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89853\Downloads\"/>
    </mc:Choice>
  </mc:AlternateContent>
  <xr:revisionPtr revIDLastSave="0" documentId="13_ncr:1_{E13E56BF-EE16-4594-A427-3C695FD2B036}" xr6:coauthVersionLast="47" xr6:coauthVersionMax="47" xr10:uidLastSave="{00000000-0000-0000-0000-000000000000}"/>
  <bookViews>
    <workbookView xWindow="-120" yWindow="-120" windowWidth="29040" windowHeight="15840" tabRatio="884" firstSheet="2" activeTab="11" xr2:uid="{A83AEEF4-A39F-4204-A9BC-27FD5D9A6EFF}"/>
  </bookViews>
  <sheets>
    <sheet name="Overview" sheetId="6" r:id="rId1"/>
    <sheet name="Inputs --&gt;" sheetId="9" r:id="rId2"/>
    <sheet name="Key assumptions" sheetId="5" r:id="rId3"/>
    <sheet name="Historical indirect capex" sheetId="65" r:id="rId4"/>
    <sheet name="Inputs" sheetId="67" r:id="rId5"/>
    <sheet name="Data source" sheetId="49" r:id="rId6"/>
    <sheet name="Internal_labour_inputs" sheetId="34" r:id="rId7"/>
    <sheet name="Outsourced_labour_inputs" sheetId="41" r:id="rId8"/>
    <sheet name="Non-labour_inputs" sheetId="42" r:id="rId9"/>
    <sheet name="Calculations --&gt;" sheetId="21" r:id="rId10"/>
    <sheet name="Internal_labour_calcs" sheetId="16" r:id="rId11"/>
    <sheet name="Outsourced_labour_calcs" sheetId="44" r:id="rId12"/>
    <sheet name="Labour-related_calcs" sheetId="55" r:id="rId13"/>
    <sheet name="Non-labour_calcs" sheetId="43" r:id="rId14"/>
    <sheet name="FTE&amp;roles_calcs" sheetId="46" r:id="rId15"/>
    <sheet name="Outputs --&gt;" sheetId="37" r:id="rId16"/>
    <sheet name="Summary tables" sheetId="40" r:id="rId17"/>
  </sheets>
  <definedNames>
    <definedName name="_xlnm._FilterDatabase" localSheetId="5" hidden="1">'Data source'!$A$2:$GU$185</definedName>
    <definedName name="_xlnm._FilterDatabase" localSheetId="4" hidden="1">Inputs!$A$2:$HG$114</definedName>
    <definedName name="_xlnm._FilterDatabase" localSheetId="10" hidden="1">Internal_labour_calcs!$B$23:$O$118</definedName>
    <definedName name="_xlnm._FilterDatabase" localSheetId="6" hidden="1">Internal_labour_inputs!$A$8:$HW$408</definedName>
    <definedName name="_xlnm._FilterDatabase" localSheetId="2" hidden="1">'Key assumptions'!$H$106:$I$137</definedName>
    <definedName name="_xlnm._FilterDatabase" localSheetId="13" hidden="1">'Non-labour_calcs'!$B$19:$O$39</definedName>
    <definedName name="_xlnm._FilterDatabase" localSheetId="8" hidden="1">'Non-labour_inputs'!$A$8:$GR$8</definedName>
    <definedName name="_xlnm._FilterDatabase" localSheetId="11" hidden="1">Outsourced_labour_calcs!$B$22:$N$107</definedName>
    <definedName name="avg_hrs">'Key assumptions'!$G$13</definedName>
    <definedName name="data_source" localSheetId="4">Inputs!$A$3:$GS$185</definedName>
    <definedName name="data_source">'Data source'!$A$3:$GS$185</definedName>
    <definedName name="ds_broadcostcat" localSheetId="4">Inputs!$A$3:$A$185</definedName>
    <definedName name="ds_broadcostcat">'Data source'!$A$3:$A$185</definedName>
    <definedName name="ds_costcat" localSheetId="4">Inputs!$C$3:$C$185</definedName>
    <definedName name="ds_costcat">'Data source'!$C$3:$C$185</definedName>
    <definedName name="ds_headers" localSheetId="4">Inputs!$A$2:$GS$2</definedName>
    <definedName name="ds_headers">'Data source'!$A$2:$GS$2</definedName>
    <definedName name="FTE_input" localSheetId="7">Outsourced_labour_inputs!$BK$8:$FL$8</definedName>
    <definedName name="FTE_PERIOD" localSheetId="12">'Labour-related_calcs'!$C$9</definedName>
    <definedName name="labour_category">Internal_labour_inputs!$A$9:$A$355</definedName>
    <definedName name="labour_direct">'Key assumptions'!$H$100</definedName>
    <definedName name="labour_rel_category">Outsourced_labour_inputs!$A$9:$A$20</definedName>
    <definedName name="labour_related_direct">'Key assumptions'!$H$102</definedName>
    <definedName name="Labourcost_input" localSheetId="7">Outsourced_labour_inputs!$FN$8:$HM$8</definedName>
    <definedName name="model_period">'Key assumptions'!$G$9:$Q$9</definedName>
    <definedName name="non_labour_category">'Non-labour_inputs'!$A$9:$A$103</definedName>
    <definedName name="nonlab_direct">'Key assumptions'!$H$103</definedName>
    <definedName name="training">'Key assumptions'!$H$36</definedName>
    <definedName name="travelcost">'Key assumptions'!$H$92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T69" i="67" l="1"/>
  <c r="GT70" i="67"/>
  <c r="GT71" i="67"/>
  <c r="GT72" i="67"/>
  <c r="GT73" i="67"/>
  <c r="GT74" i="67"/>
  <c r="GT75" i="67"/>
  <c r="GT76" i="67"/>
  <c r="GT77" i="67"/>
  <c r="GT78" i="67"/>
  <c r="GT79" i="67"/>
  <c r="GT80" i="67"/>
  <c r="GT81" i="67"/>
  <c r="GT82" i="67"/>
  <c r="GT83" i="67"/>
  <c r="CY83" i="49"/>
  <c r="CX83" i="49"/>
  <c r="CW83" i="49"/>
  <c r="CV83" i="49"/>
  <c r="CU83" i="49"/>
  <c r="CT83" i="49"/>
  <c r="CS83" i="49"/>
  <c r="CR83" i="49"/>
  <c r="CQ83" i="49"/>
  <c r="CP83" i="49"/>
  <c r="CO83" i="49"/>
  <c r="CN83" i="49"/>
  <c r="CM83" i="49"/>
  <c r="CL83" i="49"/>
  <c r="CK83" i="49"/>
  <c r="CJ83" i="49"/>
  <c r="CI83" i="49"/>
  <c r="CH83" i="49"/>
  <c r="CG83" i="49"/>
  <c r="CF83" i="49"/>
  <c r="CE83" i="49"/>
  <c r="CD83" i="49"/>
  <c r="CC83" i="49"/>
  <c r="CB83" i="49"/>
  <c r="CA83" i="49"/>
  <c r="BZ83" i="49"/>
  <c r="BY83" i="49"/>
  <c r="BX83" i="49"/>
  <c r="BW83" i="49"/>
  <c r="BV83" i="49"/>
  <c r="BU83" i="49"/>
  <c r="BT83" i="49"/>
  <c r="BS83" i="49"/>
  <c r="BR83" i="49"/>
  <c r="BQ83" i="49"/>
  <c r="BP83" i="49"/>
  <c r="BO83" i="49"/>
  <c r="BN83" i="49"/>
  <c r="BM83" i="49"/>
  <c r="BL83" i="49"/>
  <c r="BK83" i="49"/>
  <c r="BJ83" i="49"/>
  <c r="BI83" i="49"/>
  <c r="BH83" i="49"/>
  <c r="BG83" i="49"/>
  <c r="BF83" i="49"/>
  <c r="BE83" i="49"/>
  <c r="BD83" i="49"/>
  <c r="BC83" i="49"/>
  <c r="BB83" i="49"/>
  <c r="BA83" i="49"/>
  <c r="AZ83" i="49"/>
  <c r="AY83" i="49"/>
  <c r="AX83" i="49"/>
  <c r="AW83" i="49"/>
  <c r="AV83" i="49"/>
  <c r="AU83" i="49"/>
  <c r="AT83" i="49"/>
  <c r="AS83" i="49"/>
  <c r="AR83" i="49"/>
  <c r="AQ83" i="49"/>
  <c r="AP83" i="49"/>
  <c r="AO83" i="49"/>
  <c r="AN83" i="49"/>
  <c r="AM83" i="49"/>
  <c r="AL83" i="49"/>
  <c r="AK83" i="49"/>
  <c r="AJ83" i="49"/>
  <c r="AI83" i="49"/>
  <c r="AH83" i="49"/>
  <c r="AG83" i="49"/>
  <c r="AF83" i="49"/>
  <c r="AE83" i="49"/>
  <c r="AD83" i="49"/>
  <c r="AC83" i="49"/>
  <c r="AB83" i="49"/>
  <c r="AA83" i="49"/>
  <c r="Z83" i="49"/>
  <c r="Y83" i="49"/>
  <c r="X83" i="49"/>
  <c r="W83" i="49"/>
  <c r="V83" i="49"/>
  <c r="U83" i="49"/>
  <c r="T83" i="49"/>
  <c r="S83" i="49"/>
  <c r="R83" i="49"/>
  <c r="Q83" i="49"/>
  <c r="P83" i="49"/>
  <c r="O83" i="49"/>
  <c r="N83" i="49"/>
  <c r="M83" i="49"/>
  <c r="L83" i="49"/>
  <c r="K83" i="49"/>
  <c r="J83" i="49"/>
  <c r="I83" i="49"/>
  <c r="H83" i="49"/>
  <c r="CY82" i="49"/>
  <c r="CX82" i="49"/>
  <c r="CW82" i="49"/>
  <c r="CV82" i="49"/>
  <c r="CU82" i="49"/>
  <c r="CT82" i="49"/>
  <c r="CS82" i="49"/>
  <c r="CR82" i="49"/>
  <c r="CQ82" i="49"/>
  <c r="CP82" i="49"/>
  <c r="CO82" i="49"/>
  <c r="CN82" i="49"/>
  <c r="CM82" i="49"/>
  <c r="CL82" i="49"/>
  <c r="CK82" i="49"/>
  <c r="CJ82" i="49"/>
  <c r="CI82" i="49"/>
  <c r="CH82" i="49"/>
  <c r="CG82" i="49"/>
  <c r="CF82" i="49"/>
  <c r="CE82" i="49"/>
  <c r="CD82" i="49"/>
  <c r="CC82" i="49"/>
  <c r="CB82" i="49"/>
  <c r="CA82" i="49"/>
  <c r="BZ82" i="49"/>
  <c r="BY82" i="49"/>
  <c r="BX82" i="49"/>
  <c r="BW82" i="49"/>
  <c r="BV82" i="49"/>
  <c r="BU82" i="49"/>
  <c r="BT82" i="49"/>
  <c r="BS82" i="49"/>
  <c r="BR82" i="49"/>
  <c r="BQ82" i="49"/>
  <c r="BP82" i="49"/>
  <c r="BO82" i="49"/>
  <c r="BN82" i="49"/>
  <c r="BM82" i="49"/>
  <c r="BL82" i="49"/>
  <c r="BK82" i="49"/>
  <c r="BI82" i="49"/>
  <c r="BH82" i="49"/>
  <c r="BG82" i="49"/>
  <c r="BF82" i="49"/>
  <c r="BE82" i="49"/>
  <c r="BD82" i="49"/>
  <c r="BC82" i="49"/>
  <c r="BB82" i="49"/>
  <c r="BA82" i="49"/>
  <c r="AZ82" i="49"/>
  <c r="AY82" i="49"/>
  <c r="AX82" i="49"/>
  <c r="AW82" i="49"/>
  <c r="AV82" i="49"/>
  <c r="AU82" i="49"/>
  <c r="AT82" i="49"/>
  <c r="AS82" i="49"/>
  <c r="AR82" i="49"/>
  <c r="AQ82" i="49"/>
  <c r="AP82" i="49"/>
  <c r="AO82" i="49"/>
  <c r="AN82" i="49"/>
  <c r="AM82" i="49"/>
  <c r="AL82" i="49"/>
  <c r="AK82" i="49"/>
  <c r="AJ82" i="49"/>
  <c r="AI82" i="49"/>
  <c r="AH82" i="49"/>
  <c r="AG82" i="49"/>
  <c r="AF82" i="49"/>
  <c r="AE82" i="49"/>
  <c r="AD82" i="49"/>
  <c r="AC82" i="49"/>
  <c r="AB82" i="49"/>
  <c r="AA82" i="49"/>
  <c r="Z82" i="49"/>
  <c r="Y82" i="49"/>
  <c r="X82" i="49"/>
  <c r="W82" i="49"/>
  <c r="V82" i="49"/>
  <c r="U82" i="49"/>
  <c r="T82" i="49"/>
  <c r="S82" i="49"/>
  <c r="R82" i="49"/>
  <c r="Q82" i="49"/>
  <c r="P82" i="49"/>
  <c r="O82" i="49"/>
  <c r="N82" i="49"/>
  <c r="M82" i="49"/>
  <c r="L82" i="49"/>
  <c r="K82" i="49"/>
  <c r="J82" i="49"/>
  <c r="I82" i="49"/>
  <c r="H82" i="49"/>
  <c r="CY81" i="49"/>
  <c r="CX81" i="49"/>
  <c r="CW81" i="49"/>
  <c r="CV81" i="49"/>
  <c r="CU81" i="49"/>
  <c r="CT81" i="49"/>
  <c r="CS81" i="49"/>
  <c r="CR81" i="49"/>
  <c r="CQ81" i="49"/>
  <c r="CP81" i="49"/>
  <c r="CO81" i="49"/>
  <c r="CN81" i="49"/>
  <c r="CM81" i="49"/>
  <c r="CL81" i="49"/>
  <c r="CK81" i="49"/>
  <c r="CJ81" i="49"/>
  <c r="CI81" i="49"/>
  <c r="CH81" i="49"/>
  <c r="CG81" i="49"/>
  <c r="CF81" i="49"/>
  <c r="CE81" i="49"/>
  <c r="CD81" i="49"/>
  <c r="CC81" i="49"/>
  <c r="CB81" i="49"/>
  <c r="CA81" i="49"/>
  <c r="BZ81" i="49"/>
  <c r="BY81" i="49"/>
  <c r="BX81" i="49"/>
  <c r="BW81" i="49"/>
  <c r="BV81" i="49"/>
  <c r="BU81" i="49"/>
  <c r="BT81" i="49"/>
  <c r="BS81" i="49"/>
  <c r="BR81" i="49"/>
  <c r="BQ81" i="49"/>
  <c r="BP81" i="49"/>
  <c r="BO81" i="49"/>
  <c r="BN81" i="49"/>
  <c r="BM81" i="49"/>
  <c r="BL81" i="49"/>
  <c r="BK81" i="49"/>
  <c r="BJ81" i="49"/>
  <c r="BI81" i="49"/>
  <c r="BH81" i="49"/>
  <c r="BG81" i="49"/>
  <c r="BF81" i="49"/>
  <c r="BE81" i="49"/>
  <c r="BD81" i="49"/>
  <c r="BC81" i="49"/>
  <c r="BB81" i="49"/>
  <c r="BA81" i="49"/>
  <c r="AZ81" i="49"/>
  <c r="AY81" i="49"/>
  <c r="AX81" i="49"/>
  <c r="AW81" i="49"/>
  <c r="AV81" i="49"/>
  <c r="AU81" i="49"/>
  <c r="AT81" i="49"/>
  <c r="AS81" i="49"/>
  <c r="AR81" i="49"/>
  <c r="AQ81" i="49"/>
  <c r="AP81" i="49"/>
  <c r="AO81" i="49"/>
  <c r="AN81" i="49"/>
  <c r="AM81" i="49"/>
  <c r="AL81" i="49"/>
  <c r="AK81" i="49"/>
  <c r="AJ81" i="49"/>
  <c r="AI81" i="49"/>
  <c r="AH81" i="49"/>
  <c r="AG81" i="49"/>
  <c r="AF81" i="49"/>
  <c r="AE81" i="49"/>
  <c r="AD81" i="49"/>
  <c r="AC81" i="49"/>
  <c r="AB81" i="49"/>
  <c r="AA81" i="49"/>
  <c r="Z81" i="49"/>
  <c r="Y81" i="49"/>
  <c r="X81" i="49"/>
  <c r="W81" i="49"/>
  <c r="V81" i="49"/>
  <c r="U81" i="49"/>
  <c r="T81" i="49"/>
  <c r="S81" i="49"/>
  <c r="R81" i="49"/>
  <c r="Q81" i="49"/>
  <c r="P81" i="49"/>
  <c r="O81" i="49"/>
  <c r="N81" i="49"/>
  <c r="M81" i="49"/>
  <c r="L81" i="49"/>
  <c r="K81" i="49"/>
  <c r="J81" i="49"/>
  <c r="I81" i="49"/>
  <c r="H81" i="49"/>
  <c r="CX80" i="49"/>
  <c r="CW80" i="49"/>
  <c r="CV80" i="49"/>
  <c r="CU80" i="49"/>
  <c r="CT80" i="49"/>
  <c r="CS80" i="49"/>
  <c r="CR80" i="49"/>
  <c r="CQ80" i="49"/>
  <c r="CP80" i="49"/>
  <c r="CO80" i="49"/>
  <c r="CN80" i="49"/>
  <c r="CM80" i="49"/>
  <c r="CL80" i="49"/>
  <c r="CK80" i="49"/>
  <c r="CJ80" i="49"/>
  <c r="CI80" i="49"/>
  <c r="CH80" i="49"/>
  <c r="CG80" i="49"/>
  <c r="CF80" i="49"/>
  <c r="CE80" i="49"/>
  <c r="CD80" i="49"/>
  <c r="CC80" i="49"/>
  <c r="CB80" i="49"/>
  <c r="CA80" i="49"/>
  <c r="BZ80" i="49"/>
  <c r="BY80" i="49"/>
  <c r="BX80" i="49"/>
  <c r="BW80" i="49"/>
  <c r="BV80" i="49"/>
  <c r="BU80" i="49"/>
  <c r="BT80" i="49"/>
  <c r="BS80" i="49"/>
  <c r="BR80" i="49"/>
  <c r="BQ80" i="49"/>
  <c r="BP80" i="49"/>
  <c r="BO80" i="49"/>
  <c r="BN80" i="49"/>
  <c r="BM80" i="49"/>
  <c r="BL80" i="49"/>
  <c r="BK80" i="49"/>
  <c r="BJ80" i="49"/>
  <c r="BI80" i="49"/>
  <c r="BH80" i="49"/>
  <c r="BG80" i="49"/>
  <c r="BF80" i="49"/>
  <c r="BE80" i="49"/>
  <c r="BD80" i="49"/>
  <c r="BC80" i="49"/>
  <c r="BB80" i="49"/>
  <c r="BA80" i="49"/>
  <c r="AZ80" i="49"/>
  <c r="AY80" i="49"/>
  <c r="AX80" i="49"/>
  <c r="AW80" i="49"/>
  <c r="AV80" i="49"/>
  <c r="AU80" i="49"/>
  <c r="AT80" i="49"/>
  <c r="AS80" i="49"/>
  <c r="AR80" i="49"/>
  <c r="AQ80" i="49"/>
  <c r="AP80" i="49"/>
  <c r="AO80" i="49"/>
  <c r="AN80" i="49"/>
  <c r="AM80" i="49"/>
  <c r="AL80" i="49"/>
  <c r="AK80" i="49"/>
  <c r="AJ80" i="49"/>
  <c r="AI80" i="49"/>
  <c r="AH80" i="49"/>
  <c r="AG80" i="49"/>
  <c r="AF80" i="49"/>
  <c r="AE80" i="49"/>
  <c r="AD80" i="49"/>
  <c r="AC80" i="49"/>
  <c r="AB80" i="49"/>
  <c r="AA80" i="49"/>
  <c r="Z80" i="49"/>
  <c r="Y80" i="49"/>
  <c r="X80" i="49"/>
  <c r="W80" i="49"/>
  <c r="V80" i="49"/>
  <c r="U80" i="49"/>
  <c r="T80" i="49"/>
  <c r="S80" i="49"/>
  <c r="R80" i="49"/>
  <c r="Q80" i="49"/>
  <c r="P80" i="49"/>
  <c r="O80" i="49"/>
  <c r="N80" i="49"/>
  <c r="M80" i="49"/>
  <c r="L80" i="49"/>
  <c r="K80" i="49"/>
  <c r="J80" i="49"/>
  <c r="I80" i="49"/>
  <c r="H80" i="49"/>
  <c r="CY79" i="49"/>
  <c r="CX79" i="49"/>
  <c r="CW79" i="49"/>
  <c r="CV79" i="49"/>
  <c r="CU79" i="49"/>
  <c r="CT79" i="49"/>
  <c r="CS79" i="49"/>
  <c r="CR79" i="49"/>
  <c r="CQ79" i="49"/>
  <c r="CP79" i="49"/>
  <c r="CO79" i="49"/>
  <c r="CN79" i="49"/>
  <c r="CM79" i="49"/>
  <c r="CL79" i="49"/>
  <c r="CK79" i="49"/>
  <c r="CJ79" i="49"/>
  <c r="CI79" i="49"/>
  <c r="CH79" i="49"/>
  <c r="CG79" i="49"/>
  <c r="CF79" i="49"/>
  <c r="CE79" i="49"/>
  <c r="CD79" i="49"/>
  <c r="CC79" i="49"/>
  <c r="CB79" i="49"/>
  <c r="CA79" i="49"/>
  <c r="BZ79" i="49"/>
  <c r="BY79" i="49"/>
  <c r="BX79" i="49"/>
  <c r="BW79" i="49"/>
  <c r="BV79" i="49"/>
  <c r="BU79" i="49"/>
  <c r="BT79" i="49"/>
  <c r="BS79" i="49"/>
  <c r="BR79" i="49"/>
  <c r="BQ79" i="49"/>
  <c r="BP79" i="49"/>
  <c r="BO79" i="49"/>
  <c r="BN79" i="49"/>
  <c r="BM79" i="49"/>
  <c r="BL79" i="49"/>
  <c r="BK79" i="49"/>
  <c r="BJ79" i="49"/>
  <c r="BI79" i="49"/>
  <c r="BH79" i="49"/>
  <c r="BG79" i="49"/>
  <c r="BF79" i="49"/>
  <c r="BE79" i="49"/>
  <c r="BD79" i="49"/>
  <c r="BC79" i="49"/>
  <c r="BB79" i="49"/>
  <c r="BA79" i="49"/>
  <c r="AZ79" i="49"/>
  <c r="AY79" i="49"/>
  <c r="AX79" i="49"/>
  <c r="AW79" i="49"/>
  <c r="AV79" i="49"/>
  <c r="AU79" i="49"/>
  <c r="AT79" i="49"/>
  <c r="AS79" i="49"/>
  <c r="AR79" i="49"/>
  <c r="AQ79" i="49"/>
  <c r="AP79" i="49"/>
  <c r="AO79" i="49"/>
  <c r="AN79" i="49"/>
  <c r="AM79" i="49"/>
  <c r="AL79" i="49"/>
  <c r="AK79" i="49"/>
  <c r="AJ79" i="49"/>
  <c r="AI79" i="49"/>
  <c r="AH79" i="49"/>
  <c r="AG79" i="49"/>
  <c r="AF79" i="49"/>
  <c r="AE79" i="49"/>
  <c r="AD79" i="49"/>
  <c r="AC79" i="49"/>
  <c r="AB79" i="49"/>
  <c r="AA79" i="49"/>
  <c r="Z79" i="49"/>
  <c r="Y79" i="49"/>
  <c r="X79" i="49"/>
  <c r="W79" i="49"/>
  <c r="V79" i="49"/>
  <c r="U79" i="49"/>
  <c r="T79" i="49"/>
  <c r="S79" i="49"/>
  <c r="R79" i="49"/>
  <c r="Q79" i="49"/>
  <c r="P79" i="49"/>
  <c r="O79" i="49"/>
  <c r="N79" i="49"/>
  <c r="M79" i="49"/>
  <c r="L79" i="49"/>
  <c r="K79" i="49"/>
  <c r="J79" i="49"/>
  <c r="I79" i="49"/>
  <c r="H79" i="49"/>
  <c r="CY78" i="49"/>
  <c r="CX78" i="49"/>
  <c r="CW78" i="49"/>
  <c r="CV78" i="49"/>
  <c r="CU78" i="49"/>
  <c r="CT78" i="49"/>
  <c r="CS78" i="49"/>
  <c r="CR78" i="49"/>
  <c r="CQ78" i="49"/>
  <c r="CP78" i="49"/>
  <c r="CO78" i="49"/>
  <c r="CN78" i="49"/>
  <c r="CM78" i="49"/>
  <c r="CL78" i="49"/>
  <c r="CK78" i="49"/>
  <c r="CJ78" i="49"/>
  <c r="CI78" i="49"/>
  <c r="CH78" i="49"/>
  <c r="CG78" i="49"/>
  <c r="CF78" i="49"/>
  <c r="CE78" i="49"/>
  <c r="CD78" i="49"/>
  <c r="CC78" i="49"/>
  <c r="CB78" i="49"/>
  <c r="CA78" i="49"/>
  <c r="BZ78" i="49"/>
  <c r="BY78" i="49"/>
  <c r="BX78" i="49"/>
  <c r="BW78" i="49"/>
  <c r="BV78" i="49"/>
  <c r="BU78" i="49"/>
  <c r="BT78" i="49"/>
  <c r="BS78" i="49"/>
  <c r="BR78" i="49"/>
  <c r="BQ78" i="49"/>
  <c r="BP78" i="49"/>
  <c r="BO78" i="49"/>
  <c r="BN78" i="49"/>
  <c r="BM78" i="49"/>
  <c r="BL78" i="49"/>
  <c r="BJ78" i="49"/>
  <c r="BI78" i="49"/>
  <c r="BH78" i="49"/>
  <c r="BG78" i="49"/>
  <c r="BF78" i="49"/>
  <c r="BE78" i="49"/>
  <c r="BD78" i="49"/>
  <c r="BC78" i="49"/>
  <c r="BB78" i="49"/>
  <c r="BA78" i="49"/>
  <c r="AZ78" i="49"/>
  <c r="AY78" i="49"/>
  <c r="AX78" i="49"/>
  <c r="AW78" i="49"/>
  <c r="AV78" i="49"/>
  <c r="AU78" i="49"/>
  <c r="AT78" i="49"/>
  <c r="AS78" i="49"/>
  <c r="AR78" i="49"/>
  <c r="AQ78" i="49"/>
  <c r="AP78" i="49"/>
  <c r="AO78" i="49"/>
  <c r="AN78" i="49"/>
  <c r="AM78" i="49"/>
  <c r="AL78" i="49"/>
  <c r="AK78" i="49"/>
  <c r="AJ78" i="49"/>
  <c r="AI78" i="49"/>
  <c r="AH78" i="49"/>
  <c r="AG78" i="49"/>
  <c r="AF78" i="49"/>
  <c r="AE78" i="49"/>
  <c r="AD78" i="49"/>
  <c r="AC78" i="49"/>
  <c r="AB78" i="49"/>
  <c r="AA78" i="49"/>
  <c r="Z78" i="49"/>
  <c r="Y78" i="49"/>
  <c r="X78" i="49"/>
  <c r="W78" i="49"/>
  <c r="U78" i="49"/>
  <c r="T78" i="49"/>
  <c r="S78" i="49"/>
  <c r="R78" i="49"/>
  <c r="Q78" i="49"/>
  <c r="P78" i="49"/>
  <c r="O78" i="49"/>
  <c r="N78" i="49"/>
  <c r="M78" i="49"/>
  <c r="L78" i="49"/>
  <c r="K78" i="49"/>
  <c r="J78" i="49"/>
  <c r="I78" i="49"/>
  <c r="H78" i="49"/>
  <c r="CY77" i="49"/>
  <c r="CX77" i="49"/>
  <c r="CW77" i="49"/>
  <c r="CV77" i="49"/>
  <c r="CU77" i="49"/>
  <c r="CT77" i="49"/>
  <c r="CS77" i="49"/>
  <c r="CR77" i="49"/>
  <c r="CQ77" i="49"/>
  <c r="CP77" i="49"/>
  <c r="CO77" i="49"/>
  <c r="CN77" i="49"/>
  <c r="CM77" i="49"/>
  <c r="CL77" i="49"/>
  <c r="CK77" i="49"/>
  <c r="CJ77" i="49"/>
  <c r="CI77" i="49"/>
  <c r="CH77" i="49"/>
  <c r="CG77" i="49"/>
  <c r="CF77" i="49"/>
  <c r="CE77" i="49"/>
  <c r="CD77" i="49"/>
  <c r="CC77" i="49"/>
  <c r="CB77" i="49"/>
  <c r="CA77" i="49"/>
  <c r="BZ77" i="49"/>
  <c r="BY77" i="49"/>
  <c r="BX77" i="49"/>
  <c r="BW77" i="49"/>
  <c r="BV77" i="49"/>
  <c r="BU77" i="49"/>
  <c r="BT77" i="49"/>
  <c r="BS77" i="49"/>
  <c r="BR77" i="49"/>
  <c r="BQ77" i="49"/>
  <c r="BP77" i="49"/>
  <c r="BO77" i="49"/>
  <c r="BN77" i="49"/>
  <c r="BM77" i="49"/>
  <c r="BL77" i="49"/>
  <c r="BK77" i="49"/>
  <c r="BJ77" i="49"/>
  <c r="BI77" i="49"/>
  <c r="BH77" i="49"/>
  <c r="BG77" i="49"/>
  <c r="BF77" i="49"/>
  <c r="BE77" i="49"/>
  <c r="BD77" i="49"/>
  <c r="BC77" i="49"/>
  <c r="BB77" i="49"/>
  <c r="BA77" i="49"/>
  <c r="AZ77" i="49"/>
  <c r="AY77" i="49"/>
  <c r="AX77" i="49"/>
  <c r="AW77" i="49"/>
  <c r="AV77" i="49"/>
  <c r="AU77" i="49"/>
  <c r="AT77" i="49"/>
  <c r="AS77" i="49"/>
  <c r="AR77" i="49"/>
  <c r="AQ77" i="49"/>
  <c r="AP77" i="49"/>
  <c r="AO77" i="49"/>
  <c r="AN77" i="49"/>
  <c r="AM77" i="49"/>
  <c r="AL77" i="49"/>
  <c r="AK77" i="49"/>
  <c r="AJ77" i="49"/>
  <c r="AI77" i="49"/>
  <c r="AH77" i="49"/>
  <c r="AG77" i="49"/>
  <c r="AF77" i="49"/>
  <c r="AE77" i="49"/>
  <c r="AD77" i="49"/>
  <c r="AC77" i="49"/>
  <c r="AB77" i="49"/>
  <c r="AA77" i="49"/>
  <c r="Z77" i="49"/>
  <c r="Y77" i="49"/>
  <c r="X77" i="49"/>
  <c r="W77" i="49"/>
  <c r="V77" i="49"/>
  <c r="U77" i="49"/>
  <c r="T77" i="49"/>
  <c r="S77" i="49"/>
  <c r="R77" i="49"/>
  <c r="Q77" i="49"/>
  <c r="P77" i="49"/>
  <c r="O77" i="49"/>
  <c r="N77" i="49"/>
  <c r="M77" i="49"/>
  <c r="L77" i="49"/>
  <c r="K77" i="49"/>
  <c r="J77" i="49"/>
  <c r="I77" i="49"/>
  <c r="H77" i="49"/>
  <c r="CY76" i="49"/>
  <c r="CX76" i="49"/>
  <c r="CW76" i="49"/>
  <c r="CV76" i="49"/>
  <c r="CU76" i="49"/>
  <c r="CT76" i="49"/>
  <c r="CS76" i="49"/>
  <c r="CR76" i="49"/>
  <c r="CQ76" i="49"/>
  <c r="CP76" i="49"/>
  <c r="CO76" i="49"/>
  <c r="CN76" i="49"/>
  <c r="CM76" i="49"/>
  <c r="CL76" i="49"/>
  <c r="CK76" i="49"/>
  <c r="CJ76" i="49"/>
  <c r="CI76" i="49"/>
  <c r="CH76" i="49"/>
  <c r="CG76" i="49"/>
  <c r="CF76" i="49"/>
  <c r="CE76" i="49"/>
  <c r="CD76" i="49"/>
  <c r="CC76" i="49"/>
  <c r="CB76" i="49"/>
  <c r="CA76" i="49"/>
  <c r="BZ76" i="49"/>
  <c r="BY76" i="49"/>
  <c r="BX76" i="49"/>
  <c r="BW76" i="49"/>
  <c r="BV76" i="49"/>
  <c r="BU76" i="49"/>
  <c r="BT76" i="49"/>
  <c r="BS76" i="49"/>
  <c r="BR76" i="49"/>
  <c r="BQ76" i="49"/>
  <c r="BP76" i="49"/>
  <c r="BO76" i="49"/>
  <c r="BN76" i="49"/>
  <c r="BM76" i="49"/>
  <c r="BL76" i="49"/>
  <c r="BK76" i="49"/>
  <c r="BJ76" i="49"/>
  <c r="BI76" i="49"/>
  <c r="BH76" i="49"/>
  <c r="BG76" i="49"/>
  <c r="BF76" i="49"/>
  <c r="BE76" i="49"/>
  <c r="BD76" i="49"/>
  <c r="BC76" i="49"/>
  <c r="BB76" i="49"/>
  <c r="BA76" i="49"/>
  <c r="AZ76" i="49"/>
  <c r="AY76" i="49"/>
  <c r="AX76" i="49"/>
  <c r="AW76" i="49"/>
  <c r="AV76" i="49"/>
  <c r="AU76" i="49"/>
  <c r="AT76" i="49"/>
  <c r="AS76" i="49"/>
  <c r="AR76" i="49"/>
  <c r="AQ76" i="49"/>
  <c r="AP76" i="49"/>
  <c r="AO76" i="49"/>
  <c r="AN76" i="49"/>
  <c r="AM76" i="49"/>
  <c r="AL76" i="49"/>
  <c r="AK76" i="49"/>
  <c r="AJ76" i="49"/>
  <c r="AI76" i="49"/>
  <c r="AH76" i="49"/>
  <c r="AG76" i="49"/>
  <c r="AF76" i="49"/>
  <c r="AE76" i="49"/>
  <c r="AD76" i="49"/>
  <c r="AC76" i="49"/>
  <c r="AB76" i="49"/>
  <c r="AA76" i="49"/>
  <c r="Z76" i="49"/>
  <c r="Y76" i="49"/>
  <c r="X76" i="49"/>
  <c r="W76" i="49"/>
  <c r="V76" i="49"/>
  <c r="U76" i="49"/>
  <c r="T76" i="49"/>
  <c r="S76" i="49"/>
  <c r="R76" i="49"/>
  <c r="Q76" i="49"/>
  <c r="P76" i="49"/>
  <c r="O76" i="49"/>
  <c r="N76" i="49"/>
  <c r="M76" i="49"/>
  <c r="L76" i="49"/>
  <c r="K76" i="49"/>
  <c r="J76" i="49"/>
  <c r="I76" i="49"/>
  <c r="H76" i="49"/>
  <c r="CY75" i="49"/>
  <c r="CX75" i="49"/>
  <c r="CW75" i="49"/>
  <c r="CV75" i="49"/>
  <c r="CU75" i="49"/>
  <c r="CT75" i="49"/>
  <c r="CS75" i="49"/>
  <c r="CR75" i="49"/>
  <c r="CQ75" i="49"/>
  <c r="CP75" i="49"/>
  <c r="CO75" i="49"/>
  <c r="CN75" i="49"/>
  <c r="CM75" i="49"/>
  <c r="CL75" i="49"/>
  <c r="CK75" i="49"/>
  <c r="CJ75" i="49"/>
  <c r="CI75" i="49"/>
  <c r="CH75" i="49"/>
  <c r="CG75" i="49"/>
  <c r="CF75" i="49"/>
  <c r="CE75" i="49"/>
  <c r="CD75" i="49"/>
  <c r="CC75" i="49"/>
  <c r="CB75" i="49"/>
  <c r="CA75" i="49"/>
  <c r="BZ75" i="49"/>
  <c r="BY75" i="49"/>
  <c r="BX75" i="49"/>
  <c r="BW75" i="49"/>
  <c r="BV75" i="49"/>
  <c r="BU75" i="49"/>
  <c r="BT75" i="49"/>
  <c r="BS75" i="49"/>
  <c r="BR75" i="49"/>
  <c r="BQ75" i="49"/>
  <c r="BP75" i="49"/>
  <c r="BO75" i="49"/>
  <c r="BN75" i="49"/>
  <c r="BM75" i="49"/>
  <c r="BL75" i="49"/>
  <c r="BK75" i="49"/>
  <c r="BJ75" i="49"/>
  <c r="BI75" i="49"/>
  <c r="BH75" i="49"/>
  <c r="BG75" i="49"/>
  <c r="BF75" i="49"/>
  <c r="BE75" i="49"/>
  <c r="BD75" i="49"/>
  <c r="BC75" i="49"/>
  <c r="BB75" i="49"/>
  <c r="BA75" i="49"/>
  <c r="AZ75" i="49"/>
  <c r="AY75" i="49"/>
  <c r="AX75" i="49"/>
  <c r="AW75" i="49"/>
  <c r="AV75" i="49"/>
  <c r="AU75" i="49"/>
  <c r="AT75" i="49"/>
  <c r="AS75" i="49"/>
  <c r="AR75" i="49"/>
  <c r="AQ75" i="49"/>
  <c r="AP75" i="49"/>
  <c r="AO75" i="49"/>
  <c r="AN75" i="49"/>
  <c r="AM75" i="49"/>
  <c r="AL75" i="49"/>
  <c r="AK75" i="49"/>
  <c r="AJ75" i="49"/>
  <c r="AI75" i="49"/>
  <c r="AH75" i="49"/>
  <c r="AG75" i="49"/>
  <c r="AF75" i="49"/>
  <c r="AE75" i="49"/>
  <c r="AD75" i="49"/>
  <c r="AC75" i="49"/>
  <c r="AB75" i="49"/>
  <c r="AA75" i="49"/>
  <c r="Z75" i="49"/>
  <c r="Y75" i="49"/>
  <c r="X75" i="49"/>
  <c r="W75" i="49"/>
  <c r="V75" i="49"/>
  <c r="U75" i="49"/>
  <c r="T75" i="49"/>
  <c r="S75" i="49"/>
  <c r="R75" i="49"/>
  <c r="Q75" i="49"/>
  <c r="P75" i="49"/>
  <c r="O75" i="49"/>
  <c r="N75" i="49"/>
  <c r="M75" i="49"/>
  <c r="L75" i="49"/>
  <c r="K75" i="49"/>
  <c r="J75" i="49"/>
  <c r="I75" i="49"/>
  <c r="H75" i="49"/>
  <c r="CY74" i="49"/>
  <c r="CX74" i="49"/>
  <c r="CW74" i="49"/>
  <c r="CV74" i="49"/>
  <c r="CU74" i="49"/>
  <c r="CT74" i="49"/>
  <c r="CS74" i="49"/>
  <c r="CR74" i="49"/>
  <c r="CQ74" i="49"/>
  <c r="CP74" i="49"/>
  <c r="CO74" i="49"/>
  <c r="CN74" i="49"/>
  <c r="CM74" i="49"/>
  <c r="CL74" i="49"/>
  <c r="CK74" i="49"/>
  <c r="CJ74" i="49"/>
  <c r="CI74" i="49"/>
  <c r="CH74" i="49"/>
  <c r="CG74" i="49"/>
  <c r="CF74" i="49"/>
  <c r="CE74" i="49"/>
  <c r="CD74" i="49"/>
  <c r="CC74" i="49"/>
  <c r="CB74" i="49"/>
  <c r="CA74" i="49"/>
  <c r="BZ74" i="49"/>
  <c r="BY74" i="49"/>
  <c r="BX74" i="49"/>
  <c r="BW74" i="49"/>
  <c r="BV74" i="49"/>
  <c r="BU74" i="49"/>
  <c r="BT74" i="49"/>
  <c r="BS74" i="49"/>
  <c r="BR74" i="49"/>
  <c r="BQ74" i="49"/>
  <c r="BP74" i="49"/>
  <c r="BO74" i="49"/>
  <c r="BN74" i="49"/>
  <c r="BM74" i="49"/>
  <c r="BL74" i="49"/>
  <c r="BK74" i="49"/>
  <c r="BJ74" i="49"/>
  <c r="BI74" i="49"/>
  <c r="BH74" i="49"/>
  <c r="BG74" i="49"/>
  <c r="BF74" i="49"/>
  <c r="BE74" i="49"/>
  <c r="BD74" i="49"/>
  <c r="BC74" i="49"/>
  <c r="BB74" i="49"/>
  <c r="BA74" i="49"/>
  <c r="AZ74" i="49"/>
  <c r="AY74" i="49"/>
  <c r="AX74" i="49"/>
  <c r="AW74" i="49"/>
  <c r="AV74" i="49"/>
  <c r="AU74" i="49"/>
  <c r="AT74" i="49"/>
  <c r="AS74" i="49"/>
  <c r="AR74" i="49"/>
  <c r="AQ74" i="49"/>
  <c r="AP74" i="49"/>
  <c r="AO74" i="49"/>
  <c r="AN74" i="49"/>
  <c r="AM74" i="49"/>
  <c r="AL74" i="49"/>
  <c r="AK74" i="49"/>
  <c r="AJ74" i="49"/>
  <c r="AI74" i="49"/>
  <c r="AH74" i="49"/>
  <c r="AG74" i="49"/>
  <c r="AF74" i="49"/>
  <c r="AE74" i="49"/>
  <c r="AD74" i="49"/>
  <c r="AC74" i="49"/>
  <c r="AB74" i="49"/>
  <c r="AA74" i="49"/>
  <c r="Z74" i="49"/>
  <c r="Y74" i="49"/>
  <c r="X74" i="49"/>
  <c r="W74" i="49"/>
  <c r="U74" i="49"/>
  <c r="T74" i="49"/>
  <c r="S74" i="49"/>
  <c r="R74" i="49"/>
  <c r="Q74" i="49"/>
  <c r="P74" i="49"/>
  <c r="O74" i="49"/>
  <c r="N74" i="49"/>
  <c r="M74" i="49"/>
  <c r="L74" i="49"/>
  <c r="K74" i="49"/>
  <c r="J74" i="49"/>
  <c r="I74" i="49"/>
  <c r="H74" i="49"/>
  <c r="CY73" i="49"/>
  <c r="CX73" i="49"/>
  <c r="CW73" i="49"/>
  <c r="CV73" i="49"/>
  <c r="CU73" i="49"/>
  <c r="CT73" i="49"/>
  <c r="CS73" i="49"/>
  <c r="CR73" i="49"/>
  <c r="CQ73" i="49"/>
  <c r="CP73" i="49"/>
  <c r="CO73" i="49"/>
  <c r="CN73" i="49"/>
  <c r="CM73" i="49"/>
  <c r="CL73" i="49"/>
  <c r="CK73" i="49"/>
  <c r="CJ73" i="49"/>
  <c r="CI73" i="49"/>
  <c r="CH73" i="49"/>
  <c r="CG73" i="49"/>
  <c r="CF73" i="49"/>
  <c r="CE73" i="49"/>
  <c r="CD73" i="49"/>
  <c r="CC73" i="49"/>
  <c r="CB73" i="49"/>
  <c r="CA73" i="49"/>
  <c r="BZ73" i="49"/>
  <c r="BY73" i="49"/>
  <c r="BX73" i="49"/>
  <c r="BW73" i="49"/>
  <c r="BV73" i="49"/>
  <c r="BU73" i="49"/>
  <c r="BT73" i="49"/>
  <c r="BS73" i="49"/>
  <c r="BR73" i="49"/>
  <c r="BQ73" i="49"/>
  <c r="BP73" i="49"/>
  <c r="BO73" i="49"/>
  <c r="BN73" i="49"/>
  <c r="BM73" i="49"/>
  <c r="BL73" i="49"/>
  <c r="BK73" i="49"/>
  <c r="BJ73" i="49"/>
  <c r="BI73" i="49"/>
  <c r="BH73" i="49"/>
  <c r="BG73" i="49"/>
  <c r="BF73" i="49"/>
  <c r="BE73" i="49"/>
  <c r="BD73" i="49"/>
  <c r="BC73" i="49"/>
  <c r="BB73" i="49"/>
  <c r="BA73" i="49"/>
  <c r="AZ73" i="49"/>
  <c r="AY73" i="49"/>
  <c r="AX73" i="49"/>
  <c r="AW73" i="49"/>
  <c r="AV73" i="49"/>
  <c r="AU73" i="49"/>
  <c r="AT73" i="49"/>
  <c r="AS73" i="49"/>
  <c r="AR73" i="49"/>
  <c r="AQ73" i="49"/>
  <c r="AP73" i="49"/>
  <c r="AO73" i="49"/>
  <c r="AN73" i="49"/>
  <c r="AM73" i="49"/>
  <c r="AL73" i="49"/>
  <c r="AK73" i="49"/>
  <c r="AJ73" i="49"/>
  <c r="AI73" i="49"/>
  <c r="AH73" i="49"/>
  <c r="AG73" i="49"/>
  <c r="AF73" i="49"/>
  <c r="AE73" i="49"/>
  <c r="AD73" i="49"/>
  <c r="AC73" i="49"/>
  <c r="AB73" i="49"/>
  <c r="AA73" i="49"/>
  <c r="Z73" i="49"/>
  <c r="Y73" i="49"/>
  <c r="X73" i="49"/>
  <c r="W73" i="49"/>
  <c r="V73" i="49"/>
  <c r="U73" i="49"/>
  <c r="T73" i="49"/>
  <c r="S73" i="49"/>
  <c r="R73" i="49"/>
  <c r="Q73" i="49"/>
  <c r="P73" i="49"/>
  <c r="O73" i="49"/>
  <c r="N73" i="49"/>
  <c r="M73" i="49"/>
  <c r="L73" i="49"/>
  <c r="K73" i="49"/>
  <c r="J73" i="49"/>
  <c r="I73" i="49"/>
  <c r="H73" i="49"/>
  <c r="CY72" i="49"/>
  <c r="CX72" i="49"/>
  <c r="CW72" i="49"/>
  <c r="CV72" i="49"/>
  <c r="CU72" i="49"/>
  <c r="CT72" i="49"/>
  <c r="CS72" i="49"/>
  <c r="CR72" i="49"/>
  <c r="CQ72" i="49"/>
  <c r="CP72" i="49"/>
  <c r="CO72" i="49"/>
  <c r="CN72" i="49"/>
  <c r="CM72" i="49"/>
  <c r="CL72" i="49"/>
  <c r="CK72" i="49"/>
  <c r="CJ72" i="49"/>
  <c r="CI72" i="49"/>
  <c r="CH72" i="49"/>
  <c r="CG72" i="49"/>
  <c r="CF72" i="49"/>
  <c r="CE72" i="49"/>
  <c r="CD72" i="49"/>
  <c r="CC72" i="49"/>
  <c r="CB72" i="49"/>
  <c r="CA72" i="49"/>
  <c r="BZ72" i="49"/>
  <c r="BY72" i="49"/>
  <c r="BX72" i="49"/>
  <c r="BW72" i="49"/>
  <c r="BV72" i="49"/>
  <c r="BU72" i="49"/>
  <c r="BT72" i="49"/>
  <c r="BS72" i="49"/>
  <c r="BR72" i="49"/>
  <c r="BQ72" i="49"/>
  <c r="BP72" i="49"/>
  <c r="BO72" i="49"/>
  <c r="BN72" i="49"/>
  <c r="BM72" i="49"/>
  <c r="BL72" i="49"/>
  <c r="BK72" i="49"/>
  <c r="BJ72" i="49"/>
  <c r="BI72" i="49"/>
  <c r="BH72" i="49"/>
  <c r="BG72" i="49"/>
  <c r="BF72" i="49"/>
  <c r="BE72" i="49"/>
  <c r="BD72" i="49"/>
  <c r="BC72" i="49"/>
  <c r="BB72" i="49"/>
  <c r="BA72" i="49"/>
  <c r="AZ72" i="49"/>
  <c r="AY72" i="49"/>
  <c r="AX72" i="49"/>
  <c r="AW72" i="49"/>
  <c r="AV72" i="49"/>
  <c r="AU72" i="49"/>
  <c r="AT72" i="49"/>
  <c r="AS72" i="49"/>
  <c r="AR72" i="49"/>
  <c r="AQ72" i="49"/>
  <c r="AP72" i="49"/>
  <c r="AO72" i="49"/>
  <c r="AN72" i="49"/>
  <c r="AM72" i="49"/>
  <c r="AL72" i="49"/>
  <c r="AK72" i="49"/>
  <c r="AJ72" i="49"/>
  <c r="AI72" i="49"/>
  <c r="AH72" i="49"/>
  <c r="AG72" i="49"/>
  <c r="AF72" i="49"/>
  <c r="AE72" i="49"/>
  <c r="AD72" i="49"/>
  <c r="AC72" i="49"/>
  <c r="AB72" i="49"/>
  <c r="AA72" i="49"/>
  <c r="Z72" i="49"/>
  <c r="Y72" i="49"/>
  <c r="X72" i="49"/>
  <c r="W72" i="49"/>
  <c r="V72" i="49"/>
  <c r="U72" i="49"/>
  <c r="T72" i="49"/>
  <c r="S72" i="49"/>
  <c r="R72" i="49"/>
  <c r="Q72" i="49"/>
  <c r="P72" i="49"/>
  <c r="O72" i="49"/>
  <c r="N72" i="49"/>
  <c r="M72" i="49"/>
  <c r="L72" i="49"/>
  <c r="K72" i="49"/>
  <c r="J72" i="49"/>
  <c r="I72" i="49"/>
  <c r="H72" i="49"/>
  <c r="CY71" i="49"/>
  <c r="CX71" i="49"/>
  <c r="CW71" i="49"/>
  <c r="CV71" i="49"/>
  <c r="CU71" i="49"/>
  <c r="CT71" i="49"/>
  <c r="CS71" i="49"/>
  <c r="CR71" i="49"/>
  <c r="CQ71" i="49"/>
  <c r="CP71" i="49"/>
  <c r="CO71" i="49"/>
  <c r="CN71" i="49"/>
  <c r="CM71" i="49"/>
  <c r="CL71" i="49"/>
  <c r="CK71" i="49"/>
  <c r="CJ71" i="49"/>
  <c r="CI71" i="49"/>
  <c r="CH71" i="49"/>
  <c r="CG71" i="49"/>
  <c r="CF71" i="49"/>
  <c r="CE71" i="49"/>
  <c r="CD71" i="49"/>
  <c r="CC71" i="49"/>
  <c r="CB71" i="49"/>
  <c r="CA71" i="49"/>
  <c r="BZ71" i="49"/>
  <c r="BY71" i="49"/>
  <c r="BX71" i="49"/>
  <c r="BW71" i="49"/>
  <c r="BV71" i="49"/>
  <c r="BU71" i="49"/>
  <c r="BT71" i="49"/>
  <c r="BS71" i="49"/>
  <c r="BR71" i="49"/>
  <c r="BQ71" i="49"/>
  <c r="BP71" i="49"/>
  <c r="BO71" i="49"/>
  <c r="BN71" i="49"/>
  <c r="BM71" i="49"/>
  <c r="BL71" i="49"/>
  <c r="BK71" i="49"/>
  <c r="BJ71" i="49"/>
  <c r="BI71" i="49"/>
  <c r="BH71" i="49"/>
  <c r="BG71" i="49"/>
  <c r="BF71" i="49"/>
  <c r="BE71" i="49"/>
  <c r="BD71" i="49"/>
  <c r="BC71" i="49"/>
  <c r="BB71" i="49"/>
  <c r="BA71" i="49"/>
  <c r="AZ71" i="49"/>
  <c r="AY71" i="49"/>
  <c r="AX71" i="49"/>
  <c r="AW71" i="49"/>
  <c r="AV71" i="49"/>
  <c r="AU71" i="49"/>
  <c r="AT71" i="49"/>
  <c r="AS71" i="49"/>
  <c r="AR71" i="49"/>
  <c r="AQ71" i="49"/>
  <c r="AP71" i="49"/>
  <c r="AO71" i="49"/>
  <c r="AN71" i="49"/>
  <c r="AM71" i="49"/>
  <c r="AL71" i="49"/>
  <c r="AK71" i="49"/>
  <c r="AJ71" i="49"/>
  <c r="AI71" i="49"/>
  <c r="AH71" i="49"/>
  <c r="AG71" i="49"/>
  <c r="AF71" i="49"/>
  <c r="AE71" i="49"/>
  <c r="AD71" i="49"/>
  <c r="AC71" i="49"/>
  <c r="AB71" i="49"/>
  <c r="AA71" i="49"/>
  <c r="Z71" i="49"/>
  <c r="Y71" i="49"/>
  <c r="X71" i="49"/>
  <c r="W71" i="49"/>
  <c r="V71" i="49"/>
  <c r="U71" i="49"/>
  <c r="T71" i="49"/>
  <c r="S71" i="49"/>
  <c r="R71" i="49"/>
  <c r="Q71" i="49"/>
  <c r="P71" i="49"/>
  <c r="O71" i="49"/>
  <c r="N71" i="49"/>
  <c r="M71" i="49"/>
  <c r="L71" i="49"/>
  <c r="K71" i="49"/>
  <c r="J71" i="49"/>
  <c r="I71" i="49"/>
  <c r="H71" i="49"/>
  <c r="CY70" i="49"/>
  <c r="CX70" i="49"/>
  <c r="CW70" i="49"/>
  <c r="CV70" i="49"/>
  <c r="CU70" i="49"/>
  <c r="CT70" i="49"/>
  <c r="CS70" i="49"/>
  <c r="CR70" i="49"/>
  <c r="CQ70" i="49"/>
  <c r="CP70" i="49"/>
  <c r="CO70" i="49"/>
  <c r="CN70" i="49"/>
  <c r="CM70" i="49"/>
  <c r="CL70" i="49"/>
  <c r="CK70" i="49"/>
  <c r="CJ70" i="49"/>
  <c r="CI70" i="49"/>
  <c r="CH70" i="49"/>
  <c r="CG70" i="49"/>
  <c r="CF70" i="49"/>
  <c r="CE70" i="49"/>
  <c r="CD70" i="49"/>
  <c r="CC70" i="49"/>
  <c r="CB70" i="49"/>
  <c r="CA70" i="49"/>
  <c r="BZ70" i="49"/>
  <c r="BY70" i="49"/>
  <c r="BX70" i="49"/>
  <c r="BW70" i="49"/>
  <c r="BV70" i="49"/>
  <c r="BU70" i="49"/>
  <c r="BT70" i="49"/>
  <c r="BS70" i="49"/>
  <c r="BR70" i="49"/>
  <c r="BQ70" i="49"/>
  <c r="BP70" i="49"/>
  <c r="BO70" i="49"/>
  <c r="BN70" i="49"/>
  <c r="BM70" i="49"/>
  <c r="BL70" i="49"/>
  <c r="BK70" i="49"/>
  <c r="BJ70" i="49"/>
  <c r="BI70" i="49"/>
  <c r="BH70" i="49"/>
  <c r="BG70" i="49"/>
  <c r="BF70" i="49"/>
  <c r="BE70" i="49"/>
  <c r="BD70" i="49"/>
  <c r="BC70" i="49"/>
  <c r="BB70" i="49"/>
  <c r="BA70" i="49"/>
  <c r="AZ70" i="49"/>
  <c r="AY70" i="49"/>
  <c r="AX70" i="49"/>
  <c r="AW70" i="49"/>
  <c r="AV70" i="49"/>
  <c r="AU70" i="49"/>
  <c r="AT70" i="49"/>
  <c r="AS70" i="49"/>
  <c r="AR70" i="49"/>
  <c r="AQ70" i="49"/>
  <c r="AP70" i="49"/>
  <c r="AO70" i="49"/>
  <c r="AN70" i="49"/>
  <c r="AM70" i="49"/>
  <c r="AL70" i="49"/>
  <c r="AK70" i="49"/>
  <c r="AJ70" i="49"/>
  <c r="AI70" i="49"/>
  <c r="AH70" i="49"/>
  <c r="AG70" i="49"/>
  <c r="AF70" i="49"/>
  <c r="AE70" i="49"/>
  <c r="AD70" i="49"/>
  <c r="AC70" i="49"/>
  <c r="AB70" i="49"/>
  <c r="AA70" i="49"/>
  <c r="Z70" i="49"/>
  <c r="Y70" i="49"/>
  <c r="X70" i="49"/>
  <c r="W70" i="49"/>
  <c r="V70" i="49"/>
  <c r="U70" i="49"/>
  <c r="T70" i="49"/>
  <c r="S70" i="49"/>
  <c r="R70" i="49"/>
  <c r="Q70" i="49"/>
  <c r="P70" i="49"/>
  <c r="O70" i="49"/>
  <c r="N70" i="49"/>
  <c r="M70" i="49"/>
  <c r="L70" i="49"/>
  <c r="K70" i="49"/>
  <c r="J70" i="49"/>
  <c r="I70" i="49"/>
  <c r="H70" i="49"/>
  <c r="CY69" i="49"/>
  <c r="CX69" i="49"/>
  <c r="CW69" i="49"/>
  <c r="CV69" i="49"/>
  <c r="CU69" i="49"/>
  <c r="CT69" i="49"/>
  <c r="CS69" i="49"/>
  <c r="CR69" i="49"/>
  <c r="CQ69" i="49"/>
  <c r="CP69" i="49"/>
  <c r="CO69" i="49"/>
  <c r="CN69" i="49"/>
  <c r="CM69" i="49"/>
  <c r="CL69" i="49"/>
  <c r="CK69" i="49"/>
  <c r="CJ69" i="49"/>
  <c r="CI69" i="49"/>
  <c r="CH69" i="49"/>
  <c r="CG69" i="49"/>
  <c r="CF69" i="49"/>
  <c r="CE69" i="49"/>
  <c r="CD69" i="49"/>
  <c r="CC69" i="49"/>
  <c r="CB69" i="49"/>
  <c r="CA69" i="49"/>
  <c r="BZ69" i="49"/>
  <c r="BY69" i="49"/>
  <c r="BX69" i="49"/>
  <c r="BW69" i="49"/>
  <c r="BV69" i="49"/>
  <c r="BU69" i="49"/>
  <c r="BT69" i="49"/>
  <c r="BS69" i="49"/>
  <c r="BR69" i="49"/>
  <c r="BQ69" i="49"/>
  <c r="BP69" i="49"/>
  <c r="BO69" i="49"/>
  <c r="BN69" i="49"/>
  <c r="BM69" i="49"/>
  <c r="BL69" i="49"/>
  <c r="BK69" i="49"/>
  <c r="BJ69" i="49"/>
  <c r="BI69" i="49"/>
  <c r="BH69" i="49"/>
  <c r="BG69" i="49"/>
  <c r="BF69" i="49"/>
  <c r="BE69" i="49"/>
  <c r="BD69" i="49"/>
  <c r="BC69" i="49"/>
  <c r="BB69" i="49"/>
  <c r="BA69" i="49"/>
  <c r="AZ69" i="49"/>
  <c r="AY69" i="49"/>
  <c r="AX69" i="49"/>
  <c r="AW69" i="49"/>
  <c r="AV69" i="49"/>
  <c r="AU69" i="49"/>
  <c r="AT69" i="49"/>
  <c r="AS69" i="49"/>
  <c r="AR69" i="49"/>
  <c r="AQ69" i="49"/>
  <c r="AP69" i="49"/>
  <c r="AO69" i="49"/>
  <c r="AN69" i="49"/>
  <c r="AM69" i="49"/>
  <c r="AL69" i="49"/>
  <c r="AK69" i="49"/>
  <c r="AJ69" i="49"/>
  <c r="AI69" i="49"/>
  <c r="AH69" i="49"/>
  <c r="AG69" i="49"/>
  <c r="AF69" i="49"/>
  <c r="AE69" i="49"/>
  <c r="AD69" i="49"/>
  <c r="AC69" i="49"/>
  <c r="AB69" i="49"/>
  <c r="AA69" i="49"/>
  <c r="Z69" i="49"/>
  <c r="Y69" i="49"/>
  <c r="X69" i="49"/>
  <c r="W69" i="49"/>
  <c r="V69" i="49"/>
  <c r="U69" i="49"/>
  <c r="T69" i="49"/>
  <c r="S69" i="49"/>
  <c r="R69" i="49"/>
  <c r="Q69" i="49"/>
  <c r="P69" i="49"/>
  <c r="O69" i="49"/>
  <c r="N69" i="49"/>
  <c r="M69" i="49"/>
  <c r="L69" i="49"/>
  <c r="K69" i="49"/>
  <c r="J69" i="49"/>
  <c r="I69" i="49"/>
  <c r="H69" i="49"/>
  <c r="E83" i="49"/>
  <c r="D83" i="49"/>
  <c r="B83" i="49"/>
  <c r="A83" i="49"/>
  <c r="E82" i="49"/>
  <c r="D82" i="49"/>
  <c r="B82" i="49"/>
  <c r="A82" i="49"/>
  <c r="E81" i="49"/>
  <c r="D81" i="49"/>
  <c r="B81" i="49"/>
  <c r="A81" i="49"/>
  <c r="E80" i="49"/>
  <c r="D80" i="49"/>
  <c r="FC80" i="67"/>
  <c r="B80" i="49"/>
  <c r="A80" i="49"/>
  <c r="E79" i="49"/>
  <c r="D79" i="49"/>
  <c r="B79" i="49"/>
  <c r="A79" i="49"/>
  <c r="E78" i="49"/>
  <c r="D78" i="49"/>
  <c r="B78" i="49"/>
  <c r="A78" i="49"/>
  <c r="E77" i="49"/>
  <c r="D77" i="49"/>
  <c r="B77" i="49"/>
  <c r="A77" i="49"/>
  <c r="E76" i="49"/>
  <c r="D76" i="49"/>
  <c r="B76" i="49"/>
  <c r="A76" i="49"/>
  <c r="E75" i="49"/>
  <c r="D75" i="49"/>
  <c r="B75" i="49"/>
  <c r="A75" i="49"/>
  <c r="E74" i="49"/>
  <c r="D74" i="49"/>
  <c r="B74" i="49"/>
  <c r="A74" i="49"/>
  <c r="E73" i="49"/>
  <c r="D73" i="49"/>
  <c r="B73" i="49"/>
  <c r="A73" i="49"/>
  <c r="E72" i="49"/>
  <c r="D72" i="49"/>
  <c r="B72" i="49"/>
  <c r="A72" i="49"/>
  <c r="E71" i="49"/>
  <c r="D71" i="49"/>
  <c r="B71" i="49"/>
  <c r="A71" i="49"/>
  <c r="E70" i="49"/>
  <c r="D70" i="49"/>
  <c r="C70" i="49"/>
  <c r="B70" i="49"/>
  <c r="A70" i="49"/>
  <c r="E69" i="49"/>
  <c r="D69" i="49"/>
  <c r="B69" i="49"/>
  <c r="A69" i="49"/>
  <c r="FD74" i="67" l="1"/>
  <c r="GA78" i="67"/>
  <c r="GI82" i="67"/>
  <c r="DJ69" i="67"/>
  <c r="GE71" i="67"/>
  <c r="GA74" i="67"/>
  <c r="EI78" i="67"/>
  <c r="EV82" i="67"/>
  <c r="GL70" i="67"/>
  <c r="DW75" i="67"/>
  <c r="GI79" i="67"/>
  <c r="DP83" i="67"/>
  <c r="DJ70" i="67"/>
  <c r="FE70" i="67"/>
  <c r="GK70" i="67"/>
  <c r="EI74" i="67"/>
  <c r="FW78" i="67"/>
  <c r="GB82" i="67"/>
  <c r="DQ69" i="67"/>
  <c r="DQ70" i="67"/>
  <c r="FF70" i="67"/>
  <c r="FM69" i="67"/>
  <c r="GJ73" i="67"/>
  <c r="DW77" i="67"/>
  <c r="GI81" i="67"/>
  <c r="EP69" i="67"/>
  <c r="DY70" i="67"/>
  <c r="FM70" i="67"/>
  <c r="DJ71" i="67"/>
  <c r="FW74" i="67"/>
  <c r="GR78" i="67"/>
  <c r="EW69" i="67"/>
  <c r="EG70" i="67"/>
  <c r="FN70" i="67"/>
  <c r="EU71" i="67"/>
  <c r="DW79" i="67"/>
  <c r="DO72" i="67"/>
  <c r="GR76" i="67"/>
  <c r="FV69" i="67"/>
  <c r="EO70" i="67"/>
  <c r="FU70" i="67"/>
  <c r="DK76" i="67"/>
  <c r="DW81" i="67"/>
  <c r="GC69" i="67"/>
  <c r="EP70" i="67"/>
  <c r="FV70" i="67"/>
  <c r="EF72" i="67"/>
  <c r="GI77" i="67"/>
  <c r="DP82" i="67"/>
  <c r="DA70" i="67"/>
  <c r="EW70" i="67"/>
  <c r="GC70" i="67"/>
  <c r="EQ73" i="67"/>
  <c r="DK78" i="67"/>
  <c r="DW82" i="67"/>
  <c r="FV71" i="67"/>
  <c r="DI70" i="67"/>
  <c r="EX70" i="67"/>
  <c r="GD70" i="67"/>
  <c r="FL73" i="67"/>
  <c r="CY80" i="49"/>
  <c r="GR80" i="67"/>
  <c r="FC71" i="67"/>
  <c r="EQ79" i="67"/>
  <c r="DR69" i="67"/>
  <c r="EX69" i="67"/>
  <c r="GD69" i="67"/>
  <c r="DR70" i="67"/>
  <c r="DS71" i="67"/>
  <c r="FD71" i="67"/>
  <c r="GN71" i="67"/>
  <c r="FD72" i="67"/>
  <c r="GI73" i="67"/>
  <c r="FC76" i="67"/>
  <c r="EF78" i="67"/>
  <c r="FL79" i="67"/>
  <c r="EQ81" i="67"/>
  <c r="C83" i="49"/>
  <c r="GQ83" i="67"/>
  <c r="GI83" i="67"/>
  <c r="GA83" i="67"/>
  <c r="FS83" i="67"/>
  <c r="FK83" i="67"/>
  <c r="GL83" i="67"/>
  <c r="GC83" i="67"/>
  <c r="FT83" i="67"/>
  <c r="FJ83" i="67"/>
  <c r="FB83" i="67"/>
  <c r="ET83" i="67"/>
  <c r="EL83" i="67"/>
  <c r="ED83" i="67"/>
  <c r="DV83" i="67"/>
  <c r="DN83" i="67"/>
  <c r="DF83" i="67"/>
  <c r="GK83" i="67"/>
  <c r="GB83" i="67"/>
  <c r="FR83" i="67"/>
  <c r="FI83" i="67"/>
  <c r="FA83" i="67"/>
  <c r="ES83" i="67"/>
  <c r="EK83" i="67"/>
  <c r="EC83" i="67"/>
  <c r="DU83" i="67"/>
  <c r="DM83" i="67"/>
  <c r="DE83" i="67"/>
  <c r="GJ83" i="67"/>
  <c r="FZ83" i="67"/>
  <c r="FQ83" i="67"/>
  <c r="FH83" i="67"/>
  <c r="EZ83" i="67"/>
  <c r="ER83" i="67"/>
  <c r="EJ83" i="67"/>
  <c r="EB83" i="67"/>
  <c r="DT83" i="67"/>
  <c r="DL83" i="67"/>
  <c r="DD83" i="67"/>
  <c r="GR83" i="67"/>
  <c r="GH83" i="67"/>
  <c r="FY83" i="67"/>
  <c r="FP83" i="67"/>
  <c r="FG83" i="67"/>
  <c r="EY83" i="67"/>
  <c r="EQ83" i="67"/>
  <c r="EI83" i="67"/>
  <c r="EA83" i="67"/>
  <c r="DS83" i="67"/>
  <c r="DK83" i="67"/>
  <c r="DC83" i="67"/>
  <c r="GP83" i="67"/>
  <c r="GG83" i="67"/>
  <c r="FX83" i="67"/>
  <c r="FO83" i="67"/>
  <c r="FF83" i="67"/>
  <c r="EX83" i="67"/>
  <c r="EP83" i="67"/>
  <c r="EH83" i="67"/>
  <c r="DZ83" i="67"/>
  <c r="DR83" i="67"/>
  <c r="DJ83" i="67"/>
  <c r="DB83" i="67"/>
  <c r="GO83" i="67"/>
  <c r="GF83" i="67"/>
  <c r="FW83" i="67"/>
  <c r="FN83" i="67"/>
  <c r="FE83" i="67"/>
  <c r="EW83" i="67"/>
  <c r="EO83" i="67"/>
  <c r="EG83" i="67"/>
  <c r="DY83" i="67"/>
  <c r="DQ83" i="67"/>
  <c r="DI83" i="67"/>
  <c r="DA83" i="67"/>
  <c r="GD83" i="67"/>
  <c r="EU83" i="67"/>
  <c r="DO83" i="67"/>
  <c r="FV83" i="67"/>
  <c r="EN83" i="67"/>
  <c r="DH83" i="67"/>
  <c r="FU83" i="67"/>
  <c r="EM83" i="67"/>
  <c r="DG83" i="67"/>
  <c r="FM83" i="67"/>
  <c r="EF83" i="67"/>
  <c r="FL83" i="67"/>
  <c r="EE83" i="67"/>
  <c r="GN83" i="67"/>
  <c r="FD83" i="67"/>
  <c r="DX83" i="67"/>
  <c r="GM83" i="67"/>
  <c r="FC83" i="67"/>
  <c r="DW83" i="67"/>
  <c r="BJ82" i="49"/>
  <c r="FC82" i="67"/>
  <c r="DR71" i="67"/>
  <c r="GM71" i="67"/>
  <c r="EQ72" i="67"/>
  <c r="EF76" i="67"/>
  <c r="DY69" i="67"/>
  <c r="FE69" i="67"/>
  <c r="GK69" i="67"/>
  <c r="EA71" i="67"/>
  <c r="FL71" i="67"/>
  <c r="DD72" i="67"/>
  <c r="FP72" i="67"/>
  <c r="GR74" i="67"/>
  <c r="FW76" i="67"/>
  <c r="FL81" i="67"/>
  <c r="EV83" i="67"/>
  <c r="V74" i="49"/>
  <c r="DO74" i="67"/>
  <c r="V78" i="49"/>
  <c r="DO78" i="67"/>
  <c r="DZ69" i="67"/>
  <c r="FF69" i="67"/>
  <c r="GL69" i="67"/>
  <c r="DZ70" i="67"/>
  <c r="EB71" i="67"/>
  <c r="FM71" i="67"/>
  <c r="DE72" i="67"/>
  <c r="GC72" i="67"/>
  <c r="DK74" i="67"/>
  <c r="FC78" i="67"/>
  <c r="DK80" i="67"/>
  <c r="GE83" i="67"/>
  <c r="C75" i="49"/>
  <c r="GP75" i="67"/>
  <c r="GH75" i="67"/>
  <c r="FZ75" i="67"/>
  <c r="FR75" i="67"/>
  <c r="FJ75" i="67"/>
  <c r="FB75" i="67"/>
  <c r="ET75" i="67"/>
  <c r="EL75" i="67"/>
  <c r="ED75" i="67"/>
  <c r="DV75" i="67"/>
  <c r="DN75" i="67"/>
  <c r="DF75" i="67"/>
  <c r="GO75" i="67"/>
  <c r="GG75" i="67"/>
  <c r="FY75" i="67"/>
  <c r="FQ75" i="67"/>
  <c r="FI75" i="67"/>
  <c r="FA75" i="67"/>
  <c r="ES75" i="67"/>
  <c r="EK75" i="67"/>
  <c r="EC75" i="67"/>
  <c r="DU75" i="67"/>
  <c r="DM75" i="67"/>
  <c r="DE75" i="67"/>
  <c r="GN75" i="67"/>
  <c r="GF75" i="67"/>
  <c r="FX75" i="67"/>
  <c r="FP75" i="67"/>
  <c r="FH75" i="67"/>
  <c r="EZ75" i="67"/>
  <c r="ER75" i="67"/>
  <c r="EJ75" i="67"/>
  <c r="EB75" i="67"/>
  <c r="DT75" i="67"/>
  <c r="DL75" i="67"/>
  <c r="DD75" i="67"/>
  <c r="GL75" i="67"/>
  <c r="GD75" i="67"/>
  <c r="FV75" i="67"/>
  <c r="FN75" i="67"/>
  <c r="FF75" i="67"/>
  <c r="EX75" i="67"/>
  <c r="EP75" i="67"/>
  <c r="EH75" i="67"/>
  <c r="DZ75" i="67"/>
  <c r="DR75" i="67"/>
  <c r="DJ75" i="67"/>
  <c r="DB75" i="67"/>
  <c r="GK75" i="67"/>
  <c r="GC75" i="67"/>
  <c r="FU75" i="67"/>
  <c r="FM75" i="67"/>
  <c r="FE75" i="67"/>
  <c r="EW75" i="67"/>
  <c r="EO75" i="67"/>
  <c r="EG75" i="67"/>
  <c r="DY75" i="67"/>
  <c r="DQ75" i="67"/>
  <c r="DI75" i="67"/>
  <c r="DA75" i="67"/>
  <c r="GE75" i="67"/>
  <c r="FK75" i="67"/>
  <c r="EN75" i="67"/>
  <c r="DS75" i="67"/>
  <c r="GB75" i="67"/>
  <c r="FG75" i="67"/>
  <c r="EM75" i="67"/>
  <c r="DP75" i="67"/>
  <c r="GA75" i="67"/>
  <c r="FD75" i="67"/>
  <c r="EI75" i="67"/>
  <c r="DO75" i="67"/>
  <c r="GR75" i="67"/>
  <c r="FW75" i="67"/>
  <c r="FC75" i="67"/>
  <c r="EF75" i="67"/>
  <c r="DK75" i="67"/>
  <c r="GQ75" i="67"/>
  <c r="FT75" i="67"/>
  <c r="EY75" i="67"/>
  <c r="EE75" i="67"/>
  <c r="DH75" i="67"/>
  <c r="GM75" i="67"/>
  <c r="FS75" i="67"/>
  <c r="EV75" i="67"/>
  <c r="EA75" i="67"/>
  <c r="DG75" i="67"/>
  <c r="GJ75" i="67"/>
  <c r="FO75" i="67"/>
  <c r="EU75" i="67"/>
  <c r="DX75" i="67"/>
  <c r="DC75" i="67"/>
  <c r="BK78" i="49"/>
  <c r="FD78" i="67"/>
  <c r="DA69" i="67"/>
  <c r="EG69" i="67"/>
  <c r="DA71" i="67"/>
  <c r="EJ71" i="67"/>
  <c r="FU71" i="67"/>
  <c r="DM72" i="67"/>
  <c r="GQ72" i="67"/>
  <c r="EF74" i="67"/>
  <c r="EQ75" i="67"/>
  <c r="EF80" i="67"/>
  <c r="C79" i="49"/>
  <c r="GP79" i="67"/>
  <c r="GH79" i="67"/>
  <c r="FZ79" i="67"/>
  <c r="FR79" i="67"/>
  <c r="FJ79" i="67"/>
  <c r="FB79" i="67"/>
  <c r="ET79" i="67"/>
  <c r="EL79" i="67"/>
  <c r="ED79" i="67"/>
  <c r="DV79" i="67"/>
  <c r="DN79" i="67"/>
  <c r="DF79" i="67"/>
  <c r="GO79" i="67"/>
  <c r="GG79" i="67"/>
  <c r="FY79" i="67"/>
  <c r="FQ79" i="67"/>
  <c r="FI79" i="67"/>
  <c r="FA79" i="67"/>
  <c r="ES79" i="67"/>
  <c r="EK79" i="67"/>
  <c r="EC79" i="67"/>
  <c r="DU79" i="67"/>
  <c r="DM79" i="67"/>
  <c r="DE79" i="67"/>
  <c r="GN79" i="67"/>
  <c r="GF79" i="67"/>
  <c r="FX79" i="67"/>
  <c r="FP79" i="67"/>
  <c r="FH79" i="67"/>
  <c r="EZ79" i="67"/>
  <c r="ER79" i="67"/>
  <c r="EJ79" i="67"/>
  <c r="EB79" i="67"/>
  <c r="DT79" i="67"/>
  <c r="DL79" i="67"/>
  <c r="DD79" i="67"/>
  <c r="GL79" i="67"/>
  <c r="GD79" i="67"/>
  <c r="FV79" i="67"/>
  <c r="FN79" i="67"/>
  <c r="FF79" i="67"/>
  <c r="EX79" i="67"/>
  <c r="EP79" i="67"/>
  <c r="EH79" i="67"/>
  <c r="DZ79" i="67"/>
  <c r="DR79" i="67"/>
  <c r="DJ79" i="67"/>
  <c r="DB79" i="67"/>
  <c r="GK79" i="67"/>
  <c r="GC79" i="67"/>
  <c r="FU79" i="67"/>
  <c r="FM79" i="67"/>
  <c r="FE79" i="67"/>
  <c r="EW79" i="67"/>
  <c r="EO79" i="67"/>
  <c r="EG79" i="67"/>
  <c r="DY79" i="67"/>
  <c r="DQ79" i="67"/>
  <c r="DI79" i="67"/>
  <c r="DA79" i="67"/>
  <c r="GE79" i="67"/>
  <c r="FK79" i="67"/>
  <c r="EN79" i="67"/>
  <c r="DS79" i="67"/>
  <c r="GB79" i="67"/>
  <c r="FG79" i="67"/>
  <c r="EM79" i="67"/>
  <c r="DP79" i="67"/>
  <c r="GA79" i="67"/>
  <c r="FD79" i="67"/>
  <c r="EI79" i="67"/>
  <c r="DO79" i="67"/>
  <c r="GR79" i="67"/>
  <c r="FW79" i="67"/>
  <c r="FC79" i="67"/>
  <c r="EF79" i="67"/>
  <c r="DK79" i="67"/>
  <c r="GQ79" i="67"/>
  <c r="FT79" i="67"/>
  <c r="EY79" i="67"/>
  <c r="EE79" i="67"/>
  <c r="DH79" i="67"/>
  <c r="GM79" i="67"/>
  <c r="FS79" i="67"/>
  <c r="EV79" i="67"/>
  <c r="EA79" i="67"/>
  <c r="DG79" i="67"/>
  <c r="GJ79" i="67"/>
  <c r="FO79" i="67"/>
  <c r="EU79" i="67"/>
  <c r="DX79" i="67"/>
  <c r="DC79" i="67"/>
  <c r="C69" i="49"/>
  <c r="GR69" i="67"/>
  <c r="GJ69" i="67"/>
  <c r="GB69" i="67"/>
  <c r="FT69" i="67"/>
  <c r="FL69" i="67"/>
  <c r="FD69" i="67"/>
  <c r="EV69" i="67"/>
  <c r="EN69" i="67"/>
  <c r="EF69" i="67"/>
  <c r="DX69" i="67"/>
  <c r="DP69" i="67"/>
  <c r="DH69" i="67"/>
  <c r="GQ69" i="67"/>
  <c r="GI69" i="67"/>
  <c r="GA69" i="67"/>
  <c r="FS69" i="67"/>
  <c r="FK69" i="67"/>
  <c r="FC69" i="67"/>
  <c r="EU69" i="67"/>
  <c r="EM69" i="67"/>
  <c r="EE69" i="67"/>
  <c r="DW69" i="67"/>
  <c r="DO69" i="67"/>
  <c r="DG69" i="67"/>
  <c r="GP69" i="67"/>
  <c r="GH69" i="67"/>
  <c r="FZ69" i="67"/>
  <c r="FR69" i="67"/>
  <c r="FJ69" i="67"/>
  <c r="FB69" i="67"/>
  <c r="ET69" i="67"/>
  <c r="EL69" i="67"/>
  <c r="ED69" i="67"/>
  <c r="DV69" i="67"/>
  <c r="DN69" i="67"/>
  <c r="DF69" i="67"/>
  <c r="GO69" i="67"/>
  <c r="GG69" i="67"/>
  <c r="FY69" i="67"/>
  <c r="FQ69" i="67"/>
  <c r="FI69" i="67"/>
  <c r="FA69" i="67"/>
  <c r="ES69" i="67"/>
  <c r="EK69" i="67"/>
  <c r="EC69" i="67"/>
  <c r="DU69" i="67"/>
  <c r="DM69" i="67"/>
  <c r="DE69" i="67"/>
  <c r="GN69" i="67"/>
  <c r="GF69" i="67"/>
  <c r="FX69" i="67"/>
  <c r="FP69" i="67"/>
  <c r="FH69" i="67"/>
  <c r="EZ69" i="67"/>
  <c r="ER69" i="67"/>
  <c r="EJ69" i="67"/>
  <c r="EB69" i="67"/>
  <c r="DT69" i="67"/>
  <c r="DL69" i="67"/>
  <c r="DD69" i="67"/>
  <c r="GM69" i="67"/>
  <c r="GE69" i="67"/>
  <c r="FW69" i="67"/>
  <c r="FO69" i="67"/>
  <c r="FG69" i="67"/>
  <c r="EY69" i="67"/>
  <c r="EQ69" i="67"/>
  <c r="EI69" i="67"/>
  <c r="EA69" i="67"/>
  <c r="DS69" i="67"/>
  <c r="DK69" i="67"/>
  <c r="DC69" i="67"/>
  <c r="C73" i="49"/>
  <c r="GP73" i="67"/>
  <c r="GH73" i="67"/>
  <c r="FZ73" i="67"/>
  <c r="FR73" i="67"/>
  <c r="FJ73" i="67"/>
  <c r="FB73" i="67"/>
  <c r="ET73" i="67"/>
  <c r="EL73" i="67"/>
  <c r="ED73" i="67"/>
  <c r="DV73" i="67"/>
  <c r="DN73" i="67"/>
  <c r="DF73" i="67"/>
  <c r="GO73" i="67"/>
  <c r="GG73" i="67"/>
  <c r="FY73" i="67"/>
  <c r="FQ73" i="67"/>
  <c r="FI73" i="67"/>
  <c r="FA73" i="67"/>
  <c r="ES73" i="67"/>
  <c r="EK73" i="67"/>
  <c r="EC73" i="67"/>
  <c r="DU73" i="67"/>
  <c r="DM73" i="67"/>
  <c r="DE73" i="67"/>
  <c r="GN73" i="67"/>
  <c r="GF73" i="67"/>
  <c r="FX73" i="67"/>
  <c r="FP73" i="67"/>
  <c r="FH73" i="67"/>
  <c r="EZ73" i="67"/>
  <c r="ER73" i="67"/>
  <c r="EJ73" i="67"/>
  <c r="EB73" i="67"/>
  <c r="GL73" i="67"/>
  <c r="GD73" i="67"/>
  <c r="FV73" i="67"/>
  <c r="FN73" i="67"/>
  <c r="FF73" i="67"/>
  <c r="EX73" i="67"/>
  <c r="EP73" i="67"/>
  <c r="EH73" i="67"/>
  <c r="DZ73" i="67"/>
  <c r="DR73" i="67"/>
  <c r="DJ73" i="67"/>
  <c r="DB73" i="67"/>
  <c r="GK73" i="67"/>
  <c r="GC73" i="67"/>
  <c r="FU73" i="67"/>
  <c r="FM73" i="67"/>
  <c r="FE73" i="67"/>
  <c r="EW73" i="67"/>
  <c r="EO73" i="67"/>
  <c r="EG73" i="67"/>
  <c r="GE73" i="67"/>
  <c r="FK73" i="67"/>
  <c r="EN73" i="67"/>
  <c r="DW73" i="67"/>
  <c r="DI73" i="67"/>
  <c r="GB73" i="67"/>
  <c r="FG73" i="67"/>
  <c r="EM73" i="67"/>
  <c r="DT73" i="67"/>
  <c r="DH73" i="67"/>
  <c r="GA73" i="67"/>
  <c r="FD73" i="67"/>
  <c r="EI73" i="67"/>
  <c r="DS73" i="67"/>
  <c r="DG73" i="67"/>
  <c r="GR73" i="67"/>
  <c r="FW73" i="67"/>
  <c r="FC73" i="67"/>
  <c r="EF73" i="67"/>
  <c r="DQ73" i="67"/>
  <c r="DD73" i="67"/>
  <c r="GQ73" i="67"/>
  <c r="FT73" i="67"/>
  <c r="EY73" i="67"/>
  <c r="EE73" i="67"/>
  <c r="DP73" i="67"/>
  <c r="DC73" i="67"/>
  <c r="GM73" i="67"/>
  <c r="FS73" i="67"/>
  <c r="EV73" i="67"/>
  <c r="EA73" i="67"/>
  <c r="DO73" i="67"/>
  <c r="DA73" i="67"/>
  <c r="FO73" i="67"/>
  <c r="EU73" i="67"/>
  <c r="DY73" i="67"/>
  <c r="DL73" i="67"/>
  <c r="C77" i="49"/>
  <c r="GP77" i="67"/>
  <c r="GH77" i="67"/>
  <c r="FZ77" i="67"/>
  <c r="FR77" i="67"/>
  <c r="FJ77" i="67"/>
  <c r="FB77" i="67"/>
  <c r="ET77" i="67"/>
  <c r="EL77" i="67"/>
  <c r="ED77" i="67"/>
  <c r="DV77" i="67"/>
  <c r="DN77" i="67"/>
  <c r="DF77" i="67"/>
  <c r="GO77" i="67"/>
  <c r="GG77" i="67"/>
  <c r="FY77" i="67"/>
  <c r="FQ77" i="67"/>
  <c r="FI77" i="67"/>
  <c r="FA77" i="67"/>
  <c r="ES77" i="67"/>
  <c r="EK77" i="67"/>
  <c r="EC77" i="67"/>
  <c r="DU77" i="67"/>
  <c r="DM77" i="67"/>
  <c r="DE77" i="67"/>
  <c r="GN77" i="67"/>
  <c r="GF77" i="67"/>
  <c r="FX77" i="67"/>
  <c r="FP77" i="67"/>
  <c r="FH77" i="67"/>
  <c r="EZ77" i="67"/>
  <c r="ER77" i="67"/>
  <c r="EJ77" i="67"/>
  <c r="EB77" i="67"/>
  <c r="DT77" i="67"/>
  <c r="DL77" i="67"/>
  <c r="DD77" i="67"/>
  <c r="GL77" i="67"/>
  <c r="GD77" i="67"/>
  <c r="FV77" i="67"/>
  <c r="FN77" i="67"/>
  <c r="FF77" i="67"/>
  <c r="EX77" i="67"/>
  <c r="EP77" i="67"/>
  <c r="EH77" i="67"/>
  <c r="DZ77" i="67"/>
  <c r="DR77" i="67"/>
  <c r="DJ77" i="67"/>
  <c r="DB77" i="67"/>
  <c r="GK77" i="67"/>
  <c r="GC77" i="67"/>
  <c r="FU77" i="67"/>
  <c r="FM77" i="67"/>
  <c r="FE77" i="67"/>
  <c r="EW77" i="67"/>
  <c r="EO77" i="67"/>
  <c r="EG77" i="67"/>
  <c r="DY77" i="67"/>
  <c r="DQ77" i="67"/>
  <c r="DI77" i="67"/>
  <c r="DA77" i="67"/>
  <c r="GE77" i="67"/>
  <c r="FK77" i="67"/>
  <c r="EN77" i="67"/>
  <c r="DS77" i="67"/>
  <c r="GB77" i="67"/>
  <c r="FG77" i="67"/>
  <c r="EM77" i="67"/>
  <c r="DP77" i="67"/>
  <c r="GA77" i="67"/>
  <c r="FD77" i="67"/>
  <c r="EI77" i="67"/>
  <c r="DO77" i="67"/>
  <c r="GR77" i="67"/>
  <c r="FW77" i="67"/>
  <c r="FC77" i="67"/>
  <c r="EF77" i="67"/>
  <c r="DK77" i="67"/>
  <c r="GQ77" i="67"/>
  <c r="FT77" i="67"/>
  <c r="EY77" i="67"/>
  <c r="EE77" i="67"/>
  <c r="DH77" i="67"/>
  <c r="GM77" i="67"/>
  <c r="FS77" i="67"/>
  <c r="EV77" i="67"/>
  <c r="EA77" i="67"/>
  <c r="DG77" i="67"/>
  <c r="GJ77" i="67"/>
  <c r="FO77" i="67"/>
  <c r="EU77" i="67"/>
  <c r="DX77" i="67"/>
  <c r="DC77" i="67"/>
  <c r="C81" i="49"/>
  <c r="GP81" i="67"/>
  <c r="GH81" i="67"/>
  <c r="FZ81" i="67"/>
  <c r="FR81" i="67"/>
  <c r="FJ81" i="67"/>
  <c r="FB81" i="67"/>
  <c r="ET81" i="67"/>
  <c r="EL81" i="67"/>
  <c r="ED81" i="67"/>
  <c r="DV81" i="67"/>
  <c r="DN81" i="67"/>
  <c r="DF81" i="67"/>
  <c r="GO81" i="67"/>
  <c r="GG81" i="67"/>
  <c r="FY81" i="67"/>
  <c r="FQ81" i="67"/>
  <c r="FI81" i="67"/>
  <c r="FA81" i="67"/>
  <c r="ES81" i="67"/>
  <c r="EK81" i="67"/>
  <c r="EC81" i="67"/>
  <c r="DU81" i="67"/>
  <c r="DM81" i="67"/>
  <c r="DE81" i="67"/>
  <c r="GN81" i="67"/>
  <c r="GF81" i="67"/>
  <c r="FX81" i="67"/>
  <c r="FP81" i="67"/>
  <c r="FH81" i="67"/>
  <c r="EZ81" i="67"/>
  <c r="ER81" i="67"/>
  <c r="EJ81" i="67"/>
  <c r="EB81" i="67"/>
  <c r="DT81" i="67"/>
  <c r="DL81" i="67"/>
  <c r="DD81" i="67"/>
  <c r="GL81" i="67"/>
  <c r="GD81" i="67"/>
  <c r="FV81" i="67"/>
  <c r="FN81" i="67"/>
  <c r="FF81" i="67"/>
  <c r="EX81" i="67"/>
  <c r="EP81" i="67"/>
  <c r="EH81" i="67"/>
  <c r="DZ81" i="67"/>
  <c r="DR81" i="67"/>
  <c r="DJ81" i="67"/>
  <c r="DB81" i="67"/>
  <c r="GK81" i="67"/>
  <c r="GC81" i="67"/>
  <c r="FU81" i="67"/>
  <c r="FM81" i="67"/>
  <c r="FE81" i="67"/>
  <c r="EW81" i="67"/>
  <c r="EO81" i="67"/>
  <c r="EG81" i="67"/>
  <c r="DY81" i="67"/>
  <c r="DQ81" i="67"/>
  <c r="DI81" i="67"/>
  <c r="DA81" i="67"/>
  <c r="GE81" i="67"/>
  <c r="FK81" i="67"/>
  <c r="EN81" i="67"/>
  <c r="DS81" i="67"/>
  <c r="GB81" i="67"/>
  <c r="FG81" i="67"/>
  <c r="EM81" i="67"/>
  <c r="DP81" i="67"/>
  <c r="GA81" i="67"/>
  <c r="FD81" i="67"/>
  <c r="EI81" i="67"/>
  <c r="DO81" i="67"/>
  <c r="GR81" i="67"/>
  <c r="FW81" i="67"/>
  <c r="FC81" i="67"/>
  <c r="EF81" i="67"/>
  <c r="DK81" i="67"/>
  <c r="GQ81" i="67"/>
  <c r="FT81" i="67"/>
  <c r="EY81" i="67"/>
  <c r="EE81" i="67"/>
  <c r="DH81" i="67"/>
  <c r="GM81" i="67"/>
  <c r="FS81" i="67"/>
  <c r="EV81" i="67"/>
  <c r="EA81" i="67"/>
  <c r="DG81" i="67"/>
  <c r="GJ81" i="67"/>
  <c r="FO81" i="67"/>
  <c r="EU81" i="67"/>
  <c r="DX81" i="67"/>
  <c r="DC81" i="67"/>
  <c r="DB69" i="67"/>
  <c r="EH69" i="67"/>
  <c r="FN69" i="67"/>
  <c r="DB70" i="67"/>
  <c r="EH70" i="67"/>
  <c r="DB71" i="67"/>
  <c r="EK71" i="67"/>
  <c r="DK73" i="67"/>
  <c r="FL75" i="67"/>
  <c r="EQ77" i="67"/>
  <c r="C71" i="49"/>
  <c r="GP71" i="67"/>
  <c r="GH71" i="67"/>
  <c r="FZ71" i="67"/>
  <c r="FR71" i="67"/>
  <c r="FJ71" i="67"/>
  <c r="FB71" i="67"/>
  <c r="ET71" i="67"/>
  <c r="EL71" i="67"/>
  <c r="ED71" i="67"/>
  <c r="DV71" i="67"/>
  <c r="DN71" i="67"/>
  <c r="GL71" i="67"/>
  <c r="GC71" i="67"/>
  <c r="FT71" i="67"/>
  <c r="FK71" i="67"/>
  <c r="FA71" i="67"/>
  <c r="ER71" i="67"/>
  <c r="EI71" i="67"/>
  <c r="DZ71" i="67"/>
  <c r="DQ71" i="67"/>
  <c r="DH71" i="67"/>
  <c r="GK71" i="67"/>
  <c r="GB71" i="67"/>
  <c r="FS71" i="67"/>
  <c r="FI71" i="67"/>
  <c r="EZ71" i="67"/>
  <c r="EQ71" i="67"/>
  <c r="EH71" i="67"/>
  <c r="DY71" i="67"/>
  <c r="DP71" i="67"/>
  <c r="DG71" i="67"/>
  <c r="GJ71" i="67"/>
  <c r="GA71" i="67"/>
  <c r="FQ71" i="67"/>
  <c r="FH71" i="67"/>
  <c r="EY71" i="67"/>
  <c r="EP71" i="67"/>
  <c r="EG71" i="67"/>
  <c r="DX71" i="67"/>
  <c r="DO71" i="67"/>
  <c r="DF71" i="67"/>
  <c r="GR71" i="67"/>
  <c r="GI71" i="67"/>
  <c r="FY71" i="67"/>
  <c r="FP71" i="67"/>
  <c r="FG71" i="67"/>
  <c r="EX71" i="67"/>
  <c r="EO71" i="67"/>
  <c r="EF71" i="67"/>
  <c r="DW71" i="67"/>
  <c r="DM71" i="67"/>
  <c r="DE71" i="67"/>
  <c r="GQ71" i="67"/>
  <c r="GG71" i="67"/>
  <c r="FX71" i="67"/>
  <c r="FO71" i="67"/>
  <c r="FF71" i="67"/>
  <c r="EW71" i="67"/>
  <c r="EN71" i="67"/>
  <c r="EE71" i="67"/>
  <c r="DU71" i="67"/>
  <c r="DL71" i="67"/>
  <c r="DD71" i="67"/>
  <c r="GO71" i="67"/>
  <c r="GF71" i="67"/>
  <c r="FW71" i="67"/>
  <c r="FN71" i="67"/>
  <c r="FE71" i="67"/>
  <c r="EV71" i="67"/>
  <c r="EM71" i="67"/>
  <c r="EC71" i="67"/>
  <c r="DT71" i="67"/>
  <c r="DK71" i="67"/>
  <c r="DC71" i="67"/>
  <c r="C72" i="49"/>
  <c r="GP72" i="67"/>
  <c r="GH72" i="67"/>
  <c r="FZ72" i="67"/>
  <c r="FR72" i="67"/>
  <c r="FJ72" i="67"/>
  <c r="FB72" i="67"/>
  <c r="ET72" i="67"/>
  <c r="EL72" i="67"/>
  <c r="ED72" i="67"/>
  <c r="DV72" i="67"/>
  <c r="DN72" i="67"/>
  <c r="DF72" i="67"/>
  <c r="GO72" i="67"/>
  <c r="GG72" i="67"/>
  <c r="FY72" i="67"/>
  <c r="FQ72" i="67"/>
  <c r="FI72" i="67"/>
  <c r="FA72" i="67"/>
  <c r="ES72" i="67"/>
  <c r="EK72" i="67"/>
  <c r="GL72" i="67"/>
  <c r="GD72" i="67"/>
  <c r="FV72" i="67"/>
  <c r="FN72" i="67"/>
  <c r="FF72" i="67"/>
  <c r="EX72" i="67"/>
  <c r="EP72" i="67"/>
  <c r="GN72" i="67"/>
  <c r="GB72" i="67"/>
  <c r="FO72" i="67"/>
  <c r="FC72" i="67"/>
  <c r="EO72" i="67"/>
  <c r="EE72" i="67"/>
  <c r="DU72" i="67"/>
  <c r="DL72" i="67"/>
  <c r="DC72" i="67"/>
  <c r="GM72" i="67"/>
  <c r="GA72" i="67"/>
  <c r="FM72" i="67"/>
  <c r="EZ72" i="67"/>
  <c r="EN72" i="67"/>
  <c r="EC72" i="67"/>
  <c r="DT72" i="67"/>
  <c r="DK72" i="67"/>
  <c r="DB72" i="67"/>
  <c r="GK72" i="67"/>
  <c r="FX72" i="67"/>
  <c r="FL72" i="67"/>
  <c r="EY72" i="67"/>
  <c r="EM72" i="67"/>
  <c r="EB72" i="67"/>
  <c r="DS72" i="67"/>
  <c r="DJ72" i="67"/>
  <c r="DA72" i="67"/>
  <c r="GJ72" i="67"/>
  <c r="FW72" i="67"/>
  <c r="FK72" i="67"/>
  <c r="EW72" i="67"/>
  <c r="EJ72" i="67"/>
  <c r="EA72" i="67"/>
  <c r="DR72" i="67"/>
  <c r="DI72" i="67"/>
  <c r="GI72" i="67"/>
  <c r="FU72" i="67"/>
  <c r="FH72" i="67"/>
  <c r="EV72" i="67"/>
  <c r="EI72" i="67"/>
  <c r="DZ72" i="67"/>
  <c r="DQ72" i="67"/>
  <c r="DH72" i="67"/>
  <c r="GF72" i="67"/>
  <c r="FT72" i="67"/>
  <c r="FG72" i="67"/>
  <c r="EU72" i="67"/>
  <c r="EH72" i="67"/>
  <c r="DY72" i="67"/>
  <c r="DP72" i="67"/>
  <c r="DG72" i="67"/>
  <c r="GR72" i="67"/>
  <c r="GE72" i="67"/>
  <c r="FS72" i="67"/>
  <c r="FE72" i="67"/>
  <c r="ER72" i="67"/>
  <c r="EG72" i="67"/>
  <c r="DX72" i="67"/>
  <c r="C76" i="49"/>
  <c r="GP76" i="67"/>
  <c r="GH76" i="67"/>
  <c r="FZ76" i="67"/>
  <c r="FR76" i="67"/>
  <c r="FJ76" i="67"/>
  <c r="FB76" i="67"/>
  <c r="ET76" i="67"/>
  <c r="EL76" i="67"/>
  <c r="ED76" i="67"/>
  <c r="DV76" i="67"/>
  <c r="DN76" i="67"/>
  <c r="DF76" i="67"/>
  <c r="GO76" i="67"/>
  <c r="GG76" i="67"/>
  <c r="FY76" i="67"/>
  <c r="FQ76" i="67"/>
  <c r="FI76" i="67"/>
  <c r="FA76" i="67"/>
  <c r="ES76" i="67"/>
  <c r="EK76" i="67"/>
  <c r="EC76" i="67"/>
  <c r="DU76" i="67"/>
  <c r="DM76" i="67"/>
  <c r="DE76" i="67"/>
  <c r="GN76" i="67"/>
  <c r="GF76" i="67"/>
  <c r="FX76" i="67"/>
  <c r="FP76" i="67"/>
  <c r="FH76" i="67"/>
  <c r="EZ76" i="67"/>
  <c r="ER76" i="67"/>
  <c r="EJ76" i="67"/>
  <c r="EB76" i="67"/>
  <c r="DT76" i="67"/>
  <c r="DL76" i="67"/>
  <c r="DD76" i="67"/>
  <c r="GL76" i="67"/>
  <c r="GD76" i="67"/>
  <c r="FV76" i="67"/>
  <c r="FN76" i="67"/>
  <c r="FF76" i="67"/>
  <c r="EX76" i="67"/>
  <c r="EP76" i="67"/>
  <c r="EH76" i="67"/>
  <c r="DZ76" i="67"/>
  <c r="DR76" i="67"/>
  <c r="DJ76" i="67"/>
  <c r="DB76" i="67"/>
  <c r="GK76" i="67"/>
  <c r="GC76" i="67"/>
  <c r="FU76" i="67"/>
  <c r="FM76" i="67"/>
  <c r="FE76" i="67"/>
  <c r="EW76" i="67"/>
  <c r="EO76" i="67"/>
  <c r="EG76" i="67"/>
  <c r="DY76" i="67"/>
  <c r="DQ76" i="67"/>
  <c r="DI76" i="67"/>
  <c r="DA76" i="67"/>
  <c r="GQ76" i="67"/>
  <c r="FT76" i="67"/>
  <c r="EY76" i="67"/>
  <c r="EE76" i="67"/>
  <c r="DH76" i="67"/>
  <c r="GM76" i="67"/>
  <c r="FS76" i="67"/>
  <c r="EV76" i="67"/>
  <c r="EA76" i="67"/>
  <c r="DG76" i="67"/>
  <c r="GJ76" i="67"/>
  <c r="FO76" i="67"/>
  <c r="EU76" i="67"/>
  <c r="DX76" i="67"/>
  <c r="DC76" i="67"/>
  <c r="GI76" i="67"/>
  <c r="FL76" i="67"/>
  <c r="EQ76" i="67"/>
  <c r="DW76" i="67"/>
  <c r="GE76" i="67"/>
  <c r="FK76" i="67"/>
  <c r="EN76" i="67"/>
  <c r="DS76" i="67"/>
  <c r="GB76" i="67"/>
  <c r="FG76" i="67"/>
  <c r="EM76" i="67"/>
  <c r="DP76" i="67"/>
  <c r="GA76" i="67"/>
  <c r="FD76" i="67"/>
  <c r="EI76" i="67"/>
  <c r="DO76" i="67"/>
  <c r="C80" i="49"/>
  <c r="GP80" i="67"/>
  <c r="GH80" i="67"/>
  <c r="FZ80" i="67"/>
  <c r="FR80" i="67"/>
  <c r="FJ80" i="67"/>
  <c r="FB80" i="67"/>
  <c r="ET80" i="67"/>
  <c r="EL80" i="67"/>
  <c r="ED80" i="67"/>
  <c r="DV80" i="67"/>
  <c r="DN80" i="67"/>
  <c r="DF80" i="67"/>
  <c r="GO80" i="67"/>
  <c r="GG80" i="67"/>
  <c r="FY80" i="67"/>
  <c r="FQ80" i="67"/>
  <c r="FI80" i="67"/>
  <c r="FA80" i="67"/>
  <c r="ES80" i="67"/>
  <c r="EK80" i="67"/>
  <c r="EC80" i="67"/>
  <c r="DU80" i="67"/>
  <c r="DM80" i="67"/>
  <c r="DE80" i="67"/>
  <c r="GN80" i="67"/>
  <c r="GF80" i="67"/>
  <c r="FX80" i="67"/>
  <c r="FP80" i="67"/>
  <c r="FH80" i="67"/>
  <c r="EZ80" i="67"/>
  <c r="ER80" i="67"/>
  <c r="EJ80" i="67"/>
  <c r="EB80" i="67"/>
  <c r="DT80" i="67"/>
  <c r="DL80" i="67"/>
  <c r="DD80" i="67"/>
  <c r="GL80" i="67"/>
  <c r="GD80" i="67"/>
  <c r="FV80" i="67"/>
  <c r="FN80" i="67"/>
  <c r="FF80" i="67"/>
  <c r="EX80" i="67"/>
  <c r="EP80" i="67"/>
  <c r="EH80" i="67"/>
  <c r="DZ80" i="67"/>
  <c r="DR80" i="67"/>
  <c r="DJ80" i="67"/>
  <c r="DB80" i="67"/>
  <c r="GK80" i="67"/>
  <c r="GC80" i="67"/>
  <c r="FU80" i="67"/>
  <c r="FM80" i="67"/>
  <c r="FE80" i="67"/>
  <c r="EW80" i="67"/>
  <c r="EO80" i="67"/>
  <c r="EG80" i="67"/>
  <c r="DY80" i="67"/>
  <c r="DQ80" i="67"/>
  <c r="DI80" i="67"/>
  <c r="DA80" i="67"/>
  <c r="GQ80" i="67"/>
  <c r="FT80" i="67"/>
  <c r="EY80" i="67"/>
  <c r="EE80" i="67"/>
  <c r="DH80" i="67"/>
  <c r="GM80" i="67"/>
  <c r="FS80" i="67"/>
  <c r="EV80" i="67"/>
  <c r="EA80" i="67"/>
  <c r="DG80" i="67"/>
  <c r="GJ80" i="67"/>
  <c r="FO80" i="67"/>
  <c r="EU80" i="67"/>
  <c r="DX80" i="67"/>
  <c r="DC80" i="67"/>
  <c r="GI80" i="67"/>
  <c r="FL80" i="67"/>
  <c r="EQ80" i="67"/>
  <c r="DW80" i="67"/>
  <c r="GE80" i="67"/>
  <c r="FK80" i="67"/>
  <c r="EN80" i="67"/>
  <c r="DS80" i="67"/>
  <c r="GB80" i="67"/>
  <c r="FG80" i="67"/>
  <c r="EM80" i="67"/>
  <c r="DP80" i="67"/>
  <c r="GA80" i="67"/>
  <c r="FD80" i="67"/>
  <c r="EI80" i="67"/>
  <c r="DO80" i="67"/>
  <c r="DI69" i="67"/>
  <c r="EO69" i="67"/>
  <c r="FU69" i="67"/>
  <c r="DI71" i="67"/>
  <c r="ES71" i="67"/>
  <c r="GD71" i="67"/>
  <c r="DW72" i="67"/>
  <c r="DX73" i="67"/>
  <c r="FC74" i="67"/>
  <c r="GI75" i="67"/>
  <c r="FL77" i="67"/>
  <c r="FW80" i="67"/>
  <c r="C74" i="49"/>
  <c r="GP74" i="67"/>
  <c r="GH74" i="67"/>
  <c r="FZ74" i="67"/>
  <c r="FR74" i="67"/>
  <c r="FJ74" i="67"/>
  <c r="FB74" i="67"/>
  <c r="ET74" i="67"/>
  <c r="EL74" i="67"/>
  <c r="ED74" i="67"/>
  <c r="DV74" i="67"/>
  <c r="DN74" i="67"/>
  <c r="DF74" i="67"/>
  <c r="GO74" i="67"/>
  <c r="GG74" i="67"/>
  <c r="FY74" i="67"/>
  <c r="FQ74" i="67"/>
  <c r="FI74" i="67"/>
  <c r="FA74" i="67"/>
  <c r="ES74" i="67"/>
  <c r="EK74" i="67"/>
  <c r="EC74" i="67"/>
  <c r="DU74" i="67"/>
  <c r="DM74" i="67"/>
  <c r="DE74" i="67"/>
  <c r="GN74" i="67"/>
  <c r="GF74" i="67"/>
  <c r="FX74" i="67"/>
  <c r="FP74" i="67"/>
  <c r="FH74" i="67"/>
  <c r="EZ74" i="67"/>
  <c r="ER74" i="67"/>
  <c r="EJ74" i="67"/>
  <c r="EB74" i="67"/>
  <c r="DT74" i="67"/>
  <c r="DL74" i="67"/>
  <c r="DD74" i="67"/>
  <c r="GL74" i="67"/>
  <c r="GD74" i="67"/>
  <c r="FV74" i="67"/>
  <c r="FN74" i="67"/>
  <c r="FF74" i="67"/>
  <c r="EX74" i="67"/>
  <c r="EP74" i="67"/>
  <c r="EH74" i="67"/>
  <c r="DZ74" i="67"/>
  <c r="DR74" i="67"/>
  <c r="DJ74" i="67"/>
  <c r="DB74" i="67"/>
  <c r="GK74" i="67"/>
  <c r="GC74" i="67"/>
  <c r="FU74" i="67"/>
  <c r="FM74" i="67"/>
  <c r="FE74" i="67"/>
  <c r="EW74" i="67"/>
  <c r="EO74" i="67"/>
  <c r="EG74" i="67"/>
  <c r="DY74" i="67"/>
  <c r="DQ74" i="67"/>
  <c r="DI74" i="67"/>
  <c r="DA74" i="67"/>
  <c r="C78" i="49"/>
  <c r="GP78" i="67"/>
  <c r="GH78" i="67"/>
  <c r="FZ78" i="67"/>
  <c r="FR78" i="67"/>
  <c r="FJ78" i="67"/>
  <c r="FB78" i="67"/>
  <c r="ET78" i="67"/>
  <c r="EL78" i="67"/>
  <c r="ED78" i="67"/>
  <c r="DV78" i="67"/>
  <c r="DN78" i="67"/>
  <c r="DF78" i="67"/>
  <c r="GO78" i="67"/>
  <c r="GG78" i="67"/>
  <c r="FY78" i="67"/>
  <c r="FQ78" i="67"/>
  <c r="FI78" i="67"/>
  <c r="FA78" i="67"/>
  <c r="ES78" i="67"/>
  <c r="EK78" i="67"/>
  <c r="EC78" i="67"/>
  <c r="DU78" i="67"/>
  <c r="DM78" i="67"/>
  <c r="DE78" i="67"/>
  <c r="GN78" i="67"/>
  <c r="GF78" i="67"/>
  <c r="FX78" i="67"/>
  <c r="FP78" i="67"/>
  <c r="FH78" i="67"/>
  <c r="EZ78" i="67"/>
  <c r="ER78" i="67"/>
  <c r="EJ78" i="67"/>
  <c r="EB78" i="67"/>
  <c r="DT78" i="67"/>
  <c r="DL78" i="67"/>
  <c r="DD78" i="67"/>
  <c r="GL78" i="67"/>
  <c r="GD78" i="67"/>
  <c r="FV78" i="67"/>
  <c r="FN78" i="67"/>
  <c r="FF78" i="67"/>
  <c r="EX78" i="67"/>
  <c r="EP78" i="67"/>
  <c r="EH78" i="67"/>
  <c r="DZ78" i="67"/>
  <c r="DR78" i="67"/>
  <c r="DJ78" i="67"/>
  <c r="DB78" i="67"/>
  <c r="GK78" i="67"/>
  <c r="GC78" i="67"/>
  <c r="FU78" i="67"/>
  <c r="FM78" i="67"/>
  <c r="FE78" i="67"/>
  <c r="EW78" i="67"/>
  <c r="EO78" i="67"/>
  <c r="EG78" i="67"/>
  <c r="DY78" i="67"/>
  <c r="DQ78" i="67"/>
  <c r="DI78" i="67"/>
  <c r="DA78" i="67"/>
  <c r="C82" i="49"/>
  <c r="GP82" i="67"/>
  <c r="GH82" i="67"/>
  <c r="FZ82" i="67"/>
  <c r="FR82" i="67"/>
  <c r="FJ82" i="67"/>
  <c r="FB82" i="67"/>
  <c r="ET82" i="67"/>
  <c r="EL82" i="67"/>
  <c r="ED82" i="67"/>
  <c r="DV82" i="67"/>
  <c r="DN82" i="67"/>
  <c r="DF82" i="67"/>
  <c r="GO82" i="67"/>
  <c r="GG82" i="67"/>
  <c r="FY82" i="67"/>
  <c r="FQ82" i="67"/>
  <c r="FI82" i="67"/>
  <c r="FA82" i="67"/>
  <c r="ES82" i="67"/>
  <c r="EK82" i="67"/>
  <c r="EC82" i="67"/>
  <c r="DU82" i="67"/>
  <c r="DM82" i="67"/>
  <c r="DE82" i="67"/>
  <c r="GN82" i="67"/>
  <c r="GF82" i="67"/>
  <c r="FX82" i="67"/>
  <c r="FP82" i="67"/>
  <c r="FH82" i="67"/>
  <c r="EZ82" i="67"/>
  <c r="ER82" i="67"/>
  <c r="EJ82" i="67"/>
  <c r="EB82" i="67"/>
  <c r="DT82" i="67"/>
  <c r="DL82" i="67"/>
  <c r="DD82" i="67"/>
  <c r="GM82" i="67"/>
  <c r="GE82" i="67"/>
  <c r="FW82" i="67"/>
  <c r="FO82" i="67"/>
  <c r="FG82" i="67"/>
  <c r="EY82" i="67"/>
  <c r="EQ82" i="67"/>
  <c r="EI82" i="67"/>
  <c r="EA82" i="67"/>
  <c r="DS82" i="67"/>
  <c r="DK82" i="67"/>
  <c r="DC82" i="67"/>
  <c r="GL82" i="67"/>
  <c r="GD82" i="67"/>
  <c r="FV82" i="67"/>
  <c r="FN82" i="67"/>
  <c r="FF82" i="67"/>
  <c r="EX82" i="67"/>
  <c r="EP82" i="67"/>
  <c r="EH82" i="67"/>
  <c r="DZ82" i="67"/>
  <c r="DR82" i="67"/>
  <c r="DJ82" i="67"/>
  <c r="DB82" i="67"/>
  <c r="GK82" i="67"/>
  <c r="GC82" i="67"/>
  <c r="FU82" i="67"/>
  <c r="FM82" i="67"/>
  <c r="FE82" i="67"/>
  <c r="EW82" i="67"/>
  <c r="EO82" i="67"/>
  <c r="EG82" i="67"/>
  <c r="DY82" i="67"/>
  <c r="DQ82" i="67"/>
  <c r="DI82" i="67"/>
  <c r="DA82" i="67"/>
  <c r="DC70" i="67"/>
  <c r="DK70" i="67"/>
  <c r="DS70" i="67"/>
  <c r="EA70" i="67"/>
  <c r="EI70" i="67"/>
  <c r="EQ70" i="67"/>
  <c r="EY70" i="67"/>
  <c r="FG70" i="67"/>
  <c r="FO70" i="67"/>
  <c r="FW70" i="67"/>
  <c r="GE70" i="67"/>
  <c r="GM70" i="67"/>
  <c r="DP74" i="67"/>
  <c r="EM74" i="67"/>
  <c r="FG74" i="67"/>
  <c r="GB74" i="67"/>
  <c r="DP78" i="67"/>
  <c r="EM78" i="67"/>
  <c r="FG78" i="67"/>
  <c r="GB78" i="67"/>
  <c r="DX82" i="67"/>
  <c r="FD82" i="67"/>
  <c r="GJ82" i="67"/>
  <c r="DD70" i="67"/>
  <c r="DL70" i="67"/>
  <c r="DT70" i="67"/>
  <c r="EB70" i="67"/>
  <c r="EJ70" i="67"/>
  <c r="ER70" i="67"/>
  <c r="EZ70" i="67"/>
  <c r="FH70" i="67"/>
  <c r="FP70" i="67"/>
  <c r="FX70" i="67"/>
  <c r="GF70" i="67"/>
  <c r="GN70" i="67"/>
  <c r="DS74" i="67"/>
  <c r="EN74" i="67"/>
  <c r="FK74" i="67"/>
  <c r="GE74" i="67"/>
  <c r="DS78" i="67"/>
  <c r="EN78" i="67"/>
  <c r="FK78" i="67"/>
  <c r="GE78" i="67"/>
  <c r="EE82" i="67"/>
  <c r="FK82" i="67"/>
  <c r="GQ82" i="67"/>
  <c r="DE70" i="67"/>
  <c r="DM70" i="67"/>
  <c r="DU70" i="67"/>
  <c r="EC70" i="67"/>
  <c r="EK70" i="67"/>
  <c r="ES70" i="67"/>
  <c r="FA70" i="67"/>
  <c r="FI70" i="67"/>
  <c r="FQ70" i="67"/>
  <c r="FY70" i="67"/>
  <c r="GG70" i="67"/>
  <c r="GO70" i="67"/>
  <c r="DW74" i="67"/>
  <c r="EQ74" i="67"/>
  <c r="FL74" i="67"/>
  <c r="GI74" i="67"/>
  <c r="DW78" i="67"/>
  <c r="EQ78" i="67"/>
  <c r="FL78" i="67"/>
  <c r="GI78" i="67"/>
  <c r="EF82" i="67"/>
  <c r="FL82" i="67"/>
  <c r="GR82" i="67"/>
  <c r="DF70" i="67"/>
  <c r="DN70" i="67"/>
  <c r="DV70" i="67"/>
  <c r="ED70" i="67"/>
  <c r="EL70" i="67"/>
  <c r="ET70" i="67"/>
  <c r="FB70" i="67"/>
  <c r="FJ70" i="67"/>
  <c r="FR70" i="67"/>
  <c r="FZ70" i="67"/>
  <c r="GH70" i="67"/>
  <c r="GP70" i="67"/>
  <c r="DC74" i="67"/>
  <c r="DX74" i="67"/>
  <c r="EU74" i="67"/>
  <c r="FO74" i="67"/>
  <c r="GJ74" i="67"/>
  <c r="DC78" i="67"/>
  <c r="DX78" i="67"/>
  <c r="EU78" i="67"/>
  <c r="FO78" i="67"/>
  <c r="GJ78" i="67"/>
  <c r="DG82" i="67"/>
  <c r="EM82" i="67"/>
  <c r="FS82" i="67"/>
  <c r="DG70" i="67"/>
  <c r="DO70" i="67"/>
  <c r="DW70" i="67"/>
  <c r="EE70" i="67"/>
  <c r="EM70" i="67"/>
  <c r="EU70" i="67"/>
  <c r="FC70" i="67"/>
  <c r="FK70" i="67"/>
  <c r="FS70" i="67"/>
  <c r="GA70" i="67"/>
  <c r="GI70" i="67"/>
  <c r="GQ70" i="67"/>
  <c r="DG74" i="67"/>
  <c r="EA74" i="67"/>
  <c r="EV74" i="67"/>
  <c r="FS74" i="67"/>
  <c r="GM74" i="67"/>
  <c r="DG78" i="67"/>
  <c r="EA78" i="67"/>
  <c r="EV78" i="67"/>
  <c r="FS78" i="67"/>
  <c r="GM78" i="67"/>
  <c r="DH82" i="67"/>
  <c r="EN82" i="67"/>
  <c r="FT82" i="67"/>
  <c r="DH70" i="67"/>
  <c r="DP70" i="67"/>
  <c r="DX70" i="67"/>
  <c r="EF70" i="67"/>
  <c r="EN70" i="67"/>
  <c r="EV70" i="67"/>
  <c r="FD70" i="67"/>
  <c r="FL70" i="67"/>
  <c r="FT70" i="67"/>
  <c r="GB70" i="67"/>
  <c r="GJ70" i="67"/>
  <c r="GR70" i="67"/>
  <c r="DH74" i="67"/>
  <c r="EE74" i="67"/>
  <c r="EY74" i="67"/>
  <c r="FT74" i="67"/>
  <c r="GQ74" i="67"/>
  <c r="DH78" i="67"/>
  <c r="EE78" i="67"/>
  <c r="EY78" i="67"/>
  <c r="FT78" i="67"/>
  <c r="GQ78" i="67"/>
  <c r="DO82" i="67"/>
  <c r="EU82" i="67"/>
  <c r="GA82" i="67"/>
  <c r="HD70" i="67" l="1"/>
  <c r="GX76" i="67"/>
  <c r="GX70" i="67"/>
  <c r="GZ70" i="67"/>
  <c r="HD82" i="67"/>
  <c r="HB76" i="67"/>
  <c r="GY69" i="67"/>
  <c r="HE83" i="67"/>
  <c r="HB69" i="67"/>
  <c r="HB70" i="67"/>
  <c r="GX75" i="67"/>
  <c r="HA75" i="67"/>
  <c r="GZ82" i="67"/>
  <c r="HA76" i="67"/>
  <c r="HB72" i="67"/>
  <c r="GZ71" i="67"/>
  <c r="HA81" i="67"/>
  <c r="GZ77" i="67"/>
  <c r="HC77" i="67"/>
  <c r="HA73" i="67"/>
  <c r="HD75" i="67"/>
  <c r="HB74" i="67"/>
  <c r="GY80" i="67"/>
  <c r="HC72" i="67"/>
  <c r="HD81" i="67"/>
  <c r="HA69" i="67"/>
  <c r="GZ79" i="67"/>
  <c r="HC79" i="67"/>
  <c r="HB83" i="67"/>
  <c r="HC83" i="67"/>
  <c r="HA70" i="67"/>
  <c r="HD69" i="67"/>
  <c r="HB80" i="67"/>
  <c r="HE80" i="67"/>
  <c r="HD72" i="67"/>
  <c r="GY71" i="67"/>
  <c r="GY77" i="67"/>
  <c r="GX71" i="67"/>
  <c r="GY74" i="67"/>
  <c r="GX81" i="67"/>
  <c r="HA82" i="67"/>
  <c r="HD76" i="67"/>
  <c r="HB73" i="67"/>
  <c r="HB82" i="67"/>
  <c r="GY78" i="67"/>
  <c r="GX74" i="67"/>
  <c r="HA74" i="67"/>
  <c r="GZ76" i="67"/>
  <c r="HC76" i="67"/>
  <c r="HB71" i="67"/>
  <c r="GZ81" i="67"/>
  <c r="HC81" i="67"/>
  <c r="HB77" i="67"/>
  <c r="HE77" i="67"/>
  <c r="GZ73" i="67"/>
  <c r="HC73" i="67"/>
  <c r="GY79" i="67"/>
  <c r="GZ75" i="67"/>
  <c r="HC75" i="67"/>
  <c r="GX83" i="67"/>
  <c r="GY83" i="67"/>
  <c r="HD71" i="67"/>
  <c r="HE74" i="67"/>
  <c r="HB78" i="67"/>
  <c r="HD74" i="67"/>
  <c r="GX80" i="67"/>
  <c r="HA80" i="67"/>
  <c r="GX72" i="67"/>
  <c r="HE72" i="67"/>
  <c r="HC71" i="67"/>
  <c r="HD73" i="67"/>
  <c r="HC69" i="67"/>
  <c r="HB79" i="67"/>
  <c r="HE79" i="67"/>
  <c r="HD83" i="67"/>
  <c r="GZ69" i="67"/>
  <c r="GZ78" i="67"/>
  <c r="HA71" i="67"/>
  <c r="HE70" i="67"/>
  <c r="HC82" i="67"/>
  <c r="HE78" i="67"/>
  <c r="GY70" i="67"/>
  <c r="GX82" i="67"/>
  <c r="HD80" i="67"/>
  <c r="GY76" i="67"/>
  <c r="GY81" i="67"/>
  <c r="GX77" i="67"/>
  <c r="HA77" i="67"/>
  <c r="GY73" i="67"/>
  <c r="GX69" i="67"/>
  <c r="GY75" i="67"/>
  <c r="HC78" i="67"/>
  <c r="HA78" i="67"/>
  <c r="HC74" i="67"/>
  <c r="HE76" i="67"/>
  <c r="GZ72" i="67"/>
  <c r="HA72" i="67"/>
  <c r="HB81" i="67"/>
  <c r="HE81" i="67"/>
  <c r="HD77" i="67"/>
  <c r="GX73" i="67"/>
  <c r="HE73" i="67"/>
  <c r="GX79" i="67"/>
  <c r="HA79" i="67"/>
  <c r="HB75" i="67"/>
  <c r="HE75" i="67"/>
  <c r="GZ83" i="67"/>
  <c r="HA83" i="67"/>
  <c r="GY82" i="67"/>
  <c r="GX78" i="67"/>
  <c r="GZ74" i="67"/>
  <c r="HC70" i="67"/>
  <c r="HE82" i="67"/>
  <c r="HD78" i="67"/>
  <c r="GZ80" i="67"/>
  <c r="HC80" i="67"/>
  <c r="HE71" i="67"/>
  <c r="HE69" i="67"/>
  <c r="HD79" i="67"/>
  <c r="GY72" i="67"/>
  <c r="HG280" i="34"/>
  <c r="HG279" i="34"/>
  <c r="HG278" i="34"/>
  <c r="HG277" i="34"/>
  <c r="HG276" i="34"/>
  <c r="HG275" i="34"/>
  <c r="HG274" i="34"/>
  <c r="HG273" i="34"/>
  <c r="HG272" i="34"/>
  <c r="HG271" i="34"/>
  <c r="HG270" i="34"/>
  <c r="HG269" i="34"/>
  <c r="HG268" i="34"/>
  <c r="HG267" i="34"/>
  <c r="HG266" i="34"/>
  <c r="HG265" i="34"/>
  <c r="HG264" i="34"/>
  <c r="HG263" i="34"/>
  <c r="HG262" i="34"/>
  <c r="HG261" i="34"/>
  <c r="HG260" i="34"/>
  <c r="HG259" i="34"/>
  <c r="HG258" i="34"/>
  <c r="HG257" i="34"/>
  <c r="HG256" i="34"/>
  <c r="HG255" i="34"/>
  <c r="HG254" i="34"/>
  <c r="HG253" i="34"/>
  <c r="HG252" i="34"/>
  <c r="HG251" i="34"/>
  <c r="HG250" i="34"/>
  <c r="HG249" i="34"/>
  <c r="HG248" i="34"/>
  <c r="HG247" i="34"/>
  <c r="HG246" i="34"/>
  <c r="HG245" i="34"/>
  <c r="HG244" i="34"/>
  <c r="HG243" i="34"/>
  <c r="HG242" i="34"/>
  <c r="HG241" i="34"/>
  <c r="HG240" i="34"/>
  <c r="HG239" i="34"/>
  <c r="HG238" i="34"/>
  <c r="HG237" i="34"/>
  <c r="HG236" i="34"/>
  <c r="HG235" i="34"/>
  <c r="HG234" i="34"/>
  <c r="HG233" i="34"/>
  <c r="HG232" i="34"/>
  <c r="HG231" i="34"/>
  <c r="HG230" i="34"/>
  <c r="HG229" i="34"/>
  <c r="HG228" i="34"/>
  <c r="HG227" i="34"/>
  <c r="HG226" i="34"/>
  <c r="HG225" i="34"/>
  <c r="HG224" i="34"/>
  <c r="HG223" i="34"/>
  <c r="HG222" i="34"/>
  <c r="HG221" i="34"/>
  <c r="HG220" i="34"/>
  <c r="HG219" i="34"/>
  <c r="HG218" i="34"/>
  <c r="HG217" i="34"/>
  <c r="HG216" i="34"/>
  <c r="HG215" i="34"/>
  <c r="HG214" i="34"/>
  <c r="HG213" i="34"/>
  <c r="HG212" i="34"/>
  <c r="HG211" i="34"/>
  <c r="HG210" i="34"/>
  <c r="HG209" i="34"/>
  <c r="HG208" i="34"/>
  <c r="HG207" i="34"/>
  <c r="HG206" i="34"/>
  <c r="HG205" i="34"/>
  <c r="HG204" i="34"/>
  <c r="HG203" i="34"/>
  <c r="HG202" i="34"/>
  <c r="HG201" i="34"/>
  <c r="HG200" i="34"/>
  <c r="HG199" i="34"/>
  <c r="HG198" i="34"/>
  <c r="HG197" i="34"/>
  <c r="HG196" i="34"/>
  <c r="HG195" i="34"/>
  <c r="HG194" i="34"/>
  <c r="HG193" i="34"/>
  <c r="HG192" i="34"/>
  <c r="HG191" i="34"/>
  <c r="HG190" i="34"/>
  <c r="HG189" i="34"/>
  <c r="HG188" i="34"/>
  <c r="HG187" i="34"/>
  <c r="HG186" i="34"/>
  <c r="HG185" i="34"/>
  <c r="HG184" i="34"/>
  <c r="HG183" i="34"/>
  <c r="HG182" i="34"/>
  <c r="HG181" i="34"/>
  <c r="HG180" i="34"/>
  <c r="HG179" i="34"/>
  <c r="HG178" i="34"/>
  <c r="HG177" i="34"/>
  <c r="HG176" i="34"/>
  <c r="HG175" i="34"/>
  <c r="HG174" i="34"/>
  <c r="HG173" i="34"/>
  <c r="HG172" i="34"/>
  <c r="HG171" i="34"/>
  <c r="HG170" i="34"/>
  <c r="HG169" i="34"/>
  <c r="HG168" i="34"/>
  <c r="HG167" i="34"/>
  <c r="HG166" i="34"/>
  <c r="HG165" i="34"/>
  <c r="HG164" i="34"/>
  <c r="HG163" i="34"/>
  <c r="HG162" i="34"/>
  <c r="HG161" i="34"/>
  <c r="HG160" i="34"/>
  <c r="HG159" i="34"/>
  <c r="HG158" i="34"/>
  <c r="HG157" i="34"/>
  <c r="HG156" i="34"/>
  <c r="HG155" i="34"/>
  <c r="HG154" i="34"/>
  <c r="HG153" i="34"/>
  <c r="HG152" i="34"/>
  <c r="HG151" i="34"/>
  <c r="HG150" i="34"/>
  <c r="HG149" i="34"/>
  <c r="HG148" i="34"/>
  <c r="HG147" i="34"/>
  <c r="HG146" i="34"/>
  <c r="HG145" i="34"/>
  <c r="HG144" i="34"/>
  <c r="HG143" i="34"/>
  <c r="HG142" i="34"/>
  <c r="HG141" i="34"/>
  <c r="HG140" i="34"/>
  <c r="HG139" i="34"/>
  <c r="HG138" i="34"/>
  <c r="HG137" i="34"/>
  <c r="HG136" i="34"/>
  <c r="HG135" i="34"/>
  <c r="HG134" i="34"/>
  <c r="HG133" i="34"/>
  <c r="HG132" i="34"/>
  <c r="HG131" i="34"/>
  <c r="HG130" i="34"/>
  <c r="HG129" i="34"/>
  <c r="HG128" i="34"/>
  <c r="HG127" i="34"/>
  <c r="HG126" i="34"/>
  <c r="HG125" i="34"/>
  <c r="HG124" i="34"/>
  <c r="HG123" i="34"/>
  <c r="HG122" i="34"/>
  <c r="HG121" i="34"/>
  <c r="HG120" i="34"/>
  <c r="HG119" i="34"/>
  <c r="HG118" i="34"/>
  <c r="HG117" i="34"/>
  <c r="HG116" i="34"/>
  <c r="HG115" i="34"/>
  <c r="HG114" i="34"/>
  <c r="HG113" i="34"/>
  <c r="HG112" i="34"/>
  <c r="HG111" i="34"/>
  <c r="HG110" i="34"/>
  <c r="HG109" i="34"/>
  <c r="HG108" i="34"/>
  <c r="HG107" i="34"/>
  <c r="HG106" i="34"/>
  <c r="HG105" i="34"/>
  <c r="HG104" i="34"/>
  <c r="HG103" i="34"/>
  <c r="HG102" i="34"/>
  <c r="HG101" i="34"/>
  <c r="HG100" i="34"/>
  <c r="HG99" i="34"/>
  <c r="HG98" i="34"/>
  <c r="HG97" i="34"/>
  <c r="HG96" i="34"/>
  <c r="HG95" i="34"/>
  <c r="HG94" i="34"/>
  <c r="HG93" i="34"/>
  <c r="HG92" i="34"/>
  <c r="HG91" i="34"/>
  <c r="HG90" i="34"/>
  <c r="HG89" i="34"/>
  <c r="HG88" i="34"/>
  <c r="HG87" i="34"/>
  <c r="HG86" i="34"/>
  <c r="HG85" i="34"/>
  <c r="HG84" i="34"/>
  <c r="HG83" i="34"/>
  <c r="HG82" i="34"/>
  <c r="HG81" i="34"/>
  <c r="HG80" i="34"/>
  <c r="HG79" i="34"/>
  <c r="HG78" i="34"/>
  <c r="HG77" i="34"/>
  <c r="HG76" i="34"/>
  <c r="HG75" i="34"/>
  <c r="H21" i="5"/>
  <c r="H20" i="5"/>
  <c r="G13" i="5"/>
  <c r="N35" i="43"/>
  <c r="GR114" i="67"/>
  <c r="GQ114" i="67"/>
  <c r="GP114" i="67"/>
  <c r="GO114" i="67"/>
  <c r="GN114" i="67"/>
  <c r="GM114" i="67"/>
  <c r="GL114" i="67"/>
  <c r="GK114" i="67"/>
  <c r="GJ114" i="67"/>
  <c r="GI114" i="67"/>
  <c r="GH114" i="67"/>
  <c r="GG114" i="67"/>
  <c r="GF114" i="67"/>
  <c r="GE114" i="67"/>
  <c r="GD114" i="67"/>
  <c r="GC114" i="67"/>
  <c r="GB114" i="67"/>
  <c r="GA114" i="67"/>
  <c r="FZ114" i="67"/>
  <c r="FY114" i="67"/>
  <c r="FX114" i="67"/>
  <c r="FW114" i="67"/>
  <c r="FV114" i="67"/>
  <c r="FU114" i="67"/>
  <c r="FT114" i="67"/>
  <c r="FS114" i="67"/>
  <c r="FR114" i="67"/>
  <c r="FQ114" i="67"/>
  <c r="FP114" i="67"/>
  <c r="FO114" i="67"/>
  <c r="FN114" i="67"/>
  <c r="FM114" i="67"/>
  <c r="FL114" i="67"/>
  <c r="FK114" i="67"/>
  <c r="FJ114" i="67"/>
  <c r="FI114" i="67"/>
  <c r="FH114" i="67"/>
  <c r="FG114" i="67"/>
  <c r="FF114" i="67"/>
  <c r="FE114" i="67"/>
  <c r="FD114" i="67"/>
  <c r="FC114" i="67"/>
  <c r="FB114" i="67"/>
  <c r="FA114" i="67"/>
  <c r="EZ114" i="67"/>
  <c r="EY114" i="67"/>
  <c r="EX114" i="67"/>
  <c r="EW114" i="67"/>
  <c r="EV114" i="67"/>
  <c r="EU114" i="67"/>
  <c r="ET114" i="67"/>
  <c r="ES114" i="67"/>
  <c r="ER114" i="67"/>
  <c r="EQ114" i="67"/>
  <c r="EP114" i="67"/>
  <c r="EO114" i="67"/>
  <c r="EN114" i="67"/>
  <c r="EM114" i="67"/>
  <c r="EL114" i="67"/>
  <c r="EK114" i="67"/>
  <c r="EJ114" i="67"/>
  <c r="EI114" i="67"/>
  <c r="EH114" i="67"/>
  <c r="EG114" i="67"/>
  <c r="EF114" i="67"/>
  <c r="EE114" i="67"/>
  <c r="ED114" i="67"/>
  <c r="EC114" i="67"/>
  <c r="EB114" i="67"/>
  <c r="EA114" i="67"/>
  <c r="DZ114" i="67"/>
  <c r="DY114" i="67"/>
  <c r="DX114" i="67"/>
  <c r="DW114" i="67"/>
  <c r="DV114" i="67"/>
  <c r="DU114" i="67"/>
  <c r="DT114" i="67"/>
  <c r="DS114" i="67"/>
  <c r="DR114" i="67"/>
  <c r="DQ114" i="67"/>
  <c r="DP114" i="67"/>
  <c r="DO114" i="67"/>
  <c r="DN114" i="67"/>
  <c r="DM114" i="67"/>
  <c r="DL114" i="67"/>
  <c r="DK114" i="67"/>
  <c r="DJ114" i="67"/>
  <c r="DI114" i="67"/>
  <c r="DH114" i="67"/>
  <c r="DG114" i="67"/>
  <c r="DF114" i="67"/>
  <c r="DE114" i="67"/>
  <c r="DD114" i="67"/>
  <c r="DC114" i="67"/>
  <c r="DB114" i="67"/>
  <c r="DA114" i="67"/>
  <c r="GR113" i="67"/>
  <c r="GQ113" i="67"/>
  <c r="GP113" i="67"/>
  <c r="GO113" i="67"/>
  <c r="GN113" i="67"/>
  <c r="GM113" i="67"/>
  <c r="GL113" i="67"/>
  <c r="GK113" i="67"/>
  <c r="GJ113" i="67"/>
  <c r="GI113" i="67"/>
  <c r="GH113" i="67"/>
  <c r="GG113" i="67"/>
  <c r="GF113" i="67"/>
  <c r="GE113" i="67"/>
  <c r="GD113" i="67"/>
  <c r="GC113" i="67"/>
  <c r="GB113" i="67"/>
  <c r="GA113" i="67"/>
  <c r="FZ113" i="67"/>
  <c r="FY113" i="67"/>
  <c r="FX113" i="67"/>
  <c r="FW113" i="67"/>
  <c r="FV113" i="67"/>
  <c r="FU113" i="67"/>
  <c r="FT113" i="67"/>
  <c r="FS113" i="67"/>
  <c r="FR113" i="67"/>
  <c r="FQ113" i="67"/>
  <c r="FP113" i="67"/>
  <c r="FO113" i="67"/>
  <c r="FN113" i="67"/>
  <c r="FM113" i="67"/>
  <c r="FL113" i="67"/>
  <c r="FK113" i="67"/>
  <c r="FJ113" i="67"/>
  <c r="FI113" i="67"/>
  <c r="FH113" i="67"/>
  <c r="FG113" i="67"/>
  <c r="FF113" i="67"/>
  <c r="FE113" i="67"/>
  <c r="FD113" i="67"/>
  <c r="FC113" i="67"/>
  <c r="FB113" i="67"/>
  <c r="FA113" i="67"/>
  <c r="EZ113" i="67"/>
  <c r="EY113" i="67"/>
  <c r="EX113" i="67"/>
  <c r="EW113" i="67"/>
  <c r="EV113" i="67"/>
  <c r="EU113" i="67"/>
  <c r="ET113" i="67"/>
  <c r="ES113" i="67"/>
  <c r="ER113" i="67"/>
  <c r="EQ113" i="67"/>
  <c r="EP113" i="67"/>
  <c r="EO113" i="67"/>
  <c r="EN113" i="67"/>
  <c r="EM113" i="67"/>
  <c r="EL113" i="67"/>
  <c r="EK113" i="67"/>
  <c r="EJ113" i="67"/>
  <c r="EI113" i="67"/>
  <c r="EH113" i="67"/>
  <c r="EG113" i="67"/>
  <c r="EF113" i="67"/>
  <c r="EE113" i="67"/>
  <c r="ED113" i="67"/>
  <c r="EC113" i="67"/>
  <c r="EB113" i="67"/>
  <c r="EA113" i="67"/>
  <c r="DZ113" i="67"/>
  <c r="DY113" i="67"/>
  <c r="DX113" i="67"/>
  <c r="DW113" i="67"/>
  <c r="DV113" i="67"/>
  <c r="DU113" i="67"/>
  <c r="DT113" i="67"/>
  <c r="DS113" i="67"/>
  <c r="DR113" i="67"/>
  <c r="DQ113" i="67"/>
  <c r="DP113" i="67"/>
  <c r="DO113" i="67"/>
  <c r="DN113" i="67"/>
  <c r="DM113" i="67"/>
  <c r="DL113" i="67"/>
  <c r="DK113" i="67"/>
  <c r="DJ113" i="67"/>
  <c r="DI113" i="67"/>
  <c r="DH113" i="67"/>
  <c r="DG113" i="67"/>
  <c r="DF113" i="67"/>
  <c r="DE113" i="67"/>
  <c r="DD113" i="67"/>
  <c r="DC113" i="67"/>
  <c r="DB113" i="67"/>
  <c r="DA113" i="67"/>
  <c r="GR112" i="67"/>
  <c r="GQ112" i="67"/>
  <c r="GP112" i="67"/>
  <c r="GO112" i="67"/>
  <c r="GN112" i="67"/>
  <c r="GM112" i="67"/>
  <c r="GL112" i="67"/>
  <c r="GK112" i="67"/>
  <c r="GJ112" i="67"/>
  <c r="GI112" i="67"/>
  <c r="GH112" i="67"/>
  <c r="GG112" i="67"/>
  <c r="GF112" i="67"/>
  <c r="GE112" i="67"/>
  <c r="GD112" i="67"/>
  <c r="GC112" i="67"/>
  <c r="GB112" i="67"/>
  <c r="GA112" i="67"/>
  <c r="FZ112" i="67"/>
  <c r="FY112" i="67"/>
  <c r="FX112" i="67"/>
  <c r="FW112" i="67"/>
  <c r="FV112" i="67"/>
  <c r="FU112" i="67"/>
  <c r="FT112" i="67"/>
  <c r="FS112" i="67"/>
  <c r="FR112" i="67"/>
  <c r="FQ112" i="67"/>
  <c r="FP112" i="67"/>
  <c r="FO112" i="67"/>
  <c r="FN112" i="67"/>
  <c r="FM112" i="67"/>
  <c r="FL112" i="67"/>
  <c r="FK112" i="67"/>
  <c r="FJ112" i="67"/>
  <c r="FI112" i="67"/>
  <c r="FH112" i="67"/>
  <c r="FG112" i="67"/>
  <c r="FF112" i="67"/>
  <c r="FE112" i="67"/>
  <c r="FD112" i="67"/>
  <c r="FC112" i="67"/>
  <c r="FB112" i="67"/>
  <c r="FA112" i="67"/>
  <c r="EZ112" i="67"/>
  <c r="EY112" i="67"/>
  <c r="EX112" i="67"/>
  <c r="EW112" i="67"/>
  <c r="EV112" i="67"/>
  <c r="EU112" i="67"/>
  <c r="ET112" i="67"/>
  <c r="ES112" i="67"/>
  <c r="ER112" i="67"/>
  <c r="EQ112" i="67"/>
  <c r="EP112" i="67"/>
  <c r="EO112" i="67"/>
  <c r="EN112" i="67"/>
  <c r="EM112" i="67"/>
  <c r="EL112" i="67"/>
  <c r="EK112" i="67"/>
  <c r="EJ112" i="67"/>
  <c r="EI112" i="67"/>
  <c r="EH112" i="67"/>
  <c r="EG112" i="67"/>
  <c r="EF112" i="67"/>
  <c r="EE112" i="67"/>
  <c r="ED112" i="67"/>
  <c r="EC112" i="67"/>
  <c r="EB112" i="67"/>
  <c r="EA112" i="67"/>
  <c r="DZ112" i="67"/>
  <c r="DY112" i="67"/>
  <c r="DX112" i="67"/>
  <c r="DW112" i="67"/>
  <c r="DV112" i="67"/>
  <c r="DU112" i="67"/>
  <c r="DT112" i="67"/>
  <c r="DS112" i="67"/>
  <c r="DR112" i="67"/>
  <c r="DQ112" i="67"/>
  <c r="DP112" i="67"/>
  <c r="DO112" i="67"/>
  <c r="DN112" i="67"/>
  <c r="DM112" i="67"/>
  <c r="DL112" i="67"/>
  <c r="DK112" i="67"/>
  <c r="DJ112" i="67"/>
  <c r="DI112" i="67"/>
  <c r="DH112" i="67"/>
  <c r="DG112" i="67"/>
  <c r="DF112" i="67"/>
  <c r="DE112" i="67"/>
  <c r="DD112" i="67"/>
  <c r="DC112" i="67"/>
  <c r="DB112" i="67"/>
  <c r="DA112" i="67"/>
  <c r="GR111" i="67"/>
  <c r="GQ111" i="67"/>
  <c r="GP111" i="67"/>
  <c r="GO111" i="67"/>
  <c r="GN111" i="67"/>
  <c r="GM111" i="67"/>
  <c r="GL111" i="67"/>
  <c r="GK111" i="67"/>
  <c r="GJ111" i="67"/>
  <c r="GI111" i="67"/>
  <c r="GH111" i="67"/>
  <c r="GG111" i="67"/>
  <c r="GF111" i="67"/>
  <c r="GE111" i="67"/>
  <c r="GD111" i="67"/>
  <c r="GC111" i="67"/>
  <c r="GB111" i="67"/>
  <c r="GA111" i="67"/>
  <c r="FZ111" i="67"/>
  <c r="FY111" i="67"/>
  <c r="FX111" i="67"/>
  <c r="FW111" i="67"/>
  <c r="FV111" i="67"/>
  <c r="FU111" i="67"/>
  <c r="FT111" i="67"/>
  <c r="FS111" i="67"/>
  <c r="FR111" i="67"/>
  <c r="FQ111" i="67"/>
  <c r="FP111" i="67"/>
  <c r="FO111" i="67"/>
  <c r="FN111" i="67"/>
  <c r="FM111" i="67"/>
  <c r="FL111" i="67"/>
  <c r="FK111" i="67"/>
  <c r="FJ111" i="67"/>
  <c r="FI111" i="67"/>
  <c r="FH111" i="67"/>
  <c r="FG111" i="67"/>
  <c r="FF111" i="67"/>
  <c r="FE111" i="67"/>
  <c r="FD111" i="67"/>
  <c r="FC111" i="67"/>
  <c r="FB111" i="67"/>
  <c r="FA111" i="67"/>
  <c r="EZ111" i="67"/>
  <c r="EY111" i="67"/>
  <c r="EX111" i="67"/>
  <c r="EW111" i="67"/>
  <c r="EV111" i="67"/>
  <c r="EU111" i="67"/>
  <c r="ET111" i="67"/>
  <c r="ES111" i="67"/>
  <c r="ER111" i="67"/>
  <c r="EQ111" i="67"/>
  <c r="EP111" i="67"/>
  <c r="EO111" i="67"/>
  <c r="EN111" i="67"/>
  <c r="EM111" i="67"/>
  <c r="EL111" i="67"/>
  <c r="EK111" i="67"/>
  <c r="EJ111" i="67"/>
  <c r="EI111" i="67"/>
  <c r="EH111" i="67"/>
  <c r="EG111" i="67"/>
  <c r="EF111" i="67"/>
  <c r="EE111" i="67"/>
  <c r="ED111" i="67"/>
  <c r="EC111" i="67"/>
  <c r="EB111" i="67"/>
  <c r="EA111" i="67"/>
  <c r="DZ111" i="67"/>
  <c r="DY111" i="67"/>
  <c r="DX111" i="67"/>
  <c r="DW111" i="67"/>
  <c r="DV111" i="67"/>
  <c r="DU111" i="67"/>
  <c r="DT111" i="67"/>
  <c r="DS111" i="67"/>
  <c r="DR111" i="67"/>
  <c r="DQ111" i="67"/>
  <c r="DP111" i="67"/>
  <c r="DO111" i="67"/>
  <c r="DN111" i="67"/>
  <c r="DM111" i="67"/>
  <c r="DL111" i="67"/>
  <c r="DK111" i="67"/>
  <c r="DJ111" i="67"/>
  <c r="DI111" i="67"/>
  <c r="DH111" i="67"/>
  <c r="DG111" i="67"/>
  <c r="DF111" i="67"/>
  <c r="DE111" i="67"/>
  <c r="DD111" i="67"/>
  <c r="DC111" i="67"/>
  <c r="DB111" i="67"/>
  <c r="DA111" i="67"/>
  <c r="GR110" i="67"/>
  <c r="GQ110" i="67"/>
  <c r="GP110" i="67"/>
  <c r="GO110" i="67"/>
  <c r="GN110" i="67"/>
  <c r="GM110" i="67"/>
  <c r="GL110" i="67"/>
  <c r="GK110" i="67"/>
  <c r="GJ110" i="67"/>
  <c r="GI110" i="67"/>
  <c r="GH110" i="67"/>
  <c r="GG110" i="67"/>
  <c r="GF110" i="67"/>
  <c r="GE110" i="67"/>
  <c r="GD110" i="67"/>
  <c r="GC110" i="67"/>
  <c r="GB110" i="67"/>
  <c r="GA110" i="67"/>
  <c r="FZ110" i="67"/>
  <c r="FY110" i="67"/>
  <c r="FX110" i="67"/>
  <c r="FW110" i="67"/>
  <c r="FV110" i="67"/>
  <c r="FU110" i="67"/>
  <c r="FT110" i="67"/>
  <c r="FS110" i="67"/>
  <c r="FR110" i="67"/>
  <c r="FQ110" i="67"/>
  <c r="FP110" i="67"/>
  <c r="FO110" i="67"/>
  <c r="FN110" i="67"/>
  <c r="FM110" i="67"/>
  <c r="FL110" i="67"/>
  <c r="FK110" i="67"/>
  <c r="FJ110" i="67"/>
  <c r="FI110" i="67"/>
  <c r="FH110" i="67"/>
  <c r="FG110" i="67"/>
  <c r="FF110" i="67"/>
  <c r="FE110" i="67"/>
  <c r="FD110" i="67"/>
  <c r="FC110" i="67"/>
  <c r="FB110" i="67"/>
  <c r="FA110" i="67"/>
  <c r="EZ110" i="67"/>
  <c r="EY110" i="67"/>
  <c r="EX110" i="67"/>
  <c r="EW110" i="67"/>
  <c r="EV110" i="67"/>
  <c r="EU110" i="67"/>
  <c r="ET110" i="67"/>
  <c r="ES110" i="67"/>
  <c r="ER110" i="67"/>
  <c r="EQ110" i="67"/>
  <c r="EP110" i="67"/>
  <c r="EO110" i="67"/>
  <c r="EN110" i="67"/>
  <c r="EM110" i="67"/>
  <c r="EL110" i="67"/>
  <c r="EK110" i="67"/>
  <c r="EJ110" i="67"/>
  <c r="EI110" i="67"/>
  <c r="EH110" i="67"/>
  <c r="EG110" i="67"/>
  <c r="EF110" i="67"/>
  <c r="EE110" i="67"/>
  <c r="ED110" i="67"/>
  <c r="EC110" i="67"/>
  <c r="EB110" i="67"/>
  <c r="EA110" i="67"/>
  <c r="DZ110" i="67"/>
  <c r="DY110" i="67"/>
  <c r="DX110" i="67"/>
  <c r="DW110" i="67"/>
  <c r="DV110" i="67"/>
  <c r="DU110" i="67"/>
  <c r="DT110" i="67"/>
  <c r="DS110" i="67"/>
  <c r="DR110" i="67"/>
  <c r="DQ110" i="67"/>
  <c r="DP110" i="67"/>
  <c r="DO110" i="67"/>
  <c r="DN110" i="67"/>
  <c r="DM110" i="67"/>
  <c r="DL110" i="67"/>
  <c r="DK110" i="67"/>
  <c r="DJ110" i="67"/>
  <c r="DI110" i="67"/>
  <c r="DH110" i="67"/>
  <c r="DG110" i="67"/>
  <c r="DF110" i="67"/>
  <c r="DE110" i="67"/>
  <c r="DD110" i="67"/>
  <c r="DC110" i="67"/>
  <c r="DB110" i="67"/>
  <c r="DA110" i="67"/>
  <c r="GR109" i="67"/>
  <c r="GQ109" i="67"/>
  <c r="GP109" i="67"/>
  <c r="GO109" i="67"/>
  <c r="GN109" i="67"/>
  <c r="GM109" i="67"/>
  <c r="GL109" i="67"/>
  <c r="GK109" i="67"/>
  <c r="GJ109" i="67"/>
  <c r="GI109" i="67"/>
  <c r="GH109" i="67"/>
  <c r="GG109" i="67"/>
  <c r="GF109" i="67"/>
  <c r="GE109" i="67"/>
  <c r="GD109" i="67"/>
  <c r="GC109" i="67"/>
  <c r="GB109" i="67"/>
  <c r="GA109" i="67"/>
  <c r="FZ109" i="67"/>
  <c r="FY109" i="67"/>
  <c r="FX109" i="67"/>
  <c r="FW109" i="67"/>
  <c r="FV109" i="67"/>
  <c r="FU109" i="67"/>
  <c r="FT109" i="67"/>
  <c r="FS109" i="67"/>
  <c r="FR109" i="67"/>
  <c r="FQ109" i="67"/>
  <c r="FP109" i="67"/>
  <c r="FO109" i="67"/>
  <c r="FN109" i="67"/>
  <c r="FM109" i="67"/>
  <c r="FL109" i="67"/>
  <c r="FK109" i="67"/>
  <c r="FJ109" i="67"/>
  <c r="FI109" i="67"/>
  <c r="FH109" i="67"/>
  <c r="FG109" i="67"/>
  <c r="FF109" i="67"/>
  <c r="FE109" i="67"/>
  <c r="FD109" i="67"/>
  <c r="FC109" i="67"/>
  <c r="FB109" i="67"/>
  <c r="FA109" i="67"/>
  <c r="EZ109" i="67"/>
  <c r="EY109" i="67"/>
  <c r="EX109" i="67"/>
  <c r="EW109" i="67"/>
  <c r="EV109" i="67"/>
  <c r="EU109" i="67"/>
  <c r="ET109" i="67"/>
  <c r="ES109" i="67"/>
  <c r="ER109" i="67"/>
  <c r="EQ109" i="67"/>
  <c r="EP109" i="67"/>
  <c r="EO109" i="67"/>
  <c r="EN109" i="67"/>
  <c r="EM109" i="67"/>
  <c r="EL109" i="67"/>
  <c r="EK109" i="67"/>
  <c r="EJ109" i="67"/>
  <c r="EI109" i="67"/>
  <c r="EH109" i="67"/>
  <c r="EG109" i="67"/>
  <c r="EF109" i="67"/>
  <c r="EE109" i="67"/>
  <c r="ED109" i="67"/>
  <c r="EC109" i="67"/>
  <c r="EB109" i="67"/>
  <c r="EA109" i="67"/>
  <c r="DZ109" i="67"/>
  <c r="DY109" i="67"/>
  <c r="DX109" i="67"/>
  <c r="DW109" i="67"/>
  <c r="DV109" i="67"/>
  <c r="DU109" i="67"/>
  <c r="DT109" i="67"/>
  <c r="DS109" i="67"/>
  <c r="DR109" i="67"/>
  <c r="DQ109" i="67"/>
  <c r="DP109" i="67"/>
  <c r="DO109" i="67"/>
  <c r="DN109" i="67"/>
  <c r="DM109" i="67"/>
  <c r="DL109" i="67"/>
  <c r="DK109" i="67"/>
  <c r="DJ109" i="67"/>
  <c r="DI109" i="67"/>
  <c r="DH109" i="67"/>
  <c r="DG109" i="67"/>
  <c r="DF109" i="67"/>
  <c r="DE109" i="67"/>
  <c r="DD109" i="67"/>
  <c r="DC109" i="67"/>
  <c r="DB109" i="67"/>
  <c r="DA109" i="67"/>
  <c r="GR108" i="67"/>
  <c r="GQ108" i="67"/>
  <c r="GP108" i="67"/>
  <c r="GO108" i="67"/>
  <c r="GN108" i="67"/>
  <c r="GM108" i="67"/>
  <c r="GL108" i="67"/>
  <c r="GK108" i="67"/>
  <c r="GJ108" i="67"/>
  <c r="GI108" i="67"/>
  <c r="GH108" i="67"/>
  <c r="GG108" i="67"/>
  <c r="GF108" i="67"/>
  <c r="GE108" i="67"/>
  <c r="GD108" i="67"/>
  <c r="GC108" i="67"/>
  <c r="GB108" i="67"/>
  <c r="GA108" i="67"/>
  <c r="FZ108" i="67"/>
  <c r="FY108" i="67"/>
  <c r="FX108" i="67"/>
  <c r="FW108" i="67"/>
  <c r="FV108" i="67"/>
  <c r="FU108" i="67"/>
  <c r="FT108" i="67"/>
  <c r="FS108" i="67"/>
  <c r="FR108" i="67"/>
  <c r="FQ108" i="67"/>
  <c r="FP108" i="67"/>
  <c r="FO108" i="67"/>
  <c r="FN108" i="67"/>
  <c r="FM108" i="67"/>
  <c r="FL108" i="67"/>
  <c r="FK108" i="67"/>
  <c r="FJ108" i="67"/>
  <c r="FI108" i="67"/>
  <c r="FH108" i="67"/>
  <c r="FG108" i="67"/>
  <c r="FF108" i="67"/>
  <c r="FE108" i="67"/>
  <c r="FD108" i="67"/>
  <c r="FC108" i="67"/>
  <c r="FB108" i="67"/>
  <c r="FA108" i="67"/>
  <c r="EZ108" i="67"/>
  <c r="EY108" i="67"/>
  <c r="EX108" i="67"/>
  <c r="EW108" i="67"/>
  <c r="EV108" i="67"/>
  <c r="EU108" i="67"/>
  <c r="ET108" i="67"/>
  <c r="ES108" i="67"/>
  <c r="ER108" i="67"/>
  <c r="EQ108" i="67"/>
  <c r="EP108" i="67"/>
  <c r="EO108" i="67"/>
  <c r="EN108" i="67"/>
  <c r="EM108" i="67"/>
  <c r="EL108" i="67"/>
  <c r="EK108" i="67"/>
  <c r="EJ108" i="67"/>
  <c r="EI108" i="67"/>
  <c r="EH108" i="67"/>
  <c r="EG108" i="67"/>
  <c r="EF108" i="67"/>
  <c r="EE108" i="67"/>
  <c r="ED108" i="67"/>
  <c r="EC108" i="67"/>
  <c r="EB108" i="67"/>
  <c r="EA108" i="67"/>
  <c r="DZ108" i="67"/>
  <c r="DY108" i="67"/>
  <c r="DX108" i="67"/>
  <c r="DW108" i="67"/>
  <c r="DV108" i="67"/>
  <c r="DU108" i="67"/>
  <c r="DT108" i="67"/>
  <c r="DS108" i="67"/>
  <c r="DR108" i="67"/>
  <c r="DQ108" i="67"/>
  <c r="DP108" i="67"/>
  <c r="DO108" i="67"/>
  <c r="DN108" i="67"/>
  <c r="DM108" i="67"/>
  <c r="DL108" i="67"/>
  <c r="DK108" i="67"/>
  <c r="DJ108" i="67"/>
  <c r="DI108" i="67"/>
  <c r="DH108" i="67"/>
  <c r="DG108" i="67"/>
  <c r="DF108" i="67"/>
  <c r="DE108" i="67"/>
  <c r="DD108" i="67"/>
  <c r="DC108" i="67"/>
  <c r="DB108" i="67"/>
  <c r="DA108" i="67"/>
  <c r="GR107" i="67"/>
  <c r="GQ107" i="67"/>
  <c r="GP107" i="67"/>
  <c r="GO107" i="67"/>
  <c r="GN107" i="67"/>
  <c r="GM107" i="67"/>
  <c r="GL107" i="67"/>
  <c r="GK107" i="67"/>
  <c r="GJ107" i="67"/>
  <c r="GI107" i="67"/>
  <c r="GH107" i="67"/>
  <c r="GG107" i="67"/>
  <c r="GF107" i="67"/>
  <c r="GE107" i="67"/>
  <c r="GD107" i="67"/>
  <c r="GC107" i="67"/>
  <c r="GB107" i="67"/>
  <c r="GA107" i="67"/>
  <c r="FZ107" i="67"/>
  <c r="FY107" i="67"/>
  <c r="FX107" i="67"/>
  <c r="FW107" i="67"/>
  <c r="FV107" i="67"/>
  <c r="FU107" i="67"/>
  <c r="FT107" i="67"/>
  <c r="FS107" i="67"/>
  <c r="FR107" i="67"/>
  <c r="FQ107" i="67"/>
  <c r="FP107" i="67"/>
  <c r="FO107" i="67"/>
  <c r="FN107" i="67"/>
  <c r="FM107" i="67"/>
  <c r="FL107" i="67"/>
  <c r="FK107" i="67"/>
  <c r="FJ107" i="67"/>
  <c r="FI107" i="67"/>
  <c r="FH107" i="67"/>
  <c r="FG107" i="67"/>
  <c r="FF107" i="67"/>
  <c r="FE107" i="67"/>
  <c r="FD107" i="67"/>
  <c r="FC107" i="67"/>
  <c r="FB107" i="67"/>
  <c r="FA107" i="67"/>
  <c r="EZ107" i="67"/>
  <c r="EY107" i="67"/>
  <c r="EX107" i="67"/>
  <c r="EW107" i="67"/>
  <c r="EV107" i="67"/>
  <c r="EU107" i="67"/>
  <c r="ET107" i="67"/>
  <c r="ES107" i="67"/>
  <c r="ER107" i="67"/>
  <c r="EQ107" i="67"/>
  <c r="EP107" i="67"/>
  <c r="EO107" i="67"/>
  <c r="EN107" i="67"/>
  <c r="EM107" i="67"/>
  <c r="EL107" i="67"/>
  <c r="EK107" i="67"/>
  <c r="EJ107" i="67"/>
  <c r="EI107" i="67"/>
  <c r="EH107" i="67"/>
  <c r="EG107" i="67"/>
  <c r="EF107" i="67"/>
  <c r="EE107" i="67"/>
  <c r="ED107" i="67"/>
  <c r="EC107" i="67"/>
  <c r="EB107" i="67"/>
  <c r="EA107" i="67"/>
  <c r="DZ107" i="67"/>
  <c r="DY107" i="67"/>
  <c r="DX107" i="67"/>
  <c r="DW107" i="67"/>
  <c r="DV107" i="67"/>
  <c r="DU107" i="67"/>
  <c r="DT107" i="67"/>
  <c r="DS107" i="67"/>
  <c r="DR107" i="67"/>
  <c r="DQ107" i="67"/>
  <c r="DP107" i="67"/>
  <c r="DO107" i="67"/>
  <c r="DN107" i="67"/>
  <c r="DM107" i="67"/>
  <c r="DL107" i="67"/>
  <c r="DK107" i="67"/>
  <c r="DJ107" i="67"/>
  <c r="DI107" i="67"/>
  <c r="DH107" i="67"/>
  <c r="DG107" i="67"/>
  <c r="DF107" i="67"/>
  <c r="DE107" i="67"/>
  <c r="DD107" i="67"/>
  <c r="DC107" i="67"/>
  <c r="DB107" i="67"/>
  <c r="DA107" i="67"/>
  <c r="GR106" i="67"/>
  <c r="GQ106" i="67"/>
  <c r="GP106" i="67"/>
  <c r="GO106" i="67"/>
  <c r="GN106" i="67"/>
  <c r="GM106" i="67"/>
  <c r="GL106" i="67"/>
  <c r="GK106" i="67"/>
  <c r="GJ106" i="67"/>
  <c r="GI106" i="67"/>
  <c r="GH106" i="67"/>
  <c r="GG106" i="67"/>
  <c r="GF106" i="67"/>
  <c r="GE106" i="67"/>
  <c r="GD106" i="67"/>
  <c r="GC106" i="67"/>
  <c r="GB106" i="67"/>
  <c r="GA106" i="67"/>
  <c r="FZ106" i="67"/>
  <c r="FY106" i="67"/>
  <c r="FX106" i="67"/>
  <c r="FW106" i="67"/>
  <c r="FV106" i="67"/>
  <c r="FU106" i="67"/>
  <c r="FT106" i="67"/>
  <c r="FS106" i="67"/>
  <c r="FR106" i="67"/>
  <c r="FQ106" i="67"/>
  <c r="FP106" i="67"/>
  <c r="FO106" i="67"/>
  <c r="FN106" i="67"/>
  <c r="FM106" i="67"/>
  <c r="FL106" i="67"/>
  <c r="FK106" i="67"/>
  <c r="FJ106" i="67"/>
  <c r="FI106" i="67"/>
  <c r="FH106" i="67"/>
  <c r="FG106" i="67"/>
  <c r="FF106" i="67"/>
  <c r="FE106" i="67"/>
  <c r="FD106" i="67"/>
  <c r="FC106" i="67"/>
  <c r="FB106" i="67"/>
  <c r="FA106" i="67"/>
  <c r="EZ106" i="67"/>
  <c r="EY106" i="67"/>
  <c r="EX106" i="67"/>
  <c r="EW106" i="67"/>
  <c r="EV106" i="67"/>
  <c r="EU106" i="67"/>
  <c r="ET106" i="67"/>
  <c r="ES106" i="67"/>
  <c r="ER106" i="67"/>
  <c r="EQ106" i="67"/>
  <c r="EP106" i="67"/>
  <c r="EO106" i="67"/>
  <c r="EN106" i="67"/>
  <c r="EM106" i="67"/>
  <c r="EL106" i="67"/>
  <c r="EK106" i="67"/>
  <c r="EJ106" i="67"/>
  <c r="EI106" i="67"/>
  <c r="EH106" i="67"/>
  <c r="EG106" i="67"/>
  <c r="EF106" i="67"/>
  <c r="EE106" i="67"/>
  <c r="ED106" i="67"/>
  <c r="EC106" i="67"/>
  <c r="EB106" i="67"/>
  <c r="EA106" i="67"/>
  <c r="DZ106" i="67"/>
  <c r="DY106" i="67"/>
  <c r="DX106" i="67"/>
  <c r="DW106" i="67"/>
  <c r="DV106" i="67"/>
  <c r="DU106" i="67"/>
  <c r="DT106" i="67"/>
  <c r="DS106" i="67"/>
  <c r="DR106" i="67"/>
  <c r="DQ106" i="67"/>
  <c r="DP106" i="67"/>
  <c r="DO106" i="67"/>
  <c r="DN106" i="67"/>
  <c r="DM106" i="67"/>
  <c r="DL106" i="67"/>
  <c r="DK106" i="67"/>
  <c r="DJ106" i="67"/>
  <c r="DI106" i="67"/>
  <c r="DH106" i="67"/>
  <c r="DG106" i="67"/>
  <c r="DF106" i="67"/>
  <c r="DE106" i="67"/>
  <c r="DD106" i="67"/>
  <c r="DC106" i="67"/>
  <c r="DB106" i="67"/>
  <c r="DA106" i="67"/>
  <c r="GR105" i="67"/>
  <c r="GQ105" i="67"/>
  <c r="GP105" i="67"/>
  <c r="GO105" i="67"/>
  <c r="GN105" i="67"/>
  <c r="GM105" i="67"/>
  <c r="GL105" i="67"/>
  <c r="GK105" i="67"/>
  <c r="GJ105" i="67"/>
  <c r="GI105" i="67"/>
  <c r="GH105" i="67"/>
  <c r="GG105" i="67"/>
  <c r="GF105" i="67"/>
  <c r="GE105" i="67"/>
  <c r="GD105" i="67"/>
  <c r="GC105" i="67"/>
  <c r="GB105" i="67"/>
  <c r="GA105" i="67"/>
  <c r="FZ105" i="67"/>
  <c r="FY105" i="67"/>
  <c r="FX105" i="67"/>
  <c r="FW105" i="67"/>
  <c r="FV105" i="67"/>
  <c r="FU105" i="67"/>
  <c r="FT105" i="67"/>
  <c r="FS105" i="67"/>
  <c r="FR105" i="67"/>
  <c r="FQ105" i="67"/>
  <c r="FP105" i="67"/>
  <c r="FO105" i="67"/>
  <c r="FN105" i="67"/>
  <c r="FM105" i="67"/>
  <c r="FL105" i="67"/>
  <c r="FK105" i="67"/>
  <c r="FJ105" i="67"/>
  <c r="FI105" i="67"/>
  <c r="FH105" i="67"/>
  <c r="FG105" i="67"/>
  <c r="FF105" i="67"/>
  <c r="FE105" i="67"/>
  <c r="FD105" i="67"/>
  <c r="FC105" i="67"/>
  <c r="FB105" i="67"/>
  <c r="FA105" i="67"/>
  <c r="EZ105" i="67"/>
  <c r="EY105" i="67"/>
  <c r="EX105" i="67"/>
  <c r="EW105" i="67"/>
  <c r="EV105" i="67"/>
  <c r="EU105" i="67"/>
  <c r="ET105" i="67"/>
  <c r="ES105" i="67"/>
  <c r="ER105" i="67"/>
  <c r="EQ105" i="67"/>
  <c r="EP105" i="67"/>
  <c r="EO105" i="67"/>
  <c r="EN105" i="67"/>
  <c r="EM105" i="67"/>
  <c r="EL105" i="67"/>
  <c r="EK105" i="67"/>
  <c r="EJ105" i="67"/>
  <c r="EI105" i="67"/>
  <c r="EH105" i="67"/>
  <c r="EG105" i="67"/>
  <c r="EF105" i="67"/>
  <c r="EE105" i="67"/>
  <c r="ED105" i="67"/>
  <c r="EC105" i="67"/>
  <c r="EB105" i="67"/>
  <c r="EA105" i="67"/>
  <c r="DZ105" i="67"/>
  <c r="DY105" i="67"/>
  <c r="DX105" i="67"/>
  <c r="DW105" i="67"/>
  <c r="DV105" i="67"/>
  <c r="DU105" i="67"/>
  <c r="DT105" i="67"/>
  <c r="DS105" i="67"/>
  <c r="DR105" i="67"/>
  <c r="DQ105" i="67"/>
  <c r="DP105" i="67"/>
  <c r="DO105" i="67"/>
  <c r="DN105" i="67"/>
  <c r="DM105" i="67"/>
  <c r="DL105" i="67"/>
  <c r="DK105" i="67"/>
  <c r="DJ105" i="67"/>
  <c r="DI105" i="67"/>
  <c r="DH105" i="67"/>
  <c r="DG105" i="67"/>
  <c r="DF105" i="67"/>
  <c r="DE105" i="67"/>
  <c r="DD105" i="67"/>
  <c r="DC105" i="67"/>
  <c r="DB105" i="67"/>
  <c r="DA105" i="67"/>
  <c r="GR104" i="67"/>
  <c r="GQ104" i="67"/>
  <c r="GP104" i="67"/>
  <c r="GO104" i="67"/>
  <c r="GN104" i="67"/>
  <c r="GM104" i="67"/>
  <c r="GL104" i="67"/>
  <c r="GK104" i="67"/>
  <c r="GJ104" i="67"/>
  <c r="GI104" i="67"/>
  <c r="GH104" i="67"/>
  <c r="GG104" i="67"/>
  <c r="GF104" i="67"/>
  <c r="GE104" i="67"/>
  <c r="GD104" i="67"/>
  <c r="GC104" i="67"/>
  <c r="GB104" i="67"/>
  <c r="GA104" i="67"/>
  <c r="FZ104" i="67"/>
  <c r="FY104" i="67"/>
  <c r="FX104" i="67"/>
  <c r="FW104" i="67"/>
  <c r="FV104" i="67"/>
  <c r="FU104" i="67"/>
  <c r="FT104" i="67"/>
  <c r="FS104" i="67"/>
  <c r="FR104" i="67"/>
  <c r="FQ104" i="67"/>
  <c r="FP104" i="67"/>
  <c r="FO104" i="67"/>
  <c r="FN104" i="67"/>
  <c r="FM104" i="67"/>
  <c r="FL104" i="67"/>
  <c r="FK104" i="67"/>
  <c r="FJ104" i="67"/>
  <c r="FI104" i="67"/>
  <c r="FH104" i="67"/>
  <c r="FG104" i="67"/>
  <c r="FF104" i="67"/>
  <c r="FE104" i="67"/>
  <c r="FD104" i="67"/>
  <c r="FC104" i="67"/>
  <c r="FB104" i="67"/>
  <c r="FA104" i="67"/>
  <c r="EZ104" i="67"/>
  <c r="EY104" i="67"/>
  <c r="EX104" i="67"/>
  <c r="EW104" i="67"/>
  <c r="EV104" i="67"/>
  <c r="EU104" i="67"/>
  <c r="ET104" i="67"/>
  <c r="ES104" i="67"/>
  <c r="ER104" i="67"/>
  <c r="EQ104" i="67"/>
  <c r="EP104" i="67"/>
  <c r="EO104" i="67"/>
  <c r="EN104" i="67"/>
  <c r="EM104" i="67"/>
  <c r="EL104" i="67"/>
  <c r="EK104" i="67"/>
  <c r="EJ104" i="67"/>
  <c r="EI104" i="67"/>
  <c r="EH104" i="67"/>
  <c r="EG104" i="67"/>
  <c r="EF104" i="67"/>
  <c r="EE104" i="67"/>
  <c r="ED104" i="67"/>
  <c r="EC104" i="67"/>
  <c r="EB104" i="67"/>
  <c r="EA104" i="67"/>
  <c r="DZ104" i="67"/>
  <c r="DY104" i="67"/>
  <c r="DX104" i="67"/>
  <c r="DW104" i="67"/>
  <c r="DV104" i="67"/>
  <c r="DU104" i="67"/>
  <c r="DT104" i="67"/>
  <c r="DS104" i="67"/>
  <c r="DR104" i="67"/>
  <c r="DQ104" i="67"/>
  <c r="DP104" i="67"/>
  <c r="DO104" i="67"/>
  <c r="DN104" i="67"/>
  <c r="DM104" i="67"/>
  <c r="DL104" i="67"/>
  <c r="DK104" i="67"/>
  <c r="DJ104" i="67"/>
  <c r="DI104" i="67"/>
  <c r="DH104" i="67"/>
  <c r="DG104" i="67"/>
  <c r="DF104" i="67"/>
  <c r="DE104" i="67"/>
  <c r="DD104" i="67"/>
  <c r="DC104" i="67"/>
  <c r="DB104" i="67"/>
  <c r="DA104" i="67"/>
  <c r="GR103" i="67"/>
  <c r="GQ103" i="67"/>
  <c r="GP103" i="67"/>
  <c r="GO103" i="67"/>
  <c r="GN103" i="67"/>
  <c r="GM103" i="67"/>
  <c r="GL103" i="67"/>
  <c r="GK103" i="67"/>
  <c r="GJ103" i="67"/>
  <c r="GI103" i="67"/>
  <c r="GH103" i="67"/>
  <c r="GG103" i="67"/>
  <c r="GF103" i="67"/>
  <c r="GE103" i="67"/>
  <c r="GD103" i="67"/>
  <c r="GC103" i="67"/>
  <c r="GB103" i="67"/>
  <c r="GA103" i="67"/>
  <c r="FZ103" i="67"/>
  <c r="FY103" i="67"/>
  <c r="FX103" i="67"/>
  <c r="FW103" i="67"/>
  <c r="FV103" i="67"/>
  <c r="FU103" i="67"/>
  <c r="FT103" i="67"/>
  <c r="FS103" i="67"/>
  <c r="FR103" i="67"/>
  <c r="FQ103" i="67"/>
  <c r="FP103" i="67"/>
  <c r="FO103" i="67"/>
  <c r="FN103" i="67"/>
  <c r="FM103" i="67"/>
  <c r="FL103" i="67"/>
  <c r="FK103" i="67"/>
  <c r="FJ103" i="67"/>
  <c r="FI103" i="67"/>
  <c r="FH103" i="67"/>
  <c r="FG103" i="67"/>
  <c r="FF103" i="67"/>
  <c r="FE103" i="67"/>
  <c r="FD103" i="67"/>
  <c r="FC103" i="67"/>
  <c r="FB103" i="67"/>
  <c r="FA103" i="67"/>
  <c r="EZ103" i="67"/>
  <c r="EY103" i="67"/>
  <c r="EX103" i="67"/>
  <c r="EW103" i="67"/>
  <c r="EV103" i="67"/>
  <c r="EU103" i="67"/>
  <c r="ET103" i="67"/>
  <c r="ES103" i="67"/>
  <c r="ER103" i="67"/>
  <c r="EQ103" i="67"/>
  <c r="EP103" i="67"/>
  <c r="EO103" i="67"/>
  <c r="EN103" i="67"/>
  <c r="EM103" i="67"/>
  <c r="EL103" i="67"/>
  <c r="EK103" i="67"/>
  <c r="EJ103" i="67"/>
  <c r="EI103" i="67"/>
  <c r="EH103" i="67"/>
  <c r="EG103" i="67"/>
  <c r="EF103" i="67"/>
  <c r="EE103" i="67"/>
  <c r="ED103" i="67"/>
  <c r="EC103" i="67"/>
  <c r="EB103" i="67"/>
  <c r="EA103" i="67"/>
  <c r="DZ103" i="67"/>
  <c r="DY103" i="67"/>
  <c r="DX103" i="67"/>
  <c r="DW103" i="67"/>
  <c r="DV103" i="67"/>
  <c r="DU103" i="67"/>
  <c r="DT103" i="67"/>
  <c r="DS103" i="67"/>
  <c r="DR103" i="67"/>
  <c r="DQ103" i="67"/>
  <c r="DP103" i="67"/>
  <c r="DO103" i="67"/>
  <c r="DN103" i="67"/>
  <c r="DM103" i="67"/>
  <c r="DL103" i="67"/>
  <c r="DK103" i="67"/>
  <c r="DJ103" i="67"/>
  <c r="DI103" i="67"/>
  <c r="DH103" i="67"/>
  <c r="DG103" i="67"/>
  <c r="DF103" i="67"/>
  <c r="DE103" i="67"/>
  <c r="DD103" i="67"/>
  <c r="DC103" i="67"/>
  <c r="DB103" i="67"/>
  <c r="DA103" i="67"/>
  <c r="GR102" i="67"/>
  <c r="GQ102" i="67"/>
  <c r="GP102" i="67"/>
  <c r="GO102" i="67"/>
  <c r="GN102" i="67"/>
  <c r="GM102" i="67"/>
  <c r="GL102" i="67"/>
  <c r="GK102" i="67"/>
  <c r="GJ102" i="67"/>
  <c r="GI102" i="67"/>
  <c r="GH102" i="67"/>
  <c r="GG102" i="67"/>
  <c r="GF102" i="67"/>
  <c r="GE102" i="67"/>
  <c r="GD102" i="67"/>
  <c r="GC102" i="67"/>
  <c r="GB102" i="67"/>
  <c r="GA102" i="67"/>
  <c r="FZ102" i="67"/>
  <c r="FY102" i="67"/>
  <c r="FX102" i="67"/>
  <c r="FW102" i="67"/>
  <c r="FV102" i="67"/>
  <c r="FU102" i="67"/>
  <c r="FT102" i="67"/>
  <c r="FS102" i="67"/>
  <c r="FR102" i="67"/>
  <c r="FQ102" i="67"/>
  <c r="FP102" i="67"/>
  <c r="FO102" i="67"/>
  <c r="FN102" i="67"/>
  <c r="FM102" i="67"/>
  <c r="FL102" i="67"/>
  <c r="FK102" i="67"/>
  <c r="FJ102" i="67"/>
  <c r="FI102" i="67"/>
  <c r="FH102" i="67"/>
  <c r="FG102" i="67"/>
  <c r="FF102" i="67"/>
  <c r="FE102" i="67"/>
  <c r="FD102" i="67"/>
  <c r="FC102" i="67"/>
  <c r="FB102" i="67"/>
  <c r="FA102" i="67"/>
  <c r="EZ102" i="67"/>
  <c r="EY102" i="67"/>
  <c r="EX102" i="67"/>
  <c r="EW102" i="67"/>
  <c r="EV102" i="67"/>
  <c r="EU102" i="67"/>
  <c r="ET102" i="67"/>
  <c r="ES102" i="67"/>
  <c r="ER102" i="67"/>
  <c r="EQ102" i="67"/>
  <c r="EP102" i="67"/>
  <c r="EO102" i="67"/>
  <c r="EN102" i="67"/>
  <c r="EM102" i="67"/>
  <c r="EL102" i="67"/>
  <c r="EK102" i="67"/>
  <c r="EJ102" i="67"/>
  <c r="EI102" i="67"/>
  <c r="EH102" i="67"/>
  <c r="EG102" i="67"/>
  <c r="EF102" i="67"/>
  <c r="EE102" i="67"/>
  <c r="ED102" i="67"/>
  <c r="EC102" i="67"/>
  <c r="EB102" i="67"/>
  <c r="EA102" i="67"/>
  <c r="DZ102" i="67"/>
  <c r="DY102" i="67"/>
  <c r="DX102" i="67"/>
  <c r="DW102" i="67"/>
  <c r="DV102" i="67"/>
  <c r="DU102" i="67"/>
  <c r="DT102" i="67"/>
  <c r="DS102" i="67"/>
  <c r="DR102" i="67"/>
  <c r="DQ102" i="67"/>
  <c r="DP102" i="67"/>
  <c r="DO102" i="67"/>
  <c r="DN102" i="67"/>
  <c r="DM102" i="67"/>
  <c r="DL102" i="67"/>
  <c r="DK102" i="67"/>
  <c r="DJ102" i="67"/>
  <c r="DI102" i="67"/>
  <c r="DH102" i="67"/>
  <c r="DG102" i="67"/>
  <c r="DF102" i="67"/>
  <c r="DE102" i="67"/>
  <c r="DD102" i="67"/>
  <c r="DC102" i="67"/>
  <c r="DB102" i="67"/>
  <c r="DA102" i="67"/>
  <c r="GR101" i="67"/>
  <c r="GQ101" i="67"/>
  <c r="GP101" i="67"/>
  <c r="GO101" i="67"/>
  <c r="GN101" i="67"/>
  <c r="GM101" i="67"/>
  <c r="GL101" i="67"/>
  <c r="GK101" i="67"/>
  <c r="GJ101" i="67"/>
  <c r="GI101" i="67"/>
  <c r="GH101" i="67"/>
  <c r="GG101" i="67"/>
  <c r="GF101" i="67"/>
  <c r="GE101" i="67"/>
  <c r="GD101" i="67"/>
  <c r="GC101" i="67"/>
  <c r="GB101" i="67"/>
  <c r="GA101" i="67"/>
  <c r="FZ101" i="67"/>
  <c r="FY101" i="67"/>
  <c r="FX101" i="67"/>
  <c r="FW101" i="67"/>
  <c r="FV101" i="67"/>
  <c r="FU101" i="67"/>
  <c r="FT101" i="67"/>
  <c r="FS101" i="67"/>
  <c r="FR101" i="67"/>
  <c r="FQ101" i="67"/>
  <c r="FP101" i="67"/>
  <c r="FO101" i="67"/>
  <c r="FN101" i="67"/>
  <c r="FM101" i="67"/>
  <c r="FL101" i="67"/>
  <c r="FK101" i="67"/>
  <c r="FJ101" i="67"/>
  <c r="FI101" i="67"/>
  <c r="FH101" i="67"/>
  <c r="FG101" i="67"/>
  <c r="FF101" i="67"/>
  <c r="FE101" i="67"/>
  <c r="FD101" i="67"/>
  <c r="FC101" i="67"/>
  <c r="FB101" i="67"/>
  <c r="FA101" i="67"/>
  <c r="EZ101" i="67"/>
  <c r="EY101" i="67"/>
  <c r="EX101" i="67"/>
  <c r="EW101" i="67"/>
  <c r="EV101" i="67"/>
  <c r="EU101" i="67"/>
  <c r="ET101" i="67"/>
  <c r="ES101" i="67"/>
  <c r="ER101" i="67"/>
  <c r="EQ101" i="67"/>
  <c r="EP101" i="67"/>
  <c r="EO101" i="67"/>
  <c r="EN101" i="67"/>
  <c r="EM101" i="67"/>
  <c r="EL101" i="67"/>
  <c r="EK101" i="67"/>
  <c r="EJ101" i="67"/>
  <c r="EI101" i="67"/>
  <c r="EH101" i="67"/>
  <c r="EG101" i="67"/>
  <c r="EF101" i="67"/>
  <c r="EE101" i="67"/>
  <c r="ED101" i="67"/>
  <c r="EC101" i="67"/>
  <c r="EB101" i="67"/>
  <c r="EA101" i="67"/>
  <c r="DZ101" i="67"/>
  <c r="DY101" i="67"/>
  <c r="DX101" i="67"/>
  <c r="DW101" i="67"/>
  <c r="DV101" i="67"/>
  <c r="DU101" i="67"/>
  <c r="DT101" i="67"/>
  <c r="DS101" i="67"/>
  <c r="DR101" i="67"/>
  <c r="DQ101" i="67"/>
  <c r="DP101" i="67"/>
  <c r="DO101" i="67"/>
  <c r="DN101" i="67"/>
  <c r="DM101" i="67"/>
  <c r="DL101" i="67"/>
  <c r="DK101" i="67"/>
  <c r="DJ101" i="67"/>
  <c r="DI101" i="67"/>
  <c r="DH101" i="67"/>
  <c r="DG101" i="67"/>
  <c r="DF101" i="67"/>
  <c r="DE101" i="67"/>
  <c r="DD101" i="67"/>
  <c r="DC101" i="67"/>
  <c r="DB101" i="67"/>
  <c r="DA101" i="67"/>
  <c r="GR100" i="67"/>
  <c r="GQ100" i="67"/>
  <c r="GP100" i="67"/>
  <c r="GO100" i="67"/>
  <c r="GN100" i="67"/>
  <c r="GM100" i="67"/>
  <c r="GL100" i="67"/>
  <c r="GK100" i="67"/>
  <c r="GJ100" i="67"/>
  <c r="GI100" i="67"/>
  <c r="GH100" i="67"/>
  <c r="GG100" i="67"/>
  <c r="GF100" i="67"/>
  <c r="GE100" i="67"/>
  <c r="GD100" i="67"/>
  <c r="GC100" i="67"/>
  <c r="GB100" i="67"/>
  <c r="GA100" i="67"/>
  <c r="FZ100" i="67"/>
  <c r="FY100" i="67"/>
  <c r="FX100" i="67"/>
  <c r="FW100" i="67"/>
  <c r="FV100" i="67"/>
  <c r="FU100" i="67"/>
  <c r="FT100" i="67"/>
  <c r="FS100" i="67"/>
  <c r="FR100" i="67"/>
  <c r="FQ100" i="67"/>
  <c r="FP100" i="67"/>
  <c r="FO100" i="67"/>
  <c r="FN100" i="67"/>
  <c r="FM100" i="67"/>
  <c r="FL100" i="67"/>
  <c r="FK100" i="67"/>
  <c r="FJ100" i="67"/>
  <c r="FI100" i="67"/>
  <c r="FH100" i="67"/>
  <c r="FG100" i="67"/>
  <c r="FF100" i="67"/>
  <c r="FE100" i="67"/>
  <c r="FD100" i="67"/>
  <c r="FC100" i="67"/>
  <c r="FB100" i="67"/>
  <c r="FA100" i="67"/>
  <c r="EZ100" i="67"/>
  <c r="EY100" i="67"/>
  <c r="EX100" i="67"/>
  <c r="EW100" i="67"/>
  <c r="EV100" i="67"/>
  <c r="EU100" i="67"/>
  <c r="ET100" i="67"/>
  <c r="ES100" i="67"/>
  <c r="ER100" i="67"/>
  <c r="EQ100" i="67"/>
  <c r="EP100" i="67"/>
  <c r="EO100" i="67"/>
  <c r="EN100" i="67"/>
  <c r="EM100" i="67"/>
  <c r="EL100" i="67"/>
  <c r="EK100" i="67"/>
  <c r="EJ100" i="67"/>
  <c r="EI100" i="67"/>
  <c r="EH100" i="67"/>
  <c r="EG100" i="67"/>
  <c r="EF100" i="67"/>
  <c r="EE100" i="67"/>
  <c r="ED100" i="67"/>
  <c r="EC100" i="67"/>
  <c r="EB100" i="67"/>
  <c r="EA100" i="67"/>
  <c r="DZ100" i="67"/>
  <c r="DY100" i="67"/>
  <c r="DX100" i="67"/>
  <c r="DW100" i="67"/>
  <c r="DV100" i="67"/>
  <c r="DU100" i="67"/>
  <c r="DT100" i="67"/>
  <c r="DS100" i="67"/>
  <c r="DR100" i="67"/>
  <c r="DQ100" i="67"/>
  <c r="DP100" i="67"/>
  <c r="DO100" i="67"/>
  <c r="DN100" i="67"/>
  <c r="DM100" i="67"/>
  <c r="DL100" i="67"/>
  <c r="DK100" i="67"/>
  <c r="DJ100" i="67"/>
  <c r="DI100" i="67"/>
  <c r="DH100" i="67"/>
  <c r="DG100" i="67"/>
  <c r="DF100" i="67"/>
  <c r="DE100" i="67"/>
  <c r="DD100" i="67"/>
  <c r="DC100" i="67"/>
  <c r="DB100" i="67"/>
  <c r="DA100" i="67"/>
  <c r="GR99" i="67"/>
  <c r="GQ99" i="67"/>
  <c r="GP99" i="67"/>
  <c r="GO99" i="67"/>
  <c r="GN99" i="67"/>
  <c r="GM99" i="67"/>
  <c r="GL99" i="67"/>
  <c r="GK99" i="67"/>
  <c r="GJ99" i="67"/>
  <c r="GI99" i="67"/>
  <c r="GH99" i="67"/>
  <c r="GG99" i="67"/>
  <c r="GF99" i="67"/>
  <c r="GE99" i="67"/>
  <c r="GD99" i="67"/>
  <c r="GC99" i="67"/>
  <c r="GB99" i="67"/>
  <c r="GA99" i="67"/>
  <c r="FZ99" i="67"/>
  <c r="FY99" i="67"/>
  <c r="FX99" i="67"/>
  <c r="FW99" i="67"/>
  <c r="FV99" i="67"/>
  <c r="FU99" i="67"/>
  <c r="FT99" i="67"/>
  <c r="FS99" i="67"/>
  <c r="FR99" i="67"/>
  <c r="FQ99" i="67"/>
  <c r="FP99" i="67"/>
  <c r="FO99" i="67"/>
  <c r="FN99" i="67"/>
  <c r="FM99" i="67"/>
  <c r="FL99" i="67"/>
  <c r="FK99" i="67"/>
  <c r="FJ99" i="67"/>
  <c r="FI99" i="67"/>
  <c r="FH99" i="67"/>
  <c r="FG99" i="67"/>
  <c r="FF99" i="67"/>
  <c r="FE99" i="67"/>
  <c r="FD99" i="67"/>
  <c r="FC99" i="67"/>
  <c r="FB99" i="67"/>
  <c r="FA99" i="67"/>
  <c r="EZ99" i="67"/>
  <c r="EY99" i="67"/>
  <c r="EX99" i="67"/>
  <c r="EW99" i="67"/>
  <c r="EV99" i="67"/>
  <c r="EU99" i="67"/>
  <c r="ET99" i="67"/>
  <c r="ES99" i="67"/>
  <c r="ER99" i="67"/>
  <c r="EQ99" i="67"/>
  <c r="EP99" i="67"/>
  <c r="EO99" i="67"/>
  <c r="EN99" i="67"/>
  <c r="EM99" i="67"/>
  <c r="EL99" i="67"/>
  <c r="EK99" i="67"/>
  <c r="EJ99" i="67"/>
  <c r="EI99" i="67"/>
  <c r="EH99" i="67"/>
  <c r="EG99" i="67"/>
  <c r="EF99" i="67"/>
  <c r="EE99" i="67"/>
  <c r="ED99" i="67"/>
  <c r="EC99" i="67"/>
  <c r="EB99" i="67"/>
  <c r="EA99" i="67"/>
  <c r="DZ99" i="67"/>
  <c r="DY99" i="67"/>
  <c r="DX99" i="67"/>
  <c r="DW99" i="67"/>
  <c r="DV99" i="67"/>
  <c r="DU99" i="67"/>
  <c r="DT99" i="67"/>
  <c r="DS99" i="67"/>
  <c r="DR99" i="67"/>
  <c r="DQ99" i="67"/>
  <c r="DP99" i="67"/>
  <c r="DO99" i="67"/>
  <c r="DN99" i="67"/>
  <c r="DM99" i="67"/>
  <c r="DL99" i="67"/>
  <c r="DK99" i="67"/>
  <c r="DJ99" i="67"/>
  <c r="DI99" i="67"/>
  <c r="DH99" i="67"/>
  <c r="DG99" i="67"/>
  <c r="DF99" i="67"/>
  <c r="DE99" i="67"/>
  <c r="DD99" i="67"/>
  <c r="DC99" i="67"/>
  <c r="DB99" i="67"/>
  <c r="DA99" i="67"/>
  <c r="GR98" i="67"/>
  <c r="GQ98" i="67"/>
  <c r="GP98" i="67"/>
  <c r="GO98" i="67"/>
  <c r="GN98" i="67"/>
  <c r="GM98" i="67"/>
  <c r="GL98" i="67"/>
  <c r="GK98" i="67"/>
  <c r="GJ98" i="67"/>
  <c r="GI98" i="67"/>
  <c r="GH98" i="67"/>
  <c r="GG98" i="67"/>
  <c r="GF98" i="67"/>
  <c r="GE98" i="67"/>
  <c r="GD98" i="67"/>
  <c r="GC98" i="67"/>
  <c r="GB98" i="67"/>
  <c r="GA98" i="67"/>
  <c r="FZ98" i="67"/>
  <c r="FY98" i="67"/>
  <c r="FX98" i="67"/>
  <c r="FW98" i="67"/>
  <c r="FV98" i="67"/>
  <c r="FU98" i="67"/>
  <c r="FT98" i="67"/>
  <c r="FS98" i="67"/>
  <c r="FR98" i="67"/>
  <c r="FQ98" i="67"/>
  <c r="FP98" i="67"/>
  <c r="FO98" i="67"/>
  <c r="FN98" i="67"/>
  <c r="FM98" i="67"/>
  <c r="FL98" i="67"/>
  <c r="FK98" i="67"/>
  <c r="FJ98" i="67"/>
  <c r="FI98" i="67"/>
  <c r="FH98" i="67"/>
  <c r="FG98" i="67"/>
  <c r="FF98" i="67"/>
  <c r="FE98" i="67"/>
  <c r="FD98" i="67"/>
  <c r="FC98" i="67"/>
  <c r="FB98" i="67"/>
  <c r="FA98" i="67"/>
  <c r="EZ98" i="67"/>
  <c r="EY98" i="67"/>
  <c r="EX98" i="67"/>
  <c r="EW98" i="67"/>
  <c r="EV98" i="67"/>
  <c r="EU98" i="67"/>
  <c r="ET98" i="67"/>
  <c r="ES98" i="67"/>
  <c r="ER98" i="67"/>
  <c r="EQ98" i="67"/>
  <c r="EP98" i="67"/>
  <c r="EO98" i="67"/>
  <c r="EN98" i="67"/>
  <c r="EM98" i="67"/>
  <c r="EL98" i="67"/>
  <c r="EK98" i="67"/>
  <c r="EJ98" i="67"/>
  <c r="EI98" i="67"/>
  <c r="EH98" i="67"/>
  <c r="EG98" i="67"/>
  <c r="EF98" i="67"/>
  <c r="EE98" i="67"/>
  <c r="ED98" i="67"/>
  <c r="EC98" i="67"/>
  <c r="EB98" i="67"/>
  <c r="EA98" i="67"/>
  <c r="DZ98" i="67"/>
  <c r="DY98" i="67"/>
  <c r="DX98" i="67"/>
  <c r="DW98" i="67"/>
  <c r="DV98" i="67"/>
  <c r="DU98" i="67"/>
  <c r="DT98" i="67"/>
  <c r="DS98" i="67"/>
  <c r="DR98" i="67"/>
  <c r="DQ98" i="67"/>
  <c r="DP98" i="67"/>
  <c r="DO98" i="67"/>
  <c r="DN98" i="67"/>
  <c r="DM98" i="67"/>
  <c r="DL98" i="67"/>
  <c r="DK98" i="67"/>
  <c r="DJ98" i="67"/>
  <c r="DI98" i="67"/>
  <c r="DH98" i="67"/>
  <c r="DG98" i="67"/>
  <c r="DF98" i="67"/>
  <c r="DE98" i="67"/>
  <c r="DD98" i="67"/>
  <c r="DC98" i="67"/>
  <c r="DB98" i="67"/>
  <c r="DA98" i="67"/>
  <c r="GR97" i="67"/>
  <c r="GQ97" i="67"/>
  <c r="GP97" i="67"/>
  <c r="GO97" i="67"/>
  <c r="GN97" i="67"/>
  <c r="GM97" i="67"/>
  <c r="GL97" i="67"/>
  <c r="GK97" i="67"/>
  <c r="GJ97" i="67"/>
  <c r="GI97" i="67"/>
  <c r="GH97" i="67"/>
  <c r="GG97" i="67"/>
  <c r="GF97" i="67"/>
  <c r="GE97" i="67"/>
  <c r="GD97" i="67"/>
  <c r="GC97" i="67"/>
  <c r="GB97" i="67"/>
  <c r="GA97" i="67"/>
  <c r="FZ97" i="67"/>
  <c r="FY97" i="67"/>
  <c r="FX97" i="67"/>
  <c r="FW97" i="67"/>
  <c r="FV97" i="67"/>
  <c r="FU97" i="67"/>
  <c r="FT97" i="67"/>
  <c r="FS97" i="67"/>
  <c r="FR97" i="67"/>
  <c r="FQ97" i="67"/>
  <c r="FP97" i="67"/>
  <c r="FO97" i="67"/>
  <c r="FN97" i="67"/>
  <c r="FM97" i="67"/>
  <c r="FL97" i="67"/>
  <c r="FK97" i="67"/>
  <c r="FJ97" i="67"/>
  <c r="FI97" i="67"/>
  <c r="FH97" i="67"/>
  <c r="FG97" i="67"/>
  <c r="FF97" i="67"/>
  <c r="FE97" i="67"/>
  <c r="FD97" i="67"/>
  <c r="FC97" i="67"/>
  <c r="FB97" i="67"/>
  <c r="FA97" i="67"/>
  <c r="EZ97" i="67"/>
  <c r="EY97" i="67"/>
  <c r="EX97" i="67"/>
  <c r="EW97" i="67"/>
  <c r="EV97" i="67"/>
  <c r="EU97" i="67"/>
  <c r="ET97" i="67"/>
  <c r="ES97" i="67"/>
  <c r="ER97" i="67"/>
  <c r="EQ97" i="67"/>
  <c r="EP97" i="67"/>
  <c r="EO97" i="67"/>
  <c r="EN97" i="67"/>
  <c r="EM97" i="67"/>
  <c r="EL97" i="67"/>
  <c r="EK97" i="67"/>
  <c r="EJ97" i="67"/>
  <c r="EI97" i="67"/>
  <c r="EH97" i="67"/>
  <c r="EG97" i="67"/>
  <c r="EF97" i="67"/>
  <c r="EE97" i="67"/>
  <c r="ED97" i="67"/>
  <c r="EC97" i="67"/>
  <c r="EB97" i="67"/>
  <c r="EA97" i="67"/>
  <c r="DZ97" i="67"/>
  <c r="DY97" i="67"/>
  <c r="DX97" i="67"/>
  <c r="DW97" i="67"/>
  <c r="DV97" i="67"/>
  <c r="DU97" i="67"/>
  <c r="DT97" i="67"/>
  <c r="DS97" i="67"/>
  <c r="DR97" i="67"/>
  <c r="DQ97" i="67"/>
  <c r="DP97" i="67"/>
  <c r="DO97" i="67"/>
  <c r="DN97" i="67"/>
  <c r="DM97" i="67"/>
  <c r="DL97" i="67"/>
  <c r="DK97" i="67"/>
  <c r="DJ97" i="67"/>
  <c r="DI97" i="67"/>
  <c r="DH97" i="67"/>
  <c r="DG97" i="67"/>
  <c r="DF97" i="67"/>
  <c r="DE97" i="67"/>
  <c r="DD97" i="67"/>
  <c r="DC97" i="67"/>
  <c r="DB97" i="67"/>
  <c r="DA97" i="67"/>
  <c r="GR96" i="67"/>
  <c r="GQ96" i="67"/>
  <c r="GP96" i="67"/>
  <c r="GO96" i="67"/>
  <c r="GN96" i="67"/>
  <c r="GM96" i="67"/>
  <c r="GL96" i="67"/>
  <c r="GK96" i="67"/>
  <c r="GJ96" i="67"/>
  <c r="GI96" i="67"/>
  <c r="GH96" i="67"/>
  <c r="GG96" i="67"/>
  <c r="GF96" i="67"/>
  <c r="GE96" i="67"/>
  <c r="GD96" i="67"/>
  <c r="GC96" i="67"/>
  <c r="GB96" i="67"/>
  <c r="GA96" i="67"/>
  <c r="FZ96" i="67"/>
  <c r="FY96" i="67"/>
  <c r="FX96" i="67"/>
  <c r="FW96" i="67"/>
  <c r="FV96" i="67"/>
  <c r="FU96" i="67"/>
  <c r="FT96" i="67"/>
  <c r="FS96" i="67"/>
  <c r="FR96" i="67"/>
  <c r="FQ96" i="67"/>
  <c r="FP96" i="67"/>
  <c r="FO96" i="67"/>
  <c r="FN96" i="67"/>
  <c r="FM96" i="67"/>
  <c r="FL96" i="67"/>
  <c r="FK96" i="67"/>
  <c r="FJ96" i="67"/>
  <c r="FI96" i="67"/>
  <c r="FH96" i="67"/>
  <c r="FG96" i="67"/>
  <c r="FF96" i="67"/>
  <c r="FE96" i="67"/>
  <c r="FD96" i="67"/>
  <c r="FC96" i="67"/>
  <c r="FB96" i="67"/>
  <c r="FA96" i="67"/>
  <c r="EZ96" i="67"/>
  <c r="EY96" i="67"/>
  <c r="EX96" i="67"/>
  <c r="EW96" i="67"/>
  <c r="EV96" i="67"/>
  <c r="EU96" i="67"/>
  <c r="ET96" i="67"/>
  <c r="ES96" i="67"/>
  <c r="ER96" i="67"/>
  <c r="EQ96" i="67"/>
  <c r="EP96" i="67"/>
  <c r="EO96" i="67"/>
  <c r="EN96" i="67"/>
  <c r="EM96" i="67"/>
  <c r="EL96" i="67"/>
  <c r="EK96" i="67"/>
  <c r="EJ96" i="67"/>
  <c r="EI96" i="67"/>
  <c r="EH96" i="67"/>
  <c r="EG96" i="67"/>
  <c r="EF96" i="67"/>
  <c r="EE96" i="67"/>
  <c r="ED96" i="67"/>
  <c r="EC96" i="67"/>
  <c r="EB96" i="67"/>
  <c r="EA96" i="67"/>
  <c r="DZ96" i="67"/>
  <c r="DY96" i="67"/>
  <c r="DX96" i="67"/>
  <c r="DW96" i="67"/>
  <c r="DV96" i="67"/>
  <c r="DU96" i="67"/>
  <c r="DT96" i="67"/>
  <c r="DS96" i="67"/>
  <c r="DR96" i="67"/>
  <c r="DQ96" i="67"/>
  <c r="DP96" i="67"/>
  <c r="DO96" i="67"/>
  <c r="DN96" i="67"/>
  <c r="DM96" i="67"/>
  <c r="DL96" i="67"/>
  <c r="DK96" i="67"/>
  <c r="DJ96" i="67"/>
  <c r="DI96" i="67"/>
  <c r="DH96" i="67"/>
  <c r="DG96" i="67"/>
  <c r="DF96" i="67"/>
  <c r="DE96" i="67"/>
  <c r="DD96" i="67"/>
  <c r="DC96" i="67"/>
  <c r="DB96" i="67"/>
  <c r="DA96" i="67"/>
  <c r="GR95" i="67"/>
  <c r="GQ95" i="67"/>
  <c r="GP95" i="67"/>
  <c r="GO95" i="67"/>
  <c r="GN95" i="67"/>
  <c r="GM95" i="67"/>
  <c r="GL95" i="67"/>
  <c r="GK95" i="67"/>
  <c r="GJ95" i="67"/>
  <c r="GI95" i="67"/>
  <c r="GH95" i="67"/>
  <c r="GG95" i="67"/>
  <c r="GF95" i="67"/>
  <c r="GE95" i="67"/>
  <c r="GD95" i="67"/>
  <c r="GC95" i="67"/>
  <c r="GB95" i="67"/>
  <c r="GA95" i="67"/>
  <c r="FZ95" i="67"/>
  <c r="FY95" i="67"/>
  <c r="FX95" i="67"/>
  <c r="FW95" i="67"/>
  <c r="FV95" i="67"/>
  <c r="FU95" i="67"/>
  <c r="FT95" i="67"/>
  <c r="FS95" i="67"/>
  <c r="FR95" i="67"/>
  <c r="FQ95" i="67"/>
  <c r="FP95" i="67"/>
  <c r="FO95" i="67"/>
  <c r="FN95" i="67"/>
  <c r="FM95" i="67"/>
  <c r="FL95" i="67"/>
  <c r="FK95" i="67"/>
  <c r="FJ95" i="67"/>
  <c r="FI95" i="67"/>
  <c r="FH95" i="67"/>
  <c r="FG95" i="67"/>
  <c r="FF95" i="67"/>
  <c r="FE95" i="67"/>
  <c r="FD95" i="67"/>
  <c r="FC95" i="67"/>
  <c r="FB95" i="67"/>
  <c r="FA95" i="67"/>
  <c r="EZ95" i="67"/>
  <c r="EY95" i="67"/>
  <c r="EX95" i="67"/>
  <c r="EW95" i="67"/>
  <c r="EV95" i="67"/>
  <c r="EU95" i="67"/>
  <c r="ET95" i="67"/>
  <c r="ES95" i="67"/>
  <c r="ER95" i="67"/>
  <c r="EQ95" i="67"/>
  <c r="EP95" i="67"/>
  <c r="EO95" i="67"/>
  <c r="EN95" i="67"/>
  <c r="EM95" i="67"/>
  <c r="EL95" i="67"/>
  <c r="EK95" i="67"/>
  <c r="EJ95" i="67"/>
  <c r="EI95" i="67"/>
  <c r="EH95" i="67"/>
  <c r="EG95" i="67"/>
  <c r="EF95" i="67"/>
  <c r="EE95" i="67"/>
  <c r="ED95" i="67"/>
  <c r="EC95" i="67"/>
  <c r="EB95" i="67"/>
  <c r="EA95" i="67"/>
  <c r="DZ95" i="67"/>
  <c r="DY95" i="67"/>
  <c r="DX95" i="67"/>
  <c r="DW95" i="67"/>
  <c r="DV95" i="67"/>
  <c r="DU95" i="67"/>
  <c r="DT95" i="67"/>
  <c r="DS95" i="67"/>
  <c r="DR95" i="67"/>
  <c r="DQ95" i="67"/>
  <c r="DP95" i="67"/>
  <c r="DO95" i="67"/>
  <c r="DN95" i="67"/>
  <c r="DM95" i="67"/>
  <c r="DL95" i="67"/>
  <c r="DK95" i="67"/>
  <c r="DJ95" i="67"/>
  <c r="DI95" i="67"/>
  <c r="DH95" i="67"/>
  <c r="DG95" i="67"/>
  <c r="DF95" i="67"/>
  <c r="DE95" i="67"/>
  <c r="DD95" i="67"/>
  <c r="DC95" i="67"/>
  <c r="DB95" i="67"/>
  <c r="DA95" i="67"/>
  <c r="GR94" i="67"/>
  <c r="GQ94" i="67"/>
  <c r="GP94" i="67"/>
  <c r="GO94" i="67"/>
  <c r="GN94" i="67"/>
  <c r="GM94" i="67"/>
  <c r="GL94" i="67"/>
  <c r="GK94" i="67"/>
  <c r="GJ94" i="67"/>
  <c r="GI94" i="67"/>
  <c r="GH94" i="67"/>
  <c r="GG94" i="67"/>
  <c r="GF94" i="67"/>
  <c r="GE94" i="67"/>
  <c r="GD94" i="67"/>
  <c r="GC94" i="67"/>
  <c r="GB94" i="67"/>
  <c r="GA94" i="67"/>
  <c r="FZ94" i="67"/>
  <c r="FY94" i="67"/>
  <c r="FX94" i="67"/>
  <c r="FW94" i="67"/>
  <c r="FV94" i="67"/>
  <c r="FU94" i="67"/>
  <c r="FT94" i="67"/>
  <c r="FS94" i="67"/>
  <c r="FR94" i="67"/>
  <c r="FQ94" i="67"/>
  <c r="FP94" i="67"/>
  <c r="FO94" i="67"/>
  <c r="FN94" i="67"/>
  <c r="FM94" i="67"/>
  <c r="FL94" i="67"/>
  <c r="FK94" i="67"/>
  <c r="FJ94" i="67"/>
  <c r="FI94" i="67"/>
  <c r="FH94" i="67"/>
  <c r="FG94" i="67"/>
  <c r="FF94" i="67"/>
  <c r="FE94" i="67"/>
  <c r="FD94" i="67"/>
  <c r="FC94" i="67"/>
  <c r="FB94" i="67"/>
  <c r="FA94" i="67"/>
  <c r="EZ94" i="67"/>
  <c r="EY94" i="67"/>
  <c r="EX94" i="67"/>
  <c r="EW94" i="67"/>
  <c r="EV94" i="67"/>
  <c r="EU94" i="67"/>
  <c r="ET94" i="67"/>
  <c r="ES94" i="67"/>
  <c r="ER94" i="67"/>
  <c r="EQ94" i="67"/>
  <c r="EP94" i="67"/>
  <c r="EO94" i="67"/>
  <c r="EN94" i="67"/>
  <c r="EM94" i="67"/>
  <c r="EL94" i="67"/>
  <c r="EK94" i="67"/>
  <c r="EJ94" i="67"/>
  <c r="EI94" i="67"/>
  <c r="EH94" i="67"/>
  <c r="EG94" i="67"/>
  <c r="EF94" i="67"/>
  <c r="EE94" i="67"/>
  <c r="ED94" i="67"/>
  <c r="EC94" i="67"/>
  <c r="EB94" i="67"/>
  <c r="EA94" i="67"/>
  <c r="DZ94" i="67"/>
  <c r="DY94" i="67"/>
  <c r="DX94" i="67"/>
  <c r="DW94" i="67"/>
  <c r="DV94" i="67"/>
  <c r="DU94" i="67"/>
  <c r="DT94" i="67"/>
  <c r="DS94" i="67"/>
  <c r="DR94" i="67"/>
  <c r="DQ94" i="67"/>
  <c r="DP94" i="67"/>
  <c r="DO94" i="67"/>
  <c r="DN94" i="67"/>
  <c r="DM94" i="67"/>
  <c r="DL94" i="67"/>
  <c r="DK94" i="67"/>
  <c r="DJ94" i="67"/>
  <c r="DI94" i="67"/>
  <c r="DH94" i="67"/>
  <c r="DG94" i="67"/>
  <c r="DF94" i="67"/>
  <c r="DE94" i="67"/>
  <c r="DD94" i="67"/>
  <c r="DC94" i="67"/>
  <c r="DB94" i="67"/>
  <c r="DA94" i="67"/>
  <c r="GR93" i="67"/>
  <c r="GQ93" i="67"/>
  <c r="GP93" i="67"/>
  <c r="GO93" i="67"/>
  <c r="GN93" i="67"/>
  <c r="GM93" i="67"/>
  <c r="GL93" i="67"/>
  <c r="GK93" i="67"/>
  <c r="GJ93" i="67"/>
  <c r="GI93" i="67"/>
  <c r="GH93" i="67"/>
  <c r="GG93" i="67"/>
  <c r="GF93" i="67"/>
  <c r="GE93" i="67"/>
  <c r="GD93" i="67"/>
  <c r="GC93" i="67"/>
  <c r="GB93" i="67"/>
  <c r="GA93" i="67"/>
  <c r="FZ93" i="67"/>
  <c r="FY93" i="67"/>
  <c r="FX93" i="67"/>
  <c r="FW93" i="67"/>
  <c r="FV93" i="67"/>
  <c r="FU93" i="67"/>
  <c r="FT93" i="67"/>
  <c r="FS93" i="67"/>
  <c r="FR93" i="67"/>
  <c r="FQ93" i="67"/>
  <c r="FP93" i="67"/>
  <c r="FO93" i="67"/>
  <c r="FN93" i="67"/>
  <c r="FM93" i="67"/>
  <c r="FL93" i="67"/>
  <c r="FK93" i="67"/>
  <c r="FJ93" i="67"/>
  <c r="FI93" i="67"/>
  <c r="FH93" i="67"/>
  <c r="FG93" i="67"/>
  <c r="FF93" i="67"/>
  <c r="FE93" i="67"/>
  <c r="FD93" i="67"/>
  <c r="FC93" i="67"/>
  <c r="FB93" i="67"/>
  <c r="FA93" i="67"/>
  <c r="EZ93" i="67"/>
  <c r="EY93" i="67"/>
  <c r="EX93" i="67"/>
  <c r="EW93" i="67"/>
  <c r="EV93" i="67"/>
  <c r="EU93" i="67"/>
  <c r="ET93" i="67"/>
  <c r="ES93" i="67"/>
  <c r="ER93" i="67"/>
  <c r="EQ93" i="67"/>
  <c r="EP93" i="67"/>
  <c r="EO93" i="67"/>
  <c r="EN93" i="67"/>
  <c r="EM93" i="67"/>
  <c r="EL93" i="67"/>
  <c r="EK93" i="67"/>
  <c r="EJ93" i="67"/>
  <c r="EI93" i="67"/>
  <c r="EH93" i="67"/>
  <c r="EG93" i="67"/>
  <c r="EF93" i="67"/>
  <c r="EE93" i="67"/>
  <c r="ED93" i="67"/>
  <c r="EC93" i="67"/>
  <c r="EB93" i="67"/>
  <c r="EA93" i="67"/>
  <c r="DZ93" i="67"/>
  <c r="DY93" i="67"/>
  <c r="DX93" i="67"/>
  <c r="DW93" i="67"/>
  <c r="DV93" i="67"/>
  <c r="DU93" i="67"/>
  <c r="DT93" i="67"/>
  <c r="DS93" i="67"/>
  <c r="DR93" i="67"/>
  <c r="DQ93" i="67"/>
  <c r="DP93" i="67"/>
  <c r="DO93" i="67"/>
  <c r="DN93" i="67"/>
  <c r="DM93" i="67"/>
  <c r="DL93" i="67"/>
  <c r="DK93" i="67"/>
  <c r="DJ93" i="67"/>
  <c r="DI93" i="67"/>
  <c r="DH93" i="67"/>
  <c r="DG93" i="67"/>
  <c r="DF93" i="67"/>
  <c r="DE93" i="67"/>
  <c r="DD93" i="67"/>
  <c r="DC93" i="67"/>
  <c r="DB93" i="67"/>
  <c r="DA93" i="67"/>
  <c r="GR92" i="67"/>
  <c r="GQ92" i="67"/>
  <c r="GP92" i="67"/>
  <c r="GO92" i="67"/>
  <c r="GN92" i="67"/>
  <c r="GM92" i="67"/>
  <c r="GL92" i="67"/>
  <c r="GK92" i="67"/>
  <c r="GJ92" i="67"/>
  <c r="GI92" i="67"/>
  <c r="GH92" i="67"/>
  <c r="GG92" i="67"/>
  <c r="GF92" i="67"/>
  <c r="GE92" i="67"/>
  <c r="GD92" i="67"/>
  <c r="GC92" i="67"/>
  <c r="GB92" i="67"/>
  <c r="GA92" i="67"/>
  <c r="FZ92" i="67"/>
  <c r="FY92" i="67"/>
  <c r="FX92" i="67"/>
  <c r="FW92" i="67"/>
  <c r="FV92" i="67"/>
  <c r="FU92" i="67"/>
  <c r="FT92" i="67"/>
  <c r="FS92" i="67"/>
  <c r="FR92" i="67"/>
  <c r="FQ92" i="67"/>
  <c r="FP92" i="67"/>
  <c r="FO92" i="67"/>
  <c r="FN92" i="67"/>
  <c r="FM92" i="67"/>
  <c r="FL92" i="67"/>
  <c r="FK92" i="67"/>
  <c r="FJ92" i="67"/>
  <c r="FI92" i="67"/>
  <c r="FH92" i="67"/>
  <c r="FG92" i="67"/>
  <c r="FF92" i="67"/>
  <c r="FE92" i="67"/>
  <c r="FD92" i="67"/>
  <c r="FC92" i="67"/>
  <c r="FB92" i="67"/>
  <c r="FA92" i="67"/>
  <c r="EZ92" i="67"/>
  <c r="EY92" i="67"/>
  <c r="EX92" i="67"/>
  <c r="EW92" i="67"/>
  <c r="EV92" i="67"/>
  <c r="EU92" i="67"/>
  <c r="ET92" i="67"/>
  <c r="ES92" i="67"/>
  <c r="ER92" i="67"/>
  <c r="EQ92" i="67"/>
  <c r="EP92" i="67"/>
  <c r="EO92" i="67"/>
  <c r="EN92" i="67"/>
  <c r="EM92" i="67"/>
  <c r="EL92" i="67"/>
  <c r="EK92" i="67"/>
  <c r="EJ92" i="67"/>
  <c r="EI92" i="67"/>
  <c r="EH92" i="67"/>
  <c r="EG92" i="67"/>
  <c r="EF92" i="67"/>
  <c r="EE92" i="67"/>
  <c r="ED92" i="67"/>
  <c r="EC92" i="67"/>
  <c r="EB92" i="67"/>
  <c r="EA92" i="67"/>
  <c r="DZ92" i="67"/>
  <c r="DY92" i="67"/>
  <c r="DX92" i="67"/>
  <c r="DW92" i="67"/>
  <c r="DV92" i="67"/>
  <c r="DU92" i="67"/>
  <c r="DT92" i="67"/>
  <c r="DS92" i="67"/>
  <c r="DR92" i="67"/>
  <c r="DQ92" i="67"/>
  <c r="DP92" i="67"/>
  <c r="DO92" i="67"/>
  <c r="DN92" i="67"/>
  <c r="DM92" i="67"/>
  <c r="DL92" i="67"/>
  <c r="DK92" i="67"/>
  <c r="DJ92" i="67"/>
  <c r="DI92" i="67"/>
  <c r="DH92" i="67"/>
  <c r="DG92" i="67"/>
  <c r="DF92" i="67"/>
  <c r="DE92" i="67"/>
  <c r="DD92" i="67"/>
  <c r="DC92" i="67"/>
  <c r="DB92" i="67"/>
  <c r="DA92" i="67"/>
  <c r="GR91" i="67"/>
  <c r="GQ91" i="67"/>
  <c r="GP91" i="67"/>
  <c r="GO91" i="67"/>
  <c r="GN91" i="67"/>
  <c r="GM91" i="67"/>
  <c r="GL91" i="67"/>
  <c r="GK91" i="67"/>
  <c r="GJ91" i="67"/>
  <c r="GI91" i="67"/>
  <c r="GH91" i="67"/>
  <c r="GG91" i="67"/>
  <c r="GF91" i="67"/>
  <c r="GE91" i="67"/>
  <c r="GD91" i="67"/>
  <c r="GC91" i="67"/>
  <c r="GB91" i="67"/>
  <c r="GA91" i="67"/>
  <c r="FZ91" i="67"/>
  <c r="FY91" i="67"/>
  <c r="FX91" i="67"/>
  <c r="FW91" i="67"/>
  <c r="FV91" i="67"/>
  <c r="FU91" i="67"/>
  <c r="FT91" i="67"/>
  <c r="FS91" i="67"/>
  <c r="FR91" i="67"/>
  <c r="FQ91" i="67"/>
  <c r="FP91" i="67"/>
  <c r="FO91" i="67"/>
  <c r="FN91" i="67"/>
  <c r="FM91" i="67"/>
  <c r="FL91" i="67"/>
  <c r="FK91" i="67"/>
  <c r="FJ91" i="67"/>
  <c r="FI91" i="67"/>
  <c r="FH91" i="67"/>
  <c r="FG91" i="67"/>
  <c r="FF91" i="67"/>
  <c r="FE91" i="67"/>
  <c r="FD91" i="67"/>
  <c r="FC91" i="67"/>
  <c r="FB91" i="67"/>
  <c r="FA91" i="67"/>
  <c r="EZ91" i="67"/>
  <c r="EY91" i="67"/>
  <c r="EX91" i="67"/>
  <c r="EW91" i="67"/>
  <c r="EV91" i="67"/>
  <c r="EU91" i="67"/>
  <c r="ET91" i="67"/>
  <c r="ES91" i="67"/>
  <c r="ER91" i="67"/>
  <c r="EQ91" i="67"/>
  <c r="EP91" i="67"/>
  <c r="EO91" i="67"/>
  <c r="EN91" i="67"/>
  <c r="EM91" i="67"/>
  <c r="EL91" i="67"/>
  <c r="EK91" i="67"/>
  <c r="EJ91" i="67"/>
  <c r="EI91" i="67"/>
  <c r="EH91" i="67"/>
  <c r="EG91" i="67"/>
  <c r="EF91" i="67"/>
  <c r="EE91" i="67"/>
  <c r="ED91" i="67"/>
  <c r="EC91" i="67"/>
  <c r="EB91" i="67"/>
  <c r="EA91" i="67"/>
  <c r="DZ91" i="67"/>
  <c r="DY91" i="67"/>
  <c r="DX91" i="67"/>
  <c r="DW91" i="67"/>
  <c r="DV91" i="67"/>
  <c r="DU91" i="67"/>
  <c r="DT91" i="67"/>
  <c r="DS91" i="67"/>
  <c r="DR91" i="67"/>
  <c r="DQ91" i="67"/>
  <c r="DP91" i="67"/>
  <c r="DO91" i="67"/>
  <c r="DN91" i="67"/>
  <c r="DM91" i="67"/>
  <c r="DL91" i="67"/>
  <c r="DK91" i="67"/>
  <c r="DJ91" i="67"/>
  <c r="DI91" i="67"/>
  <c r="DH91" i="67"/>
  <c r="DG91" i="67"/>
  <c r="DF91" i="67"/>
  <c r="DE91" i="67"/>
  <c r="DD91" i="67"/>
  <c r="DC91" i="67"/>
  <c r="DB91" i="67"/>
  <c r="DA91" i="67"/>
  <c r="GT114" i="67"/>
  <c r="GT113" i="67"/>
  <c r="GT112" i="67"/>
  <c r="GT111" i="67"/>
  <c r="GT110" i="67"/>
  <c r="GT109" i="67"/>
  <c r="GT108" i="67"/>
  <c r="GT107" i="67"/>
  <c r="GT106" i="67"/>
  <c r="GT105" i="67"/>
  <c r="GT104" i="67"/>
  <c r="GT103" i="67"/>
  <c r="GT102" i="67"/>
  <c r="GT101" i="67"/>
  <c r="GT100" i="67"/>
  <c r="GT99" i="67"/>
  <c r="GT98" i="67"/>
  <c r="GT97" i="67"/>
  <c r="GT96" i="67"/>
  <c r="GT95" i="67"/>
  <c r="GT94" i="67"/>
  <c r="GT93" i="67"/>
  <c r="GT92" i="67"/>
  <c r="GT91" i="67"/>
  <c r="GT90" i="67"/>
  <c r="GT89" i="67"/>
  <c r="GT88" i="67"/>
  <c r="GT87" i="67"/>
  <c r="GT86" i="67"/>
  <c r="GT85" i="67"/>
  <c r="GT84" i="67"/>
  <c r="GT68" i="67"/>
  <c r="GT67" i="67"/>
  <c r="GT66" i="67"/>
  <c r="GT65" i="67"/>
  <c r="GT64" i="67"/>
  <c r="GT63" i="67"/>
  <c r="GT62" i="67"/>
  <c r="GT61" i="67"/>
  <c r="GT60" i="67"/>
  <c r="GT59" i="67"/>
  <c r="GT58" i="67"/>
  <c r="GT57" i="67"/>
  <c r="GT56" i="67"/>
  <c r="GT55" i="67"/>
  <c r="GT54" i="67"/>
  <c r="GT53" i="67"/>
  <c r="GT52" i="67"/>
  <c r="GT51" i="67"/>
  <c r="GT50" i="67"/>
  <c r="GT49" i="67"/>
  <c r="GT48" i="67"/>
  <c r="GT47" i="67"/>
  <c r="GT46" i="67"/>
  <c r="GT45" i="67"/>
  <c r="GT44" i="67"/>
  <c r="GT43" i="67"/>
  <c r="GT42" i="67"/>
  <c r="GT41" i="67"/>
  <c r="GT40" i="67"/>
  <c r="GT39" i="67"/>
  <c r="GT38" i="67"/>
  <c r="GT37" i="67"/>
  <c r="GT36" i="67"/>
  <c r="GT35" i="67"/>
  <c r="GT34" i="67"/>
  <c r="GT33" i="67"/>
  <c r="GT32" i="67"/>
  <c r="GT31" i="67"/>
  <c r="GT30" i="67"/>
  <c r="GT29" i="67"/>
  <c r="GT28" i="67"/>
  <c r="GT27" i="67"/>
  <c r="GT26" i="67"/>
  <c r="GT25" i="67"/>
  <c r="GT24" i="67"/>
  <c r="GT23" i="67"/>
  <c r="GT22" i="67"/>
  <c r="GT21" i="67"/>
  <c r="GT20" i="67"/>
  <c r="GT19" i="67"/>
  <c r="GT18" i="67"/>
  <c r="GT17" i="67"/>
  <c r="GT16" i="67"/>
  <c r="GT15" i="67"/>
  <c r="GT14" i="67"/>
  <c r="GT13" i="67"/>
  <c r="GT12" i="67"/>
  <c r="GT11" i="67"/>
  <c r="GT10" i="67"/>
  <c r="GT9" i="67"/>
  <c r="GT8" i="67"/>
  <c r="GT7" i="67"/>
  <c r="GT6" i="67"/>
  <c r="GT5" i="67"/>
  <c r="GT4" i="67"/>
  <c r="GT3" i="67"/>
  <c r="HF73" i="67" l="1"/>
  <c r="HF76" i="67"/>
  <c r="HF77" i="67"/>
  <c r="HF75" i="67"/>
  <c r="HF70" i="67"/>
  <c r="HF79" i="67"/>
  <c r="HF72" i="67"/>
  <c r="HF69" i="67"/>
  <c r="HF81" i="67"/>
  <c r="HF71" i="67"/>
  <c r="HF74" i="67"/>
  <c r="HF82" i="67"/>
  <c r="HF78" i="67"/>
  <c r="HF83" i="67"/>
  <c r="HF80" i="67"/>
  <c r="F43" i="65"/>
  <c r="F56" i="65"/>
  <c r="E61" i="65"/>
  <c r="D33" i="65" l="1"/>
  <c r="R32" i="40"/>
  <c r="D9" i="40"/>
  <c r="E9" i="40"/>
  <c r="F9" i="40"/>
  <c r="G9" i="40"/>
  <c r="H9" i="40"/>
  <c r="F25" i="43"/>
  <c r="G25" i="43"/>
  <c r="H25" i="43"/>
  <c r="M51" i="55"/>
  <c r="L51" i="55"/>
  <c r="K51" i="55"/>
  <c r="J51" i="55"/>
  <c r="I51" i="55"/>
  <c r="H51" i="55"/>
  <c r="G51" i="55"/>
  <c r="F51" i="55"/>
  <c r="M50" i="55"/>
  <c r="L50" i="55"/>
  <c r="K50" i="55"/>
  <c r="J50" i="55"/>
  <c r="I50" i="55"/>
  <c r="H50" i="55"/>
  <c r="G50" i="55"/>
  <c r="F50" i="55"/>
  <c r="M49" i="55"/>
  <c r="L49" i="55"/>
  <c r="K49" i="55"/>
  <c r="J49" i="55"/>
  <c r="I49" i="55"/>
  <c r="H49" i="55"/>
  <c r="G49" i="55"/>
  <c r="F49" i="55"/>
  <c r="M48" i="55"/>
  <c r="L48" i="55"/>
  <c r="K48" i="55"/>
  <c r="J48" i="55"/>
  <c r="I48" i="55"/>
  <c r="H48" i="55"/>
  <c r="G48" i="55"/>
  <c r="F48" i="55"/>
  <c r="M47" i="55"/>
  <c r="L47" i="55"/>
  <c r="K47" i="55"/>
  <c r="J47" i="55"/>
  <c r="I47" i="55"/>
  <c r="H47" i="55"/>
  <c r="G47" i="55"/>
  <c r="F47" i="55"/>
  <c r="M46" i="55"/>
  <c r="L46" i="55"/>
  <c r="K46" i="55"/>
  <c r="J46" i="55"/>
  <c r="I46" i="55"/>
  <c r="H46" i="55"/>
  <c r="G46" i="55"/>
  <c r="F46" i="55"/>
  <c r="M45" i="55"/>
  <c r="L45" i="55"/>
  <c r="K45" i="55"/>
  <c r="J45" i="55"/>
  <c r="I45" i="55"/>
  <c r="H45" i="55"/>
  <c r="G45" i="55"/>
  <c r="F45" i="55"/>
  <c r="L44" i="55"/>
  <c r="K44" i="55"/>
  <c r="J44" i="55"/>
  <c r="I44" i="55"/>
  <c r="H44" i="55"/>
  <c r="G44" i="55"/>
  <c r="F44" i="55"/>
  <c r="M17" i="55"/>
  <c r="L17" i="55"/>
  <c r="K17" i="55"/>
  <c r="J17" i="55"/>
  <c r="I17" i="55"/>
  <c r="H17" i="55"/>
  <c r="G17" i="55"/>
  <c r="F17" i="55"/>
  <c r="M16" i="55"/>
  <c r="L16" i="55"/>
  <c r="K16" i="55"/>
  <c r="J16" i="55"/>
  <c r="I16" i="55"/>
  <c r="H16" i="55"/>
  <c r="G16" i="55"/>
  <c r="F16" i="55"/>
  <c r="M15" i="55"/>
  <c r="L15" i="55"/>
  <c r="K15" i="55"/>
  <c r="J15" i="55"/>
  <c r="I15" i="55"/>
  <c r="H15" i="55"/>
  <c r="G15" i="55"/>
  <c r="F15" i="55"/>
  <c r="M14" i="55"/>
  <c r="L14" i="55"/>
  <c r="K14" i="55"/>
  <c r="J14" i="55"/>
  <c r="I14" i="55"/>
  <c r="H14" i="55"/>
  <c r="G14" i="55"/>
  <c r="F14" i="55"/>
  <c r="M13" i="55"/>
  <c r="L13" i="55"/>
  <c r="K13" i="55"/>
  <c r="J13" i="55"/>
  <c r="I13" i="55"/>
  <c r="H13" i="55"/>
  <c r="G13" i="55"/>
  <c r="F13" i="55"/>
  <c r="M12" i="55"/>
  <c r="L12" i="55"/>
  <c r="K12" i="55"/>
  <c r="J12" i="55"/>
  <c r="I12" i="55"/>
  <c r="H12" i="55"/>
  <c r="G12" i="55"/>
  <c r="F12" i="55"/>
  <c r="M11" i="55"/>
  <c r="L11" i="55"/>
  <c r="K11" i="55"/>
  <c r="J11" i="55"/>
  <c r="I11" i="55"/>
  <c r="H11" i="55"/>
  <c r="G11" i="55"/>
  <c r="F11" i="55"/>
  <c r="L10" i="55"/>
  <c r="K10" i="55"/>
  <c r="J10" i="55"/>
  <c r="I10" i="55"/>
  <c r="H10" i="55"/>
  <c r="G10" i="55"/>
  <c r="F10" i="55"/>
  <c r="GU8" i="34"/>
  <c r="GX8" i="34"/>
  <c r="GW8" i="34"/>
  <c r="GV8" i="34"/>
  <c r="I91" i="49"/>
  <c r="J91" i="49"/>
  <c r="K91" i="49"/>
  <c r="L91" i="49"/>
  <c r="M91" i="49"/>
  <c r="N91" i="49"/>
  <c r="O91" i="49"/>
  <c r="P91" i="49"/>
  <c r="Q91" i="49"/>
  <c r="R91" i="49"/>
  <c r="S91" i="49"/>
  <c r="T91" i="49"/>
  <c r="U91" i="49"/>
  <c r="V91" i="49"/>
  <c r="W91" i="49"/>
  <c r="X91" i="49"/>
  <c r="Y91" i="49"/>
  <c r="Z91" i="49"/>
  <c r="AA91" i="49"/>
  <c r="AB91" i="49"/>
  <c r="AC91" i="49"/>
  <c r="AD91" i="49"/>
  <c r="AE91" i="49"/>
  <c r="AF91" i="49"/>
  <c r="AG91" i="49"/>
  <c r="AH91" i="49"/>
  <c r="AI91" i="49"/>
  <c r="AJ91" i="49"/>
  <c r="AK91" i="49"/>
  <c r="AL91" i="49"/>
  <c r="AM91" i="49"/>
  <c r="AN91" i="49"/>
  <c r="AO91" i="49"/>
  <c r="AP91" i="49"/>
  <c r="AQ91" i="49"/>
  <c r="AR91" i="49"/>
  <c r="AS91" i="49"/>
  <c r="AT91" i="49"/>
  <c r="AU91" i="49"/>
  <c r="AV91" i="49"/>
  <c r="AW91" i="49"/>
  <c r="AX91" i="49"/>
  <c r="AY91" i="49"/>
  <c r="AZ91" i="49"/>
  <c r="BA91" i="49"/>
  <c r="BB91" i="49"/>
  <c r="BC91" i="49"/>
  <c r="BD91" i="49"/>
  <c r="BE91" i="49"/>
  <c r="BF91" i="49"/>
  <c r="BG91" i="49"/>
  <c r="BH91" i="49"/>
  <c r="BI91" i="49"/>
  <c r="BJ91" i="49"/>
  <c r="BK91" i="49"/>
  <c r="BL91" i="49"/>
  <c r="BM91" i="49"/>
  <c r="BN91" i="49"/>
  <c r="BO91" i="49"/>
  <c r="BP91" i="49"/>
  <c r="BQ91" i="49"/>
  <c r="BR91" i="49"/>
  <c r="BS91" i="49"/>
  <c r="BT91" i="49"/>
  <c r="BU91" i="49"/>
  <c r="BV91" i="49"/>
  <c r="BW91" i="49"/>
  <c r="BX91" i="49"/>
  <c r="BY91" i="49"/>
  <c r="BZ91" i="49"/>
  <c r="CA91" i="49"/>
  <c r="CB91" i="49"/>
  <c r="CC91" i="49"/>
  <c r="CD91" i="49"/>
  <c r="CE91" i="49"/>
  <c r="CF91" i="49"/>
  <c r="CG91" i="49"/>
  <c r="CH91" i="49"/>
  <c r="CI91" i="49"/>
  <c r="CJ91" i="49"/>
  <c r="CK91" i="49"/>
  <c r="CL91" i="49"/>
  <c r="CM91" i="49"/>
  <c r="CN91" i="49"/>
  <c r="CO91" i="49"/>
  <c r="CP91" i="49"/>
  <c r="CQ91" i="49"/>
  <c r="CR91" i="49"/>
  <c r="CS91" i="49"/>
  <c r="CT91" i="49"/>
  <c r="CU91" i="49"/>
  <c r="CV91" i="49"/>
  <c r="CW91" i="49"/>
  <c r="CX91" i="49"/>
  <c r="CY91" i="49"/>
  <c r="I92" i="49"/>
  <c r="J92" i="49"/>
  <c r="K92" i="49"/>
  <c r="L92" i="49"/>
  <c r="M92" i="49"/>
  <c r="N92" i="49"/>
  <c r="O92" i="49"/>
  <c r="P92" i="49"/>
  <c r="Q92" i="49"/>
  <c r="R92" i="49"/>
  <c r="S92" i="49"/>
  <c r="T92" i="49"/>
  <c r="U92" i="49"/>
  <c r="V92" i="49"/>
  <c r="W92" i="49"/>
  <c r="X92" i="49"/>
  <c r="Y92" i="49"/>
  <c r="Z92" i="49"/>
  <c r="AA92" i="49"/>
  <c r="AB92" i="49"/>
  <c r="AC92" i="49"/>
  <c r="AD92" i="49"/>
  <c r="AE92" i="49"/>
  <c r="AF92" i="49"/>
  <c r="AG92" i="49"/>
  <c r="AH92" i="49"/>
  <c r="AI92" i="49"/>
  <c r="AJ92" i="49"/>
  <c r="AK92" i="49"/>
  <c r="AL92" i="49"/>
  <c r="AM92" i="49"/>
  <c r="AN92" i="49"/>
  <c r="AO92" i="49"/>
  <c r="AP92" i="49"/>
  <c r="AQ92" i="49"/>
  <c r="AR92" i="49"/>
  <c r="AS92" i="49"/>
  <c r="AT92" i="49"/>
  <c r="AU92" i="49"/>
  <c r="AV92" i="49"/>
  <c r="AW92" i="49"/>
  <c r="AX92" i="49"/>
  <c r="AY92" i="49"/>
  <c r="AZ92" i="49"/>
  <c r="BA92" i="49"/>
  <c r="BB92" i="49"/>
  <c r="BC92" i="49"/>
  <c r="BD92" i="49"/>
  <c r="BE92" i="49"/>
  <c r="BF92" i="49"/>
  <c r="BG92" i="49"/>
  <c r="BH92" i="49"/>
  <c r="BI92" i="49"/>
  <c r="BJ92" i="49"/>
  <c r="BK92" i="49"/>
  <c r="BL92" i="49"/>
  <c r="BM92" i="49"/>
  <c r="BN92" i="49"/>
  <c r="BO92" i="49"/>
  <c r="BP92" i="49"/>
  <c r="BQ92" i="49"/>
  <c r="BR92" i="49"/>
  <c r="BS92" i="49"/>
  <c r="BT92" i="49"/>
  <c r="BU92" i="49"/>
  <c r="BV92" i="49"/>
  <c r="BW92" i="49"/>
  <c r="BX92" i="49"/>
  <c r="BY92" i="49"/>
  <c r="BZ92" i="49"/>
  <c r="CA92" i="49"/>
  <c r="CB92" i="49"/>
  <c r="CC92" i="49"/>
  <c r="CD92" i="49"/>
  <c r="CE92" i="49"/>
  <c r="CF92" i="49"/>
  <c r="CG92" i="49"/>
  <c r="CH92" i="49"/>
  <c r="CI92" i="49"/>
  <c r="CJ92" i="49"/>
  <c r="CK92" i="49"/>
  <c r="CL92" i="49"/>
  <c r="CM92" i="49"/>
  <c r="CN92" i="49"/>
  <c r="CO92" i="49"/>
  <c r="CP92" i="49"/>
  <c r="CQ92" i="49"/>
  <c r="CR92" i="49"/>
  <c r="CS92" i="49"/>
  <c r="CT92" i="49"/>
  <c r="CU92" i="49"/>
  <c r="CV92" i="49"/>
  <c r="CW92" i="49"/>
  <c r="CX92" i="49"/>
  <c r="CY92" i="49"/>
  <c r="I93" i="49"/>
  <c r="J93" i="49"/>
  <c r="K93" i="49"/>
  <c r="L93" i="49"/>
  <c r="M93" i="49"/>
  <c r="N93" i="49"/>
  <c r="O93" i="49"/>
  <c r="P93" i="49"/>
  <c r="Q93" i="49"/>
  <c r="R93" i="49"/>
  <c r="S93" i="49"/>
  <c r="T93" i="49"/>
  <c r="U93" i="49"/>
  <c r="V93" i="49"/>
  <c r="W93" i="49"/>
  <c r="X93" i="49"/>
  <c r="Y93" i="49"/>
  <c r="Z93" i="49"/>
  <c r="AA93" i="49"/>
  <c r="AB93" i="49"/>
  <c r="AC93" i="49"/>
  <c r="AD93" i="49"/>
  <c r="AE93" i="49"/>
  <c r="AF93" i="49"/>
  <c r="AG93" i="49"/>
  <c r="AH93" i="49"/>
  <c r="AI93" i="49"/>
  <c r="AJ93" i="49"/>
  <c r="AK93" i="49"/>
  <c r="AL93" i="49"/>
  <c r="AM93" i="49"/>
  <c r="AN93" i="49"/>
  <c r="AO93" i="49"/>
  <c r="AP93" i="49"/>
  <c r="AQ93" i="49"/>
  <c r="AR93" i="49"/>
  <c r="AS93" i="49"/>
  <c r="AT93" i="49"/>
  <c r="AU93" i="49"/>
  <c r="AV93" i="49"/>
  <c r="AW93" i="49"/>
  <c r="AX93" i="49"/>
  <c r="AY93" i="49"/>
  <c r="AZ93" i="49"/>
  <c r="BA93" i="49"/>
  <c r="BB93" i="49"/>
  <c r="BC93" i="49"/>
  <c r="BD93" i="49"/>
  <c r="BE93" i="49"/>
  <c r="BF93" i="49"/>
  <c r="BG93" i="49"/>
  <c r="BH93" i="49"/>
  <c r="BI93" i="49"/>
  <c r="BJ93" i="49"/>
  <c r="BK93" i="49"/>
  <c r="BL93" i="49"/>
  <c r="BM93" i="49"/>
  <c r="BN93" i="49"/>
  <c r="BO93" i="49"/>
  <c r="BP93" i="49"/>
  <c r="BQ93" i="49"/>
  <c r="BR93" i="49"/>
  <c r="BS93" i="49"/>
  <c r="BT93" i="49"/>
  <c r="BU93" i="49"/>
  <c r="BV93" i="49"/>
  <c r="BW93" i="49"/>
  <c r="BX93" i="49"/>
  <c r="BY93" i="49"/>
  <c r="BZ93" i="49"/>
  <c r="CA93" i="49"/>
  <c r="CB93" i="49"/>
  <c r="CC93" i="49"/>
  <c r="CD93" i="49"/>
  <c r="CE93" i="49"/>
  <c r="CF93" i="49"/>
  <c r="CG93" i="49"/>
  <c r="CH93" i="49"/>
  <c r="CI93" i="49"/>
  <c r="CJ93" i="49"/>
  <c r="CK93" i="49"/>
  <c r="CL93" i="49"/>
  <c r="CM93" i="49"/>
  <c r="CN93" i="49"/>
  <c r="CO93" i="49"/>
  <c r="CP93" i="49"/>
  <c r="CQ93" i="49"/>
  <c r="CR93" i="49"/>
  <c r="CS93" i="49"/>
  <c r="CT93" i="49"/>
  <c r="CU93" i="49"/>
  <c r="CV93" i="49"/>
  <c r="CW93" i="49"/>
  <c r="CX93" i="49"/>
  <c r="CY93" i="49"/>
  <c r="I94" i="49"/>
  <c r="J94" i="49"/>
  <c r="K94" i="49"/>
  <c r="L94" i="49"/>
  <c r="M94" i="49"/>
  <c r="N94" i="49"/>
  <c r="O94" i="49"/>
  <c r="P94" i="49"/>
  <c r="Q94" i="49"/>
  <c r="R94" i="49"/>
  <c r="S94" i="49"/>
  <c r="T94" i="49"/>
  <c r="U94" i="49"/>
  <c r="V94" i="49"/>
  <c r="W94" i="49"/>
  <c r="X94" i="49"/>
  <c r="Y94" i="49"/>
  <c r="Z94" i="49"/>
  <c r="AA94" i="49"/>
  <c r="AB94" i="49"/>
  <c r="AC94" i="49"/>
  <c r="AD94" i="49"/>
  <c r="AE94" i="49"/>
  <c r="AF94" i="49"/>
  <c r="AG94" i="49"/>
  <c r="AH94" i="49"/>
  <c r="AI94" i="49"/>
  <c r="AJ94" i="49"/>
  <c r="AK94" i="49"/>
  <c r="AL94" i="49"/>
  <c r="AM94" i="49"/>
  <c r="AN94" i="49"/>
  <c r="AO94" i="49"/>
  <c r="AP94" i="49"/>
  <c r="AQ94" i="49"/>
  <c r="AR94" i="49"/>
  <c r="AS94" i="49"/>
  <c r="AT94" i="49"/>
  <c r="AU94" i="49"/>
  <c r="AV94" i="49"/>
  <c r="AW94" i="49"/>
  <c r="AX94" i="49"/>
  <c r="AY94" i="49"/>
  <c r="AZ94" i="49"/>
  <c r="BA94" i="49"/>
  <c r="BB94" i="49"/>
  <c r="BC94" i="49"/>
  <c r="BD94" i="49"/>
  <c r="BE94" i="49"/>
  <c r="BF94" i="49"/>
  <c r="BG94" i="49"/>
  <c r="BH94" i="49"/>
  <c r="BI94" i="49"/>
  <c r="BJ94" i="49"/>
  <c r="BK94" i="49"/>
  <c r="BL94" i="49"/>
  <c r="BM94" i="49"/>
  <c r="BN94" i="49"/>
  <c r="BO94" i="49"/>
  <c r="BP94" i="49"/>
  <c r="BQ94" i="49"/>
  <c r="BR94" i="49"/>
  <c r="BS94" i="49"/>
  <c r="BT94" i="49"/>
  <c r="BU94" i="49"/>
  <c r="BV94" i="49"/>
  <c r="BW94" i="49"/>
  <c r="BX94" i="49"/>
  <c r="BY94" i="49"/>
  <c r="BZ94" i="49"/>
  <c r="CA94" i="49"/>
  <c r="CB94" i="49"/>
  <c r="CC94" i="49"/>
  <c r="CD94" i="49"/>
  <c r="CE94" i="49"/>
  <c r="CF94" i="49"/>
  <c r="CG94" i="49"/>
  <c r="CH94" i="49"/>
  <c r="CI94" i="49"/>
  <c r="CJ94" i="49"/>
  <c r="CK94" i="49"/>
  <c r="CL94" i="49"/>
  <c r="CM94" i="49"/>
  <c r="CN94" i="49"/>
  <c r="CO94" i="49"/>
  <c r="CP94" i="49"/>
  <c r="CQ94" i="49"/>
  <c r="CR94" i="49"/>
  <c r="CS94" i="49"/>
  <c r="CT94" i="49"/>
  <c r="CU94" i="49"/>
  <c r="CV94" i="49"/>
  <c r="CW94" i="49"/>
  <c r="CX94" i="49"/>
  <c r="CY94" i="49"/>
  <c r="I95" i="49"/>
  <c r="J95" i="49"/>
  <c r="K95" i="49"/>
  <c r="L95" i="49"/>
  <c r="M95" i="49"/>
  <c r="N95" i="49"/>
  <c r="O95" i="49"/>
  <c r="P95" i="49"/>
  <c r="Q95" i="49"/>
  <c r="R95" i="49"/>
  <c r="S95" i="49"/>
  <c r="T95" i="49"/>
  <c r="U95" i="49"/>
  <c r="V95" i="49"/>
  <c r="W95" i="49"/>
  <c r="X95" i="49"/>
  <c r="Y95" i="49"/>
  <c r="Z95" i="49"/>
  <c r="AA95" i="49"/>
  <c r="AB95" i="49"/>
  <c r="AC95" i="49"/>
  <c r="AD95" i="49"/>
  <c r="AE95" i="49"/>
  <c r="AF95" i="49"/>
  <c r="AG95" i="49"/>
  <c r="AH95" i="49"/>
  <c r="AI95" i="49"/>
  <c r="AJ95" i="49"/>
  <c r="AK95" i="49"/>
  <c r="AL95" i="49"/>
  <c r="AM95" i="49"/>
  <c r="AN95" i="49"/>
  <c r="AO95" i="49"/>
  <c r="AP95" i="49"/>
  <c r="AQ95" i="49"/>
  <c r="AR95" i="49"/>
  <c r="AS95" i="49"/>
  <c r="AT95" i="49"/>
  <c r="AU95" i="49"/>
  <c r="AV95" i="49"/>
  <c r="AW95" i="49"/>
  <c r="AX95" i="49"/>
  <c r="AY95" i="49"/>
  <c r="AZ95" i="49"/>
  <c r="BA95" i="49"/>
  <c r="BB95" i="49"/>
  <c r="BC95" i="49"/>
  <c r="BD95" i="49"/>
  <c r="BE95" i="49"/>
  <c r="BF95" i="49"/>
  <c r="BG95" i="49"/>
  <c r="BH95" i="49"/>
  <c r="BI95" i="49"/>
  <c r="BJ95" i="49"/>
  <c r="BK95" i="49"/>
  <c r="BL95" i="49"/>
  <c r="BM95" i="49"/>
  <c r="BN95" i="49"/>
  <c r="BO95" i="49"/>
  <c r="BP95" i="49"/>
  <c r="BQ95" i="49"/>
  <c r="BR95" i="49"/>
  <c r="BS95" i="49"/>
  <c r="BT95" i="49"/>
  <c r="BU95" i="49"/>
  <c r="BV95" i="49"/>
  <c r="BW95" i="49"/>
  <c r="BX95" i="49"/>
  <c r="BY95" i="49"/>
  <c r="BZ95" i="49"/>
  <c r="CA95" i="49"/>
  <c r="CB95" i="49"/>
  <c r="CC95" i="49"/>
  <c r="CD95" i="49"/>
  <c r="CE95" i="49"/>
  <c r="CF95" i="49"/>
  <c r="CG95" i="49"/>
  <c r="CH95" i="49"/>
  <c r="CI95" i="49"/>
  <c r="CJ95" i="49"/>
  <c r="CK95" i="49"/>
  <c r="CL95" i="49"/>
  <c r="CM95" i="49"/>
  <c r="CN95" i="49"/>
  <c r="CO95" i="49"/>
  <c r="CP95" i="49"/>
  <c r="CQ95" i="49"/>
  <c r="CR95" i="49"/>
  <c r="CS95" i="49"/>
  <c r="CT95" i="49"/>
  <c r="CU95" i="49"/>
  <c r="CV95" i="49"/>
  <c r="CW95" i="49"/>
  <c r="CX95" i="49"/>
  <c r="CY95" i="49"/>
  <c r="I96" i="49"/>
  <c r="J96" i="49"/>
  <c r="K96" i="49"/>
  <c r="L96" i="49"/>
  <c r="M96" i="49"/>
  <c r="N96" i="49"/>
  <c r="O96" i="49"/>
  <c r="P96" i="49"/>
  <c r="Q96" i="49"/>
  <c r="R96" i="49"/>
  <c r="S96" i="49"/>
  <c r="T96" i="49"/>
  <c r="U96" i="49"/>
  <c r="V96" i="49"/>
  <c r="W96" i="49"/>
  <c r="X96" i="49"/>
  <c r="Y96" i="49"/>
  <c r="Z96" i="49"/>
  <c r="AA96" i="49"/>
  <c r="AB96" i="49"/>
  <c r="AC96" i="49"/>
  <c r="AD96" i="49"/>
  <c r="AE96" i="49"/>
  <c r="AF96" i="49"/>
  <c r="AG96" i="49"/>
  <c r="AH96" i="49"/>
  <c r="AI96" i="49"/>
  <c r="AJ96" i="49"/>
  <c r="AK96" i="49"/>
  <c r="AL96" i="49"/>
  <c r="AM96" i="49"/>
  <c r="AN96" i="49"/>
  <c r="AO96" i="49"/>
  <c r="AP96" i="49"/>
  <c r="AQ96" i="49"/>
  <c r="AR96" i="49"/>
  <c r="AS96" i="49"/>
  <c r="AT96" i="49"/>
  <c r="AU96" i="49"/>
  <c r="AV96" i="49"/>
  <c r="AW96" i="49"/>
  <c r="AX96" i="49"/>
  <c r="AY96" i="49"/>
  <c r="AZ96" i="49"/>
  <c r="BA96" i="49"/>
  <c r="BB96" i="49"/>
  <c r="BC96" i="49"/>
  <c r="BD96" i="49"/>
  <c r="BE96" i="49"/>
  <c r="BF96" i="49"/>
  <c r="BG96" i="49"/>
  <c r="BH96" i="49"/>
  <c r="BI96" i="49"/>
  <c r="BJ96" i="49"/>
  <c r="BK96" i="49"/>
  <c r="BL96" i="49"/>
  <c r="BM96" i="49"/>
  <c r="BN96" i="49"/>
  <c r="BO96" i="49"/>
  <c r="BP96" i="49"/>
  <c r="BQ96" i="49"/>
  <c r="BR96" i="49"/>
  <c r="BS96" i="49"/>
  <c r="BT96" i="49"/>
  <c r="BU96" i="49"/>
  <c r="BV96" i="49"/>
  <c r="BW96" i="49"/>
  <c r="BX96" i="49"/>
  <c r="BY96" i="49"/>
  <c r="BZ96" i="49"/>
  <c r="CA96" i="49"/>
  <c r="CB96" i="49"/>
  <c r="CC96" i="49"/>
  <c r="CD96" i="49"/>
  <c r="CE96" i="49"/>
  <c r="CF96" i="49"/>
  <c r="CG96" i="49"/>
  <c r="CH96" i="49"/>
  <c r="CI96" i="49"/>
  <c r="CJ96" i="49"/>
  <c r="CK96" i="49"/>
  <c r="CL96" i="49"/>
  <c r="CM96" i="49"/>
  <c r="CN96" i="49"/>
  <c r="CO96" i="49"/>
  <c r="CP96" i="49"/>
  <c r="CQ96" i="49"/>
  <c r="CR96" i="49"/>
  <c r="CS96" i="49"/>
  <c r="CT96" i="49"/>
  <c r="CU96" i="49"/>
  <c r="CV96" i="49"/>
  <c r="CW96" i="49"/>
  <c r="CX96" i="49"/>
  <c r="CY96" i="49"/>
  <c r="I97" i="49"/>
  <c r="J97" i="49"/>
  <c r="K97" i="49"/>
  <c r="L97" i="49"/>
  <c r="M97" i="49"/>
  <c r="N97" i="49"/>
  <c r="O97" i="49"/>
  <c r="P97" i="49"/>
  <c r="Q97" i="49"/>
  <c r="R97" i="49"/>
  <c r="S97" i="49"/>
  <c r="T97" i="49"/>
  <c r="U97" i="49"/>
  <c r="V97" i="49"/>
  <c r="W97" i="49"/>
  <c r="X97" i="49"/>
  <c r="Y97" i="49"/>
  <c r="Z97" i="49"/>
  <c r="AA97" i="49"/>
  <c r="AB97" i="49"/>
  <c r="AC97" i="49"/>
  <c r="AD97" i="49"/>
  <c r="AE97" i="49"/>
  <c r="AF97" i="49"/>
  <c r="AG97" i="49"/>
  <c r="AH97" i="49"/>
  <c r="AI97" i="49"/>
  <c r="AJ97" i="49"/>
  <c r="AK97" i="49"/>
  <c r="AL97" i="49"/>
  <c r="AM97" i="49"/>
  <c r="AN97" i="49"/>
  <c r="AO97" i="49"/>
  <c r="AP97" i="49"/>
  <c r="AQ97" i="49"/>
  <c r="AR97" i="49"/>
  <c r="AS97" i="49"/>
  <c r="AT97" i="49"/>
  <c r="AU97" i="49"/>
  <c r="AV97" i="49"/>
  <c r="AW97" i="49"/>
  <c r="AX97" i="49"/>
  <c r="AY97" i="49"/>
  <c r="AZ97" i="49"/>
  <c r="BA97" i="49"/>
  <c r="BB97" i="49"/>
  <c r="BC97" i="49"/>
  <c r="BD97" i="49"/>
  <c r="BE97" i="49"/>
  <c r="BF97" i="49"/>
  <c r="BG97" i="49"/>
  <c r="BH97" i="49"/>
  <c r="BI97" i="49"/>
  <c r="BJ97" i="49"/>
  <c r="BK97" i="49"/>
  <c r="BL97" i="49"/>
  <c r="BM97" i="49"/>
  <c r="BN97" i="49"/>
  <c r="BO97" i="49"/>
  <c r="BP97" i="49"/>
  <c r="BQ97" i="49"/>
  <c r="BR97" i="49"/>
  <c r="BS97" i="49"/>
  <c r="BT97" i="49"/>
  <c r="BU97" i="49"/>
  <c r="BV97" i="49"/>
  <c r="BW97" i="49"/>
  <c r="BX97" i="49"/>
  <c r="BY97" i="49"/>
  <c r="BZ97" i="49"/>
  <c r="CA97" i="49"/>
  <c r="CB97" i="49"/>
  <c r="CC97" i="49"/>
  <c r="CD97" i="49"/>
  <c r="CE97" i="49"/>
  <c r="CF97" i="49"/>
  <c r="CG97" i="49"/>
  <c r="CH97" i="49"/>
  <c r="CI97" i="49"/>
  <c r="CJ97" i="49"/>
  <c r="CK97" i="49"/>
  <c r="CL97" i="49"/>
  <c r="CM97" i="49"/>
  <c r="CN97" i="49"/>
  <c r="CO97" i="49"/>
  <c r="CP97" i="49"/>
  <c r="CQ97" i="49"/>
  <c r="CR97" i="49"/>
  <c r="CS97" i="49"/>
  <c r="CT97" i="49"/>
  <c r="CU97" i="49"/>
  <c r="CV97" i="49"/>
  <c r="CW97" i="49"/>
  <c r="CX97" i="49"/>
  <c r="CY97" i="49"/>
  <c r="I98" i="49"/>
  <c r="J98" i="49"/>
  <c r="K98" i="49"/>
  <c r="L98" i="49"/>
  <c r="M98" i="49"/>
  <c r="N98" i="49"/>
  <c r="O98" i="49"/>
  <c r="P98" i="49"/>
  <c r="Q98" i="49"/>
  <c r="R98" i="49"/>
  <c r="S98" i="49"/>
  <c r="T98" i="49"/>
  <c r="U98" i="49"/>
  <c r="V98" i="49"/>
  <c r="W98" i="49"/>
  <c r="X98" i="49"/>
  <c r="Y98" i="49"/>
  <c r="Z98" i="49"/>
  <c r="AA98" i="49"/>
  <c r="AB98" i="49"/>
  <c r="AC98" i="49"/>
  <c r="AD98" i="49"/>
  <c r="AE98" i="49"/>
  <c r="AF98" i="49"/>
  <c r="AG98" i="49"/>
  <c r="AH98" i="49"/>
  <c r="AI98" i="49"/>
  <c r="AJ98" i="49"/>
  <c r="AK98" i="49"/>
  <c r="AL98" i="49"/>
  <c r="AM98" i="49"/>
  <c r="AN98" i="49"/>
  <c r="AO98" i="49"/>
  <c r="AP98" i="49"/>
  <c r="AQ98" i="49"/>
  <c r="AR98" i="49"/>
  <c r="AS98" i="49"/>
  <c r="AT98" i="49"/>
  <c r="AU98" i="49"/>
  <c r="AV98" i="49"/>
  <c r="AW98" i="49"/>
  <c r="AX98" i="49"/>
  <c r="AY98" i="49"/>
  <c r="AZ98" i="49"/>
  <c r="BA98" i="49"/>
  <c r="BB98" i="49"/>
  <c r="BC98" i="49"/>
  <c r="BD98" i="49"/>
  <c r="BE98" i="49"/>
  <c r="BF98" i="49"/>
  <c r="BG98" i="49"/>
  <c r="BH98" i="49"/>
  <c r="BI98" i="49"/>
  <c r="BJ98" i="49"/>
  <c r="BK98" i="49"/>
  <c r="BL98" i="49"/>
  <c r="BM98" i="49"/>
  <c r="BN98" i="49"/>
  <c r="BO98" i="49"/>
  <c r="BP98" i="49"/>
  <c r="BQ98" i="49"/>
  <c r="BR98" i="49"/>
  <c r="BS98" i="49"/>
  <c r="BT98" i="49"/>
  <c r="BU98" i="49"/>
  <c r="BV98" i="49"/>
  <c r="BW98" i="49"/>
  <c r="BX98" i="49"/>
  <c r="BY98" i="49"/>
  <c r="BZ98" i="49"/>
  <c r="CA98" i="49"/>
  <c r="CB98" i="49"/>
  <c r="CC98" i="49"/>
  <c r="CD98" i="49"/>
  <c r="CE98" i="49"/>
  <c r="CF98" i="49"/>
  <c r="CG98" i="49"/>
  <c r="CH98" i="49"/>
  <c r="CI98" i="49"/>
  <c r="CJ98" i="49"/>
  <c r="CK98" i="49"/>
  <c r="CL98" i="49"/>
  <c r="CM98" i="49"/>
  <c r="CN98" i="49"/>
  <c r="CO98" i="49"/>
  <c r="CP98" i="49"/>
  <c r="CQ98" i="49"/>
  <c r="CR98" i="49"/>
  <c r="CS98" i="49"/>
  <c r="CT98" i="49"/>
  <c r="CU98" i="49"/>
  <c r="CV98" i="49"/>
  <c r="CW98" i="49"/>
  <c r="CX98" i="49"/>
  <c r="CY98" i="49"/>
  <c r="I99" i="49"/>
  <c r="J99" i="49"/>
  <c r="K99" i="49"/>
  <c r="L99" i="49"/>
  <c r="M99" i="49"/>
  <c r="N99" i="49"/>
  <c r="O99" i="49"/>
  <c r="P99" i="49"/>
  <c r="Q99" i="49"/>
  <c r="R99" i="49"/>
  <c r="S99" i="49"/>
  <c r="T99" i="49"/>
  <c r="U99" i="49"/>
  <c r="V99" i="49"/>
  <c r="W99" i="49"/>
  <c r="X99" i="49"/>
  <c r="Y99" i="49"/>
  <c r="Z99" i="49"/>
  <c r="AA99" i="49"/>
  <c r="AB99" i="49"/>
  <c r="AC99" i="49"/>
  <c r="AD99" i="49"/>
  <c r="AE99" i="49"/>
  <c r="AF99" i="49"/>
  <c r="AG99" i="49"/>
  <c r="AH99" i="49"/>
  <c r="AI99" i="49"/>
  <c r="AJ99" i="49"/>
  <c r="AK99" i="49"/>
  <c r="AL99" i="49"/>
  <c r="AM99" i="49"/>
  <c r="AN99" i="49"/>
  <c r="AO99" i="49"/>
  <c r="AP99" i="49"/>
  <c r="AQ99" i="49"/>
  <c r="AR99" i="49"/>
  <c r="AS99" i="49"/>
  <c r="AT99" i="49"/>
  <c r="AU99" i="49"/>
  <c r="AV99" i="49"/>
  <c r="AW99" i="49"/>
  <c r="AX99" i="49"/>
  <c r="AY99" i="49"/>
  <c r="AZ99" i="49"/>
  <c r="BA99" i="49"/>
  <c r="BB99" i="49"/>
  <c r="BC99" i="49"/>
  <c r="BD99" i="49"/>
  <c r="BE99" i="49"/>
  <c r="BF99" i="49"/>
  <c r="BG99" i="49"/>
  <c r="BH99" i="49"/>
  <c r="BI99" i="49"/>
  <c r="BJ99" i="49"/>
  <c r="BK99" i="49"/>
  <c r="BL99" i="49"/>
  <c r="BM99" i="49"/>
  <c r="BN99" i="49"/>
  <c r="BO99" i="49"/>
  <c r="BP99" i="49"/>
  <c r="BQ99" i="49"/>
  <c r="BR99" i="49"/>
  <c r="BS99" i="49"/>
  <c r="BT99" i="49"/>
  <c r="BU99" i="49"/>
  <c r="BV99" i="49"/>
  <c r="BW99" i="49"/>
  <c r="BX99" i="49"/>
  <c r="BY99" i="49"/>
  <c r="BZ99" i="49"/>
  <c r="CA99" i="49"/>
  <c r="CB99" i="49"/>
  <c r="CC99" i="49"/>
  <c r="CD99" i="49"/>
  <c r="CE99" i="49"/>
  <c r="CF99" i="49"/>
  <c r="CG99" i="49"/>
  <c r="CH99" i="49"/>
  <c r="CI99" i="49"/>
  <c r="CJ99" i="49"/>
  <c r="CK99" i="49"/>
  <c r="CL99" i="49"/>
  <c r="CM99" i="49"/>
  <c r="CN99" i="49"/>
  <c r="CO99" i="49"/>
  <c r="CP99" i="49"/>
  <c r="CQ99" i="49"/>
  <c r="CR99" i="49"/>
  <c r="CS99" i="49"/>
  <c r="CT99" i="49"/>
  <c r="CU99" i="49"/>
  <c r="CV99" i="49"/>
  <c r="CW99" i="49"/>
  <c r="CX99" i="49"/>
  <c r="CY99" i="49"/>
  <c r="I100" i="49"/>
  <c r="J100" i="49"/>
  <c r="K100" i="49"/>
  <c r="L100" i="49"/>
  <c r="M100" i="49"/>
  <c r="N100" i="49"/>
  <c r="O100" i="49"/>
  <c r="P100" i="49"/>
  <c r="Q100" i="49"/>
  <c r="R100" i="49"/>
  <c r="S100" i="49"/>
  <c r="T100" i="49"/>
  <c r="U100" i="49"/>
  <c r="V100" i="49"/>
  <c r="W100" i="49"/>
  <c r="X100" i="49"/>
  <c r="Y100" i="49"/>
  <c r="Z100" i="49"/>
  <c r="AA100" i="49"/>
  <c r="AB100" i="49"/>
  <c r="AC100" i="49"/>
  <c r="AD100" i="49"/>
  <c r="AE100" i="49"/>
  <c r="AF100" i="49"/>
  <c r="AG100" i="49"/>
  <c r="AH100" i="49"/>
  <c r="AI100" i="49"/>
  <c r="AJ100" i="49"/>
  <c r="AK100" i="49"/>
  <c r="AL100" i="49"/>
  <c r="AM100" i="49"/>
  <c r="AN100" i="49"/>
  <c r="AO100" i="49"/>
  <c r="AP100" i="49"/>
  <c r="AQ100" i="49"/>
  <c r="AR100" i="49"/>
  <c r="AS100" i="49"/>
  <c r="AT100" i="49"/>
  <c r="AU100" i="49"/>
  <c r="AV100" i="49"/>
  <c r="AW100" i="49"/>
  <c r="AX100" i="49"/>
  <c r="AY100" i="49"/>
  <c r="AZ100" i="49"/>
  <c r="BA100" i="49"/>
  <c r="BB100" i="49"/>
  <c r="BC100" i="49"/>
  <c r="BD100" i="49"/>
  <c r="BE100" i="49"/>
  <c r="BF100" i="49"/>
  <c r="BG100" i="49"/>
  <c r="BH100" i="49"/>
  <c r="BI100" i="49"/>
  <c r="BJ100" i="49"/>
  <c r="BK100" i="49"/>
  <c r="BL100" i="49"/>
  <c r="BM100" i="49"/>
  <c r="BN100" i="49"/>
  <c r="BO100" i="49"/>
  <c r="BP100" i="49"/>
  <c r="BQ100" i="49"/>
  <c r="BR100" i="49"/>
  <c r="BS100" i="49"/>
  <c r="BT100" i="49"/>
  <c r="BU100" i="49"/>
  <c r="BV100" i="49"/>
  <c r="BW100" i="49"/>
  <c r="BX100" i="49"/>
  <c r="BY100" i="49"/>
  <c r="BZ100" i="49"/>
  <c r="CA100" i="49"/>
  <c r="CB100" i="49"/>
  <c r="CC100" i="49"/>
  <c r="CD100" i="49"/>
  <c r="CE100" i="49"/>
  <c r="CF100" i="49"/>
  <c r="CG100" i="49"/>
  <c r="CH100" i="49"/>
  <c r="CI100" i="49"/>
  <c r="CJ100" i="49"/>
  <c r="CK100" i="49"/>
  <c r="CL100" i="49"/>
  <c r="CM100" i="49"/>
  <c r="CN100" i="49"/>
  <c r="CO100" i="49"/>
  <c r="CP100" i="49"/>
  <c r="CQ100" i="49"/>
  <c r="CR100" i="49"/>
  <c r="CS100" i="49"/>
  <c r="CT100" i="49"/>
  <c r="CU100" i="49"/>
  <c r="CV100" i="49"/>
  <c r="CW100" i="49"/>
  <c r="CX100" i="49"/>
  <c r="CY100" i="49"/>
  <c r="I101" i="49"/>
  <c r="J101" i="49"/>
  <c r="K101" i="49"/>
  <c r="L101" i="49"/>
  <c r="M101" i="49"/>
  <c r="N101" i="49"/>
  <c r="O101" i="49"/>
  <c r="P101" i="49"/>
  <c r="Q101" i="49"/>
  <c r="R101" i="49"/>
  <c r="S101" i="49"/>
  <c r="T101" i="49"/>
  <c r="U101" i="49"/>
  <c r="V101" i="49"/>
  <c r="W101" i="49"/>
  <c r="X101" i="49"/>
  <c r="Y101" i="49"/>
  <c r="Z101" i="49"/>
  <c r="AA101" i="49"/>
  <c r="AB101" i="49"/>
  <c r="AC101" i="49"/>
  <c r="AD101" i="49"/>
  <c r="AE101" i="49"/>
  <c r="AF101" i="49"/>
  <c r="AG101" i="49"/>
  <c r="AH101" i="49"/>
  <c r="AI101" i="49"/>
  <c r="AJ101" i="49"/>
  <c r="AK101" i="49"/>
  <c r="AL101" i="49"/>
  <c r="AM101" i="49"/>
  <c r="AN101" i="49"/>
  <c r="AO101" i="49"/>
  <c r="AP101" i="49"/>
  <c r="AQ101" i="49"/>
  <c r="AR101" i="49"/>
  <c r="AS101" i="49"/>
  <c r="AT101" i="49"/>
  <c r="AU101" i="49"/>
  <c r="AV101" i="49"/>
  <c r="AW101" i="49"/>
  <c r="AX101" i="49"/>
  <c r="AY101" i="49"/>
  <c r="AZ101" i="49"/>
  <c r="BA101" i="49"/>
  <c r="BB101" i="49"/>
  <c r="BC101" i="49"/>
  <c r="BD101" i="49"/>
  <c r="BE101" i="49"/>
  <c r="BF101" i="49"/>
  <c r="BG101" i="49"/>
  <c r="BH101" i="49"/>
  <c r="BI101" i="49"/>
  <c r="BJ101" i="49"/>
  <c r="BK101" i="49"/>
  <c r="BL101" i="49"/>
  <c r="BM101" i="49"/>
  <c r="BN101" i="49"/>
  <c r="BO101" i="49"/>
  <c r="BP101" i="49"/>
  <c r="BQ101" i="49"/>
  <c r="BR101" i="49"/>
  <c r="BS101" i="49"/>
  <c r="BT101" i="49"/>
  <c r="BU101" i="49"/>
  <c r="BV101" i="49"/>
  <c r="BW101" i="49"/>
  <c r="BX101" i="49"/>
  <c r="BY101" i="49"/>
  <c r="BZ101" i="49"/>
  <c r="CA101" i="49"/>
  <c r="CB101" i="49"/>
  <c r="CC101" i="49"/>
  <c r="CD101" i="49"/>
  <c r="CE101" i="49"/>
  <c r="CF101" i="49"/>
  <c r="CG101" i="49"/>
  <c r="CH101" i="49"/>
  <c r="CI101" i="49"/>
  <c r="CJ101" i="49"/>
  <c r="CK101" i="49"/>
  <c r="CL101" i="49"/>
  <c r="CM101" i="49"/>
  <c r="CN101" i="49"/>
  <c r="CO101" i="49"/>
  <c r="CP101" i="49"/>
  <c r="CQ101" i="49"/>
  <c r="CR101" i="49"/>
  <c r="CS101" i="49"/>
  <c r="CT101" i="49"/>
  <c r="CU101" i="49"/>
  <c r="CV101" i="49"/>
  <c r="CW101" i="49"/>
  <c r="CX101" i="49"/>
  <c r="CY101" i="49"/>
  <c r="I102" i="49"/>
  <c r="J102" i="49"/>
  <c r="K102" i="49"/>
  <c r="L102" i="49"/>
  <c r="M102" i="49"/>
  <c r="N102" i="49"/>
  <c r="O102" i="49"/>
  <c r="P102" i="49"/>
  <c r="Q102" i="49"/>
  <c r="R102" i="49"/>
  <c r="S102" i="49"/>
  <c r="T102" i="49"/>
  <c r="U102" i="49"/>
  <c r="V102" i="49"/>
  <c r="W102" i="49"/>
  <c r="X102" i="49"/>
  <c r="Y102" i="49"/>
  <c r="Z102" i="49"/>
  <c r="AA102" i="49"/>
  <c r="AB102" i="49"/>
  <c r="AC102" i="49"/>
  <c r="AD102" i="49"/>
  <c r="AE102" i="49"/>
  <c r="AF102" i="49"/>
  <c r="AG102" i="49"/>
  <c r="AH102" i="49"/>
  <c r="AI102" i="49"/>
  <c r="AJ102" i="49"/>
  <c r="AK102" i="49"/>
  <c r="AL102" i="49"/>
  <c r="AM102" i="49"/>
  <c r="AN102" i="49"/>
  <c r="AO102" i="49"/>
  <c r="AP102" i="49"/>
  <c r="AQ102" i="49"/>
  <c r="AR102" i="49"/>
  <c r="AS102" i="49"/>
  <c r="AT102" i="49"/>
  <c r="AU102" i="49"/>
  <c r="AV102" i="49"/>
  <c r="AW102" i="49"/>
  <c r="AX102" i="49"/>
  <c r="AY102" i="49"/>
  <c r="AZ102" i="49"/>
  <c r="BA102" i="49"/>
  <c r="BB102" i="49"/>
  <c r="BC102" i="49"/>
  <c r="BD102" i="49"/>
  <c r="BE102" i="49"/>
  <c r="BF102" i="49"/>
  <c r="BG102" i="49"/>
  <c r="BH102" i="49"/>
  <c r="BI102" i="49"/>
  <c r="BJ102" i="49"/>
  <c r="BK102" i="49"/>
  <c r="BL102" i="49"/>
  <c r="BM102" i="49"/>
  <c r="BN102" i="49"/>
  <c r="BO102" i="49"/>
  <c r="BP102" i="49"/>
  <c r="BQ102" i="49"/>
  <c r="BR102" i="49"/>
  <c r="BS102" i="49"/>
  <c r="BT102" i="49"/>
  <c r="BU102" i="49"/>
  <c r="BV102" i="49"/>
  <c r="BW102" i="49"/>
  <c r="BX102" i="49"/>
  <c r="BY102" i="49"/>
  <c r="BZ102" i="49"/>
  <c r="CA102" i="49"/>
  <c r="CB102" i="49"/>
  <c r="CC102" i="49"/>
  <c r="CD102" i="49"/>
  <c r="CE102" i="49"/>
  <c r="CF102" i="49"/>
  <c r="CG102" i="49"/>
  <c r="CH102" i="49"/>
  <c r="CI102" i="49"/>
  <c r="CJ102" i="49"/>
  <c r="CK102" i="49"/>
  <c r="CL102" i="49"/>
  <c r="CM102" i="49"/>
  <c r="CN102" i="49"/>
  <c r="CO102" i="49"/>
  <c r="CP102" i="49"/>
  <c r="CQ102" i="49"/>
  <c r="CR102" i="49"/>
  <c r="CS102" i="49"/>
  <c r="CT102" i="49"/>
  <c r="CU102" i="49"/>
  <c r="CV102" i="49"/>
  <c r="CW102" i="49"/>
  <c r="CX102" i="49"/>
  <c r="CY102" i="49"/>
  <c r="I103" i="49"/>
  <c r="J103" i="49"/>
  <c r="K103" i="49"/>
  <c r="L103" i="49"/>
  <c r="M103" i="49"/>
  <c r="N103" i="49"/>
  <c r="O103" i="49"/>
  <c r="P103" i="49"/>
  <c r="Q103" i="49"/>
  <c r="R103" i="49"/>
  <c r="S103" i="49"/>
  <c r="T103" i="49"/>
  <c r="U103" i="49"/>
  <c r="V103" i="49"/>
  <c r="W103" i="49"/>
  <c r="X103" i="49"/>
  <c r="Y103" i="49"/>
  <c r="Z103" i="49"/>
  <c r="AA103" i="49"/>
  <c r="AB103" i="49"/>
  <c r="AC103" i="49"/>
  <c r="AD103" i="49"/>
  <c r="AE103" i="49"/>
  <c r="AF103" i="49"/>
  <c r="AG103" i="49"/>
  <c r="AH103" i="49"/>
  <c r="AI103" i="49"/>
  <c r="AJ103" i="49"/>
  <c r="AK103" i="49"/>
  <c r="AL103" i="49"/>
  <c r="AM103" i="49"/>
  <c r="AN103" i="49"/>
  <c r="AO103" i="49"/>
  <c r="AP103" i="49"/>
  <c r="AQ103" i="49"/>
  <c r="AR103" i="49"/>
  <c r="AS103" i="49"/>
  <c r="AT103" i="49"/>
  <c r="AU103" i="49"/>
  <c r="AV103" i="49"/>
  <c r="AW103" i="49"/>
  <c r="AX103" i="49"/>
  <c r="AY103" i="49"/>
  <c r="AZ103" i="49"/>
  <c r="BA103" i="49"/>
  <c r="BB103" i="49"/>
  <c r="BC103" i="49"/>
  <c r="BD103" i="49"/>
  <c r="BE103" i="49"/>
  <c r="BF103" i="49"/>
  <c r="BG103" i="49"/>
  <c r="BH103" i="49"/>
  <c r="BI103" i="49"/>
  <c r="BJ103" i="49"/>
  <c r="BK103" i="49"/>
  <c r="BL103" i="49"/>
  <c r="BM103" i="49"/>
  <c r="BN103" i="49"/>
  <c r="BO103" i="49"/>
  <c r="BP103" i="49"/>
  <c r="BQ103" i="49"/>
  <c r="BR103" i="49"/>
  <c r="BS103" i="49"/>
  <c r="BT103" i="49"/>
  <c r="BU103" i="49"/>
  <c r="BV103" i="49"/>
  <c r="BW103" i="49"/>
  <c r="BX103" i="49"/>
  <c r="BY103" i="49"/>
  <c r="BZ103" i="49"/>
  <c r="CA103" i="49"/>
  <c r="CB103" i="49"/>
  <c r="CC103" i="49"/>
  <c r="CD103" i="49"/>
  <c r="CE103" i="49"/>
  <c r="CF103" i="49"/>
  <c r="CG103" i="49"/>
  <c r="CH103" i="49"/>
  <c r="CI103" i="49"/>
  <c r="CJ103" i="49"/>
  <c r="CK103" i="49"/>
  <c r="CL103" i="49"/>
  <c r="CM103" i="49"/>
  <c r="CN103" i="49"/>
  <c r="CO103" i="49"/>
  <c r="CP103" i="49"/>
  <c r="CQ103" i="49"/>
  <c r="CR103" i="49"/>
  <c r="CS103" i="49"/>
  <c r="CT103" i="49"/>
  <c r="CU103" i="49"/>
  <c r="CV103" i="49"/>
  <c r="CW103" i="49"/>
  <c r="CX103" i="49"/>
  <c r="CY103" i="49"/>
  <c r="I104" i="49"/>
  <c r="J104" i="49"/>
  <c r="K104" i="49"/>
  <c r="L104" i="49"/>
  <c r="M104" i="49"/>
  <c r="N104" i="49"/>
  <c r="O104" i="49"/>
  <c r="P104" i="49"/>
  <c r="Q104" i="49"/>
  <c r="R104" i="49"/>
  <c r="S104" i="49"/>
  <c r="T104" i="49"/>
  <c r="U104" i="49"/>
  <c r="V104" i="49"/>
  <c r="W104" i="49"/>
  <c r="X104" i="49"/>
  <c r="Y104" i="49"/>
  <c r="Z104" i="49"/>
  <c r="AA104" i="49"/>
  <c r="AB104" i="49"/>
  <c r="AC104" i="49"/>
  <c r="AD104" i="49"/>
  <c r="AE104" i="49"/>
  <c r="AF104" i="49"/>
  <c r="AG104" i="49"/>
  <c r="AH104" i="49"/>
  <c r="AI104" i="49"/>
  <c r="AJ104" i="49"/>
  <c r="AK104" i="49"/>
  <c r="AL104" i="49"/>
  <c r="AM104" i="49"/>
  <c r="AN104" i="49"/>
  <c r="AO104" i="49"/>
  <c r="AP104" i="49"/>
  <c r="AQ104" i="49"/>
  <c r="AR104" i="49"/>
  <c r="AS104" i="49"/>
  <c r="AT104" i="49"/>
  <c r="AU104" i="49"/>
  <c r="AV104" i="49"/>
  <c r="AW104" i="49"/>
  <c r="AX104" i="49"/>
  <c r="AY104" i="49"/>
  <c r="AZ104" i="49"/>
  <c r="BA104" i="49"/>
  <c r="BB104" i="49"/>
  <c r="BC104" i="49"/>
  <c r="BD104" i="49"/>
  <c r="BE104" i="49"/>
  <c r="BF104" i="49"/>
  <c r="BG104" i="49"/>
  <c r="BH104" i="49"/>
  <c r="BI104" i="49"/>
  <c r="BJ104" i="49"/>
  <c r="BK104" i="49"/>
  <c r="BL104" i="49"/>
  <c r="BM104" i="49"/>
  <c r="BN104" i="49"/>
  <c r="BO104" i="49"/>
  <c r="BP104" i="49"/>
  <c r="BQ104" i="49"/>
  <c r="BR104" i="49"/>
  <c r="BS104" i="49"/>
  <c r="BT104" i="49"/>
  <c r="BU104" i="49"/>
  <c r="BV104" i="49"/>
  <c r="BW104" i="49"/>
  <c r="BX104" i="49"/>
  <c r="BY104" i="49"/>
  <c r="BZ104" i="49"/>
  <c r="CA104" i="49"/>
  <c r="CB104" i="49"/>
  <c r="CC104" i="49"/>
  <c r="CD104" i="49"/>
  <c r="CE104" i="49"/>
  <c r="CF104" i="49"/>
  <c r="CG104" i="49"/>
  <c r="CH104" i="49"/>
  <c r="CI104" i="49"/>
  <c r="CJ104" i="49"/>
  <c r="CK104" i="49"/>
  <c r="CL104" i="49"/>
  <c r="CM104" i="49"/>
  <c r="CN104" i="49"/>
  <c r="CO104" i="49"/>
  <c r="CP104" i="49"/>
  <c r="CQ104" i="49"/>
  <c r="CR104" i="49"/>
  <c r="CS104" i="49"/>
  <c r="CT104" i="49"/>
  <c r="CU104" i="49"/>
  <c r="CV104" i="49"/>
  <c r="CW104" i="49"/>
  <c r="CX104" i="49"/>
  <c r="CY104" i="49"/>
  <c r="I105" i="49"/>
  <c r="J105" i="49"/>
  <c r="K105" i="49"/>
  <c r="L105" i="49"/>
  <c r="M105" i="49"/>
  <c r="N105" i="49"/>
  <c r="O105" i="49"/>
  <c r="P105" i="49"/>
  <c r="Q105" i="49"/>
  <c r="R105" i="49"/>
  <c r="S105" i="49"/>
  <c r="T105" i="49"/>
  <c r="U105" i="49"/>
  <c r="V105" i="49"/>
  <c r="W105" i="49"/>
  <c r="X105" i="49"/>
  <c r="Y105" i="49"/>
  <c r="Z105" i="49"/>
  <c r="AA105" i="49"/>
  <c r="AB105" i="49"/>
  <c r="AC105" i="49"/>
  <c r="AD105" i="49"/>
  <c r="AE105" i="49"/>
  <c r="AF105" i="49"/>
  <c r="AG105" i="49"/>
  <c r="AH105" i="49"/>
  <c r="AI105" i="49"/>
  <c r="AJ105" i="49"/>
  <c r="AK105" i="49"/>
  <c r="AL105" i="49"/>
  <c r="AM105" i="49"/>
  <c r="AN105" i="49"/>
  <c r="AO105" i="49"/>
  <c r="AP105" i="49"/>
  <c r="AQ105" i="49"/>
  <c r="AR105" i="49"/>
  <c r="AS105" i="49"/>
  <c r="AT105" i="49"/>
  <c r="AU105" i="49"/>
  <c r="AV105" i="49"/>
  <c r="AW105" i="49"/>
  <c r="AX105" i="49"/>
  <c r="AY105" i="49"/>
  <c r="AZ105" i="49"/>
  <c r="BA105" i="49"/>
  <c r="BB105" i="49"/>
  <c r="BC105" i="49"/>
  <c r="BD105" i="49"/>
  <c r="BE105" i="49"/>
  <c r="BF105" i="49"/>
  <c r="BG105" i="49"/>
  <c r="BH105" i="49"/>
  <c r="BI105" i="49"/>
  <c r="BJ105" i="49"/>
  <c r="BK105" i="49"/>
  <c r="BL105" i="49"/>
  <c r="BM105" i="49"/>
  <c r="BN105" i="49"/>
  <c r="BO105" i="49"/>
  <c r="BP105" i="49"/>
  <c r="BQ105" i="49"/>
  <c r="BR105" i="49"/>
  <c r="BS105" i="49"/>
  <c r="BT105" i="49"/>
  <c r="BU105" i="49"/>
  <c r="BV105" i="49"/>
  <c r="BW105" i="49"/>
  <c r="BX105" i="49"/>
  <c r="BY105" i="49"/>
  <c r="BZ105" i="49"/>
  <c r="CA105" i="49"/>
  <c r="CB105" i="49"/>
  <c r="CC105" i="49"/>
  <c r="CD105" i="49"/>
  <c r="CE105" i="49"/>
  <c r="CF105" i="49"/>
  <c r="CG105" i="49"/>
  <c r="CH105" i="49"/>
  <c r="CI105" i="49"/>
  <c r="CJ105" i="49"/>
  <c r="CK105" i="49"/>
  <c r="CL105" i="49"/>
  <c r="CM105" i="49"/>
  <c r="CN105" i="49"/>
  <c r="CO105" i="49"/>
  <c r="CP105" i="49"/>
  <c r="CQ105" i="49"/>
  <c r="CR105" i="49"/>
  <c r="CS105" i="49"/>
  <c r="CT105" i="49"/>
  <c r="CU105" i="49"/>
  <c r="CV105" i="49"/>
  <c r="CW105" i="49"/>
  <c r="CX105" i="49"/>
  <c r="CY105" i="49"/>
  <c r="I106" i="49"/>
  <c r="J106" i="49"/>
  <c r="K106" i="49"/>
  <c r="L106" i="49"/>
  <c r="M106" i="49"/>
  <c r="N106" i="49"/>
  <c r="O106" i="49"/>
  <c r="P106" i="49"/>
  <c r="Q106" i="49"/>
  <c r="R106" i="49"/>
  <c r="S106" i="49"/>
  <c r="T106" i="49"/>
  <c r="U106" i="49"/>
  <c r="V106" i="49"/>
  <c r="W106" i="49"/>
  <c r="X106" i="49"/>
  <c r="Y106" i="49"/>
  <c r="Z106" i="49"/>
  <c r="AA106" i="49"/>
  <c r="AB106" i="49"/>
  <c r="AC106" i="49"/>
  <c r="AD106" i="49"/>
  <c r="AE106" i="49"/>
  <c r="AF106" i="49"/>
  <c r="AG106" i="49"/>
  <c r="AH106" i="49"/>
  <c r="AI106" i="49"/>
  <c r="AJ106" i="49"/>
  <c r="AK106" i="49"/>
  <c r="AL106" i="49"/>
  <c r="AM106" i="49"/>
  <c r="AN106" i="49"/>
  <c r="AO106" i="49"/>
  <c r="AP106" i="49"/>
  <c r="AQ106" i="49"/>
  <c r="AR106" i="49"/>
  <c r="AS106" i="49"/>
  <c r="AT106" i="49"/>
  <c r="AU106" i="49"/>
  <c r="AV106" i="49"/>
  <c r="AW106" i="49"/>
  <c r="AX106" i="49"/>
  <c r="AY106" i="49"/>
  <c r="AZ106" i="49"/>
  <c r="BA106" i="49"/>
  <c r="BB106" i="49"/>
  <c r="BC106" i="49"/>
  <c r="BD106" i="49"/>
  <c r="BE106" i="49"/>
  <c r="BF106" i="49"/>
  <c r="BG106" i="49"/>
  <c r="BH106" i="49"/>
  <c r="BI106" i="49"/>
  <c r="BJ106" i="49"/>
  <c r="BK106" i="49"/>
  <c r="BL106" i="49"/>
  <c r="BM106" i="49"/>
  <c r="BN106" i="49"/>
  <c r="BO106" i="49"/>
  <c r="BP106" i="49"/>
  <c r="BQ106" i="49"/>
  <c r="BR106" i="49"/>
  <c r="BS106" i="49"/>
  <c r="BT106" i="49"/>
  <c r="BU106" i="49"/>
  <c r="BV106" i="49"/>
  <c r="BW106" i="49"/>
  <c r="BX106" i="49"/>
  <c r="BY106" i="49"/>
  <c r="BZ106" i="49"/>
  <c r="CA106" i="49"/>
  <c r="CB106" i="49"/>
  <c r="CC106" i="49"/>
  <c r="CD106" i="49"/>
  <c r="CE106" i="49"/>
  <c r="CF106" i="49"/>
  <c r="CG106" i="49"/>
  <c r="CH106" i="49"/>
  <c r="CI106" i="49"/>
  <c r="CJ106" i="49"/>
  <c r="CK106" i="49"/>
  <c r="CL106" i="49"/>
  <c r="CM106" i="49"/>
  <c r="CN106" i="49"/>
  <c r="CO106" i="49"/>
  <c r="CP106" i="49"/>
  <c r="CQ106" i="49"/>
  <c r="CR106" i="49"/>
  <c r="CS106" i="49"/>
  <c r="CT106" i="49"/>
  <c r="CU106" i="49"/>
  <c r="CV106" i="49"/>
  <c r="CW106" i="49"/>
  <c r="CX106" i="49"/>
  <c r="CY106" i="49"/>
  <c r="I107" i="49"/>
  <c r="J107" i="49"/>
  <c r="K107" i="49"/>
  <c r="L107" i="49"/>
  <c r="M107" i="49"/>
  <c r="N107" i="49"/>
  <c r="O107" i="49"/>
  <c r="P107" i="49"/>
  <c r="Q107" i="49"/>
  <c r="R107" i="49"/>
  <c r="S107" i="49"/>
  <c r="T107" i="49"/>
  <c r="U107" i="49"/>
  <c r="V107" i="49"/>
  <c r="W107" i="49"/>
  <c r="X107" i="49"/>
  <c r="Y107" i="49"/>
  <c r="Z107" i="49"/>
  <c r="AA107" i="49"/>
  <c r="AB107" i="49"/>
  <c r="AC107" i="49"/>
  <c r="AD107" i="49"/>
  <c r="AE107" i="49"/>
  <c r="AF107" i="49"/>
  <c r="AG107" i="49"/>
  <c r="AH107" i="49"/>
  <c r="AI107" i="49"/>
  <c r="AJ107" i="49"/>
  <c r="AK107" i="49"/>
  <c r="AL107" i="49"/>
  <c r="AM107" i="49"/>
  <c r="AN107" i="49"/>
  <c r="AO107" i="49"/>
  <c r="AP107" i="49"/>
  <c r="AQ107" i="49"/>
  <c r="AR107" i="49"/>
  <c r="AS107" i="49"/>
  <c r="AT107" i="49"/>
  <c r="AU107" i="49"/>
  <c r="AV107" i="49"/>
  <c r="AW107" i="49"/>
  <c r="AX107" i="49"/>
  <c r="AY107" i="49"/>
  <c r="AZ107" i="49"/>
  <c r="BA107" i="49"/>
  <c r="BB107" i="49"/>
  <c r="BC107" i="49"/>
  <c r="BD107" i="49"/>
  <c r="BE107" i="49"/>
  <c r="BF107" i="49"/>
  <c r="BG107" i="49"/>
  <c r="BH107" i="49"/>
  <c r="BI107" i="49"/>
  <c r="BJ107" i="49"/>
  <c r="BK107" i="49"/>
  <c r="BL107" i="49"/>
  <c r="BM107" i="49"/>
  <c r="BN107" i="49"/>
  <c r="BO107" i="49"/>
  <c r="BP107" i="49"/>
  <c r="BQ107" i="49"/>
  <c r="BR107" i="49"/>
  <c r="BS107" i="49"/>
  <c r="BT107" i="49"/>
  <c r="BU107" i="49"/>
  <c r="BV107" i="49"/>
  <c r="BW107" i="49"/>
  <c r="BX107" i="49"/>
  <c r="BY107" i="49"/>
  <c r="BZ107" i="49"/>
  <c r="CA107" i="49"/>
  <c r="CB107" i="49"/>
  <c r="CC107" i="49"/>
  <c r="CD107" i="49"/>
  <c r="CE107" i="49"/>
  <c r="CF107" i="49"/>
  <c r="CG107" i="49"/>
  <c r="CH107" i="49"/>
  <c r="CI107" i="49"/>
  <c r="CJ107" i="49"/>
  <c r="CK107" i="49"/>
  <c r="CL107" i="49"/>
  <c r="CM107" i="49"/>
  <c r="CN107" i="49"/>
  <c r="CO107" i="49"/>
  <c r="CP107" i="49"/>
  <c r="CQ107" i="49"/>
  <c r="CR107" i="49"/>
  <c r="CS107" i="49"/>
  <c r="CT107" i="49"/>
  <c r="CU107" i="49"/>
  <c r="CV107" i="49"/>
  <c r="CW107" i="49"/>
  <c r="CX107" i="49"/>
  <c r="CY107" i="49"/>
  <c r="I108" i="49"/>
  <c r="J108" i="49"/>
  <c r="K108" i="49"/>
  <c r="L108" i="49"/>
  <c r="M108" i="49"/>
  <c r="N108" i="49"/>
  <c r="O108" i="49"/>
  <c r="P108" i="49"/>
  <c r="Q108" i="49"/>
  <c r="R108" i="49"/>
  <c r="S108" i="49"/>
  <c r="T108" i="49"/>
  <c r="U108" i="49"/>
  <c r="V108" i="49"/>
  <c r="W108" i="49"/>
  <c r="X108" i="49"/>
  <c r="Y108" i="49"/>
  <c r="Z108" i="49"/>
  <c r="AA108" i="49"/>
  <c r="AB108" i="49"/>
  <c r="AC108" i="49"/>
  <c r="AD108" i="49"/>
  <c r="AE108" i="49"/>
  <c r="AF108" i="49"/>
  <c r="AG108" i="49"/>
  <c r="AH108" i="49"/>
  <c r="AI108" i="49"/>
  <c r="AJ108" i="49"/>
  <c r="AK108" i="49"/>
  <c r="AL108" i="49"/>
  <c r="AM108" i="49"/>
  <c r="AN108" i="49"/>
  <c r="AO108" i="49"/>
  <c r="AP108" i="49"/>
  <c r="AQ108" i="49"/>
  <c r="AR108" i="49"/>
  <c r="AS108" i="49"/>
  <c r="AT108" i="49"/>
  <c r="AU108" i="49"/>
  <c r="AV108" i="49"/>
  <c r="AW108" i="49"/>
  <c r="AX108" i="49"/>
  <c r="AY108" i="49"/>
  <c r="AZ108" i="49"/>
  <c r="BA108" i="49"/>
  <c r="BB108" i="49"/>
  <c r="BC108" i="49"/>
  <c r="BD108" i="49"/>
  <c r="BE108" i="49"/>
  <c r="BF108" i="49"/>
  <c r="BG108" i="49"/>
  <c r="BH108" i="49"/>
  <c r="BI108" i="49"/>
  <c r="BJ108" i="49"/>
  <c r="BK108" i="49"/>
  <c r="BL108" i="49"/>
  <c r="BM108" i="49"/>
  <c r="BN108" i="49"/>
  <c r="BO108" i="49"/>
  <c r="BP108" i="49"/>
  <c r="BQ108" i="49"/>
  <c r="BR108" i="49"/>
  <c r="BS108" i="49"/>
  <c r="BT108" i="49"/>
  <c r="BU108" i="49"/>
  <c r="BV108" i="49"/>
  <c r="BW108" i="49"/>
  <c r="BX108" i="49"/>
  <c r="BY108" i="49"/>
  <c r="BZ108" i="49"/>
  <c r="CA108" i="49"/>
  <c r="CB108" i="49"/>
  <c r="CC108" i="49"/>
  <c r="CD108" i="49"/>
  <c r="CE108" i="49"/>
  <c r="CF108" i="49"/>
  <c r="CG108" i="49"/>
  <c r="CH108" i="49"/>
  <c r="CI108" i="49"/>
  <c r="CJ108" i="49"/>
  <c r="CK108" i="49"/>
  <c r="CL108" i="49"/>
  <c r="CM108" i="49"/>
  <c r="CN108" i="49"/>
  <c r="CO108" i="49"/>
  <c r="CP108" i="49"/>
  <c r="CQ108" i="49"/>
  <c r="CR108" i="49"/>
  <c r="CS108" i="49"/>
  <c r="CT108" i="49"/>
  <c r="CU108" i="49"/>
  <c r="CV108" i="49"/>
  <c r="CW108" i="49"/>
  <c r="CX108" i="49"/>
  <c r="CY108" i="49"/>
  <c r="I109" i="49"/>
  <c r="J109" i="49"/>
  <c r="K109" i="49"/>
  <c r="L109" i="49"/>
  <c r="M109" i="49"/>
  <c r="N109" i="49"/>
  <c r="O109" i="49"/>
  <c r="P109" i="49"/>
  <c r="Q109" i="49"/>
  <c r="R109" i="49"/>
  <c r="S109" i="49"/>
  <c r="T109" i="49"/>
  <c r="U109" i="49"/>
  <c r="V109" i="49"/>
  <c r="W109" i="49"/>
  <c r="X109" i="49"/>
  <c r="Y109" i="49"/>
  <c r="Z109" i="49"/>
  <c r="AA109" i="49"/>
  <c r="AB109" i="49"/>
  <c r="AC109" i="49"/>
  <c r="AD109" i="49"/>
  <c r="AE109" i="49"/>
  <c r="AF109" i="49"/>
  <c r="AG109" i="49"/>
  <c r="AH109" i="49"/>
  <c r="AI109" i="49"/>
  <c r="AJ109" i="49"/>
  <c r="AK109" i="49"/>
  <c r="AL109" i="49"/>
  <c r="AM109" i="49"/>
  <c r="AN109" i="49"/>
  <c r="AO109" i="49"/>
  <c r="AP109" i="49"/>
  <c r="AQ109" i="49"/>
  <c r="AR109" i="49"/>
  <c r="AS109" i="49"/>
  <c r="AT109" i="49"/>
  <c r="AU109" i="49"/>
  <c r="AV109" i="49"/>
  <c r="AW109" i="49"/>
  <c r="AX109" i="49"/>
  <c r="AY109" i="49"/>
  <c r="AZ109" i="49"/>
  <c r="BA109" i="49"/>
  <c r="BB109" i="49"/>
  <c r="BC109" i="49"/>
  <c r="BD109" i="49"/>
  <c r="BE109" i="49"/>
  <c r="BF109" i="49"/>
  <c r="BG109" i="49"/>
  <c r="BH109" i="49"/>
  <c r="BI109" i="49"/>
  <c r="BJ109" i="49"/>
  <c r="BK109" i="49"/>
  <c r="BL109" i="49"/>
  <c r="BM109" i="49"/>
  <c r="BN109" i="49"/>
  <c r="BO109" i="49"/>
  <c r="BP109" i="49"/>
  <c r="BQ109" i="49"/>
  <c r="BR109" i="49"/>
  <c r="BS109" i="49"/>
  <c r="BT109" i="49"/>
  <c r="BU109" i="49"/>
  <c r="BV109" i="49"/>
  <c r="BW109" i="49"/>
  <c r="BX109" i="49"/>
  <c r="BY109" i="49"/>
  <c r="BZ109" i="49"/>
  <c r="CA109" i="49"/>
  <c r="CB109" i="49"/>
  <c r="CC109" i="49"/>
  <c r="CD109" i="49"/>
  <c r="CE109" i="49"/>
  <c r="CF109" i="49"/>
  <c r="CG109" i="49"/>
  <c r="CH109" i="49"/>
  <c r="CI109" i="49"/>
  <c r="CJ109" i="49"/>
  <c r="CK109" i="49"/>
  <c r="CL109" i="49"/>
  <c r="CM109" i="49"/>
  <c r="CN109" i="49"/>
  <c r="CO109" i="49"/>
  <c r="CP109" i="49"/>
  <c r="CQ109" i="49"/>
  <c r="CR109" i="49"/>
  <c r="CS109" i="49"/>
  <c r="CT109" i="49"/>
  <c r="CU109" i="49"/>
  <c r="CV109" i="49"/>
  <c r="CW109" i="49"/>
  <c r="CX109" i="49"/>
  <c r="CY109" i="49"/>
  <c r="I110" i="49"/>
  <c r="J110" i="49"/>
  <c r="K110" i="49"/>
  <c r="L110" i="49"/>
  <c r="M110" i="49"/>
  <c r="N110" i="49"/>
  <c r="O110" i="49"/>
  <c r="P110" i="49"/>
  <c r="Q110" i="49"/>
  <c r="R110" i="49"/>
  <c r="S110" i="49"/>
  <c r="T110" i="49"/>
  <c r="U110" i="49"/>
  <c r="V110" i="49"/>
  <c r="W110" i="49"/>
  <c r="X110" i="49"/>
  <c r="Y110" i="49"/>
  <c r="Z110" i="49"/>
  <c r="AA110" i="49"/>
  <c r="AB110" i="49"/>
  <c r="AC110" i="49"/>
  <c r="AD110" i="49"/>
  <c r="AE110" i="49"/>
  <c r="AF110" i="49"/>
  <c r="AG110" i="49"/>
  <c r="AH110" i="49"/>
  <c r="AI110" i="49"/>
  <c r="AJ110" i="49"/>
  <c r="AK110" i="49"/>
  <c r="AL110" i="49"/>
  <c r="AM110" i="49"/>
  <c r="AN110" i="49"/>
  <c r="AO110" i="49"/>
  <c r="AP110" i="49"/>
  <c r="AQ110" i="49"/>
  <c r="AR110" i="49"/>
  <c r="AS110" i="49"/>
  <c r="AT110" i="49"/>
  <c r="AU110" i="49"/>
  <c r="AV110" i="49"/>
  <c r="AW110" i="49"/>
  <c r="AX110" i="49"/>
  <c r="AY110" i="49"/>
  <c r="AZ110" i="49"/>
  <c r="BA110" i="49"/>
  <c r="BB110" i="49"/>
  <c r="BC110" i="49"/>
  <c r="BD110" i="49"/>
  <c r="BE110" i="49"/>
  <c r="BF110" i="49"/>
  <c r="BG110" i="49"/>
  <c r="BH110" i="49"/>
  <c r="BI110" i="49"/>
  <c r="BJ110" i="49"/>
  <c r="BK110" i="49"/>
  <c r="BL110" i="49"/>
  <c r="BM110" i="49"/>
  <c r="BN110" i="49"/>
  <c r="BO110" i="49"/>
  <c r="BP110" i="49"/>
  <c r="BQ110" i="49"/>
  <c r="BR110" i="49"/>
  <c r="BS110" i="49"/>
  <c r="BT110" i="49"/>
  <c r="BU110" i="49"/>
  <c r="BV110" i="49"/>
  <c r="BW110" i="49"/>
  <c r="BX110" i="49"/>
  <c r="BY110" i="49"/>
  <c r="BZ110" i="49"/>
  <c r="CA110" i="49"/>
  <c r="CB110" i="49"/>
  <c r="CC110" i="49"/>
  <c r="CD110" i="49"/>
  <c r="CE110" i="49"/>
  <c r="CF110" i="49"/>
  <c r="CG110" i="49"/>
  <c r="CH110" i="49"/>
  <c r="CI110" i="49"/>
  <c r="CJ110" i="49"/>
  <c r="CK110" i="49"/>
  <c r="CL110" i="49"/>
  <c r="CM110" i="49"/>
  <c r="CN110" i="49"/>
  <c r="CO110" i="49"/>
  <c r="CP110" i="49"/>
  <c r="CQ110" i="49"/>
  <c r="CR110" i="49"/>
  <c r="CS110" i="49"/>
  <c r="CT110" i="49"/>
  <c r="CU110" i="49"/>
  <c r="CV110" i="49"/>
  <c r="CW110" i="49"/>
  <c r="CX110" i="49"/>
  <c r="CY110" i="49"/>
  <c r="I111" i="49"/>
  <c r="J111" i="49"/>
  <c r="K111" i="49"/>
  <c r="L111" i="49"/>
  <c r="M111" i="49"/>
  <c r="N111" i="49"/>
  <c r="O111" i="49"/>
  <c r="P111" i="49"/>
  <c r="Q111" i="49"/>
  <c r="R111" i="49"/>
  <c r="S111" i="49"/>
  <c r="T111" i="49"/>
  <c r="U111" i="49"/>
  <c r="V111" i="49"/>
  <c r="W111" i="49"/>
  <c r="X111" i="49"/>
  <c r="Y111" i="49"/>
  <c r="Z111" i="49"/>
  <c r="AA111" i="49"/>
  <c r="AB111" i="49"/>
  <c r="AC111" i="49"/>
  <c r="AD111" i="49"/>
  <c r="AE111" i="49"/>
  <c r="AF111" i="49"/>
  <c r="AG111" i="49"/>
  <c r="AH111" i="49"/>
  <c r="AI111" i="49"/>
  <c r="AJ111" i="49"/>
  <c r="AK111" i="49"/>
  <c r="AL111" i="49"/>
  <c r="AM111" i="49"/>
  <c r="AN111" i="49"/>
  <c r="AO111" i="49"/>
  <c r="AP111" i="49"/>
  <c r="AQ111" i="49"/>
  <c r="AR111" i="49"/>
  <c r="AS111" i="49"/>
  <c r="AT111" i="49"/>
  <c r="AU111" i="49"/>
  <c r="AV111" i="49"/>
  <c r="AW111" i="49"/>
  <c r="AX111" i="49"/>
  <c r="AY111" i="49"/>
  <c r="AZ111" i="49"/>
  <c r="BA111" i="49"/>
  <c r="BB111" i="49"/>
  <c r="BC111" i="49"/>
  <c r="BD111" i="49"/>
  <c r="BE111" i="49"/>
  <c r="BF111" i="49"/>
  <c r="BG111" i="49"/>
  <c r="BH111" i="49"/>
  <c r="BI111" i="49"/>
  <c r="BJ111" i="49"/>
  <c r="BK111" i="49"/>
  <c r="BL111" i="49"/>
  <c r="BM111" i="49"/>
  <c r="BN111" i="49"/>
  <c r="BO111" i="49"/>
  <c r="BP111" i="49"/>
  <c r="BQ111" i="49"/>
  <c r="BR111" i="49"/>
  <c r="BS111" i="49"/>
  <c r="BT111" i="49"/>
  <c r="BU111" i="49"/>
  <c r="BV111" i="49"/>
  <c r="BW111" i="49"/>
  <c r="BX111" i="49"/>
  <c r="BY111" i="49"/>
  <c r="BZ111" i="49"/>
  <c r="CA111" i="49"/>
  <c r="CB111" i="49"/>
  <c r="CC111" i="49"/>
  <c r="CD111" i="49"/>
  <c r="CE111" i="49"/>
  <c r="CF111" i="49"/>
  <c r="CG111" i="49"/>
  <c r="CH111" i="49"/>
  <c r="CI111" i="49"/>
  <c r="CJ111" i="49"/>
  <c r="CK111" i="49"/>
  <c r="CL111" i="49"/>
  <c r="CM111" i="49"/>
  <c r="CN111" i="49"/>
  <c r="CO111" i="49"/>
  <c r="CP111" i="49"/>
  <c r="CQ111" i="49"/>
  <c r="CR111" i="49"/>
  <c r="CS111" i="49"/>
  <c r="CT111" i="49"/>
  <c r="CU111" i="49"/>
  <c r="CV111" i="49"/>
  <c r="CW111" i="49"/>
  <c r="CX111" i="49"/>
  <c r="CY111" i="49"/>
  <c r="I112" i="49"/>
  <c r="J112" i="49"/>
  <c r="K112" i="49"/>
  <c r="L112" i="49"/>
  <c r="M112" i="49"/>
  <c r="N112" i="49"/>
  <c r="O112" i="49"/>
  <c r="P112" i="49"/>
  <c r="Q112" i="49"/>
  <c r="R112" i="49"/>
  <c r="S112" i="49"/>
  <c r="T112" i="49"/>
  <c r="U112" i="49"/>
  <c r="V112" i="49"/>
  <c r="W112" i="49"/>
  <c r="X112" i="49"/>
  <c r="Y112" i="49"/>
  <c r="Z112" i="49"/>
  <c r="AA112" i="49"/>
  <c r="AB112" i="49"/>
  <c r="AC112" i="49"/>
  <c r="AD112" i="49"/>
  <c r="AE112" i="49"/>
  <c r="AF112" i="49"/>
  <c r="AG112" i="49"/>
  <c r="AH112" i="49"/>
  <c r="AI112" i="49"/>
  <c r="AJ112" i="49"/>
  <c r="AK112" i="49"/>
  <c r="AL112" i="49"/>
  <c r="AM112" i="49"/>
  <c r="AN112" i="49"/>
  <c r="AO112" i="49"/>
  <c r="AP112" i="49"/>
  <c r="AQ112" i="49"/>
  <c r="AR112" i="49"/>
  <c r="AS112" i="49"/>
  <c r="AT112" i="49"/>
  <c r="AU112" i="49"/>
  <c r="AV112" i="49"/>
  <c r="AW112" i="49"/>
  <c r="AX112" i="49"/>
  <c r="AY112" i="49"/>
  <c r="AZ112" i="49"/>
  <c r="BA112" i="49"/>
  <c r="BB112" i="49"/>
  <c r="BC112" i="49"/>
  <c r="BD112" i="49"/>
  <c r="BE112" i="49"/>
  <c r="BF112" i="49"/>
  <c r="BG112" i="49"/>
  <c r="BH112" i="49"/>
  <c r="BI112" i="49"/>
  <c r="BJ112" i="49"/>
  <c r="BK112" i="49"/>
  <c r="BL112" i="49"/>
  <c r="BM112" i="49"/>
  <c r="BN112" i="49"/>
  <c r="BO112" i="49"/>
  <c r="BP112" i="49"/>
  <c r="BQ112" i="49"/>
  <c r="BR112" i="49"/>
  <c r="BS112" i="49"/>
  <c r="BT112" i="49"/>
  <c r="BU112" i="49"/>
  <c r="BV112" i="49"/>
  <c r="BW112" i="49"/>
  <c r="BX112" i="49"/>
  <c r="BY112" i="49"/>
  <c r="BZ112" i="49"/>
  <c r="CA112" i="49"/>
  <c r="CB112" i="49"/>
  <c r="CC112" i="49"/>
  <c r="CD112" i="49"/>
  <c r="CE112" i="49"/>
  <c r="CF112" i="49"/>
  <c r="CG112" i="49"/>
  <c r="CH112" i="49"/>
  <c r="CI112" i="49"/>
  <c r="CJ112" i="49"/>
  <c r="CK112" i="49"/>
  <c r="CL112" i="49"/>
  <c r="CM112" i="49"/>
  <c r="CN112" i="49"/>
  <c r="CO112" i="49"/>
  <c r="CP112" i="49"/>
  <c r="CQ112" i="49"/>
  <c r="CR112" i="49"/>
  <c r="CS112" i="49"/>
  <c r="CT112" i="49"/>
  <c r="CU112" i="49"/>
  <c r="CV112" i="49"/>
  <c r="CW112" i="49"/>
  <c r="CX112" i="49"/>
  <c r="CY112" i="49"/>
  <c r="I113" i="49"/>
  <c r="J113" i="49"/>
  <c r="K113" i="49"/>
  <c r="L113" i="49"/>
  <c r="M113" i="49"/>
  <c r="N113" i="49"/>
  <c r="O113" i="49"/>
  <c r="P113" i="49"/>
  <c r="Q113" i="49"/>
  <c r="R113" i="49"/>
  <c r="S113" i="49"/>
  <c r="T113" i="49"/>
  <c r="U113" i="49"/>
  <c r="V113" i="49"/>
  <c r="W113" i="49"/>
  <c r="X113" i="49"/>
  <c r="Y113" i="49"/>
  <c r="Z113" i="49"/>
  <c r="AA113" i="49"/>
  <c r="AB113" i="49"/>
  <c r="AC113" i="49"/>
  <c r="AD113" i="49"/>
  <c r="AE113" i="49"/>
  <c r="AF113" i="49"/>
  <c r="AG113" i="49"/>
  <c r="AH113" i="49"/>
  <c r="AI113" i="49"/>
  <c r="AJ113" i="49"/>
  <c r="AK113" i="49"/>
  <c r="AL113" i="49"/>
  <c r="AM113" i="49"/>
  <c r="AN113" i="49"/>
  <c r="AO113" i="49"/>
  <c r="AP113" i="49"/>
  <c r="AQ113" i="49"/>
  <c r="AR113" i="49"/>
  <c r="AS113" i="49"/>
  <c r="AT113" i="49"/>
  <c r="AU113" i="49"/>
  <c r="AV113" i="49"/>
  <c r="AW113" i="49"/>
  <c r="AX113" i="49"/>
  <c r="AY113" i="49"/>
  <c r="AZ113" i="49"/>
  <c r="BA113" i="49"/>
  <c r="BB113" i="49"/>
  <c r="BC113" i="49"/>
  <c r="BD113" i="49"/>
  <c r="BE113" i="49"/>
  <c r="BF113" i="49"/>
  <c r="BG113" i="49"/>
  <c r="BH113" i="49"/>
  <c r="BI113" i="49"/>
  <c r="BJ113" i="49"/>
  <c r="BK113" i="49"/>
  <c r="BL113" i="49"/>
  <c r="BM113" i="49"/>
  <c r="BN113" i="49"/>
  <c r="BO113" i="49"/>
  <c r="BP113" i="49"/>
  <c r="BQ113" i="49"/>
  <c r="BR113" i="49"/>
  <c r="BS113" i="49"/>
  <c r="BT113" i="49"/>
  <c r="BU113" i="49"/>
  <c r="BV113" i="49"/>
  <c r="BW113" i="49"/>
  <c r="BX113" i="49"/>
  <c r="BY113" i="49"/>
  <c r="BZ113" i="49"/>
  <c r="CA113" i="49"/>
  <c r="CB113" i="49"/>
  <c r="CC113" i="49"/>
  <c r="CD113" i="49"/>
  <c r="CE113" i="49"/>
  <c r="CF113" i="49"/>
  <c r="CG113" i="49"/>
  <c r="CH113" i="49"/>
  <c r="CI113" i="49"/>
  <c r="CJ113" i="49"/>
  <c r="CK113" i="49"/>
  <c r="CL113" i="49"/>
  <c r="CM113" i="49"/>
  <c r="CN113" i="49"/>
  <c r="CO113" i="49"/>
  <c r="CP113" i="49"/>
  <c r="CQ113" i="49"/>
  <c r="CR113" i="49"/>
  <c r="CS113" i="49"/>
  <c r="CT113" i="49"/>
  <c r="CU113" i="49"/>
  <c r="CV113" i="49"/>
  <c r="CW113" i="49"/>
  <c r="CX113" i="49"/>
  <c r="CY113" i="49"/>
  <c r="I114" i="49"/>
  <c r="J114" i="49"/>
  <c r="K114" i="49"/>
  <c r="L114" i="49"/>
  <c r="M114" i="49"/>
  <c r="N114" i="49"/>
  <c r="O114" i="49"/>
  <c r="P114" i="49"/>
  <c r="Q114" i="49"/>
  <c r="R114" i="49"/>
  <c r="S114" i="49"/>
  <c r="T114" i="49"/>
  <c r="U114" i="49"/>
  <c r="V114" i="49"/>
  <c r="W114" i="49"/>
  <c r="X114" i="49"/>
  <c r="Y114" i="49"/>
  <c r="Z114" i="49"/>
  <c r="AA114" i="49"/>
  <c r="AB114" i="49"/>
  <c r="AC114" i="49"/>
  <c r="AD114" i="49"/>
  <c r="AE114" i="49"/>
  <c r="AF114" i="49"/>
  <c r="AG114" i="49"/>
  <c r="AH114" i="49"/>
  <c r="AI114" i="49"/>
  <c r="AJ114" i="49"/>
  <c r="AK114" i="49"/>
  <c r="AL114" i="49"/>
  <c r="AM114" i="49"/>
  <c r="AN114" i="49"/>
  <c r="AO114" i="49"/>
  <c r="AP114" i="49"/>
  <c r="AQ114" i="49"/>
  <c r="AR114" i="49"/>
  <c r="AS114" i="49"/>
  <c r="AT114" i="49"/>
  <c r="AU114" i="49"/>
  <c r="AV114" i="49"/>
  <c r="AW114" i="49"/>
  <c r="AX114" i="49"/>
  <c r="AY114" i="49"/>
  <c r="AZ114" i="49"/>
  <c r="BA114" i="49"/>
  <c r="BB114" i="49"/>
  <c r="BC114" i="49"/>
  <c r="BD114" i="49"/>
  <c r="BE114" i="49"/>
  <c r="BF114" i="49"/>
  <c r="BG114" i="49"/>
  <c r="BH114" i="49"/>
  <c r="BI114" i="49"/>
  <c r="BJ114" i="49"/>
  <c r="BK114" i="49"/>
  <c r="BL114" i="49"/>
  <c r="BM114" i="49"/>
  <c r="BN114" i="49"/>
  <c r="BO114" i="49"/>
  <c r="BP114" i="49"/>
  <c r="BQ114" i="49"/>
  <c r="BR114" i="49"/>
  <c r="BS114" i="49"/>
  <c r="BT114" i="49"/>
  <c r="BU114" i="49"/>
  <c r="BV114" i="49"/>
  <c r="BW114" i="49"/>
  <c r="BX114" i="49"/>
  <c r="BY114" i="49"/>
  <c r="BZ114" i="49"/>
  <c r="CA114" i="49"/>
  <c r="CB114" i="49"/>
  <c r="CC114" i="49"/>
  <c r="CD114" i="49"/>
  <c r="CE114" i="49"/>
  <c r="CF114" i="49"/>
  <c r="CG114" i="49"/>
  <c r="CH114" i="49"/>
  <c r="CI114" i="49"/>
  <c r="CJ114" i="49"/>
  <c r="CK114" i="49"/>
  <c r="CL114" i="49"/>
  <c r="CM114" i="49"/>
  <c r="CN114" i="49"/>
  <c r="CO114" i="49"/>
  <c r="CP114" i="49"/>
  <c r="CQ114" i="49"/>
  <c r="CR114" i="49"/>
  <c r="CS114" i="49"/>
  <c r="CT114" i="49"/>
  <c r="CU114" i="49"/>
  <c r="CV114" i="49"/>
  <c r="CW114" i="49"/>
  <c r="CX114" i="49"/>
  <c r="CY114" i="49"/>
  <c r="I2" i="67"/>
  <c r="J2" i="67" s="1"/>
  <c r="K2" i="67" s="1"/>
  <c r="L2" i="67" s="1"/>
  <c r="M2" i="67" s="1"/>
  <c r="N2" i="67" s="1"/>
  <c r="O2" i="67" s="1"/>
  <c r="P2" i="67" s="1"/>
  <c r="Q2" i="67" s="1"/>
  <c r="R2" i="67" s="1"/>
  <c r="S2" i="67" s="1"/>
  <c r="T2" i="67" s="1"/>
  <c r="U2" i="67" s="1"/>
  <c r="V2" i="67" s="1"/>
  <c r="W2" i="67" s="1"/>
  <c r="X2" i="67" s="1"/>
  <c r="Y2" i="67" s="1"/>
  <c r="Z2" i="67" s="1"/>
  <c r="AA2" i="67" s="1"/>
  <c r="AB2" i="67" s="1"/>
  <c r="AC2" i="67" s="1"/>
  <c r="AD2" i="67" s="1"/>
  <c r="AE2" i="67" s="1"/>
  <c r="AF2" i="67" s="1"/>
  <c r="AG2" i="67" s="1"/>
  <c r="AH2" i="67" s="1"/>
  <c r="AI2" i="67" s="1"/>
  <c r="AJ2" i="67" s="1"/>
  <c r="AK2" i="67" s="1"/>
  <c r="AL2" i="67" s="1"/>
  <c r="AM2" i="67" s="1"/>
  <c r="AN2" i="67" s="1"/>
  <c r="AO2" i="67" s="1"/>
  <c r="AP2" i="67" s="1"/>
  <c r="AQ2" i="67" s="1"/>
  <c r="AR2" i="67" s="1"/>
  <c r="AS2" i="67" s="1"/>
  <c r="AT2" i="67" s="1"/>
  <c r="AU2" i="67" s="1"/>
  <c r="AV2" i="67" s="1"/>
  <c r="AW2" i="67" s="1"/>
  <c r="AW2" i="49" s="1"/>
  <c r="AR23" i="46" s="1"/>
  <c r="DA2" i="67"/>
  <c r="DA2" i="49" s="1"/>
  <c r="D37" i="65"/>
  <c r="D36" i="65"/>
  <c r="J78" i="5"/>
  <c r="K78" i="5"/>
  <c r="L78" i="5"/>
  <c r="J64" i="5"/>
  <c r="K64" i="5"/>
  <c r="L64" i="5"/>
  <c r="J48" i="5"/>
  <c r="K48" i="5"/>
  <c r="L48" i="5"/>
  <c r="J23" i="5"/>
  <c r="K23" i="5"/>
  <c r="L23" i="5"/>
  <c r="H86" i="55"/>
  <c r="G86" i="55"/>
  <c r="F86" i="55"/>
  <c r="H102" i="55"/>
  <c r="G102" i="55"/>
  <c r="F102" i="55"/>
  <c r="GX8" i="42"/>
  <c r="GW8" i="42"/>
  <c r="GV8" i="42"/>
  <c r="GU8" i="42"/>
  <c r="GU8" i="41"/>
  <c r="GV8" i="41"/>
  <c r="GW8" i="41"/>
  <c r="GX8" i="41"/>
  <c r="D42" i="65"/>
  <c r="D41" i="65"/>
  <c r="D40" i="65"/>
  <c r="D39" i="65"/>
  <c r="D38" i="65"/>
  <c r="D35" i="65"/>
  <c r="D34" i="65"/>
  <c r="G43" i="65"/>
  <c r="E43" i="65"/>
  <c r="H42" i="65"/>
  <c r="H41" i="65"/>
  <c r="H40" i="65"/>
  <c r="H39" i="65"/>
  <c r="H38" i="65"/>
  <c r="H37" i="65"/>
  <c r="H36" i="65"/>
  <c r="H35" i="65"/>
  <c r="H34" i="65"/>
  <c r="H33" i="65"/>
  <c r="F30" i="65"/>
  <c r="G30" i="65"/>
  <c r="F17" i="65"/>
  <c r="G17" i="65"/>
  <c r="F5" i="65"/>
  <c r="G5" i="65"/>
  <c r="E5" i="65"/>
  <c r="HB8" i="42"/>
  <c r="HA8" i="42"/>
  <c r="GZ8" i="42"/>
  <c r="GY8" i="42"/>
  <c r="HC8" i="42"/>
  <c r="HB8" i="41"/>
  <c r="HA8" i="41"/>
  <c r="GZ8" i="41"/>
  <c r="GY8" i="41"/>
  <c r="HC8" i="41"/>
  <c r="HC8" i="34"/>
  <c r="HB8" i="34"/>
  <c r="HA8" i="34"/>
  <c r="GZ8" i="34"/>
  <c r="GY8" i="34"/>
  <c r="H114" i="49"/>
  <c r="H113" i="49"/>
  <c r="H112" i="49"/>
  <c r="H111" i="49"/>
  <c r="H110" i="49"/>
  <c r="H109" i="49"/>
  <c r="H108" i="49"/>
  <c r="H107" i="49"/>
  <c r="H106" i="49"/>
  <c r="H105" i="49"/>
  <c r="H104" i="49"/>
  <c r="H103" i="49"/>
  <c r="H102" i="49"/>
  <c r="H101" i="49"/>
  <c r="H100" i="49"/>
  <c r="H99" i="49"/>
  <c r="H98" i="49"/>
  <c r="H97" i="49"/>
  <c r="H96" i="49"/>
  <c r="H95" i="49"/>
  <c r="H94" i="49"/>
  <c r="H93" i="49"/>
  <c r="H92" i="49"/>
  <c r="H91" i="49"/>
  <c r="M9" i="40"/>
  <c r="L9" i="40"/>
  <c r="K9" i="40"/>
  <c r="J9" i="40"/>
  <c r="I9" i="40"/>
  <c r="N9" i="40"/>
  <c r="G20" i="55" l="1"/>
  <c r="H54" i="55"/>
  <c r="F20" i="55"/>
  <c r="H20" i="55"/>
  <c r="F54" i="55"/>
  <c r="G54" i="55"/>
  <c r="F58" i="65"/>
  <c r="F61" i="65" s="1"/>
  <c r="H43" i="65"/>
  <c r="EM2" i="67"/>
  <c r="EM2" i="49" s="1"/>
  <c r="EE2" i="67"/>
  <c r="EE2" i="49" s="1"/>
  <c r="DW2" i="67"/>
  <c r="DW2" i="49" s="1"/>
  <c r="DO2" i="67"/>
  <c r="DO2" i="49" s="1"/>
  <c r="DG2" i="67"/>
  <c r="DG2" i="49" s="1"/>
  <c r="J2" i="49"/>
  <c r="R2" i="49"/>
  <c r="Z2" i="49"/>
  <c r="AH2" i="49"/>
  <c r="AP2" i="49"/>
  <c r="EL2" i="67"/>
  <c r="EL2" i="49" s="1"/>
  <c r="ED2" i="67"/>
  <c r="ED2" i="49" s="1"/>
  <c r="DV2" i="67"/>
  <c r="DV2" i="49" s="1"/>
  <c r="DN2" i="67"/>
  <c r="DN2" i="49" s="1"/>
  <c r="DF2" i="67"/>
  <c r="DF2" i="49" s="1"/>
  <c r="K2" i="49"/>
  <c r="S2" i="49"/>
  <c r="AA2" i="49"/>
  <c r="AI2" i="49"/>
  <c r="AQ2" i="49"/>
  <c r="EK2" i="67"/>
  <c r="EK2" i="49" s="1"/>
  <c r="EC2" i="67"/>
  <c r="EC2" i="49" s="1"/>
  <c r="DU2" i="67"/>
  <c r="DU2" i="49" s="1"/>
  <c r="DM2" i="67"/>
  <c r="DM2" i="49" s="1"/>
  <c r="DE2" i="67"/>
  <c r="DE2" i="49" s="1"/>
  <c r="L2" i="49"/>
  <c r="T2" i="49"/>
  <c r="AB2" i="49"/>
  <c r="AJ2" i="49"/>
  <c r="AR2" i="49"/>
  <c r="EJ2" i="67"/>
  <c r="EJ2" i="49" s="1"/>
  <c r="EB2" i="67"/>
  <c r="EB2" i="49" s="1"/>
  <c r="DT2" i="67"/>
  <c r="DT2" i="49" s="1"/>
  <c r="DL2" i="67"/>
  <c r="DL2" i="49" s="1"/>
  <c r="DD2" i="67"/>
  <c r="DD2" i="49" s="1"/>
  <c r="M2" i="49"/>
  <c r="U2" i="49"/>
  <c r="AC2" i="49"/>
  <c r="AK2" i="49"/>
  <c r="AS2" i="49"/>
  <c r="EI2" i="67"/>
  <c r="EI2" i="49" s="1"/>
  <c r="EA2" i="67"/>
  <c r="EA2" i="49" s="1"/>
  <c r="DS2" i="67"/>
  <c r="DS2" i="49" s="1"/>
  <c r="DK2" i="67"/>
  <c r="DK2" i="49" s="1"/>
  <c r="DC2" i="67"/>
  <c r="DC2" i="49" s="1"/>
  <c r="N2" i="49"/>
  <c r="V2" i="49"/>
  <c r="AD2" i="49"/>
  <c r="AL2" i="49"/>
  <c r="AT2" i="49"/>
  <c r="EH2" i="67"/>
  <c r="EH2" i="49" s="1"/>
  <c r="DZ2" i="67"/>
  <c r="DZ2" i="49" s="1"/>
  <c r="DR2" i="67"/>
  <c r="DR2" i="49" s="1"/>
  <c r="DJ2" i="67"/>
  <c r="DJ2" i="49" s="1"/>
  <c r="DB2" i="67"/>
  <c r="DB2" i="49" s="1"/>
  <c r="O2" i="49"/>
  <c r="W2" i="49"/>
  <c r="AE2" i="49"/>
  <c r="AM2" i="49"/>
  <c r="AU2" i="49"/>
  <c r="EO2" i="67"/>
  <c r="EO2" i="49" s="1"/>
  <c r="EG2" i="67"/>
  <c r="EG2" i="49" s="1"/>
  <c r="DY2" i="67"/>
  <c r="DY2" i="49" s="1"/>
  <c r="DQ2" i="67"/>
  <c r="DQ2" i="49" s="1"/>
  <c r="DI2" i="67"/>
  <c r="DI2" i="49" s="1"/>
  <c r="P2" i="49"/>
  <c r="X2" i="49"/>
  <c r="AF2" i="49"/>
  <c r="AN2" i="49"/>
  <c r="AV2" i="49"/>
  <c r="EN2" i="67"/>
  <c r="EN2" i="49" s="1"/>
  <c r="EF2" i="67"/>
  <c r="EF2" i="49" s="1"/>
  <c r="DX2" i="67"/>
  <c r="DX2" i="49" s="1"/>
  <c r="DP2" i="67"/>
  <c r="DP2" i="49" s="1"/>
  <c r="DH2" i="67"/>
  <c r="DH2" i="49" s="1"/>
  <c r="I2" i="49"/>
  <c r="Q2" i="49"/>
  <c r="Y2" i="49"/>
  <c r="AG2" i="49"/>
  <c r="AO2" i="49"/>
  <c r="EP2" i="67"/>
  <c r="EP2" i="49" s="1"/>
  <c r="AX2" i="67"/>
  <c r="AJ23" i="46" l="1"/>
  <c r="AJ8" i="46"/>
  <c r="AA23" i="46"/>
  <c r="AA8" i="46"/>
  <c r="Q23" i="46"/>
  <c r="Q8" i="46"/>
  <c r="AF23" i="46"/>
  <c r="AF8" i="46"/>
  <c r="AM23" i="46"/>
  <c r="AM8" i="46"/>
  <c r="AL8" i="46"/>
  <c r="AL23" i="46"/>
  <c r="AC8" i="46"/>
  <c r="AC23" i="46"/>
  <c r="AB23" i="46"/>
  <c r="AB8" i="46"/>
  <c r="S23" i="46"/>
  <c r="S8" i="46"/>
  <c r="I23" i="46"/>
  <c r="I8" i="46"/>
  <c r="X23" i="46"/>
  <c r="X8" i="46"/>
  <c r="AE23" i="46"/>
  <c r="AE8" i="46"/>
  <c r="AD8" i="46"/>
  <c r="AD23" i="46"/>
  <c r="U8" i="46"/>
  <c r="U23" i="46"/>
  <c r="T23" i="46"/>
  <c r="T8" i="46"/>
  <c r="K23" i="46"/>
  <c r="K8" i="46"/>
  <c r="P23" i="46"/>
  <c r="P8" i="46"/>
  <c r="W23" i="46"/>
  <c r="W8" i="46"/>
  <c r="V8" i="46"/>
  <c r="V23" i="46"/>
  <c r="M8" i="46"/>
  <c r="M23" i="46"/>
  <c r="AY2" i="67"/>
  <c r="ER2" i="67" s="1"/>
  <c r="ER2" i="49" s="1"/>
  <c r="AX2" i="49"/>
  <c r="L23" i="46"/>
  <c r="L8" i="46"/>
  <c r="AP23" i="46"/>
  <c r="AP8" i="46"/>
  <c r="H23" i="46"/>
  <c r="H8" i="46"/>
  <c r="O23" i="46"/>
  <c r="O8" i="46"/>
  <c r="N8" i="46"/>
  <c r="N23" i="46"/>
  <c r="E8" i="46"/>
  <c r="E23" i="46"/>
  <c r="D23" i="46"/>
  <c r="D8" i="46"/>
  <c r="AH23" i="46"/>
  <c r="AH8" i="46"/>
  <c r="G23" i="46"/>
  <c r="G8" i="46"/>
  <c r="F8" i="46"/>
  <c r="F23" i="46"/>
  <c r="Z23" i="46"/>
  <c r="Z8" i="46"/>
  <c r="AO23" i="46"/>
  <c r="AO8" i="46"/>
  <c r="AQ23" i="46"/>
  <c r="AQ8" i="46"/>
  <c r="R23" i="46"/>
  <c r="R8" i="46"/>
  <c r="AG23" i="46"/>
  <c r="AG8" i="46"/>
  <c r="AI23" i="46"/>
  <c r="AI8" i="46"/>
  <c r="J23" i="46"/>
  <c r="J8" i="46"/>
  <c r="Y23" i="46"/>
  <c r="Y8" i="46"/>
  <c r="AN23" i="46"/>
  <c r="AN8" i="46"/>
  <c r="AK8" i="46"/>
  <c r="AK23" i="46"/>
  <c r="EQ2" i="67"/>
  <c r="EQ2" i="49" s="1"/>
  <c r="AZ2" i="67" l="1"/>
  <c r="AY2" i="49"/>
  <c r="BA2" i="67" l="1"/>
  <c r="AZ2" i="49"/>
  <c r="ES2" i="67"/>
  <c r="ES2" i="49" s="1"/>
  <c r="BB2" i="67" l="1"/>
  <c r="BA2" i="49"/>
  <c r="ET2" i="67"/>
  <c r="ET2" i="49" s="1"/>
  <c r="BC2" i="67" l="1"/>
  <c r="BB2" i="49"/>
  <c r="EU2" i="67"/>
  <c r="EU2" i="49" s="1"/>
  <c r="R21" i="40"/>
  <c r="R43" i="40"/>
  <c r="BD2" i="67" l="1"/>
  <c r="BC2" i="49"/>
  <c r="EV2" i="67"/>
  <c r="EV2" i="49" s="1"/>
  <c r="C18" i="40"/>
  <c r="C19" i="40"/>
  <c r="H53" i="65"/>
  <c r="H54" i="65"/>
  <c r="H55" i="65"/>
  <c r="H27" i="65"/>
  <c r="H28" i="65"/>
  <c r="H29" i="65"/>
  <c r="H14" i="65"/>
  <c r="H15" i="65"/>
  <c r="H16" i="65"/>
  <c r="D55" i="65"/>
  <c r="D54" i="65"/>
  <c r="D53" i="65"/>
  <c r="D29" i="65"/>
  <c r="D28" i="65"/>
  <c r="D27" i="65"/>
  <c r="D16" i="65"/>
  <c r="D15" i="65"/>
  <c r="D14" i="65"/>
  <c r="H88" i="5"/>
  <c r="H87" i="5"/>
  <c r="H86" i="5"/>
  <c r="H74" i="5"/>
  <c r="H73" i="5"/>
  <c r="H72" i="5"/>
  <c r="H58" i="5"/>
  <c r="H57" i="5"/>
  <c r="H56" i="5"/>
  <c r="BD2" i="49" l="1"/>
  <c r="EW2" i="67"/>
  <c r="EW2" i="49" s="1"/>
  <c r="BE2" i="67"/>
  <c r="R18" i="40"/>
  <c r="R19" i="40"/>
  <c r="C30" i="40"/>
  <c r="C41" i="40" s="1"/>
  <c r="R41" i="40" s="1"/>
  <c r="C29" i="40"/>
  <c r="C40" i="40" s="1"/>
  <c r="H113" i="5"/>
  <c r="H112" i="5"/>
  <c r="H111" i="5"/>
  <c r="H110" i="5"/>
  <c r="H109" i="5"/>
  <c r="H108" i="5"/>
  <c r="H107" i="5"/>
  <c r="H85" i="5"/>
  <c r="H84" i="5"/>
  <c r="H83" i="5"/>
  <c r="H82" i="5"/>
  <c r="H81" i="5"/>
  <c r="H80" i="5"/>
  <c r="H79" i="5"/>
  <c r="H71" i="5"/>
  <c r="H70" i="5"/>
  <c r="H69" i="5"/>
  <c r="H68" i="5"/>
  <c r="H67" i="5"/>
  <c r="H66" i="5"/>
  <c r="H65" i="5"/>
  <c r="R40" i="40" l="1"/>
  <c r="BE2" i="49"/>
  <c r="BF2" i="67"/>
  <c r="EX2" i="67"/>
  <c r="EX2" i="49" s="1"/>
  <c r="R29" i="40"/>
  <c r="C51" i="40"/>
  <c r="R30" i="40"/>
  <c r="C52" i="40"/>
  <c r="R52" i="40" s="1"/>
  <c r="R51" i="40" l="1"/>
  <c r="BF2" i="49"/>
  <c r="BG2" i="67"/>
  <c r="EY2" i="67"/>
  <c r="EY2" i="49" s="1"/>
  <c r="M25" i="43"/>
  <c r="L25" i="43"/>
  <c r="K25" i="43"/>
  <c r="J25" i="43"/>
  <c r="I25" i="43"/>
  <c r="BG2" i="49" l="1"/>
  <c r="EZ2" i="67"/>
  <c r="EZ2" i="49" s="1"/>
  <c r="BH2" i="67"/>
  <c r="HF2" i="49"/>
  <c r="GT2" i="49"/>
  <c r="CZ2" i="49"/>
  <c r="H2" i="49"/>
  <c r="E2" i="49"/>
  <c r="D2" i="49"/>
  <c r="C2" i="49"/>
  <c r="B2" i="49"/>
  <c r="A2" i="49"/>
  <c r="BH2" i="49" l="1"/>
  <c r="BI2" i="67"/>
  <c r="FA2" i="67"/>
  <c r="FA2" i="49" s="1"/>
  <c r="BI2" i="49" l="1"/>
  <c r="BJ2" i="67"/>
  <c r="FB2" i="67"/>
  <c r="FB2" i="49" s="1"/>
  <c r="E114" i="49"/>
  <c r="D114" i="49"/>
  <c r="B114" i="49"/>
  <c r="A114" i="49"/>
  <c r="E113" i="49"/>
  <c r="D113" i="49"/>
  <c r="B113" i="49"/>
  <c r="A113" i="49"/>
  <c r="E112" i="49"/>
  <c r="D112" i="49"/>
  <c r="B112" i="49"/>
  <c r="A112" i="49"/>
  <c r="E111" i="49"/>
  <c r="D111" i="49"/>
  <c r="B111" i="49"/>
  <c r="A111" i="49"/>
  <c r="E110" i="49"/>
  <c r="D110" i="49"/>
  <c r="B110" i="49"/>
  <c r="A110" i="49"/>
  <c r="E109" i="49"/>
  <c r="D109" i="49"/>
  <c r="B109" i="49"/>
  <c r="A109" i="49"/>
  <c r="E108" i="49"/>
  <c r="D108" i="49"/>
  <c r="B108" i="49"/>
  <c r="A108" i="49"/>
  <c r="E107" i="49"/>
  <c r="D107" i="49"/>
  <c r="B107" i="49"/>
  <c r="A107" i="49"/>
  <c r="E106" i="49"/>
  <c r="D106" i="49"/>
  <c r="B106" i="49"/>
  <c r="A106" i="49"/>
  <c r="E105" i="49"/>
  <c r="D105" i="49"/>
  <c r="B105" i="49"/>
  <c r="A105" i="49"/>
  <c r="E104" i="49"/>
  <c r="D104" i="49"/>
  <c r="B104" i="49"/>
  <c r="A104" i="49"/>
  <c r="E103" i="49"/>
  <c r="D103" i="49"/>
  <c r="B103" i="49"/>
  <c r="A103" i="49"/>
  <c r="E102" i="49"/>
  <c r="D102" i="49"/>
  <c r="B102" i="49"/>
  <c r="A102" i="49"/>
  <c r="E101" i="49"/>
  <c r="D101" i="49"/>
  <c r="B101" i="49"/>
  <c r="A101" i="49"/>
  <c r="E100" i="49"/>
  <c r="D100" i="49"/>
  <c r="B100" i="49"/>
  <c r="A100" i="49"/>
  <c r="E99" i="49"/>
  <c r="D99" i="49"/>
  <c r="B99" i="49"/>
  <c r="A99" i="49"/>
  <c r="E98" i="49"/>
  <c r="D98" i="49"/>
  <c r="B98" i="49"/>
  <c r="A98" i="49"/>
  <c r="E97" i="49"/>
  <c r="D97" i="49"/>
  <c r="B97" i="49"/>
  <c r="A97" i="49"/>
  <c r="E96" i="49"/>
  <c r="D96" i="49"/>
  <c r="B96" i="49"/>
  <c r="A96" i="49"/>
  <c r="E95" i="49"/>
  <c r="D95" i="49"/>
  <c r="B95" i="49"/>
  <c r="A95" i="49"/>
  <c r="E94" i="49"/>
  <c r="D94" i="49"/>
  <c r="B94" i="49"/>
  <c r="A94" i="49"/>
  <c r="E93" i="49"/>
  <c r="D93" i="49"/>
  <c r="B93" i="49"/>
  <c r="A93" i="49"/>
  <c r="E92" i="49"/>
  <c r="D92" i="49"/>
  <c r="B92" i="49"/>
  <c r="A92" i="49"/>
  <c r="E91" i="49"/>
  <c r="D91" i="49"/>
  <c r="B91" i="49"/>
  <c r="A91" i="49"/>
  <c r="E90" i="49"/>
  <c r="D90" i="49"/>
  <c r="B90" i="49"/>
  <c r="A90" i="49"/>
  <c r="D89" i="49"/>
  <c r="D88" i="49"/>
  <c r="D87" i="49"/>
  <c r="D86" i="49"/>
  <c r="D85" i="49"/>
  <c r="D84" i="49"/>
  <c r="GU2" i="67" a="1"/>
  <c r="BJ2" i="49" l="1"/>
  <c r="BK2" i="67"/>
  <c r="FC2" i="67"/>
  <c r="FC2" i="49" s="1"/>
  <c r="DE1" i="67"/>
  <c r="DO1" i="67"/>
  <c r="DW1" i="67"/>
  <c r="EE1" i="67"/>
  <c r="EM1" i="67"/>
  <c r="DD1" i="67"/>
  <c r="DP1" i="67"/>
  <c r="DX1" i="67"/>
  <c r="EF1" i="67"/>
  <c r="EN1" i="67"/>
  <c r="DK1" i="67"/>
  <c r="DC1" i="67"/>
  <c r="DQ1" i="67"/>
  <c r="DY1" i="67"/>
  <c r="EG1" i="67"/>
  <c r="DJ1" i="67"/>
  <c r="DB1" i="67"/>
  <c r="DR1" i="67"/>
  <c r="DZ1" i="67"/>
  <c r="EH1" i="67"/>
  <c r="DI1" i="67"/>
  <c r="DA1" i="67"/>
  <c r="DS1" i="67"/>
  <c r="EA1" i="67"/>
  <c r="EI1" i="67"/>
  <c r="DH1" i="67"/>
  <c r="DL1" i="67"/>
  <c r="DT1" i="67"/>
  <c r="EB1" i="67"/>
  <c r="EJ1" i="67"/>
  <c r="DG1" i="67"/>
  <c r="DM1" i="67"/>
  <c r="DU1" i="67"/>
  <c r="EC1" i="67"/>
  <c r="EK1" i="67"/>
  <c r="DF1" i="67"/>
  <c r="DN1" i="67"/>
  <c r="DV1" i="67"/>
  <c r="ED1" i="67"/>
  <c r="EL1" i="67"/>
  <c r="GZ2" i="49"/>
  <c r="GY2" i="49"/>
  <c r="GX2" i="49"/>
  <c r="GC1" i="67"/>
  <c r="GD1" i="67"/>
  <c r="EX1" i="67"/>
  <c r="FE1" i="67"/>
  <c r="GK1" i="67"/>
  <c r="FF1" i="67"/>
  <c r="GL1" i="67"/>
  <c r="FM1" i="67"/>
  <c r="FN1" i="67"/>
  <c r="EO1" i="67"/>
  <c r="EP1" i="67"/>
  <c r="FV1" i="67"/>
  <c r="FU1" i="67"/>
  <c r="EW1" i="67"/>
  <c r="GW2" i="49"/>
  <c r="HD2" i="49"/>
  <c r="HA2" i="49"/>
  <c r="HE2" i="49"/>
  <c r="GV2" i="49"/>
  <c r="HB2" i="49"/>
  <c r="HC2" i="49"/>
  <c r="EQ1" i="67"/>
  <c r="FO1" i="67"/>
  <c r="GE1" i="67"/>
  <c r="FX1" i="67"/>
  <c r="ES1" i="67"/>
  <c r="FA1" i="67"/>
  <c r="FI1" i="67"/>
  <c r="FQ1" i="67"/>
  <c r="FY1" i="67"/>
  <c r="GG1" i="67"/>
  <c r="GO1" i="67"/>
  <c r="GU2" i="67"/>
  <c r="GU2" i="49" s="1"/>
  <c r="EY1" i="67"/>
  <c r="FW1" i="67"/>
  <c r="GM1" i="67"/>
  <c r="ER1" i="67"/>
  <c r="FH1" i="67"/>
  <c r="GN1" i="67"/>
  <c r="ET1" i="67"/>
  <c r="FB1" i="67"/>
  <c r="FJ1" i="67"/>
  <c r="FR1" i="67"/>
  <c r="FZ1" i="67"/>
  <c r="GH1" i="67"/>
  <c r="GP1" i="67"/>
  <c r="GF1" i="67"/>
  <c r="EU1" i="67"/>
  <c r="FC1" i="67"/>
  <c r="FK1" i="67"/>
  <c r="FS1" i="67"/>
  <c r="GA1" i="67"/>
  <c r="GI1" i="67"/>
  <c r="GQ1" i="67"/>
  <c r="FG1" i="67"/>
  <c r="EZ1" i="67"/>
  <c r="FP1" i="67"/>
  <c r="EV1" i="67"/>
  <c r="FD1" i="67"/>
  <c r="FL1" i="67"/>
  <c r="FT1" i="67"/>
  <c r="GB1" i="67"/>
  <c r="GJ1" i="67"/>
  <c r="GR1" i="67"/>
  <c r="C96" i="49"/>
  <c r="C92" i="49"/>
  <c r="C106" i="49"/>
  <c r="C109" i="49"/>
  <c r="C90" i="49"/>
  <c r="C104" i="49"/>
  <c r="C91" i="49"/>
  <c r="C97" i="49"/>
  <c r="C105" i="49"/>
  <c r="C108" i="49"/>
  <c r="C114" i="49"/>
  <c r="C100" i="49"/>
  <c r="C113" i="49"/>
  <c r="C111" i="49"/>
  <c r="C99" i="49"/>
  <c r="C112" i="49"/>
  <c r="C93" i="49"/>
  <c r="C101" i="49"/>
  <c r="C98" i="49"/>
  <c r="C102" i="49"/>
  <c r="C107" i="49"/>
  <c r="C94" i="49"/>
  <c r="C110" i="49"/>
  <c r="C95" i="49"/>
  <c r="C103" i="49"/>
  <c r="BK1" i="67" l="1"/>
  <c r="BK116" i="67" s="1"/>
  <c r="FD1" i="49"/>
  <c r="BZ1" i="67"/>
  <c r="BZ116" i="67" s="1"/>
  <c r="FS1" i="49"/>
  <c r="BY1" i="67"/>
  <c r="BY116" i="67" s="1"/>
  <c r="FR1" i="49"/>
  <c r="CD1" i="67"/>
  <c r="CD116" i="67" s="1"/>
  <c r="FW1" i="49"/>
  <c r="BH1" i="67"/>
  <c r="BH116" i="67" s="1"/>
  <c r="FA1" i="49"/>
  <c r="AW1" i="67"/>
  <c r="AW116" i="67" s="1"/>
  <c r="EP1" i="49"/>
  <c r="BE1" i="67"/>
  <c r="BE116" i="67" s="1"/>
  <c r="EX1" i="49"/>
  <c r="AS1" i="67"/>
  <c r="AS116" i="67" s="1"/>
  <c r="EL1" i="49"/>
  <c r="T1" i="67"/>
  <c r="T116" i="67" s="1"/>
  <c r="DM1" i="49"/>
  <c r="AH1" i="67"/>
  <c r="AH116" i="67" s="1"/>
  <c r="EA1" i="49"/>
  <c r="Q1" i="67"/>
  <c r="Q116" i="67" s="1"/>
  <c r="DJ1" i="49"/>
  <c r="AE1" i="67"/>
  <c r="AE116" i="67" s="1"/>
  <c r="DX1" i="49"/>
  <c r="BC1" i="67"/>
  <c r="BC116" i="67" s="1"/>
  <c r="EV1" i="49"/>
  <c r="BR1" i="67"/>
  <c r="BR116" i="67" s="1"/>
  <c r="FK1" i="49"/>
  <c r="BQ1" i="67"/>
  <c r="BQ116" i="67" s="1"/>
  <c r="FJ1" i="49"/>
  <c r="BF1" i="67"/>
  <c r="BF116" i="67" s="1"/>
  <c r="EY1" i="49"/>
  <c r="AZ1" i="67"/>
  <c r="AZ116" i="67" s="1"/>
  <c r="ES1" i="49"/>
  <c r="AV1" i="67"/>
  <c r="AV116" i="67" s="1"/>
  <c r="EO1" i="49"/>
  <c r="CK1" i="67"/>
  <c r="CK116" i="67" s="1"/>
  <c r="GD1" i="49"/>
  <c r="AK1" i="67"/>
  <c r="AK116" i="67" s="1"/>
  <c r="ED1" i="49"/>
  <c r="N1" i="67"/>
  <c r="N116" i="67" s="1"/>
  <c r="DG1" i="49"/>
  <c r="Z1" i="67"/>
  <c r="Z116" i="67" s="1"/>
  <c r="DS1" i="49"/>
  <c r="AN1" i="67"/>
  <c r="AN116" i="67" s="1"/>
  <c r="EG1" i="49"/>
  <c r="W1" i="67"/>
  <c r="W116" i="67" s="1"/>
  <c r="DP1" i="49"/>
  <c r="BW1" i="67"/>
  <c r="BW116" i="67" s="1"/>
  <c r="FP1" i="49"/>
  <c r="BJ1" i="67"/>
  <c r="BJ116" i="67" s="1"/>
  <c r="FC1" i="49"/>
  <c r="BI1" i="67"/>
  <c r="BI116" i="67" s="1"/>
  <c r="FB1" i="49"/>
  <c r="CE1" i="67"/>
  <c r="CE116" i="67" s="1"/>
  <c r="FX1" i="49"/>
  <c r="BU1" i="67"/>
  <c r="BU116" i="67" s="1"/>
  <c r="FN1" i="49"/>
  <c r="CJ1" i="67"/>
  <c r="CJ116" i="67" s="1"/>
  <c r="GC1" i="49"/>
  <c r="AC1" i="67"/>
  <c r="AC116" i="67" s="1"/>
  <c r="DV1" i="49"/>
  <c r="AQ1" i="67"/>
  <c r="AQ116" i="67" s="1"/>
  <c r="EJ1" i="49"/>
  <c r="H1" i="67"/>
  <c r="H116" i="67" s="1"/>
  <c r="DA1" i="49"/>
  <c r="AF1" i="67"/>
  <c r="AF116" i="67" s="1"/>
  <c r="DY1" i="49"/>
  <c r="K1" i="67"/>
  <c r="K116" i="67" s="1"/>
  <c r="DD1" i="49"/>
  <c r="CY1" i="67"/>
  <c r="CY116" i="67" s="1"/>
  <c r="GR1" i="49"/>
  <c r="BG1" i="67"/>
  <c r="BG116" i="67" s="1"/>
  <c r="EZ1" i="49"/>
  <c r="BB1" i="67"/>
  <c r="BB116" i="67" s="1"/>
  <c r="EU1" i="49"/>
  <c r="BA1" i="67"/>
  <c r="BA116" i="67" s="1"/>
  <c r="ET1" i="49"/>
  <c r="CV1" i="67"/>
  <c r="CV116" i="67" s="1"/>
  <c r="GO1" i="49"/>
  <c r="CL1" i="67"/>
  <c r="CL116" i="67" s="1"/>
  <c r="GE1" i="49"/>
  <c r="BT1" i="67"/>
  <c r="BT116" i="67" s="1"/>
  <c r="FM1" i="49"/>
  <c r="U1" i="67"/>
  <c r="U116" i="67" s="1"/>
  <c r="DN1" i="49"/>
  <c r="AI1" i="67"/>
  <c r="AI116" i="67" s="1"/>
  <c r="EB1" i="49"/>
  <c r="P1" i="67"/>
  <c r="P116" i="67" s="1"/>
  <c r="DI1" i="49"/>
  <c r="X1" i="67"/>
  <c r="X116" i="67" s="1"/>
  <c r="DQ1" i="49"/>
  <c r="AT1" i="67"/>
  <c r="AT116" i="67" s="1"/>
  <c r="EM1" i="49"/>
  <c r="CQ1" i="67"/>
  <c r="CQ116" i="67" s="1"/>
  <c r="GJ1" i="49"/>
  <c r="BN1" i="67"/>
  <c r="BN116" i="67" s="1"/>
  <c r="FG1" i="49"/>
  <c r="CM1" i="67"/>
  <c r="CM116" i="67" s="1"/>
  <c r="GF1" i="49"/>
  <c r="CU1" i="67"/>
  <c r="CU116" i="67" s="1"/>
  <c r="GN1" i="49"/>
  <c r="CN1" i="67"/>
  <c r="CN116" i="67" s="1"/>
  <c r="GG1" i="49"/>
  <c r="BV1" i="67"/>
  <c r="BV116" i="67" s="1"/>
  <c r="FO1" i="49"/>
  <c r="CS1" i="67"/>
  <c r="CS116" i="67" s="1"/>
  <c r="GL1" i="49"/>
  <c r="M1" i="67"/>
  <c r="M116" i="67" s="1"/>
  <c r="DF1" i="49"/>
  <c r="AA1" i="67"/>
  <c r="AA116" i="67" s="1"/>
  <c r="DT1" i="49"/>
  <c r="AO1" i="67"/>
  <c r="AO116" i="67" s="1"/>
  <c r="EH1" i="49"/>
  <c r="J1" i="67"/>
  <c r="J116" i="67" s="1"/>
  <c r="DC1" i="49"/>
  <c r="AL1" i="67"/>
  <c r="AL116" i="67" s="1"/>
  <c r="EE1" i="49"/>
  <c r="BK2" i="49"/>
  <c r="BL2" i="67"/>
  <c r="FD2" i="67"/>
  <c r="FD2" i="49" s="1"/>
  <c r="CI1" i="67"/>
  <c r="CI116" i="67" s="1"/>
  <c r="GB1" i="49"/>
  <c r="CX1" i="67"/>
  <c r="CX116" i="67" s="1"/>
  <c r="GQ1" i="49"/>
  <c r="CW1" i="67"/>
  <c r="CW116" i="67" s="1"/>
  <c r="GP1" i="49"/>
  <c r="BO1" i="67"/>
  <c r="BO116" i="67" s="1"/>
  <c r="FH1" i="49"/>
  <c r="CF1" i="67"/>
  <c r="CF116" i="67" s="1"/>
  <c r="FY1" i="49"/>
  <c r="AX1" i="67"/>
  <c r="AX116" i="67" s="1"/>
  <c r="EQ1" i="49"/>
  <c r="BD1" i="67"/>
  <c r="BD116" i="67" s="1"/>
  <c r="EW1" i="49"/>
  <c r="BM1" i="67"/>
  <c r="BM116" i="67" s="1"/>
  <c r="FF1" i="49"/>
  <c r="AR1" i="67"/>
  <c r="AR116" i="67" s="1"/>
  <c r="EK1" i="49"/>
  <c r="S1" i="67"/>
  <c r="S116" i="67" s="1"/>
  <c r="DL1" i="49"/>
  <c r="AG1" i="67"/>
  <c r="AG116" i="67" s="1"/>
  <c r="DZ1" i="49"/>
  <c r="R1" i="67"/>
  <c r="R116" i="67" s="1"/>
  <c r="DK1" i="49"/>
  <c r="AD1" i="67"/>
  <c r="AD116" i="67" s="1"/>
  <c r="DW1" i="49"/>
  <c r="CA1" i="67"/>
  <c r="CA116" i="67" s="1"/>
  <c r="FT1" i="49"/>
  <c r="CP1" i="67"/>
  <c r="CP116" i="67" s="1"/>
  <c r="GI1" i="49"/>
  <c r="CO1" i="67"/>
  <c r="CO116" i="67" s="1"/>
  <c r="GH1" i="49"/>
  <c r="AY1" i="67"/>
  <c r="AY116" i="67" s="1"/>
  <c r="ER1" i="49"/>
  <c r="BX1" i="67"/>
  <c r="BX116" i="67" s="1"/>
  <c r="FQ1" i="49"/>
  <c r="CB1" i="67"/>
  <c r="CB116" i="67" s="1"/>
  <c r="FU1" i="49"/>
  <c r="CR1" i="67"/>
  <c r="CR116" i="67" s="1"/>
  <c r="GK1" i="49"/>
  <c r="AJ1" i="67"/>
  <c r="AJ116" i="67" s="1"/>
  <c r="EC1" i="49"/>
  <c r="O1" i="67"/>
  <c r="O116" i="67" s="1"/>
  <c r="DH1" i="49"/>
  <c r="Y1" i="67"/>
  <c r="Y116" i="67" s="1"/>
  <c r="DR1" i="49"/>
  <c r="AU1" i="67"/>
  <c r="AU116" i="67" s="1"/>
  <c r="EN1" i="49"/>
  <c r="V1" i="67"/>
  <c r="V116" i="67" s="1"/>
  <c r="DO1" i="49"/>
  <c r="BS1" i="67"/>
  <c r="BS116" i="67" s="1"/>
  <c r="FL1" i="49"/>
  <c r="CH1" i="67"/>
  <c r="CH116" i="67" s="1"/>
  <c r="GA1" i="49"/>
  <c r="CG1" i="67"/>
  <c r="CG116" i="67" s="1"/>
  <c r="FZ1" i="49"/>
  <c r="CT1" i="67"/>
  <c r="CT116" i="67" s="1"/>
  <c r="GM1" i="49"/>
  <c r="BP1" i="67"/>
  <c r="BP116" i="67" s="1"/>
  <c r="FI1" i="49"/>
  <c r="CC1" i="67"/>
  <c r="CC116" i="67" s="1"/>
  <c r="FV1" i="49"/>
  <c r="BL1" i="67"/>
  <c r="BL116" i="67" s="1"/>
  <c r="FE1" i="49"/>
  <c r="AB1" i="67"/>
  <c r="AB116" i="67" s="1"/>
  <c r="DU1" i="49"/>
  <c r="AP1" i="67"/>
  <c r="AP116" i="67" s="1"/>
  <c r="EI1" i="49"/>
  <c r="I1" i="67"/>
  <c r="I116" i="67" s="1"/>
  <c r="DB1" i="49"/>
  <c r="AM1" i="67"/>
  <c r="AM116" i="67" s="1"/>
  <c r="EF1" i="49"/>
  <c r="L1" i="67"/>
  <c r="L116" i="67" s="1"/>
  <c r="DE1" i="49"/>
  <c r="GY93" i="67"/>
  <c r="GX107" i="67"/>
  <c r="GX96" i="67"/>
  <c r="GX98" i="67"/>
  <c r="GZ113" i="67"/>
  <c r="GX111" i="67"/>
  <c r="GX113" i="67"/>
  <c r="GZ103" i="67"/>
  <c r="GX101" i="67"/>
  <c r="GX105" i="67"/>
  <c r="GY95" i="67"/>
  <c r="GZ107" i="67"/>
  <c r="GY108" i="67"/>
  <c r="GX100" i="67"/>
  <c r="GY107" i="67"/>
  <c r="GY101" i="67"/>
  <c r="GY98" i="67"/>
  <c r="GX97" i="67"/>
  <c r="GZ92" i="67"/>
  <c r="GY94" i="67"/>
  <c r="GZ105" i="67"/>
  <c r="GZ95" i="67"/>
  <c r="GZ111" i="67"/>
  <c r="GX103" i="67"/>
  <c r="GZ94" i="67"/>
  <c r="GX93" i="67"/>
  <c r="GZ108" i="67"/>
  <c r="GY100" i="67"/>
  <c r="GY110" i="67"/>
  <c r="GZ114" i="67"/>
  <c r="GX92" i="67"/>
  <c r="GY99" i="67"/>
  <c r="GZ112" i="67"/>
  <c r="GX112" i="67"/>
  <c r="GX106" i="67"/>
  <c r="GZ97" i="67"/>
  <c r="GZ99" i="67"/>
  <c r="GZ110" i="67"/>
  <c r="GZ96" i="67"/>
  <c r="GY106" i="67"/>
  <c r="GZ100" i="67"/>
  <c r="GY92" i="67"/>
  <c r="GY105" i="67"/>
  <c r="GY102" i="67"/>
  <c r="GX114" i="67"/>
  <c r="GY91" i="67"/>
  <c r="GY109" i="67"/>
  <c r="GZ98" i="67"/>
  <c r="GZ109" i="67"/>
  <c r="GX104" i="67"/>
  <c r="GY103" i="67"/>
  <c r="GX109" i="67"/>
  <c r="GZ106" i="67"/>
  <c r="GX91" i="67"/>
  <c r="GY113" i="67"/>
  <c r="GZ91" i="67"/>
  <c r="GY112" i="67"/>
  <c r="GZ93" i="67"/>
  <c r="GX94" i="67"/>
  <c r="GY114" i="67"/>
  <c r="GX95" i="67"/>
  <c r="GY96" i="67"/>
  <c r="GX102" i="67"/>
  <c r="GY97" i="67"/>
  <c r="GY111" i="67"/>
  <c r="GY104" i="67"/>
  <c r="GX99" i="67"/>
  <c r="GZ104" i="67"/>
  <c r="GZ102" i="67"/>
  <c r="GZ101" i="67"/>
  <c r="GX110" i="67"/>
  <c r="GX108" i="67"/>
  <c r="HA96" i="67"/>
  <c r="HA109" i="67"/>
  <c r="HC109" i="67"/>
  <c r="HA101" i="67"/>
  <c r="HE114" i="67"/>
  <c r="HA113" i="67"/>
  <c r="HA102" i="67"/>
  <c r="HA98" i="67"/>
  <c r="HE98" i="67"/>
  <c r="HE113" i="67"/>
  <c r="HB104" i="67"/>
  <c r="HE101" i="67"/>
  <c r="HA104" i="67"/>
  <c r="HD101" i="67"/>
  <c r="HB92" i="67"/>
  <c r="HB113" i="67"/>
  <c r="HC98" i="67"/>
  <c r="HC114" i="67"/>
  <c r="HD109" i="67"/>
  <c r="HA107" i="67"/>
  <c r="HB106" i="67"/>
  <c r="HE109" i="67"/>
  <c r="HC110" i="67"/>
  <c r="HA92" i="67"/>
  <c r="HE104" i="67"/>
  <c r="HE106" i="67"/>
  <c r="HD92" i="67"/>
  <c r="HD98" i="67"/>
  <c r="HC104" i="67"/>
  <c r="HD107" i="67"/>
  <c r="HA106" i="67"/>
  <c r="HB98" i="67"/>
  <c r="HD93" i="67"/>
  <c r="HC93" i="67"/>
  <c r="HA93" i="67"/>
  <c r="HD114" i="67"/>
  <c r="HE110" i="67"/>
  <c r="HD104" i="67"/>
  <c r="HA111" i="67"/>
  <c r="HE100" i="67"/>
  <c r="HB97" i="67"/>
  <c r="HA97" i="67"/>
  <c r="HB114" i="67"/>
  <c r="HA103" i="67"/>
  <c r="HE99" i="67"/>
  <c r="HA99" i="67"/>
  <c r="HE111" i="67"/>
  <c r="HD102" i="67"/>
  <c r="HB102" i="67"/>
  <c r="HC96" i="67"/>
  <c r="HB96" i="67"/>
  <c r="HB109" i="67"/>
  <c r="HC111" i="67"/>
  <c r="HA110" i="67"/>
  <c r="HB100" i="67"/>
  <c r="HC100" i="67"/>
  <c r="HD113" i="67"/>
  <c r="HC113" i="67"/>
  <c r="HE107" i="67"/>
  <c r="HB111" i="67"/>
  <c r="HC106" i="67"/>
  <c r="HC101" i="67"/>
  <c r="HD97" i="67"/>
  <c r="HB107" i="67"/>
  <c r="HB99" i="67"/>
  <c r="HC107" i="67"/>
  <c r="HE92" i="67"/>
  <c r="HD106" i="67"/>
  <c r="HC92" i="67"/>
  <c r="HD110" i="67"/>
  <c r="HC97" i="67"/>
  <c r="HB101" i="67"/>
  <c r="HD100" i="67"/>
  <c r="HB103" i="67"/>
  <c r="HB110" i="67"/>
  <c r="HB108" i="67"/>
  <c r="HA112" i="67"/>
  <c r="I4" i="49" l="1"/>
  <c r="I43" i="49"/>
  <c r="I29" i="49"/>
  <c r="I19" i="49"/>
  <c r="I32" i="49"/>
  <c r="I64" i="49"/>
  <c r="I50" i="49"/>
  <c r="I42" i="49"/>
  <c r="I36" i="49"/>
  <c r="I26" i="49"/>
  <c r="I24" i="49"/>
  <c r="I22" i="49"/>
  <c r="I57" i="49"/>
  <c r="I52" i="49"/>
  <c r="I40" i="49"/>
  <c r="I38" i="49"/>
  <c r="I28" i="49"/>
  <c r="I68" i="49"/>
  <c r="I67" i="49"/>
  <c r="I66" i="49"/>
  <c r="I60" i="49"/>
  <c r="I54" i="49"/>
  <c r="I41" i="49"/>
  <c r="I39" i="49"/>
  <c r="I34" i="49"/>
  <c r="I33" i="49"/>
  <c r="I46" i="49"/>
  <c r="I20" i="49"/>
  <c r="I65" i="49"/>
  <c r="I62" i="49"/>
  <c r="I58" i="49"/>
  <c r="I51" i="49"/>
  <c r="I45" i="49"/>
  <c r="I30" i="49"/>
  <c r="I44" i="49"/>
  <c r="I37" i="49"/>
  <c r="I25" i="49"/>
  <c r="I23" i="49"/>
  <c r="I31" i="49"/>
  <c r="I27" i="49"/>
  <c r="I21" i="49"/>
  <c r="I63" i="49"/>
  <c r="I59" i="49"/>
  <c r="I55" i="49"/>
  <c r="I53" i="49"/>
  <c r="I35" i="49"/>
  <c r="I16" i="49"/>
  <c r="I13" i="49"/>
  <c r="I12" i="49"/>
  <c r="I3" i="49"/>
  <c r="I48" i="49"/>
  <c r="I56" i="49"/>
  <c r="I49" i="49"/>
  <c r="I11" i="49"/>
  <c r="I9" i="49"/>
  <c r="I7" i="49"/>
  <c r="I61" i="49"/>
  <c r="I47" i="49"/>
  <c r="I17" i="49"/>
  <c r="I15" i="49"/>
  <c r="I14" i="49"/>
  <c r="I10" i="49"/>
  <c r="I8" i="49"/>
  <c r="I6" i="49"/>
  <c r="I18" i="49"/>
  <c r="I5" i="49"/>
  <c r="M34" i="49"/>
  <c r="M46" i="49"/>
  <c r="M30" i="49"/>
  <c r="M28" i="49"/>
  <c r="M25" i="49"/>
  <c r="M24" i="49"/>
  <c r="M50" i="49"/>
  <c r="M39" i="49"/>
  <c r="M38" i="49"/>
  <c r="M27" i="49"/>
  <c r="M20" i="49"/>
  <c r="M64" i="49"/>
  <c r="M62" i="49"/>
  <c r="M56" i="49"/>
  <c r="M53" i="49"/>
  <c r="M45" i="49"/>
  <c r="M44" i="49"/>
  <c r="M22" i="49"/>
  <c r="M32" i="49"/>
  <c r="M63" i="49"/>
  <c r="M55" i="49"/>
  <c r="M29" i="49"/>
  <c r="M21" i="49"/>
  <c r="M19" i="49"/>
  <c r="M61" i="49"/>
  <c r="M60" i="49"/>
  <c r="M59" i="49"/>
  <c r="M54" i="49"/>
  <c r="M43" i="49"/>
  <c r="M42" i="49"/>
  <c r="M41" i="49"/>
  <c r="M57" i="49"/>
  <c r="M37" i="49"/>
  <c r="M36" i="49"/>
  <c r="M31" i="49"/>
  <c r="M23" i="49"/>
  <c r="M67" i="49"/>
  <c r="M26" i="49"/>
  <c r="M68" i="49"/>
  <c r="M58" i="49"/>
  <c r="M52" i="49"/>
  <c r="M51" i="49"/>
  <c r="M40" i="49"/>
  <c r="M16" i="49"/>
  <c r="M15" i="49"/>
  <c r="M5" i="49"/>
  <c r="M49" i="49"/>
  <c r="M8" i="49"/>
  <c r="M17" i="49"/>
  <c r="M4" i="49"/>
  <c r="M33" i="49"/>
  <c r="M66" i="49"/>
  <c r="M47" i="49"/>
  <c r="M18" i="49"/>
  <c r="M3" i="49"/>
  <c r="M65" i="49"/>
  <c r="M11" i="49"/>
  <c r="M12" i="49"/>
  <c r="M14" i="49"/>
  <c r="M10" i="49"/>
  <c r="M48" i="49"/>
  <c r="M13" i="49"/>
  <c r="M7" i="49"/>
  <c r="M6" i="49"/>
  <c r="M35" i="49"/>
  <c r="M9" i="49"/>
  <c r="K42" i="49"/>
  <c r="K38" i="49"/>
  <c r="K33" i="49"/>
  <c r="K26" i="49"/>
  <c r="K68" i="49"/>
  <c r="K52" i="49"/>
  <c r="K4" i="49"/>
  <c r="K40" i="49"/>
  <c r="K24" i="49"/>
  <c r="K22" i="49"/>
  <c r="K66" i="49"/>
  <c r="K65" i="49"/>
  <c r="K58" i="49"/>
  <c r="K50" i="49"/>
  <c r="K39" i="49"/>
  <c r="K46" i="49"/>
  <c r="K30" i="49"/>
  <c r="K29" i="49"/>
  <c r="K20" i="49"/>
  <c r="K51" i="49"/>
  <c r="K45" i="49"/>
  <c r="K31" i="49"/>
  <c r="K32" i="49"/>
  <c r="K62" i="49"/>
  <c r="K57" i="49"/>
  <c r="K44" i="49"/>
  <c r="K43" i="49"/>
  <c r="K36" i="49"/>
  <c r="K27" i="49"/>
  <c r="K25" i="49"/>
  <c r="K23" i="49"/>
  <c r="K21" i="49"/>
  <c r="K19" i="49"/>
  <c r="K60" i="49"/>
  <c r="K59" i="49"/>
  <c r="K56" i="49"/>
  <c r="K53" i="49"/>
  <c r="K35" i="49"/>
  <c r="K28" i="49"/>
  <c r="K64" i="49"/>
  <c r="K61" i="49"/>
  <c r="K55" i="49"/>
  <c r="K54" i="49"/>
  <c r="K37" i="49"/>
  <c r="K49" i="49"/>
  <c r="K63" i="49"/>
  <c r="K12" i="49"/>
  <c r="K10" i="49"/>
  <c r="K9" i="49"/>
  <c r="K34" i="49"/>
  <c r="K17" i="49"/>
  <c r="K5" i="49"/>
  <c r="K6" i="49"/>
  <c r="K67" i="49"/>
  <c r="K47" i="49"/>
  <c r="K15" i="49"/>
  <c r="K11" i="49"/>
  <c r="K41" i="49"/>
  <c r="K8" i="49"/>
  <c r="K13" i="49"/>
  <c r="K7" i="49"/>
  <c r="K18" i="49"/>
  <c r="K3" i="49"/>
  <c r="K48" i="49"/>
  <c r="K16" i="49"/>
  <c r="K14" i="49"/>
  <c r="Q36" i="49"/>
  <c r="Q35" i="49"/>
  <c r="Q26" i="49"/>
  <c r="Q61" i="49"/>
  <c r="Q42" i="49"/>
  <c r="Q30" i="49"/>
  <c r="Q59" i="49"/>
  <c r="Q52" i="49"/>
  <c r="Q50" i="49"/>
  <c r="Q22" i="49"/>
  <c r="Q64" i="49"/>
  <c r="Q57" i="49"/>
  <c r="Q53" i="49"/>
  <c r="Q44" i="49"/>
  <c r="Q20" i="49"/>
  <c r="Q68" i="49"/>
  <c r="Q66" i="49"/>
  <c r="Q34" i="49"/>
  <c r="Q28" i="49"/>
  <c r="Q24" i="49"/>
  <c r="Q32" i="49"/>
  <c r="Q58" i="49"/>
  <c r="Q43" i="49"/>
  <c r="Q40" i="49"/>
  <c r="Q33" i="49"/>
  <c r="Q29" i="49"/>
  <c r="Q19" i="49"/>
  <c r="Q62" i="49"/>
  <c r="Q56" i="49"/>
  <c r="Q51" i="49"/>
  <c r="Q45" i="49"/>
  <c r="Q41" i="49"/>
  <c r="Q39" i="49"/>
  <c r="Q38" i="49"/>
  <c r="Q27" i="49"/>
  <c r="Q23" i="49"/>
  <c r="Q67" i="49"/>
  <c r="Q60" i="49"/>
  <c r="Q47" i="49"/>
  <c r="Q14" i="49"/>
  <c r="Q3" i="49"/>
  <c r="Q17" i="49"/>
  <c r="Q4" i="49"/>
  <c r="Q15" i="49"/>
  <c r="Q12" i="49"/>
  <c r="Q7" i="49"/>
  <c r="Q55" i="49"/>
  <c r="Q13" i="49"/>
  <c r="Q11" i="49"/>
  <c r="Q9" i="49"/>
  <c r="Q63" i="49"/>
  <c r="Q37" i="49"/>
  <c r="Q46" i="49"/>
  <c r="Q21" i="49"/>
  <c r="Q48" i="49"/>
  <c r="Q6" i="49"/>
  <c r="Q5" i="49"/>
  <c r="Q65" i="49"/>
  <c r="Q54" i="49"/>
  <c r="Q10" i="49"/>
  <c r="Q18" i="49"/>
  <c r="Q31" i="49"/>
  <c r="Q25" i="49"/>
  <c r="Q49" i="49"/>
  <c r="Q16" i="49"/>
  <c r="Q8" i="49"/>
  <c r="O45" i="49"/>
  <c r="O44" i="49"/>
  <c r="O42" i="49"/>
  <c r="O36" i="49"/>
  <c r="O22" i="49"/>
  <c r="O21" i="49"/>
  <c r="O20" i="49"/>
  <c r="O68" i="49"/>
  <c r="O43" i="49"/>
  <c r="O34" i="49"/>
  <c r="O32" i="49"/>
  <c r="O64" i="49"/>
  <c r="O35" i="49"/>
  <c r="O31" i="49"/>
  <c r="O60" i="49"/>
  <c r="O59" i="49"/>
  <c r="O40" i="49"/>
  <c r="O38" i="49"/>
  <c r="O46" i="49"/>
  <c r="O26" i="49"/>
  <c r="O56" i="49"/>
  <c r="O37" i="49"/>
  <c r="O63" i="49"/>
  <c r="O61" i="49"/>
  <c r="O52" i="49"/>
  <c r="O51" i="49"/>
  <c r="O33" i="49"/>
  <c r="O67" i="49"/>
  <c r="O66" i="49"/>
  <c r="O65" i="49"/>
  <c r="O55" i="49"/>
  <c r="O29" i="49"/>
  <c r="O24" i="49"/>
  <c r="O62" i="49"/>
  <c r="O54" i="49"/>
  <c r="O53" i="49"/>
  <c r="O48" i="49"/>
  <c r="O8" i="49"/>
  <c r="O4" i="49"/>
  <c r="O39" i="49"/>
  <c r="O23" i="49"/>
  <c r="O57" i="49"/>
  <c r="O19" i="49"/>
  <c r="O11" i="49"/>
  <c r="O28" i="49"/>
  <c r="O18" i="49"/>
  <c r="O10" i="49"/>
  <c r="O25" i="49"/>
  <c r="O27" i="49"/>
  <c r="O50" i="49"/>
  <c r="O49" i="49"/>
  <c r="O16" i="49"/>
  <c r="O15" i="49"/>
  <c r="O5" i="49"/>
  <c r="O17" i="49"/>
  <c r="O13" i="49"/>
  <c r="O7" i="49"/>
  <c r="O14" i="49"/>
  <c r="O9" i="49"/>
  <c r="O41" i="49"/>
  <c r="O47" i="49"/>
  <c r="O12" i="49"/>
  <c r="O6" i="49"/>
  <c r="O3" i="49"/>
  <c r="O30" i="49"/>
  <c r="O58" i="49"/>
  <c r="S44" i="49"/>
  <c r="S28" i="49"/>
  <c r="S24" i="49"/>
  <c r="S67" i="49"/>
  <c r="S52" i="49"/>
  <c r="S46" i="49"/>
  <c r="S26" i="49"/>
  <c r="S23" i="49"/>
  <c r="S66" i="49"/>
  <c r="S63" i="49"/>
  <c r="S54" i="49"/>
  <c r="S41" i="49"/>
  <c r="S40" i="49"/>
  <c r="S20" i="49"/>
  <c r="S68" i="49"/>
  <c r="S56" i="49"/>
  <c r="S42" i="49"/>
  <c r="S34" i="49"/>
  <c r="S32" i="49"/>
  <c r="S64" i="49"/>
  <c r="S58" i="49"/>
  <c r="S45" i="49"/>
  <c r="S39" i="49"/>
  <c r="S38" i="49"/>
  <c r="S37" i="49"/>
  <c r="S33" i="49"/>
  <c r="S29" i="49"/>
  <c r="S19" i="49"/>
  <c r="S62" i="49"/>
  <c r="S53" i="49"/>
  <c r="S35" i="49"/>
  <c r="S31" i="49"/>
  <c r="S27" i="49"/>
  <c r="S21" i="49"/>
  <c r="S65" i="49"/>
  <c r="S60" i="49"/>
  <c r="S57" i="49"/>
  <c r="S50" i="49"/>
  <c r="S43" i="49"/>
  <c r="S30" i="49"/>
  <c r="S25" i="49"/>
  <c r="S22" i="49"/>
  <c r="S61" i="49"/>
  <c r="S59" i="49"/>
  <c r="S55" i="49"/>
  <c r="S51" i="49"/>
  <c r="S14" i="49"/>
  <c r="S18" i="49"/>
  <c r="S47" i="49"/>
  <c r="S9" i="49"/>
  <c r="S6" i="49"/>
  <c r="S3" i="49"/>
  <c r="S4" i="49"/>
  <c r="S16" i="49"/>
  <c r="S13" i="49"/>
  <c r="S5" i="49"/>
  <c r="S12" i="49"/>
  <c r="S48" i="49"/>
  <c r="S7" i="49"/>
  <c r="S49" i="49"/>
  <c r="S17" i="49"/>
  <c r="S15" i="49"/>
  <c r="S10" i="49"/>
  <c r="S8" i="49"/>
  <c r="S36" i="49"/>
  <c r="S11" i="49"/>
  <c r="J41" i="49"/>
  <c r="J40" i="49"/>
  <c r="J38" i="49"/>
  <c r="J22" i="49"/>
  <c r="J65" i="49"/>
  <c r="J62" i="49"/>
  <c r="J55" i="49"/>
  <c r="J44" i="49"/>
  <c r="J33" i="49"/>
  <c r="J30" i="49"/>
  <c r="J28" i="49"/>
  <c r="J25" i="49"/>
  <c r="J32" i="49"/>
  <c r="J68" i="49"/>
  <c r="J67" i="49"/>
  <c r="J60" i="49"/>
  <c r="J4" i="49"/>
  <c r="J36" i="49"/>
  <c r="J34" i="49"/>
  <c r="J46" i="49"/>
  <c r="J26" i="49"/>
  <c r="J24" i="49"/>
  <c r="J23" i="49"/>
  <c r="J58" i="49"/>
  <c r="J52" i="49"/>
  <c r="J50" i="49"/>
  <c r="J35" i="49"/>
  <c r="J66" i="49"/>
  <c r="J54" i="49"/>
  <c r="J45" i="49"/>
  <c r="J43" i="49"/>
  <c r="J42" i="49"/>
  <c r="J39" i="49"/>
  <c r="J29" i="49"/>
  <c r="J27" i="49"/>
  <c r="J19" i="49"/>
  <c r="J63" i="49"/>
  <c r="J37" i="49"/>
  <c r="J57" i="49"/>
  <c r="J56" i="49"/>
  <c r="J49" i="49"/>
  <c r="J18" i="49"/>
  <c r="J17" i="49"/>
  <c r="J6" i="49"/>
  <c r="J12" i="49"/>
  <c r="J9" i="49"/>
  <c r="J7" i="49"/>
  <c r="J61" i="49"/>
  <c r="J51" i="49"/>
  <c r="J13" i="49"/>
  <c r="J53" i="49"/>
  <c r="J11" i="49"/>
  <c r="J47" i="49"/>
  <c r="J10" i="49"/>
  <c r="J8" i="49"/>
  <c r="J31" i="49"/>
  <c r="J21" i="49"/>
  <c r="J16" i="49"/>
  <c r="J20" i="49"/>
  <c r="J64" i="49"/>
  <c r="J59" i="49"/>
  <c r="J15" i="49"/>
  <c r="J5" i="49"/>
  <c r="J3" i="49"/>
  <c r="J48" i="49"/>
  <c r="J14" i="49"/>
  <c r="R34" i="49"/>
  <c r="R46" i="49"/>
  <c r="R32" i="49"/>
  <c r="R66" i="49"/>
  <c r="R64" i="49"/>
  <c r="R60" i="49"/>
  <c r="R59" i="49"/>
  <c r="R58" i="49"/>
  <c r="R40" i="49"/>
  <c r="R37" i="49"/>
  <c r="R31" i="49"/>
  <c r="R20" i="49"/>
  <c r="R68" i="49"/>
  <c r="R56" i="49"/>
  <c r="R44" i="49"/>
  <c r="R38" i="49"/>
  <c r="R36" i="49"/>
  <c r="R28" i="49"/>
  <c r="R21" i="49"/>
  <c r="R19" i="49"/>
  <c r="R62" i="49"/>
  <c r="R54" i="49"/>
  <c r="R50" i="49"/>
  <c r="R43" i="49"/>
  <c r="R42" i="49"/>
  <c r="R27" i="49"/>
  <c r="R24" i="49"/>
  <c r="R63" i="49"/>
  <c r="R55" i="49"/>
  <c r="R52" i="49"/>
  <c r="R41" i="49"/>
  <c r="R39" i="49"/>
  <c r="R35" i="49"/>
  <c r="R29" i="49"/>
  <c r="R26" i="49"/>
  <c r="R25" i="49"/>
  <c r="R22" i="49"/>
  <c r="R67" i="49"/>
  <c r="R61" i="49"/>
  <c r="R57" i="49"/>
  <c r="R51" i="49"/>
  <c r="R45" i="49"/>
  <c r="R30" i="49"/>
  <c r="R53" i="49"/>
  <c r="R33" i="49"/>
  <c r="R23" i="49"/>
  <c r="R65" i="49"/>
  <c r="R7" i="49"/>
  <c r="R16" i="49"/>
  <c r="R15" i="49"/>
  <c r="R11" i="49"/>
  <c r="R5" i="49"/>
  <c r="R9" i="49"/>
  <c r="R17" i="49"/>
  <c r="R12" i="49"/>
  <c r="R6" i="49"/>
  <c r="R13" i="49"/>
  <c r="R3" i="49"/>
  <c r="R49" i="49"/>
  <c r="R48" i="49"/>
  <c r="R47" i="49"/>
  <c r="R18" i="49"/>
  <c r="R14" i="49"/>
  <c r="R4" i="49"/>
  <c r="R10" i="49"/>
  <c r="R8" i="49"/>
  <c r="L40" i="49"/>
  <c r="L27" i="49"/>
  <c r="L66" i="49"/>
  <c r="L58" i="49"/>
  <c r="L56" i="49"/>
  <c r="L54" i="49"/>
  <c r="L34" i="49"/>
  <c r="L46" i="49"/>
  <c r="L29" i="49"/>
  <c r="L43" i="49"/>
  <c r="L24" i="49"/>
  <c r="L65" i="49"/>
  <c r="L62" i="49"/>
  <c r="L44" i="49"/>
  <c r="L37" i="49"/>
  <c r="L36" i="49"/>
  <c r="L30" i="49"/>
  <c r="L25" i="49"/>
  <c r="L22" i="49"/>
  <c r="L64" i="49"/>
  <c r="L53" i="49"/>
  <c r="L21" i="49"/>
  <c r="L63" i="49"/>
  <c r="L55" i="49"/>
  <c r="L50" i="49"/>
  <c r="L41" i="49"/>
  <c r="L20" i="49"/>
  <c r="L61" i="49"/>
  <c r="L59" i="49"/>
  <c r="L57" i="49"/>
  <c r="L51" i="49"/>
  <c r="L49" i="49"/>
  <c r="L42" i="49"/>
  <c r="L39" i="49"/>
  <c r="L35" i="49"/>
  <c r="L31" i="49"/>
  <c r="L28" i="49"/>
  <c r="L19" i="49"/>
  <c r="L32" i="49"/>
  <c r="L67" i="49"/>
  <c r="L68" i="49"/>
  <c r="L52" i="49"/>
  <c r="L48" i="49"/>
  <c r="L13" i="49"/>
  <c r="L45" i="49"/>
  <c r="L7" i="49"/>
  <c r="L33" i="49"/>
  <c r="L23" i="49"/>
  <c r="L47" i="49"/>
  <c r="L8" i="49"/>
  <c r="L38" i="49"/>
  <c r="L10" i="49"/>
  <c r="L5" i="49"/>
  <c r="L4" i="49"/>
  <c r="L60" i="49"/>
  <c r="L18" i="49"/>
  <c r="L16" i="49"/>
  <c r="L9" i="49"/>
  <c r="L26" i="49"/>
  <c r="L17" i="49"/>
  <c r="L15" i="49"/>
  <c r="L12" i="49"/>
  <c r="L11" i="49"/>
  <c r="L6" i="49"/>
  <c r="L3" i="49"/>
  <c r="L14" i="49"/>
  <c r="P62" i="49"/>
  <c r="P54" i="49"/>
  <c r="P36" i="49"/>
  <c r="P35" i="49"/>
  <c r="P28" i="49"/>
  <c r="P61" i="49"/>
  <c r="P60" i="49"/>
  <c r="P58" i="49"/>
  <c r="P55" i="49"/>
  <c r="P51" i="49"/>
  <c r="P37" i="49"/>
  <c r="P34" i="49"/>
  <c r="P30" i="49"/>
  <c r="P26" i="49"/>
  <c r="P56" i="49"/>
  <c r="P52" i="49"/>
  <c r="P23" i="49"/>
  <c r="P40" i="49"/>
  <c r="P33" i="49"/>
  <c r="P46" i="49"/>
  <c r="P31" i="49"/>
  <c r="P27" i="49"/>
  <c r="P20" i="49"/>
  <c r="P66" i="49"/>
  <c r="P65" i="49"/>
  <c r="P39" i="49"/>
  <c r="P38" i="49"/>
  <c r="P25" i="49"/>
  <c r="P24" i="49"/>
  <c r="P21" i="49"/>
  <c r="P32" i="49"/>
  <c r="P68" i="49"/>
  <c r="P41" i="49"/>
  <c r="P19" i="49"/>
  <c r="P64" i="49"/>
  <c r="P63" i="49"/>
  <c r="P57" i="49"/>
  <c r="P50" i="49"/>
  <c r="P45" i="49"/>
  <c r="P29" i="49"/>
  <c r="P10" i="49"/>
  <c r="P8" i="49"/>
  <c r="P67" i="49"/>
  <c r="P47" i="49"/>
  <c r="P18" i="49"/>
  <c r="P13" i="49"/>
  <c r="P11" i="49"/>
  <c r="P15" i="49"/>
  <c r="P44" i="49"/>
  <c r="P48" i="49"/>
  <c r="P14" i="49"/>
  <c r="P3" i="49"/>
  <c r="P16" i="49"/>
  <c r="P43" i="49"/>
  <c r="P22" i="49"/>
  <c r="P7" i="49"/>
  <c r="P12" i="49"/>
  <c r="P49" i="49"/>
  <c r="P9" i="49"/>
  <c r="P4" i="49"/>
  <c r="P42" i="49"/>
  <c r="P59" i="49"/>
  <c r="P6" i="49"/>
  <c r="P5" i="49"/>
  <c r="P53" i="49"/>
  <c r="P17" i="49"/>
  <c r="H30" i="49"/>
  <c r="H20" i="49"/>
  <c r="H60" i="49"/>
  <c r="H41" i="49"/>
  <c r="H62" i="49"/>
  <c r="H42" i="49"/>
  <c r="H33" i="49"/>
  <c r="H66" i="49"/>
  <c r="H64" i="49"/>
  <c r="H4" i="49"/>
  <c r="H38" i="49"/>
  <c r="H36" i="49"/>
  <c r="H28" i="49"/>
  <c r="H26" i="49"/>
  <c r="H24" i="49"/>
  <c r="H22" i="49"/>
  <c r="H68" i="49"/>
  <c r="H67" i="49"/>
  <c r="H56" i="49"/>
  <c r="H54" i="49"/>
  <c r="H52" i="49"/>
  <c r="H50" i="49"/>
  <c r="H35" i="49"/>
  <c r="H31" i="49"/>
  <c r="H23" i="49"/>
  <c r="H65" i="49"/>
  <c r="H34" i="49"/>
  <c r="H63" i="49"/>
  <c r="H59" i="49"/>
  <c r="H58" i="49"/>
  <c r="H53" i="49"/>
  <c r="H45" i="49"/>
  <c r="H44" i="49"/>
  <c r="H43" i="49"/>
  <c r="H40" i="49"/>
  <c r="H46" i="49"/>
  <c r="H25" i="49"/>
  <c r="H21" i="49"/>
  <c r="H61" i="49"/>
  <c r="H19" i="49"/>
  <c r="H57" i="49"/>
  <c r="H3" i="49"/>
  <c r="H29" i="49"/>
  <c r="H32" i="49"/>
  <c r="H51" i="49"/>
  <c r="H48" i="49"/>
  <c r="H14" i="49"/>
  <c r="H13" i="49"/>
  <c r="H39" i="49"/>
  <c r="H17" i="49"/>
  <c r="H6" i="49"/>
  <c r="H9" i="49"/>
  <c r="H8" i="49"/>
  <c r="H5" i="49"/>
  <c r="H7" i="49"/>
  <c r="H27" i="49"/>
  <c r="H55" i="49"/>
  <c r="H47" i="49"/>
  <c r="H15" i="49"/>
  <c r="H11" i="49"/>
  <c r="H49" i="49"/>
  <c r="H37" i="49"/>
  <c r="H16" i="49"/>
  <c r="H18" i="49"/>
  <c r="H12" i="49"/>
  <c r="H10" i="49"/>
  <c r="N39" i="49"/>
  <c r="N37" i="49"/>
  <c r="N31" i="49"/>
  <c r="N23" i="49"/>
  <c r="N63" i="49"/>
  <c r="N57" i="49"/>
  <c r="N56" i="49"/>
  <c r="N53" i="49"/>
  <c r="N51" i="49"/>
  <c r="N45" i="49"/>
  <c r="N44" i="49"/>
  <c r="N38" i="49"/>
  <c r="N21" i="49"/>
  <c r="N19" i="49"/>
  <c r="N54" i="49"/>
  <c r="N42" i="49"/>
  <c r="N27" i="49"/>
  <c r="N25" i="49"/>
  <c r="N32" i="49"/>
  <c r="N61" i="49"/>
  <c r="N58" i="49"/>
  <c r="N40" i="49"/>
  <c r="N30" i="49"/>
  <c r="N28" i="49"/>
  <c r="N60" i="49"/>
  <c r="N50" i="49"/>
  <c r="N68" i="49"/>
  <c r="N67" i="49"/>
  <c r="N64" i="49"/>
  <c r="N59" i="49"/>
  <c r="N55" i="49"/>
  <c r="N49" i="49"/>
  <c r="N41" i="49"/>
  <c r="N46" i="49"/>
  <c r="N26" i="49"/>
  <c r="N22" i="49"/>
  <c r="N52" i="49"/>
  <c r="N36" i="49"/>
  <c r="N35" i="49"/>
  <c r="N34" i="49"/>
  <c r="N33" i="49"/>
  <c r="N29" i="49"/>
  <c r="N20" i="49"/>
  <c r="N66" i="49"/>
  <c r="N65" i="49"/>
  <c r="N24" i="49"/>
  <c r="N18" i="49"/>
  <c r="N11" i="49"/>
  <c r="N8" i="49"/>
  <c r="N6" i="49"/>
  <c r="N62" i="49"/>
  <c r="N15" i="49"/>
  <c r="N10" i="49"/>
  <c r="N4" i="49"/>
  <c r="N5" i="49"/>
  <c r="N47" i="49"/>
  <c r="N3" i="49"/>
  <c r="N14" i="49"/>
  <c r="N16" i="49"/>
  <c r="N43" i="49"/>
  <c r="N12" i="49"/>
  <c r="N48" i="49"/>
  <c r="N13" i="49"/>
  <c r="N7" i="49"/>
  <c r="N9" i="49"/>
  <c r="N17" i="49"/>
  <c r="AP6" i="34"/>
  <c r="EI6" i="34" s="1"/>
  <c r="EI6" i="42"/>
  <c r="EI6" i="41"/>
  <c r="FI6" i="42"/>
  <c r="BP6" i="34"/>
  <c r="FI6" i="34" s="1"/>
  <c r="FI6" i="41"/>
  <c r="FL6" i="42"/>
  <c r="BS6" i="34"/>
  <c r="FL6" i="34" s="1"/>
  <c r="FL6" i="41"/>
  <c r="DL6" i="41"/>
  <c r="S6" i="34"/>
  <c r="DL6" i="34" s="1"/>
  <c r="DL6" i="42"/>
  <c r="AX6" i="34"/>
  <c r="EQ6" i="34" s="1"/>
  <c r="EQ6" i="41"/>
  <c r="EQ6" i="42"/>
  <c r="GQ6" i="42"/>
  <c r="GQ6" i="41"/>
  <c r="CX6" i="34"/>
  <c r="GQ6" i="34" s="1"/>
  <c r="DC6" i="41"/>
  <c r="J6" i="34"/>
  <c r="DC6" i="34" s="1"/>
  <c r="DC6" i="42"/>
  <c r="GL6" i="42"/>
  <c r="CS6" i="34"/>
  <c r="GL6" i="34" s="1"/>
  <c r="GL6" i="41"/>
  <c r="GF6" i="42"/>
  <c r="CM6" i="34"/>
  <c r="GF6" i="34" s="1"/>
  <c r="GF6" i="41"/>
  <c r="AQ6" i="34"/>
  <c r="EJ6" i="34" s="1"/>
  <c r="EJ6" i="42"/>
  <c r="EJ6" i="41"/>
  <c r="CE6" i="34"/>
  <c r="FX6" i="34" s="1"/>
  <c r="FX6" i="41"/>
  <c r="FX6" i="42"/>
  <c r="DJ6" i="42"/>
  <c r="Q6" i="34"/>
  <c r="DJ6" i="34" s="1"/>
  <c r="DJ6" i="41"/>
  <c r="EX6" i="42"/>
  <c r="BE6" i="34"/>
  <c r="EX6" i="34" s="1"/>
  <c r="EX6" i="41"/>
  <c r="FR6" i="42"/>
  <c r="BY6" i="34"/>
  <c r="FR6" i="34" s="1"/>
  <c r="FR6" i="41"/>
  <c r="EN6" i="42"/>
  <c r="AU6" i="34"/>
  <c r="EN6" i="34" s="1"/>
  <c r="EN6" i="41"/>
  <c r="GK6" i="42"/>
  <c r="CR6" i="34"/>
  <c r="GK6" i="34" s="1"/>
  <c r="GK6" i="41"/>
  <c r="GH6" i="42"/>
  <c r="CO6" i="34"/>
  <c r="GH6" i="34" s="1"/>
  <c r="GH6" i="41"/>
  <c r="EM6" i="42"/>
  <c r="EM6" i="41"/>
  <c r="AT6" i="34"/>
  <c r="EM6" i="34" s="1"/>
  <c r="DN6" i="42"/>
  <c r="DN6" i="41"/>
  <c r="U6" i="34"/>
  <c r="DN6" i="34" s="1"/>
  <c r="ET6" i="42"/>
  <c r="BA6" i="34"/>
  <c r="ET6" i="34" s="1"/>
  <c r="ET6" i="41"/>
  <c r="DS6" i="41"/>
  <c r="DS6" i="42"/>
  <c r="Z6" i="34"/>
  <c r="DS6" i="34" s="1"/>
  <c r="EO6" i="42"/>
  <c r="AV6" i="34"/>
  <c r="EO6" i="34" s="1"/>
  <c r="EO6" i="41"/>
  <c r="FK6" i="42"/>
  <c r="FK6" i="41"/>
  <c r="BR6" i="34"/>
  <c r="FK6" i="34" s="1"/>
  <c r="DE6" i="42"/>
  <c r="DE6" i="41"/>
  <c r="L6" i="34"/>
  <c r="DE6" i="34" s="1"/>
  <c r="DU6" i="42"/>
  <c r="AB6" i="34"/>
  <c r="DU6" i="34" s="1"/>
  <c r="DU6" i="41"/>
  <c r="GM6" i="42"/>
  <c r="CT6" i="34"/>
  <c r="GM6" i="34" s="1"/>
  <c r="GM6" i="41"/>
  <c r="DW6" i="42"/>
  <c r="DW6" i="41"/>
  <c r="AD6" i="34"/>
  <c r="DW6" i="34" s="1"/>
  <c r="EK6" i="42"/>
  <c r="AR6" i="34"/>
  <c r="EK6" i="34" s="1"/>
  <c r="EK6" i="41"/>
  <c r="FY6" i="42"/>
  <c r="CF6" i="34"/>
  <c r="FY6" i="34" s="1"/>
  <c r="FY6" i="41"/>
  <c r="GB6" i="42"/>
  <c r="CI6" i="34"/>
  <c r="GB6" i="34" s="1"/>
  <c r="GB6" i="41"/>
  <c r="EH6" i="42"/>
  <c r="AO6" i="34"/>
  <c r="EH6" i="34" s="1"/>
  <c r="EH6" i="41"/>
  <c r="BV6" i="34"/>
  <c r="FO6" i="34" s="1"/>
  <c r="FO6" i="42"/>
  <c r="FO6" i="41"/>
  <c r="FG6" i="42"/>
  <c r="BN6" i="34"/>
  <c r="FG6" i="34" s="1"/>
  <c r="FG6" i="41"/>
  <c r="DD6" i="41"/>
  <c r="K6" i="34"/>
  <c r="DD6" i="34" s="1"/>
  <c r="DD6" i="42"/>
  <c r="DV6" i="42"/>
  <c r="DV6" i="41"/>
  <c r="AC6" i="34"/>
  <c r="DV6" i="34" s="1"/>
  <c r="FB6" i="42"/>
  <c r="BI6" i="34"/>
  <c r="FB6" i="34" s="1"/>
  <c r="FB6" i="41"/>
  <c r="EA6" i="41"/>
  <c r="EA6" i="42"/>
  <c r="AH6" i="34"/>
  <c r="EA6" i="34" s="1"/>
  <c r="EP6" i="42"/>
  <c r="AW6" i="34"/>
  <c r="EP6" i="34" s="1"/>
  <c r="EP6" i="41"/>
  <c r="FS6" i="42"/>
  <c r="FS6" i="41"/>
  <c r="BZ6" i="34"/>
  <c r="FS6" i="34" s="1"/>
  <c r="DR6" i="42"/>
  <c r="Y6" i="34"/>
  <c r="DR6" i="34" s="1"/>
  <c r="DR6" i="41"/>
  <c r="FU6" i="42"/>
  <c r="CB6" i="34"/>
  <c r="FU6" i="34" s="1"/>
  <c r="FU6" i="41"/>
  <c r="GI6" i="42"/>
  <c r="GI6" i="41"/>
  <c r="CP6" i="34"/>
  <c r="GI6" i="34" s="1"/>
  <c r="DQ6" i="42"/>
  <c r="X6" i="34"/>
  <c r="DQ6" i="34" s="1"/>
  <c r="DQ6" i="41"/>
  <c r="FM6" i="42"/>
  <c r="BT6" i="34"/>
  <c r="FM6" i="34" s="1"/>
  <c r="FM6" i="41"/>
  <c r="EU6" i="42"/>
  <c r="EU6" i="41"/>
  <c r="BB6" i="34"/>
  <c r="EU6" i="34" s="1"/>
  <c r="DG6" i="42"/>
  <c r="DG6" i="41"/>
  <c r="N6" i="34"/>
  <c r="DG6" i="34" s="1"/>
  <c r="ES6" i="42"/>
  <c r="AZ6" i="34"/>
  <c r="ES6" i="34" s="1"/>
  <c r="ES6" i="41"/>
  <c r="EV6" i="42"/>
  <c r="BC6" i="34"/>
  <c r="EV6" i="34" s="1"/>
  <c r="EV6" i="41"/>
  <c r="EF6" i="42"/>
  <c r="AM6" i="34"/>
  <c r="EF6" i="34" s="1"/>
  <c r="EF6" i="41"/>
  <c r="FE6" i="42"/>
  <c r="BL6" i="34"/>
  <c r="FE6" i="34" s="1"/>
  <c r="FE6" i="41"/>
  <c r="FZ6" i="42"/>
  <c r="CG6" i="34"/>
  <c r="FZ6" i="34" s="1"/>
  <c r="FZ6" i="41"/>
  <c r="DK6" i="41"/>
  <c r="R6" i="34"/>
  <c r="DK6" i="34" s="1"/>
  <c r="DK6" i="42"/>
  <c r="FF6" i="42"/>
  <c r="BM6" i="34"/>
  <c r="FF6" i="34" s="1"/>
  <c r="FF6" i="41"/>
  <c r="FH6" i="42"/>
  <c r="BO6" i="34"/>
  <c r="FH6" i="34" s="1"/>
  <c r="FH6" i="41"/>
  <c r="BL2" i="49"/>
  <c r="FE2" i="67"/>
  <c r="FE2" i="49" s="1"/>
  <c r="BM2" i="67"/>
  <c r="DT6" i="42"/>
  <c r="AA6" i="34"/>
  <c r="DT6" i="34" s="1"/>
  <c r="DT6" i="41"/>
  <c r="GG6" i="42"/>
  <c r="CN6" i="34"/>
  <c r="GG6" i="34" s="1"/>
  <c r="GG6" i="41"/>
  <c r="GJ6" i="42"/>
  <c r="CQ6" i="34"/>
  <c r="GJ6" i="34" s="1"/>
  <c r="GJ6" i="41"/>
  <c r="DY6" i="42"/>
  <c r="AF6" i="34"/>
  <c r="DY6" i="34" s="1"/>
  <c r="DY6" i="41"/>
  <c r="GC6" i="42"/>
  <c r="CJ6" i="34"/>
  <c r="GC6" i="34" s="1"/>
  <c r="GC6" i="41"/>
  <c r="FC6" i="42"/>
  <c r="FC6" i="41"/>
  <c r="BJ6" i="34"/>
  <c r="FC6" i="34" s="1"/>
  <c r="DM6" i="42"/>
  <c r="DM6" i="41"/>
  <c r="T6" i="34"/>
  <c r="DM6" i="34" s="1"/>
  <c r="FA6" i="42"/>
  <c r="BH6" i="34"/>
  <c r="FA6" i="34" s="1"/>
  <c r="FA6" i="41"/>
  <c r="FD6" i="42"/>
  <c r="BK6" i="34"/>
  <c r="FD6" i="34" s="1"/>
  <c r="FD6" i="41"/>
  <c r="DH6" i="42"/>
  <c r="O6" i="34"/>
  <c r="DH6" i="34" s="1"/>
  <c r="DH6" i="41"/>
  <c r="FQ6" i="42"/>
  <c r="BX6" i="34"/>
  <c r="FQ6" i="34" s="1"/>
  <c r="FQ6" i="41"/>
  <c r="FT6" i="42"/>
  <c r="CA6" i="34"/>
  <c r="FT6" i="34" s="1"/>
  <c r="FT6" i="41"/>
  <c r="DI6" i="42"/>
  <c r="P6" i="34"/>
  <c r="DI6" i="34" s="1"/>
  <c r="DI6" i="41"/>
  <c r="GE6" i="42"/>
  <c r="CL6" i="34"/>
  <c r="GE6" i="34" s="1"/>
  <c r="GE6" i="41"/>
  <c r="EZ6" i="42"/>
  <c r="BG6" i="34"/>
  <c r="EZ6" i="34" s="1"/>
  <c r="EZ6" i="41"/>
  <c r="DP6" i="42"/>
  <c r="W6" i="34"/>
  <c r="DP6" i="34" s="1"/>
  <c r="DP6" i="41"/>
  <c r="ED6" i="42"/>
  <c r="AK6" i="34"/>
  <c r="ED6" i="34" s="1"/>
  <c r="ED6" i="41"/>
  <c r="EY6" i="42"/>
  <c r="BF6" i="34"/>
  <c r="EY6" i="34" s="1"/>
  <c r="EY6" i="41"/>
  <c r="DB6" i="42"/>
  <c r="DB6" i="41"/>
  <c r="I6" i="34"/>
  <c r="DB6" i="34" s="1"/>
  <c r="FV6" i="42"/>
  <c r="CC6" i="34"/>
  <c r="FV6" i="34" s="1"/>
  <c r="FV6" i="41"/>
  <c r="GA6" i="42"/>
  <c r="GA6" i="41"/>
  <c r="CH6" i="34"/>
  <c r="GA6" i="34" s="1"/>
  <c r="DZ6" i="42"/>
  <c r="AG6" i="34"/>
  <c r="DZ6" i="34" s="1"/>
  <c r="DZ6" i="41"/>
  <c r="EW6" i="42"/>
  <c r="BD6" i="34"/>
  <c r="EW6" i="34" s="1"/>
  <c r="EW6" i="41"/>
  <c r="GP6" i="42"/>
  <c r="CW6" i="34"/>
  <c r="GP6" i="34" s="1"/>
  <c r="GP6" i="41"/>
  <c r="EE6" i="42"/>
  <c r="EE6" i="41"/>
  <c r="AL6" i="34"/>
  <c r="EE6" i="34" s="1"/>
  <c r="DF6" i="42"/>
  <c r="DF6" i="41"/>
  <c r="M6" i="34"/>
  <c r="DF6" i="34" s="1"/>
  <c r="GN6" i="42"/>
  <c r="CU6" i="34"/>
  <c r="GN6" i="34" s="1"/>
  <c r="GN6" i="41"/>
  <c r="DA6" i="42"/>
  <c r="H6" i="34"/>
  <c r="DA6" i="34" s="1"/>
  <c r="DA6" i="41"/>
  <c r="FN6" i="42"/>
  <c r="BU6" i="34"/>
  <c r="FN6" i="34" s="1"/>
  <c r="FN6" i="41"/>
  <c r="BW6" i="34"/>
  <c r="FP6" i="34" s="1"/>
  <c r="FP6" i="42"/>
  <c r="FP6" i="41"/>
  <c r="DX6" i="42"/>
  <c r="AE6" i="34"/>
  <c r="DX6" i="34" s="1"/>
  <c r="DX6" i="41"/>
  <c r="EL6" i="42"/>
  <c r="AS6" i="34"/>
  <c r="EL6" i="34" s="1"/>
  <c r="EL6" i="41"/>
  <c r="CD6" i="34"/>
  <c r="FW6" i="34" s="1"/>
  <c r="FW6" i="41"/>
  <c r="FW6" i="42"/>
  <c r="DO6" i="42"/>
  <c r="DO6" i="41"/>
  <c r="V6" i="34"/>
  <c r="DO6" i="34" s="1"/>
  <c r="EC6" i="42"/>
  <c r="AJ6" i="34"/>
  <c r="EC6" i="34" s="1"/>
  <c r="EC6" i="41"/>
  <c r="AY6" i="34"/>
  <c r="ER6" i="34" s="1"/>
  <c r="ER6" i="41"/>
  <c r="ER6" i="42"/>
  <c r="EB6" i="42"/>
  <c r="AI6" i="34"/>
  <c r="EB6" i="34" s="1"/>
  <c r="EB6" i="41"/>
  <c r="GO6" i="42"/>
  <c r="CV6" i="34"/>
  <c r="GO6" i="34" s="1"/>
  <c r="GO6" i="41"/>
  <c r="GR6" i="42"/>
  <c r="CY6" i="34"/>
  <c r="GR6" i="34" s="1"/>
  <c r="GR6" i="41"/>
  <c r="EG6" i="42"/>
  <c r="AN6" i="34"/>
  <c r="EG6" i="34" s="1"/>
  <c r="EG6" i="41"/>
  <c r="GD6" i="42"/>
  <c r="CK6" i="34"/>
  <c r="GD6" i="34" s="1"/>
  <c r="GD6" i="41"/>
  <c r="FJ6" i="42"/>
  <c r="BQ6" i="34"/>
  <c r="FJ6" i="34" s="1"/>
  <c r="FJ6" i="41"/>
  <c r="HF106" i="67"/>
  <c r="HF98" i="67"/>
  <c r="HF113" i="67"/>
  <c r="HD103" i="67"/>
  <c r="HD96" i="67"/>
  <c r="HE96" i="67"/>
  <c r="HF109" i="67"/>
  <c r="HF101" i="67"/>
  <c r="HA100" i="67"/>
  <c r="HF100" i="67" s="1"/>
  <c r="HE93" i="67"/>
  <c r="HF104" i="67"/>
  <c r="HD99" i="67"/>
  <c r="HC102" i="67"/>
  <c r="HE102" i="67"/>
  <c r="HC99" i="67"/>
  <c r="HE103" i="67"/>
  <c r="HC103" i="67"/>
  <c r="HD111" i="67"/>
  <c r="HF111" i="67" s="1"/>
  <c r="HA114" i="67"/>
  <c r="HF114" i="67" s="1"/>
  <c r="HB91" i="67"/>
  <c r="HE97" i="67"/>
  <c r="HF97" i="67" s="1"/>
  <c r="HB93" i="67"/>
  <c r="HE112" i="67"/>
  <c r="HF92" i="67"/>
  <c r="HE108" i="67"/>
  <c r="HF107" i="67"/>
  <c r="HC108" i="67"/>
  <c r="HE105" i="67"/>
  <c r="HC95" i="67"/>
  <c r="HA94" i="67"/>
  <c r="HA105" i="67"/>
  <c r="HA108" i="67"/>
  <c r="HE94" i="67"/>
  <c r="HD105" i="67"/>
  <c r="HC91" i="67"/>
  <c r="HB94" i="67"/>
  <c r="HB112" i="67"/>
  <c r="HE91" i="67"/>
  <c r="HD95" i="67"/>
  <c r="HA91" i="67"/>
  <c r="HB105" i="67"/>
  <c r="HA95" i="67"/>
  <c r="HB95" i="67"/>
  <c r="HC94" i="67"/>
  <c r="HC112" i="67"/>
  <c r="HE95" i="67"/>
  <c r="HD112" i="67"/>
  <c r="HC105" i="67"/>
  <c r="HD108" i="67"/>
  <c r="HD94" i="67"/>
  <c r="HD91" i="67"/>
  <c r="HF110" i="67"/>
  <c r="BM2" i="49" l="1"/>
  <c r="BN2" i="67"/>
  <c r="FF2" i="67"/>
  <c r="FF2" i="49" s="1"/>
  <c r="GV265" i="34"/>
  <c r="GW198" i="34"/>
  <c r="GV166" i="34"/>
  <c r="GW142" i="34"/>
  <c r="GX128" i="34"/>
  <c r="GV102" i="34"/>
  <c r="GV89" i="34"/>
  <c r="GV79" i="34"/>
  <c r="GW262" i="34"/>
  <c r="GV193" i="34"/>
  <c r="GV165" i="34"/>
  <c r="GV142" i="34"/>
  <c r="GV126" i="34"/>
  <c r="GV101" i="34"/>
  <c r="GV87" i="34"/>
  <c r="GV77" i="34"/>
  <c r="GV257" i="34"/>
  <c r="GV185" i="34"/>
  <c r="GX163" i="34"/>
  <c r="GV141" i="34"/>
  <c r="GV121" i="34"/>
  <c r="GV100" i="34"/>
  <c r="GV86" i="34"/>
  <c r="GV76" i="34"/>
  <c r="GV241" i="34"/>
  <c r="GW178" i="34"/>
  <c r="GV161" i="34"/>
  <c r="GV137" i="34"/>
  <c r="GW114" i="34"/>
  <c r="GW97" i="34"/>
  <c r="GV85" i="34"/>
  <c r="GV233" i="34"/>
  <c r="GV177" i="34"/>
  <c r="GV158" i="34"/>
  <c r="GX135" i="34"/>
  <c r="GV113" i="34"/>
  <c r="GV97" i="34"/>
  <c r="GW84" i="34"/>
  <c r="GV225" i="34"/>
  <c r="GV173" i="34"/>
  <c r="GV157" i="34"/>
  <c r="GV134" i="34"/>
  <c r="GV109" i="34"/>
  <c r="GV94" i="34"/>
  <c r="GV84" i="34"/>
  <c r="GX219" i="34"/>
  <c r="GW171" i="34"/>
  <c r="GV150" i="34"/>
  <c r="GV133" i="34"/>
  <c r="GW107" i="34"/>
  <c r="GV93" i="34"/>
  <c r="GV81" i="34"/>
  <c r="GV201" i="34"/>
  <c r="GV169" i="34"/>
  <c r="GV149" i="34"/>
  <c r="GV129" i="34"/>
  <c r="GV105" i="34"/>
  <c r="GV92" i="34"/>
  <c r="GX80" i="34"/>
  <c r="GW92" i="34"/>
  <c r="GX184" i="34"/>
  <c r="GW122" i="34"/>
  <c r="GX243" i="34"/>
  <c r="GX89" i="34"/>
  <c r="GX151" i="34"/>
  <c r="GW90" i="34"/>
  <c r="GW138" i="34"/>
  <c r="GW206" i="34"/>
  <c r="GV238" i="34"/>
  <c r="GV267" i="34"/>
  <c r="GV203" i="34"/>
  <c r="GV139" i="34"/>
  <c r="GV75" i="34"/>
  <c r="GV240" i="34"/>
  <c r="GV176" i="34"/>
  <c r="GV112" i="34"/>
  <c r="GV277" i="34"/>
  <c r="GV213" i="34"/>
  <c r="GV234" i="34"/>
  <c r="GV170" i="34"/>
  <c r="GV106" i="34"/>
  <c r="GV271" i="34"/>
  <c r="GV207" i="34"/>
  <c r="GV143" i="34"/>
  <c r="GV252" i="34"/>
  <c r="GV188" i="34"/>
  <c r="GV124" i="34"/>
  <c r="GW110" i="34"/>
  <c r="GX167" i="34"/>
  <c r="GW267" i="34"/>
  <c r="GW203" i="34"/>
  <c r="GW232" i="34"/>
  <c r="GW168" i="34"/>
  <c r="GW104" i="34"/>
  <c r="GW269" i="34"/>
  <c r="GW205" i="34"/>
  <c r="GW141" i="34"/>
  <c r="GW77" i="34"/>
  <c r="GW234" i="34"/>
  <c r="GW263" i="34"/>
  <c r="GW199" i="34"/>
  <c r="GW135" i="34"/>
  <c r="GW236" i="34"/>
  <c r="GW172" i="34"/>
  <c r="GW108" i="34"/>
  <c r="GW217" i="34"/>
  <c r="GW153" i="34"/>
  <c r="GX91" i="34"/>
  <c r="GX168" i="34"/>
  <c r="GX264" i="34"/>
  <c r="GX200" i="34"/>
  <c r="GX229" i="34"/>
  <c r="GX165" i="34"/>
  <c r="GX101" i="34"/>
  <c r="GX258" i="34"/>
  <c r="GX194" i="34"/>
  <c r="GX130" i="34"/>
  <c r="GX231" i="34"/>
  <c r="GX260" i="34"/>
  <c r="GX196" i="34"/>
  <c r="GX132" i="34"/>
  <c r="GX225" i="34"/>
  <c r="GX161" i="34"/>
  <c r="GX278" i="34"/>
  <c r="GX214" i="34"/>
  <c r="GX150" i="34"/>
  <c r="GX96" i="34"/>
  <c r="GX176" i="34"/>
  <c r="GZ82" i="34"/>
  <c r="HA155" i="34"/>
  <c r="GU134" i="34"/>
  <c r="GU116" i="34"/>
  <c r="HA91" i="34"/>
  <c r="HC235" i="34"/>
  <c r="GU250" i="34"/>
  <c r="GU218" i="34"/>
  <c r="GU267" i="34"/>
  <c r="GU235" i="34"/>
  <c r="GU203" i="34"/>
  <c r="GU268" i="34"/>
  <c r="GU216" i="34"/>
  <c r="GU180" i="34"/>
  <c r="GU147" i="34"/>
  <c r="GU257" i="34"/>
  <c r="GU183" i="34"/>
  <c r="GU148" i="34"/>
  <c r="GU149" i="34"/>
  <c r="GU105" i="34"/>
  <c r="GU95" i="34"/>
  <c r="GU220" i="34"/>
  <c r="GU140" i="34"/>
  <c r="GU115" i="34"/>
  <c r="GU129" i="34"/>
  <c r="GU82" i="34"/>
  <c r="GU118" i="34"/>
  <c r="GU90" i="34"/>
  <c r="GU138" i="34"/>
  <c r="HB126" i="34"/>
  <c r="GY270" i="34"/>
  <c r="GY238" i="34"/>
  <c r="GY206" i="34"/>
  <c r="GY174" i="34"/>
  <c r="GY251" i="34"/>
  <c r="GY219" i="34"/>
  <c r="GY187" i="34"/>
  <c r="GY268" i="34"/>
  <c r="GY236" i="34"/>
  <c r="GY204" i="34"/>
  <c r="GY193" i="34"/>
  <c r="GY151" i="34"/>
  <c r="GY119" i="34"/>
  <c r="GY257" i="34"/>
  <c r="GY160" i="34"/>
  <c r="GY128" i="34"/>
  <c r="GY99" i="34"/>
  <c r="GY265" i="34"/>
  <c r="GY126" i="34"/>
  <c r="GY92" i="34"/>
  <c r="GY225" i="34"/>
  <c r="GY169" i="34"/>
  <c r="GY118" i="34"/>
  <c r="GY157" i="34"/>
  <c r="GY104" i="34"/>
  <c r="GU89" i="34"/>
  <c r="HB207" i="34"/>
  <c r="HC256" i="34"/>
  <c r="HC224" i="34"/>
  <c r="HC192" i="34"/>
  <c r="HC265" i="34"/>
  <c r="HC233" i="34"/>
  <c r="HC201" i="34"/>
  <c r="HC169" i="34"/>
  <c r="HC250" i="34"/>
  <c r="HC218" i="34"/>
  <c r="HC186" i="34"/>
  <c r="HC174" i="34"/>
  <c r="HC137" i="34"/>
  <c r="HC105" i="34"/>
  <c r="HC166" i="34"/>
  <c r="HC134" i="34"/>
  <c r="HC93" i="34"/>
  <c r="HC243" i="34"/>
  <c r="HC120" i="34"/>
  <c r="HC82" i="34"/>
  <c r="HC182" i="34"/>
  <c r="HC116" i="34"/>
  <c r="HC79" i="34"/>
  <c r="HC76" i="34"/>
  <c r="GZ275" i="34"/>
  <c r="GZ243" i="34"/>
  <c r="GZ211" i="34"/>
  <c r="GZ264" i="34"/>
  <c r="GZ232" i="34"/>
  <c r="GZ200" i="34"/>
  <c r="GZ261" i="34"/>
  <c r="GZ205" i="34"/>
  <c r="GZ198" i="34"/>
  <c r="GZ156" i="34"/>
  <c r="GZ171" i="34"/>
  <c r="GZ181" i="34"/>
  <c r="GZ266" i="34"/>
  <c r="GZ142" i="34"/>
  <c r="GZ124" i="34"/>
  <c r="GZ88" i="34"/>
  <c r="GZ193" i="34"/>
  <c r="GZ131" i="34"/>
  <c r="GZ136" i="34"/>
  <c r="GZ143" i="34"/>
  <c r="GZ90" i="34"/>
  <c r="GZ121" i="34"/>
  <c r="GZ114" i="34"/>
  <c r="GZ141" i="34"/>
  <c r="HB103" i="34"/>
  <c r="GZ209" i="34"/>
  <c r="HA263" i="34"/>
  <c r="HA231" i="34"/>
  <c r="HA199" i="34"/>
  <c r="HA276" i="34"/>
  <c r="HA244" i="34"/>
  <c r="HA212" i="34"/>
  <c r="HA180" i="34"/>
  <c r="HA261" i="34"/>
  <c r="HA229" i="34"/>
  <c r="HA197" i="34"/>
  <c r="HA190" i="34"/>
  <c r="HA144" i="34"/>
  <c r="HA112" i="34"/>
  <c r="HA222" i="34"/>
  <c r="HA145" i="34"/>
  <c r="HA218" i="34"/>
  <c r="HA88" i="34"/>
  <c r="HA173" i="34"/>
  <c r="HA115" i="34"/>
  <c r="HA77" i="34"/>
  <c r="HA143" i="34"/>
  <c r="HA94" i="34"/>
  <c r="HA214" i="34"/>
  <c r="HA98" i="34"/>
  <c r="HC84" i="34"/>
  <c r="GY150" i="34"/>
  <c r="HB272" i="34"/>
  <c r="HB240" i="34"/>
  <c r="HB208" i="34"/>
  <c r="HB257" i="34"/>
  <c r="HB225" i="34"/>
  <c r="HB193" i="34"/>
  <c r="HB254" i="34"/>
  <c r="HB171" i="34"/>
  <c r="HB187" i="34"/>
  <c r="HB149" i="34"/>
  <c r="HB214" i="34"/>
  <c r="HB162" i="34"/>
  <c r="HB173" i="34"/>
  <c r="HB124" i="34"/>
  <c r="HB129" i="34"/>
  <c r="HB148" i="34"/>
  <c r="HB110" i="34"/>
  <c r="HB203" i="34"/>
  <c r="HB105" i="34"/>
  <c r="HB114" i="34"/>
  <c r="HB152" i="34"/>
  <c r="HB87" i="34"/>
  <c r="HB91" i="34"/>
  <c r="GU85" i="34"/>
  <c r="HA154" i="34"/>
  <c r="HB94" i="34"/>
  <c r="GU98" i="34"/>
  <c r="GW106" i="34"/>
  <c r="GX195" i="34"/>
  <c r="GX136" i="34"/>
  <c r="GW94" i="34"/>
  <c r="GW158" i="34"/>
  <c r="GX94" i="34"/>
  <c r="GV145" i="34"/>
  <c r="GX227" i="34"/>
  <c r="GV230" i="34"/>
  <c r="GV259" i="34"/>
  <c r="GV195" i="34"/>
  <c r="GV131" i="34"/>
  <c r="GV232" i="34"/>
  <c r="GV168" i="34"/>
  <c r="GV104" i="34"/>
  <c r="GV269" i="34"/>
  <c r="GV205" i="34"/>
  <c r="GV226" i="34"/>
  <c r="GV162" i="34"/>
  <c r="GV98" i="34"/>
  <c r="GV263" i="34"/>
  <c r="GV199" i="34"/>
  <c r="GV135" i="34"/>
  <c r="GV244" i="34"/>
  <c r="GV180" i="34"/>
  <c r="GV116" i="34"/>
  <c r="GW78" i="34"/>
  <c r="GV118" i="34"/>
  <c r="GW174" i="34"/>
  <c r="GW259" i="34"/>
  <c r="GW195" i="34"/>
  <c r="GW224" i="34"/>
  <c r="GW160" i="34"/>
  <c r="GW96" i="34"/>
  <c r="GW261" i="34"/>
  <c r="GW197" i="34"/>
  <c r="GW133" i="34"/>
  <c r="GW226" i="34"/>
  <c r="GW255" i="34"/>
  <c r="GW191" i="34"/>
  <c r="GW127" i="34"/>
  <c r="GW228" i="34"/>
  <c r="GW164" i="34"/>
  <c r="GW273" i="34"/>
  <c r="GW209" i="34"/>
  <c r="GW145" i="34"/>
  <c r="GX95" i="34"/>
  <c r="GX175" i="34"/>
  <c r="GX256" i="34"/>
  <c r="GX192" i="34"/>
  <c r="GX221" i="34"/>
  <c r="GX157" i="34"/>
  <c r="GX93" i="34"/>
  <c r="GX250" i="34"/>
  <c r="GX186" i="34"/>
  <c r="GX122" i="34"/>
  <c r="GX223" i="34"/>
  <c r="GX252" i="34"/>
  <c r="GX188" i="34"/>
  <c r="GX124" i="34"/>
  <c r="GX217" i="34"/>
  <c r="GX153" i="34"/>
  <c r="GX270" i="34"/>
  <c r="GX206" i="34"/>
  <c r="GX142" i="34"/>
  <c r="GW100" i="34"/>
  <c r="GX183" i="34"/>
  <c r="GU224" i="34"/>
  <c r="GU93" i="34"/>
  <c r="GU70" i="34"/>
  <c r="GZ87" i="34"/>
  <c r="GU278" i="34"/>
  <c r="GU246" i="34"/>
  <c r="GU214" i="34"/>
  <c r="GU263" i="34"/>
  <c r="GU231" i="34"/>
  <c r="GU199" i="34"/>
  <c r="GU264" i="34"/>
  <c r="GU213" i="34"/>
  <c r="GU173" i="34"/>
  <c r="GU237" i="34"/>
  <c r="GU241" i="34"/>
  <c r="GU176" i="34"/>
  <c r="GU277" i="34"/>
  <c r="GU144" i="34"/>
  <c r="GU102" i="34"/>
  <c r="GU91" i="34"/>
  <c r="GU188" i="34"/>
  <c r="GU133" i="34"/>
  <c r="GU112" i="34"/>
  <c r="GU122" i="34"/>
  <c r="GU69" i="34"/>
  <c r="GU92" i="34"/>
  <c r="GU77" i="34"/>
  <c r="GU120" i="34"/>
  <c r="HB76" i="34"/>
  <c r="HC144" i="34"/>
  <c r="GY266" i="34"/>
  <c r="GY234" i="34"/>
  <c r="GY202" i="34"/>
  <c r="GY279" i="34"/>
  <c r="GY247" i="34"/>
  <c r="GY215" i="34"/>
  <c r="GY183" i="34"/>
  <c r="GY264" i="34"/>
  <c r="GY232" i="34"/>
  <c r="GY200" i="34"/>
  <c r="GY180" i="34"/>
  <c r="GY147" i="34"/>
  <c r="GY115" i="34"/>
  <c r="GY241" i="34"/>
  <c r="GY156" i="34"/>
  <c r="GY124" i="34"/>
  <c r="GY95" i="34"/>
  <c r="GY184" i="34"/>
  <c r="GY117" i="34"/>
  <c r="GY88" i="34"/>
  <c r="GY197" i="34"/>
  <c r="GY97" i="34"/>
  <c r="GY86" i="34"/>
  <c r="GY121" i="34"/>
  <c r="GY101" i="34"/>
  <c r="GZ95" i="34"/>
  <c r="HA238" i="34"/>
  <c r="HC252" i="34"/>
  <c r="HC220" i="34"/>
  <c r="HC188" i="34"/>
  <c r="HC261" i="34"/>
  <c r="HC229" i="34"/>
  <c r="HC197" i="34"/>
  <c r="HC278" i="34"/>
  <c r="HC246" i="34"/>
  <c r="HC214" i="34"/>
  <c r="HC279" i="34"/>
  <c r="HC165" i="34"/>
  <c r="HC133" i="34"/>
  <c r="HC101" i="34"/>
  <c r="HC162" i="34"/>
  <c r="HC130" i="34"/>
  <c r="HC89" i="34"/>
  <c r="HC227" i="34"/>
  <c r="HC110" i="34"/>
  <c r="HC78" i="34"/>
  <c r="HC175" i="34"/>
  <c r="HC102" i="34"/>
  <c r="HC152" i="34"/>
  <c r="HC167" i="34"/>
  <c r="HC170" i="34"/>
  <c r="GZ271" i="34"/>
  <c r="GZ239" i="34"/>
  <c r="GZ207" i="34"/>
  <c r="GZ260" i="34"/>
  <c r="GZ228" i="34"/>
  <c r="GZ196" i="34"/>
  <c r="GZ257" i="34"/>
  <c r="GZ202" i="34"/>
  <c r="GZ190" i="34"/>
  <c r="GZ152" i="34"/>
  <c r="GZ278" i="34"/>
  <c r="GZ174" i="34"/>
  <c r="GZ214" i="34"/>
  <c r="GZ135" i="34"/>
  <c r="GZ112" i="34"/>
  <c r="GZ84" i="34"/>
  <c r="GZ180" i="34"/>
  <c r="GZ129" i="34"/>
  <c r="GZ120" i="34"/>
  <c r="GZ125" i="34"/>
  <c r="GZ77" i="34"/>
  <c r="GZ108" i="34"/>
  <c r="GZ111" i="34"/>
  <c r="GZ134" i="34"/>
  <c r="GY110" i="34"/>
  <c r="HC255" i="34"/>
  <c r="HA259" i="34"/>
  <c r="HA227" i="34"/>
  <c r="HA195" i="34"/>
  <c r="HA272" i="34"/>
  <c r="HA240" i="34"/>
  <c r="HA208" i="34"/>
  <c r="HA176" i="34"/>
  <c r="HA257" i="34"/>
  <c r="HA225" i="34"/>
  <c r="HA193" i="34"/>
  <c r="HA185" i="34"/>
  <c r="HA140" i="34"/>
  <c r="HA108" i="34"/>
  <c r="HA181" i="34"/>
  <c r="HA141" i="34"/>
  <c r="HA169" i="34"/>
  <c r="HA84" i="34"/>
  <c r="HA170" i="34"/>
  <c r="HA234" i="34"/>
  <c r="HA134" i="34"/>
  <c r="HA270" i="34"/>
  <c r="HA75" i="34"/>
  <c r="HA162" i="34"/>
  <c r="HA87" i="34"/>
  <c r="HB90" i="34"/>
  <c r="GU166" i="34"/>
  <c r="HB268" i="34"/>
  <c r="HB236" i="34"/>
  <c r="HB204" i="34"/>
  <c r="HB253" i="34"/>
  <c r="HB221" i="34"/>
  <c r="HB189" i="34"/>
  <c r="HB250" i="34"/>
  <c r="HB168" i="34"/>
  <c r="HB183" i="34"/>
  <c r="HB145" i="34"/>
  <c r="HB211" i="34"/>
  <c r="HB158" i="34"/>
  <c r="HB170" i="34"/>
  <c r="HB122" i="34"/>
  <c r="HB101" i="34"/>
  <c r="HB143" i="34"/>
  <c r="HB107" i="34"/>
  <c r="HB191" i="34"/>
  <c r="HB102" i="34"/>
  <c r="HB111" i="34"/>
  <c r="HB142" i="34"/>
  <c r="HB78" i="34"/>
  <c r="GZ91" i="34"/>
  <c r="GY166" i="34"/>
  <c r="HB135" i="34"/>
  <c r="HB185" i="34"/>
  <c r="GW230" i="34"/>
  <c r="GV249" i="34"/>
  <c r="GX120" i="34"/>
  <c r="GV217" i="34"/>
  <c r="GW76" i="34"/>
  <c r="GX143" i="34"/>
  <c r="GW98" i="34"/>
  <c r="GX179" i="34"/>
  <c r="GW99" i="34"/>
  <c r="GX152" i="34"/>
  <c r="GW270" i="34"/>
  <c r="GV222" i="34"/>
  <c r="GV251" i="34"/>
  <c r="GV187" i="34"/>
  <c r="GV123" i="34"/>
  <c r="GV224" i="34"/>
  <c r="GV160" i="34"/>
  <c r="GV96" i="34"/>
  <c r="GV261" i="34"/>
  <c r="GV197" i="34"/>
  <c r="GV218" i="34"/>
  <c r="GV154" i="34"/>
  <c r="GV90" i="34"/>
  <c r="GV255" i="34"/>
  <c r="GV191" i="34"/>
  <c r="GV127" i="34"/>
  <c r="GV236" i="34"/>
  <c r="GV172" i="34"/>
  <c r="GV108" i="34"/>
  <c r="GW82" i="34"/>
  <c r="GV125" i="34"/>
  <c r="GV182" i="34"/>
  <c r="GW251" i="34"/>
  <c r="GW280" i="34"/>
  <c r="GW216" i="34"/>
  <c r="GW152" i="34"/>
  <c r="GW88" i="34"/>
  <c r="GW253" i="34"/>
  <c r="GW189" i="34"/>
  <c r="GW125" i="34"/>
  <c r="GW218" i="34"/>
  <c r="GW247" i="34"/>
  <c r="GW183" i="34"/>
  <c r="GW119" i="34"/>
  <c r="GW220" i="34"/>
  <c r="GW156" i="34"/>
  <c r="GW265" i="34"/>
  <c r="GW201" i="34"/>
  <c r="GW137" i="34"/>
  <c r="GX104" i="34"/>
  <c r="GW182" i="34"/>
  <c r="GX248" i="34"/>
  <c r="GX277" i="34"/>
  <c r="GX213" i="34"/>
  <c r="GX149" i="34"/>
  <c r="GX85" i="34"/>
  <c r="GX242" i="34"/>
  <c r="GX178" i="34"/>
  <c r="GX114" i="34"/>
  <c r="GX279" i="34"/>
  <c r="GX215" i="34"/>
  <c r="GX244" i="34"/>
  <c r="GX180" i="34"/>
  <c r="GX116" i="34"/>
  <c r="GX273" i="34"/>
  <c r="GX209" i="34"/>
  <c r="GX145" i="34"/>
  <c r="GX262" i="34"/>
  <c r="GX198" i="34"/>
  <c r="GX134" i="34"/>
  <c r="GX112" i="34"/>
  <c r="GW214" i="34"/>
  <c r="GZ98" i="34"/>
  <c r="GZ155" i="34"/>
  <c r="GZ123" i="34"/>
  <c r="HC160" i="34"/>
  <c r="GU274" i="34"/>
  <c r="GU242" i="34"/>
  <c r="GU210" i="34"/>
  <c r="GU259" i="34"/>
  <c r="GU227" i="34"/>
  <c r="GU195" i="34"/>
  <c r="GU260" i="34"/>
  <c r="GU182" i="34"/>
  <c r="GU170" i="34"/>
  <c r="GU208" i="34"/>
  <c r="GU236" i="34"/>
  <c r="GU171" i="34"/>
  <c r="GU245" i="34"/>
  <c r="GU137" i="34"/>
  <c r="GU221" i="34"/>
  <c r="GU87" i="34"/>
  <c r="GU184" i="34"/>
  <c r="GU126" i="34"/>
  <c r="GU109" i="34"/>
  <c r="GU84" i="34"/>
  <c r="GU249" i="34"/>
  <c r="GU86" i="34"/>
  <c r="GU261" i="34"/>
  <c r="GU94" i="34"/>
  <c r="HA82" i="34"/>
  <c r="HB160" i="34"/>
  <c r="GY262" i="34"/>
  <c r="GY230" i="34"/>
  <c r="GY198" i="34"/>
  <c r="GY275" i="34"/>
  <c r="GY243" i="34"/>
  <c r="GY211" i="34"/>
  <c r="GY179" i="34"/>
  <c r="GY260" i="34"/>
  <c r="GY228" i="34"/>
  <c r="GY196" i="34"/>
  <c r="GY173" i="34"/>
  <c r="GY143" i="34"/>
  <c r="GY111" i="34"/>
  <c r="GY233" i="34"/>
  <c r="GY152" i="34"/>
  <c r="GY120" i="34"/>
  <c r="GY91" i="34"/>
  <c r="GY177" i="34"/>
  <c r="GY213" i="34"/>
  <c r="GY84" i="34"/>
  <c r="GY161" i="34"/>
  <c r="GY82" i="34"/>
  <c r="GY108" i="34"/>
  <c r="GY85" i="34"/>
  <c r="GU101" i="34"/>
  <c r="HC280" i="34"/>
  <c r="HC248" i="34"/>
  <c r="HC216" i="34"/>
  <c r="HC184" i="34"/>
  <c r="HC257" i="34"/>
  <c r="HC225" i="34"/>
  <c r="HC193" i="34"/>
  <c r="HC274" i="34"/>
  <c r="HC242" i="34"/>
  <c r="HC210" i="34"/>
  <c r="HC263" i="34"/>
  <c r="HC161" i="34"/>
  <c r="HC129" i="34"/>
  <c r="HC215" i="34"/>
  <c r="HC158" i="34"/>
  <c r="HC126" i="34"/>
  <c r="HC85" i="34"/>
  <c r="HC164" i="34"/>
  <c r="HC107" i="34"/>
  <c r="HC163" i="34"/>
  <c r="HC231" i="34"/>
  <c r="HC135" i="34"/>
  <c r="HC151" i="34"/>
  <c r="HC80" i="34"/>
  <c r="GZ267" i="34"/>
  <c r="GZ235" i="34"/>
  <c r="GZ203" i="34"/>
  <c r="GZ256" i="34"/>
  <c r="GZ224" i="34"/>
  <c r="GZ192" i="34"/>
  <c r="GZ253" i="34"/>
  <c r="GZ274" i="34"/>
  <c r="GZ185" i="34"/>
  <c r="GZ148" i="34"/>
  <c r="GZ262" i="34"/>
  <c r="GZ165" i="34"/>
  <c r="GZ194" i="34"/>
  <c r="GZ133" i="34"/>
  <c r="GZ109" i="34"/>
  <c r="GZ80" i="34"/>
  <c r="GZ173" i="34"/>
  <c r="GZ122" i="34"/>
  <c r="GZ104" i="34"/>
  <c r="GZ118" i="34"/>
  <c r="GZ105" i="34"/>
  <c r="GZ99" i="34"/>
  <c r="GZ127" i="34"/>
  <c r="HB119" i="34"/>
  <c r="HC106" i="34"/>
  <c r="HA255" i="34"/>
  <c r="HA223" i="34"/>
  <c r="HA191" i="34"/>
  <c r="HA268" i="34"/>
  <c r="HA236" i="34"/>
  <c r="HA204" i="34"/>
  <c r="HA172" i="34"/>
  <c r="HA253" i="34"/>
  <c r="HA221" i="34"/>
  <c r="HA189" i="34"/>
  <c r="HA178" i="34"/>
  <c r="HA136" i="34"/>
  <c r="HA104" i="34"/>
  <c r="HA174" i="34"/>
  <c r="HA137" i="34"/>
  <c r="HA109" i="34"/>
  <c r="HA80" i="34"/>
  <c r="HA167" i="34"/>
  <c r="HA101" i="34"/>
  <c r="HA127" i="34"/>
  <c r="HA182" i="34"/>
  <c r="HA202" i="34"/>
  <c r="HA146" i="34"/>
  <c r="HB95" i="34"/>
  <c r="HB184" i="34"/>
  <c r="HB264" i="34"/>
  <c r="HB232" i="34"/>
  <c r="HB200" i="34"/>
  <c r="HB249" i="34"/>
  <c r="HB217" i="34"/>
  <c r="HB278" i="34"/>
  <c r="HB246" i="34"/>
  <c r="HB279" i="34"/>
  <c r="HB181" i="34"/>
  <c r="HB218" i="34"/>
  <c r="HB194" i="34"/>
  <c r="HB154" i="34"/>
  <c r="HB167" i="34"/>
  <c r="HB115" i="34"/>
  <c r="HB97" i="34"/>
  <c r="HB275" i="34"/>
  <c r="HB136" i="34"/>
  <c r="HB104" i="34"/>
  <c r="HB182" i="34"/>
  <c r="GX275" i="34"/>
  <c r="GX127" i="34"/>
  <c r="GW238" i="34"/>
  <c r="GW89" i="34"/>
  <c r="GW150" i="34"/>
  <c r="GX102" i="34"/>
  <c r="GW187" i="34"/>
  <c r="GV103" i="34"/>
  <c r="GX159" i="34"/>
  <c r="GV278" i="34"/>
  <c r="GV214" i="34"/>
  <c r="GV243" i="34"/>
  <c r="GV179" i="34"/>
  <c r="GV115" i="34"/>
  <c r="GV280" i="34"/>
  <c r="GV216" i="34"/>
  <c r="GV152" i="34"/>
  <c r="GV88" i="34"/>
  <c r="GV253" i="34"/>
  <c r="GV274" i="34"/>
  <c r="GV210" i="34"/>
  <c r="GV146" i="34"/>
  <c r="GV82" i="34"/>
  <c r="GV247" i="34"/>
  <c r="GV183" i="34"/>
  <c r="GV119" i="34"/>
  <c r="GV228" i="34"/>
  <c r="GV164" i="34"/>
  <c r="GX86" i="34"/>
  <c r="GX131" i="34"/>
  <c r="GV189" i="34"/>
  <c r="GW243" i="34"/>
  <c r="GW272" i="34"/>
  <c r="GW208" i="34"/>
  <c r="GW144" i="34"/>
  <c r="GW80" i="34"/>
  <c r="GW245" i="34"/>
  <c r="GW181" i="34"/>
  <c r="GW117" i="34"/>
  <c r="GW274" i="34"/>
  <c r="GW210" i="34"/>
  <c r="GW239" i="34"/>
  <c r="GW175" i="34"/>
  <c r="GW111" i="34"/>
  <c r="GW276" i="34"/>
  <c r="GW212" i="34"/>
  <c r="GW148" i="34"/>
  <c r="GW257" i="34"/>
  <c r="GW193" i="34"/>
  <c r="GW129" i="34"/>
  <c r="GX111" i="34"/>
  <c r="GW190" i="34"/>
  <c r="GX240" i="34"/>
  <c r="GX269" i="34"/>
  <c r="GX205" i="34"/>
  <c r="GX141" i="34"/>
  <c r="GX77" i="34"/>
  <c r="GX234" i="34"/>
  <c r="GX170" i="34"/>
  <c r="GX106" i="34"/>
  <c r="GX271" i="34"/>
  <c r="GX207" i="34"/>
  <c r="GX236" i="34"/>
  <c r="GX172" i="34"/>
  <c r="GX108" i="34"/>
  <c r="GX265" i="34"/>
  <c r="GX201" i="34"/>
  <c r="GX137" i="34"/>
  <c r="GX254" i="34"/>
  <c r="GX190" i="34"/>
  <c r="GX126" i="34"/>
  <c r="GX119" i="34"/>
  <c r="GX235" i="34"/>
  <c r="GU186" i="34"/>
  <c r="GY98" i="34"/>
  <c r="HB80" i="34"/>
  <c r="HA194" i="34"/>
  <c r="GY137" i="34"/>
  <c r="GU270" i="34"/>
  <c r="GU238" i="34"/>
  <c r="GU206" i="34"/>
  <c r="GU255" i="34"/>
  <c r="GU223" i="34"/>
  <c r="GU191" i="34"/>
  <c r="GU256" i="34"/>
  <c r="GU269" i="34"/>
  <c r="GU167" i="34"/>
  <c r="GU205" i="34"/>
  <c r="GU233" i="34"/>
  <c r="GU168" i="34"/>
  <c r="GU228" i="34"/>
  <c r="GU130" i="34"/>
  <c r="GU194" i="34"/>
  <c r="GU83" i="34"/>
  <c r="GU177" i="34"/>
  <c r="GU124" i="34"/>
  <c r="GU106" i="34"/>
  <c r="GU78" i="34"/>
  <c r="GU217" i="34"/>
  <c r="GU73" i="34"/>
  <c r="GU225" i="34"/>
  <c r="GU81" i="34"/>
  <c r="HC88" i="34"/>
  <c r="HA177" i="34"/>
  <c r="GY258" i="34"/>
  <c r="GY226" i="34"/>
  <c r="GY194" i="34"/>
  <c r="GY271" i="34"/>
  <c r="GY239" i="34"/>
  <c r="GY207" i="34"/>
  <c r="GY175" i="34"/>
  <c r="GY256" i="34"/>
  <c r="GY224" i="34"/>
  <c r="GY192" i="34"/>
  <c r="GY170" i="34"/>
  <c r="GY139" i="34"/>
  <c r="GY107" i="34"/>
  <c r="GY201" i="34"/>
  <c r="GY148" i="34"/>
  <c r="GY116" i="34"/>
  <c r="GY87" i="34"/>
  <c r="GY162" i="34"/>
  <c r="GY112" i="34"/>
  <c r="GY80" i="34"/>
  <c r="GY153" i="34"/>
  <c r="GY90" i="34"/>
  <c r="GY105" i="34"/>
  <c r="GU110" i="34"/>
  <c r="HC276" i="34"/>
  <c r="HC244" i="34"/>
  <c r="HC212" i="34"/>
  <c r="HC180" i="34"/>
  <c r="HC253" i="34"/>
  <c r="HC221" i="34"/>
  <c r="HC189" i="34"/>
  <c r="HC270" i="34"/>
  <c r="HC238" i="34"/>
  <c r="HC206" i="34"/>
  <c r="HC247" i="34"/>
  <c r="HC157" i="34"/>
  <c r="HC125" i="34"/>
  <c r="HC267" i="34"/>
  <c r="HC154" i="34"/>
  <c r="HC122" i="34"/>
  <c r="HC81" i="34"/>
  <c r="HC156" i="34"/>
  <c r="HC104" i="34"/>
  <c r="HC155" i="34"/>
  <c r="HC114" i="34"/>
  <c r="HC128" i="34"/>
  <c r="HC131" i="34"/>
  <c r="HC171" i="34"/>
  <c r="GZ263" i="34"/>
  <c r="GZ231" i="34"/>
  <c r="GZ199" i="34"/>
  <c r="GZ252" i="34"/>
  <c r="GZ220" i="34"/>
  <c r="GZ188" i="34"/>
  <c r="GZ249" i="34"/>
  <c r="GZ258" i="34"/>
  <c r="GZ178" i="34"/>
  <c r="GZ229" i="34"/>
  <c r="GZ246" i="34"/>
  <c r="GZ161" i="34"/>
  <c r="GZ184" i="34"/>
  <c r="GZ126" i="34"/>
  <c r="GZ106" i="34"/>
  <c r="GZ76" i="34"/>
  <c r="GZ170" i="34"/>
  <c r="GZ115" i="34"/>
  <c r="GZ101" i="34"/>
  <c r="GZ86" i="34"/>
  <c r="GZ270" i="34"/>
  <c r="GZ102" i="34"/>
  <c r="GZ85" i="34"/>
  <c r="GZ113" i="34"/>
  <c r="GY130" i="34"/>
  <c r="HA251" i="34"/>
  <c r="HA219" i="34"/>
  <c r="HA187" i="34"/>
  <c r="HA264" i="34"/>
  <c r="HA232" i="34"/>
  <c r="HA200" i="34"/>
  <c r="HA168" i="34"/>
  <c r="HA249" i="34"/>
  <c r="HA217" i="34"/>
  <c r="HA274" i="34"/>
  <c r="HA164" i="34"/>
  <c r="HA132" i="34"/>
  <c r="HA226" i="34"/>
  <c r="HA165" i="34"/>
  <c r="HA133" i="34"/>
  <c r="HA106" i="34"/>
  <c r="HA76" i="34"/>
  <c r="HA159" i="34"/>
  <c r="HA97" i="34"/>
  <c r="HA250" i="34"/>
  <c r="HA118" i="34"/>
  <c r="HA163" i="34"/>
  <c r="HA114" i="34"/>
  <c r="HA142" i="34"/>
  <c r="HC103" i="34"/>
  <c r="GZ210" i="34"/>
  <c r="HB260" i="34"/>
  <c r="HB228" i="34"/>
  <c r="HB277" i="34"/>
  <c r="HB245" i="34"/>
  <c r="HB213" i="34"/>
  <c r="HB274" i="34"/>
  <c r="HB242" i="34"/>
  <c r="HB263" i="34"/>
  <c r="HB174" i="34"/>
  <c r="HB215" i="34"/>
  <c r="HB186" i="34"/>
  <c r="HB150" i="34"/>
  <c r="HB159" i="34"/>
  <c r="HB112" i="34"/>
  <c r="HB93" i="34"/>
  <c r="HB243" i="34"/>
  <c r="HB134" i="34"/>
  <c r="HB210" i="34"/>
  <c r="HB175" i="34"/>
  <c r="HB88" i="34"/>
  <c r="HB99" i="34"/>
  <c r="HB128" i="34"/>
  <c r="HB239" i="34"/>
  <c r="GU104" i="34"/>
  <c r="GZ221" i="34"/>
  <c r="HB139" i="34"/>
  <c r="GW134" i="34"/>
  <c r="GX259" i="34"/>
  <c r="GX97" i="34"/>
  <c r="GX171" i="34"/>
  <c r="GX115" i="34"/>
  <c r="GX203" i="34"/>
  <c r="GV110" i="34"/>
  <c r="GW166" i="34"/>
  <c r="GV270" i="34"/>
  <c r="GV206" i="34"/>
  <c r="GV235" i="34"/>
  <c r="GV171" i="34"/>
  <c r="GV107" i="34"/>
  <c r="GV272" i="34"/>
  <c r="GV208" i="34"/>
  <c r="GV144" i="34"/>
  <c r="GV80" i="34"/>
  <c r="GV245" i="34"/>
  <c r="GV266" i="34"/>
  <c r="GV202" i="34"/>
  <c r="GV138" i="34"/>
  <c r="GV239" i="34"/>
  <c r="GV175" i="34"/>
  <c r="GV111" i="34"/>
  <c r="GV220" i="34"/>
  <c r="GV156" i="34"/>
  <c r="GW91" i="34"/>
  <c r="GW139" i="34"/>
  <c r="GV209" i="34"/>
  <c r="GW235" i="34"/>
  <c r="GW264" i="34"/>
  <c r="GW200" i="34"/>
  <c r="GW136" i="34"/>
  <c r="GW237" i="34"/>
  <c r="GW173" i="34"/>
  <c r="GW109" i="34"/>
  <c r="GW266" i="34"/>
  <c r="GW202" i="34"/>
  <c r="GW231" i="34"/>
  <c r="GW167" i="34"/>
  <c r="GW103" i="34"/>
  <c r="GW268" i="34"/>
  <c r="GW204" i="34"/>
  <c r="GW140" i="34"/>
  <c r="GW249" i="34"/>
  <c r="GW185" i="34"/>
  <c r="GW121" i="34"/>
  <c r="GW118" i="34"/>
  <c r="GX211" i="34"/>
  <c r="GX232" i="34"/>
  <c r="GX261" i="34"/>
  <c r="GX197" i="34"/>
  <c r="GX133" i="34"/>
  <c r="GX226" i="34"/>
  <c r="GX162" i="34"/>
  <c r="GX98" i="34"/>
  <c r="GX263" i="34"/>
  <c r="GX199" i="34"/>
  <c r="GX228" i="34"/>
  <c r="GX164" i="34"/>
  <c r="GX100" i="34"/>
  <c r="GX257" i="34"/>
  <c r="GX193" i="34"/>
  <c r="GX129" i="34"/>
  <c r="GX246" i="34"/>
  <c r="GX182" i="34"/>
  <c r="GX118" i="34"/>
  <c r="GW126" i="34"/>
  <c r="GW278" i="34"/>
  <c r="HB106" i="34"/>
  <c r="HB144" i="34"/>
  <c r="HA123" i="34"/>
  <c r="GZ137" i="34"/>
  <c r="GU266" i="34"/>
  <c r="GU234" i="34"/>
  <c r="GU202" i="34"/>
  <c r="GU251" i="34"/>
  <c r="GU219" i="34"/>
  <c r="GU187" i="34"/>
  <c r="GU252" i="34"/>
  <c r="GU253" i="34"/>
  <c r="GU163" i="34"/>
  <c r="GU198" i="34"/>
  <c r="GU204" i="34"/>
  <c r="GU164" i="34"/>
  <c r="GU189" i="34"/>
  <c r="GU128" i="34"/>
  <c r="GU135" i="34"/>
  <c r="GU79" i="34"/>
  <c r="GU162" i="34"/>
  <c r="GU117" i="34"/>
  <c r="GU100" i="34"/>
  <c r="GU169" i="34"/>
  <c r="GU175" i="34"/>
  <c r="GU229" i="34"/>
  <c r="GU197" i="34"/>
  <c r="GU68" i="34"/>
  <c r="GZ93" i="34"/>
  <c r="HB196" i="34"/>
  <c r="GY254" i="34"/>
  <c r="GY222" i="34"/>
  <c r="GY190" i="34"/>
  <c r="GY267" i="34"/>
  <c r="GY235" i="34"/>
  <c r="GY203" i="34"/>
  <c r="GY171" i="34"/>
  <c r="GY252" i="34"/>
  <c r="GY220" i="34"/>
  <c r="GY188" i="34"/>
  <c r="GY167" i="34"/>
  <c r="GY135" i="34"/>
  <c r="GY103" i="34"/>
  <c r="GY185" i="34"/>
  <c r="GY144" i="34"/>
  <c r="GY229" i="34"/>
  <c r="GY83" i="34"/>
  <c r="GY154" i="34"/>
  <c r="GY109" i="34"/>
  <c r="GY76" i="34"/>
  <c r="GY145" i="34"/>
  <c r="GY249" i="34"/>
  <c r="GY77" i="34"/>
  <c r="GY102" i="34"/>
  <c r="HA119" i="34"/>
  <c r="HC272" i="34"/>
  <c r="HC240" i="34"/>
  <c r="HC208" i="34"/>
  <c r="HC176" i="34"/>
  <c r="HC249" i="34"/>
  <c r="HC217" i="34"/>
  <c r="HC185" i="34"/>
  <c r="HC266" i="34"/>
  <c r="HC234" i="34"/>
  <c r="HC202" i="34"/>
  <c r="HC219" i="34"/>
  <c r="HC153" i="34"/>
  <c r="HC121" i="34"/>
  <c r="HC251" i="34"/>
  <c r="HC150" i="34"/>
  <c r="HC118" i="34"/>
  <c r="HC77" i="34"/>
  <c r="HC148" i="34"/>
  <c r="HC98" i="34"/>
  <c r="HC271" i="34"/>
  <c r="HC147" i="34"/>
  <c r="HC111" i="34"/>
  <c r="HC83" i="34"/>
  <c r="HC124" i="34"/>
  <c r="GZ259" i="34"/>
  <c r="GZ227" i="34"/>
  <c r="GZ280" i="34"/>
  <c r="GZ248" i="34"/>
  <c r="GZ216" i="34"/>
  <c r="GZ277" i="34"/>
  <c r="GZ245" i="34"/>
  <c r="GZ242" i="34"/>
  <c r="GZ176" i="34"/>
  <c r="GZ226" i="34"/>
  <c r="GZ225" i="34"/>
  <c r="GZ157" i="34"/>
  <c r="GZ177" i="34"/>
  <c r="GZ119" i="34"/>
  <c r="GZ103" i="34"/>
  <c r="GZ167" i="34"/>
  <c r="GZ218" i="34"/>
  <c r="GZ97" i="34"/>
  <c r="GZ182" i="34"/>
  <c r="GZ94" i="34"/>
  <c r="GZ79" i="34"/>
  <c r="GZ110" i="34"/>
  <c r="GU72" i="34"/>
  <c r="HB137" i="34"/>
  <c r="HA279" i="34"/>
  <c r="HA247" i="34"/>
  <c r="HA215" i="34"/>
  <c r="HA183" i="34"/>
  <c r="HA260" i="34"/>
  <c r="HA228" i="34"/>
  <c r="HA196" i="34"/>
  <c r="HA277" i="34"/>
  <c r="HA245" i="34"/>
  <c r="HA213" i="34"/>
  <c r="HA258" i="34"/>
  <c r="HA160" i="34"/>
  <c r="HA128" i="34"/>
  <c r="HA171" i="34"/>
  <c r="HA161" i="34"/>
  <c r="HA129" i="34"/>
  <c r="HA103" i="34"/>
  <c r="HA151" i="34"/>
  <c r="HA93" i="34"/>
  <c r="HA186" i="34"/>
  <c r="HA113" i="34"/>
  <c r="HA147" i="34"/>
  <c r="HA111" i="34"/>
  <c r="HA135" i="34"/>
  <c r="HC112" i="34"/>
  <c r="HC75" i="34"/>
  <c r="HB256" i="34"/>
  <c r="HB224" i="34"/>
  <c r="HB273" i="34"/>
  <c r="HB241" i="34"/>
  <c r="HB209" i="34"/>
  <c r="HB270" i="34"/>
  <c r="HB238" i="34"/>
  <c r="HB247" i="34"/>
  <c r="HB165" i="34"/>
  <c r="HB192" i="34"/>
  <c r="HB179" i="34"/>
  <c r="HB146" i="34"/>
  <c r="HB151" i="34"/>
  <c r="HB234" i="34"/>
  <c r="HB89" i="34"/>
  <c r="HB227" i="34"/>
  <c r="HB127" i="34"/>
  <c r="HB141" i="34"/>
  <c r="HB163" i="34"/>
  <c r="HB75" i="34"/>
  <c r="HB92" i="34"/>
  <c r="HB83" i="34"/>
  <c r="HB155" i="34"/>
  <c r="GU113" i="34"/>
  <c r="HC259" i="34"/>
  <c r="HB118" i="34"/>
  <c r="GX75" i="34"/>
  <c r="GX155" i="34"/>
  <c r="GW102" i="34"/>
  <c r="GW179" i="34"/>
  <c r="GW123" i="34"/>
  <c r="GW246" i="34"/>
  <c r="GV78" i="34"/>
  <c r="GV117" i="34"/>
  <c r="GV174" i="34"/>
  <c r="GV262" i="34"/>
  <c r="GV198" i="34"/>
  <c r="GV227" i="34"/>
  <c r="GV163" i="34"/>
  <c r="GV99" i="34"/>
  <c r="GV264" i="34"/>
  <c r="GV200" i="34"/>
  <c r="GV136" i="34"/>
  <c r="GV237" i="34"/>
  <c r="GV258" i="34"/>
  <c r="GV194" i="34"/>
  <c r="GV130" i="34"/>
  <c r="GV231" i="34"/>
  <c r="GV167" i="34"/>
  <c r="GV276" i="34"/>
  <c r="GV212" i="34"/>
  <c r="GV148" i="34"/>
  <c r="GV95" i="34"/>
  <c r="GW146" i="34"/>
  <c r="GX251" i="34"/>
  <c r="GW227" i="34"/>
  <c r="GW256" i="34"/>
  <c r="GW192" i="34"/>
  <c r="GW128" i="34"/>
  <c r="GW229" i="34"/>
  <c r="GW165" i="34"/>
  <c r="GW101" i="34"/>
  <c r="GW258" i="34"/>
  <c r="GW194" i="34"/>
  <c r="GW223" i="34"/>
  <c r="GW159" i="34"/>
  <c r="GW95" i="34"/>
  <c r="GW260" i="34"/>
  <c r="GW196" i="34"/>
  <c r="GW132" i="34"/>
  <c r="GW241" i="34"/>
  <c r="GW177" i="34"/>
  <c r="GW113" i="34"/>
  <c r="GX139" i="34"/>
  <c r="GW254" i="34"/>
  <c r="GX224" i="34"/>
  <c r="GX253" i="34"/>
  <c r="GX189" i="34"/>
  <c r="GX125" i="34"/>
  <c r="GX218" i="34"/>
  <c r="GX154" i="34"/>
  <c r="GX90" i="34"/>
  <c r="GX255" i="34"/>
  <c r="GX191" i="34"/>
  <c r="GX220" i="34"/>
  <c r="GX156" i="34"/>
  <c r="GX92" i="34"/>
  <c r="GX249" i="34"/>
  <c r="GX185" i="34"/>
  <c r="GX121" i="34"/>
  <c r="GX238" i="34"/>
  <c r="GX174" i="34"/>
  <c r="GX110" i="34"/>
  <c r="GW75" i="34"/>
  <c r="GX147" i="34"/>
  <c r="HB259" i="34"/>
  <c r="HA86" i="34"/>
  <c r="HA126" i="34"/>
  <c r="GZ144" i="34"/>
  <c r="HB86" i="34"/>
  <c r="HA95" i="34"/>
  <c r="GU262" i="34"/>
  <c r="GU230" i="34"/>
  <c r="GU279" i="34"/>
  <c r="GU247" i="34"/>
  <c r="GU215" i="34"/>
  <c r="GU280" i="34"/>
  <c r="GU248" i="34"/>
  <c r="GU212" i="34"/>
  <c r="GU159" i="34"/>
  <c r="GU190" i="34"/>
  <c r="GU201" i="34"/>
  <c r="GU160" i="34"/>
  <c r="GU181" i="34"/>
  <c r="GU121" i="34"/>
  <c r="GU119" i="34"/>
  <c r="GU75" i="34"/>
  <c r="GU154" i="34"/>
  <c r="GU103" i="34"/>
  <c r="GU96" i="34"/>
  <c r="GU143" i="34"/>
  <c r="GU158" i="34"/>
  <c r="GU200" i="34"/>
  <c r="GU179" i="34"/>
  <c r="HC100" i="34"/>
  <c r="GZ238" i="34"/>
  <c r="GY250" i="34"/>
  <c r="GY218" i="34"/>
  <c r="GY186" i="34"/>
  <c r="GY263" i="34"/>
  <c r="GY231" i="34"/>
  <c r="GY199" i="34"/>
  <c r="GY280" i="34"/>
  <c r="GY248" i="34"/>
  <c r="GY216" i="34"/>
  <c r="GY269" i="34"/>
  <c r="GY163" i="34"/>
  <c r="GY131" i="34"/>
  <c r="GY237" i="34"/>
  <c r="GY176" i="34"/>
  <c r="GY140" i="34"/>
  <c r="GY277" i="34"/>
  <c r="GY79" i="34"/>
  <c r="GY146" i="34"/>
  <c r="GY106" i="34"/>
  <c r="GY138" i="34"/>
  <c r="GY217" i="34"/>
  <c r="GY245" i="34"/>
  <c r="GY94" i="34"/>
  <c r="GU127" i="34"/>
  <c r="HC268" i="34"/>
  <c r="HC236" i="34"/>
  <c r="HC204" i="34"/>
  <c r="HC277" i="34"/>
  <c r="HC245" i="34"/>
  <c r="HC213" i="34"/>
  <c r="HC181" i="34"/>
  <c r="HC262" i="34"/>
  <c r="HC230" i="34"/>
  <c r="HC198" i="34"/>
  <c r="HC195" i="34"/>
  <c r="HC149" i="34"/>
  <c r="HC117" i="34"/>
  <c r="HC211" i="34"/>
  <c r="HC146" i="34"/>
  <c r="HC207" i="34"/>
  <c r="HC143" i="34"/>
  <c r="HC94" i="34"/>
  <c r="HC239" i="34"/>
  <c r="HC139" i="34"/>
  <c r="HC108" i="34"/>
  <c r="HC168" i="34"/>
  <c r="HC91" i="34"/>
  <c r="HC159" i="34"/>
  <c r="GZ255" i="34"/>
  <c r="GZ223" i="34"/>
  <c r="GZ276" i="34"/>
  <c r="GZ244" i="34"/>
  <c r="GZ212" i="34"/>
  <c r="GZ273" i="34"/>
  <c r="GZ241" i="34"/>
  <c r="GZ233" i="34"/>
  <c r="GZ168" i="34"/>
  <c r="GZ195" i="34"/>
  <c r="GZ222" i="34"/>
  <c r="GZ153" i="34"/>
  <c r="GZ162" i="34"/>
  <c r="GZ117" i="34"/>
  <c r="GZ100" i="34"/>
  <c r="GZ159" i="34"/>
  <c r="GZ179" i="34"/>
  <c r="GZ250" i="34"/>
  <c r="GZ191" i="34"/>
  <c r="GZ163" i="34"/>
  <c r="GZ81" i="34"/>
  <c r="GZ186" i="34"/>
  <c r="GZ107" i="34"/>
  <c r="GZ78" i="34"/>
  <c r="GU150" i="34"/>
  <c r="HA275" i="34"/>
  <c r="HA243" i="34"/>
  <c r="HA211" i="34"/>
  <c r="HA179" i="34"/>
  <c r="HA256" i="34"/>
  <c r="HA224" i="34"/>
  <c r="HA192" i="34"/>
  <c r="HA273" i="34"/>
  <c r="HA241" i="34"/>
  <c r="HA209" i="34"/>
  <c r="HA242" i="34"/>
  <c r="HA156" i="34"/>
  <c r="HA124" i="34"/>
  <c r="HA278" i="34"/>
  <c r="HA157" i="34"/>
  <c r="HA125" i="34"/>
  <c r="HA100" i="34"/>
  <c r="HA138" i="34"/>
  <c r="HA89" i="34"/>
  <c r="HA166" i="34"/>
  <c r="HA110" i="34"/>
  <c r="HA139" i="34"/>
  <c r="HA99" i="34"/>
  <c r="HA83" i="34"/>
  <c r="HC119" i="34"/>
  <c r="HC115" i="34"/>
  <c r="HB252" i="34"/>
  <c r="HB220" i="34"/>
  <c r="HB269" i="34"/>
  <c r="HB237" i="34"/>
  <c r="HB205" i="34"/>
  <c r="HB266" i="34"/>
  <c r="HB226" i="34"/>
  <c r="HB222" i="34"/>
  <c r="HB161" i="34"/>
  <c r="HB169" i="34"/>
  <c r="HB177" i="34"/>
  <c r="HB255" i="34"/>
  <c r="HB140" i="34"/>
  <c r="HB199" i="34"/>
  <c r="HB85" i="34"/>
  <c r="HB198" i="34"/>
  <c r="HB120" i="34"/>
  <c r="HB125" i="34"/>
  <c r="HB147" i="34"/>
  <c r="HB231" i="34"/>
  <c r="HB79" i="34"/>
  <c r="HB130" i="34"/>
  <c r="GU123" i="34"/>
  <c r="HB202" i="34"/>
  <c r="HB123" i="34"/>
  <c r="GX79" i="34"/>
  <c r="GW163" i="34"/>
  <c r="GX107" i="34"/>
  <c r="GW186" i="34"/>
  <c r="GW130" i="34"/>
  <c r="GX267" i="34"/>
  <c r="GX81" i="34"/>
  <c r="GX123" i="34"/>
  <c r="GV181" i="34"/>
  <c r="GV254" i="34"/>
  <c r="GV190" i="34"/>
  <c r="GV219" i="34"/>
  <c r="GV155" i="34"/>
  <c r="GV91" i="34"/>
  <c r="GV256" i="34"/>
  <c r="GV192" i="34"/>
  <c r="GV128" i="34"/>
  <c r="GV229" i="34"/>
  <c r="GV250" i="34"/>
  <c r="GV186" i="34"/>
  <c r="GV122" i="34"/>
  <c r="GV223" i="34"/>
  <c r="GV159" i="34"/>
  <c r="GV268" i="34"/>
  <c r="GV204" i="34"/>
  <c r="GV140" i="34"/>
  <c r="GX99" i="34"/>
  <c r="GV153" i="34"/>
  <c r="GV273" i="34"/>
  <c r="GW219" i="34"/>
  <c r="GW248" i="34"/>
  <c r="GW184" i="34"/>
  <c r="GW120" i="34"/>
  <c r="GW221" i="34"/>
  <c r="GW157" i="34"/>
  <c r="GW93" i="34"/>
  <c r="GW250" i="34"/>
  <c r="GW279" i="34"/>
  <c r="GW215" i="34"/>
  <c r="GW151" i="34"/>
  <c r="GW87" i="34"/>
  <c r="GW252" i="34"/>
  <c r="GW188" i="34"/>
  <c r="GW124" i="34"/>
  <c r="GW233" i="34"/>
  <c r="GW169" i="34"/>
  <c r="GW105" i="34"/>
  <c r="GX78" i="34"/>
  <c r="GW147" i="34"/>
  <c r="GX280" i="34"/>
  <c r="GX216" i="34"/>
  <c r="GX245" i="34"/>
  <c r="GX181" i="34"/>
  <c r="GX117" i="34"/>
  <c r="GX274" i="34"/>
  <c r="GX210" i="34"/>
  <c r="GX146" i="34"/>
  <c r="GX82" i="34"/>
  <c r="GX247" i="34"/>
  <c r="GX276" i="34"/>
  <c r="GX212" i="34"/>
  <c r="GX148" i="34"/>
  <c r="GX84" i="34"/>
  <c r="GX241" i="34"/>
  <c r="GX177" i="34"/>
  <c r="GX113" i="34"/>
  <c r="GX230" i="34"/>
  <c r="GX166" i="34"/>
  <c r="GX83" i="34"/>
  <c r="GW155" i="34"/>
  <c r="GU196" i="34"/>
  <c r="GU172" i="34"/>
  <c r="HB100" i="34"/>
  <c r="GY141" i="34"/>
  <c r="HB133" i="34"/>
  <c r="HC223" i="34"/>
  <c r="GU258" i="34"/>
  <c r="GU226" i="34"/>
  <c r="GU275" i="34"/>
  <c r="GU243" i="34"/>
  <c r="GU211" i="34"/>
  <c r="GU276" i="34"/>
  <c r="GU244" i="34"/>
  <c r="GU209" i="34"/>
  <c r="GU155" i="34"/>
  <c r="GU178" i="34"/>
  <c r="GU192" i="34"/>
  <c r="GU156" i="34"/>
  <c r="GU165" i="34"/>
  <c r="GU111" i="34"/>
  <c r="GU114" i="34"/>
  <c r="GU71" i="34"/>
  <c r="GU146" i="34"/>
  <c r="GU232" i="34"/>
  <c r="GU153" i="34"/>
  <c r="GU97" i="34"/>
  <c r="GU132" i="34"/>
  <c r="GU174" i="34"/>
  <c r="GU161" i="34"/>
  <c r="HB109" i="34"/>
  <c r="GY278" i="34"/>
  <c r="GY246" i="34"/>
  <c r="GY214" i="34"/>
  <c r="GY182" i="34"/>
  <c r="GY259" i="34"/>
  <c r="GY227" i="34"/>
  <c r="GY195" i="34"/>
  <c r="GY276" i="34"/>
  <c r="GY244" i="34"/>
  <c r="GY212" i="34"/>
  <c r="GY253" i="34"/>
  <c r="GY159" i="34"/>
  <c r="GY127" i="34"/>
  <c r="GY205" i="34"/>
  <c r="GY168" i="34"/>
  <c r="GY136" i="34"/>
  <c r="GY221" i="34"/>
  <c r="GY75" i="34"/>
  <c r="GY142" i="34"/>
  <c r="GY100" i="34"/>
  <c r="GY129" i="34"/>
  <c r="GY158" i="34"/>
  <c r="GY189" i="34"/>
  <c r="GY81" i="34"/>
  <c r="GY78" i="34"/>
  <c r="GY149" i="34"/>
  <c r="HC264" i="34"/>
  <c r="HC232" i="34"/>
  <c r="HC200" i="34"/>
  <c r="HC273" i="34"/>
  <c r="HC241" i="34"/>
  <c r="HC209" i="34"/>
  <c r="HC177" i="34"/>
  <c r="HC258" i="34"/>
  <c r="HC226" i="34"/>
  <c r="HC194" i="34"/>
  <c r="HC187" i="34"/>
  <c r="HC145" i="34"/>
  <c r="HC113" i="34"/>
  <c r="HC179" i="34"/>
  <c r="HC142" i="34"/>
  <c r="HC199" i="34"/>
  <c r="HC136" i="34"/>
  <c r="HC90" i="34"/>
  <c r="HC203" i="34"/>
  <c r="HC132" i="34"/>
  <c r="HC99" i="34"/>
  <c r="HC96" i="34"/>
  <c r="GZ251" i="34"/>
  <c r="GZ219" i="34"/>
  <c r="GZ272" i="34"/>
  <c r="GZ240" i="34"/>
  <c r="GZ208" i="34"/>
  <c r="GZ269" i="34"/>
  <c r="GZ237" i="34"/>
  <c r="GZ230" i="34"/>
  <c r="GZ164" i="34"/>
  <c r="GZ187" i="34"/>
  <c r="GZ197" i="34"/>
  <c r="GZ149" i="34"/>
  <c r="GZ154" i="34"/>
  <c r="GZ213" i="34"/>
  <c r="GZ96" i="34"/>
  <c r="GZ254" i="34"/>
  <c r="GZ151" i="34"/>
  <c r="GZ172" i="34"/>
  <c r="GZ217" i="34"/>
  <c r="GZ175" i="34"/>
  <c r="GZ147" i="34"/>
  <c r="GZ75" i="34"/>
  <c r="GZ166" i="34"/>
  <c r="GZ89" i="34"/>
  <c r="HB84" i="34"/>
  <c r="GY165" i="34"/>
  <c r="HA271" i="34"/>
  <c r="HA239" i="34"/>
  <c r="HA207" i="34"/>
  <c r="HA175" i="34"/>
  <c r="HA252" i="34"/>
  <c r="HA220" i="34"/>
  <c r="HA188" i="34"/>
  <c r="HA269" i="34"/>
  <c r="HA237" i="34"/>
  <c r="HA205" i="34"/>
  <c r="HA230" i="34"/>
  <c r="HA152" i="34"/>
  <c r="HA120" i="34"/>
  <c r="HA262" i="34"/>
  <c r="HA153" i="34"/>
  <c r="HA121" i="34"/>
  <c r="HA96" i="34"/>
  <c r="HA254" i="34"/>
  <c r="HA131" i="34"/>
  <c r="HA85" i="34"/>
  <c r="HA158" i="34"/>
  <c r="HA107" i="34"/>
  <c r="HA105" i="34"/>
  <c r="HA79" i="34"/>
  <c r="GU74" i="34"/>
  <c r="GZ130" i="34"/>
  <c r="HB280" i="34"/>
  <c r="HB248" i="34"/>
  <c r="HB216" i="34"/>
  <c r="HB265" i="34"/>
  <c r="HB233" i="34"/>
  <c r="HB201" i="34"/>
  <c r="HB262" i="34"/>
  <c r="HB223" i="34"/>
  <c r="HB219" i="34"/>
  <c r="HB157" i="34"/>
  <c r="HB267" i="34"/>
  <c r="HB172" i="34"/>
  <c r="HB235" i="34"/>
  <c r="HB138" i="34"/>
  <c r="HB188" i="34"/>
  <c r="HB81" i="34"/>
  <c r="HB164" i="34"/>
  <c r="HB98" i="34"/>
  <c r="HB230" i="34"/>
  <c r="HB117" i="34"/>
  <c r="HA130" i="34"/>
  <c r="GX88" i="34"/>
  <c r="GW170" i="34"/>
  <c r="GW115" i="34"/>
  <c r="GW222" i="34"/>
  <c r="GW81" i="34"/>
  <c r="GX144" i="34"/>
  <c r="GW86" i="34"/>
  <c r="GW131" i="34"/>
  <c r="GX187" i="34"/>
  <c r="GV246" i="34"/>
  <c r="GV275" i="34"/>
  <c r="GV211" i="34"/>
  <c r="GV147" i="34"/>
  <c r="GV83" i="34"/>
  <c r="GV248" i="34"/>
  <c r="GV184" i="34"/>
  <c r="GV120" i="34"/>
  <c r="GV221" i="34"/>
  <c r="GV242" i="34"/>
  <c r="GV178" i="34"/>
  <c r="GV114" i="34"/>
  <c r="GV279" i="34"/>
  <c r="GV215" i="34"/>
  <c r="GV151" i="34"/>
  <c r="GV260" i="34"/>
  <c r="GV196" i="34"/>
  <c r="GV132" i="34"/>
  <c r="GX103" i="34"/>
  <c r="GX160" i="34"/>
  <c r="GW275" i="34"/>
  <c r="GW211" i="34"/>
  <c r="GW240" i="34"/>
  <c r="GW176" i="34"/>
  <c r="GW112" i="34"/>
  <c r="GW277" i="34"/>
  <c r="GW213" i="34"/>
  <c r="GW149" i="34"/>
  <c r="GW85" i="34"/>
  <c r="GW242" i="34"/>
  <c r="GW271" i="34"/>
  <c r="GW207" i="34"/>
  <c r="GW143" i="34"/>
  <c r="GW79" i="34"/>
  <c r="GW244" i="34"/>
  <c r="GW180" i="34"/>
  <c r="GW116" i="34"/>
  <c r="GW225" i="34"/>
  <c r="GW161" i="34"/>
  <c r="GW83" i="34"/>
  <c r="GW154" i="34"/>
  <c r="GX272" i="34"/>
  <c r="GX208" i="34"/>
  <c r="GX237" i="34"/>
  <c r="GX173" i="34"/>
  <c r="GX109" i="34"/>
  <c r="GX266" i="34"/>
  <c r="GX202" i="34"/>
  <c r="GX138" i="34"/>
  <c r="GX239" i="34"/>
  <c r="GX268" i="34"/>
  <c r="GX204" i="34"/>
  <c r="GX140" i="34"/>
  <c r="GX76" i="34"/>
  <c r="GX233" i="34"/>
  <c r="GX169" i="34"/>
  <c r="GX105" i="34"/>
  <c r="GX222" i="34"/>
  <c r="GX158" i="34"/>
  <c r="GX87" i="34"/>
  <c r="GW162" i="34"/>
  <c r="GU107" i="34"/>
  <c r="GY93" i="34"/>
  <c r="GU76" i="34"/>
  <c r="GY134" i="34"/>
  <c r="GY113" i="34"/>
  <c r="GU254" i="34"/>
  <c r="GU222" i="34"/>
  <c r="GU271" i="34"/>
  <c r="GU239" i="34"/>
  <c r="GU207" i="34"/>
  <c r="GU272" i="34"/>
  <c r="GU240" i="34"/>
  <c r="GU193" i="34"/>
  <c r="GU151" i="34"/>
  <c r="GU273" i="34"/>
  <c r="GU185" i="34"/>
  <c r="GU152" i="34"/>
  <c r="GU157" i="34"/>
  <c r="GU108" i="34"/>
  <c r="GU99" i="34"/>
  <c r="GU265" i="34"/>
  <c r="GU142" i="34"/>
  <c r="GU131" i="34"/>
  <c r="GU136" i="34"/>
  <c r="GU88" i="34"/>
  <c r="GU125" i="34"/>
  <c r="GU139" i="34"/>
  <c r="GU145" i="34"/>
  <c r="GZ116" i="34"/>
  <c r="GY274" i="34"/>
  <c r="GY242" i="34"/>
  <c r="GY210" i="34"/>
  <c r="GY178" i="34"/>
  <c r="GY255" i="34"/>
  <c r="GY223" i="34"/>
  <c r="GY191" i="34"/>
  <c r="GY272" i="34"/>
  <c r="GY240" i="34"/>
  <c r="GY208" i="34"/>
  <c r="GY209" i="34"/>
  <c r="GY155" i="34"/>
  <c r="GY123" i="34"/>
  <c r="GY273" i="34"/>
  <c r="GY164" i="34"/>
  <c r="GY132" i="34"/>
  <c r="GY114" i="34"/>
  <c r="GY133" i="34"/>
  <c r="GY96" i="34"/>
  <c r="GY261" i="34"/>
  <c r="GY122" i="34"/>
  <c r="GY125" i="34"/>
  <c r="GY181" i="34"/>
  <c r="GY172" i="34"/>
  <c r="HB82" i="34"/>
  <c r="HB178" i="34"/>
  <c r="HC260" i="34"/>
  <c r="HC228" i="34"/>
  <c r="HC196" i="34"/>
  <c r="HC269" i="34"/>
  <c r="HC237" i="34"/>
  <c r="HC205" i="34"/>
  <c r="HC173" i="34"/>
  <c r="HC254" i="34"/>
  <c r="HC222" i="34"/>
  <c r="HC190" i="34"/>
  <c r="HC183" i="34"/>
  <c r="HC141" i="34"/>
  <c r="HC109" i="34"/>
  <c r="HC172" i="34"/>
  <c r="HC138" i="34"/>
  <c r="HC97" i="34"/>
  <c r="HC275" i="34"/>
  <c r="HC127" i="34"/>
  <c r="HC86" i="34"/>
  <c r="HC191" i="34"/>
  <c r="HC123" i="34"/>
  <c r="HC92" i="34"/>
  <c r="HC87" i="34"/>
  <c r="HC95" i="34"/>
  <c r="GZ279" i="34"/>
  <c r="GZ247" i="34"/>
  <c r="GZ215" i="34"/>
  <c r="GZ268" i="34"/>
  <c r="GZ236" i="34"/>
  <c r="GZ204" i="34"/>
  <c r="GZ265" i="34"/>
  <c r="GZ234" i="34"/>
  <c r="GZ201" i="34"/>
  <c r="GZ160" i="34"/>
  <c r="GZ183" i="34"/>
  <c r="GZ189" i="34"/>
  <c r="GZ145" i="34"/>
  <c r="GZ146" i="34"/>
  <c r="GZ140" i="34"/>
  <c r="GZ92" i="34"/>
  <c r="GZ206" i="34"/>
  <c r="GZ138" i="34"/>
  <c r="GZ169" i="34"/>
  <c r="GZ158" i="34"/>
  <c r="GZ132" i="34"/>
  <c r="GZ139" i="34"/>
  <c r="GZ128" i="34"/>
  <c r="GZ150" i="34"/>
  <c r="GZ83" i="34"/>
  <c r="GY89" i="34"/>
  <c r="HC178" i="34"/>
  <c r="HA267" i="34"/>
  <c r="HA235" i="34"/>
  <c r="HA203" i="34"/>
  <c r="HA280" i="34"/>
  <c r="HA248" i="34"/>
  <c r="HA216" i="34"/>
  <c r="HA184" i="34"/>
  <c r="HA265" i="34"/>
  <c r="HA233" i="34"/>
  <c r="HA201" i="34"/>
  <c r="HA198" i="34"/>
  <c r="HA148" i="34"/>
  <c r="HA116" i="34"/>
  <c r="HA246" i="34"/>
  <c r="HA149" i="34"/>
  <c r="HA117" i="34"/>
  <c r="HA92" i="34"/>
  <c r="HA206" i="34"/>
  <c r="HA122" i="34"/>
  <c r="HA81" i="34"/>
  <c r="HA150" i="34"/>
  <c r="HA90" i="34"/>
  <c r="HA102" i="34"/>
  <c r="HA266" i="34"/>
  <c r="HA210" i="34"/>
  <c r="HA78" i="34"/>
  <c r="HC140" i="34"/>
  <c r="HB276" i="34"/>
  <c r="HB244" i="34"/>
  <c r="HB212" i="34"/>
  <c r="HB261" i="34"/>
  <c r="HB229" i="34"/>
  <c r="HB197" i="34"/>
  <c r="HB258" i="34"/>
  <c r="HB176" i="34"/>
  <c r="HB195" i="34"/>
  <c r="HB153" i="34"/>
  <c r="HB251" i="34"/>
  <c r="HB166" i="34"/>
  <c r="HB206" i="34"/>
  <c r="HB131" i="34"/>
  <c r="HB180" i="34"/>
  <c r="HB77" i="34"/>
  <c r="HB156" i="34"/>
  <c r="HB113" i="34"/>
  <c r="HB271" i="34"/>
  <c r="HB132" i="34"/>
  <c r="HB121" i="34"/>
  <c r="HB190" i="34"/>
  <c r="HB96" i="34"/>
  <c r="HB116" i="34"/>
  <c r="GU80" i="34"/>
  <c r="GU141" i="34"/>
  <c r="HB108" i="34"/>
  <c r="HB69" i="42"/>
  <c r="HA68" i="42"/>
  <c r="GZ67" i="42"/>
  <c r="GY66" i="42"/>
  <c r="GX65" i="42"/>
  <c r="GW64" i="42"/>
  <c r="GV63" i="42"/>
  <c r="HB61" i="42"/>
  <c r="HA60" i="42"/>
  <c r="GZ59" i="42"/>
  <c r="GY58" i="42"/>
  <c r="GX57" i="42"/>
  <c r="GW56" i="42"/>
  <c r="GV55" i="42"/>
  <c r="HB53" i="42"/>
  <c r="HA52" i="42"/>
  <c r="GZ51" i="42"/>
  <c r="GY50" i="42"/>
  <c r="GX49" i="42"/>
  <c r="GW48" i="42"/>
  <c r="GV47" i="42"/>
  <c r="HA69" i="42"/>
  <c r="GZ68" i="42"/>
  <c r="GY67" i="42"/>
  <c r="GX66" i="42"/>
  <c r="GW65" i="42"/>
  <c r="GV64" i="42"/>
  <c r="HB62" i="42"/>
  <c r="HA61" i="42"/>
  <c r="GZ60" i="42"/>
  <c r="GY59" i="42"/>
  <c r="GX58" i="42"/>
  <c r="GW57" i="42"/>
  <c r="GV56" i="42"/>
  <c r="HB54" i="42"/>
  <c r="HA53" i="42"/>
  <c r="GZ52" i="42"/>
  <c r="GY51" i="42"/>
  <c r="GX50" i="42"/>
  <c r="GW49" i="42"/>
  <c r="GV48" i="42"/>
  <c r="GZ69" i="42"/>
  <c r="GY68" i="42"/>
  <c r="GX67" i="42"/>
  <c r="GW66" i="42"/>
  <c r="GV65" i="42"/>
  <c r="HB63" i="42"/>
  <c r="HA62" i="42"/>
  <c r="GZ61" i="42"/>
  <c r="GY60" i="42"/>
  <c r="GX59" i="42"/>
  <c r="GW58" i="42"/>
  <c r="GV57" i="42"/>
  <c r="HB55" i="42"/>
  <c r="HA54" i="42"/>
  <c r="GZ53" i="42"/>
  <c r="GY52" i="42"/>
  <c r="GX51" i="42"/>
  <c r="GW50" i="42"/>
  <c r="GV49" i="42"/>
  <c r="HB47" i="42"/>
  <c r="HA46" i="42"/>
  <c r="GY69" i="42"/>
  <c r="GX68" i="42"/>
  <c r="GW67" i="42"/>
  <c r="GV66" i="42"/>
  <c r="HB64" i="42"/>
  <c r="HA63" i="42"/>
  <c r="GZ62" i="42"/>
  <c r="GY61" i="42"/>
  <c r="GX60" i="42"/>
  <c r="GW59" i="42"/>
  <c r="GV58" i="42"/>
  <c r="HB56" i="42"/>
  <c r="HA55" i="42"/>
  <c r="GZ54" i="42"/>
  <c r="GY53" i="42"/>
  <c r="GX52" i="42"/>
  <c r="GW51" i="42"/>
  <c r="GV50" i="42"/>
  <c r="HB48" i="42"/>
  <c r="HA47" i="42"/>
  <c r="GX69" i="42"/>
  <c r="GW68" i="42"/>
  <c r="GV67" i="42"/>
  <c r="HB65" i="42"/>
  <c r="HA64" i="42"/>
  <c r="GZ63" i="42"/>
  <c r="GY62" i="42"/>
  <c r="GX61" i="42"/>
  <c r="GW60" i="42"/>
  <c r="GV59" i="42"/>
  <c r="HB57" i="42"/>
  <c r="HA56" i="42"/>
  <c r="GZ55" i="42"/>
  <c r="GY54" i="42"/>
  <c r="GX53" i="42"/>
  <c r="GW52" i="42"/>
  <c r="GV51" i="42"/>
  <c r="HB49" i="42"/>
  <c r="HA48" i="42"/>
  <c r="GZ47" i="42"/>
  <c r="GW69" i="42"/>
  <c r="GV68" i="42"/>
  <c r="HB66" i="42"/>
  <c r="HA65" i="42"/>
  <c r="GZ64" i="42"/>
  <c r="GY63" i="42"/>
  <c r="GX62" i="42"/>
  <c r="GW61" i="42"/>
  <c r="GV60" i="42"/>
  <c r="HB58" i="42"/>
  <c r="HA57" i="42"/>
  <c r="GZ56" i="42"/>
  <c r="GY55" i="42"/>
  <c r="GX54" i="42"/>
  <c r="GW53" i="42"/>
  <c r="GV52" i="42"/>
  <c r="HB50" i="42"/>
  <c r="HA49" i="42"/>
  <c r="GZ48" i="42"/>
  <c r="GY47" i="42"/>
  <c r="HB68" i="42"/>
  <c r="HA67" i="42"/>
  <c r="GZ66" i="42"/>
  <c r="GY65" i="42"/>
  <c r="GX64" i="42"/>
  <c r="GW63" i="42"/>
  <c r="GV62" i="42"/>
  <c r="HB60" i="42"/>
  <c r="HA59" i="42"/>
  <c r="GZ58" i="42"/>
  <c r="GY57" i="42"/>
  <c r="GX56" i="42"/>
  <c r="GW55" i="42"/>
  <c r="GV54" i="42"/>
  <c r="HB52" i="42"/>
  <c r="HA51" i="42"/>
  <c r="GZ50" i="42"/>
  <c r="GY49" i="42"/>
  <c r="GX48" i="42"/>
  <c r="GW47" i="42"/>
  <c r="GV46" i="42"/>
  <c r="GX63" i="42"/>
  <c r="GW54" i="42"/>
  <c r="GZ46" i="42"/>
  <c r="GX45" i="42"/>
  <c r="GW44" i="42"/>
  <c r="GV43" i="42"/>
  <c r="HB41" i="42"/>
  <c r="HA40" i="42"/>
  <c r="GZ39" i="42"/>
  <c r="GY38" i="42"/>
  <c r="GX37" i="42"/>
  <c r="GW36" i="42"/>
  <c r="GV35" i="42"/>
  <c r="HB33" i="42"/>
  <c r="HA32" i="42"/>
  <c r="GZ31" i="42"/>
  <c r="GY30" i="42"/>
  <c r="GX29" i="42"/>
  <c r="GW28" i="42"/>
  <c r="GV27" i="42"/>
  <c r="HB25" i="42"/>
  <c r="HA24" i="42"/>
  <c r="GZ23" i="42"/>
  <c r="GY22" i="42"/>
  <c r="GX21" i="42"/>
  <c r="GW20" i="42"/>
  <c r="GV19" i="42"/>
  <c r="HB17" i="42"/>
  <c r="HA16" i="42"/>
  <c r="GZ15" i="42"/>
  <c r="GY14" i="42"/>
  <c r="HC68" i="42"/>
  <c r="HC60" i="42"/>
  <c r="HC52" i="42"/>
  <c r="HC44" i="42"/>
  <c r="HC36" i="42"/>
  <c r="HC28" i="42"/>
  <c r="HC20" i="42"/>
  <c r="GW62" i="42"/>
  <c r="GV53" i="42"/>
  <c r="GY46" i="42"/>
  <c r="GW45" i="42"/>
  <c r="GV44" i="42"/>
  <c r="HB42" i="42"/>
  <c r="HA41" i="42"/>
  <c r="GZ40" i="42"/>
  <c r="GY39" i="42"/>
  <c r="GX38" i="42"/>
  <c r="GW37" i="42"/>
  <c r="GV36" i="42"/>
  <c r="HB34" i="42"/>
  <c r="HA33" i="42"/>
  <c r="GZ32" i="42"/>
  <c r="GY31" i="42"/>
  <c r="GX30" i="42"/>
  <c r="GW29" i="42"/>
  <c r="GV28" i="42"/>
  <c r="HB26" i="42"/>
  <c r="HA25" i="42"/>
  <c r="GZ24" i="42"/>
  <c r="GY23" i="42"/>
  <c r="GX22" i="42"/>
  <c r="GW21" i="42"/>
  <c r="GV20" i="42"/>
  <c r="HB18" i="42"/>
  <c r="HA17" i="42"/>
  <c r="GZ16" i="42"/>
  <c r="GY15" i="42"/>
  <c r="GX14" i="42"/>
  <c r="HC67" i="42"/>
  <c r="HC59" i="42"/>
  <c r="HC51" i="42"/>
  <c r="HC43" i="42"/>
  <c r="HC35" i="42"/>
  <c r="HC27" i="42"/>
  <c r="HC19" i="42"/>
  <c r="GV61" i="42"/>
  <c r="HB51" i="42"/>
  <c r="GX46" i="42"/>
  <c r="GV45" i="42"/>
  <c r="HB43" i="42"/>
  <c r="HA42" i="42"/>
  <c r="GZ41" i="42"/>
  <c r="GY40" i="42"/>
  <c r="GX39" i="42"/>
  <c r="GW38" i="42"/>
  <c r="GV37" i="42"/>
  <c r="HB35" i="42"/>
  <c r="HA34" i="42"/>
  <c r="GZ33" i="42"/>
  <c r="GY32" i="42"/>
  <c r="GX31" i="42"/>
  <c r="GW30" i="42"/>
  <c r="GV29" i="42"/>
  <c r="HB27" i="42"/>
  <c r="HA26" i="42"/>
  <c r="GZ25" i="42"/>
  <c r="GY24" i="42"/>
  <c r="GX23" i="42"/>
  <c r="GW22" i="42"/>
  <c r="GV21" i="42"/>
  <c r="HB19" i="42"/>
  <c r="HA18" i="42"/>
  <c r="GZ17" i="42"/>
  <c r="GY16" i="42"/>
  <c r="GX15" i="42"/>
  <c r="GW14" i="42"/>
  <c r="HC66" i="42"/>
  <c r="HC58" i="42"/>
  <c r="HC50" i="42"/>
  <c r="HC42" i="42"/>
  <c r="HC34" i="42"/>
  <c r="HC26" i="42"/>
  <c r="HC18" i="42"/>
  <c r="GV69" i="42"/>
  <c r="HB59" i="42"/>
  <c r="HA50" i="42"/>
  <c r="GW46" i="42"/>
  <c r="HB44" i="42"/>
  <c r="HA43" i="42"/>
  <c r="GZ42" i="42"/>
  <c r="GY41" i="42"/>
  <c r="GX40" i="42"/>
  <c r="GW39" i="42"/>
  <c r="GV38" i="42"/>
  <c r="HB36" i="42"/>
  <c r="HA35" i="42"/>
  <c r="GZ34" i="42"/>
  <c r="GY33" i="42"/>
  <c r="GX32" i="42"/>
  <c r="GW31" i="42"/>
  <c r="GV30" i="42"/>
  <c r="HB28" i="42"/>
  <c r="HA27" i="42"/>
  <c r="GZ26" i="42"/>
  <c r="GY25" i="42"/>
  <c r="GX24" i="42"/>
  <c r="GW23" i="42"/>
  <c r="GV22" i="42"/>
  <c r="HB20" i="42"/>
  <c r="HA19" i="42"/>
  <c r="GZ18" i="42"/>
  <c r="GY17" i="42"/>
  <c r="GX16" i="42"/>
  <c r="GW15" i="42"/>
  <c r="GV14" i="42"/>
  <c r="HC65" i="42"/>
  <c r="HC57" i="42"/>
  <c r="HC49" i="42"/>
  <c r="HC41" i="42"/>
  <c r="HC33" i="42"/>
  <c r="HC25" i="42"/>
  <c r="HC17" i="42"/>
  <c r="HB67" i="42"/>
  <c r="HA58" i="42"/>
  <c r="GZ49" i="42"/>
  <c r="HB45" i="42"/>
  <c r="HA44" i="42"/>
  <c r="GZ43" i="42"/>
  <c r="GY42" i="42"/>
  <c r="GX41" i="42"/>
  <c r="GW40" i="42"/>
  <c r="GV39" i="42"/>
  <c r="HB37" i="42"/>
  <c r="HA36" i="42"/>
  <c r="GZ35" i="42"/>
  <c r="GY34" i="42"/>
  <c r="GX33" i="42"/>
  <c r="GW32" i="42"/>
  <c r="GV31" i="42"/>
  <c r="HB29" i="42"/>
  <c r="HA28" i="42"/>
  <c r="GZ27" i="42"/>
  <c r="GY26" i="42"/>
  <c r="GX25" i="42"/>
  <c r="GW24" i="42"/>
  <c r="GV23" i="42"/>
  <c r="HB21" i="42"/>
  <c r="HA20" i="42"/>
  <c r="GZ19" i="42"/>
  <c r="GY18" i="42"/>
  <c r="GX17" i="42"/>
  <c r="GW16" i="42"/>
  <c r="GV15" i="42"/>
  <c r="HC64" i="42"/>
  <c r="HC56" i="42"/>
  <c r="HC48" i="42"/>
  <c r="HC40" i="42"/>
  <c r="HC32" i="42"/>
  <c r="HC24" i="42"/>
  <c r="HC16" i="42"/>
  <c r="HA66" i="42"/>
  <c r="GZ57" i="42"/>
  <c r="GY48" i="42"/>
  <c r="HA45" i="42"/>
  <c r="GZ44" i="42"/>
  <c r="GY43" i="42"/>
  <c r="GX42" i="42"/>
  <c r="GW41" i="42"/>
  <c r="GV40" i="42"/>
  <c r="HB38" i="42"/>
  <c r="HA37" i="42"/>
  <c r="GZ36" i="42"/>
  <c r="GY35" i="42"/>
  <c r="GX34" i="42"/>
  <c r="GW33" i="42"/>
  <c r="GV32" i="42"/>
  <c r="HB30" i="42"/>
  <c r="HA29" i="42"/>
  <c r="GZ28" i="42"/>
  <c r="GY27" i="42"/>
  <c r="GX26" i="42"/>
  <c r="GY64" i="42"/>
  <c r="GX55" i="42"/>
  <c r="HB46" i="42"/>
  <c r="GY45" i="42"/>
  <c r="GX44" i="42"/>
  <c r="GW43" i="42"/>
  <c r="GV42" i="42"/>
  <c r="HB40" i="42"/>
  <c r="HA39" i="42"/>
  <c r="GZ38" i="42"/>
  <c r="GY37" i="42"/>
  <c r="GX36" i="42"/>
  <c r="GW35" i="42"/>
  <c r="GV34" i="42"/>
  <c r="HB32" i="42"/>
  <c r="HA31" i="42"/>
  <c r="GZ30" i="42"/>
  <c r="GY29" i="42"/>
  <c r="GX28" i="42"/>
  <c r="GW27" i="42"/>
  <c r="GV26" i="42"/>
  <c r="HB24" i="42"/>
  <c r="HA23" i="42"/>
  <c r="GZ22" i="42"/>
  <c r="GY21" i="42"/>
  <c r="GX20" i="42"/>
  <c r="GW19" i="42"/>
  <c r="GV18" i="42"/>
  <c r="HB16" i="42"/>
  <c r="HA15" i="42"/>
  <c r="GZ14" i="42"/>
  <c r="HC69" i="42"/>
  <c r="HC61" i="42"/>
  <c r="HC53" i="42"/>
  <c r="HC45" i="42"/>
  <c r="HC37" i="42"/>
  <c r="HC29" i="42"/>
  <c r="HC21" i="42"/>
  <c r="GX43" i="42"/>
  <c r="GW34" i="42"/>
  <c r="GW25" i="42"/>
  <c r="GZ20" i="42"/>
  <c r="GV16" i="42"/>
  <c r="HC55" i="42"/>
  <c r="HC23" i="42"/>
  <c r="GW42" i="42"/>
  <c r="GV33" i="42"/>
  <c r="GV25" i="42"/>
  <c r="GY20" i="42"/>
  <c r="HB15" i="42"/>
  <c r="HC54" i="42"/>
  <c r="HC22" i="42"/>
  <c r="GV41" i="42"/>
  <c r="HB31" i="42"/>
  <c r="GV24" i="42"/>
  <c r="GY19" i="42"/>
  <c r="HB14" i="42"/>
  <c r="HC47" i="42"/>
  <c r="HC15" i="42"/>
  <c r="GZ65" i="42"/>
  <c r="HB39" i="42"/>
  <c r="HA30" i="42"/>
  <c r="HB23" i="42"/>
  <c r="GX19" i="42"/>
  <c r="HA14" i="42"/>
  <c r="HC46" i="42"/>
  <c r="HC14" i="42"/>
  <c r="GY56" i="42"/>
  <c r="HA38" i="42"/>
  <c r="GZ29" i="42"/>
  <c r="HB22" i="42"/>
  <c r="GX18" i="42"/>
  <c r="HC39" i="42"/>
  <c r="GX47" i="42"/>
  <c r="GZ37" i="42"/>
  <c r="GY28" i="42"/>
  <c r="HA22" i="42"/>
  <c r="GW18" i="42"/>
  <c r="HC38" i="42"/>
  <c r="GZ45" i="42"/>
  <c r="GY36" i="42"/>
  <c r="GX27" i="42"/>
  <c r="HA21" i="42"/>
  <c r="GW17" i="42"/>
  <c r="HC63" i="42"/>
  <c r="HC31" i="42"/>
  <c r="GY44" i="42"/>
  <c r="GX35" i="42"/>
  <c r="GW26" i="42"/>
  <c r="GZ21" i="42"/>
  <c r="GV17" i="42"/>
  <c r="HC62" i="42"/>
  <c r="HC30" i="42"/>
  <c r="HF93" i="67"/>
  <c r="HF96" i="67"/>
  <c r="HF103" i="67"/>
  <c r="HF99" i="67"/>
  <c r="HF102" i="67"/>
  <c r="HF112" i="67"/>
  <c r="HF94" i="67"/>
  <c r="HF95" i="67"/>
  <c r="HF108" i="67"/>
  <c r="HF91" i="67"/>
  <c r="HF105" i="67"/>
  <c r="BN2" i="49" l="1"/>
  <c r="FG2" i="67"/>
  <c r="FG2" i="49" s="1"/>
  <c r="BO2" i="67"/>
  <c r="HI10" i="34"/>
  <c r="HI11" i="34" s="1"/>
  <c r="HI12" i="34" s="1"/>
  <c r="HI13" i="34" s="1"/>
  <c r="HI14" i="34" s="1"/>
  <c r="HI15" i="34" s="1"/>
  <c r="HI16" i="34" s="1"/>
  <c r="HI17" i="34" s="1"/>
  <c r="HI18" i="34" s="1"/>
  <c r="HI19" i="34" s="1"/>
  <c r="HI20" i="34" s="1"/>
  <c r="HI21" i="34" s="1"/>
  <c r="HI22" i="34" s="1"/>
  <c r="HI23" i="34" s="1"/>
  <c r="HI24" i="34" s="1"/>
  <c r="HI25" i="34" s="1"/>
  <c r="HI26" i="34" s="1"/>
  <c r="HI27" i="34" s="1"/>
  <c r="HI28" i="34" s="1"/>
  <c r="HI29" i="34" s="1"/>
  <c r="HI30" i="34" s="1"/>
  <c r="HI31" i="34" s="1"/>
  <c r="HI32" i="34" s="1"/>
  <c r="HI33" i="34" s="1"/>
  <c r="HI34" i="34" s="1"/>
  <c r="HI35" i="34" s="1"/>
  <c r="HI36" i="34" s="1"/>
  <c r="HI37" i="34" s="1"/>
  <c r="HI38" i="34" s="1"/>
  <c r="HI39" i="34" s="1"/>
  <c r="HI40" i="34" s="1"/>
  <c r="HI41" i="34" s="1"/>
  <c r="HI42" i="34" s="1"/>
  <c r="HI43" i="34" s="1"/>
  <c r="HI44" i="34" s="1"/>
  <c r="HI45" i="34" s="1"/>
  <c r="HI46" i="34" s="1"/>
  <c r="HI47" i="34" s="1"/>
  <c r="HI48" i="34" s="1"/>
  <c r="HI49" i="34" s="1"/>
  <c r="HI50" i="34" s="1"/>
  <c r="HI51" i="34" s="1"/>
  <c r="HI52" i="34" s="1"/>
  <c r="HI53" i="34" s="1"/>
  <c r="HI54" i="34" s="1"/>
  <c r="HI55" i="34" s="1"/>
  <c r="HI56" i="34" s="1"/>
  <c r="HI57" i="34" s="1"/>
  <c r="HI58" i="34" s="1"/>
  <c r="HI59" i="34" s="1"/>
  <c r="HI60" i="34" s="1"/>
  <c r="HI61" i="34" s="1"/>
  <c r="HI62" i="34" s="1"/>
  <c r="HI63" i="34" s="1"/>
  <c r="HI64" i="34" s="1"/>
  <c r="HI65" i="34" s="1"/>
  <c r="HI66" i="34" s="1"/>
  <c r="HI67" i="34" s="1"/>
  <c r="HI68" i="34" s="1"/>
  <c r="HI69" i="34" s="1"/>
  <c r="HI70" i="34" s="1"/>
  <c r="HI71" i="34" s="1"/>
  <c r="HI72" i="34" s="1"/>
  <c r="HI73" i="34" s="1"/>
  <c r="HI74" i="34" s="1"/>
  <c r="HI75" i="34" s="1"/>
  <c r="HI76" i="34" s="1"/>
  <c r="HI77" i="34" s="1"/>
  <c r="HI78" i="34" s="1"/>
  <c r="HI79" i="34" s="1"/>
  <c r="HI80" i="34" s="1"/>
  <c r="HI81" i="34" s="1"/>
  <c r="HI82" i="34" s="1"/>
  <c r="HI83" i="34" s="1"/>
  <c r="HI84" i="34" s="1"/>
  <c r="HI85" i="34" s="1"/>
  <c r="HI86" i="34" s="1"/>
  <c r="HI87" i="34" s="1"/>
  <c r="HI88" i="34" s="1"/>
  <c r="HI89" i="34" s="1"/>
  <c r="HI90" i="34" s="1"/>
  <c r="HI91" i="34" s="1"/>
  <c r="HI92" i="34" s="1"/>
  <c r="HI93" i="34" s="1"/>
  <c r="HI94" i="34" s="1"/>
  <c r="HI95" i="34" s="1"/>
  <c r="HI96" i="34" s="1"/>
  <c r="HI97" i="34" s="1"/>
  <c r="HI98" i="34" s="1"/>
  <c r="HI99" i="34" s="1"/>
  <c r="HI100" i="34" s="1"/>
  <c r="HI101" i="34" s="1"/>
  <c r="HI102" i="34" s="1"/>
  <c r="HI103" i="34" s="1"/>
  <c r="HI104" i="34" s="1"/>
  <c r="HI105" i="34" s="1"/>
  <c r="HI106" i="34" s="1"/>
  <c r="HI107" i="34" s="1"/>
  <c r="HI108" i="34" s="1"/>
  <c r="HI109" i="34" s="1"/>
  <c r="HI110" i="34" s="1"/>
  <c r="HI111" i="34" s="1"/>
  <c r="HI112" i="34" s="1"/>
  <c r="HI113" i="34" s="1"/>
  <c r="HI114" i="34" s="1"/>
  <c r="HI115" i="34" s="1"/>
  <c r="HI116" i="34" s="1"/>
  <c r="HI117" i="34" s="1"/>
  <c r="HI118" i="34" s="1"/>
  <c r="HI119" i="34" s="1"/>
  <c r="HI120" i="34" s="1"/>
  <c r="HI121" i="34" s="1"/>
  <c r="HI122" i="34" s="1"/>
  <c r="HI123" i="34" s="1"/>
  <c r="HI124" i="34" s="1"/>
  <c r="HI125" i="34" s="1"/>
  <c r="HI126" i="34" s="1"/>
  <c r="HI127" i="34" s="1"/>
  <c r="HI128" i="34" s="1"/>
  <c r="HI129" i="34" s="1"/>
  <c r="HI130" i="34" s="1"/>
  <c r="HI131" i="34" s="1"/>
  <c r="HI132" i="34" s="1"/>
  <c r="HI133" i="34" s="1"/>
  <c r="HI134" i="34" s="1"/>
  <c r="HI135" i="34" s="1"/>
  <c r="HI136" i="34" s="1"/>
  <c r="HI137" i="34" s="1"/>
  <c r="HI138" i="34" s="1"/>
  <c r="HI139" i="34" s="1"/>
  <c r="HI140" i="34" s="1"/>
  <c r="HI141" i="34" s="1"/>
  <c r="HI142" i="34" s="1"/>
  <c r="HI143" i="34" s="1"/>
  <c r="HI144" i="34" s="1"/>
  <c r="HI145" i="34" s="1"/>
  <c r="HI146" i="34" s="1"/>
  <c r="HI147" i="34" s="1"/>
  <c r="HI148" i="34" s="1"/>
  <c r="HI149" i="34" s="1"/>
  <c r="HI150" i="34" s="1"/>
  <c r="HI151" i="34" s="1"/>
  <c r="HI152" i="34" s="1"/>
  <c r="HI153" i="34" s="1"/>
  <c r="HI154" i="34" s="1"/>
  <c r="HI155" i="34" s="1"/>
  <c r="HI156" i="34" s="1"/>
  <c r="HI157" i="34" s="1"/>
  <c r="HI158" i="34" s="1"/>
  <c r="HI159" i="34" s="1"/>
  <c r="HI160" i="34" s="1"/>
  <c r="HI161" i="34" s="1"/>
  <c r="HI162" i="34" s="1"/>
  <c r="HI163" i="34" s="1"/>
  <c r="HI164" i="34" s="1"/>
  <c r="HI165" i="34" s="1"/>
  <c r="HI166" i="34" s="1"/>
  <c r="HI167" i="34" s="1"/>
  <c r="HI168" i="34" s="1"/>
  <c r="HI169" i="34" s="1"/>
  <c r="HI170" i="34" s="1"/>
  <c r="HI171" i="34" s="1"/>
  <c r="HI172" i="34" s="1"/>
  <c r="HI173" i="34" s="1"/>
  <c r="HI174" i="34" s="1"/>
  <c r="HI175" i="34" s="1"/>
  <c r="HI176" i="34" s="1"/>
  <c r="HI177" i="34" s="1"/>
  <c r="HI178" i="34" s="1"/>
  <c r="HI179" i="34" s="1"/>
  <c r="HI180" i="34" s="1"/>
  <c r="HI181" i="34" s="1"/>
  <c r="HI182" i="34" s="1"/>
  <c r="HI183" i="34" s="1"/>
  <c r="HI184" i="34" s="1"/>
  <c r="HI185" i="34" s="1"/>
  <c r="HI186" i="34" s="1"/>
  <c r="HI187" i="34" s="1"/>
  <c r="HI188" i="34" s="1"/>
  <c r="HI189" i="34" s="1"/>
  <c r="HI190" i="34" s="1"/>
  <c r="HI191" i="34" s="1"/>
  <c r="HI192" i="34" s="1"/>
  <c r="HI193" i="34" s="1"/>
  <c r="HI194" i="34" s="1"/>
  <c r="HI195" i="34" s="1"/>
  <c r="HI196" i="34" s="1"/>
  <c r="HI197" i="34" s="1"/>
  <c r="HI198" i="34" s="1"/>
  <c r="HI199" i="34" s="1"/>
  <c r="HI200" i="34" s="1"/>
  <c r="HI201" i="34" s="1"/>
  <c r="HI202" i="34" s="1"/>
  <c r="HI203" i="34" s="1"/>
  <c r="HI204" i="34" s="1"/>
  <c r="HI205" i="34" s="1"/>
  <c r="HI206" i="34" s="1"/>
  <c r="HI207" i="34" s="1"/>
  <c r="HI208" i="34" s="1"/>
  <c r="HI209" i="34" s="1"/>
  <c r="HI210" i="34" s="1"/>
  <c r="HI211" i="34" s="1"/>
  <c r="HI212" i="34" s="1"/>
  <c r="HI213" i="34" s="1"/>
  <c r="HI214" i="34" s="1"/>
  <c r="HI215" i="34" s="1"/>
  <c r="HI216" i="34" s="1"/>
  <c r="HI217" i="34" s="1"/>
  <c r="HI218" i="34" s="1"/>
  <c r="HI219" i="34" s="1"/>
  <c r="HI220" i="34" s="1"/>
  <c r="HI221" i="34" s="1"/>
  <c r="HI222" i="34" s="1"/>
  <c r="HI223" i="34" s="1"/>
  <c r="HI224" i="34" s="1"/>
  <c r="HI225" i="34" s="1"/>
  <c r="HI226" i="34" s="1"/>
  <c r="HI227" i="34" s="1"/>
  <c r="HI228" i="34" s="1"/>
  <c r="HI229" i="34" s="1"/>
  <c r="HI230" i="34" s="1"/>
  <c r="HI231" i="34" s="1"/>
  <c r="HI232" i="34" s="1"/>
  <c r="HI233" i="34" s="1"/>
  <c r="HI234" i="34" s="1"/>
  <c r="HI235" i="34" s="1"/>
  <c r="HI236" i="34" s="1"/>
  <c r="HI237" i="34" s="1"/>
  <c r="HI238" i="34" s="1"/>
  <c r="HI239" i="34" s="1"/>
  <c r="HI240" i="34" s="1"/>
  <c r="HI241" i="34" s="1"/>
  <c r="HI242" i="34" s="1"/>
  <c r="HI243" i="34" s="1"/>
  <c r="HI244" i="34" s="1"/>
  <c r="HI245" i="34" s="1"/>
  <c r="HI246" i="34" s="1"/>
  <c r="HI247" i="34" s="1"/>
  <c r="HI248" i="34" s="1"/>
  <c r="HI249" i="34" s="1"/>
  <c r="HI250" i="34" s="1"/>
  <c r="HI251" i="34" s="1"/>
  <c r="HI252" i="34" s="1"/>
  <c r="HI253" i="34" s="1"/>
  <c r="HI254" i="34" s="1"/>
  <c r="HI255" i="34" s="1"/>
  <c r="HI256" i="34" s="1"/>
  <c r="HI257" i="34" s="1"/>
  <c r="HI258" i="34" s="1"/>
  <c r="HI259" i="34" s="1"/>
  <c r="HI260" i="34" s="1"/>
  <c r="HI261" i="34" s="1"/>
  <c r="HI262" i="34" s="1"/>
  <c r="HI263" i="34" s="1"/>
  <c r="HI264" i="34" s="1"/>
  <c r="HI265" i="34" s="1"/>
  <c r="HI266" i="34" s="1"/>
  <c r="HI267" i="34" s="1"/>
  <c r="HI268" i="34" s="1"/>
  <c r="HI269" i="34" s="1"/>
  <c r="HI270" i="34" s="1"/>
  <c r="HI271" i="34" s="1"/>
  <c r="HI272" i="34" s="1"/>
  <c r="HI273" i="34" s="1"/>
  <c r="HI274" i="34" s="1"/>
  <c r="HI275" i="34" s="1"/>
  <c r="HI276" i="34" s="1"/>
  <c r="HI277" i="34" s="1"/>
  <c r="HI278" i="34" s="1"/>
  <c r="HI279" i="34" s="1"/>
  <c r="HI280" i="34" s="1"/>
  <c r="BO2" i="49" l="1"/>
  <c r="BP2" i="67"/>
  <c r="FH2" i="67"/>
  <c r="FH2" i="49" s="1"/>
  <c r="BP2" i="49" l="1"/>
  <c r="BQ2" i="67"/>
  <c r="FI2" i="67"/>
  <c r="FI2" i="49" s="1"/>
  <c r="BQ2" i="49" l="1"/>
  <c r="FJ2" i="67"/>
  <c r="FJ2" i="49" s="1"/>
  <c r="BR2" i="67"/>
  <c r="BR2" i="49" l="1"/>
  <c r="BS2" i="67"/>
  <c r="FK2" i="67"/>
  <c r="FK2" i="49" s="1"/>
  <c r="BS2" i="49" l="1"/>
  <c r="BT2" i="67"/>
  <c r="FL2" i="67"/>
  <c r="FL2" i="49" s="1"/>
  <c r="BT2" i="49" l="1"/>
  <c r="BO8" i="46" s="1"/>
  <c r="FM2" i="67"/>
  <c r="FM2" i="49" s="1"/>
  <c r="BU2" i="67"/>
  <c r="H55" i="5"/>
  <c r="H54" i="5"/>
  <c r="H53" i="5"/>
  <c r="H52" i="5"/>
  <c r="H51" i="5"/>
  <c r="H50" i="5"/>
  <c r="H49" i="5"/>
  <c r="H41" i="5"/>
  <c r="H40" i="5"/>
  <c r="H39" i="5"/>
  <c r="H46" i="5"/>
  <c r="H45" i="5"/>
  <c r="H44" i="5"/>
  <c r="B52" i="46" a="1"/>
  <c r="B38" i="46" a="1"/>
  <c r="B38" i="46" s="1"/>
  <c r="C51" i="46" a="1"/>
  <c r="C51" i="46" s="1"/>
  <c r="AS23" i="46"/>
  <c r="AT23" i="46"/>
  <c r="AU23" i="46"/>
  <c r="AV23" i="46"/>
  <c r="AW23" i="46"/>
  <c r="AX23" i="46"/>
  <c r="AY23" i="46"/>
  <c r="AZ23" i="46"/>
  <c r="BA23" i="46"/>
  <c r="BB23" i="46"/>
  <c r="BC23" i="46"/>
  <c r="BD23" i="46"/>
  <c r="BE23" i="46"/>
  <c r="BF23" i="46"/>
  <c r="BG23" i="46"/>
  <c r="BH23" i="46"/>
  <c r="BI23" i="46"/>
  <c r="BJ23" i="46"/>
  <c r="BK23" i="46"/>
  <c r="BL23" i="46"/>
  <c r="BM23" i="46"/>
  <c r="BN23" i="46"/>
  <c r="B24" i="46" a="1"/>
  <c r="BN8" i="46"/>
  <c r="BM8" i="46"/>
  <c r="BL8" i="46"/>
  <c r="BK8" i="46"/>
  <c r="BJ8" i="46"/>
  <c r="BI8" i="46"/>
  <c r="BH8" i="46"/>
  <c r="BG8" i="46"/>
  <c r="BF8" i="46"/>
  <c r="BE8" i="46"/>
  <c r="BD8" i="46"/>
  <c r="BC8" i="46"/>
  <c r="BB8" i="46"/>
  <c r="BA8" i="46"/>
  <c r="AZ8" i="46"/>
  <c r="AY8" i="46"/>
  <c r="AX8" i="46"/>
  <c r="AW8" i="46"/>
  <c r="AV8" i="46"/>
  <c r="AU8" i="46"/>
  <c r="AT8" i="46"/>
  <c r="AS8" i="46"/>
  <c r="AR8" i="46"/>
  <c r="B9" i="46" a="1"/>
  <c r="B77" i="55" a="1"/>
  <c r="B60" i="55" a="1"/>
  <c r="B44" i="55" a="1"/>
  <c r="B44" i="55" s="1"/>
  <c r="B27" i="55" a="1"/>
  <c r="B10" i="55" a="1"/>
  <c r="B10" i="55" s="1"/>
  <c r="B27" i="55" l="1"/>
  <c r="BU2" i="49"/>
  <c r="BV2" i="67"/>
  <c r="FN2" i="67"/>
  <c r="FN2" i="49" s="1"/>
  <c r="BO23" i="46"/>
  <c r="B52" i="46"/>
  <c r="B95" i="55"/>
  <c r="B100" i="55"/>
  <c r="B99" i="55"/>
  <c r="B102" i="55"/>
  <c r="B94" i="55"/>
  <c r="B101" i="55"/>
  <c r="B98" i="55"/>
  <c r="B97" i="55"/>
  <c r="B96" i="55"/>
  <c r="CW31" i="46"/>
  <c r="CW32" i="46"/>
  <c r="CW33" i="46"/>
  <c r="CV16" i="46"/>
  <c r="CV18" i="46"/>
  <c r="CV17" i="46"/>
  <c r="B60" i="55"/>
  <c r="B77" i="55"/>
  <c r="B24" i="46"/>
  <c r="CW27" i="46"/>
  <c r="CW29" i="46"/>
  <c r="CW25" i="46"/>
  <c r="CW26" i="46"/>
  <c r="CW28" i="46"/>
  <c r="CW30" i="46"/>
  <c r="B9" i="46"/>
  <c r="CV10" i="46"/>
  <c r="CV11" i="46"/>
  <c r="CV12" i="46"/>
  <c r="CV13" i="46"/>
  <c r="CV14" i="46"/>
  <c r="CV15" i="46"/>
  <c r="H48" i="65"/>
  <c r="H47" i="65"/>
  <c r="H46" i="65"/>
  <c r="H21" i="65"/>
  <c r="H20" i="65"/>
  <c r="H13" i="65"/>
  <c r="H7" i="65"/>
  <c r="BV2" i="49" l="1"/>
  <c r="BW2" i="67"/>
  <c r="FO2" i="67"/>
  <c r="FO2" i="49" s="1"/>
  <c r="BP8" i="46"/>
  <c r="BP23" i="46"/>
  <c r="CW24" i="46"/>
  <c r="CV9" i="46"/>
  <c r="H22" i="65"/>
  <c r="H10" i="65"/>
  <c r="H24" i="65"/>
  <c r="H51" i="65"/>
  <c r="H8" i="65"/>
  <c r="H49" i="65"/>
  <c r="H9" i="65"/>
  <c r="H50" i="65"/>
  <c r="H25" i="65"/>
  <c r="H23" i="65"/>
  <c r="H11" i="65"/>
  <c r="H52" i="65"/>
  <c r="H12" i="65"/>
  <c r="H26" i="65"/>
  <c r="BW2" i="49" l="1"/>
  <c r="BX2" i="67"/>
  <c r="FP2" i="67"/>
  <c r="FP2" i="49" s="1"/>
  <c r="BQ23" i="46"/>
  <c r="BQ8" i="46"/>
  <c r="H56" i="65"/>
  <c r="H30" i="65"/>
  <c r="H17" i="65"/>
  <c r="H58" i="65" l="1"/>
  <c r="H61" i="65" s="1"/>
  <c r="BX2" i="49"/>
  <c r="BY2" i="67"/>
  <c r="FQ2" i="67"/>
  <c r="FQ2" i="49" s="1"/>
  <c r="BR23" i="46"/>
  <c r="BR8" i="46"/>
  <c r="BY2" i="49" l="1"/>
  <c r="BZ2" i="67"/>
  <c r="FR2" i="67"/>
  <c r="FR2" i="49" s="1"/>
  <c r="BS8" i="46"/>
  <c r="BS23" i="46"/>
  <c r="BZ2" i="49" l="1"/>
  <c r="CA2" i="67"/>
  <c r="FS2" i="67"/>
  <c r="FS2" i="49" s="1"/>
  <c r="BT8" i="46"/>
  <c r="BT23" i="46"/>
  <c r="CA2" i="49" l="1"/>
  <c r="CB2" i="67"/>
  <c r="FT2" i="67"/>
  <c r="FT2" i="49" s="1"/>
  <c r="BU23" i="46"/>
  <c r="BU8" i="46"/>
  <c r="CB2" i="49" l="1"/>
  <c r="CC2" i="67"/>
  <c r="FU2" i="67"/>
  <c r="FU2" i="49" s="1"/>
  <c r="BV8" i="46"/>
  <c r="BV23" i="46"/>
  <c r="CC2" i="49" l="1"/>
  <c r="FV2" i="67"/>
  <c r="FV2" i="49" s="1"/>
  <c r="CD2" i="67"/>
  <c r="BW23" i="46"/>
  <c r="BW8" i="46"/>
  <c r="C20" i="40"/>
  <c r="C12" i="40"/>
  <c r="C13" i="40"/>
  <c r="C14" i="40"/>
  <c r="C15" i="40"/>
  <c r="C16" i="40"/>
  <c r="C17" i="40"/>
  <c r="C11" i="40"/>
  <c r="D7" i="65"/>
  <c r="R14" i="40" l="1"/>
  <c r="BX23" i="46"/>
  <c r="BX8" i="46"/>
  <c r="CD2" i="49"/>
  <c r="FW2" i="67"/>
  <c r="FW2" i="49" s="1"/>
  <c r="CE2" i="67"/>
  <c r="R15" i="40"/>
  <c r="R17" i="40"/>
  <c r="R13" i="40"/>
  <c r="R16" i="40"/>
  <c r="R12" i="40"/>
  <c r="R11" i="40"/>
  <c r="R20" i="40"/>
  <c r="C31" i="40"/>
  <c r="C42" i="40" s="1"/>
  <c r="R42" i="40" s="1"/>
  <c r="BY23" i="46" l="1"/>
  <c r="BY8" i="46"/>
  <c r="CE2" i="49"/>
  <c r="CF2" i="67"/>
  <c r="FX2" i="67"/>
  <c r="FX2" i="49" s="1"/>
  <c r="R31" i="40"/>
  <c r="C53" i="40"/>
  <c r="R53" i="40" s="1"/>
  <c r="BZ23" i="46" l="1"/>
  <c r="BZ8" i="46"/>
  <c r="CF2" i="49"/>
  <c r="FY2" i="67"/>
  <c r="FY2" i="49" s="1"/>
  <c r="CG2" i="67"/>
  <c r="C92" i="55" a="1"/>
  <c r="C92" i="55" s="1"/>
  <c r="C9" i="55" a="1"/>
  <c r="C9" i="55" s="1"/>
  <c r="C26" i="55" a="1"/>
  <c r="C43" i="55" a="1"/>
  <c r="C59" i="55" a="1"/>
  <c r="C76" i="55" a="1"/>
  <c r="C76" i="55" s="1"/>
  <c r="CA8" i="46" l="1"/>
  <c r="CA23" i="46"/>
  <c r="CG2" i="49"/>
  <c r="FZ2" i="67"/>
  <c r="FZ2" i="49" s="1"/>
  <c r="CH2" i="67"/>
  <c r="C59" i="55"/>
  <c r="C43" i="55"/>
  <c r="C26" i="55"/>
  <c r="E30" i="65"/>
  <c r="E17" i="65"/>
  <c r="D47" i="65"/>
  <c r="D48" i="65"/>
  <c r="D49" i="65"/>
  <c r="D50" i="65"/>
  <c r="D51" i="65"/>
  <c r="D52" i="65"/>
  <c r="D46" i="65"/>
  <c r="D21" i="65"/>
  <c r="D22" i="65"/>
  <c r="D23" i="65"/>
  <c r="D24" i="65"/>
  <c r="D25" i="65"/>
  <c r="D26" i="65"/>
  <c r="D20" i="65"/>
  <c r="D8" i="65"/>
  <c r="D9" i="65"/>
  <c r="D10" i="65"/>
  <c r="D11" i="65"/>
  <c r="D12" i="65"/>
  <c r="D13" i="65"/>
  <c r="CH2" i="49" l="1"/>
  <c r="GA2" i="67"/>
  <c r="GA2" i="49" s="1"/>
  <c r="CI2" i="67"/>
  <c r="CB23" i="46"/>
  <c r="CB8" i="46"/>
  <c r="C24" i="40"/>
  <c r="C25" i="40"/>
  <c r="C36" i="40" s="1"/>
  <c r="C27" i="40"/>
  <c r="R27" i="40" l="1"/>
  <c r="C38" i="40"/>
  <c r="R36" i="40"/>
  <c r="R24" i="40"/>
  <c r="C35" i="40"/>
  <c r="CI2" i="49"/>
  <c r="CJ2" i="67"/>
  <c r="GB2" i="67"/>
  <c r="GB2" i="49" s="1"/>
  <c r="CC8" i="46"/>
  <c r="CC23" i="46"/>
  <c r="R25" i="40"/>
  <c r="C49" i="40"/>
  <c r="C47" i="40"/>
  <c r="C46" i="40"/>
  <c r="C28" i="40"/>
  <c r="C22" i="40"/>
  <c r="C26" i="40"/>
  <c r="C23" i="40"/>
  <c r="R38" i="40" l="1"/>
  <c r="R28" i="40"/>
  <c r="C39" i="40"/>
  <c r="R23" i="40"/>
  <c r="C34" i="40"/>
  <c r="R26" i="40"/>
  <c r="C37" i="40"/>
  <c r="R22" i="40"/>
  <c r="C33" i="40"/>
  <c r="R46" i="40"/>
  <c r="R47" i="40"/>
  <c r="R35" i="40"/>
  <c r="R49" i="40"/>
  <c r="CJ2" i="49"/>
  <c r="CK2" i="67"/>
  <c r="GC2" i="67"/>
  <c r="GC2" i="49" s="1"/>
  <c r="CD23" i="46"/>
  <c r="CD8" i="46"/>
  <c r="C48" i="40"/>
  <c r="C50" i="40"/>
  <c r="C44" i="40"/>
  <c r="C45" i="40"/>
  <c r="R45" i="40" l="1"/>
  <c r="R37" i="40"/>
  <c r="R34" i="40"/>
  <c r="R44" i="40"/>
  <c r="R50" i="40"/>
  <c r="R48" i="40"/>
  <c r="R39" i="40"/>
  <c r="R33" i="40"/>
  <c r="CK2" i="49"/>
  <c r="CL2" i="67"/>
  <c r="GD2" i="67"/>
  <c r="GD2" i="49" s="1"/>
  <c r="CE8" i="46"/>
  <c r="CE23" i="46"/>
  <c r="G16" i="5" a="1"/>
  <c r="CL2" i="49" l="1"/>
  <c r="CM2" i="67"/>
  <c r="GE2" i="67"/>
  <c r="GE2" i="49" s="1"/>
  <c r="CF23" i="46"/>
  <c r="CF8" i="46"/>
  <c r="G16" i="5"/>
  <c r="Q78" i="5"/>
  <c r="N64" i="5"/>
  <c r="P23" i="5"/>
  <c r="P78" i="5"/>
  <c r="M64" i="5"/>
  <c r="O23" i="5"/>
  <c r="O78" i="5"/>
  <c r="Q48" i="5"/>
  <c r="N23" i="5"/>
  <c r="N78" i="5"/>
  <c r="P48" i="5"/>
  <c r="M23" i="5"/>
  <c r="M78" i="5"/>
  <c r="O48" i="5"/>
  <c r="Q64" i="5"/>
  <c r="N48" i="5"/>
  <c r="Q23" i="5"/>
  <c r="P64" i="5"/>
  <c r="M48" i="5"/>
  <c r="O64" i="5"/>
  <c r="CM2" i="49" l="1"/>
  <c r="CN2" i="67"/>
  <c r="GF2" i="67"/>
  <c r="GF2" i="49" s="1"/>
  <c r="CG8" i="46"/>
  <c r="CG23" i="46"/>
  <c r="B51" i="46"/>
  <c r="HL8" i="34" a="1"/>
  <c r="H48" i="5"/>
  <c r="CN2" i="49" l="1"/>
  <c r="CO2" i="67"/>
  <c r="GG2" i="67"/>
  <c r="GG2" i="49" s="1"/>
  <c r="CH23" i="46"/>
  <c r="CH8" i="46"/>
  <c r="HL8" i="34"/>
  <c r="CI23" i="46" l="1"/>
  <c r="CI8" i="46"/>
  <c r="CO2" i="49"/>
  <c r="CP2" i="67"/>
  <c r="GH2" i="67"/>
  <c r="GH2" i="49" s="1"/>
  <c r="HO278" i="34"/>
  <c r="HP275" i="34"/>
  <c r="HO270" i="34"/>
  <c r="HP267" i="34"/>
  <c r="HO262" i="34"/>
  <c r="HP259" i="34"/>
  <c r="HO254" i="34"/>
  <c r="HP251" i="34"/>
  <c r="HO246" i="34"/>
  <c r="HP243" i="34"/>
  <c r="HO238" i="34"/>
  <c r="HP235" i="34"/>
  <c r="HO230" i="34"/>
  <c r="HP227" i="34"/>
  <c r="HO222" i="34"/>
  <c r="HP219" i="34"/>
  <c r="HO214" i="34"/>
  <c r="HP211" i="34"/>
  <c r="HO206" i="34"/>
  <c r="HP203" i="34"/>
  <c r="HO198" i="34"/>
  <c r="HP195" i="34"/>
  <c r="HO190" i="34"/>
  <c r="HP187" i="34"/>
  <c r="HO182" i="34"/>
  <c r="HP179" i="34"/>
  <c r="HO174" i="34"/>
  <c r="HP171" i="34"/>
  <c r="HO166" i="34"/>
  <c r="HP163" i="34"/>
  <c r="HO158" i="34"/>
  <c r="HP155" i="34"/>
  <c r="HO150" i="34"/>
  <c r="HP147" i="34"/>
  <c r="HO142" i="34"/>
  <c r="HP139" i="34"/>
  <c r="HO134" i="34"/>
  <c r="HP131" i="34"/>
  <c r="HO126" i="34"/>
  <c r="HP123" i="34"/>
  <c r="HO118" i="34"/>
  <c r="HP115" i="34"/>
  <c r="HO110" i="34"/>
  <c r="HP107" i="34"/>
  <c r="HO102" i="34"/>
  <c r="HP99" i="34"/>
  <c r="HO94" i="34"/>
  <c r="HP91" i="34"/>
  <c r="HO86" i="34"/>
  <c r="HP83" i="34"/>
  <c r="HO78" i="34"/>
  <c r="HP75" i="34"/>
  <c r="HP280" i="34"/>
  <c r="HO275" i="34"/>
  <c r="HP272" i="34"/>
  <c r="HO267" i="34"/>
  <c r="HP264" i="34"/>
  <c r="HO259" i="34"/>
  <c r="HP256" i="34"/>
  <c r="HO251" i="34"/>
  <c r="HP248" i="34"/>
  <c r="HO243" i="34"/>
  <c r="HP240" i="34"/>
  <c r="HO235" i="34"/>
  <c r="HP232" i="34"/>
  <c r="HO227" i="34"/>
  <c r="HP224" i="34"/>
  <c r="HO219" i="34"/>
  <c r="HP216" i="34"/>
  <c r="HO211" i="34"/>
  <c r="HP208" i="34"/>
  <c r="HO203" i="34"/>
  <c r="HP200" i="34"/>
  <c r="HO195" i="34"/>
  <c r="HP192" i="34"/>
  <c r="HO187" i="34"/>
  <c r="HP184" i="34"/>
  <c r="HO179" i="34"/>
  <c r="HP176" i="34"/>
  <c r="HO171" i="34"/>
  <c r="HP168" i="34"/>
  <c r="HO163" i="34"/>
  <c r="HP160" i="34"/>
  <c r="HO155" i="34"/>
  <c r="HP152" i="34"/>
  <c r="HO147" i="34"/>
  <c r="HP144" i="34"/>
  <c r="HO139" i="34"/>
  <c r="HP136" i="34"/>
  <c r="HO131" i="34"/>
  <c r="HP128" i="34"/>
  <c r="HO123" i="34"/>
  <c r="HP120" i="34"/>
  <c r="HO115" i="34"/>
  <c r="HP112" i="34"/>
  <c r="HO107" i="34"/>
  <c r="HP104" i="34"/>
  <c r="HO99" i="34"/>
  <c r="HP96" i="34"/>
  <c r="HO91" i="34"/>
  <c r="HP88" i="34"/>
  <c r="HO83" i="34"/>
  <c r="HP80" i="34"/>
  <c r="HO75" i="34"/>
  <c r="HO280" i="34"/>
  <c r="HP277" i="34"/>
  <c r="HO272" i="34"/>
  <c r="HP269" i="34"/>
  <c r="HO264" i="34"/>
  <c r="HP261" i="34"/>
  <c r="HO256" i="34"/>
  <c r="HP253" i="34"/>
  <c r="HO248" i="34"/>
  <c r="HP245" i="34"/>
  <c r="HO240" i="34"/>
  <c r="HP237" i="34"/>
  <c r="HO232" i="34"/>
  <c r="HP229" i="34"/>
  <c r="HO224" i="34"/>
  <c r="HP221" i="34"/>
  <c r="HO216" i="34"/>
  <c r="HP213" i="34"/>
  <c r="HO208" i="34"/>
  <c r="HP205" i="34"/>
  <c r="HO200" i="34"/>
  <c r="HP197" i="34"/>
  <c r="HO192" i="34"/>
  <c r="HP189" i="34"/>
  <c r="HO184" i="34"/>
  <c r="HP181" i="34"/>
  <c r="HO176" i="34"/>
  <c r="HP173" i="34"/>
  <c r="HO168" i="34"/>
  <c r="HP165" i="34"/>
  <c r="HO160" i="34"/>
  <c r="HP157" i="34"/>
  <c r="HO152" i="34"/>
  <c r="HP149" i="34"/>
  <c r="HO144" i="34"/>
  <c r="HP141" i="34"/>
  <c r="HO136" i="34"/>
  <c r="HP133" i="34"/>
  <c r="HO128" i="34"/>
  <c r="HP125" i="34"/>
  <c r="HO120" i="34"/>
  <c r="HP117" i="34"/>
  <c r="HO112" i="34"/>
  <c r="HP109" i="34"/>
  <c r="HO104" i="34"/>
  <c r="HP101" i="34"/>
  <c r="HO96" i="34"/>
  <c r="HP93" i="34"/>
  <c r="HO88" i="34"/>
  <c r="HP85" i="34"/>
  <c r="HO80" i="34"/>
  <c r="HP77" i="34"/>
  <c r="HO277" i="34"/>
  <c r="HP274" i="34"/>
  <c r="HO269" i="34"/>
  <c r="HP266" i="34"/>
  <c r="HO261" i="34"/>
  <c r="HP258" i="34"/>
  <c r="HO253" i="34"/>
  <c r="HP250" i="34"/>
  <c r="HO245" i="34"/>
  <c r="HP242" i="34"/>
  <c r="HO237" i="34"/>
  <c r="HP234" i="34"/>
  <c r="HO229" i="34"/>
  <c r="HP226" i="34"/>
  <c r="HO221" i="34"/>
  <c r="HP218" i="34"/>
  <c r="HO213" i="34"/>
  <c r="HP210" i="34"/>
  <c r="HO205" i="34"/>
  <c r="HP202" i="34"/>
  <c r="HO197" i="34"/>
  <c r="HP194" i="34"/>
  <c r="HO189" i="34"/>
  <c r="HP186" i="34"/>
  <c r="HO181" i="34"/>
  <c r="HP178" i="34"/>
  <c r="HO173" i="34"/>
  <c r="HP170" i="34"/>
  <c r="HO165" i="34"/>
  <c r="HP162" i="34"/>
  <c r="HO157" i="34"/>
  <c r="HP154" i="34"/>
  <c r="HO149" i="34"/>
  <c r="HP146" i="34"/>
  <c r="HO141" i="34"/>
  <c r="HP138" i="34"/>
  <c r="HO133" i="34"/>
  <c r="HP130" i="34"/>
  <c r="HO125" i="34"/>
  <c r="HP122" i="34"/>
  <c r="HO117" i="34"/>
  <c r="HP114" i="34"/>
  <c r="HO109" i="34"/>
  <c r="HP106" i="34"/>
  <c r="HO101" i="34"/>
  <c r="HP98" i="34"/>
  <c r="HO93" i="34"/>
  <c r="HP90" i="34"/>
  <c r="HO85" i="34"/>
  <c r="HP82" i="34"/>
  <c r="HO77" i="34"/>
  <c r="HP279" i="34"/>
  <c r="HO274" i="34"/>
  <c r="HP271" i="34"/>
  <c r="HO266" i="34"/>
  <c r="HP263" i="34"/>
  <c r="HO258" i="34"/>
  <c r="HP255" i="34"/>
  <c r="HO250" i="34"/>
  <c r="HP247" i="34"/>
  <c r="HO242" i="34"/>
  <c r="HP239" i="34"/>
  <c r="HO234" i="34"/>
  <c r="HP231" i="34"/>
  <c r="HO226" i="34"/>
  <c r="HP223" i="34"/>
  <c r="HO218" i="34"/>
  <c r="HP215" i="34"/>
  <c r="HO210" i="34"/>
  <c r="HP207" i="34"/>
  <c r="HO202" i="34"/>
  <c r="HP199" i="34"/>
  <c r="HO194" i="34"/>
  <c r="HP191" i="34"/>
  <c r="HO186" i="34"/>
  <c r="HP183" i="34"/>
  <c r="HO178" i="34"/>
  <c r="HP175" i="34"/>
  <c r="HO170" i="34"/>
  <c r="HP167" i="34"/>
  <c r="HO162" i="34"/>
  <c r="HP159" i="34"/>
  <c r="HO154" i="34"/>
  <c r="HP151" i="34"/>
  <c r="HO146" i="34"/>
  <c r="HP143" i="34"/>
  <c r="HO138" i="34"/>
  <c r="HP135" i="34"/>
  <c r="HO130" i="34"/>
  <c r="HP127" i="34"/>
  <c r="HO122" i="34"/>
  <c r="HP119" i="34"/>
  <c r="HO114" i="34"/>
  <c r="HP111" i="34"/>
  <c r="HO106" i="34"/>
  <c r="HP103" i="34"/>
  <c r="HO98" i="34"/>
  <c r="HP95" i="34"/>
  <c r="HO90" i="34"/>
  <c r="HP87" i="34"/>
  <c r="HO82" i="34"/>
  <c r="HP79" i="34"/>
  <c r="HP278" i="34"/>
  <c r="HO273" i="34"/>
  <c r="HP270" i="34"/>
  <c r="HO265" i="34"/>
  <c r="HP262" i="34"/>
  <c r="HO257" i="34"/>
  <c r="HP254" i="34"/>
  <c r="HO249" i="34"/>
  <c r="HP246" i="34"/>
  <c r="HO241" i="34"/>
  <c r="HP238" i="34"/>
  <c r="HO233" i="34"/>
  <c r="HP230" i="34"/>
  <c r="HO225" i="34"/>
  <c r="HP222" i="34"/>
  <c r="HO217" i="34"/>
  <c r="HP214" i="34"/>
  <c r="HO209" i="34"/>
  <c r="HP206" i="34"/>
  <c r="HO201" i="34"/>
  <c r="HP198" i="34"/>
  <c r="HO193" i="34"/>
  <c r="HP190" i="34"/>
  <c r="HO185" i="34"/>
  <c r="HP182" i="34"/>
  <c r="HO177" i="34"/>
  <c r="HP174" i="34"/>
  <c r="HO169" i="34"/>
  <c r="HP166" i="34"/>
  <c r="HO161" i="34"/>
  <c r="HP158" i="34"/>
  <c r="HO153" i="34"/>
  <c r="HP150" i="34"/>
  <c r="HO145" i="34"/>
  <c r="HP142" i="34"/>
  <c r="HO137" i="34"/>
  <c r="HP134" i="34"/>
  <c r="HO129" i="34"/>
  <c r="HP126" i="34"/>
  <c r="HO121" i="34"/>
  <c r="HP118" i="34"/>
  <c r="HO113" i="34"/>
  <c r="HP110" i="34"/>
  <c r="HO105" i="34"/>
  <c r="HP102" i="34"/>
  <c r="HO97" i="34"/>
  <c r="HP94" i="34"/>
  <c r="HO89" i="34"/>
  <c r="HP86" i="34"/>
  <c r="HO81" i="34"/>
  <c r="HP78" i="34"/>
  <c r="HO279" i="34"/>
  <c r="HP268" i="34"/>
  <c r="HO247" i="34"/>
  <c r="HP236" i="34"/>
  <c r="HO215" i="34"/>
  <c r="HP204" i="34"/>
  <c r="HO183" i="34"/>
  <c r="HP172" i="34"/>
  <c r="HO151" i="34"/>
  <c r="HP140" i="34"/>
  <c r="HO119" i="34"/>
  <c r="HP108" i="34"/>
  <c r="HO87" i="34"/>
  <c r="HP76" i="34"/>
  <c r="HP241" i="34"/>
  <c r="HP113" i="34"/>
  <c r="HP260" i="34"/>
  <c r="HO175" i="34"/>
  <c r="HP132" i="34"/>
  <c r="HO268" i="34"/>
  <c r="HP257" i="34"/>
  <c r="HO236" i="34"/>
  <c r="HP225" i="34"/>
  <c r="HO204" i="34"/>
  <c r="HP193" i="34"/>
  <c r="HO172" i="34"/>
  <c r="HP161" i="34"/>
  <c r="HO140" i="34"/>
  <c r="HP129" i="34"/>
  <c r="HO108" i="34"/>
  <c r="HP97" i="34"/>
  <c r="HO76" i="34"/>
  <c r="HP177" i="34"/>
  <c r="HO271" i="34"/>
  <c r="HP276" i="34"/>
  <c r="HO255" i="34"/>
  <c r="HP244" i="34"/>
  <c r="HO223" i="34"/>
  <c r="HP212" i="34"/>
  <c r="HO191" i="34"/>
  <c r="HP180" i="34"/>
  <c r="HO159" i="34"/>
  <c r="HP148" i="34"/>
  <c r="HO127" i="34"/>
  <c r="HP116" i="34"/>
  <c r="HO95" i="34"/>
  <c r="HP84" i="34"/>
  <c r="HO252" i="34"/>
  <c r="HO188" i="34"/>
  <c r="HO124" i="34"/>
  <c r="HP228" i="34"/>
  <c r="HP164" i="34"/>
  <c r="HP100" i="34"/>
  <c r="HO276" i="34"/>
  <c r="HP265" i="34"/>
  <c r="HO244" i="34"/>
  <c r="HP233" i="34"/>
  <c r="HO212" i="34"/>
  <c r="HP201" i="34"/>
  <c r="HO180" i="34"/>
  <c r="HP169" i="34"/>
  <c r="HO148" i="34"/>
  <c r="HP137" i="34"/>
  <c r="HO116" i="34"/>
  <c r="HP105" i="34"/>
  <c r="HO84" i="34"/>
  <c r="HO220" i="34"/>
  <c r="HO156" i="34"/>
  <c r="HO92" i="34"/>
  <c r="HO111" i="34"/>
  <c r="HO263" i="34"/>
  <c r="HP252" i="34"/>
  <c r="HO231" i="34"/>
  <c r="HP220" i="34"/>
  <c r="HO199" i="34"/>
  <c r="HP188" i="34"/>
  <c r="HO167" i="34"/>
  <c r="HP156" i="34"/>
  <c r="HO135" i="34"/>
  <c r="HP124" i="34"/>
  <c r="HO103" i="34"/>
  <c r="HP92" i="34"/>
  <c r="HP273" i="34"/>
  <c r="HP145" i="34"/>
  <c r="HO239" i="34"/>
  <c r="HP196" i="34"/>
  <c r="HO260" i="34"/>
  <c r="HP249" i="34"/>
  <c r="HO228" i="34"/>
  <c r="HP217" i="34"/>
  <c r="HO196" i="34"/>
  <c r="HP185" i="34"/>
  <c r="HO164" i="34"/>
  <c r="HP153" i="34"/>
  <c r="HO132" i="34"/>
  <c r="HP121" i="34"/>
  <c r="HO100" i="34"/>
  <c r="HP89" i="34"/>
  <c r="HP209" i="34"/>
  <c r="HP81" i="34"/>
  <c r="HO207" i="34"/>
  <c r="HO143" i="34"/>
  <c r="HO79" i="34"/>
  <c r="CX23" i="46" a="1"/>
  <c r="CX23" i="46" s="1"/>
  <c r="B23" i="46"/>
  <c r="CP2" i="49" l="1"/>
  <c r="GI2" i="67"/>
  <c r="GI2" i="49" s="1"/>
  <c r="CQ2" i="67"/>
  <c r="CJ23" i="46"/>
  <c r="CJ8" i="46"/>
  <c r="B1" i="65"/>
  <c r="CK8" i="46" l="1"/>
  <c r="CK23" i="46"/>
  <c r="CQ2" i="49"/>
  <c r="GJ2" i="67"/>
  <c r="GJ2" i="49" s="1"/>
  <c r="CR2" i="67"/>
  <c r="N76" i="55"/>
  <c r="CL23" i="46" l="1"/>
  <c r="CL8" i="46"/>
  <c r="CR2" i="49"/>
  <c r="GK2" i="67"/>
  <c r="GK2" i="49" s="1"/>
  <c r="CS2" i="67"/>
  <c r="H78" i="5"/>
  <c r="H64" i="5"/>
  <c r="G23" i="5"/>
  <c r="CM8" i="46" l="1"/>
  <c r="CM23" i="46"/>
  <c r="CS2" i="49"/>
  <c r="GL2" i="67"/>
  <c r="GL2" i="49" s="1"/>
  <c r="CT2" i="67"/>
  <c r="B59" i="55"/>
  <c r="B76" i="55" s="1"/>
  <c r="CN23" i="46" l="1"/>
  <c r="CN8" i="46"/>
  <c r="CT2" i="49"/>
  <c r="CU2" i="67"/>
  <c r="GM2" i="67"/>
  <c r="GM2" i="49" s="1"/>
  <c r="E56" i="65"/>
  <c r="E58" i="65" s="1"/>
  <c r="E25" i="43"/>
  <c r="CU2" i="49" l="1"/>
  <c r="CV2" i="67"/>
  <c r="GN2" i="67"/>
  <c r="GN2" i="49" s="1"/>
  <c r="CO8" i="46"/>
  <c r="CO23" i="46"/>
  <c r="A1" i="34"/>
  <c r="B37" i="46"/>
  <c r="B8" i="46"/>
  <c r="CV2" i="49" l="1"/>
  <c r="CW2" i="67"/>
  <c r="GO2" i="67"/>
  <c r="GO2" i="49" s="1"/>
  <c r="CP8" i="46"/>
  <c r="CP23" i="46"/>
  <c r="B1" i="40"/>
  <c r="B1" i="46"/>
  <c r="B1" i="55"/>
  <c r="B1" i="43"/>
  <c r="B1" i="44"/>
  <c r="B1" i="16"/>
  <c r="A1" i="42"/>
  <c r="A1" i="41"/>
  <c r="B1" i="5"/>
  <c r="CW2" i="49" l="1"/>
  <c r="GP2" i="67"/>
  <c r="GP2" i="49" s="1"/>
  <c r="CX2" i="67"/>
  <c r="CQ8" i="46"/>
  <c r="CQ23" i="46"/>
  <c r="CX8" i="46" a="1"/>
  <c r="CX8" i="46" s="1"/>
  <c r="CX2" i="49" l="1"/>
  <c r="CY2" i="67"/>
  <c r="GQ2" i="67"/>
  <c r="GQ2" i="49" s="1"/>
  <c r="CR8" i="46"/>
  <c r="CR23" i="46"/>
  <c r="N92" i="55"/>
  <c r="B43" i="55"/>
  <c r="B92" i="55" s="1"/>
  <c r="B26" i="55"/>
  <c r="B9" i="55"/>
  <c r="CS8" i="46" l="1"/>
  <c r="CS23" i="46"/>
  <c r="CY2" i="49"/>
  <c r="GR2" i="67"/>
  <c r="GR2" i="49" s="1"/>
  <c r="AE12" i="43" a="1"/>
  <c r="AE12" i="43" s="1"/>
  <c r="Q12" i="43" a="1"/>
  <c r="Q12" i="43" s="1"/>
  <c r="C12" i="43" a="1"/>
  <c r="AE12" i="16" a="1"/>
  <c r="Q12" i="16" a="1"/>
  <c r="AE12" i="44" a="1"/>
  <c r="Q12" i="44" a="1"/>
  <c r="C12" i="44" a="1"/>
  <c r="C12" i="16" a="1"/>
  <c r="A8" i="41" l="1" a="1"/>
  <c r="GR8" i="41" s="1"/>
  <c r="A8" i="34" a="1"/>
  <c r="CY8" i="34" s="1"/>
  <c r="A8" i="42" a="1"/>
  <c r="GR8" i="42" s="1"/>
  <c r="CT23" i="46"/>
  <c r="CT8" i="46"/>
  <c r="C12" i="43"/>
  <c r="AE12" i="16"/>
  <c r="C12" i="16"/>
  <c r="C12" i="44"/>
  <c r="Q12" i="44"/>
  <c r="AE12" i="44"/>
  <c r="Q12" i="16"/>
  <c r="C23" i="46"/>
  <c r="C8" i="46"/>
  <c r="AB12" i="16"/>
  <c r="AP12" i="16" s="1"/>
  <c r="P12" i="16"/>
  <c r="AD12" i="16" s="1"/>
  <c r="P23" i="16"/>
  <c r="AD23" i="16" s="1"/>
  <c r="CY8" i="42" l="1"/>
  <c r="CY8" i="41"/>
  <c r="F8" i="42"/>
  <c r="DO8" i="42"/>
  <c r="EK8" i="42"/>
  <c r="U8" i="42"/>
  <c r="AJ8" i="42"/>
  <c r="DC8" i="42"/>
  <c r="DR8" i="42"/>
  <c r="EO8" i="42"/>
  <c r="AG8" i="42"/>
  <c r="DE8" i="42"/>
  <c r="AK8" i="42"/>
  <c r="DG8" i="42"/>
  <c r="EC8" i="42"/>
  <c r="M8" i="42"/>
  <c r="AB8" i="42"/>
  <c r="AQ8" i="42"/>
  <c r="DJ8" i="42"/>
  <c r="EG8" i="42"/>
  <c r="Y8" i="42"/>
  <c r="AE8" i="42"/>
  <c r="EI8" i="42"/>
  <c r="S8" i="42"/>
  <c r="AH8" i="42"/>
  <c r="DI8" i="42"/>
  <c r="DS8" i="42"/>
  <c r="G8" i="42"/>
  <c r="DZ8" i="42"/>
  <c r="AO8" i="42"/>
  <c r="AU8" i="42"/>
  <c r="DU8" i="42"/>
  <c r="EJ8" i="42"/>
  <c r="T8" i="42"/>
  <c r="AI8" i="42"/>
  <c r="DB8" i="42"/>
  <c r="DY8" i="42"/>
  <c r="Q8" i="42"/>
  <c r="L8" i="42"/>
  <c r="DD8" i="42"/>
  <c r="AC8" i="42"/>
  <c r="AM8" i="42"/>
  <c r="DM8" i="42"/>
  <c r="EB8" i="42"/>
  <c r="AA8" i="42"/>
  <c r="AP8" i="42"/>
  <c r="DQ8" i="42"/>
  <c r="I8" i="42"/>
  <c r="DT8" i="42"/>
  <c r="O8" i="42"/>
  <c r="AW8" i="42"/>
  <c r="DW8" i="42"/>
  <c r="AR8" i="42"/>
  <c r="DK8" i="42"/>
  <c r="J8" i="42"/>
  <c r="EM8" i="42"/>
  <c r="W8" i="42"/>
  <c r="AS8" i="42"/>
  <c r="DL8" i="42"/>
  <c r="EA8" i="42"/>
  <c r="K8" i="42"/>
  <c r="Z8" i="42"/>
  <c r="DA8" i="42"/>
  <c r="EE8" i="42"/>
  <c r="EH8" i="42"/>
  <c r="R8" i="42"/>
  <c r="AT8" i="42"/>
  <c r="AV8" i="42"/>
  <c r="AL8" i="42"/>
  <c r="AN8" i="42"/>
  <c r="AD8" i="42"/>
  <c r="DF8" i="42"/>
  <c r="EF8" i="42"/>
  <c r="V8" i="42"/>
  <c r="DH8" i="42"/>
  <c r="DN8" i="42"/>
  <c r="DX8" i="42"/>
  <c r="DV8" i="42"/>
  <c r="EN8" i="42"/>
  <c r="ED8" i="42"/>
  <c r="X8" i="42"/>
  <c r="DP8" i="42"/>
  <c r="EL8" i="42"/>
  <c r="P8" i="42"/>
  <c r="AF8" i="42"/>
  <c r="EP8" i="42"/>
  <c r="N8" i="42"/>
  <c r="EQ8" i="42"/>
  <c r="ER8" i="42"/>
  <c r="AX8" i="42"/>
  <c r="AY8" i="42"/>
  <c r="ES8" i="42"/>
  <c r="AZ8" i="42"/>
  <c r="BA8" i="42"/>
  <c r="ET8" i="42"/>
  <c r="BB8" i="42"/>
  <c r="EU8" i="42"/>
  <c r="BC8" i="42"/>
  <c r="EV8" i="42"/>
  <c r="EW8" i="42"/>
  <c r="BD8" i="42"/>
  <c r="EX8" i="42"/>
  <c r="BE8" i="42"/>
  <c r="EY8" i="42"/>
  <c r="BF8" i="42"/>
  <c r="E8" i="42"/>
  <c r="EZ8" i="42"/>
  <c r="BG8" i="42"/>
  <c r="H8" i="42"/>
  <c r="D8" i="42"/>
  <c r="CZ8" i="42"/>
  <c r="B8" i="42"/>
  <c r="C8" i="42"/>
  <c r="A8" i="42"/>
  <c r="BH8" i="42"/>
  <c r="FA8" i="42"/>
  <c r="FB8" i="42"/>
  <c r="BI8" i="42"/>
  <c r="BJ8" i="42"/>
  <c r="FC8" i="42"/>
  <c r="FD8" i="42"/>
  <c r="BK8" i="42"/>
  <c r="BL8" i="42"/>
  <c r="FE8" i="42"/>
  <c r="BM8" i="42"/>
  <c r="FF8" i="42"/>
  <c r="FG8" i="42"/>
  <c r="BN8" i="42"/>
  <c r="FH8" i="42"/>
  <c r="BO8" i="42"/>
  <c r="BP8" i="42"/>
  <c r="FI8" i="42"/>
  <c r="BQ8" i="42"/>
  <c r="FJ8" i="42"/>
  <c r="FK8" i="42"/>
  <c r="BR8" i="42"/>
  <c r="BS8" i="42"/>
  <c r="FL8" i="42"/>
  <c r="FM8" i="42"/>
  <c r="BT8" i="42"/>
  <c r="FN8" i="42"/>
  <c r="BU8" i="42"/>
  <c r="FO8" i="42"/>
  <c r="BV8" i="42"/>
  <c r="FP8" i="42"/>
  <c r="BW8" i="42"/>
  <c r="BX8" i="42"/>
  <c r="FQ8" i="42"/>
  <c r="BY8" i="42"/>
  <c r="FR8" i="42"/>
  <c r="BZ8" i="42"/>
  <c r="FS8" i="42"/>
  <c r="CA8" i="42"/>
  <c r="FT8" i="42"/>
  <c r="FU8" i="42"/>
  <c r="CB8" i="42"/>
  <c r="FV8" i="42"/>
  <c r="CC8" i="42"/>
  <c r="CD8" i="42"/>
  <c r="FW8" i="42"/>
  <c r="CE8" i="42"/>
  <c r="FX8" i="42"/>
  <c r="CF8" i="42"/>
  <c r="FY8" i="42"/>
  <c r="CG8" i="42"/>
  <c r="FZ8" i="42"/>
  <c r="CH8" i="42"/>
  <c r="GA8" i="42"/>
  <c r="GB8" i="42"/>
  <c r="CI8" i="42"/>
  <c r="CJ8" i="42"/>
  <c r="GC8" i="42"/>
  <c r="CK8" i="42"/>
  <c r="GD8" i="42"/>
  <c r="GE8" i="42"/>
  <c r="CL8" i="42"/>
  <c r="CM8" i="42"/>
  <c r="GF8" i="42"/>
  <c r="GG8" i="42"/>
  <c r="CN8" i="42"/>
  <c r="CO8" i="42"/>
  <c r="GH8" i="42"/>
  <c r="CP8" i="42"/>
  <c r="GI8" i="42"/>
  <c r="GJ8" i="42"/>
  <c r="CQ8" i="42"/>
  <c r="GK8" i="42"/>
  <c r="CR8" i="42"/>
  <c r="CS8" i="42"/>
  <c r="GL8" i="42"/>
  <c r="CT8" i="42"/>
  <c r="GM8" i="42"/>
  <c r="GN8" i="42"/>
  <c r="CU8" i="42"/>
  <c r="CV8" i="42"/>
  <c r="GO8" i="42"/>
  <c r="GP8" i="42"/>
  <c r="CW8" i="42"/>
  <c r="GQ8" i="42"/>
  <c r="CX8" i="42"/>
  <c r="F8" i="34"/>
  <c r="AF8" i="34"/>
  <c r="AU8" i="34"/>
  <c r="AC8" i="34"/>
  <c r="AQ8" i="34"/>
  <c r="R8" i="34"/>
  <c r="I8" i="34"/>
  <c r="AM8" i="34"/>
  <c r="U8" i="34"/>
  <c r="AI8" i="34"/>
  <c r="J8" i="34"/>
  <c r="S8" i="34"/>
  <c r="AD8" i="34"/>
  <c r="AR8" i="34"/>
  <c r="AV8" i="34"/>
  <c r="O8" i="34"/>
  <c r="AJ8" i="34"/>
  <c r="K8" i="34"/>
  <c r="AO8" i="34"/>
  <c r="AT8" i="34"/>
  <c r="AK8" i="34"/>
  <c r="Z8" i="34"/>
  <c r="Q8" i="34"/>
  <c r="X8" i="34"/>
  <c r="AE8" i="34"/>
  <c r="M8" i="34"/>
  <c r="AA8" i="34"/>
  <c r="GS8" i="34"/>
  <c r="W8" i="34"/>
  <c r="AW8" i="34"/>
  <c r="N8" i="34"/>
  <c r="V8" i="34"/>
  <c r="T8" i="34"/>
  <c r="P8" i="34"/>
  <c r="G8" i="34"/>
  <c r="AB8" i="34"/>
  <c r="AP8" i="34"/>
  <c r="AG8" i="34"/>
  <c r="AS8" i="34"/>
  <c r="AH8" i="34"/>
  <c r="Y8" i="34"/>
  <c r="L8" i="34"/>
  <c r="AL8" i="34"/>
  <c r="AN8" i="34"/>
  <c r="AX8" i="34"/>
  <c r="AY8" i="34"/>
  <c r="AZ8" i="34"/>
  <c r="BA8" i="34"/>
  <c r="BB8" i="34"/>
  <c r="BC8" i="34"/>
  <c r="BD8" i="34"/>
  <c r="BE8" i="34"/>
  <c r="BF8" i="34"/>
  <c r="A8" i="34"/>
  <c r="BG8" i="34"/>
  <c r="E8" i="34"/>
  <c r="H8" i="34"/>
  <c r="B8" i="34"/>
  <c r="D8" i="34"/>
  <c r="CZ8" i="34"/>
  <c r="C8" i="34"/>
  <c r="BH8" i="34"/>
  <c r="BI8" i="34"/>
  <c r="BJ8" i="34"/>
  <c r="BK8" i="34"/>
  <c r="BL8" i="34"/>
  <c r="BM8" i="34"/>
  <c r="BN8" i="34"/>
  <c r="BO8" i="34"/>
  <c r="BP8" i="34"/>
  <c r="BQ8" i="34"/>
  <c r="BR8" i="34"/>
  <c r="BS8" i="34"/>
  <c r="BT8" i="34"/>
  <c r="BU8" i="34"/>
  <c r="BV8" i="34"/>
  <c r="BW8" i="34"/>
  <c r="BX8" i="34"/>
  <c r="BY8" i="34"/>
  <c r="BZ8" i="34"/>
  <c r="CA8" i="34"/>
  <c r="CB8" i="34"/>
  <c r="CC8" i="34"/>
  <c r="CD8" i="34"/>
  <c r="CE8" i="34"/>
  <c r="CF8" i="34"/>
  <c r="CG8" i="34"/>
  <c r="CH8" i="34"/>
  <c r="CI8" i="34"/>
  <c r="CJ8" i="34"/>
  <c r="CK8" i="34"/>
  <c r="CL8" i="34"/>
  <c r="CM8" i="34"/>
  <c r="CN8" i="34"/>
  <c r="CO8" i="34"/>
  <c r="CP8" i="34"/>
  <c r="CQ8" i="34"/>
  <c r="CR8" i="34"/>
  <c r="CS8" i="34"/>
  <c r="CT8" i="34"/>
  <c r="CU8" i="34"/>
  <c r="CV8" i="34"/>
  <c r="CW8" i="34"/>
  <c r="CX8" i="34"/>
  <c r="F8" i="41"/>
  <c r="G8" i="41"/>
  <c r="DE8" i="41"/>
  <c r="DT8" i="41"/>
  <c r="EI8" i="41"/>
  <c r="S8" i="41"/>
  <c r="AH8" i="41"/>
  <c r="DI8" i="41"/>
  <c r="U8" i="41"/>
  <c r="AS8" i="41"/>
  <c r="DL8" i="41"/>
  <c r="EA8" i="41"/>
  <c r="K8" i="41"/>
  <c r="Z8" i="41"/>
  <c r="DA8" i="41"/>
  <c r="AR8" i="41"/>
  <c r="EK8" i="41"/>
  <c r="DC8" i="41"/>
  <c r="DR8" i="41"/>
  <c r="EO8" i="41"/>
  <c r="AG8" i="41"/>
  <c r="AI8" i="41"/>
  <c r="EB8" i="41"/>
  <c r="AA8" i="41"/>
  <c r="AP8" i="41"/>
  <c r="I8" i="41"/>
  <c r="AK8" i="41"/>
  <c r="DD8" i="41"/>
  <c r="DS8" i="41"/>
  <c r="EH8" i="41"/>
  <c r="R8" i="41"/>
  <c r="AW8" i="41"/>
  <c r="DK8" i="41"/>
  <c r="AO8" i="41"/>
  <c r="EJ8" i="41"/>
  <c r="L8" i="41"/>
  <c r="DQ8" i="41"/>
  <c r="AC8" i="41"/>
  <c r="DZ8" i="41"/>
  <c r="J8" i="41"/>
  <c r="AJ8" i="41"/>
  <c r="T8" i="41"/>
  <c r="DY8" i="41"/>
  <c r="DM8" i="41"/>
  <c r="EC8" i="41"/>
  <c r="M8" i="41"/>
  <c r="AB8" i="41"/>
  <c r="AQ8" i="41"/>
  <c r="DJ8" i="41"/>
  <c r="EG8" i="41"/>
  <c r="Y8" i="41"/>
  <c r="DU8" i="41"/>
  <c r="DB8" i="41"/>
  <c r="Q8" i="41"/>
  <c r="DG8" i="41"/>
  <c r="EN8" i="41"/>
  <c r="N8" i="41"/>
  <c r="EL8" i="41"/>
  <c r="P8" i="41"/>
  <c r="AD8" i="41"/>
  <c r="DH8" i="41"/>
  <c r="DN8" i="41"/>
  <c r="W8" i="41"/>
  <c r="AU8" i="41"/>
  <c r="DO8" i="41"/>
  <c r="ED8" i="41"/>
  <c r="AT8" i="41"/>
  <c r="AV8" i="41"/>
  <c r="AN8" i="41"/>
  <c r="X8" i="41"/>
  <c r="AL8" i="41"/>
  <c r="DW8" i="41"/>
  <c r="EF8" i="41"/>
  <c r="V8" i="41"/>
  <c r="DF8" i="41"/>
  <c r="AM8" i="41"/>
  <c r="EE8" i="41"/>
  <c r="EM8" i="41"/>
  <c r="EP8" i="41"/>
  <c r="AE8" i="41"/>
  <c r="DP8" i="41"/>
  <c r="DX8" i="41"/>
  <c r="O8" i="41"/>
  <c r="DV8" i="41"/>
  <c r="AF8" i="41"/>
  <c r="EQ8" i="41"/>
  <c r="ER8" i="41"/>
  <c r="AX8" i="41"/>
  <c r="AY8" i="41"/>
  <c r="ES8" i="41"/>
  <c r="AZ8" i="41"/>
  <c r="BA8" i="41"/>
  <c r="ET8" i="41"/>
  <c r="BB8" i="41"/>
  <c r="EU8" i="41"/>
  <c r="BC8" i="41"/>
  <c r="EV8" i="41"/>
  <c r="EW8" i="41"/>
  <c r="BD8" i="41"/>
  <c r="EX8" i="41"/>
  <c r="BE8" i="41"/>
  <c r="EY8" i="41"/>
  <c r="BF8" i="41"/>
  <c r="C8" i="41"/>
  <c r="E8" i="41"/>
  <c r="A8" i="41"/>
  <c r="EZ8" i="41"/>
  <c r="D8" i="41"/>
  <c r="CZ8" i="41"/>
  <c r="BG8" i="41"/>
  <c r="B8" i="41"/>
  <c r="H8" i="41"/>
  <c r="BH8" i="41"/>
  <c r="FA8" i="41"/>
  <c r="FB8" i="41"/>
  <c r="BI8" i="41"/>
  <c r="FC8" i="41"/>
  <c r="BJ8" i="41"/>
  <c r="FD8" i="41"/>
  <c r="BK8" i="41"/>
  <c r="FE8" i="41"/>
  <c r="BL8" i="41"/>
  <c r="BM8" i="41"/>
  <c r="FF8" i="41"/>
  <c r="BN8" i="41"/>
  <c r="FG8" i="41"/>
  <c r="BO8" i="41"/>
  <c r="FH8" i="41"/>
  <c r="BP8" i="41"/>
  <c r="FI8" i="41"/>
  <c r="FJ8" i="41"/>
  <c r="BQ8" i="41"/>
  <c r="BR8" i="41"/>
  <c r="FK8" i="41"/>
  <c r="FL8" i="41"/>
  <c r="BS8" i="41"/>
  <c r="FM8" i="41"/>
  <c r="BT8" i="41"/>
  <c r="FN8" i="41"/>
  <c r="BU8" i="41"/>
  <c r="FO8" i="41"/>
  <c r="BV8" i="41"/>
  <c r="FP8" i="41"/>
  <c r="BW8" i="41"/>
  <c r="FQ8" i="41"/>
  <c r="BX8" i="41"/>
  <c r="BY8" i="41"/>
  <c r="FR8" i="41"/>
  <c r="BZ8" i="41"/>
  <c r="FS8" i="41"/>
  <c r="FT8" i="41"/>
  <c r="CA8" i="41"/>
  <c r="CB8" i="41"/>
  <c r="FU8" i="41"/>
  <c r="FV8" i="41"/>
  <c r="CC8" i="41"/>
  <c r="FW8" i="41"/>
  <c r="CD8" i="41"/>
  <c r="FX8" i="41"/>
  <c r="CE8" i="41"/>
  <c r="FY8" i="41"/>
  <c r="CF8" i="41"/>
  <c r="CG8" i="41"/>
  <c r="FZ8" i="41"/>
  <c r="GA8" i="41"/>
  <c r="CH8" i="41"/>
  <c r="GB8" i="41"/>
  <c r="CI8" i="41"/>
  <c r="GC8" i="41"/>
  <c r="CJ8" i="41"/>
  <c r="GD8" i="41"/>
  <c r="CK8" i="41"/>
  <c r="GE8" i="41"/>
  <c r="CL8" i="41"/>
  <c r="GF8" i="41"/>
  <c r="CM8" i="41"/>
  <c r="CN8" i="41"/>
  <c r="GG8" i="41"/>
  <c r="CO8" i="41"/>
  <c r="GH8" i="41"/>
  <c r="CP8" i="41"/>
  <c r="GI8" i="41"/>
  <c r="CQ8" i="41"/>
  <c r="GJ8" i="41"/>
  <c r="CR8" i="41"/>
  <c r="GK8" i="41"/>
  <c r="GL8" i="41"/>
  <c r="CS8" i="41"/>
  <c r="GM8" i="41"/>
  <c r="CT8" i="41"/>
  <c r="CU8" i="41"/>
  <c r="GN8" i="41"/>
  <c r="GO8" i="41"/>
  <c r="CV8" i="41"/>
  <c r="CW8" i="41"/>
  <c r="GP8" i="41"/>
  <c r="CX8" i="41"/>
  <c r="GQ8" i="41"/>
  <c r="G56" i="65"/>
  <c r="G58" i="65" s="1"/>
  <c r="G61" i="65" l="1"/>
  <c r="T9" i="40"/>
  <c r="S11" i="40"/>
  <c r="B93" i="55" l="1"/>
  <c r="M10" i="55" l="1"/>
  <c r="M44" i="55"/>
  <c r="H92" i="5"/>
  <c r="L67" i="55" l="1" a="1"/>
  <c r="L67" i="55" s="1"/>
  <c r="K64" i="55" a="1"/>
  <c r="K64" i="55" s="1"/>
  <c r="H61" i="55" a="1"/>
  <c r="H61" i="55" s="1"/>
  <c r="H66" i="55" a="1"/>
  <c r="H66" i="55" s="1"/>
  <c r="H67" i="55" a="1"/>
  <c r="H67" i="55" s="1"/>
  <c r="H62" i="55" a="1"/>
  <c r="H62" i="55" s="1"/>
  <c r="L66" i="55" a="1"/>
  <c r="L66" i="55" s="1"/>
  <c r="J66" i="55" a="1"/>
  <c r="J66" i="55" s="1"/>
  <c r="G67" i="55" a="1"/>
  <c r="G67" i="55" s="1"/>
  <c r="I62" i="55" a="1"/>
  <c r="I62" i="55" s="1"/>
  <c r="J61" i="55" a="1"/>
  <c r="J61" i="55" s="1"/>
  <c r="G66" i="55" a="1"/>
  <c r="G66" i="55" s="1"/>
  <c r="K67" i="55" a="1"/>
  <c r="K67" i="55" s="1"/>
  <c r="F66" i="55" a="1"/>
  <c r="F66" i="55" s="1"/>
  <c r="K66" i="55" a="1"/>
  <c r="K66" i="55" s="1"/>
  <c r="F65" i="55" a="1"/>
  <c r="F65" i="55" s="1"/>
  <c r="K65" i="55" a="1"/>
  <c r="K65" i="55" s="1"/>
  <c r="I66" i="55" a="1"/>
  <c r="I66" i="55" s="1"/>
  <c r="G64" i="55" a="1"/>
  <c r="G64" i="55" s="1"/>
  <c r="J64" i="55" a="1"/>
  <c r="J64" i="55" s="1"/>
  <c r="J62" i="55" a="1"/>
  <c r="J62" i="55" s="1"/>
  <c r="G62" i="55" a="1"/>
  <c r="G62" i="55" s="1"/>
  <c r="K61" i="55" a="1"/>
  <c r="K61" i="55" s="1"/>
  <c r="I65" i="55" a="1"/>
  <c r="I65" i="55" s="1"/>
  <c r="M66" i="55" a="1"/>
  <c r="M66" i="55" s="1"/>
  <c r="G65" i="55" a="1"/>
  <c r="G65" i="55" s="1"/>
  <c r="M65" i="55" a="1"/>
  <c r="M65" i="55" s="1"/>
  <c r="M64" i="55" a="1"/>
  <c r="M64" i="55" s="1"/>
  <c r="L64" i="55" a="1"/>
  <c r="L64" i="55" s="1"/>
  <c r="L61" i="55" a="1"/>
  <c r="L61" i="55" s="1"/>
  <c r="K63" i="55" a="1"/>
  <c r="K63" i="55" s="1"/>
  <c r="F61" i="55" a="1"/>
  <c r="F61" i="55" s="1"/>
  <c r="L63" i="55" a="1"/>
  <c r="L63" i="55" s="1"/>
  <c r="H65" i="55" a="1"/>
  <c r="H65" i="55" s="1"/>
  <c r="I64" i="55" a="1"/>
  <c r="I64" i="55" s="1"/>
  <c r="H64" i="55" a="1"/>
  <c r="H64" i="55" s="1"/>
  <c r="I63" i="55" a="1"/>
  <c r="I63" i="55" s="1"/>
  <c r="H63" i="55" a="1"/>
  <c r="H63" i="55" s="1"/>
  <c r="F64" i="55" a="1"/>
  <c r="F64" i="55" s="1"/>
  <c r="F63" i="55" a="1"/>
  <c r="F63" i="55" s="1"/>
  <c r="L62" i="55" a="1"/>
  <c r="L62" i="55" s="1"/>
  <c r="G63" i="55" a="1"/>
  <c r="G63" i="55" s="1"/>
  <c r="F62" i="55" a="1"/>
  <c r="F62" i="55" s="1"/>
  <c r="J63" i="55" a="1"/>
  <c r="J63" i="55" s="1"/>
  <c r="I61" i="55" a="1"/>
  <c r="I61" i="55" s="1"/>
  <c r="M62" i="55" a="1"/>
  <c r="M62" i="55" s="1"/>
  <c r="G61" i="55" a="1"/>
  <c r="G61" i="55" s="1"/>
  <c r="M61" i="55" a="1"/>
  <c r="M61" i="55" s="1"/>
  <c r="M63" i="55" a="1"/>
  <c r="M63" i="55" s="1"/>
  <c r="M67" i="55" a="1"/>
  <c r="M67" i="55" s="1"/>
  <c r="J65" i="55" a="1"/>
  <c r="J65" i="55" s="1"/>
  <c r="I67" i="55" a="1"/>
  <c r="I67" i="55" s="1"/>
  <c r="F67" i="55" a="1"/>
  <c r="F67" i="55" s="1"/>
  <c r="J67" i="55" a="1"/>
  <c r="J67" i="55" s="1"/>
  <c r="L65" i="55" a="1"/>
  <c r="L65" i="55" s="1"/>
  <c r="K62" i="55" a="1"/>
  <c r="K62" i="55" s="1"/>
  <c r="I60" i="55" a="1"/>
  <c r="I60" i="55" s="1"/>
  <c r="G60" i="55" a="1"/>
  <c r="G60" i="55" s="1"/>
  <c r="H60" i="55" a="1"/>
  <c r="H60" i="55" s="1"/>
  <c r="J60" i="55" a="1"/>
  <c r="J60" i="55" s="1"/>
  <c r="F60" i="55" a="1"/>
  <c r="F60" i="55" s="1"/>
  <c r="L60" i="55" a="1"/>
  <c r="L60" i="55" s="1"/>
  <c r="M60" i="55" a="1"/>
  <c r="M60" i="55" s="1"/>
  <c r="K60" i="55" a="1"/>
  <c r="K60" i="55" s="1"/>
  <c r="N49" i="55"/>
  <c r="N52" i="55"/>
  <c r="K54" i="55"/>
  <c r="N13" i="55"/>
  <c r="K20" i="55"/>
  <c r="N15" i="55"/>
  <c r="N45" i="55"/>
  <c r="M54" i="55"/>
  <c r="M20" i="55"/>
  <c r="N12" i="55"/>
  <c r="N16" i="55"/>
  <c r="J20" i="55"/>
  <c r="N17" i="55"/>
  <c r="N47" i="55"/>
  <c r="L54" i="55"/>
  <c r="N14" i="55"/>
  <c r="J54" i="55"/>
  <c r="N53" i="55"/>
  <c r="N44" i="55"/>
  <c r="I54" i="55"/>
  <c r="N48" i="55"/>
  <c r="N10" i="55"/>
  <c r="I20" i="55"/>
  <c r="N11" i="55"/>
  <c r="N50" i="55"/>
  <c r="N51" i="55"/>
  <c r="N46" i="55"/>
  <c r="N19" i="55"/>
  <c r="N18" i="55"/>
  <c r="L20" i="55"/>
  <c r="G70" i="55" l="1"/>
  <c r="H70" i="55"/>
  <c r="F70" i="55"/>
  <c r="GU31" i="34"/>
  <c r="GU40" i="34"/>
  <c r="GU29" i="34"/>
  <c r="GU60" i="34"/>
  <c r="GU26" i="34"/>
  <c r="GU11" i="34"/>
  <c r="GU58" i="34"/>
  <c r="GU56" i="34"/>
  <c r="GU42" i="34"/>
  <c r="GU48" i="34"/>
  <c r="GU37" i="34"/>
  <c r="GU34" i="34"/>
  <c r="GU44" i="34"/>
  <c r="GU33" i="34"/>
  <c r="GU62" i="34"/>
  <c r="GU55" i="34"/>
  <c r="GU36" i="34"/>
  <c r="GU57" i="34"/>
  <c r="GU25" i="34"/>
  <c r="GU54" i="34"/>
  <c r="GU22" i="34"/>
  <c r="GU35" i="34"/>
  <c r="GU66" i="34"/>
  <c r="GU59" i="34"/>
  <c r="GU13" i="34"/>
  <c r="GU67" i="34"/>
  <c r="GU65" i="34"/>
  <c r="GU32" i="34"/>
  <c r="GU53" i="34"/>
  <c r="GU21" i="34"/>
  <c r="GU50" i="34"/>
  <c r="GU18" i="34"/>
  <c r="GU39" i="34"/>
  <c r="GU43" i="34"/>
  <c r="GU10" i="34"/>
  <c r="GU30" i="34"/>
  <c r="GU51" i="34"/>
  <c r="GU15" i="34"/>
  <c r="GU63" i="34"/>
  <c r="GU61" i="34"/>
  <c r="GU28" i="34"/>
  <c r="GU49" i="34"/>
  <c r="GU17" i="34"/>
  <c r="GU64" i="34"/>
  <c r="GU46" i="34"/>
  <c r="GU14" i="34"/>
  <c r="GU19" i="34"/>
  <c r="GU24" i="34"/>
  <c r="GU45" i="34"/>
  <c r="GU16" i="34"/>
  <c r="GU27" i="34"/>
  <c r="GU23" i="34"/>
  <c r="GU52" i="34"/>
  <c r="GU20" i="34"/>
  <c r="GU41" i="34"/>
  <c r="GU38" i="34"/>
  <c r="GU47" i="34"/>
  <c r="GU9" i="34"/>
  <c r="GU12" i="34"/>
  <c r="HQ280" i="34"/>
  <c r="HQ216" i="34"/>
  <c r="HQ152" i="34"/>
  <c r="HQ88" i="34"/>
  <c r="HQ245" i="34"/>
  <c r="HQ181" i="34"/>
  <c r="HQ117" i="34"/>
  <c r="HQ242" i="34"/>
  <c r="HQ178" i="34"/>
  <c r="HQ114" i="34"/>
  <c r="HQ223" i="34"/>
  <c r="HQ159" i="34"/>
  <c r="HQ95" i="34"/>
  <c r="HQ236" i="34"/>
  <c r="HQ172" i="34"/>
  <c r="HQ108" i="34"/>
  <c r="HQ243" i="34"/>
  <c r="HQ179" i="34"/>
  <c r="HQ115" i="34"/>
  <c r="HQ97" i="34"/>
  <c r="HQ246" i="34"/>
  <c r="HQ145" i="34"/>
  <c r="HQ206" i="34"/>
  <c r="HQ165" i="34"/>
  <c r="HQ101" i="34"/>
  <c r="HQ92" i="34"/>
  <c r="HQ227" i="34"/>
  <c r="HQ89" i="34"/>
  <c r="HQ256" i="34"/>
  <c r="HQ192" i="34"/>
  <c r="HQ128" i="34"/>
  <c r="HQ221" i="34"/>
  <c r="HQ157" i="34"/>
  <c r="HQ93" i="34"/>
  <c r="HQ218" i="34"/>
  <c r="HQ154" i="34"/>
  <c r="HQ90" i="34"/>
  <c r="HQ263" i="34"/>
  <c r="HQ199" i="34"/>
  <c r="HQ135" i="34"/>
  <c r="HQ276" i="34"/>
  <c r="HQ212" i="34"/>
  <c r="HQ148" i="34"/>
  <c r="HQ84" i="34"/>
  <c r="HQ219" i="34"/>
  <c r="HQ155" i="34"/>
  <c r="HQ91" i="34"/>
  <c r="HQ257" i="34"/>
  <c r="HQ166" i="34"/>
  <c r="HQ150" i="34"/>
  <c r="HQ201" i="34"/>
  <c r="HQ190" i="34"/>
  <c r="HQ110" i="34"/>
  <c r="HQ249" i="34"/>
  <c r="HQ229" i="34"/>
  <c r="HQ162" i="34"/>
  <c r="HQ98" i="34"/>
  <c r="HQ79" i="34"/>
  <c r="HQ220" i="34"/>
  <c r="HQ156" i="34"/>
  <c r="HQ182" i="34"/>
  <c r="HQ222" i="34"/>
  <c r="HQ232" i="34"/>
  <c r="HQ168" i="34"/>
  <c r="HQ104" i="34"/>
  <c r="HQ261" i="34"/>
  <c r="HQ197" i="34"/>
  <c r="HQ133" i="34"/>
  <c r="HQ258" i="34"/>
  <c r="HQ194" i="34"/>
  <c r="HQ130" i="34"/>
  <c r="HQ239" i="34"/>
  <c r="HQ175" i="34"/>
  <c r="HQ111" i="34"/>
  <c r="HQ252" i="34"/>
  <c r="HQ188" i="34"/>
  <c r="HQ124" i="34"/>
  <c r="HQ259" i="34"/>
  <c r="HQ195" i="34"/>
  <c r="HQ131" i="34"/>
  <c r="HQ161" i="34"/>
  <c r="HQ105" i="34"/>
  <c r="HQ94" i="34"/>
  <c r="HQ209" i="34"/>
  <c r="HQ270" i="34"/>
  <c r="HQ262" i="34"/>
  <c r="HQ78" i="34"/>
  <c r="HQ134" i="34"/>
  <c r="HQ271" i="34"/>
  <c r="HQ81" i="34"/>
  <c r="HQ142" i="34"/>
  <c r="HQ272" i="34"/>
  <c r="HQ208" i="34"/>
  <c r="HQ144" i="34"/>
  <c r="HQ80" i="34"/>
  <c r="HQ237" i="34"/>
  <c r="HQ173" i="34"/>
  <c r="HQ109" i="34"/>
  <c r="HQ234" i="34"/>
  <c r="HQ170" i="34"/>
  <c r="HQ106" i="34"/>
  <c r="HQ279" i="34"/>
  <c r="HQ215" i="34"/>
  <c r="HQ151" i="34"/>
  <c r="HQ87" i="34"/>
  <c r="HQ228" i="34"/>
  <c r="HQ164" i="34"/>
  <c r="HQ100" i="34"/>
  <c r="HQ235" i="34"/>
  <c r="HQ171" i="34"/>
  <c r="HQ107" i="34"/>
  <c r="HQ214" i="34"/>
  <c r="HQ265" i="34"/>
  <c r="HQ254" i="34"/>
  <c r="HQ113" i="34"/>
  <c r="HQ174" i="34"/>
  <c r="HQ207" i="34"/>
  <c r="HQ233" i="34"/>
  <c r="HQ248" i="34"/>
  <c r="HQ184" i="34"/>
  <c r="HQ120" i="34"/>
  <c r="HQ277" i="34"/>
  <c r="HQ213" i="34"/>
  <c r="HQ149" i="34"/>
  <c r="HQ85" i="34"/>
  <c r="HQ274" i="34"/>
  <c r="HQ210" i="34"/>
  <c r="HQ146" i="34"/>
  <c r="HQ82" i="34"/>
  <c r="HQ255" i="34"/>
  <c r="HQ191" i="34"/>
  <c r="HQ127" i="34"/>
  <c r="HQ268" i="34"/>
  <c r="HQ204" i="34"/>
  <c r="HQ140" i="34"/>
  <c r="HQ76" i="34"/>
  <c r="HQ275" i="34"/>
  <c r="HQ211" i="34"/>
  <c r="HQ147" i="34"/>
  <c r="HQ83" i="34"/>
  <c r="HQ225" i="34"/>
  <c r="HQ118" i="34"/>
  <c r="HQ185" i="34"/>
  <c r="HQ169" i="34"/>
  <c r="HQ158" i="34"/>
  <c r="HQ273" i="34"/>
  <c r="HQ226" i="34"/>
  <c r="HQ99" i="34"/>
  <c r="HQ224" i="34"/>
  <c r="HQ160" i="34"/>
  <c r="HQ96" i="34"/>
  <c r="HQ253" i="34"/>
  <c r="HQ189" i="34"/>
  <c r="HQ125" i="34"/>
  <c r="HQ250" i="34"/>
  <c r="HQ186" i="34"/>
  <c r="HQ122" i="34"/>
  <c r="HQ231" i="34"/>
  <c r="HQ167" i="34"/>
  <c r="HQ103" i="34"/>
  <c r="HQ244" i="34"/>
  <c r="HQ180" i="34"/>
  <c r="HQ116" i="34"/>
  <c r="HQ251" i="34"/>
  <c r="HQ187" i="34"/>
  <c r="HQ123" i="34"/>
  <c r="HQ129" i="34"/>
  <c r="HQ278" i="34"/>
  <c r="HQ230" i="34"/>
  <c r="HQ121" i="34"/>
  <c r="HQ177" i="34"/>
  <c r="HQ198" i="34"/>
  <c r="HQ153" i="34"/>
  <c r="HQ238" i="34"/>
  <c r="HQ264" i="34"/>
  <c r="HQ200" i="34"/>
  <c r="HQ240" i="34"/>
  <c r="HQ176" i="34"/>
  <c r="HQ112" i="34"/>
  <c r="HQ269" i="34"/>
  <c r="HQ205" i="34"/>
  <c r="HQ141" i="34"/>
  <c r="HQ77" i="34"/>
  <c r="HQ266" i="34"/>
  <c r="HQ202" i="34"/>
  <c r="HQ138" i="34"/>
  <c r="HQ247" i="34"/>
  <c r="HQ183" i="34"/>
  <c r="HQ119" i="34"/>
  <c r="HQ260" i="34"/>
  <c r="HQ196" i="34"/>
  <c r="HQ132" i="34"/>
  <c r="HQ267" i="34"/>
  <c r="HQ203" i="34"/>
  <c r="HQ139" i="34"/>
  <c r="HQ75" i="34"/>
  <c r="HQ193" i="34"/>
  <c r="HQ86" i="34"/>
  <c r="HQ102" i="34"/>
  <c r="HQ137" i="34"/>
  <c r="HQ126" i="34"/>
  <c r="HQ217" i="34"/>
  <c r="HQ241" i="34"/>
  <c r="HQ136" i="34"/>
  <c r="HQ143" i="34"/>
  <c r="HQ163" i="34"/>
  <c r="HH217" i="34"/>
  <c r="HJ217" i="34" s="1"/>
  <c r="HT204" i="34"/>
  <c r="HS93" i="34"/>
  <c r="HU217" i="34"/>
  <c r="HH144" i="34"/>
  <c r="HJ144" i="34" s="1"/>
  <c r="HR222" i="34"/>
  <c r="HR150" i="34"/>
  <c r="HT118" i="34"/>
  <c r="HR139" i="34"/>
  <c r="HV83" i="34"/>
  <c r="HV142" i="34"/>
  <c r="HU76" i="34"/>
  <c r="HH222" i="34"/>
  <c r="HJ222" i="34" s="1"/>
  <c r="HT115" i="34"/>
  <c r="HH221" i="34"/>
  <c r="HJ221" i="34" s="1"/>
  <c r="HV113" i="34"/>
  <c r="HV172" i="34"/>
  <c r="HS155" i="34"/>
  <c r="HT195" i="34"/>
  <c r="HU190" i="34"/>
  <c r="HH211" i="34"/>
  <c r="HJ211" i="34" s="1"/>
  <c r="HR79" i="34"/>
  <c r="HR94" i="34"/>
  <c r="HV217" i="34"/>
  <c r="HR75" i="34"/>
  <c r="HR167" i="34"/>
  <c r="HR112" i="34"/>
  <c r="HV193" i="34"/>
  <c r="HS144" i="34"/>
  <c r="HR174" i="34"/>
  <c r="HV108" i="34"/>
  <c r="HS91" i="34"/>
  <c r="HV95" i="34"/>
  <c r="HR217" i="34"/>
  <c r="HR203" i="34"/>
  <c r="HT98" i="34"/>
  <c r="HR220" i="34"/>
  <c r="HS113" i="34"/>
  <c r="HS112" i="34"/>
  <c r="HR119" i="34"/>
  <c r="HS157" i="34"/>
  <c r="HT96" i="34"/>
  <c r="HS171" i="34"/>
  <c r="HH91" i="34"/>
  <c r="HJ91" i="34" s="1"/>
  <c r="HU216" i="34"/>
  <c r="HV174" i="34"/>
  <c r="HS165" i="34"/>
  <c r="HU149" i="34"/>
  <c r="HU201" i="34"/>
  <c r="HR159" i="34"/>
  <c r="HT144" i="34"/>
  <c r="HH78" i="34"/>
  <c r="HJ78" i="34" s="1"/>
  <c r="HS199" i="34"/>
  <c r="HR141" i="34"/>
  <c r="HR208" i="34"/>
  <c r="HV92" i="34"/>
  <c r="HV189" i="34"/>
  <c r="HT156" i="34"/>
  <c r="HS194" i="34"/>
  <c r="HT211" i="34"/>
  <c r="HU105" i="34"/>
  <c r="HU169" i="34"/>
  <c r="HH80" i="34"/>
  <c r="HJ80" i="34" s="1"/>
  <c r="HS109" i="34"/>
  <c r="HT210" i="34"/>
  <c r="HV208" i="34"/>
  <c r="HH106" i="34"/>
  <c r="HJ106" i="34" s="1"/>
  <c r="HU82" i="34"/>
  <c r="HR200" i="34"/>
  <c r="HV176" i="34"/>
  <c r="HV79" i="34"/>
  <c r="HV116" i="34"/>
  <c r="HR188" i="34"/>
  <c r="HR198" i="34"/>
  <c r="HU83" i="34"/>
  <c r="HH169" i="34"/>
  <c r="HJ169" i="34" s="1"/>
  <c r="HV96" i="34"/>
  <c r="HH165" i="34"/>
  <c r="HJ165" i="34" s="1"/>
  <c r="HV80" i="34"/>
  <c r="HT97" i="34"/>
  <c r="HS124" i="34"/>
  <c r="HH102" i="34"/>
  <c r="HJ102" i="34" s="1"/>
  <c r="HS221" i="34"/>
  <c r="HU118" i="34"/>
  <c r="HS216" i="34"/>
  <c r="HU207" i="34"/>
  <c r="HH84" i="34"/>
  <c r="HJ84" i="34" s="1"/>
  <c r="HU178" i="34"/>
  <c r="HU203" i="34"/>
  <c r="HR146" i="34"/>
  <c r="HS85" i="34"/>
  <c r="HV155" i="34"/>
  <c r="HV199" i="34"/>
  <c r="HH140" i="34"/>
  <c r="HJ140" i="34" s="1"/>
  <c r="HT120" i="34"/>
  <c r="HU210" i="34"/>
  <c r="HT158" i="34"/>
  <c r="HR101" i="34"/>
  <c r="HS119" i="34"/>
  <c r="HS178" i="34"/>
  <c r="HH103" i="34"/>
  <c r="HJ103" i="34" s="1"/>
  <c r="HR213" i="34"/>
  <c r="HR151" i="34"/>
  <c r="HR102" i="34"/>
  <c r="HR144" i="34"/>
  <c r="HT148" i="34"/>
  <c r="HR125" i="34"/>
  <c r="HS200" i="34"/>
  <c r="HT217" i="34"/>
  <c r="HT122" i="34"/>
  <c r="HT132" i="34"/>
  <c r="HU122" i="34"/>
  <c r="HH101" i="34"/>
  <c r="HJ101" i="34" s="1"/>
  <c r="HU121" i="34"/>
  <c r="HH187" i="34"/>
  <c r="HJ187" i="34" s="1"/>
  <c r="HU220" i="34"/>
  <c r="HS111" i="34"/>
  <c r="HH121" i="34"/>
  <c r="HJ121" i="34" s="1"/>
  <c r="HH201" i="34"/>
  <c r="HJ201" i="34" s="1"/>
  <c r="HS128" i="34"/>
  <c r="HT222" i="34"/>
  <c r="HU91" i="34"/>
  <c r="HV141" i="34"/>
  <c r="HV157" i="34"/>
  <c r="HV112" i="34"/>
  <c r="HV220" i="34"/>
  <c r="HH164" i="34"/>
  <c r="HJ164" i="34" s="1"/>
  <c r="HU223" i="34"/>
  <c r="HV181" i="34"/>
  <c r="HR138" i="34"/>
  <c r="HU221" i="34"/>
  <c r="HH115" i="34"/>
  <c r="HJ115" i="34" s="1"/>
  <c r="HV133" i="34"/>
  <c r="HU100" i="34"/>
  <c r="HV188" i="34"/>
  <c r="HH81" i="34"/>
  <c r="HJ81" i="34" s="1"/>
  <c r="HR193" i="34"/>
  <c r="HS87" i="34"/>
  <c r="HV82" i="34"/>
  <c r="HU145" i="34"/>
  <c r="HU212" i="34"/>
  <c r="HS184" i="34"/>
  <c r="HT119" i="34"/>
  <c r="HU174" i="34"/>
  <c r="HT138" i="34"/>
  <c r="HV85" i="34"/>
  <c r="HR147" i="34"/>
  <c r="HS103" i="34"/>
  <c r="HT88" i="34"/>
  <c r="HV137" i="34"/>
  <c r="HS153" i="34"/>
  <c r="HT99" i="34"/>
  <c r="HT126" i="34"/>
  <c r="HS198" i="34"/>
  <c r="HR142" i="34"/>
  <c r="HH88" i="34"/>
  <c r="HJ88" i="34" s="1"/>
  <c r="HV196" i="34"/>
  <c r="HH167" i="34"/>
  <c r="HJ167" i="34" s="1"/>
  <c r="HV209" i="34"/>
  <c r="HT146" i="34"/>
  <c r="HR145" i="34"/>
  <c r="HS154" i="34"/>
  <c r="HH147" i="34"/>
  <c r="HJ147" i="34" s="1"/>
  <c r="HT92" i="34"/>
  <c r="HR155" i="34"/>
  <c r="HH195" i="34"/>
  <c r="HJ195" i="34" s="1"/>
  <c r="HS101" i="34"/>
  <c r="HR85" i="34"/>
  <c r="HR212" i="34"/>
  <c r="HH199" i="34"/>
  <c r="HJ199" i="34" s="1"/>
  <c r="HT164" i="34"/>
  <c r="HV173" i="34"/>
  <c r="HR118" i="34"/>
  <c r="HT192" i="34"/>
  <c r="HU165" i="34"/>
  <c r="HT81" i="34"/>
  <c r="HU150" i="34"/>
  <c r="HV106" i="34"/>
  <c r="HH152" i="34"/>
  <c r="HJ152" i="34" s="1"/>
  <c r="HH174" i="34"/>
  <c r="HJ174" i="34" s="1"/>
  <c r="HT111" i="34"/>
  <c r="HS135" i="34"/>
  <c r="HU101" i="34"/>
  <c r="HR98" i="34"/>
  <c r="HT221" i="34"/>
  <c r="HV144" i="34"/>
  <c r="HV160" i="34"/>
  <c r="HS138" i="34"/>
  <c r="HR92" i="34"/>
  <c r="HR191" i="34"/>
  <c r="HU146" i="34"/>
  <c r="HS76" i="34"/>
  <c r="HT91" i="34"/>
  <c r="HU193" i="34"/>
  <c r="HH120" i="34"/>
  <c r="HJ120" i="34" s="1"/>
  <c r="HR78" i="34"/>
  <c r="HH123" i="34"/>
  <c r="HJ123" i="34" s="1"/>
  <c r="HV178" i="34"/>
  <c r="HR83" i="34"/>
  <c r="HV121" i="34"/>
  <c r="HU172" i="34"/>
  <c r="HR189" i="34"/>
  <c r="HH202" i="34"/>
  <c r="HJ202" i="34" s="1"/>
  <c r="HV163" i="34"/>
  <c r="HH111" i="34"/>
  <c r="HJ111" i="34" s="1"/>
  <c r="HR178" i="34"/>
  <c r="HS81" i="34"/>
  <c r="HH83" i="34"/>
  <c r="HJ83" i="34" s="1"/>
  <c r="HR126" i="34"/>
  <c r="HU104" i="34"/>
  <c r="HR115" i="34"/>
  <c r="HU192" i="34"/>
  <c r="HU180" i="34"/>
  <c r="HV93" i="34"/>
  <c r="HS189" i="34"/>
  <c r="HU84" i="34"/>
  <c r="HS204" i="34"/>
  <c r="HS123" i="34"/>
  <c r="HS172" i="34"/>
  <c r="HS210" i="34"/>
  <c r="HS190" i="34"/>
  <c r="HT105" i="34"/>
  <c r="HT112" i="34"/>
  <c r="HS158" i="34"/>
  <c r="HR84" i="34"/>
  <c r="HS105" i="34"/>
  <c r="HT181" i="34"/>
  <c r="HU214" i="34"/>
  <c r="HS164" i="34"/>
  <c r="HH210" i="34"/>
  <c r="HJ210" i="34" s="1"/>
  <c r="HV156" i="34"/>
  <c r="HR164" i="34"/>
  <c r="HU188" i="34"/>
  <c r="HH176" i="34"/>
  <c r="HJ176" i="34" s="1"/>
  <c r="HS97" i="34"/>
  <c r="HH209" i="34"/>
  <c r="HJ209" i="34" s="1"/>
  <c r="HR206" i="34"/>
  <c r="HH200" i="34"/>
  <c r="HJ200" i="34" s="1"/>
  <c r="HT223" i="34"/>
  <c r="HV139" i="34"/>
  <c r="HU164" i="34"/>
  <c r="HR143" i="34"/>
  <c r="HH134" i="34"/>
  <c r="HJ134" i="34" s="1"/>
  <c r="HR190" i="34"/>
  <c r="HU151" i="34"/>
  <c r="HV88" i="34"/>
  <c r="HV101" i="34"/>
  <c r="HT152" i="34"/>
  <c r="HV177" i="34"/>
  <c r="HH92" i="34"/>
  <c r="HJ92" i="34" s="1"/>
  <c r="HV185" i="34"/>
  <c r="HH179" i="34"/>
  <c r="HJ179" i="34" s="1"/>
  <c r="HS122" i="34"/>
  <c r="HS147" i="34"/>
  <c r="HV87" i="34"/>
  <c r="HR110" i="34"/>
  <c r="HS197" i="34"/>
  <c r="HU161" i="34"/>
  <c r="HS131" i="34"/>
  <c r="HR165" i="34"/>
  <c r="HT168" i="34"/>
  <c r="HU87" i="34"/>
  <c r="HU114" i="34"/>
  <c r="HU156" i="34"/>
  <c r="HH138" i="34"/>
  <c r="HJ138" i="34" s="1"/>
  <c r="HV214" i="34"/>
  <c r="HV127" i="34"/>
  <c r="HT182" i="34"/>
  <c r="HR117" i="34"/>
  <c r="HT106" i="34"/>
  <c r="HV138" i="34"/>
  <c r="HR153" i="34"/>
  <c r="HS151" i="34"/>
  <c r="HT125" i="34"/>
  <c r="HU211" i="34"/>
  <c r="HT214" i="34"/>
  <c r="HV186" i="34"/>
  <c r="HT157" i="34"/>
  <c r="HH225" i="34"/>
  <c r="HJ225" i="34" s="1"/>
  <c r="HV99" i="34"/>
  <c r="HU177" i="34"/>
  <c r="HS168" i="34"/>
  <c r="HV184" i="34"/>
  <c r="HU119" i="34"/>
  <c r="HR181" i="34"/>
  <c r="HS114" i="34"/>
  <c r="HV165" i="34"/>
  <c r="HS149" i="34"/>
  <c r="HR184" i="34"/>
  <c r="HV224" i="34"/>
  <c r="HH104" i="34"/>
  <c r="HJ104" i="34" s="1"/>
  <c r="HH153" i="34"/>
  <c r="HJ153" i="34" s="1"/>
  <c r="HU182" i="34"/>
  <c r="HV140" i="34"/>
  <c r="HV150" i="34"/>
  <c r="HR87" i="34"/>
  <c r="HV191" i="34"/>
  <c r="HS170" i="34"/>
  <c r="HH212" i="34"/>
  <c r="HJ212" i="34" s="1"/>
  <c r="HT101" i="34"/>
  <c r="HH162" i="34"/>
  <c r="HJ162" i="34" s="1"/>
  <c r="HS108" i="34"/>
  <c r="HH105" i="34"/>
  <c r="HJ105" i="34" s="1"/>
  <c r="HT159" i="34"/>
  <c r="HS134" i="34"/>
  <c r="HH170" i="34"/>
  <c r="HJ170" i="34" s="1"/>
  <c r="HS99" i="34"/>
  <c r="HH197" i="34"/>
  <c r="HJ197" i="34" s="1"/>
  <c r="HH173" i="34"/>
  <c r="HJ173" i="34" s="1"/>
  <c r="HR134" i="34"/>
  <c r="HS106" i="34"/>
  <c r="HV120" i="34"/>
  <c r="HR113" i="34"/>
  <c r="HR211" i="34"/>
  <c r="HS159" i="34"/>
  <c r="HS160" i="34"/>
  <c r="HU135" i="34"/>
  <c r="HT220" i="34"/>
  <c r="HT202" i="34"/>
  <c r="HT175" i="34"/>
  <c r="HT169" i="34"/>
  <c r="HR157" i="34"/>
  <c r="HV134" i="34"/>
  <c r="HS132" i="34"/>
  <c r="HR130" i="34"/>
  <c r="HU181" i="34"/>
  <c r="HH218" i="34"/>
  <c r="HJ218" i="34" s="1"/>
  <c r="HR89" i="34"/>
  <c r="HU155" i="34"/>
  <c r="HR100" i="34"/>
  <c r="HT153" i="34"/>
  <c r="HS145" i="34"/>
  <c r="HR122" i="34"/>
  <c r="HU147" i="34"/>
  <c r="HV119" i="34"/>
  <c r="HH75" i="34"/>
  <c r="HJ75" i="34" s="1"/>
  <c r="HV81" i="34"/>
  <c r="HT133" i="34"/>
  <c r="HH94" i="34"/>
  <c r="HJ94" i="34" s="1"/>
  <c r="HR109" i="34"/>
  <c r="HH98" i="34"/>
  <c r="HJ98" i="34" s="1"/>
  <c r="HT215" i="34"/>
  <c r="HV146" i="34"/>
  <c r="HV203" i="34"/>
  <c r="HR218" i="34"/>
  <c r="HS137" i="34"/>
  <c r="HT108" i="34"/>
  <c r="HS223" i="34"/>
  <c r="HT95" i="34"/>
  <c r="HU189" i="34"/>
  <c r="HR192" i="34"/>
  <c r="HT79" i="34"/>
  <c r="HV123" i="34"/>
  <c r="HH206" i="34"/>
  <c r="HJ206" i="34" s="1"/>
  <c r="HV159" i="34"/>
  <c r="HV78" i="34"/>
  <c r="HT155" i="34"/>
  <c r="HS173" i="34"/>
  <c r="HT78" i="34"/>
  <c r="HS83" i="34"/>
  <c r="HT216" i="34"/>
  <c r="HV122" i="34"/>
  <c r="HU158" i="34"/>
  <c r="HR219" i="34"/>
  <c r="HU136" i="34"/>
  <c r="HU129" i="34"/>
  <c r="HT188" i="34"/>
  <c r="HR97" i="34"/>
  <c r="HV200" i="34"/>
  <c r="HH150" i="34"/>
  <c r="HJ150" i="34" s="1"/>
  <c r="HH215" i="34"/>
  <c r="HJ215" i="34" s="1"/>
  <c r="HH130" i="34"/>
  <c r="HJ130" i="34" s="1"/>
  <c r="HH171" i="34"/>
  <c r="HJ171" i="34" s="1"/>
  <c r="HT80" i="34"/>
  <c r="HH141" i="34"/>
  <c r="HJ141" i="34" s="1"/>
  <c r="HS205" i="34"/>
  <c r="HV211" i="34"/>
  <c r="HH214" i="34"/>
  <c r="HJ214" i="34" s="1"/>
  <c r="HV170" i="34"/>
  <c r="HH204" i="34"/>
  <c r="HJ204" i="34" s="1"/>
  <c r="HU107" i="34"/>
  <c r="HT207" i="34"/>
  <c r="HV76" i="34"/>
  <c r="HS181" i="34"/>
  <c r="HU137" i="34"/>
  <c r="HT142" i="34"/>
  <c r="HT109" i="34"/>
  <c r="HS220" i="34"/>
  <c r="HS188" i="34"/>
  <c r="HV86" i="34"/>
  <c r="HU97" i="34"/>
  <c r="HT186" i="34"/>
  <c r="HS129" i="34"/>
  <c r="HH181" i="34"/>
  <c r="HJ181" i="34" s="1"/>
  <c r="HV192" i="34"/>
  <c r="HS140" i="34"/>
  <c r="HV125" i="34"/>
  <c r="HT197" i="34"/>
  <c r="HH220" i="34"/>
  <c r="HJ220" i="34" s="1"/>
  <c r="HV218" i="34"/>
  <c r="HU148" i="34"/>
  <c r="HH151" i="34"/>
  <c r="HJ151" i="34" s="1"/>
  <c r="HV202" i="34"/>
  <c r="HT178" i="34"/>
  <c r="HT206" i="34"/>
  <c r="HH163" i="34"/>
  <c r="HJ163" i="34" s="1"/>
  <c r="HU152" i="34"/>
  <c r="HT131" i="34"/>
  <c r="HV102" i="34"/>
  <c r="HT200" i="34"/>
  <c r="HV136" i="34"/>
  <c r="HV90" i="34"/>
  <c r="HR158" i="34"/>
  <c r="HR80" i="34"/>
  <c r="HR194" i="34"/>
  <c r="HH128" i="34"/>
  <c r="HJ128" i="34" s="1"/>
  <c r="HS121" i="34"/>
  <c r="HR154" i="34"/>
  <c r="HT86" i="34"/>
  <c r="HS117" i="34"/>
  <c r="HS78" i="34"/>
  <c r="HV171" i="34"/>
  <c r="HH177" i="34"/>
  <c r="HJ177" i="34" s="1"/>
  <c r="HH97" i="34"/>
  <c r="HJ97" i="34" s="1"/>
  <c r="HU125" i="34"/>
  <c r="HT162" i="34"/>
  <c r="HU198" i="34"/>
  <c r="HS127" i="34"/>
  <c r="HU142" i="34"/>
  <c r="HH77" i="34"/>
  <c r="HJ77" i="34" s="1"/>
  <c r="HT212" i="34"/>
  <c r="HR225" i="34"/>
  <c r="HS186" i="34"/>
  <c r="HT117" i="34"/>
  <c r="HT76" i="34"/>
  <c r="HU173" i="34"/>
  <c r="HT130" i="34"/>
  <c r="HS213" i="34"/>
  <c r="HR160" i="34"/>
  <c r="HV107" i="34"/>
  <c r="HR196" i="34"/>
  <c r="HH168" i="34"/>
  <c r="HJ168" i="34" s="1"/>
  <c r="HR223" i="34"/>
  <c r="HV149" i="34"/>
  <c r="HR124" i="34"/>
  <c r="HS75" i="34"/>
  <c r="HV248" i="34"/>
  <c r="HS136" i="34"/>
  <c r="HH190" i="34"/>
  <c r="HJ190" i="34" s="1"/>
  <c r="HU144" i="34"/>
  <c r="HH189" i="34"/>
  <c r="HJ189" i="34" s="1"/>
  <c r="HS217" i="34"/>
  <c r="HS182" i="34"/>
  <c r="HS218" i="34"/>
  <c r="HR103" i="34"/>
  <c r="HV182" i="34"/>
  <c r="HH268" i="34"/>
  <c r="HJ268" i="34" s="1"/>
  <c r="HR195" i="34"/>
  <c r="HH194" i="34"/>
  <c r="HJ194" i="34" s="1"/>
  <c r="HS209" i="34"/>
  <c r="HV132" i="34"/>
  <c r="HR177" i="34"/>
  <c r="HH122" i="34"/>
  <c r="HJ122" i="34" s="1"/>
  <c r="HU112" i="34"/>
  <c r="HS139" i="34"/>
  <c r="HU166" i="34"/>
  <c r="HH148" i="34"/>
  <c r="HJ148" i="34" s="1"/>
  <c r="HU139" i="34"/>
  <c r="HS191" i="34"/>
  <c r="HV161" i="34"/>
  <c r="HS116" i="34"/>
  <c r="HU96" i="34"/>
  <c r="HH93" i="34"/>
  <c r="HJ93" i="34" s="1"/>
  <c r="HR107" i="34"/>
  <c r="HU75" i="34"/>
  <c r="HV151" i="34"/>
  <c r="HR179" i="34"/>
  <c r="HV118" i="34"/>
  <c r="HV205" i="34"/>
  <c r="HT149" i="34"/>
  <c r="HV215" i="34"/>
  <c r="HV129" i="34"/>
  <c r="HH108" i="34"/>
  <c r="HJ108" i="34" s="1"/>
  <c r="HR161" i="34"/>
  <c r="HH109" i="34"/>
  <c r="HJ109" i="34" s="1"/>
  <c r="HH135" i="34"/>
  <c r="HJ135" i="34" s="1"/>
  <c r="HV103" i="34"/>
  <c r="HH131" i="34"/>
  <c r="HJ131" i="34" s="1"/>
  <c r="HT102" i="34"/>
  <c r="HH82" i="34"/>
  <c r="HJ82" i="34" s="1"/>
  <c r="HS192" i="34"/>
  <c r="HR91" i="34"/>
  <c r="HU194" i="34"/>
  <c r="HU159" i="34"/>
  <c r="HS215" i="34"/>
  <c r="HS86" i="34"/>
  <c r="HT177" i="34"/>
  <c r="HT110" i="34"/>
  <c r="HV207" i="34"/>
  <c r="HV212" i="34"/>
  <c r="HR96" i="34"/>
  <c r="HH158" i="34"/>
  <c r="HJ158" i="34" s="1"/>
  <c r="HR132" i="34"/>
  <c r="HR149" i="34"/>
  <c r="HH159" i="34"/>
  <c r="HJ159" i="34" s="1"/>
  <c r="HT173" i="34"/>
  <c r="HH161" i="34"/>
  <c r="HJ161" i="34" s="1"/>
  <c r="HS175" i="34"/>
  <c r="HH180" i="34"/>
  <c r="HJ180" i="34" s="1"/>
  <c r="HH149" i="34"/>
  <c r="HJ149" i="34" s="1"/>
  <c r="HU184" i="34"/>
  <c r="HS203" i="34"/>
  <c r="HS224" i="34"/>
  <c r="HT107" i="34"/>
  <c r="HV126" i="34"/>
  <c r="HR185" i="34"/>
  <c r="HT84" i="34"/>
  <c r="HS195" i="34"/>
  <c r="HS212" i="34"/>
  <c r="HT193" i="34"/>
  <c r="HU88" i="34"/>
  <c r="HV117" i="34"/>
  <c r="HR135" i="34"/>
  <c r="HH87" i="34"/>
  <c r="HJ87" i="34" s="1"/>
  <c r="HV91" i="34"/>
  <c r="HR152" i="34"/>
  <c r="HH224" i="34"/>
  <c r="HJ224" i="34" s="1"/>
  <c r="HU103" i="34"/>
  <c r="HH208" i="34"/>
  <c r="HJ208" i="34" s="1"/>
  <c r="HR243" i="34"/>
  <c r="HV128" i="34"/>
  <c r="HU219" i="34"/>
  <c r="HT184" i="34"/>
  <c r="HH182" i="34"/>
  <c r="HJ182" i="34" s="1"/>
  <c r="HU93" i="34"/>
  <c r="HU258" i="34"/>
  <c r="HU123" i="34"/>
  <c r="HR81" i="34"/>
  <c r="HV147" i="34"/>
  <c r="HT141" i="34"/>
  <c r="HR171" i="34"/>
  <c r="HH114" i="34"/>
  <c r="HJ114" i="34" s="1"/>
  <c r="HT123" i="34"/>
  <c r="HV94" i="34"/>
  <c r="HT100" i="34"/>
  <c r="HR106" i="34"/>
  <c r="HT160" i="34"/>
  <c r="HS107" i="34"/>
  <c r="HH205" i="34"/>
  <c r="HJ205" i="34" s="1"/>
  <c r="HV222" i="34"/>
  <c r="HS94" i="34"/>
  <c r="HH117" i="34"/>
  <c r="HJ117" i="34" s="1"/>
  <c r="HT172" i="34"/>
  <c r="HU171" i="34"/>
  <c r="HR180" i="34"/>
  <c r="HV223" i="34"/>
  <c r="HR169" i="34"/>
  <c r="HU167" i="34"/>
  <c r="HS152" i="34"/>
  <c r="HV75" i="34"/>
  <c r="HV204" i="34"/>
  <c r="HR108" i="34"/>
  <c r="HS84" i="34"/>
  <c r="HV153" i="34"/>
  <c r="HH156" i="34"/>
  <c r="HJ156" i="34" s="1"/>
  <c r="HH90" i="34"/>
  <c r="HJ90" i="34" s="1"/>
  <c r="HV206" i="34"/>
  <c r="HH193" i="34"/>
  <c r="HJ193" i="34" s="1"/>
  <c r="HH192" i="34"/>
  <c r="HJ192" i="34" s="1"/>
  <c r="HT165" i="34"/>
  <c r="HV180" i="34"/>
  <c r="HU78" i="34"/>
  <c r="HS180" i="34"/>
  <c r="HR129" i="34"/>
  <c r="HH203" i="34"/>
  <c r="HJ203" i="34" s="1"/>
  <c r="HS102" i="34"/>
  <c r="HS179" i="34"/>
  <c r="HR114" i="34"/>
  <c r="HT83" i="34"/>
  <c r="HH127" i="34"/>
  <c r="HJ127" i="34" s="1"/>
  <c r="HV166" i="34"/>
  <c r="HT209" i="34"/>
  <c r="HR88" i="34"/>
  <c r="HU197" i="34"/>
  <c r="HU199" i="34"/>
  <c r="HT140" i="34"/>
  <c r="HU154" i="34"/>
  <c r="HS146" i="34"/>
  <c r="HT198" i="34"/>
  <c r="HS143" i="34"/>
  <c r="HT128" i="34"/>
  <c r="HS177" i="34"/>
  <c r="HV110" i="34"/>
  <c r="HV135" i="34"/>
  <c r="HR123" i="34"/>
  <c r="HT203" i="34"/>
  <c r="HR137" i="34"/>
  <c r="HU163" i="34"/>
  <c r="HV89" i="34"/>
  <c r="HU92" i="34"/>
  <c r="HU208" i="34"/>
  <c r="HS163" i="34"/>
  <c r="HU131" i="34"/>
  <c r="HU124" i="34"/>
  <c r="HV152" i="34"/>
  <c r="HH267" i="34"/>
  <c r="HJ267" i="34" s="1"/>
  <c r="HS169" i="34"/>
  <c r="HR133" i="34"/>
  <c r="HU81" i="34"/>
  <c r="HT189" i="34"/>
  <c r="HS90" i="34"/>
  <c r="HU86" i="34"/>
  <c r="HT199" i="34"/>
  <c r="HR128" i="34"/>
  <c r="HU196" i="34"/>
  <c r="HU209" i="34"/>
  <c r="HS125" i="34"/>
  <c r="HU170" i="34"/>
  <c r="HH157" i="34"/>
  <c r="HJ157" i="34" s="1"/>
  <c r="HR205" i="34"/>
  <c r="HH198" i="34"/>
  <c r="HJ198" i="34" s="1"/>
  <c r="HH86" i="34"/>
  <c r="HJ86" i="34" s="1"/>
  <c r="HV169" i="34"/>
  <c r="HR197" i="34"/>
  <c r="HS222" i="34"/>
  <c r="HS133" i="34"/>
  <c r="HU162" i="34"/>
  <c r="HT136" i="34"/>
  <c r="HT82" i="34"/>
  <c r="HT205" i="34"/>
  <c r="HH133" i="34"/>
  <c r="HJ133" i="34" s="1"/>
  <c r="HV111" i="34"/>
  <c r="HS202" i="34"/>
  <c r="HU179" i="34"/>
  <c r="HT134" i="34"/>
  <c r="HU191" i="34"/>
  <c r="HT94" i="34"/>
  <c r="HS256" i="34"/>
  <c r="HU110" i="34"/>
  <c r="HS92" i="34"/>
  <c r="HT90" i="34"/>
  <c r="HU113" i="34"/>
  <c r="HT174" i="34"/>
  <c r="HR111" i="34"/>
  <c r="HS201" i="34"/>
  <c r="HR172" i="34"/>
  <c r="HS161" i="34"/>
  <c r="HR95" i="34"/>
  <c r="HH100" i="34"/>
  <c r="HJ100" i="34" s="1"/>
  <c r="HT218" i="34"/>
  <c r="HU206" i="34"/>
  <c r="HT113" i="34"/>
  <c r="HV148" i="34"/>
  <c r="HS237" i="34"/>
  <c r="HU140" i="34"/>
  <c r="HR187" i="34"/>
  <c r="HS167" i="34"/>
  <c r="HV100" i="34"/>
  <c r="HS206" i="34"/>
  <c r="HR148" i="34"/>
  <c r="HU89" i="34"/>
  <c r="HU157" i="34"/>
  <c r="HU168" i="34"/>
  <c r="HH137" i="34"/>
  <c r="HJ137" i="34" s="1"/>
  <c r="HH255" i="34"/>
  <c r="HJ255" i="34" s="1"/>
  <c r="HV175" i="34"/>
  <c r="HU120" i="34"/>
  <c r="HS183" i="34"/>
  <c r="HH132" i="34"/>
  <c r="HJ132" i="34" s="1"/>
  <c r="HV197" i="34"/>
  <c r="HS126" i="34"/>
  <c r="HT77" i="34"/>
  <c r="HS207" i="34"/>
  <c r="HT135" i="34"/>
  <c r="HT129" i="34"/>
  <c r="HR270" i="34"/>
  <c r="HT93" i="34"/>
  <c r="HS77" i="34"/>
  <c r="HR86" i="34"/>
  <c r="HT75" i="34"/>
  <c r="HU200" i="34"/>
  <c r="HH235" i="34"/>
  <c r="HJ235" i="34" s="1"/>
  <c r="HU111" i="34"/>
  <c r="HV105" i="34"/>
  <c r="HU186" i="34"/>
  <c r="HV84" i="34"/>
  <c r="HT219" i="34"/>
  <c r="HR104" i="34"/>
  <c r="HH183" i="34"/>
  <c r="HJ183" i="34" s="1"/>
  <c r="HS130" i="34"/>
  <c r="HV115" i="34"/>
  <c r="HT170" i="34"/>
  <c r="HU176" i="34"/>
  <c r="HT185" i="34"/>
  <c r="HT176" i="34"/>
  <c r="HS79" i="34"/>
  <c r="HV162" i="34"/>
  <c r="HU185" i="34"/>
  <c r="HT194" i="34"/>
  <c r="HT225" i="34"/>
  <c r="HV104" i="34"/>
  <c r="HR168" i="34"/>
  <c r="HU261" i="34"/>
  <c r="HR156" i="34"/>
  <c r="HH172" i="34"/>
  <c r="HJ172" i="34" s="1"/>
  <c r="HR204" i="34"/>
  <c r="HH85" i="34"/>
  <c r="HJ85" i="34" s="1"/>
  <c r="HR183" i="34"/>
  <c r="HU205" i="34"/>
  <c r="HR182" i="34"/>
  <c r="HH124" i="34"/>
  <c r="HJ124" i="34" s="1"/>
  <c r="HT171" i="34"/>
  <c r="HH99" i="34"/>
  <c r="HJ99" i="34" s="1"/>
  <c r="HU204" i="34"/>
  <c r="HS247" i="34"/>
  <c r="HT201" i="34"/>
  <c r="HH228" i="34"/>
  <c r="HJ228" i="34" s="1"/>
  <c r="HS156" i="34"/>
  <c r="HU85" i="34"/>
  <c r="HR127" i="34"/>
  <c r="HT179" i="34"/>
  <c r="HV124" i="34"/>
  <c r="HH143" i="34"/>
  <c r="HJ143" i="34" s="1"/>
  <c r="HT114" i="34"/>
  <c r="HU202" i="34"/>
  <c r="HU126" i="34"/>
  <c r="HR224" i="34"/>
  <c r="HH139" i="34"/>
  <c r="HJ139" i="34" s="1"/>
  <c r="HR163" i="34"/>
  <c r="HT151" i="34"/>
  <c r="HT145" i="34"/>
  <c r="HV201" i="34"/>
  <c r="HV130" i="34"/>
  <c r="HS118" i="34"/>
  <c r="HU127" i="34"/>
  <c r="HT180" i="34"/>
  <c r="HH146" i="34"/>
  <c r="HJ146" i="34" s="1"/>
  <c r="HU117" i="34"/>
  <c r="HH166" i="34"/>
  <c r="HJ166" i="34" s="1"/>
  <c r="HU109" i="34"/>
  <c r="HU222" i="34"/>
  <c r="HV195" i="34"/>
  <c r="HR105" i="34"/>
  <c r="HV194" i="34"/>
  <c r="HH160" i="34"/>
  <c r="HJ160" i="34" s="1"/>
  <c r="HS96" i="34"/>
  <c r="HH110" i="34"/>
  <c r="HJ110" i="34" s="1"/>
  <c r="HU183" i="34"/>
  <c r="HH136" i="34"/>
  <c r="HJ136" i="34" s="1"/>
  <c r="HH186" i="34"/>
  <c r="HJ186" i="34" s="1"/>
  <c r="HU79" i="34"/>
  <c r="HU116" i="34"/>
  <c r="HS193" i="34"/>
  <c r="HH119" i="34"/>
  <c r="HJ119" i="34" s="1"/>
  <c r="HT103" i="34"/>
  <c r="HR176" i="34"/>
  <c r="HU280" i="34"/>
  <c r="HT167" i="34"/>
  <c r="HH196" i="34"/>
  <c r="HJ196" i="34" s="1"/>
  <c r="HV221" i="34"/>
  <c r="HT166" i="34"/>
  <c r="HH107" i="34"/>
  <c r="HJ107" i="34" s="1"/>
  <c r="HR77" i="34"/>
  <c r="HT213" i="34"/>
  <c r="HH207" i="34"/>
  <c r="HJ207" i="34" s="1"/>
  <c r="HU141" i="34"/>
  <c r="HR230" i="34"/>
  <c r="HT143" i="34"/>
  <c r="HT161" i="34"/>
  <c r="HS110" i="34"/>
  <c r="HR82" i="34"/>
  <c r="HH178" i="34"/>
  <c r="HJ178" i="34" s="1"/>
  <c r="HH188" i="34"/>
  <c r="HJ188" i="34" s="1"/>
  <c r="HR131" i="34"/>
  <c r="HH116" i="34"/>
  <c r="HJ116" i="34" s="1"/>
  <c r="HU153" i="34"/>
  <c r="HU224" i="34"/>
  <c r="HU106" i="34"/>
  <c r="HV168" i="34"/>
  <c r="HH95" i="34"/>
  <c r="HJ95" i="34" s="1"/>
  <c r="HS226" i="34"/>
  <c r="HR120" i="34"/>
  <c r="HU160" i="34"/>
  <c r="HT127" i="34"/>
  <c r="HV273" i="34"/>
  <c r="HS80" i="34"/>
  <c r="HR214" i="34"/>
  <c r="HT191" i="34"/>
  <c r="HV237" i="34"/>
  <c r="HU134" i="34"/>
  <c r="HT196" i="34"/>
  <c r="HV278" i="34"/>
  <c r="HH126" i="34"/>
  <c r="HJ126" i="34" s="1"/>
  <c r="HT89" i="34"/>
  <c r="HS196" i="34"/>
  <c r="HS234" i="34"/>
  <c r="HT87" i="34"/>
  <c r="HV190" i="34"/>
  <c r="HV143" i="34"/>
  <c r="HU175" i="34"/>
  <c r="HT187" i="34"/>
  <c r="HS88" i="34"/>
  <c r="HS214" i="34"/>
  <c r="HU77" i="34"/>
  <c r="HR175" i="34"/>
  <c r="HT124" i="34"/>
  <c r="HU94" i="34"/>
  <c r="HS98" i="34"/>
  <c r="HS100" i="34"/>
  <c r="HS89" i="34"/>
  <c r="HT208" i="34"/>
  <c r="HV164" i="34"/>
  <c r="HH216" i="34"/>
  <c r="HJ216" i="34" s="1"/>
  <c r="HH145" i="34"/>
  <c r="HJ145" i="34" s="1"/>
  <c r="HR247" i="34"/>
  <c r="HS275" i="34"/>
  <c r="HT190" i="34"/>
  <c r="HH236" i="34"/>
  <c r="HJ236" i="34" s="1"/>
  <c r="HT121" i="34"/>
  <c r="HR76" i="34"/>
  <c r="HR173" i="34"/>
  <c r="HS219" i="34"/>
  <c r="HR136" i="34"/>
  <c r="HH76" i="34"/>
  <c r="HJ76" i="34" s="1"/>
  <c r="HT139" i="34"/>
  <c r="HR227" i="34"/>
  <c r="HR140" i="34"/>
  <c r="HU80" i="34"/>
  <c r="HH142" i="34"/>
  <c r="HJ142" i="34" s="1"/>
  <c r="HS185" i="34"/>
  <c r="HR210" i="34"/>
  <c r="HR202" i="34"/>
  <c r="HT163" i="34"/>
  <c r="HU138" i="34"/>
  <c r="HS174" i="34"/>
  <c r="HV219" i="34"/>
  <c r="HH118" i="34"/>
  <c r="HJ118" i="34" s="1"/>
  <c r="HS268" i="34"/>
  <c r="HR252" i="34"/>
  <c r="HS120" i="34"/>
  <c r="HR116" i="34"/>
  <c r="HV226" i="34"/>
  <c r="HS95" i="34"/>
  <c r="HS115" i="34"/>
  <c r="HR221" i="34"/>
  <c r="HR93" i="34"/>
  <c r="HH184" i="34"/>
  <c r="HJ184" i="34" s="1"/>
  <c r="HV154" i="34"/>
  <c r="HH213" i="34"/>
  <c r="HJ213" i="34" s="1"/>
  <c r="HU225" i="34"/>
  <c r="HH154" i="34"/>
  <c r="HJ154" i="34" s="1"/>
  <c r="HH240" i="34"/>
  <c r="HJ240" i="34" s="1"/>
  <c r="HR209" i="34"/>
  <c r="HV213" i="34"/>
  <c r="HH79" i="34"/>
  <c r="HJ79" i="34" s="1"/>
  <c r="HV271" i="34"/>
  <c r="HH125" i="34"/>
  <c r="HJ125" i="34" s="1"/>
  <c r="HH250" i="34"/>
  <c r="HJ250" i="34" s="1"/>
  <c r="HS150" i="34"/>
  <c r="HH129" i="34"/>
  <c r="HJ129" i="34" s="1"/>
  <c r="HH223" i="34"/>
  <c r="HJ223" i="34" s="1"/>
  <c r="HS176" i="34"/>
  <c r="HU213" i="34"/>
  <c r="HU239" i="34"/>
  <c r="HV187" i="34"/>
  <c r="HV97" i="34"/>
  <c r="HV216" i="34"/>
  <c r="HV249" i="34"/>
  <c r="HR166" i="34"/>
  <c r="HU133" i="34"/>
  <c r="HH89" i="34"/>
  <c r="HJ89" i="34" s="1"/>
  <c r="HR121" i="34"/>
  <c r="HV114" i="34"/>
  <c r="HT150" i="34"/>
  <c r="HU226" i="34"/>
  <c r="HH155" i="34"/>
  <c r="HJ155" i="34" s="1"/>
  <c r="HS148" i="34"/>
  <c r="HS228" i="34"/>
  <c r="HS229" i="34"/>
  <c r="HR215" i="34"/>
  <c r="HU132" i="34"/>
  <c r="HS208" i="34"/>
  <c r="HH96" i="34"/>
  <c r="HJ96" i="34" s="1"/>
  <c r="HU218" i="34"/>
  <c r="HV198" i="34"/>
  <c r="HS211" i="34"/>
  <c r="HR170" i="34"/>
  <c r="HH175" i="34"/>
  <c r="HJ175" i="34" s="1"/>
  <c r="HU187" i="34"/>
  <c r="HR201" i="34"/>
  <c r="HH185" i="34"/>
  <c r="HJ185" i="34" s="1"/>
  <c r="HU143" i="34"/>
  <c r="HU253" i="34"/>
  <c r="HE153" i="34"/>
  <c r="HD153" i="34" s="1"/>
  <c r="HR235" i="34"/>
  <c r="HV274" i="34"/>
  <c r="HU279" i="34"/>
  <c r="HV225" i="34"/>
  <c r="HH191" i="34"/>
  <c r="HJ191" i="34" s="1"/>
  <c r="HR162" i="34"/>
  <c r="HU215" i="34"/>
  <c r="HS166" i="34"/>
  <c r="HU108" i="34"/>
  <c r="HV145" i="34"/>
  <c r="HU102" i="34"/>
  <c r="HU99" i="34"/>
  <c r="HU98" i="34"/>
  <c r="HU90" i="34"/>
  <c r="HR207" i="34"/>
  <c r="HH113" i="34"/>
  <c r="HJ113" i="34" s="1"/>
  <c r="HT154" i="34"/>
  <c r="HT224" i="34"/>
  <c r="HS257" i="34"/>
  <c r="HS278" i="34"/>
  <c r="HT137" i="34"/>
  <c r="HV228" i="34"/>
  <c r="HR90" i="34"/>
  <c r="HR233" i="34"/>
  <c r="HR216" i="34"/>
  <c r="HS82" i="34"/>
  <c r="HS104" i="34"/>
  <c r="HU130" i="34"/>
  <c r="HS252" i="34"/>
  <c r="HS260" i="34"/>
  <c r="HS233" i="34"/>
  <c r="HH243" i="34"/>
  <c r="HJ243" i="34" s="1"/>
  <c r="HT236" i="34"/>
  <c r="HU264" i="34"/>
  <c r="HR226" i="34"/>
  <c r="HV256" i="34"/>
  <c r="HR254" i="34"/>
  <c r="HT261" i="34"/>
  <c r="HU249" i="34"/>
  <c r="HU276" i="34"/>
  <c r="HS255" i="34"/>
  <c r="HT227" i="34"/>
  <c r="HR240" i="34"/>
  <c r="HH271" i="34"/>
  <c r="HJ271" i="34" s="1"/>
  <c r="HS280" i="34"/>
  <c r="HU231" i="34"/>
  <c r="HH248" i="34"/>
  <c r="HJ248" i="34" s="1"/>
  <c r="HT270" i="34"/>
  <c r="HV266" i="34"/>
  <c r="HH274" i="34"/>
  <c r="HJ274" i="34" s="1"/>
  <c r="HU257" i="34"/>
  <c r="HV253" i="34"/>
  <c r="HU275" i="34"/>
  <c r="HS162" i="34"/>
  <c r="HH251" i="34"/>
  <c r="HJ251" i="34" s="1"/>
  <c r="HR234" i="34"/>
  <c r="HT104" i="34"/>
  <c r="HV158" i="34"/>
  <c r="HS246" i="34"/>
  <c r="HH252" i="34"/>
  <c r="HJ252" i="34" s="1"/>
  <c r="HR232" i="34"/>
  <c r="HT277" i="34"/>
  <c r="HT268" i="34"/>
  <c r="HU195" i="34"/>
  <c r="HT147" i="34"/>
  <c r="HS240" i="34"/>
  <c r="HH239" i="34"/>
  <c r="HJ239" i="34" s="1"/>
  <c r="HT266" i="34"/>
  <c r="HR263" i="34"/>
  <c r="HV245" i="34"/>
  <c r="HV232" i="34"/>
  <c r="HU228" i="34"/>
  <c r="HS265" i="34"/>
  <c r="HS279" i="34"/>
  <c r="HU254" i="34"/>
  <c r="HV263" i="34"/>
  <c r="HV259" i="34"/>
  <c r="HR278" i="34"/>
  <c r="HT249" i="34"/>
  <c r="HV183" i="34"/>
  <c r="HR267" i="34"/>
  <c r="HU115" i="34"/>
  <c r="HV231" i="34"/>
  <c r="HH247" i="34"/>
  <c r="HJ247" i="34" s="1"/>
  <c r="HT275" i="34"/>
  <c r="HR248" i="34"/>
  <c r="HT254" i="34"/>
  <c r="HS271" i="34"/>
  <c r="HH226" i="34"/>
  <c r="HJ226" i="34" s="1"/>
  <c r="HV264" i="34"/>
  <c r="HV109" i="34"/>
  <c r="HR245" i="34"/>
  <c r="HU235" i="34"/>
  <c r="HR262" i="34"/>
  <c r="HH270" i="34"/>
  <c r="HJ270" i="34" s="1"/>
  <c r="HV243" i="34"/>
  <c r="HV234" i="34"/>
  <c r="HT260" i="34"/>
  <c r="HR259" i="34"/>
  <c r="HT235" i="34"/>
  <c r="HU230" i="34"/>
  <c r="HV270" i="34"/>
  <c r="HV251" i="34"/>
  <c r="HT116" i="34"/>
  <c r="HU277" i="34"/>
  <c r="HR244" i="34"/>
  <c r="HH112" i="34"/>
  <c r="HJ112" i="34" s="1"/>
  <c r="HV254" i="34"/>
  <c r="HR266" i="34"/>
  <c r="HR231" i="34"/>
  <c r="HV236" i="34"/>
  <c r="HR265" i="34"/>
  <c r="HV257" i="34"/>
  <c r="HH238" i="34"/>
  <c r="HJ238" i="34" s="1"/>
  <c r="HR258" i="34"/>
  <c r="HU271" i="34"/>
  <c r="HV235" i="34"/>
  <c r="HT278" i="34"/>
  <c r="HU243" i="34"/>
  <c r="HU262" i="34"/>
  <c r="HR246" i="34"/>
  <c r="HT241" i="34"/>
  <c r="HH261" i="34"/>
  <c r="HJ261" i="34" s="1"/>
  <c r="HT267" i="34"/>
  <c r="HH253" i="34"/>
  <c r="HJ253" i="34" s="1"/>
  <c r="HS236" i="34"/>
  <c r="HV167" i="34"/>
  <c r="HS274" i="34"/>
  <c r="HT85" i="34"/>
  <c r="HV98" i="34"/>
  <c r="HR199" i="34"/>
  <c r="HT279" i="34"/>
  <c r="HT183" i="34"/>
  <c r="HH234" i="34"/>
  <c r="HJ234" i="34" s="1"/>
  <c r="HT246" i="34"/>
  <c r="HR237" i="34"/>
  <c r="HV261" i="34"/>
  <c r="HU240" i="34"/>
  <c r="HT272" i="34"/>
  <c r="HU250" i="34"/>
  <c r="HH277" i="34"/>
  <c r="HJ277" i="34" s="1"/>
  <c r="HV227" i="34"/>
  <c r="HS264" i="34"/>
  <c r="HT242" i="34"/>
  <c r="HS276" i="34"/>
  <c r="HS249" i="34"/>
  <c r="HV247" i="34"/>
  <c r="HT248" i="34"/>
  <c r="HR239" i="34"/>
  <c r="HR276" i="34"/>
  <c r="HT264" i="34"/>
  <c r="HR229" i="34"/>
  <c r="HR261" i="34"/>
  <c r="HU269" i="34"/>
  <c r="HU227" i="34"/>
  <c r="HR99" i="34"/>
  <c r="HS250" i="34"/>
  <c r="HR264" i="34"/>
  <c r="HU233" i="34"/>
  <c r="HU242" i="34"/>
  <c r="HR273" i="34"/>
  <c r="HT245" i="34"/>
  <c r="HS254" i="34"/>
  <c r="HS272" i="34"/>
  <c r="HS241" i="34"/>
  <c r="HS232" i="34"/>
  <c r="HR274" i="34"/>
  <c r="HU259" i="34"/>
  <c r="HS235" i="34"/>
  <c r="HU251" i="34"/>
  <c r="HV210" i="34"/>
  <c r="HT257" i="34"/>
  <c r="HU128" i="34"/>
  <c r="HR249" i="34"/>
  <c r="HU247" i="34"/>
  <c r="HU234" i="34"/>
  <c r="HT247" i="34"/>
  <c r="HU255" i="34"/>
  <c r="HU265" i="34"/>
  <c r="HV268" i="34"/>
  <c r="HV238" i="34"/>
  <c r="HV275" i="34"/>
  <c r="HR250" i="34"/>
  <c r="HT228" i="34"/>
  <c r="HH275" i="34"/>
  <c r="HJ275" i="34" s="1"/>
  <c r="HV265" i="34"/>
  <c r="HH230" i="34"/>
  <c r="HJ230" i="34" s="1"/>
  <c r="HS243" i="34"/>
  <c r="HU268" i="34"/>
  <c r="HH219" i="34"/>
  <c r="HJ219" i="34" s="1"/>
  <c r="HS225" i="34"/>
  <c r="HU229" i="34"/>
  <c r="HV262" i="34"/>
  <c r="HV267" i="34"/>
  <c r="HS263" i="34"/>
  <c r="HS242" i="34"/>
  <c r="HH256" i="34"/>
  <c r="HJ256" i="34" s="1"/>
  <c r="HV279" i="34"/>
  <c r="HV242" i="34"/>
  <c r="HU246" i="34"/>
  <c r="HU232" i="34"/>
  <c r="HT273" i="34"/>
  <c r="HT265" i="34"/>
  <c r="HH260" i="34"/>
  <c r="HJ260" i="34" s="1"/>
  <c r="HH257" i="34"/>
  <c r="HJ257" i="34" s="1"/>
  <c r="HS245" i="34"/>
  <c r="HH249" i="34"/>
  <c r="HJ249" i="34" s="1"/>
  <c r="HU270" i="34"/>
  <c r="HV233" i="34"/>
  <c r="HH231" i="34"/>
  <c r="HJ231" i="34" s="1"/>
  <c r="HR260" i="34"/>
  <c r="HH258" i="34"/>
  <c r="HJ258" i="34" s="1"/>
  <c r="HS270" i="34"/>
  <c r="HU273" i="34"/>
  <c r="HV250" i="34"/>
  <c r="HV258" i="34"/>
  <c r="HH280" i="34"/>
  <c r="HJ280" i="34" s="1"/>
  <c r="HU256" i="34"/>
  <c r="HT229" i="34"/>
  <c r="HS258" i="34"/>
  <c r="HS267" i="34"/>
  <c r="HS253" i="34"/>
  <c r="HH232" i="34"/>
  <c r="HJ232" i="34" s="1"/>
  <c r="HH265" i="34"/>
  <c r="HJ265" i="34" s="1"/>
  <c r="HT244" i="34"/>
  <c r="HH264" i="34"/>
  <c r="HJ264" i="34" s="1"/>
  <c r="HS248" i="34"/>
  <c r="HH273" i="34"/>
  <c r="HJ273" i="34" s="1"/>
  <c r="HH276" i="34"/>
  <c r="HJ276" i="34" s="1"/>
  <c r="HT233" i="34"/>
  <c r="HT255" i="34"/>
  <c r="HT253" i="34"/>
  <c r="HU236" i="34"/>
  <c r="HU274" i="34"/>
  <c r="HV272" i="34"/>
  <c r="HV255" i="34"/>
  <c r="HS244" i="34"/>
  <c r="HR275" i="34"/>
  <c r="HT259" i="34"/>
  <c r="HV229" i="34"/>
  <c r="HR279" i="34"/>
  <c r="HV244" i="34"/>
  <c r="HS142" i="34"/>
  <c r="HV131" i="34"/>
  <c r="HU95" i="34"/>
  <c r="HV280" i="34"/>
  <c r="HT262" i="34"/>
  <c r="HU252" i="34"/>
  <c r="HV179" i="34"/>
  <c r="HR242" i="34"/>
  <c r="HR257" i="34"/>
  <c r="HT232" i="34"/>
  <c r="HV276" i="34"/>
  <c r="HV269" i="34"/>
  <c r="HH237" i="34"/>
  <c r="HJ237" i="34" s="1"/>
  <c r="HV246" i="34"/>
  <c r="HU260" i="34"/>
  <c r="HT251" i="34"/>
  <c r="HH241" i="34"/>
  <c r="HJ241" i="34" s="1"/>
  <c r="HS238" i="34"/>
  <c r="HS227" i="34"/>
  <c r="HR277" i="34"/>
  <c r="HR271" i="34"/>
  <c r="HR228" i="34"/>
  <c r="HU266" i="34"/>
  <c r="HH266" i="34"/>
  <c r="HJ266" i="34" s="1"/>
  <c r="HR272" i="34"/>
  <c r="HH272" i="34"/>
  <c r="HJ272" i="34" s="1"/>
  <c r="HH227" i="34"/>
  <c r="HJ227" i="34" s="1"/>
  <c r="HT263" i="34"/>
  <c r="HS187" i="34"/>
  <c r="HR186" i="34"/>
  <c r="HT226" i="34"/>
  <c r="HR256" i="34"/>
  <c r="HU237" i="34"/>
  <c r="HT274" i="34"/>
  <c r="HT252" i="34"/>
  <c r="HT243" i="34"/>
  <c r="HT280" i="34"/>
  <c r="HT271" i="34"/>
  <c r="HU238" i="34"/>
  <c r="HT238" i="34"/>
  <c r="HR238" i="34"/>
  <c r="HU278" i="34"/>
  <c r="HT276" i="34"/>
  <c r="HU263" i="34"/>
  <c r="HH269" i="34"/>
  <c r="HJ269" i="34" s="1"/>
  <c r="HV240" i="34"/>
  <c r="HT230" i="34"/>
  <c r="HU241" i="34"/>
  <c r="HS141" i="34"/>
  <c r="HU245" i="34"/>
  <c r="HU244" i="34"/>
  <c r="HV239" i="34"/>
  <c r="HR253" i="34"/>
  <c r="HR241" i="34"/>
  <c r="HH229" i="34"/>
  <c r="HJ229" i="34" s="1"/>
  <c r="HV252" i="34"/>
  <c r="HV277" i="34"/>
  <c r="HH279" i="34"/>
  <c r="HJ279" i="34" s="1"/>
  <c r="HT269" i="34"/>
  <c r="HV241" i="34"/>
  <c r="HS230" i="34"/>
  <c r="HT231" i="34"/>
  <c r="HR255" i="34"/>
  <c r="HU267" i="34"/>
  <c r="HH262" i="34"/>
  <c r="HJ262" i="34" s="1"/>
  <c r="HH242" i="34"/>
  <c r="HJ242" i="34" s="1"/>
  <c r="HT250" i="34"/>
  <c r="HS277" i="34"/>
  <c r="HS251" i="34"/>
  <c r="HS273" i="34"/>
  <c r="HU248" i="34"/>
  <c r="HH254" i="34"/>
  <c r="HJ254" i="34" s="1"/>
  <c r="HH244" i="34"/>
  <c r="HJ244" i="34" s="1"/>
  <c r="HR280" i="34"/>
  <c r="HT256" i="34"/>
  <c r="HV77" i="34"/>
  <c r="HT237" i="34"/>
  <c r="HS262" i="34"/>
  <c r="HV260" i="34"/>
  <c r="HT240" i="34"/>
  <c r="HH278" i="34"/>
  <c r="HJ278" i="34" s="1"/>
  <c r="HR236" i="34"/>
  <c r="HS269" i="34"/>
  <c r="HH233" i="34"/>
  <c r="HJ233" i="34" s="1"/>
  <c r="HT258" i="34"/>
  <c r="HU272" i="34"/>
  <c r="HT239" i="34"/>
  <c r="HT234" i="34"/>
  <c r="HH245" i="34"/>
  <c r="HJ245" i="34" s="1"/>
  <c r="HS259" i="34"/>
  <c r="HH263" i="34"/>
  <c r="HJ263" i="34" s="1"/>
  <c r="HR251" i="34"/>
  <c r="HR269" i="34"/>
  <c r="HH259" i="34"/>
  <c r="HJ259" i="34" s="1"/>
  <c r="HS266" i="34"/>
  <c r="HS261" i="34"/>
  <c r="HH246" i="34"/>
  <c r="HJ246" i="34" s="1"/>
  <c r="HS239" i="34"/>
  <c r="HR268" i="34"/>
  <c r="HV230" i="34"/>
  <c r="HS231" i="34"/>
  <c r="HE21" i="42"/>
  <c r="HD21" i="42" s="1"/>
  <c r="HE51" i="42"/>
  <c r="HD51" i="42" s="1"/>
  <c r="HE18" i="42"/>
  <c r="HD18" i="42" s="1"/>
  <c r="N65" i="55"/>
  <c r="N68" i="55"/>
  <c r="N67" i="55"/>
  <c r="HE27" i="42"/>
  <c r="HD27" i="42" s="1"/>
  <c r="HE55" i="42"/>
  <c r="HD55" i="42" s="1"/>
  <c r="HE36" i="42"/>
  <c r="HD36" i="42" s="1"/>
  <c r="HE30" i="42"/>
  <c r="HD30" i="42" s="1"/>
  <c r="HE15" i="42"/>
  <c r="HD15" i="42" s="1"/>
  <c r="HE65" i="42"/>
  <c r="HD65" i="42" s="1"/>
  <c r="HE61" i="42"/>
  <c r="HD61" i="42" s="1"/>
  <c r="HE14" i="42"/>
  <c r="HD14" i="42" s="1"/>
  <c r="HE64" i="42"/>
  <c r="HD64" i="42" s="1"/>
  <c r="HE67" i="42"/>
  <c r="HD67" i="42" s="1"/>
  <c r="HE50" i="42"/>
  <c r="HD50" i="42" s="1"/>
  <c r="HE43" i="42"/>
  <c r="HD43" i="42" s="1"/>
  <c r="HE19" i="42"/>
  <c r="HD19" i="42" s="1"/>
  <c r="HE57" i="42"/>
  <c r="HD57" i="42" s="1"/>
  <c r="HE29" i="42"/>
  <c r="HD29" i="42" s="1"/>
  <c r="HE28" i="42"/>
  <c r="HD28" i="42" s="1"/>
  <c r="HE59" i="42"/>
  <c r="HD59" i="42" s="1"/>
  <c r="HE45" i="42"/>
  <c r="HD45" i="42" s="1"/>
  <c r="HE37" i="42"/>
  <c r="HD37" i="42" s="1"/>
  <c r="HE16" i="42"/>
  <c r="HD16" i="42" s="1"/>
  <c r="HE49" i="42"/>
  <c r="HD49" i="42" s="1"/>
  <c r="HE23" i="42"/>
  <c r="HD23" i="42" s="1"/>
  <c r="HE63" i="42"/>
  <c r="HD63" i="42" s="1"/>
  <c r="HE69" i="42"/>
  <c r="HD69" i="42" s="1"/>
  <c r="HE56" i="42"/>
  <c r="HD56" i="42" s="1"/>
  <c r="HE33" i="42"/>
  <c r="HD33" i="42" s="1"/>
  <c r="HE25" i="42"/>
  <c r="HD25" i="42" s="1"/>
  <c r="HE24" i="42"/>
  <c r="HD24" i="42" s="1"/>
  <c r="HE34" i="42"/>
  <c r="HD34" i="42" s="1"/>
  <c r="HE41" i="42"/>
  <c r="HD41" i="42" s="1"/>
  <c r="HE54" i="42"/>
  <c r="HD54" i="42" s="1"/>
  <c r="HE39" i="42"/>
  <c r="HD39" i="42" s="1"/>
  <c r="HE62" i="42"/>
  <c r="HD62" i="42" s="1"/>
  <c r="HE20" i="42"/>
  <c r="HD20" i="42" s="1"/>
  <c r="HE46" i="42"/>
  <c r="HD46" i="42" s="1"/>
  <c r="HE52" i="42"/>
  <c r="HD52" i="42" s="1"/>
  <c r="HE22" i="42"/>
  <c r="HD22" i="42" s="1"/>
  <c r="HE40" i="42"/>
  <c r="HD40" i="42" s="1"/>
  <c r="HE60" i="42"/>
  <c r="HD60" i="42" s="1"/>
  <c r="HE58" i="42"/>
  <c r="HD58" i="42" s="1"/>
  <c r="HE31" i="42"/>
  <c r="HD31" i="42" s="1"/>
  <c r="HE47" i="42"/>
  <c r="HD47" i="42" s="1"/>
  <c r="HE26" i="42"/>
  <c r="HD26" i="42" s="1"/>
  <c r="HE32" i="42"/>
  <c r="HD32" i="42" s="1"/>
  <c r="HE17" i="42"/>
  <c r="HD17" i="42" s="1"/>
  <c r="HE66" i="42"/>
  <c r="HD66" i="42" s="1"/>
  <c r="HE42" i="42"/>
  <c r="HD42" i="42" s="1"/>
  <c r="HE38" i="42"/>
  <c r="HD38" i="42" s="1"/>
  <c r="HE53" i="42"/>
  <c r="HD53" i="42" s="1"/>
  <c r="HE35" i="42"/>
  <c r="HD35" i="42" s="1"/>
  <c r="HE48" i="42"/>
  <c r="HD48" i="42" s="1"/>
  <c r="HE44" i="42"/>
  <c r="HD44" i="42" s="1"/>
  <c r="HE68" i="42"/>
  <c r="HD68" i="42" s="1"/>
  <c r="N63" i="55"/>
  <c r="L70" i="55"/>
  <c r="N60" i="55"/>
  <c r="I70" i="55"/>
  <c r="N62" i="55"/>
  <c r="N61" i="55"/>
  <c r="N66" i="55"/>
  <c r="N69" i="55"/>
  <c r="J70" i="55"/>
  <c r="K70" i="55"/>
  <c r="N64" i="55"/>
  <c r="N54" i="55"/>
  <c r="M70" i="55"/>
  <c r="N20" i="55"/>
  <c r="HE168" i="34" l="1"/>
  <c r="HD168" i="34" s="1"/>
  <c r="HW199" i="34"/>
  <c r="HE143" i="34"/>
  <c r="HD143" i="34" s="1"/>
  <c r="HW242" i="34"/>
  <c r="HW216" i="34"/>
  <c r="HW201" i="34"/>
  <c r="HE89" i="34"/>
  <c r="HD89" i="34" s="1"/>
  <c r="HE137" i="34"/>
  <c r="HD137" i="34" s="1"/>
  <c r="HW123" i="34"/>
  <c r="HW186" i="34"/>
  <c r="HE262" i="34"/>
  <c r="HD262" i="34" s="1"/>
  <c r="HE107" i="34"/>
  <c r="HD107" i="34" s="1"/>
  <c r="HW209" i="34"/>
  <c r="HW202" i="34"/>
  <c r="HW249" i="34"/>
  <c r="HW121" i="34"/>
  <c r="HW280" i="34"/>
  <c r="HE270" i="34"/>
  <c r="HD270" i="34" s="1"/>
  <c r="HE232" i="34"/>
  <c r="HD232" i="34" s="1"/>
  <c r="HW156" i="34"/>
  <c r="HW268" i="34"/>
  <c r="HW269" i="34"/>
  <c r="HE280" i="34"/>
  <c r="HD280" i="34" s="1"/>
  <c r="HE238" i="34"/>
  <c r="HD238" i="34" s="1"/>
  <c r="HW275" i="34"/>
  <c r="HE119" i="34"/>
  <c r="HD119" i="34" s="1"/>
  <c r="HW241" i="34"/>
  <c r="HE136" i="34"/>
  <c r="HD136" i="34" s="1"/>
  <c r="HE276" i="34"/>
  <c r="HD276" i="34" s="1"/>
  <c r="HE253" i="34"/>
  <c r="HD253" i="34" s="1"/>
  <c r="HE121" i="34"/>
  <c r="HD121" i="34" s="1"/>
  <c r="HE91" i="34"/>
  <c r="HD91" i="34" s="1"/>
  <c r="HW91" i="34"/>
  <c r="HW251" i="34"/>
  <c r="HE267" i="34"/>
  <c r="HD267" i="34" s="1"/>
  <c r="HW221" i="34"/>
  <c r="HE221" i="34"/>
  <c r="HD221" i="34" s="1"/>
  <c r="HW228" i="34"/>
  <c r="HE203" i="34"/>
  <c r="HD203" i="34" s="1"/>
  <c r="HW173" i="34"/>
  <c r="HE190" i="34"/>
  <c r="HD190" i="34" s="1"/>
  <c r="HE163" i="34"/>
  <c r="HD163" i="34" s="1"/>
  <c r="HW81" i="34"/>
  <c r="HE93" i="34"/>
  <c r="HD93" i="34" s="1"/>
  <c r="HE234" i="34"/>
  <c r="HD234" i="34" s="1"/>
  <c r="HW262" i="34"/>
  <c r="HE279" i="34"/>
  <c r="HD279" i="34" s="1"/>
  <c r="HW185" i="34"/>
  <c r="HW195" i="34"/>
  <c r="HW80" i="34"/>
  <c r="HE199" i="34"/>
  <c r="HD199" i="34" s="1"/>
  <c r="HE116" i="34"/>
  <c r="HD116" i="34" s="1"/>
  <c r="HW143" i="34"/>
  <c r="HE141" i="34"/>
  <c r="HD141" i="34" s="1"/>
  <c r="HW189" i="34"/>
  <c r="HW98" i="34"/>
  <c r="HW212" i="34"/>
  <c r="HE225" i="34"/>
  <c r="HD225" i="34" s="1"/>
  <c r="HE90" i="34"/>
  <c r="HD90" i="34" s="1"/>
  <c r="HE271" i="34"/>
  <c r="HD271" i="34" s="1"/>
  <c r="HW187" i="34"/>
  <c r="HE117" i="34"/>
  <c r="HD117" i="34" s="1"/>
  <c r="HW193" i="34"/>
  <c r="HE265" i="34"/>
  <c r="HD265" i="34" s="1"/>
  <c r="HW183" i="34"/>
  <c r="HW250" i="34"/>
  <c r="HE248" i="34"/>
  <c r="HD248" i="34" s="1"/>
  <c r="HW129" i="34"/>
  <c r="HW124" i="34"/>
  <c r="HW181" i="34"/>
  <c r="HE148" i="34"/>
  <c r="HD148" i="34" s="1"/>
  <c r="HE230" i="34"/>
  <c r="HD230" i="34" s="1"/>
  <c r="HW256" i="34"/>
  <c r="HW277" i="34"/>
  <c r="HE273" i="34"/>
  <c r="HD273" i="34" s="1"/>
  <c r="HW257" i="34"/>
  <c r="HW237" i="34"/>
  <c r="HE197" i="34"/>
  <c r="HD197" i="34" s="1"/>
  <c r="HE275" i="34"/>
  <c r="HD275" i="34" s="1"/>
  <c r="HE258" i="34"/>
  <c r="HD258" i="34" s="1"/>
  <c r="HE259" i="34"/>
  <c r="HD259" i="34" s="1"/>
  <c r="HW267" i="34"/>
  <c r="HW278" i="34"/>
  <c r="HE81" i="34"/>
  <c r="HD81" i="34" s="1"/>
  <c r="HE263" i="34"/>
  <c r="HD263" i="34" s="1"/>
  <c r="HW235" i="34"/>
  <c r="HE255" i="34"/>
  <c r="HD255" i="34" s="1"/>
  <c r="HE132" i="34"/>
  <c r="HD132" i="34" s="1"/>
  <c r="HE220" i="34"/>
  <c r="HD220" i="34" s="1"/>
  <c r="HE135" i="34"/>
  <c r="HD135" i="34" s="1"/>
  <c r="HE112" i="34"/>
  <c r="HD112" i="34" s="1"/>
  <c r="HE125" i="34"/>
  <c r="HD125" i="34" s="1"/>
  <c r="HE200" i="34"/>
  <c r="HD200" i="34" s="1"/>
  <c r="HE157" i="34"/>
  <c r="HD157" i="34" s="1"/>
  <c r="HW205" i="34"/>
  <c r="HE217" i="34"/>
  <c r="HD217" i="34" s="1"/>
  <c r="HE184" i="34"/>
  <c r="HD184" i="34" s="1"/>
  <c r="HE114" i="34"/>
  <c r="HD114" i="34" s="1"/>
  <c r="HE140" i="34"/>
  <c r="HD140" i="34" s="1"/>
  <c r="HW149" i="34"/>
  <c r="HE98" i="34"/>
  <c r="HD98" i="34" s="1"/>
  <c r="HE171" i="34"/>
  <c r="HD171" i="34" s="1"/>
  <c r="HE167" i="34"/>
  <c r="HD167" i="34" s="1"/>
  <c r="HE176" i="34"/>
  <c r="HD176" i="34" s="1"/>
  <c r="HW100" i="34"/>
  <c r="HE105" i="34"/>
  <c r="HD105" i="34" s="1"/>
  <c r="HW117" i="34"/>
  <c r="HE174" i="34"/>
  <c r="HD174" i="34" s="1"/>
  <c r="HE158" i="34"/>
  <c r="HD158" i="34" s="1"/>
  <c r="HE202" i="34"/>
  <c r="HD202" i="34" s="1"/>
  <c r="HW145" i="34"/>
  <c r="HE133" i="34"/>
  <c r="HD133" i="34" s="1"/>
  <c r="HW138" i="34"/>
  <c r="HE161" i="34"/>
  <c r="HD161" i="34" s="1"/>
  <c r="HW174" i="34"/>
  <c r="HW112" i="34"/>
  <c r="HE101" i="34"/>
  <c r="HD101" i="34" s="1"/>
  <c r="HW139" i="34"/>
  <c r="HE208" i="34"/>
  <c r="HD208" i="34" s="1"/>
  <c r="HW220" i="34"/>
  <c r="HW255" i="34"/>
  <c r="HE266" i="34"/>
  <c r="HD266" i="34" s="1"/>
  <c r="HE231" i="34"/>
  <c r="HD231" i="34" s="1"/>
  <c r="HE155" i="34"/>
  <c r="HD155" i="34" s="1"/>
  <c r="HE260" i="34"/>
  <c r="HD260" i="34" s="1"/>
  <c r="HW258" i="34"/>
  <c r="HW263" i="34"/>
  <c r="HW234" i="34"/>
  <c r="HW233" i="34"/>
  <c r="HE80" i="34"/>
  <c r="HD80" i="34" s="1"/>
  <c r="HW210" i="34"/>
  <c r="HE181" i="34"/>
  <c r="HD181" i="34" s="1"/>
  <c r="HW182" i="34"/>
  <c r="HE124" i="34"/>
  <c r="HD124" i="34" s="1"/>
  <c r="HE191" i="34"/>
  <c r="HD191" i="34" s="1"/>
  <c r="HW180" i="34"/>
  <c r="HW132" i="34"/>
  <c r="HE222" i="34"/>
  <c r="HD222" i="34" s="1"/>
  <c r="HE201" i="34"/>
  <c r="HD201" i="34" s="1"/>
  <c r="HE108" i="34"/>
  <c r="HD108" i="34" s="1"/>
  <c r="HE84" i="34"/>
  <c r="HD84" i="34" s="1"/>
  <c r="HW184" i="34"/>
  <c r="HE172" i="34"/>
  <c r="HD172" i="34" s="1"/>
  <c r="HE210" i="34"/>
  <c r="HD210" i="34" s="1"/>
  <c r="HE113" i="34"/>
  <c r="HD113" i="34" s="1"/>
  <c r="HE166" i="34"/>
  <c r="HD166" i="34" s="1"/>
  <c r="HW164" i="34"/>
  <c r="HE150" i="34"/>
  <c r="HD150" i="34" s="1"/>
  <c r="HW178" i="34"/>
  <c r="HE138" i="34"/>
  <c r="HD138" i="34" s="1"/>
  <c r="HW78" i="34"/>
  <c r="HW118" i="34"/>
  <c r="HE118" i="34"/>
  <c r="HD118" i="34" s="1"/>
  <c r="HW151" i="34"/>
  <c r="HW208" i="34"/>
  <c r="HW238" i="34"/>
  <c r="HW272" i="34"/>
  <c r="HW279" i="34"/>
  <c r="HW260" i="34"/>
  <c r="HE243" i="34"/>
  <c r="HD243" i="34" s="1"/>
  <c r="HE237" i="34"/>
  <c r="HD237" i="34" s="1"/>
  <c r="HW265" i="34"/>
  <c r="HE269" i="34"/>
  <c r="HD269" i="34" s="1"/>
  <c r="HE226" i="34"/>
  <c r="HD226" i="34" s="1"/>
  <c r="HW245" i="34"/>
  <c r="HW248" i="34"/>
  <c r="HW170" i="34"/>
  <c r="HW136" i="34"/>
  <c r="HE249" i="34"/>
  <c r="HD249" i="34" s="1"/>
  <c r="HW163" i="34"/>
  <c r="HE131" i="34"/>
  <c r="HD131" i="34" s="1"/>
  <c r="HE193" i="34"/>
  <c r="HD193" i="34" s="1"/>
  <c r="HW86" i="34"/>
  <c r="HW270" i="34"/>
  <c r="HE152" i="34"/>
  <c r="HD152" i="34" s="1"/>
  <c r="HE126" i="34"/>
  <c r="HD126" i="34" s="1"/>
  <c r="HW133" i="34"/>
  <c r="HW114" i="34"/>
  <c r="HW106" i="34"/>
  <c r="HE82" i="34"/>
  <c r="HD82" i="34" s="1"/>
  <c r="HE83" i="34"/>
  <c r="HD83" i="34" s="1"/>
  <c r="HE165" i="34"/>
  <c r="HD165" i="34" s="1"/>
  <c r="HE170" i="34"/>
  <c r="HD170" i="34" s="1"/>
  <c r="HW196" i="34"/>
  <c r="HW160" i="34"/>
  <c r="HE77" i="34"/>
  <c r="HD77" i="34" s="1"/>
  <c r="HW97" i="34"/>
  <c r="HE219" i="34"/>
  <c r="HD219" i="34" s="1"/>
  <c r="HW130" i="34"/>
  <c r="HW87" i="34"/>
  <c r="HW153" i="34"/>
  <c r="HW92" i="34"/>
  <c r="HW85" i="34"/>
  <c r="HE120" i="34"/>
  <c r="HD120" i="34" s="1"/>
  <c r="HE183" i="34"/>
  <c r="HD183" i="34" s="1"/>
  <c r="HE92" i="34"/>
  <c r="HD92" i="34" s="1"/>
  <c r="HW101" i="34"/>
  <c r="HW146" i="34"/>
  <c r="HE128" i="34"/>
  <c r="HD128" i="34" s="1"/>
  <c r="HW198" i="34"/>
  <c r="HE207" i="34"/>
  <c r="HD207" i="34" s="1"/>
  <c r="HW203" i="34"/>
  <c r="HW167" i="34"/>
  <c r="HW150" i="34"/>
  <c r="HE228" i="34"/>
  <c r="HD228" i="34" s="1"/>
  <c r="HE277" i="34"/>
  <c r="HD277" i="34" s="1"/>
  <c r="HW246" i="34"/>
  <c r="HW266" i="34"/>
  <c r="HW244" i="34"/>
  <c r="HE274" i="34"/>
  <c r="HD274" i="34" s="1"/>
  <c r="HW215" i="34"/>
  <c r="HE149" i="34"/>
  <c r="HD149" i="34" s="1"/>
  <c r="HW93" i="34"/>
  <c r="HW140" i="34"/>
  <c r="HW120" i="34"/>
  <c r="HE215" i="34"/>
  <c r="HD215" i="34" s="1"/>
  <c r="HE214" i="34"/>
  <c r="HD214" i="34" s="1"/>
  <c r="HE78" i="34"/>
  <c r="HD78" i="34" s="1"/>
  <c r="HW148" i="34"/>
  <c r="HW172" i="34"/>
  <c r="HE173" i="34"/>
  <c r="HD173" i="34" s="1"/>
  <c r="HE75" i="34"/>
  <c r="HD75" i="34" s="1"/>
  <c r="HE97" i="34"/>
  <c r="HD97" i="34" s="1"/>
  <c r="HW88" i="34"/>
  <c r="HE102" i="34"/>
  <c r="HD102" i="34" s="1"/>
  <c r="HE142" i="34"/>
  <c r="HD142" i="34" s="1"/>
  <c r="HE182" i="34"/>
  <c r="HD182" i="34" s="1"/>
  <c r="HE194" i="34"/>
  <c r="HD194" i="34" s="1"/>
  <c r="HW161" i="34"/>
  <c r="HW223" i="34"/>
  <c r="HW158" i="34"/>
  <c r="HE198" i="34"/>
  <c r="HD198" i="34" s="1"/>
  <c r="HE88" i="34"/>
  <c r="HD88" i="34" s="1"/>
  <c r="HW192" i="34"/>
  <c r="HW122" i="34"/>
  <c r="HE100" i="34"/>
  <c r="HD100" i="34" s="1"/>
  <c r="HW115" i="34"/>
  <c r="HE145" i="34"/>
  <c r="HD145" i="34" s="1"/>
  <c r="HE111" i="34"/>
  <c r="HD111" i="34" s="1"/>
  <c r="HW125" i="34"/>
  <c r="HW213" i="34"/>
  <c r="HW188" i="34"/>
  <c r="HE129" i="34"/>
  <c r="HD129" i="34" s="1"/>
  <c r="HW141" i="34"/>
  <c r="HE213" i="34"/>
  <c r="HD213" i="34" s="1"/>
  <c r="HW75" i="34"/>
  <c r="HW119" i="34"/>
  <c r="HW236" i="34"/>
  <c r="HE242" i="34"/>
  <c r="HD242" i="34" s="1"/>
  <c r="HE252" i="34"/>
  <c r="HD252" i="34" s="1"/>
  <c r="HW99" i="34"/>
  <c r="HW261" i="34"/>
  <c r="HE241" i="34"/>
  <c r="HD241" i="34" s="1"/>
  <c r="HE235" i="34"/>
  <c r="HD235" i="34" s="1"/>
  <c r="HE244" i="34"/>
  <c r="HD244" i="34" s="1"/>
  <c r="HW259" i="34"/>
  <c r="HE254" i="34"/>
  <c r="HD254" i="34" s="1"/>
  <c r="HE236" i="34"/>
  <c r="HD236" i="34" s="1"/>
  <c r="HE245" i="34"/>
  <c r="HD245" i="34" s="1"/>
  <c r="HE272" i="34"/>
  <c r="HD272" i="34" s="1"/>
  <c r="HW240" i="34"/>
  <c r="HE247" i="34"/>
  <c r="HD247" i="34" s="1"/>
  <c r="HW254" i="34"/>
  <c r="HW90" i="34"/>
  <c r="HE233" i="34"/>
  <c r="HD233" i="34" s="1"/>
  <c r="HE104" i="34"/>
  <c r="HD104" i="34" s="1"/>
  <c r="HE178" i="34"/>
  <c r="HD178" i="34" s="1"/>
  <c r="HW116" i="34"/>
  <c r="HE130" i="34"/>
  <c r="HD130" i="34" s="1"/>
  <c r="HW252" i="34"/>
  <c r="HW227" i="34"/>
  <c r="HW247" i="34"/>
  <c r="HW131" i="34"/>
  <c r="HW230" i="34"/>
  <c r="HW176" i="34"/>
  <c r="HW105" i="34"/>
  <c r="HE164" i="34"/>
  <c r="HD164" i="34" s="1"/>
  <c r="HW224" i="34"/>
  <c r="HW127" i="34"/>
  <c r="HE76" i="34"/>
  <c r="HD76" i="34" s="1"/>
  <c r="HE147" i="34"/>
  <c r="HD147" i="34" s="1"/>
  <c r="HW95" i="34"/>
  <c r="HE186" i="34"/>
  <c r="HD186" i="34" s="1"/>
  <c r="HW197" i="34"/>
  <c r="HW128" i="34"/>
  <c r="HE134" i="34"/>
  <c r="HD134" i="34" s="1"/>
  <c r="HE96" i="34"/>
  <c r="HD96" i="34" s="1"/>
  <c r="HW96" i="34"/>
  <c r="HE223" i="34"/>
  <c r="HD223" i="34" s="1"/>
  <c r="HE175" i="34"/>
  <c r="HD175" i="34" s="1"/>
  <c r="HW177" i="34"/>
  <c r="HE103" i="34"/>
  <c r="HD103" i="34" s="1"/>
  <c r="HW194" i="34"/>
  <c r="HE196" i="34"/>
  <c r="HD196" i="34" s="1"/>
  <c r="HE209" i="34"/>
  <c r="HD209" i="34" s="1"/>
  <c r="HE177" i="34"/>
  <c r="HD177" i="34" s="1"/>
  <c r="HW165" i="34"/>
  <c r="HW84" i="34"/>
  <c r="HW83" i="34"/>
  <c r="HE110" i="34"/>
  <c r="HD110" i="34" s="1"/>
  <c r="HE99" i="34"/>
  <c r="HD99" i="34" s="1"/>
  <c r="HE179" i="34"/>
  <c r="HD179" i="34" s="1"/>
  <c r="HE206" i="34"/>
  <c r="HD206" i="34" s="1"/>
  <c r="HW200" i="34"/>
  <c r="HW159" i="34"/>
  <c r="HE185" i="34"/>
  <c r="HD185" i="34" s="1"/>
  <c r="HW222" i="34"/>
  <c r="HW253" i="34"/>
  <c r="HE229" i="34"/>
  <c r="HD229" i="34" s="1"/>
  <c r="HE261" i="34"/>
  <c r="HD261" i="34" s="1"/>
  <c r="HW274" i="34"/>
  <c r="HE278" i="34"/>
  <c r="HD278" i="34" s="1"/>
  <c r="HW273" i="34"/>
  <c r="HW264" i="34"/>
  <c r="HE256" i="34"/>
  <c r="HD256" i="34" s="1"/>
  <c r="HW276" i="34"/>
  <c r="HE251" i="34"/>
  <c r="HD251" i="34" s="1"/>
  <c r="HW231" i="34"/>
  <c r="HE227" i="34"/>
  <c r="HD227" i="34" s="1"/>
  <c r="HE239" i="34"/>
  <c r="HD239" i="34" s="1"/>
  <c r="HE246" i="34"/>
  <c r="HD246" i="34" s="1"/>
  <c r="HW162" i="34"/>
  <c r="HW166" i="34"/>
  <c r="HE127" i="34"/>
  <c r="HD127" i="34" s="1"/>
  <c r="HW175" i="34"/>
  <c r="HE139" i="34"/>
  <c r="HD139" i="34" s="1"/>
  <c r="HW214" i="34"/>
  <c r="HE195" i="34"/>
  <c r="HD195" i="34" s="1"/>
  <c r="HE240" i="34"/>
  <c r="HD240" i="34" s="1"/>
  <c r="HW77" i="34"/>
  <c r="HE216" i="34"/>
  <c r="HD216" i="34" s="1"/>
  <c r="HE156" i="34"/>
  <c r="HD156" i="34" s="1"/>
  <c r="HW104" i="34"/>
  <c r="HE224" i="34"/>
  <c r="HD224" i="34" s="1"/>
  <c r="HE192" i="34"/>
  <c r="HD192" i="34" s="1"/>
  <c r="HW137" i="34"/>
  <c r="HW108" i="34"/>
  <c r="HW169" i="34"/>
  <c r="HW171" i="34"/>
  <c r="HW243" i="34"/>
  <c r="HE189" i="34"/>
  <c r="HD189" i="34" s="1"/>
  <c r="HE154" i="34"/>
  <c r="HD154" i="34" s="1"/>
  <c r="HE115" i="34"/>
  <c r="HD115" i="34" s="1"/>
  <c r="HE79" i="34"/>
  <c r="HD79" i="34" s="1"/>
  <c r="HW179" i="34"/>
  <c r="HW107" i="34"/>
  <c r="HE109" i="34"/>
  <c r="HD109" i="34" s="1"/>
  <c r="HW154" i="34"/>
  <c r="HE86" i="34"/>
  <c r="HD86" i="34" s="1"/>
  <c r="HE188" i="34"/>
  <c r="HD188" i="34" s="1"/>
  <c r="HW219" i="34"/>
  <c r="HW109" i="34"/>
  <c r="HW89" i="34"/>
  <c r="HW211" i="34"/>
  <c r="HE160" i="34"/>
  <c r="HD160" i="34" s="1"/>
  <c r="HE212" i="34"/>
  <c r="HD212" i="34" s="1"/>
  <c r="HW110" i="34"/>
  <c r="HW206" i="34"/>
  <c r="HE94" i="34"/>
  <c r="HD94" i="34" s="1"/>
  <c r="HE106" i="34"/>
  <c r="HD106" i="34" s="1"/>
  <c r="HE187" i="34"/>
  <c r="HD187" i="34" s="1"/>
  <c r="HW217" i="34"/>
  <c r="HW79" i="34"/>
  <c r="HW102" i="34"/>
  <c r="HE264" i="34"/>
  <c r="HD264" i="34" s="1"/>
  <c r="HW271" i="34"/>
  <c r="HW229" i="34"/>
  <c r="HW239" i="34"/>
  <c r="HE268" i="34"/>
  <c r="HD268" i="34" s="1"/>
  <c r="HW232" i="34"/>
  <c r="HW226" i="34"/>
  <c r="HW207" i="34"/>
  <c r="HE250" i="34"/>
  <c r="HD250" i="34" s="1"/>
  <c r="HE257" i="34"/>
  <c r="HD257" i="34" s="1"/>
  <c r="HW76" i="34"/>
  <c r="HE169" i="34"/>
  <c r="HD169" i="34" s="1"/>
  <c r="HW82" i="34"/>
  <c r="HW204" i="34"/>
  <c r="HW168" i="34"/>
  <c r="HE162" i="34"/>
  <c r="HD162" i="34" s="1"/>
  <c r="HE146" i="34"/>
  <c r="HD146" i="34" s="1"/>
  <c r="HW111" i="34"/>
  <c r="HE122" i="34"/>
  <c r="HD122" i="34" s="1"/>
  <c r="HE205" i="34"/>
  <c r="HD205" i="34" s="1"/>
  <c r="HW152" i="34"/>
  <c r="HW135" i="34"/>
  <c r="HE159" i="34"/>
  <c r="HD159" i="34" s="1"/>
  <c r="HE204" i="34"/>
  <c r="HD204" i="34" s="1"/>
  <c r="HW103" i="34"/>
  <c r="HE151" i="34"/>
  <c r="HD151" i="34" s="1"/>
  <c r="HW225" i="34"/>
  <c r="HE95" i="34"/>
  <c r="HD95" i="34" s="1"/>
  <c r="HE85" i="34"/>
  <c r="HD85" i="34" s="1"/>
  <c r="HW218" i="34"/>
  <c r="HE218" i="34"/>
  <c r="HD218" i="34" s="1"/>
  <c r="HW157" i="34"/>
  <c r="HW113" i="34"/>
  <c r="HW134" i="34"/>
  <c r="HE180" i="34"/>
  <c r="HD180" i="34" s="1"/>
  <c r="HW190" i="34"/>
  <c r="HE211" i="34"/>
  <c r="HD211" i="34" s="1"/>
  <c r="HW126" i="34"/>
  <c r="HW191" i="34"/>
  <c r="HW155" i="34"/>
  <c r="HE144" i="34"/>
  <c r="HD144" i="34" s="1"/>
  <c r="HW142" i="34"/>
  <c r="HW147" i="34"/>
  <c r="HE87" i="34"/>
  <c r="HD87" i="34" s="1"/>
  <c r="HE123" i="34"/>
  <c r="HD123" i="34" s="1"/>
  <c r="HW144" i="34"/>
  <c r="HW94" i="34"/>
  <c r="N70" i="55"/>
  <c r="L102" i="55" l="1"/>
  <c r="L86" i="55"/>
  <c r="J102" i="55"/>
  <c r="J86" i="55"/>
  <c r="K86" i="55"/>
  <c r="K102" i="55"/>
  <c r="M102" i="55"/>
  <c r="M86" i="55"/>
  <c r="N36" i="55"/>
  <c r="I86" i="55"/>
  <c r="I102" i="55"/>
  <c r="N102" i="55" l="1"/>
  <c r="N86" i="55"/>
  <c r="GM8" i="34" l="1"/>
  <c r="FT8" i="34"/>
  <c r="FN8" i="34"/>
  <c r="GN8" i="34"/>
  <c r="EB8" i="34"/>
  <c r="DZ8" i="34"/>
  <c r="FR8" i="34"/>
  <c r="GK8" i="34"/>
  <c r="EL8" i="34"/>
  <c r="EH8" i="34"/>
  <c r="GO8" i="34"/>
  <c r="EU8" i="34"/>
  <c r="EO8" i="34"/>
  <c r="FJ8" i="34"/>
  <c r="EY8" i="34"/>
  <c r="EC8" i="34"/>
  <c r="FB8" i="34"/>
  <c r="DW8" i="34"/>
  <c r="ER8" i="34"/>
  <c r="GI8" i="34"/>
  <c r="GR8" i="34"/>
  <c r="FC8" i="34"/>
  <c r="FF8" i="34"/>
  <c r="DX8" i="34"/>
  <c r="DV8" i="34"/>
  <c r="EF8" i="34"/>
  <c r="EZ8" i="34"/>
  <c r="GG8" i="34"/>
  <c r="DT8" i="34"/>
  <c r="DF8" i="34"/>
  <c r="FQ8" i="34"/>
  <c r="EK8" i="34"/>
  <c r="GC8" i="34"/>
  <c r="EV8" i="34"/>
  <c r="EQ8" i="34"/>
  <c r="GB8" i="34"/>
  <c r="GE8" i="34"/>
  <c r="EN8" i="34"/>
  <c r="DB8" i="34"/>
  <c r="FE8" i="34"/>
  <c r="FU8" i="34"/>
  <c r="DC8" i="34"/>
  <c r="FI8" i="34"/>
  <c r="FL8" i="34"/>
  <c r="EI8" i="34"/>
  <c r="EA8" i="34"/>
  <c r="FM8" i="34"/>
  <c r="FV8" i="34"/>
  <c r="EW8" i="34"/>
  <c r="DM8" i="34"/>
  <c r="DH8" i="34"/>
  <c r="ET8" i="34"/>
  <c r="FD8" i="34"/>
  <c r="GJ8" i="34"/>
  <c r="EM8" i="34"/>
  <c r="EG8" i="34"/>
  <c r="DS8" i="34"/>
  <c r="DE8" i="34"/>
  <c r="GP8" i="34"/>
  <c r="FK8" i="34"/>
  <c r="FX8" i="34"/>
  <c r="FG8" i="34"/>
  <c r="EJ8" i="34"/>
  <c r="DR8" i="34"/>
  <c r="FY8" i="34"/>
  <c r="FS8" i="34"/>
  <c r="GH8" i="34"/>
  <c r="GF8" i="34"/>
  <c r="ES8" i="34"/>
  <c r="FZ8" i="34"/>
  <c r="DN8" i="34"/>
  <c r="DG8" i="34"/>
  <c r="GL8" i="34"/>
  <c r="FW8" i="34"/>
  <c r="DD8" i="34"/>
  <c r="DY8" i="34"/>
  <c r="GD8" i="34"/>
  <c r="FO8" i="34"/>
  <c r="DI8" i="34"/>
  <c r="EX8" i="34"/>
  <c r="DO8" i="34"/>
  <c r="DP8" i="34"/>
  <c r="FH8" i="34"/>
  <c r="DQ8" i="34"/>
  <c r="DK8" i="34"/>
  <c r="DL8" i="34"/>
  <c r="EP8" i="34"/>
  <c r="DJ8" i="34"/>
  <c r="DU8" i="34"/>
  <c r="GQ8" i="34"/>
  <c r="EE8" i="34"/>
  <c r="FA8" i="34"/>
  <c r="GA8" i="34"/>
  <c r="FP8" i="34"/>
  <c r="ED8" i="34"/>
  <c r="DA8" i="34"/>
  <c r="B84" i="49" l="1"/>
  <c r="E84" i="49"/>
  <c r="A84" i="49"/>
  <c r="CI84" i="49" l="1"/>
  <c r="CH84" i="49"/>
  <c r="CG84" i="49"/>
  <c r="CF84" i="49"/>
  <c r="CM84" i="49"/>
  <c r="CE84" i="49"/>
  <c r="CL84" i="49"/>
  <c r="CD84" i="49"/>
  <c r="CC84" i="49"/>
  <c r="CK84" i="49"/>
  <c r="AC84" i="49"/>
  <c r="W84" i="49"/>
  <c r="V84" i="49"/>
  <c r="AA84" i="49"/>
  <c r="U84" i="49"/>
  <c r="Z84" i="49"/>
  <c r="T84" i="49"/>
  <c r="Y84" i="49"/>
  <c r="AD84" i="49"/>
  <c r="AE84" i="49"/>
  <c r="BL84" i="49"/>
  <c r="BK84" i="49"/>
  <c r="BD84" i="49"/>
  <c r="BJ84" i="49"/>
  <c r="BH84" i="49"/>
  <c r="BO84" i="49"/>
  <c r="BG84" i="49"/>
  <c r="BM84" i="49"/>
  <c r="BE84" i="49"/>
  <c r="BN84" i="49"/>
  <c r="BF84" i="49"/>
  <c r="CV84" i="49"/>
  <c r="CP84" i="49"/>
  <c r="CU84" i="49"/>
  <c r="CO84" i="49"/>
  <c r="CT84" i="49"/>
  <c r="CN84" i="49"/>
  <c r="CS84" i="49"/>
  <c r="CQ84" i="49"/>
  <c r="CY84" i="49"/>
  <c r="CR84" i="49"/>
  <c r="AP84" i="49"/>
  <c r="AI84" i="49"/>
  <c r="AO84" i="49"/>
  <c r="AH84" i="49"/>
  <c r="AN84" i="49"/>
  <c r="AM84" i="49"/>
  <c r="AF84" i="49"/>
  <c r="AL84" i="49"/>
  <c r="AQ84" i="49"/>
  <c r="AJ84" i="49"/>
  <c r="AK84" i="49"/>
  <c r="C84" i="49"/>
  <c r="EF84" i="67"/>
  <c r="GI84" i="67"/>
  <c r="DM84" i="67"/>
  <c r="FG84" i="67"/>
  <c r="GD84" i="67"/>
  <c r="EJ84" i="67"/>
  <c r="EW84" i="67"/>
  <c r="GH84" i="67"/>
  <c r="GJ84" i="67"/>
  <c r="EH84" i="67"/>
  <c r="DX84" i="67"/>
  <c r="FC84" i="67"/>
  <c r="FY84" i="67"/>
  <c r="FF84" i="67"/>
  <c r="FA84" i="67"/>
  <c r="FE84" i="67"/>
  <c r="FW84" i="67"/>
  <c r="DY84" i="67"/>
  <c r="GB84" i="67"/>
  <c r="GG84" i="67"/>
  <c r="GF84" i="67"/>
  <c r="EZ84" i="67"/>
  <c r="EB84" i="67"/>
  <c r="FZ84" i="67"/>
  <c r="GO84" i="67"/>
  <c r="DV84" i="67"/>
  <c r="DO84" i="67"/>
  <c r="DN84" i="67"/>
  <c r="GE84" i="67"/>
  <c r="DW84" i="67"/>
  <c r="GR84" i="67"/>
  <c r="DT84" i="67"/>
  <c r="FX84" i="67"/>
  <c r="DS84" i="67"/>
  <c r="DG84" i="67"/>
  <c r="DR84" i="67"/>
  <c r="EE84" i="67"/>
  <c r="DP84" i="67"/>
  <c r="EY84" i="67"/>
  <c r="P84" i="49"/>
  <c r="O84" i="49"/>
  <c r="I84" i="49"/>
  <c r="N84" i="49"/>
  <c r="H84" i="49"/>
  <c r="S84" i="49"/>
  <c r="R84" i="49"/>
  <c r="M84" i="49"/>
  <c r="K84" i="49"/>
  <c r="L84" i="49"/>
  <c r="BB84" i="49"/>
  <c r="BA84" i="49"/>
  <c r="BX84" i="49"/>
  <c r="ED84" i="67" l="1"/>
  <c r="FV84" i="67"/>
  <c r="DE84" i="67"/>
  <c r="GK84" i="67"/>
  <c r="EX84" i="67"/>
  <c r="GM84" i="67"/>
  <c r="EC84" i="67"/>
  <c r="GA84" i="67"/>
  <c r="EA84" i="67"/>
  <c r="GL84" i="67"/>
  <c r="BQ84" i="49"/>
  <c r="FJ84" i="67"/>
  <c r="AX84" i="49"/>
  <c r="EQ84" i="67"/>
  <c r="AV84" i="49"/>
  <c r="EO84" i="67"/>
  <c r="Q84" i="49"/>
  <c r="DJ84" i="67"/>
  <c r="J84" i="49"/>
  <c r="DC84" i="67"/>
  <c r="BY84" i="49"/>
  <c r="FR84" i="67"/>
  <c r="AS84" i="49"/>
  <c r="EL84" i="67"/>
  <c r="AW84" i="49"/>
  <c r="EP84" i="67"/>
  <c r="BR84" i="49"/>
  <c r="FK84" i="67"/>
  <c r="AZ84" i="49"/>
  <c r="ES84" i="67"/>
  <c r="FQ84" i="67"/>
  <c r="ET84" i="67"/>
  <c r="X84" i="49"/>
  <c r="DQ84" i="67"/>
  <c r="AB84" i="49"/>
  <c r="DU84" i="67"/>
  <c r="BV84" i="49"/>
  <c r="FO84" i="67"/>
  <c r="BZ84" i="49"/>
  <c r="FS84" i="67"/>
  <c r="AT84" i="49"/>
  <c r="EM84" i="67"/>
  <c r="BU84" i="49"/>
  <c r="FN84" i="67"/>
  <c r="BS84" i="49"/>
  <c r="FL84" i="67"/>
  <c r="BW84" i="49"/>
  <c r="FP84" i="67"/>
  <c r="CA84" i="49"/>
  <c r="FT84" i="67"/>
  <c r="BP84" i="49"/>
  <c r="FI84" i="67"/>
  <c r="BT84" i="49"/>
  <c r="FM84" i="67"/>
  <c r="AR84" i="49"/>
  <c r="EK84" i="67"/>
  <c r="AU84" i="49"/>
  <c r="EN84" i="67"/>
  <c r="CX84" i="49"/>
  <c r="GQ84" i="67"/>
  <c r="CW84" i="49"/>
  <c r="GP84" i="67"/>
  <c r="BI84" i="49"/>
  <c r="FB84" i="67"/>
  <c r="AY84" i="49"/>
  <c r="ER84" i="67"/>
  <c r="BC84" i="49"/>
  <c r="EV84" i="67"/>
  <c r="EU84" i="67"/>
  <c r="AG84" i="49"/>
  <c r="DZ84" i="67"/>
  <c r="CJ84" i="49"/>
  <c r="GC84" i="67"/>
  <c r="CB84" i="49"/>
  <c r="FU84" i="67"/>
  <c r="FD84" i="67"/>
  <c r="EI84" i="67"/>
  <c r="FH84" i="67"/>
  <c r="EG84" i="67"/>
  <c r="GN84" i="67"/>
  <c r="HE84" i="67" s="1"/>
  <c r="DH84" i="67"/>
  <c r="DD84" i="67"/>
  <c r="DL84" i="67"/>
  <c r="DA84" i="67"/>
  <c r="DB84" i="67"/>
  <c r="DF84" i="67"/>
  <c r="DI84" i="67"/>
  <c r="DK84" i="67"/>
  <c r="GY84" i="67" l="1"/>
  <c r="GZ84" i="67"/>
  <c r="HC84" i="67"/>
  <c r="GX84" i="67"/>
  <c r="HB84" i="67"/>
  <c r="HD84" i="67"/>
  <c r="HA84" i="67"/>
  <c r="HF84" i="67" l="1"/>
  <c r="D68" i="49" l="1"/>
  <c r="A68" i="49"/>
  <c r="E68" i="49"/>
  <c r="B68" i="49"/>
  <c r="D67" i="49"/>
  <c r="A67" i="49"/>
  <c r="E67" i="49"/>
  <c r="B67" i="49"/>
  <c r="D66" i="49"/>
  <c r="A66" i="49"/>
  <c r="E66" i="49"/>
  <c r="B66" i="49"/>
  <c r="D65" i="49"/>
  <c r="A65" i="49"/>
  <c r="E65" i="49"/>
  <c r="B65" i="49"/>
  <c r="D64" i="49"/>
  <c r="A64" i="49"/>
  <c r="E64" i="49"/>
  <c r="B64" i="49"/>
  <c r="D63" i="49"/>
  <c r="A63" i="49"/>
  <c r="E63" i="49"/>
  <c r="B63" i="49"/>
  <c r="D62" i="49"/>
  <c r="A62" i="49"/>
  <c r="E62" i="49"/>
  <c r="B62" i="49"/>
  <c r="D61" i="49"/>
  <c r="A61" i="49"/>
  <c r="E61" i="49"/>
  <c r="B61" i="49"/>
  <c r="D60" i="49"/>
  <c r="A60" i="49"/>
  <c r="E60" i="49"/>
  <c r="B60" i="49"/>
  <c r="D59" i="49"/>
  <c r="A59" i="49"/>
  <c r="E59" i="49"/>
  <c r="B59" i="49"/>
  <c r="D58" i="49"/>
  <c r="A58" i="49"/>
  <c r="E58" i="49"/>
  <c r="B58" i="49"/>
  <c r="D57" i="49"/>
  <c r="A57" i="49"/>
  <c r="E57" i="49"/>
  <c r="B57" i="49"/>
  <c r="D56" i="49"/>
  <c r="A56" i="49"/>
  <c r="E56" i="49"/>
  <c r="B56" i="49"/>
  <c r="D55" i="49"/>
  <c r="A55" i="49"/>
  <c r="E55" i="49"/>
  <c r="B55" i="49"/>
  <c r="D54" i="49"/>
  <c r="A54" i="49"/>
  <c r="E54" i="49"/>
  <c r="B54" i="49"/>
  <c r="D53" i="49"/>
  <c r="A53" i="49"/>
  <c r="E53" i="49"/>
  <c r="B53" i="49"/>
  <c r="D52" i="49"/>
  <c r="A52" i="49"/>
  <c r="E52" i="49"/>
  <c r="B52" i="49"/>
  <c r="D51" i="49"/>
  <c r="A51" i="49"/>
  <c r="E51" i="49"/>
  <c r="B51" i="49"/>
  <c r="D50" i="49"/>
  <c r="A50" i="49"/>
  <c r="E50" i="49"/>
  <c r="B50" i="49"/>
  <c r="D49" i="49"/>
  <c r="A49" i="49"/>
  <c r="E49" i="49"/>
  <c r="B49" i="49"/>
  <c r="D48" i="49"/>
  <c r="A48" i="49"/>
  <c r="E48" i="49"/>
  <c r="B48" i="49"/>
  <c r="D47" i="49"/>
  <c r="A47" i="49"/>
  <c r="E47" i="49"/>
  <c r="B47" i="49"/>
  <c r="D46" i="49"/>
  <c r="A46" i="49"/>
  <c r="E46" i="49"/>
  <c r="B46" i="49"/>
  <c r="D45" i="49"/>
  <c r="A45" i="49"/>
  <c r="E45" i="49"/>
  <c r="B45" i="49"/>
  <c r="D44" i="49"/>
  <c r="A44" i="49"/>
  <c r="E44" i="49"/>
  <c r="B44" i="49"/>
  <c r="D43" i="49"/>
  <c r="A43" i="49"/>
  <c r="E43" i="49"/>
  <c r="B43" i="49"/>
  <c r="D42" i="49"/>
  <c r="A42" i="49"/>
  <c r="E42" i="49"/>
  <c r="B42" i="49"/>
  <c r="D41" i="49"/>
  <c r="A41" i="49"/>
  <c r="E41" i="49"/>
  <c r="B41" i="49"/>
  <c r="D40" i="49"/>
  <c r="A40" i="49"/>
  <c r="E40" i="49"/>
  <c r="B40" i="49"/>
  <c r="D39" i="49"/>
  <c r="A39" i="49"/>
  <c r="E39" i="49"/>
  <c r="B39" i="49"/>
  <c r="D38" i="49"/>
  <c r="A38" i="49"/>
  <c r="E38" i="49"/>
  <c r="B38" i="49"/>
  <c r="D37" i="49"/>
  <c r="A37" i="49"/>
  <c r="E37" i="49"/>
  <c r="B37" i="49"/>
  <c r="D36" i="49"/>
  <c r="A36" i="49"/>
  <c r="E36" i="49"/>
  <c r="B36" i="49"/>
  <c r="D35" i="49"/>
  <c r="A35" i="49"/>
  <c r="E35" i="49"/>
  <c r="B35" i="49"/>
  <c r="D34" i="49"/>
  <c r="A34" i="49"/>
  <c r="E34" i="49"/>
  <c r="B34" i="49"/>
  <c r="D33" i="49"/>
  <c r="A33" i="49"/>
  <c r="E33" i="49"/>
  <c r="B33" i="49"/>
  <c r="D32" i="49"/>
  <c r="A32" i="49"/>
  <c r="E32" i="49"/>
  <c r="B32" i="49"/>
  <c r="D31" i="49"/>
  <c r="A31" i="49"/>
  <c r="E31" i="49"/>
  <c r="B31" i="49"/>
  <c r="D30" i="49"/>
  <c r="A30" i="49"/>
  <c r="E30" i="49"/>
  <c r="B30" i="49"/>
  <c r="D29" i="49"/>
  <c r="A29" i="49"/>
  <c r="E29" i="49"/>
  <c r="B29" i="49"/>
  <c r="D28" i="49"/>
  <c r="A28" i="49"/>
  <c r="E28" i="49"/>
  <c r="B28" i="49"/>
  <c r="D27" i="49"/>
  <c r="A27" i="49"/>
  <c r="E27" i="49"/>
  <c r="B27" i="49"/>
  <c r="D26" i="49"/>
  <c r="A26" i="49"/>
  <c r="E26" i="49"/>
  <c r="B26" i="49"/>
  <c r="D25" i="49"/>
  <c r="A25" i="49"/>
  <c r="E25" i="49"/>
  <c r="B25" i="49"/>
  <c r="D24" i="49"/>
  <c r="A24" i="49"/>
  <c r="E24" i="49"/>
  <c r="B24" i="49"/>
  <c r="D23" i="49"/>
  <c r="A23" i="49"/>
  <c r="E23" i="49"/>
  <c r="B23" i="49"/>
  <c r="D22" i="49"/>
  <c r="A22" i="49"/>
  <c r="E22" i="49"/>
  <c r="B22" i="49"/>
  <c r="D21" i="49"/>
  <c r="A21" i="49"/>
  <c r="E21" i="49"/>
  <c r="B21" i="49"/>
  <c r="D20" i="49"/>
  <c r="A20" i="49"/>
  <c r="E20" i="49"/>
  <c r="B20" i="49"/>
  <c r="D19" i="49"/>
  <c r="A19" i="49"/>
  <c r="E19" i="49"/>
  <c r="B19" i="49"/>
  <c r="D18" i="49"/>
  <c r="A18" i="49"/>
  <c r="E18" i="49"/>
  <c r="B18" i="49"/>
  <c r="D17" i="49"/>
  <c r="A17" i="49"/>
  <c r="E17" i="49"/>
  <c r="B17" i="49"/>
  <c r="D16" i="49"/>
  <c r="A16" i="49"/>
  <c r="E16" i="49"/>
  <c r="B16" i="49"/>
  <c r="D15" i="49"/>
  <c r="A15" i="49"/>
  <c r="E15" i="49"/>
  <c r="B15" i="49"/>
  <c r="D14" i="49"/>
  <c r="A14" i="49"/>
  <c r="E14" i="49"/>
  <c r="B14" i="49"/>
  <c r="D13" i="49"/>
  <c r="A13" i="49"/>
  <c r="E13" i="49"/>
  <c r="B13" i="49"/>
  <c r="D12" i="49"/>
  <c r="A12" i="49"/>
  <c r="E12" i="49"/>
  <c r="B12" i="49"/>
  <c r="D11" i="49"/>
  <c r="A11" i="49"/>
  <c r="E11" i="49"/>
  <c r="B11" i="49"/>
  <c r="D10" i="49"/>
  <c r="A10" i="49"/>
  <c r="E10" i="49"/>
  <c r="B10" i="49"/>
  <c r="D9" i="49"/>
  <c r="A9" i="49"/>
  <c r="E9" i="49"/>
  <c r="B9" i="49"/>
  <c r="D8" i="49"/>
  <c r="A8" i="49"/>
  <c r="E8" i="49"/>
  <c r="B8" i="49"/>
  <c r="D7" i="49"/>
  <c r="A7" i="49"/>
  <c r="E7" i="49"/>
  <c r="B7" i="49"/>
  <c r="D6" i="49"/>
  <c r="A6" i="49"/>
  <c r="E6" i="49"/>
  <c r="B6" i="49"/>
  <c r="D5" i="49"/>
  <c r="A5" i="49"/>
  <c r="E5" i="49"/>
  <c r="B5" i="49"/>
  <c r="D4" i="49"/>
  <c r="A4" i="49"/>
  <c r="E4" i="49"/>
  <c r="B4" i="49"/>
  <c r="D3" i="49"/>
  <c r="E3" i="49"/>
  <c r="B3" i="49"/>
  <c r="CQ29" i="49" l="1"/>
  <c r="CO29" i="49"/>
  <c r="CU29" i="49"/>
  <c r="CX29" i="49"/>
  <c r="CY29" i="49"/>
  <c r="CW29" i="49"/>
  <c r="CN29" i="49"/>
  <c r="CP29" i="49"/>
  <c r="CV29" i="49"/>
  <c r="CS29" i="49"/>
  <c r="C48" i="49"/>
  <c r="C6" i="49"/>
  <c r="DL6" i="67"/>
  <c r="DF6" i="67"/>
  <c r="DE6" i="67"/>
  <c r="DH6" i="67"/>
  <c r="DB6" i="67"/>
  <c r="DI6" i="67"/>
  <c r="DK6" i="67"/>
  <c r="DA6" i="67"/>
  <c r="DG6" i="67"/>
  <c r="DJ6" i="67"/>
  <c r="DC6" i="67"/>
  <c r="DD6" i="67"/>
  <c r="BH17" i="49"/>
  <c r="BL17" i="49"/>
  <c r="BM17" i="49"/>
  <c r="BK17" i="49"/>
  <c r="BN17" i="49"/>
  <c r="BF17" i="49"/>
  <c r="BE17" i="49"/>
  <c r="BD17" i="49"/>
  <c r="BG17" i="49"/>
  <c r="BO17" i="49"/>
  <c r="C55" i="49"/>
  <c r="CV67" i="49"/>
  <c r="CT67" i="49"/>
  <c r="CW67" i="49"/>
  <c r="CS67" i="49"/>
  <c r="CY67" i="49"/>
  <c r="CX67" i="49"/>
  <c r="CR67" i="49"/>
  <c r="CQ67" i="49"/>
  <c r="CO67" i="49"/>
  <c r="A3" i="49"/>
  <c r="C67" i="49"/>
  <c r="AR67" i="49"/>
  <c r="BA67" i="49"/>
  <c r="BC67" i="49"/>
  <c r="AV67" i="49"/>
  <c r="AW67" i="49"/>
  <c r="AY67" i="49"/>
  <c r="AS67" i="49"/>
  <c r="BB67" i="49"/>
  <c r="AZ67" i="49"/>
  <c r="AX67" i="49"/>
  <c r="C13" i="49"/>
  <c r="CM17" i="49"/>
  <c r="CI17" i="49"/>
  <c r="CF17" i="49"/>
  <c r="CL17" i="49"/>
  <c r="CJ17" i="49"/>
  <c r="CH17" i="49"/>
  <c r="CG17" i="49"/>
  <c r="CD17" i="49"/>
  <c r="CB17" i="49"/>
  <c r="CE17" i="49"/>
  <c r="C29" i="49"/>
  <c r="DD29" i="67"/>
  <c r="GO29" i="67"/>
  <c r="DC29" i="67"/>
  <c r="DI29" i="67"/>
  <c r="GJ29" i="67"/>
  <c r="DF29" i="67"/>
  <c r="DL29" i="67"/>
  <c r="DG29" i="67"/>
  <c r="DB29" i="67"/>
  <c r="DK29" i="67"/>
  <c r="GQ29" i="67"/>
  <c r="DE29" i="67"/>
  <c r="DA29" i="67"/>
  <c r="GH29" i="67"/>
  <c r="DH29" i="67"/>
  <c r="DJ29" i="67"/>
  <c r="C33" i="49"/>
  <c r="C45" i="49"/>
  <c r="C57" i="49"/>
  <c r="CU7" i="49"/>
  <c r="CV7" i="49"/>
  <c r="CS7" i="49"/>
  <c r="CQ7" i="49"/>
  <c r="CY7" i="49"/>
  <c r="CW7" i="49"/>
  <c r="CN7" i="49"/>
  <c r="CT7" i="49"/>
  <c r="CP7" i="49"/>
  <c r="CO7" i="49"/>
  <c r="C16" i="49"/>
  <c r="BB17" i="49"/>
  <c r="AR17" i="49"/>
  <c r="BC17" i="49"/>
  <c r="AX17" i="49"/>
  <c r="BA17" i="49"/>
  <c r="AT17" i="49"/>
  <c r="AY17" i="49"/>
  <c r="AZ17" i="49"/>
  <c r="AU17" i="49"/>
  <c r="AV17" i="49"/>
  <c r="AS17" i="49"/>
  <c r="C60" i="49"/>
  <c r="BW53" i="49"/>
  <c r="BV53" i="49"/>
  <c r="CA53" i="49"/>
  <c r="BX53" i="49"/>
  <c r="BQ53" i="49"/>
  <c r="BS53" i="49"/>
  <c r="BZ53" i="49"/>
  <c r="BU53" i="49"/>
  <c r="BY53" i="49"/>
  <c r="BT53" i="49"/>
  <c r="BR53" i="49"/>
  <c r="C27" i="49"/>
  <c r="C31" i="49"/>
  <c r="C8" i="49"/>
  <c r="C64" i="49"/>
  <c r="C15" i="49"/>
  <c r="C19" i="49"/>
  <c r="C35" i="49"/>
  <c r="C47" i="49"/>
  <c r="C59" i="49"/>
  <c r="BD65" i="49"/>
  <c r="BK65" i="49"/>
  <c r="BJ65" i="49"/>
  <c r="BF65" i="49"/>
  <c r="BO65" i="49"/>
  <c r="BM65" i="49"/>
  <c r="BI65" i="49"/>
  <c r="BH65" i="49"/>
  <c r="BN65" i="49"/>
  <c r="BE65" i="49"/>
  <c r="AN17" i="49"/>
  <c r="AL17" i="49"/>
  <c r="AQ17" i="49"/>
  <c r="AI17" i="49"/>
  <c r="AO17" i="49"/>
  <c r="AM17" i="49"/>
  <c r="AP17" i="49"/>
  <c r="AF17" i="49"/>
  <c r="AJ17" i="49"/>
  <c r="C25" i="49"/>
  <c r="C65" i="49"/>
  <c r="DJ65" i="67"/>
  <c r="DK65" i="67"/>
  <c r="DF65" i="67"/>
  <c r="DB65" i="67"/>
  <c r="DI65" i="67"/>
  <c r="DG65" i="67"/>
  <c r="DH65" i="67"/>
  <c r="DC65" i="67"/>
  <c r="DE65" i="67"/>
  <c r="DL65" i="67"/>
  <c r="DA65" i="67"/>
  <c r="DD65" i="67"/>
  <c r="AK65" i="49"/>
  <c r="AQ65" i="49"/>
  <c r="AM65" i="49"/>
  <c r="AP65" i="49"/>
  <c r="AO65" i="49"/>
  <c r="AH65" i="49"/>
  <c r="AG65" i="49"/>
  <c r="AN65" i="49"/>
  <c r="AJ65" i="49"/>
  <c r="AF65" i="49"/>
  <c r="AA67" i="49"/>
  <c r="AB67" i="49"/>
  <c r="W67" i="49"/>
  <c r="AD67" i="49"/>
  <c r="AE67" i="49"/>
  <c r="Z67" i="49"/>
  <c r="X67" i="49"/>
  <c r="U67" i="49"/>
  <c r="T67" i="49"/>
  <c r="V67" i="49"/>
  <c r="C52" i="49"/>
  <c r="C5" i="49"/>
  <c r="DJ5" i="67"/>
  <c r="DE5" i="67"/>
  <c r="DI5" i="67"/>
  <c r="DB5" i="67"/>
  <c r="DH5" i="67"/>
  <c r="DC5" i="67"/>
  <c r="DA5" i="67"/>
  <c r="DG5" i="67"/>
  <c r="DK5" i="67"/>
  <c r="DF5" i="67"/>
  <c r="DD5" i="67"/>
  <c r="DL5" i="67"/>
  <c r="C10" i="49"/>
  <c r="C26" i="49"/>
  <c r="AA29" i="49"/>
  <c r="V29" i="49"/>
  <c r="W29" i="49"/>
  <c r="T29" i="49"/>
  <c r="AB29" i="49"/>
  <c r="AD29" i="49"/>
  <c r="AC29" i="49"/>
  <c r="Z29" i="49"/>
  <c r="C30" i="49"/>
  <c r="DD30" i="67"/>
  <c r="DK30" i="67"/>
  <c r="DC30" i="67"/>
  <c r="DE30" i="67"/>
  <c r="DJ30" i="67"/>
  <c r="DF30" i="67"/>
  <c r="DG30" i="67"/>
  <c r="DI30" i="67"/>
  <c r="DA30" i="67"/>
  <c r="DB30" i="67"/>
  <c r="DH30" i="67"/>
  <c r="DL30" i="67"/>
  <c r="C42" i="49"/>
  <c r="C54" i="49"/>
  <c r="BH85" i="49"/>
  <c r="BM85" i="49"/>
  <c r="BN85" i="49"/>
  <c r="BJ85" i="49"/>
  <c r="BI85" i="49"/>
  <c r="BG85" i="49"/>
  <c r="BK85" i="49"/>
  <c r="BO85" i="49"/>
  <c r="BF85" i="49"/>
  <c r="BE85" i="49"/>
  <c r="BL85" i="49"/>
  <c r="BD85" i="49"/>
  <c r="CE29" i="49"/>
  <c r="CC29" i="49"/>
  <c r="CF29" i="49"/>
  <c r="CK29" i="49"/>
  <c r="CH29" i="49"/>
  <c r="CD29" i="49"/>
  <c r="CG29" i="49"/>
  <c r="CB29" i="49"/>
  <c r="CI29" i="49"/>
  <c r="C53" i="49"/>
  <c r="DL53" i="67"/>
  <c r="DH53" i="67"/>
  <c r="DG53" i="67"/>
  <c r="DJ53" i="67"/>
  <c r="DB53" i="67"/>
  <c r="DK53" i="67"/>
  <c r="FT53" i="67"/>
  <c r="DC53" i="67"/>
  <c r="DA53" i="67"/>
  <c r="DF53" i="67"/>
  <c r="DD53" i="67"/>
  <c r="DI53" i="67"/>
  <c r="DE53" i="67"/>
  <c r="BK53" i="49"/>
  <c r="BJ53" i="49"/>
  <c r="BO53" i="49"/>
  <c r="BH53" i="49"/>
  <c r="BG53" i="49"/>
  <c r="BL53" i="49"/>
  <c r="BE53" i="49"/>
  <c r="BN53" i="49"/>
  <c r="BD53" i="49"/>
  <c r="BI53" i="49"/>
  <c r="C11" i="49"/>
  <c r="C43" i="49"/>
  <c r="C3" i="49"/>
  <c r="C40" i="49"/>
  <c r="C17" i="49"/>
  <c r="DK17" i="67"/>
  <c r="DA17" i="67"/>
  <c r="EE17" i="67"/>
  <c r="DH17" i="67"/>
  <c r="DF17" i="67"/>
  <c r="DD17" i="67"/>
  <c r="DJ17" i="67"/>
  <c r="DE17" i="67"/>
  <c r="ES17" i="67"/>
  <c r="DB17" i="67"/>
  <c r="EW17" i="67"/>
  <c r="ER17" i="67"/>
  <c r="DI17" i="67"/>
  <c r="DG17" i="67"/>
  <c r="EX17" i="67"/>
  <c r="DC17" i="67"/>
  <c r="DL17" i="67"/>
  <c r="C21" i="49"/>
  <c r="AK29" i="49"/>
  <c r="AF29" i="49"/>
  <c r="AH29" i="49"/>
  <c r="AJ29" i="49"/>
  <c r="AO29" i="49"/>
  <c r="AQ29" i="49"/>
  <c r="AN29" i="49"/>
  <c r="AM29" i="49"/>
  <c r="AP29" i="49"/>
  <c r="C37" i="49"/>
  <c r="C49" i="49"/>
  <c r="C61" i="49"/>
  <c r="C66" i="49"/>
  <c r="C36" i="49"/>
  <c r="BW17" i="49"/>
  <c r="BR17" i="49"/>
  <c r="BQ17" i="49"/>
  <c r="BZ17" i="49"/>
  <c r="BY17" i="49"/>
  <c r="BP17" i="49"/>
  <c r="BU17" i="49"/>
  <c r="BX17" i="49"/>
  <c r="CA17" i="49"/>
  <c r="C22" i="49"/>
  <c r="C62" i="49"/>
  <c r="CP17" i="49"/>
  <c r="CU17" i="49"/>
  <c r="CR17" i="49"/>
  <c r="CO17" i="49"/>
  <c r="CY17" i="49"/>
  <c r="CX17" i="49"/>
  <c r="CQ17" i="49"/>
  <c r="CW17" i="49"/>
  <c r="C24" i="49"/>
  <c r="DD24" i="67"/>
  <c r="DL24" i="67"/>
  <c r="DH24" i="67"/>
  <c r="DA24" i="67"/>
  <c r="DE24" i="67"/>
  <c r="DF24" i="67"/>
  <c r="DJ24" i="67"/>
  <c r="DI24" i="67"/>
  <c r="DC24" i="67"/>
  <c r="DK24" i="67"/>
  <c r="DG24" i="67"/>
  <c r="DB24" i="67"/>
  <c r="CU45" i="49"/>
  <c r="CX45" i="49"/>
  <c r="CR45" i="49"/>
  <c r="CY45" i="49"/>
  <c r="CN45" i="49"/>
  <c r="CW45" i="49"/>
  <c r="CP45" i="49"/>
  <c r="CO45" i="49"/>
  <c r="C7" i="49"/>
  <c r="DF7" i="67"/>
  <c r="DL7" i="67"/>
  <c r="DE7" i="67"/>
  <c r="DK7" i="67"/>
  <c r="DD7" i="67"/>
  <c r="DC7" i="67"/>
  <c r="DH7" i="67"/>
  <c r="DA7" i="67"/>
  <c r="DB7" i="67"/>
  <c r="DJ7" i="67"/>
  <c r="DG7" i="67"/>
  <c r="GL7" i="67"/>
  <c r="DI7" i="67"/>
  <c r="C12" i="49"/>
  <c r="DI12" i="67"/>
  <c r="DE12" i="67"/>
  <c r="DB12" i="67"/>
  <c r="DA12" i="67"/>
  <c r="DF12" i="67"/>
  <c r="DC12" i="67"/>
  <c r="DD12" i="67"/>
  <c r="DG12" i="67"/>
  <c r="DL12" i="67"/>
  <c r="DH12" i="67"/>
  <c r="DJ12" i="67"/>
  <c r="DK12" i="67"/>
  <c r="C28" i="49"/>
  <c r="DF28" i="67"/>
  <c r="DJ28" i="67"/>
  <c r="DE28" i="67"/>
  <c r="DB28" i="67"/>
  <c r="DA28" i="67"/>
  <c r="DD28" i="67"/>
  <c r="DG28" i="67"/>
  <c r="DL28" i="67"/>
  <c r="DC28" i="67"/>
  <c r="DK28" i="67"/>
  <c r="DI28" i="67"/>
  <c r="DH28" i="67"/>
  <c r="BA29" i="49"/>
  <c r="AR29" i="49"/>
  <c r="AV29" i="49"/>
  <c r="BC29" i="49"/>
  <c r="AU29" i="49"/>
  <c r="AW29" i="49"/>
  <c r="BB29" i="49"/>
  <c r="AS29" i="49"/>
  <c r="AZ29" i="49"/>
  <c r="C32" i="49"/>
  <c r="DL32" i="67"/>
  <c r="DG32" i="67"/>
  <c r="DF32" i="67"/>
  <c r="DB32" i="67"/>
  <c r="DA32" i="67"/>
  <c r="DK32" i="67"/>
  <c r="DE32" i="67"/>
  <c r="DI32" i="67"/>
  <c r="DH32" i="67"/>
  <c r="DD32" i="67"/>
  <c r="DC32" i="67"/>
  <c r="DJ32" i="67"/>
  <c r="C44" i="49"/>
  <c r="C56" i="49"/>
  <c r="CM86" i="49"/>
  <c r="CG86" i="49"/>
  <c r="CI86" i="49"/>
  <c r="CJ86" i="49"/>
  <c r="CF86" i="49"/>
  <c r="CE86" i="49"/>
  <c r="CB86" i="49"/>
  <c r="CD86" i="49"/>
  <c r="CC86" i="49"/>
  <c r="CL86" i="49"/>
  <c r="CK86" i="49"/>
  <c r="CH86" i="49"/>
  <c r="CL89" i="49"/>
  <c r="CM89" i="49"/>
  <c r="CE89" i="49"/>
  <c r="CJ89" i="49"/>
  <c r="CD89" i="49"/>
  <c r="CG89" i="49"/>
  <c r="CI89" i="49"/>
  <c r="CF89" i="49"/>
  <c r="CB89" i="49"/>
  <c r="CH89" i="49"/>
  <c r="CK89" i="49"/>
  <c r="CC89" i="49"/>
  <c r="C20" i="49"/>
  <c r="C38" i="49"/>
  <c r="C50" i="49"/>
  <c r="C23" i="49"/>
  <c r="DG23" i="67"/>
  <c r="DJ23" i="67"/>
  <c r="DF23" i="67"/>
  <c r="DK23" i="67"/>
  <c r="DA23" i="67"/>
  <c r="DB23" i="67"/>
  <c r="DI23" i="67"/>
  <c r="DD23" i="67"/>
  <c r="DL23" i="67"/>
  <c r="DC23" i="67"/>
  <c r="DH23" i="67"/>
  <c r="DE23" i="67"/>
  <c r="BI29" i="49"/>
  <c r="BF29" i="49"/>
  <c r="BO29" i="49"/>
  <c r="BK29" i="49"/>
  <c r="BM29" i="49"/>
  <c r="BL29" i="49"/>
  <c r="BE29" i="49"/>
  <c r="BD29" i="49"/>
  <c r="C39" i="49"/>
  <c r="C51" i="49"/>
  <c r="DK51" i="67"/>
  <c r="DC51" i="67"/>
  <c r="DJ51" i="67"/>
  <c r="DE51" i="67"/>
  <c r="DD51" i="67"/>
  <c r="DI51" i="67"/>
  <c r="DA51" i="67"/>
  <c r="DF51" i="67"/>
  <c r="DB51" i="67"/>
  <c r="DL51" i="67"/>
  <c r="DH51" i="67"/>
  <c r="DG51" i="67"/>
  <c r="C63" i="49"/>
  <c r="C68" i="49"/>
  <c r="AY87" i="49"/>
  <c r="AU87" i="49"/>
  <c r="AW87" i="49"/>
  <c r="BA87" i="49"/>
  <c r="BB87" i="49"/>
  <c r="AS87" i="49"/>
  <c r="AV87" i="49"/>
  <c r="AZ87" i="49"/>
  <c r="BC87" i="49"/>
  <c r="AX87" i="49"/>
  <c r="AR87" i="49"/>
  <c r="AT87" i="49"/>
  <c r="C4" i="49"/>
  <c r="C9" i="49"/>
  <c r="C41" i="49"/>
  <c r="BX45" i="49"/>
  <c r="BZ45" i="49"/>
  <c r="BY45" i="49"/>
  <c r="BP45" i="49"/>
  <c r="BT45" i="49"/>
  <c r="BS45" i="49"/>
  <c r="BQ45" i="49"/>
  <c r="BR45" i="49"/>
  <c r="BV45" i="49"/>
  <c r="AQ12" i="49"/>
  <c r="AK12" i="49"/>
  <c r="AO12" i="49"/>
  <c r="AI12" i="49"/>
  <c r="AN12" i="49"/>
  <c r="AH12" i="49"/>
  <c r="AG12" i="49"/>
  <c r="AJ12" i="49"/>
  <c r="AF12" i="49"/>
  <c r="AL12" i="49"/>
  <c r="AM12" i="49"/>
  <c r="C14" i="49"/>
  <c r="U17" i="49"/>
  <c r="W17" i="49"/>
  <c r="Y17" i="49"/>
  <c r="T17" i="49"/>
  <c r="V17" i="49"/>
  <c r="AC17" i="49"/>
  <c r="AA17" i="49"/>
  <c r="Z17" i="49"/>
  <c r="X17" i="49"/>
  <c r="C18" i="49"/>
  <c r="DL18" i="67"/>
  <c r="DH18" i="67"/>
  <c r="DG18" i="67"/>
  <c r="DF18" i="67"/>
  <c r="DB18" i="67"/>
  <c r="DA18" i="67"/>
  <c r="DK18" i="67"/>
  <c r="DC18" i="67"/>
  <c r="DJ18" i="67"/>
  <c r="DD18" i="67"/>
  <c r="DE18" i="67"/>
  <c r="DI18" i="67"/>
  <c r="BR29" i="49"/>
  <c r="BW29" i="49"/>
  <c r="BQ29" i="49"/>
  <c r="BX29" i="49"/>
  <c r="BP29" i="49"/>
  <c r="BY29" i="49"/>
  <c r="BS29" i="49"/>
  <c r="CA29" i="49"/>
  <c r="BZ29" i="49"/>
  <c r="C34" i="49"/>
  <c r="C46" i="49"/>
  <c r="C58" i="49"/>
  <c r="BN88" i="49"/>
  <c r="BH88" i="49"/>
  <c r="BL88" i="49"/>
  <c r="BO88" i="49"/>
  <c r="BK88" i="49"/>
  <c r="BD88" i="49"/>
  <c r="BF88" i="49"/>
  <c r="BE88" i="49"/>
  <c r="BG88" i="49"/>
  <c r="BJ88" i="49"/>
  <c r="BI88" i="49"/>
  <c r="BM88" i="49"/>
  <c r="B85" i="49"/>
  <c r="A89" i="49"/>
  <c r="E85" i="49"/>
  <c r="A88" i="49"/>
  <c r="B89" i="49"/>
  <c r="DC45" i="67"/>
  <c r="DB67" i="67"/>
  <c r="E88" i="49"/>
  <c r="B88" i="49"/>
  <c r="E87" i="49"/>
  <c r="B87" i="49"/>
  <c r="A87" i="49"/>
  <c r="A86" i="49"/>
  <c r="E89" i="49"/>
  <c r="B86" i="49"/>
  <c r="E86" i="49"/>
  <c r="DE10" i="67"/>
  <c r="DK13" i="67"/>
  <c r="DK14" i="67"/>
  <c r="DG42" i="67"/>
  <c r="DH16" i="67"/>
  <c r="DA26" i="67"/>
  <c r="DE58" i="67"/>
  <c r="DF44" i="67"/>
  <c r="DG40" i="67"/>
  <c r="DC33" i="67"/>
  <c r="DK52" i="67"/>
  <c r="DJ8" i="67"/>
  <c r="DA19" i="67"/>
  <c r="DC22" i="67"/>
  <c r="DK21" i="67"/>
  <c r="DF11" i="67"/>
  <c r="DE66" i="67"/>
  <c r="DE4" i="67"/>
  <c r="DF64" i="67"/>
  <c r="DF56" i="67"/>
  <c r="DI20" i="67"/>
  <c r="DF68" i="67"/>
  <c r="GO7" i="67" l="1"/>
  <c r="GH7" i="67"/>
  <c r="EG17" i="67"/>
  <c r="EM17" i="67"/>
  <c r="FM53" i="67"/>
  <c r="FF17" i="67"/>
  <c r="GP7" i="67"/>
  <c r="EZ17" i="67"/>
  <c r="FE17" i="67"/>
  <c r="GF17" i="67"/>
  <c r="GR7" i="67"/>
  <c r="FQ53" i="67"/>
  <c r="GR29" i="67"/>
  <c r="EQ17" i="67"/>
  <c r="FX17" i="67"/>
  <c r="GE17" i="67"/>
  <c r="DL26" i="67"/>
  <c r="EW65" i="67"/>
  <c r="GI7" i="67"/>
  <c r="FW17" i="67"/>
  <c r="GB17" i="67"/>
  <c r="ET17" i="67"/>
  <c r="FS53" i="67"/>
  <c r="GM7" i="67"/>
  <c r="FU17" i="67"/>
  <c r="FL53" i="67"/>
  <c r="DG19" i="67"/>
  <c r="DH66" i="67"/>
  <c r="GK17" i="67"/>
  <c r="EV17" i="67"/>
  <c r="DG11" i="67"/>
  <c r="DF20" i="67"/>
  <c r="DC66" i="67"/>
  <c r="GQ17" i="67"/>
  <c r="FE53" i="67"/>
  <c r="DO29" i="67"/>
  <c r="ED65" i="67"/>
  <c r="DD58" i="67"/>
  <c r="FH17" i="67"/>
  <c r="FP17" i="67"/>
  <c r="DA11" i="67"/>
  <c r="DJ26" i="67"/>
  <c r="DJ19" i="67"/>
  <c r="EY29" i="67"/>
  <c r="DK67" i="67"/>
  <c r="DL4" i="67"/>
  <c r="EH17" i="67"/>
  <c r="FJ53" i="67"/>
  <c r="DK10" i="67"/>
  <c r="DD4" i="67"/>
  <c r="DI44" i="67"/>
  <c r="DD16" i="67"/>
  <c r="DB33" i="67"/>
  <c r="FD17" i="67"/>
  <c r="DR17" i="67"/>
  <c r="EI65" i="67"/>
  <c r="DW67" i="67"/>
  <c r="DG58" i="67"/>
  <c r="FK17" i="67"/>
  <c r="FF65" i="67"/>
  <c r="EF29" i="67"/>
  <c r="GP67" i="67"/>
  <c r="FS17" i="67"/>
  <c r="FB53" i="67"/>
  <c r="FD53" i="67"/>
  <c r="FP29" i="67"/>
  <c r="DH67" i="67"/>
  <c r="DC4" i="67"/>
  <c r="DK56" i="67"/>
  <c r="DC56" i="67"/>
  <c r="DK4" i="67"/>
  <c r="DK20" i="67"/>
  <c r="GJ7" i="67"/>
  <c r="GA17" i="67"/>
  <c r="FZ17" i="67"/>
  <c r="DH10" i="67"/>
  <c r="FA65" i="67"/>
  <c r="DD19" i="67"/>
  <c r="DD64" i="67"/>
  <c r="DK16" i="67"/>
  <c r="DA45" i="67"/>
  <c r="GN29" i="67"/>
  <c r="EX29" i="67"/>
  <c r="DB58" i="67"/>
  <c r="GG7" i="67"/>
  <c r="DC64" i="67"/>
  <c r="DD20" i="67"/>
  <c r="DK44" i="67"/>
  <c r="GJ17" i="67"/>
  <c r="FJ17" i="67"/>
  <c r="EF17" i="67"/>
  <c r="DE40" i="67"/>
  <c r="FH53" i="67"/>
  <c r="EG65" i="67"/>
  <c r="DE64" i="67"/>
  <c r="DL16" i="67"/>
  <c r="GI45" i="67"/>
  <c r="FX29" i="67"/>
  <c r="EP29" i="67"/>
  <c r="FE29" i="67"/>
  <c r="EW29" i="67"/>
  <c r="GQ45" i="67"/>
  <c r="DI4" i="67"/>
  <c r="EC17" i="67"/>
  <c r="DD68" i="67"/>
  <c r="DE20" i="67"/>
  <c r="DL44" i="67"/>
  <c r="DF21" i="67"/>
  <c r="EI17" i="67"/>
  <c r="DC40" i="67"/>
  <c r="DB26" i="67"/>
  <c r="DC52" i="67"/>
  <c r="DJ64" i="67"/>
  <c r="DF16" i="67"/>
  <c r="FR45" i="67"/>
  <c r="EK29" i="67"/>
  <c r="FF29" i="67"/>
  <c r="FJ29" i="67"/>
  <c r="DA56" i="67"/>
  <c r="DH45" i="67"/>
  <c r="DG4" i="67"/>
  <c r="FI45" i="67"/>
  <c r="GD29" i="67"/>
  <c r="FY29" i="67"/>
  <c r="DB14" i="67"/>
  <c r="DB68" i="67"/>
  <c r="DJ20" i="67"/>
  <c r="DH44" i="67"/>
  <c r="DI22" i="67"/>
  <c r="DG21" i="67"/>
  <c r="DL40" i="67"/>
  <c r="DD26" i="67"/>
  <c r="DD52" i="67"/>
  <c r="EA65" i="67"/>
  <c r="FQ45" i="67"/>
  <c r="FR29" i="67"/>
  <c r="GG29" i="67"/>
  <c r="FG17" i="67"/>
  <c r="FO53" i="67"/>
  <c r="FL29" i="67"/>
  <c r="DG20" i="67"/>
  <c r="DA44" i="67"/>
  <c r="EF12" i="67"/>
  <c r="DJ22" i="67"/>
  <c r="EK17" i="67"/>
  <c r="FP53" i="67"/>
  <c r="DE26" i="67"/>
  <c r="DL52" i="67"/>
  <c r="FB65" i="67"/>
  <c r="DL8" i="67"/>
  <c r="FM45" i="67"/>
  <c r="EJ29" i="67"/>
  <c r="DV29" i="67"/>
  <c r="DF13" i="67"/>
  <c r="FJ45" i="67"/>
  <c r="DC44" i="67"/>
  <c r="DB64" i="67"/>
  <c r="DC58" i="67"/>
  <c r="DE44" i="67"/>
  <c r="DE22" i="67"/>
  <c r="GN17" i="67"/>
  <c r="GH17" i="67"/>
  <c r="DC26" i="67"/>
  <c r="EX65" i="67"/>
  <c r="DB8" i="67"/>
  <c r="FK45" i="67"/>
  <c r="GR45" i="67"/>
  <c r="GX6" i="67"/>
  <c r="DW29" i="67"/>
  <c r="DD56" i="67"/>
  <c r="EC65" i="67"/>
  <c r="DE45" i="67"/>
  <c r="DK58" i="67"/>
  <c r="DU29" i="67"/>
  <c r="DD44" i="67"/>
  <c r="EU67" i="67"/>
  <c r="DH58" i="67"/>
  <c r="DI56" i="67"/>
  <c r="DJ44" i="67"/>
  <c r="EA12" i="67"/>
  <c r="FN17" i="67"/>
  <c r="FA17" i="67"/>
  <c r="DN17" i="67"/>
  <c r="GC17" i="67"/>
  <c r="DG26" i="67"/>
  <c r="FD65" i="67"/>
  <c r="DF8" i="67"/>
  <c r="DG45" i="67"/>
  <c r="DB45" i="67"/>
  <c r="EO29" i="67"/>
  <c r="GP29" i="67"/>
  <c r="BT29" i="49"/>
  <c r="FM29" i="67"/>
  <c r="CA45" i="49"/>
  <c r="FT45" i="67"/>
  <c r="AC67" i="49"/>
  <c r="DV67" i="67"/>
  <c r="GL29" i="67"/>
  <c r="EF65" i="67"/>
  <c r="L29" i="5"/>
  <c r="BJ17" i="49"/>
  <c r="FC17" i="67"/>
  <c r="AE17" i="49"/>
  <c r="DX17" i="67"/>
  <c r="FB90" i="67"/>
  <c r="BI90" i="49"/>
  <c r="EJ12" i="67"/>
  <c r="BS17" i="49"/>
  <c r="FL17" i="67"/>
  <c r="X29" i="49"/>
  <c r="DQ29" i="67"/>
  <c r="DI10" i="67"/>
  <c r="AH17" i="49"/>
  <c r="EA17" i="67"/>
  <c r="BG65" i="49"/>
  <c r="EZ65" i="67"/>
  <c r="ET29" i="67"/>
  <c r="FZ29" i="67"/>
  <c r="CC17" i="49"/>
  <c r="FV17" i="67"/>
  <c r="AU67" i="49"/>
  <c r="EN67" i="67"/>
  <c r="L32" i="5"/>
  <c r="CP67" i="49"/>
  <c r="GI67" i="67"/>
  <c r="BI17" i="49"/>
  <c r="FB17" i="67"/>
  <c r="AP12" i="49"/>
  <c r="EI12" i="67"/>
  <c r="BU45" i="49"/>
  <c r="FN45" i="67"/>
  <c r="CR7" i="49"/>
  <c r="GK7" i="67"/>
  <c r="AB17" i="49"/>
  <c r="DU17" i="67"/>
  <c r="CN67" i="49"/>
  <c r="GG67" i="67"/>
  <c r="AD17" i="49"/>
  <c r="DW17" i="67"/>
  <c r="EX90" i="67"/>
  <c r="BE90" i="49"/>
  <c r="AY29" i="49"/>
  <c r="ER29" i="67"/>
  <c r="EE12" i="67"/>
  <c r="GX17" i="67"/>
  <c r="U29" i="49"/>
  <c r="DN29" i="67"/>
  <c r="FH65" i="67"/>
  <c r="FO45" i="67"/>
  <c r="CK17" i="49"/>
  <c r="GD17" i="67"/>
  <c r="AT67" i="49"/>
  <c r="EM67" i="67"/>
  <c r="L28" i="5"/>
  <c r="CU67" i="49"/>
  <c r="GN67" i="67"/>
  <c r="BM53" i="49"/>
  <c r="FF53" i="67"/>
  <c r="BL65" i="49"/>
  <c r="FE65" i="67"/>
  <c r="BT17" i="49"/>
  <c r="FM17" i="67"/>
  <c r="AK17" i="49"/>
  <c r="ED17" i="67"/>
  <c r="CX7" i="49"/>
  <c r="GQ7" i="67"/>
  <c r="BN29" i="49"/>
  <c r="FG29" i="67"/>
  <c r="DI11" i="67"/>
  <c r="DJ11" i="67"/>
  <c r="DB11" i="67"/>
  <c r="DC11" i="67"/>
  <c r="DK11" i="67"/>
  <c r="DE11" i="67"/>
  <c r="DD11" i="67"/>
  <c r="DL11" i="67"/>
  <c r="DH11" i="67"/>
  <c r="DJ42" i="67"/>
  <c r="DH42" i="67"/>
  <c r="DF42" i="67"/>
  <c r="DD42" i="67"/>
  <c r="DK42" i="67"/>
  <c r="DE42" i="67"/>
  <c r="DL42" i="67"/>
  <c r="DC42" i="67"/>
  <c r="DA42" i="67"/>
  <c r="AN89" i="49"/>
  <c r="AP89" i="49"/>
  <c r="AI89" i="49"/>
  <c r="AK89" i="49"/>
  <c r="AO89" i="49"/>
  <c r="AL89" i="49"/>
  <c r="EZ85" i="67"/>
  <c r="FC85" i="67"/>
  <c r="EX85" i="67"/>
  <c r="EY85" i="67"/>
  <c r="FB85" i="67"/>
  <c r="C85" i="49"/>
  <c r="FG85" i="67"/>
  <c r="FE85" i="67"/>
  <c r="FD85" i="67"/>
  <c r="FA85" i="67"/>
  <c r="EW85" i="67"/>
  <c r="FH85" i="67"/>
  <c r="FF85" i="67"/>
  <c r="Q89" i="49"/>
  <c r="S89" i="49"/>
  <c r="J89" i="49"/>
  <c r="M89" i="49"/>
  <c r="P89" i="49"/>
  <c r="O89" i="49"/>
  <c r="DI68" i="67"/>
  <c r="BJ29" i="49"/>
  <c r="FC29" i="67"/>
  <c r="AX29" i="49"/>
  <c r="EQ29" i="67"/>
  <c r="BV17" i="49"/>
  <c r="FO17" i="67"/>
  <c r="EL17" i="67"/>
  <c r="Y29" i="49"/>
  <c r="DR29" i="67"/>
  <c r="GX65" i="67"/>
  <c r="DG67" i="67"/>
  <c r="DO67" i="67"/>
  <c r="CR29" i="49"/>
  <c r="GK29" i="67"/>
  <c r="CV89" i="49"/>
  <c r="CW89" i="49"/>
  <c r="CO89" i="49"/>
  <c r="CR89" i="49"/>
  <c r="CS89" i="49"/>
  <c r="CX89" i="49"/>
  <c r="CY89" i="49"/>
  <c r="BG29" i="49"/>
  <c r="EZ29" i="67"/>
  <c r="GN7" i="67"/>
  <c r="CQ45" i="49"/>
  <c r="GJ45" i="67"/>
  <c r="FI17" i="67"/>
  <c r="AE29" i="49"/>
  <c r="DX29" i="67"/>
  <c r="CM29" i="49"/>
  <c r="GF29" i="67"/>
  <c r="AW17" i="49"/>
  <c r="EP17" i="67"/>
  <c r="FH90" i="67"/>
  <c r="BO90" i="49"/>
  <c r="EU17" i="67"/>
  <c r="C89" i="49"/>
  <c r="FX89" i="67"/>
  <c r="FY89" i="67"/>
  <c r="FU89" i="67"/>
  <c r="FZ89" i="67"/>
  <c r="GE89" i="67"/>
  <c r="GB89" i="67"/>
  <c r="GC89" i="67"/>
  <c r="GD89" i="67"/>
  <c r="FV89" i="67"/>
  <c r="GA89" i="67"/>
  <c r="GF89" i="67"/>
  <c r="FW89" i="67"/>
  <c r="DA13" i="67"/>
  <c r="DE13" i="67"/>
  <c r="DL13" i="67"/>
  <c r="DC13" i="67"/>
  <c r="DI13" i="67"/>
  <c r="DB13" i="67"/>
  <c r="DJ13" i="67"/>
  <c r="DD13" i="67"/>
  <c r="C86" i="49"/>
  <c r="GF86" i="67"/>
  <c r="FZ86" i="67"/>
  <c r="GC86" i="67"/>
  <c r="FX86" i="67"/>
  <c r="GD86" i="67"/>
  <c r="FW86" i="67"/>
  <c r="FV86" i="67"/>
  <c r="GA86" i="67"/>
  <c r="FY86" i="67"/>
  <c r="FU86" i="67"/>
  <c r="GB86" i="67"/>
  <c r="GE86" i="67"/>
  <c r="BM87" i="49"/>
  <c r="BK87" i="49"/>
  <c r="BN87" i="49"/>
  <c r="BL87" i="49"/>
  <c r="BG87" i="49"/>
  <c r="BJ87" i="49"/>
  <c r="BE87" i="49"/>
  <c r="BH87" i="49"/>
  <c r="BD87" i="49"/>
  <c r="BI87" i="49"/>
  <c r="BO87" i="49"/>
  <c r="BF87" i="49"/>
  <c r="BY88" i="49"/>
  <c r="BT88" i="49"/>
  <c r="BV88" i="49"/>
  <c r="BS88" i="49"/>
  <c r="BZ88" i="49"/>
  <c r="BW88" i="49"/>
  <c r="BX88" i="49"/>
  <c r="BP88" i="49"/>
  <c r="GJ67" i="67"/>
  <c r="ES67" i="67"/>
  <c r="ET67" i="67"/>
  <c r="GM67" i="67"/>
  <c r="GO67" i="67"/>
  <c r="GK67" i="67"/>
  <c r="EV67" i="67"/>
  <c r="DI67" i="67"/>
  <c r="DA67" i="67"/>
  <c r="DD67" i="67"/>
  <c r="DC67" i="67"/>
  <c r="GH67" i="67"/>
  <c r="DL67" i="67"/>
  <c r="DF67" i="67"/>
  <c r="EK67" i="67"/>
  <c r="EQ67" i="67"/>
  <c r="DE67" i="67"/>
  <c r="GL67" i="67"/>
  <c r="DJ67" i="67"/>
  <c r="DM67" i="67"/>
  <c r="CV87" i="49"/>
  <c r="CY87" i="49"/>
  <c r="CP87" i="49"/>
  <c r="CT87" i="49"/>
  <c r="CX87" i="49"/>
  <c r="CR87" i="49"/>
  <c r="CN87" i="49"/>
  <c r="CQ87" i="49"/>
  <c r="CS87" i="49"/>
  <c r="CU87" i="49"/>
  <c r="CO87" i="49"/>
  <c r="AT85" i="49"/>
  <c r="BC85" i="49"/>
  <c r="AR85" i="49"/>
  <c r="BB85" i="49"/>
  <c r="BA85" i="49"/>
  <c r="AV85" i="49"/>
  <c r="AZ85" i="49"/>
  <c r="AY85" i="49"/>
  <c r="AX85" i="49"/>
  <c r="BU29" i="49"/>
  <c r="FN29" i="67"/>
  <c r="BH29" i="49"/>
  <c r="FA29" i="67"/>
  <c r="AT29" i="49"/>
  <c r="EM29" i="67"/>
  <c r="CS45" i="49"/>
  <c r="GL45" i="67"/>
  <c r="AL29" i="49"/>
  <c r="EE29" i="67"/>
  <c r="DQ17" i="67"/>
  <c r="DB42" i="67"/>
  <c r="DS67" i="67"/>
  <c r="EL67" i="67"/>
  <c r="CT17" i="49"/>
  <c r="GM17" i="67"/>
  <c r="BF53" i="49"/>
  <c r="EY53" i="67"/>
  <c r="BW45" i="49"/>
  <c r="FP45" i="67"/>
  <c r="CS17" i="49"/>
  <c r="GL17" i="67"/>
  <c r="AI65" i="49"/>
  <c r="EB65" i="67"/>
  <c r="BP53" i="49"/>
  <c r="FI53" i="67"/>
  <c r="DJ33" i="67"/>
  <c r="DG33" i="67"/>
  <c r="DK33" i="67"/>
  <c r="DL33" i="67"/>
  <c r="DE33" i="67"/>
  <c r="DD33" i="67"/>
  <c r="DI33" i="67"/>
  <c r="DF33" i="67"/>
  <c r="DH33" i="67"/>
  <c r="AP86" i="49"/>
  <c r="AO86" i="49"/>
  <c r="AJ86" i="49"/>
  <c r="AI86" i="49"/>
  <c r="AF86" i="49"/>
  <c r="AK86" i="49"/>
  <c r="AE88" i="49"/>
  <c r="AA88" i="49"/>
  <c r="Z88" i="49"/>
  <c r="W88" i="49"/>
  <c r="X88" i="49"/>
  <c r="V88" i="49"/>
  <c r="DA68" i="67"/>
  <c r="DL68" i="67"/>
  <c r="DK68" i="67"/>
  <c r="DC68" i="67"/>
  <c r="DE68" i="67"/>
  <c r="DH68" i="67"/>
  <c r="DJ68" i="67"/>
  <c r="DG68" i="67"/>
  <c r="DC21" i="67"/>
  <c r="DJ21" i="67"/>
  <c r="DA21" i="67"/>
  <c r="DL21" i="67"/>
  <c r="DH21" i="67"/>
  <c r="DD21" i="67"/>
  <c r="DB21" i="67"/>
  <c r="DA10" i="67"/>
  <c r="DC10" i="67"/>
  <c r="DB10" i="67"/>
  <c r="DJ10" i="67"/>
  <c r="DD10" i="67"/>
  <c r="DL10" i="67"/>
  <c r="DG10" i="67"/>
  <c r="DF10" i="67"/>
  <c r="R85" i="49"/>
  <c r="J85" i="49"/>
  <c r="M85" i="49"/>
  <c r="S85" i="49"/>
  <c r="L85" i="49"/>
  <c r="H85" i="49"/>
  <c r="K85" i="49"/>
  <c r="Q85" i="49"/>
  <c r="CV45" i="49"/>
  <c r="GO45" i="67"/>
  <c r="AG29" i="49"/>
  <c r="DZ29" i="67"/>
  <c r="DI21" i="67"/>
  <c r="CL29" i="49"/>
  <c r="GE29" i="67"/>
  <c r="DI42" i="67"/>
  <c r="DH13" i="67"/>
  <c r="DQ67" i="67"/>
  <c r="DP67" i="67"/>
  <c r="CV17" i="49"/>
  <c r="GO17" i="67"/>
  <c r="CT29" i="49"/>
  <c r="GM29" i="67"/>
  <c r="FF90" i="67"/>
  <c r="BM90" i="49"/>
  <c r="CN17" i="49"/>
  <c r="GG17" i="67"/>
  <c r="FK53" i="67"/>
  <c r="AG17" i="49"/>
  <c r="DZ17" i="67"/>
  <c r="DI14" i="67"/>
  <c r="DH14" i="67"/>
  <c r="DJ14" i="67"/>
  <c r="DF14" i="67"/>
  <c r="DG14" i="67"/>
  <c r="DL14" i="67"/>
  <c r="DE14" i="67"/>
  <c r="DC14" i="67"/>
  <c r="DA14" i="67"/>
  <c r="N87" i="49"/>
  <c r="J87" i="49"/>
  <c r="I87" i="49"/>
  <c r="H87" i="49"/>
  <c r="P87" i="49"/>
  <c r="R87" i="49"/>
  <c r="S87" i="49"/>
  <c r="K87" i="49"/>
  <c r="L87" i="49"/>
  <c r="M87" i="49"/>
  <c r="Q87" i="49"/>
  <c r="O87" i="49"/>
  <c r="BV29" i="49"/>
  <c r="FO29" i="67"/>
  <c r="DD14" i="67"/>
  <c r="CT45" i="49"/>
  <c r="GM45" i="67"/>
  <c r="AI29" i="49"/>
  <c r="EB29" i="67"/>
  <c r="DE21" i="67"/>
  <c r="EX53" i="67"/>
  <c r="CJ29" i="49"/>
  <c r="GC29" i="67"/>
  <c r="Y67" i="49"/>
  <c r="DR67" i="67"/>
  <c r="AL65" i="49"/>
  <c r="EE65" i="67"/>
  <c r="DA33" i="67"/>
  <c r="EI29" i="67"/>
  <c r="FT29" i="67"/>
  <c r="DG13" i="67"/>
  <c r="A85" i="49"/>
  <c r="E14" i="46" s="1"/>
  <c r="CW85" i="49"/>
  <c r="CO85" i="49"/>
  <c r="CT85" i="49"/>
  <c r="CN85" i="49"/>
  <c r="CU85" i="49"/>
  <c r="CY85" i="49"/>
  <c r="CP85" i="49"/>
  <c r="CS85" i="49"/>
  <c r="CR85" i="49"/>
  <c r="EB17" i="67"/>
  <c r="AE87" i="49"/>
  <c r="X87" i="49"/>
  <c r="AC87" i="49"/>
  <c r="V87" i="49"/>
  <c r="U87" i="49"/>
  <c r="AD87" i="49"/>
  <c r="AB87" i="49"/>
  <c r="W87" i="49"/>
  <c r="AA87" i="49"/>
  <c r="Z87" i="49"/>
  <c r="T87" i="49"/>
  <c r="Y87" i="49"/>
  <c r="AH88" i="49"/>
  <c r="AJ88" i="49"/>
  <c r="AF88" i="49"/>
  <c r="AM88" i="49"/>
  <c r="BW89" i="49"/>
  <c r="BZ89" i="49"/>
  <c r="BV89" i="49"/>
  <c r="BU89" i="49"/>
  <c r="BT89" i="49"/>
  <c r="BX89" i="49"/>
  <c r="DB4" i="67"/>
  <c r="DJ4" i="67"/>
  <c r="FE90" i="67"/>
  <c r="BL90" i="49"/>
  <c r="DL20" i="67"/>
  <c r="DZ12" i="67"/>
  <c r="GX7" i="67"/>
  <c r="GX24" i="67"/>
  <c r="DD22" i="67"/>
  <c r="DJ66" i="67"/>
  <c r="DI66" i="67"/>
  <c r="FY17" i="67"/>
  <c r="FQ17" i="67"/>
  <c r="DA40" i="67"/>
  <c r="DH40" i="67"/>
  <c r="DE52" i="67"/>
  <c r="DZ65" i="67"/>
  <c r="DL64" i="67"/>
  <c r="DC8" i="67"/>
  <c r="DA8" i="67"/>
  <c r="DG16" i="67"/>
  <c r="GG45" i="67"/>
  <c r="GP45" i="67"/>
  <c r="DK45" i="67"/>
  <c r="GK45" i="67"/>
  <c r="FU29" i="67"/>
  <c r="EU29" i="67"/>
  <c r="FQ29" i="67"/>
  <c r="DX67" i="67"/>
  <c r="DU67" i="67"/>
  <c r="L30" i="5"/>
  <c r="DS17" i="67"/>
  <c r="GX29" i="67"/>
  <c r="CN18" i="46"/>
  <c r="BP87" i="49"/>
  <c r="CA87" i="49"/>
  <c r="BZ87" i="49"/>
  <c r="BS87" i="49"/>
  <c r="BU87" i="49"/>
  <c r="BY87" i="49"/>
  <c r="BV87" i="49"/>
  <c r="BQ87" i="49"/>
  <c r="BX87" i="49"/>
  <c r="BW87" i="49"/>
  <c r="BT87" i="49"/>
  <c r="BR87" i="49"/>
  <c r="CB88" i="49"/>
  <c r="CI88" i="49"/>
  <c r="CL88" i="49"/>
  <c r="CF88" i="49"/>
  <c r="CK88" i="49"/>
  <c r="CE88" i="49"/>
  <c r="CC88" i="49"/>
  <c r="CH88" i="49"/>
  <c r="CG88" i="49"/>
  <c r="GX18" i="67"/>
  <c r="DH4" i="67"/>
  <c r="DF4" i="67"/>
  <c r="FG90" i="67"/>
  <c r="BN90" i="49"/>
  <c r="DB20" i="67"/>
  <c r="DC20" i="67"/>
  <c r="DL56" i="67"/>
  <c r="ED12" i="67"/>
  <c r="DG66" i="67"/>
  <c r="DM17" i="67"/>
  <c r="EO17" i="67"/>
  <c r="DJ40" i="67"/>
  <c r="DK26" i="67"/>
  <c r="DI52" i="67"/>
  <c r="EH65" i="67"/>
  <c r="DL19" i="67"/>
  <c r="DC19" i="67"/>
  <c r="DK19" i="67"/>
  <c r="DG64" i="67"/>
  <c r="DE8" i="67"/>
  <c r="DI8" i="67"/>
  <c r="DE16" i="67"/>
  <c r="DD45" i="67"/>
  <c r="DI45" i="67"/>
  <c r="EG29" i="67"/>
  <c r="EN29" i="67"/>
  <c r="DY29" i="67"/>
  <c r="EO67" i="67"/>
  <c r="GR67" i="67"/>
  <c r="L26" i="5"/>
  <c r="C88" i="49"/>
  <c r="FA88" i="67"/>
  <c r="FD88" i="67"/>
  <c r="EZ88" i="67"/>
  <c r="EW88" i="67"/>
  <c r="FE88" i="67"/>
  <c r="FC88" i="67"/>
  <c r="FH88" i="67"/>
  <c r="FB88" i="67"/>
  <c r="FF88" i="67"/>
  <c r="EY88" i="67"/>
  <c r="EX88" i="67"/>
  <c r="FG88" i="67"/>
  <c r="ER67" i="67"/>
  <c r="AD89" i="49"/>
  <c r="AA89" i="49"/>
  <c r="AE89" i="49"/>
  <c r="Y89" i="49"/>
  <c r="U89" i="49"/>
  <c r="X89" i="49"/>
  <c r="W89" i="49"/>
  <c r="BL89" i="49"/>
  <c r="BN89" i="49"/>
  <c r="BF89" i="49"/>
  <c r="BI89" i="49"/>
  <c r="BG89" i="49"/>
  <c r="BK89" i="49"/>
  <c r="BJ89" i="49"/>
  <c r="BM89" i="49"/>
  <c r="DI58" i="67"/>
  <c r="FC90" i="67"/>
  <c r="BJ90" i="49"/>
  <c r="DJ56" i="67"/>
  <c r="DG44" i="67"/>
  <c r="EG12" i="67"/>
  <c r="GX12" i="67"/>
  <c r="EH12" i="67"/>
  <c r="DB22" i="67"/>
  <c r="DL22" i="67"/>
  <c r="EY17" i="67"/>
  <c r="FR17" i="67"/>
  <c r="GP17" i="67"/>
  <c r="GX53" i="67"/>
  <c r="DI26" i="67"/>
  <c r="DH26" i="67"/>
  <c r="DF26" i="67"/>
  <c r="DA52" i="67"/>
  <c r="DB52" i="67"/>
  <c r="DG52" i="67"/>
  <c r="DF52" i="67"/>
  <c r="DH52" i="67"/>
  <c r="DH19" i="67"/>
  <c r="DA64" i="67"/>
  <c r="DH8" i="67"/>
  <c r="DI16" i="67"/>
  <c r="FS45" i="67"/>
  <c r="DJ45" i="67"/>
  <c r="FW29" i="67"/>
  <c r="ED29" i="67"/>
  <c r="DT29" i="67"/>
  <c r="GI29" i="67"/>
  <c r="FV29" i="67"/>
  <c r="EP67" i="67"/>
  <c r="L31" i="5"/>
  <c r="DG22" i="67"/>
  <c r="DK22" i="67"/>
  <c r="DB66" i="67"/>
  <c r="DV17" i="67"/>
  <c r="DP17" i="67"/>
  <c r="DB40" i="67"/>
  <c r="EZ53" i="67"/>
  <c r="DF19" i="67"/>
  <c r="DD8" i="67"/>
  <c r="DB16" i="67"/>
  <c r="DC16" i="67"/>
  <c r="DL45" i="67"/>
  <c r="DF45" i="67"/>
  <c r="FS29" i="67"/>
  <c r="FB29" i="67"/>
  <c r="ES29" i="67"/>
  <c r="DN67" i="67"/>
  <c r="DT67" i="67"/>
  <c r="L27" i="5"/>
  <c r="GQ67" i="67"/>
  <c r="EZ90" i="67"/>
  <c r="BG90" i="49"/>
  <c r="BP86" i="49"/>
  <c r="BV86" i="49"/>
  <c r="BU86" i="49"/>
  <c r="BS86" i="49"/>
  <c r="BZ86" i="49"/>
  <c r="V86" i="49"/>
  <c r="AD86" i="49"/>
  <c r="X86" i="49"/>
  <c r="T86" i="49"/>
  <c r="AA86" i="49"/>
  <c r="BD86" i="49"/>
  <c r="BI86" i="49"/>
  <c r="BK86" i="49"/>
  <c r="BL86" i="49"/>
  <c r="BN86" i="49"/>
  <c r="AI87" i="49"/>
  <c r="AO87" i="49"/>
  <c r="AF87" i="49"/>
  <c r="AG87" i="49"/>
  <c r="AL87" i="49"/>
  <c r="AH87" i="49"/>
  <c r="AQ87" i="49"/>
  <c r="AJ87" i="49"/>
  <c r="AM87" i="49"/>
  <c r="AP87" i="49"/>
  <c r="AK87" i="49"/>
  <c r="BC88" i="49"/>
  <c r="AW88" i="49"/>
  <c r="BA88" i="49"/>
  <c r="AV88" i="49"/>
  <c r="BB88" i="49"/>
  <c r="AY88" i="49"/>
  <c r="AR88" i="49"/>
  <c r="AS88" i="49"/>
  <c r="BC86" i="49"/>
  <c r="AR86" i="49"/>
  <c r="AS86" i="49"/>
  <c r="AY86" i="49"/>
  <c r="AW86" i="49"/>
  <c r="DA58" i="67"/>
  <c r="DA4" i="67"/>
  <c r="EW90" i="67"/>
  <c r="BD90" i="49"/>
  <c r="DB56" i="67"/>
  <c r="GX32" i="67"/>
  <c r="EB12" i="67"/>
  <c r="DA22" i="67"/>
  <c r="DH22" i="67"/>
  <c r="DK66" i="67"/>
  <c r="DD66" i="67"/>
  <c r="EJ17" i="67"/>
  <c r="DO17" i="67"/>
  <c r="FT17" i="67"/>
  <c r="DF40" i="67"/>
  <c r="FG53" i="67"/>
  <c r="FC53" i="67"/>
  <c r="DY65" i="67"/>
  <c r="EY65" i="67"/>
  <c r="EJ65" i="67"/>
  <c r="DB19" i="67"/>
  <c r="DH64" i="67"/>
  <c r="DK64" i="67"/>
  <c r="DK8" i="67"/>
  <c r="DJ16" i="67"/>
  <c r="DA16" i="67"/>
  <c r="GH45" i="67"/>
  <c r="DP29" i="67"/>
  <c r="EA29" i="67"/>
  <c r="FD29" i="67"/>
  <c r="FI29" i="67"/>
  <c r="EL29" i="67"/>
  <c r="AL85" i="49"/>
  <c r="AF85" i="49"/>
  <c r="AP85" i="49"/>
  <c r="DJ58" i="67"/>
  <c r="GX51" i="67"/>
  <c r="O86" i="49"/>
  <c r="N86" i="49"/>
  <c r="J86" i="49"/>
  <c r="CI87" i="49"/>
  <c r="CF87" i="49"/>
  <c r="CL87" i="49"/>
  <c r="CB87" i="49"/>
  <c r="CK87" i="49"/>
  <c r="CG87" i="49"/>
  <c r="CC87" i="49"/>
  <c r="CT88" i="49"/>
  <c r="CR88" i="49"/>
  <c r="CO88" i="49"/>
  <c r="CP88" i="49"/>
  <c r="CN88" i="49"/>
  <c r="CS88" i="49"/>
  <c r="CN86" i="49"/>
  <c r="CO86" i="49"/>
  <c r="CQ86" i="49"/>
  <c r="CV86" i="49"/>
  <c r="CT86" i="49"/>
  <c r="W85" i="49"/>
  <c r="AB85" i="49"/>
  <c r="Z85" i="49"/>
  <c r="X85" i="49"/>
  <c r="DL58" i="67"/>
  <c r="FD90" i="67"/>
  <c r="BK90" i="49"/>
  <c r="DH20" i="67"/>
  <c r="DA20" i="67"/>
  <c r="DG56" i="67"/>
  <c r="DE56" i="67"/>
  <c r="GX28" i="67"/>
  <c r="EC12" i="67"/>
  <c r="DF22" i="67"/>
  <c r="DA66" i="67"/>
  <c r="DF66" i="67"/>
  <c r="GI17" i="67"/>
  <c r="GR17" i="67"/>
  <c r="DY17" i="67"/>
  <c r="EN17" i="67"/>
  <c r="DD40" i="67"/>
  <c r="DI40" i="67"/>
  <c r="DK40" i="67"/>
  <c r="EW53" i="67"/>
  <c r="GX30" i="67"/>
  <c r="GX5" i="67"/>
  <c r="DJ52" i="67"/>
  <c r="DE19" i="67"/>
  <c r="DI64" i="67"/>
  <c r="DG8" i="67"/>
  <c r="FL45" i="67"/>
  <c r="GN45" i="67"/>
  <c r="FK29" i="67"/>
  <c r="DS29" i="67"/>
  <c r="GB29" i="67"/>
  <c r="EC29" i="67"/>
  <c r="L25" i="5"/>
  <c r="C87" i="49"/>
  <c r="EU87" i="67"/>
  <c r="ES87" i="67"/>
  <c r="ET87" i="67"/>
  <c r="EK87" i="67"/>
  <c r="DH87" i="67"/>
  <c r="EV87" i="67"/>
  <c r="EO87" i="67"/>
  <c r="DW87" i="67"/>
  <c r="EL87" i="67"/>
  <c r="EN87" i="67"/>
  <c r="EM87" i="67"/>
  <c r="GQ87" i="67"/>
  <c r="ER87" i="67"/>
  <c r="EQ87" i="67"/>
  <c r="EP87" i="67"/>
  <c r="AS89" i="49"/>
  <c r="AT89" i="49"/>
  <c r="BA89" i="49"/>
  <c r="BB89" i="49"/>
  <c r="FA90" i="67"/>
  <c r="BH90" i="49"/>
  <c r="O88" i="49"/>
  <c r="N88" i="49"/>
  <c r="R88" i="49"/>
  <c r="L88" i="49"/>
  <c r="CH85" i="49"/>
  <c r="BW85" i="49"/>
  <c r="BV85" i="49"/>
  <c r="DF58" i="67"/>
  <c r="GX23" i="67"/>
  <c r="EY90" i="67"/>
  <c r="BF90" i="49"/>
  <c r="DH56" i="67"/>
  <c r="DB44" i="67"/>
  <c r="DY12" i="67"/>
  <c r="DL66" i="67"/>
  <c r="DT17" i="67"/>
  <c r="FA53" i="67"/>
  <c r="FN53" i="67"/>
  <c r="FR53" i="67"/>
  <c r="FC65" i="67"/>
  <c r="FG65" i="67"/>
  <c r="DI19" i="67"/>
  <c r="GA29" i="67"/>
  <c r="EH29" i="67"/>
  <c r="EV29" i="67"/>
  <c r="FH29" i="67"/>
  <c r="DM29" i="67"/>
  <c r="L24" i="5"/>
  <c r="FD87" i="67" l="1"/>
  <c r="R33" i="46"/>
  <c r="BY18" i="46"/>
  <c r="BP10" i="46"/>
  <c r="M16" i="46"/>
  <c r="C31" i="46"/>
  <c r="I16" i="46"/>
  <c r="H31" i="46"/>
  <c r="N31" i="46"/>
  <c r="J31" i="46"/>
  <c r="L31" i="46"/>
  <c r="E16" i="46"/>
  <c r="D16" i="46"/>
  <c r="N16" i="46"/>
  <c r="K31" i="46"/>
  <c r="H16" i="46"/>
  <c r="M31" i="46"/>
  <c r="C16" i="46"/>
  <c r="G31" i="46"/>
  <c r="I31" i="46"/>
  <c r="F16" i="46"/>
  <c r="E31" i="46"/>
  <c r="F31" i="46"/>
  <c r="D31" i="46"/>
  <c r="L16" i="46"/>
  <c r="G16" i="46"/>
  <c r="K16" i="46"/>
  <c r="J16" i="46"/>
  <c r="N24" i="46"/>
  <c r="X33" i="46"/>
  <c r="CQ18" i="46"/>
  <c r="CE32" i="46"/>
  <c r="BM16" i="46"/>
  <c r="FQ88" i="67"/>
  <c r="EX87" i="67"/>
  <c r="GO89" i="67"/>
  <c r="DQ87" i="67"/>
  <c r="DA87" i="67"/>
  <c r="EH87" i="67"/>
  <c r="EA87" i="67"/>
  <c r="DQ88" i="67"/>
  <c r="GG87" i="67"/>
  <c r="DU87" i="67"/>
  <c r="DS88" i="67"/>
  <c r="FP88" i="67"/>
  <c r="FL87" i="67"/>
  <c r="DL89" i="67"/>
  <c r="DP87" i="67"/>
  <c r="FG87" i="67"/>
  <c r="DP88" i="67"/>
  <c r="EF88" i="67"/>
  <c r="GK87" i="67"/>
  <c r="FK87" i="67"/>
  <c r="DI87" i="67"/>
  <c r="DK87" i="67"/>
  <c r="DC89" i="67"/>
  <c r="DN87" i="67"/>
  <c r="ED89" i="67"/>
  <c r="EG89" i="67"/>
  <c r="FR88" i="67"/>
  <c r="F26" i="46"/>
  <c r="BZ18" i="46"/>
  <c r="Z33" i="46"/>
  <c r="EZ87" i="67"/>
  <c r="BZ16" i="46"/>
  <c r="CE18" i="46"/>
  <c r="CN25" i="46"/>
  <c r="J10" i="46"/>
  <c r="CN33" i="46"/>
  <c r="CS32" i="46"/>
  <c r="AE10" i="46"/>
  <c r="CS16" i="46"/>
  <c r="AP18" i="46"/>
  <c r="AN10" i="46"/>
  <c r="AY33" i="46"/>
  <c r="BF25" i="46"/>
  <c r="G29" i="46"/>
  <c r="AB25" i="46"/>
  <c r="CP25" i="46"/>
  <c r="BJ16" i="46"/>
  <c r="K26" i="46"/>
  <c r="EH89" i="67"/>
  <c r="FT87" i="67"/>
  <c r="FF87" i="67"/>
  <c r="GJ87" i="67"/>
  <c r="DX87" i="67"/>
  <c r="FI88" i="67"/>
  <c r="AU33" i="46"/>
  <c r="BP32" i="46"/>
  <c r="CI32" i="46"/>
  <c r="BO33" i="46"/>
  <c r="L10" i="46"/>
  <c r="CA18" i="46"/>
  <c r="AL18" i="46"/>
  <c r="BK16" i="46"/>
  <c r="D30" i="46"/>
  <c r="H29" i="46"/>
  <c r="CH18" i="46"/>
  <c r="BA33" i="46"/>
  <c r="DH89" i="67"/>
  <c r="FR87" i="67"/>
  <c r="CN16" i="46"/>
  <c r="BY32" i="46"/>
  <c r="M33" i="46"/>
  <c r="CT32" i="46"/>
  <c r="FN87" i="67"/>
  <c r="FS88" i="67"/>
  <c r="I11" i="46"/>
  <c r="BN25" i="46"/>
  <c r="BE16" i="46"/>
  <c r="CO31" i="46"/>
  <c r="BX18" i="46"/>
  <c r="BI10" i="46"/>
  <c r="BG33" i="46"/>
  <c r="CF16" i="46"/>
  <c r="CS31" i="46"/>
  <c r="CS25" i="46"/>
  <c r="BB10" i="46"/>
  <c r="BO32" i="46"/>
  <c r="AJ33" i="46"/>
  <c r="AY16" i="46"/>
  <c r="BI16" i="46"/>
  <c r="DT88" i="67"/>
  <c r="H14" i="46"/>
  <c r="BF18" i="46"/>
  <c r="AY10" i="46"/>
  <c r="F12" i="46"/>
  <c r="CG10" i="46"/>
  <c r="BS31" i="46"/>
  <c r="E27" i="46"/>
  <c r="M11" i="46"/>
  <c r="AH18" i="46"/>
  <c r="BA16" i="46"/>
  <c r="CG18" i="46"/>
  <c r="I14" i="46"/>
  <c r="BQ33" i="46"/>
  <c r="H15" i="46"/>
  <c r="BT25" i="46"/>
  <c r="GL87" i="67"/>
  <c r="EB87" i="67"/>
  <c r="FE87" i="67"/>
  <c r="DL87" i="67"/>
  <c r="GD88" i="67"/>
  <c r="BK31" i="46"/>
  <c r="BF31" i="46"/>
  <c r="BR33" i="46"/>
  <c r="AD33" i="46"/>
  <c r="CH33" i="46"/>
  <c r="BR25" i="46"/>
  <c r="BE33" i="46"/>
  <c r="U25" i="46"/>
  <c r="BA32" i="46"/>
  <c r="C26" i="46"/>
  <c r="F29" i="46"/>
  <c r="CL16" i="46"/>
  <c r="DG87" i="67"/>
  <c r="FM88" i="67"/>
  <c r="FX88" i="67"/>
  <c r="FC87" i="67"/>
  <c r="GD87" i="67"/>
  <c r="ED86" i="67"/>
  <c r="EI87" i="67"/>
  <c r="EI89" i="67"/>
  <c r="HE7" i="67"/>
  <c r="EW86" i="67"/>
  <c r="GX11" i="67"/>
  <c r="FZ87" i="67"/>
  <c r="DO87" i="67"/>
  <c r="FI87" i="67"/>
  <c r="DB87" i="67"/>
  <c r="DY88" i="67"/>
  <c r="EC86" i="67"/>
  <c r="FS89" i="67"/>
  <c r="GL89" i="67"/>
  <c r="DE85" i="67"/>
  <c r="EP86" i="67"/>
  <c r="DC87" i="67"/>
  <c r="GB87" i="67"/>
  <c r="FO88" i="67"/>
  <c r="DW86" i="67"/>
  <c r="EV86" i="67"/>
  <c r="DI89" i="67"/>
  <c r="FL88" i="67"/>
  <c r="DX89" i="67"/>
  <c r="EC88" i="67"/>
  <c r="DF89" i="67"/>
  <c r="GQ89" i="67"/>
  <c r="FA87" i="67"/>
  <c r="DH88" i="67"/>
  <c r="FY88" i="67"/>
  <c r="HD17" i="67"/>
  <c r="EB89" i="67"/>
  <c r="GP89" i="67"/>
  <c r="EO85" i="67"/>
  <c r="GH87" i="67"/>
  <c r="ED87" i="67"/>
  <c r="GN87" i="67"/>
  <c r="FV87" i="67"/>
  <c r="DY87" i="67"/>
  <c r="DO88" i="67"/>
  <c r="EA88" i="67"/>
  <c r="FU88" i="67"/>
  <c r="EB86" i="67"/>
  <c r="GM85" i="67"/>
  <c r="Z89" i="49"/>
  <c r="DS89" i="67"/>
  <c r="CP89" i="49"/>
  <c r="GI89" i="67"/>
  <c r="J88" i="49"/>
  <c r="DC88" i="67"/>
  <c r="CJ88" i="49"/>
  <c r="GC88" i="67"/>
  <c r="BP89" i="49"/>
  <c r="FI89" i="67"/>
  <c r="HE29" i="67"/>
  <c r="EF87" i="67"/>
  <c r="I24" i="46"/>
  <c r="N27" i="46"/>
  <c r="BI31" i="46"/>
  <c r="W10" i="46"/>
  <c r="BR31" i="46"/>
  <c r="GZ65" i="67"/>
  <c r="CT16" i="46"/>
  <c r="D25" i="46"/>
  <c r="G9" i="46"/>
  <c r="BG25" i="46"/>
  <c r="EC87" i="67"/>
  <c r="GO87" i="67"/>
  <c r="GX56" i="67"/>
  <c r="CE10" i="46"/>
  <c r="C15" i="46"/>
  <c r="CK31" i="46"/>
  <c r="BW16" i="46"/>
  <c r="BV18" i="46"/>
  <c r="P25" i="46"/>
  <c r="AJ10" i="46"/>
  <c r="G18" i="46"/>
  <c r="D33" i="46"/>
  <c r="O18" i="46"/>
  <c r="BZ31" i="46"/>
  <c r="AW31" i="46"/>
  <c r="T25" i="46"/>
  <c r="AZ33" i="46"/>
  <c r="AA33" i="46"/>
  <c r="N12" i="46"/>
  <c r="N33" i="46"/>
  <c r="T18" i="46"/>
  <c r="C12" i="46"/>
  <c r="CE16" i="46"/>
  <c r="G33" i="46"/>
  <c r="BV10" i="46"/>
  <c r="AS25" i="46"/>
  <c r="BF16" i="46"/>
  <c r="AL88" i="49"/>
  <c r="EE88" i="67"/>
  <c r="AQ86" i="49"/>
  <c r="EJ86" i="67"/>
  <c r="EE89" i="67"/>
  <c r="L89" i="49"/>
  <c r="DE89" i="67"/>
  <c r="FO85" i="67"/>
  <c r="AI88" i="49"/>
  <c r="EB88" i="67"/>
  <c r="GX22" i="67"/>
  <c r="HB17" i="67"/>
  <c r="BM32" i="46"/>
  <c r="D29" i="46"/>
  <c r="D10" i="46"/>
  <c r="AG89" i="49"/>
  <c r="DZ89" i="67"/>
  <c r="BI33" i="46"/>
  <c r="AO25" i="46"/>
  <c r="BF10" i="46"/>
  <c r="AY25" i="46"/>
  <c r="HC45" i="67"/>
  <c r="HA17" i="67"/>
  <c r="BU18" i="46"/>
  <c r="AR18" i="46"/>
  <c r="BP33" i="46"/>
  <c r="AZ32" i="46"/>
  <c r="CT25" i="46"/>
  <c r="CA31" i="46"/>
  <c r="CC31" i="46"/>
  <c r="CD25" i="46"/>
  <c r="BB33" i="46"/>
  <c r="AW25" i="46"/>
  <c r="CR31" i="46"/>
  <c r="AF25" i="46"/>
  <c r="G11" i="46"/>
  <c r="AN18" i="46"/>
  <c r="AU25" i="46"/>
  <c r="E29" i="46"/>
  <c r="AC25" i="46"/>
  <c r="BI18" i="46"/>
  <c r="AA25" i="46"/>
  <c r="AH86" i="49"/>
  <c r="EA86" i="67"/>
  <c r="AN88" i="49"/>
  <c r="EG88" i="67"/>
  <c r="F15" i="46"/>
  <c r="BQ31" i="46"/>
  <c r="BT10" i="46"/>
  <c r="H11" i="46"/>
  <c r="F18" i="46"/>
  <c r="CH32" i="46"/>
  <c r="BK25" i="46"/>
  <c r="E26" i="46"/>
  <c r="M30" i="46"/>
  <c r="CD10" i="46"/>
  <c r="C30" i="46"/>
  <c r="BY31" i="46"/>
  <c r="L25" i="46"/>
  <c r="L15" i="46"/>
  <c r="Y10" i="46"/>
  <c r="CK25" i="46"/>
  <c r="BZ10" i="46"/>
  <c r="E9" i="46"/>
  <c r="BP16" i="46"/>
  <c r="BU16" i="46"/>
  <c r="BR18" i="46"/>
  <c r="K27" i="46"/>
  <c r="L30" i="46"/>
  <c r="AV32" i="46"/>
  <c r="AZ31" i="46"/>
  <c r="CF18" i="46"/>
  <c r="BW31" i="46"/>
  <c r="D24" i="46"/>
  <c r="CC16" i="46"/>
  <c r="CC18" i="46"/>
  <c r="CJ32" i="46"/>
  <c r="I12" i="46"/>
  <c r="J33" i="46"/>
  <c r="AQ25" i="46"/>
  <c r="BR16" i="46"/>
  <c r="BW25" i="46"/>
  <c r="CD18" i="46"/>
  <c r="P33" i="46"/>
  <c r="C27" i="46"/>
  <c r="CI33" i="46"/>
  <c r="J26" i="46"/>
  <c r="CB18" i="46"/>
  <c r="F27" i="46"/>
  <c r="CC10" i="46"/>
  <c r="CB25" i="46"/>
  <c r="BH32" i="46"/>
  <c r="K30" i="46"/>
  <c r="X10" i="46"/>
  <c r="BZ33" i="46"/>
  <c r="G12" i="46"/>
  <c r="AN25" i="46"/>
  <c r="AD25" i="46"/>
  <c r="BA25" i="46"/>
  <c r="AU32" i="46"/>
  <c r="E12" i="46"/>
  <c r="BK32" i="46"/>
  <c r="BD10" i="46"/>
  <c r="J12" i="46"/>
  <c r="BM33" i="46"/>
  <c r="AG33" i="46"/>
  <c r="I25" i="46"/>
  <c r="BM18" i="46"/>
  <c r="Q33" i="46"/>
  <c r="I10" i="46"/>
  <c r="CJ33" i="46"/>
  <c r="K24" i="46"/>
  <c r="BH10" i="46"/>
  <c r="CE33" i="46"/>
  <c r="CS10" i="46"/>
  <c r="G26" i="46"/>
  <c r="AN33" i="46"/>
  <c r="CK32" i="46"/>
  <c r="CI16" i="46"/>
  <c r="J9" i="46"/>
  <c r="CR16" i="46"/>
  <c r="BJ31" i="46"/>
  <c r="AP10" i="46"/>
  <c r="F24" i="46"/>
  <c r="AG25" i="46"/>
  <c r="AK10" i="46"/>
  <c r="U10" i="46"/>
  <c r="AA18" i="46"/>
  <c r="AT33" i="46"/>
  <c r="T10" i="46"/>
  <c r="AH25" i="46"/>
  <c r="BK18" i="46"/>
  <c r="AV18" i="46"/>
  <c r="BY16" i="46"/>
  <c r="CG33" i="46"/>
  <c r="AC18" i="46"/>
  <c r="CP32" i="46"/>
  <c r="M26" i="46"/>
  <c r="AF18" i="46"/>
  <c r="BV32" i="46"/>
  <c r="C14" i="46"/>
  <c r="AJ25" i="46"/>
  <c r="K18" i="46"/>
  <c r="E18" i="46"/>
  <c r="CL18" i="46"/>
  <c r="L24" i="46"/>
  <c r="BU31" i="46"/>
  <c r="AY32" i="46"/>
  <c r="CP18" i="46"/>
  <c r="CI31" i="46"/>
  <c r="BH16" i="46"/>
  <c r="AW10" i="46"/>
  <c r="F14" i="46"/>
  <c r="X25" i="46"/>
  <c r="BW32" i="46"/>
  <c r="CN32" i="46"/>
  <c r="BJ18" i="46"/>
  <c r="AB10" i="46"/>
  <c r="K33" i="46"/>
  <c r="P10" i="46"/>
  <c r="O25" i="46"/>
  <c r="BD25" i="46"/>
  <c r="CC32" i="46"/>
  <c r="AX32" i="46"/>
  <c r="CI25" i="46"/>
  <c r="BG31" i="46"/>
  <c r="L27" i="46"/>
  <c r="BO31" i="46"/>
  <c r="CC25" i="46"/>
  <c r="CI10" i="46"/>
  <c r="V33" i="46"/>
  <c r="CO18" i="46"/>
  <c r="BA10" i="46"/>
  <c r="CT10" i="46"/>
  <c r="BJ33" i="46"/>
  <c r="M14" i="46"/>
  <c r="BT32" i="46"/>
  <c r="AL25" i="46"/>
  <c r="V18" i="46"/>
  <c r="F30" i="46"/>
  <c r="BH33" i="46"/>
  <c r="BS32" i="46"/>
  <c r="N15" i="46"/>
  <c r="BT18" i="46"/>
  <c r="CL33" i="46"/>
  <c r="H18" i="46"/>
  <c r="AW32" i="46"/>
  <c r="D9" i="46"/>
  <c r="U18" i="46"/>
  <c r="AT25" i="46"/>
  <c r="CQ16" i="46"/>
  <c r="D27" i="46"/>
  <c r="E30" i="46"/>
  <c r="BE10" i="46"/>
  <c r="AG18" i="46"/>
  <c r="AV25" i="46"/>
  <c r="Y33" i="46"/>
  <c r="U33" i="46"/>
  <c r="CL32" i="46"/>
  <c r="C24" i="46"/>
  <c r="BY25" i="46"/>
  <c r="CG25" i="46"/>
  <c r="CK16" i="46"/>
  <c r="E33" i="46"/>
  <c r="W18" i="46"/>
  <c r="J15" i="46"/>
  <c r="CD32" i="46"/>
  <c r="AT18" i="46"/>
  <c r="BU10" i="46"/>
  <c r="AM10" i="46"/>
  <c r="BM25" i="46"/>
  <c r="J25" i="46"/>
  <c r="CB33" i="46"/>
  <c r="BC10" i="46"/>
  <c r="BC32" i="46"/>
  <c r="BQ10" i="46"/>
  <c r="AP25" i="46"/>
  <c r="T33" i="46"/>
  <c r="CM31" i="46"/>
  <c r="CA32" i="46"/>
  <c r="BJ10" i="46"/>
  <c r="AE25" i="46"/>
  <c r="CB32" i="46"/>
  <c r="BR10" i="46"/>
  <c r="AK25" i="46"/>
  <c r="BD18" i="46"/>
  <c r="G30" i="46"/>
  <c r="AZ25" i="46"/>
  <c r="AX10" i="46"/>
  <c r="R18" i="46"/>
  <c r="CM10" i="46"/>
  <c r="BL33" i="46"/>
  <c r="L18" i="46"/>
  <c r="S18" i="46"/>
  <c r="O33" i="46"/>
  <c r="AX16" i="46"/>
  <c r="AB18" i="46"/>
  <c r="BB31" i="46"/>
  <c r="BZ25" i="46"/>
  <c r="BQ16" i="46"/>
  <c r="CD33" i="46"/>
  <c r="F25" i="46"/>
  <c r="BT16" i="46"/>
  <c r="CK18" i="46"/>
  <c r="CO10" i="46"/>
  <c r="AM25" i="46"/>
  <c r="BJ32" i="46"/>
  <c r="CM25" i="46"/>
  <c r="L9" i="46"/>
  <c r="E25" i="46"/>
  <c r="CD31" i="46"/>
  <c r="AK33" i="46"/>
  <c r="AO10" i="46"/>
  <c r="BP25" i="46"/>
  <c r="Z10" i="46"/>
  <c r="CH16" i="46"/>
  <c r="AA10" i="46"/>
  <c r="CB31" i="46"/>
  <c r="L26" i="46"/>
  <c r="AW16" i="46"/>
  <c r="CJ10" i="46"/>
  <c r="N9" i="46"/>
  <c r="AI18" i="46"/>
  <c r="BI25" i="46"/>
  <c r="BF33" i="46"/>
  <c r="D15" i="46"/>
  <c r="CF31" i="46"/>
  <c r="BK33" i="46"/>
  <c r="G24" i="46"/>
  <c r="BL25" i="46"/>
  <c r="BK10" i="46"/>
  <c r="C18" i="46"/>
  <c r="K28" i="46"/>
  <c r="W25" i="46"/>
  <c r="BM31" i="46"/>
  <c r="K14" i="46"/>
  <c r="AI10" i="46"/>
  <c r="CR32" i="46"/>
  <c r="CM16" i="46"/>
  <c r="AU10" i="46"/>
  <c r="CO25" i="46"/>
  <c r="Q18" i="46"/>
  <c r="CF25" i="46"/>
  <c r="CJ31" i="46"/>
  <c r="C29" i="46"/>
  <c r="BC31" i="46"/>
  <c r="BX33" i="46"/>
  <c r="AV16" i="46"/>
  <c r="E15" i="46"/>
  <c r="BX10" i="46"/>
  <c r="CO16" i="46"/>
  <c r="N29" i="46"/>
  <c r="R25" i="46"/>
  <c r="BV31" i="46"/>
  <c r="I33" i="46"/>
  <c r="P18" i="46"/>
  <c r="BD33" i="46"/>
  <c r="M10" i="46"/>
  <c r="AF10" i="46"/>
  <c r="I18" i="46"/>
  <c r="M29" i="46"/>
  <c r="N10" i="46"/>
  <c r="CS33" i="46"/>
  <c r="CQ10" i="46"/>
  <c r="K9" i="46"/>
  <c r="C10" i="46"/>
  <c r="M9" i="46"/>
  <c r="AE33" i="46"/>
  <c r="AI25" i="46"/>
  <c r="BF32" i="46"/>
  <c r="AM33" i="46"/>
  <c r="CT31" i="46"/>
  <c r="K15" i="46"/>
  <c r="Y25" i="46"/>
  <c r="CA33" i="46"/>
  <c r="BE32" i="46"/>
  <c r="CH25" i="46"/>
  <c r="CG31" i="46"/>
  <c r="BW33" i="46"/>
  <c r="BP31" i="46"/>
  <c r="CM18" i="46"/>
  <c r="BX31" i="46"/>
  <c r="CE31" i="46"/>
  <c r="CP31" i="46"/>
  <c r="L14" i="46"/>
  <c r="F10" i="46"/>
  <c r="CR10" i="46"/>
  <c r="BC25" i="46"/>
  <c r="CT33" i="46"/>
  <c r="CO32" i="46"/>
  <c r="AH10" i="46"/>
  <c r="CJ25" i="46"/>
  <c r="AU16" i="46"/>
  <c r="D14" i="46"/>
  <c r="M15" i="46"/>
  <c r="CK10" i="46"/>
  <c r="BC16" i="46"/>
  <c r="AF33" i="46"/>
  <c r="BM10" i="46"/>
  <c r="CL25" i="46"/>
  <c r="Z18" i="46"/>
  <c r="H30" i="46"/>
  <c r="AM18" i="46"/>
  <c r="S25" i="46"/>
  <c r="CM33" i="46"/>
  <c r="BB18" i="46"/>
  <c r="AS33" i="46"/>
  <c r="AU31" i="46"/>
  <c r="AW33" i="46"/>
  <c r="N26" i="46"/>
  <c r="D11" i="46"/>
  <c r="CH10" i="46"/>
  <c r="I15" i="46"/>
  <c r="W33" i="46"/>
  <c r="CQ31" i="46"/>
  <c r="BR32" i="46"/>
  <c r="AK18" i="46"/>
  <c r="AR25" i="46"/>
  <c r="BL10" i="46"/>
  <c r="AT10" i="46"/>
  <c r="AO18" i="46"/>
  <c r="BN16" i="46"/>
  <c r="BJ25" i="46"/>
  <c r="BS10" i="46"/>
  <c r="AZ16" i="46"/>
  <c r="CE25" i="46"/>
  <c r="BT31" i="46"/>
  <c r="M18" i="46"/>
  <c r="AQ18" i="46"/>
  <c r="E11" i="46"/>
  <c r="BE18" i="46"/>
  <c r="G27" i="46"/>
  <c r="BI32" i="46"/>
  <c r="BX16" i="46"/>
  <c r="AV33" i="46"/>
  <c r="BB25" i="46"/>
  <c r="AY18" i="46"/>
  <c r="H27" i="46"/>
  <c r="BO10" i="46"/>
  <c r="BO18" i="46"/>
  <c r="CG32" i="46"/>
  <c r="N14" i="46"/>
  <c r="BW10" i="46"/>
  <c r="AW18" i="46"/>
  <c r="AP33" i="46"/>
  <c r="BD31" i="46"/>
  <c r="N11" i="46"/>
  <c r="BN33" i="46"/>
  <c r="CT18" i="46"/>
  <c r="L11" i="46"/>
  <c r="BQ25" i="46"/>
  <c r="CJ18" i="46"/>
  <c r="CL10" i="46"/>
  <c r="CP10" i="46"/>
  <c r="BO16" i="46"/>
  <c r="J27" i="46"/>
  <c r="AX33" i="46"/>
  <c r="J24" i="46"/>
  <c r="CR33" i="46"/>
  <c r="N18" i="46"/>
  <c r="BS33" i="46"/>
  <c r="BY33" i="46"/>
  <c r="BN31" i="46"/>
  <c r="BA31" i="46"/>
  <c r="CA10" i="46"/>
  <c r="CC33" i="46"/>
  <c r="BN32" i="46"/>
  <c r="BT33" i="46"/>
  <c r="BG10" i="46"/>
  <c r="AO33" i="46"/>
  <c r="CJ16" i="46"/>
  <c r="H12" i="46"/>
  <c r="BL31" i="46"/>
  <c r="AQ10" i="46"/>
  <c r="BA18" i="46"/>
  <c r="CP16" i="46"/>
  <c r="CL31" i="46"/>
  <c r="BB32" i="46"/>
  <c r="I26" i="46"/>
  <c r="F9" i="46"/>
  <c r="V25" i="46"/>
  <c r="J29" i="46"/>
  <c r="BZ32" i="46"/>
  <c r="AR33" i="46"/>
  <c r="H33" i="46"/>
  <c r="G25" i="46"/>
  <c r="BE31" i="46"/>
  <c r="K25" i="46"/>
  <c r="H25" i="46"/>
  <c r="AH33" i="46"/>
  <c r="J14" i="46"/>
  <c r="AS10" i="46"/>
  <c r="BY10" i="46"/>
  <c r="BH25" i="46"/>
  <c r="L12" i="46"/>
  <c r="BX25" i="46"/>
  <c r="L29" i="46"/>
  <c r="CR25" i="46"/>
  <c r="BV33" i="46"/>
  <c r="BS25" i="46"/>
  <c r="AD18" i="46"/>
  <c r="N85" i="49"/>
  <c r="DG85" i="67"/>
  <c r="AJ89" i="49"/>
  <c r="EC89" i="67"/>
  <c r="FS87" i="67"/>
  <c r="AL10" i="46"/>
  <c r="BW18" i="46"/>
  <c r="BX32" i="46"/>
  <c r="BQ18" i="46"/>
  <c r="H10" i="46"/>
  <c r="BL16" i="46"/>
  <c r="AC33" i="46"/>
  <c r="DM87" i="67"/>
  <c r="DS87" i="67"/>
  <c r="GX16" i="67"/>
  <c r="BN10" i="46"/>
  <c r="CH31" i="46"/>
  <c r="DZ87" i="67"/>
  <c r="DR87" i="67"/>
  <c r="GZ17" i="67"/>
  <c r="DG88" i="67"/>
  <c r="E10" i="46"/>
  <c r="CQ25" i="46"/>
  <c r="H24" i="46"/>
  <c r="S10" i="46"/>
  <c r="CM32" i="46"/>
  <c r="I9" i="46"/>
  <c r="CA16" i="46"/>
  <c r="H26" i="46"/>
  <c r="E24" i="46"/>
  <c r="X18" i="46"/>
  <c r="AX18" i="46"/>
  <c r="CF33" i="46"/>
  <c r="CN10" i="46"/>
  <c r="AR10" i="46"/>
  <c r="N25" i="46"/>
  <c r="CP33" i="46"/>
  <c r="ER88" i="67"/>
  <c r="CX85" i="49"/>
  <c r="GQ85" i="67"/>
  <c r="CR86" i="49"/>
  <c r="GK86" i="67"/>
  <c r="AS18" i="46"/>
  <c r="BU25" i="46"/>
  <c r="CA25" i="46"/>
  <c r="AJ18" i="46"/>
  <c r="CQ89" i="49"/>
  <c r="GJ89" i="67"/>
  <c r="AZ10" i="46"/>
  <c r="Y18" i="46"/>
  <c r="CO33" i="46"/>
  <c r="FH87" i="67"/>
  <c r="GI87" i="67"/>
  <c r="CH87" i="49"/>
  <c r="GA87" i="67"/>
  <c r="BP85" i="49"/>
  <c r="FI85" i="67"/>
  <c r="DD87" i="67"/>
  <c r="EW87" i="67"/>
  <c r="EY87" i="67"/>
  <c r="DX88" i="67"/>
  <c r="DE88" i="67"/>
  <c r="BV25" i="46"/>
  <c r="BB16" i="46"/>
  <c r="AV31" i="46"/>
  <c r="J11" i="46"/>
  <c r="G10" i="46"/>
  <c r="AB33" i="46"/>
  <c r="BH18" i="46"/>
  <c r="J30" i="46"/>
  <c r="CB16" i="46"/>
  <c r="CK33" i="46"/>
  <c r="BC18" i="46"/>
  <c r="I29" i="46"/>
  <c r="BN18" i="46"/>
  <c r="R10" i="46"/>
  <c r="AQ33" i="46"/>
  <c r="D18" i="46"/>
  <c r="CF10" i="46"/>
  <c r="Q25" i="46"/>
  <c r="BS18" i="46"/>
  <c r="CG16" i="46"/>
  <c r="G15" i="46"/>
  <c r="BG32" i="46"/>
  <c r="BC33" i="46"/>
  <c r="O10" i="46"/>
  <c r="CR18" i="46"/>
  <c r="DF85" i="67"/>
  <c r="AG86" i="49"/>
  <c r="DZ86" i="67"/>
  <c r="CA88" i="49"/>
  <c r="FT88" i="67"/>
  <c r="K89" i="49"/>
  <c r="DD89" i="67"/>
  <c r="GM87" i="67"/>
  <c r="BU88" i="49"/>
  <c r="FN88" i="67"/>
  <c r="GK85" i="67"/>
  <c r="DF87" i="67"/>
  <c r="AL33" i="46"/>
  <c r="C25" i="46"/>
  <c r="L33" i="46"/>
  <c r="BO25" i="46"/>
  <c r="CQ33" i="46"/>
  <c r="BD16" i="46"/>
  <c r="J18" i="46"/>
  <c r="GX44" i="67"/>
  <c r="GR87" i="67"/>
  <c r="DT87" i="67"/>
  <c r="FB87" i="67"/>
  <c r="DK88" i="67"/>
  <c r="GH88" i="67"/>
  <c r="M24" i="46"/>
  <c r="BU32" i="46"/>
  <c r="N30" i="46"/>
  <c r="K12" i="46"/>
  <c r="D26" i="46"/>
  <c r="K29" i="46"/>
  <c r="CF32" i="46"/>
  <c r="AX31" i="46"/>
  <c r="G14" i="46"/>
  <c r="BU33" i="46"/>
  <c r="C9" i="46"/>
  <c r="AZ18" i="46"/>
  <c r="AU18" i="46"/>
  <c r="CN31" i="46"/>
  <c r="BD32" i="46"/>
  <c r="BL18" i="46"/>
  <c r="AI33" i="46"/>
  <c r="AD10" i="46"/>
  <c r="CB10" i="46"/>
  <c r="AY31" i="46"/>
  <c r="C33" i="46"/>
  <c r="D12" i="46"/>
  <c r="M27" i="46"/>
  <c r="BG16" i="46"/>
  <c r="BE25" i="46"/>
  <c r="FN89" i="67"/>
  <c r="K88" i="49"/>
  <c r="DD88" i="67"/>
  <c r="AD88" i="49"/>
  <c r="DW88" i="67"/>
  <c r="BE86" i="49"/>
  <c r="EX86" i="67"/>
  <c r="Y88" i="49"/>
  <c r="DR88" i="67"/>
  <c r="AF89" i="49"/>
  <c r="DY89" i="67"/>
  <c r="GE88" i="67"/>
  <c r="BH31" i="46"/>
  <c r="F33" i="46"/>
  <c r="BP18" i="46"/>
  <c r="Z25" i="46"/>
  <c r="CI18" i="46"/>
  <c r="DJ87" i="67"/>
  <c r="BL32" i="46"/>
  <c r="M12" i="46"/>
  <c r="Q10" i="46"/>
  <c r="V10" i="46"/>
  <c r="EJ87" i="67"/>
  <c r="DE87" i="67"/>
  <c r="EE87" i="67"/>
  <c r="D28" i="46"/>
  <c r="F11" i="46"/>
  <c r="K11" i="46"/>
  <c r="CD16" i="46"/>
  <c r="I30" i="46"/>
  <c r="AX25" i="46"/>
  <c r="BG18" i="46"/>
  <c r="CS18" i="46"/>
  <c r="AE18" i="46"/>
  <c r="I27" i="46"/>
  <c r="M25" i="46"/>
  <c r="C11" i="46"/>
  <c r="CQ32" i="46"/>
  <c r="BS16" i="46"/>
  <c r="K10" i="46"/>
  <c r="AV10" i="46"/>
  <c r="BV16" i="46"/>
  <c r="S33" i="46"/>
  <c r="H9" i="46"/>
  <c r="BQ32" i="46"/>
  <c r="AG10" i="46"/>
  <c r="AC10" i="46"/>
  <c r="GX68" i="67"/>
  <c r="DH86" i="67"/>
  <c r="GK89" i="67"/>
  <c r="ET85" i="67"/>
  <c r="GL88" i="67"/>
  <c r="GY17" i="67"/>
  <c r="FO89" i="67"/>
  <c r="DY85" i="67"/>
  <c r="GX33" i="67"/>
  <c r="DO86" i="67"/>
  <c r="DC86" i="67"/>
  <c r="DN89" i="67"/>
  <c r="ER85" i="67"/>
  <c r="FG86" i="67"/>
  <c r="HB29" i="67"/>
  <c r="GX26" i="67"/>
  <c r="EK88" i="67"/>
  <c r="DP85" i="67"/>
  <c r="DA85" i="67"/>
  <c r="EV88" i="67"/>
  <c r="EK86" i="67"/>
  <c r="GH89" i="67"/>
  <c r="EE85" i="67"/>
  <c r="GX45" i="67"/>
  <c r="FO86" i="67"/>
  <c r="DL85" i="67"/>
  <c r="DD85" i="67"/>
  <c r="CH49" i="49"/>
  <c r="GA49" i="67"/>
  <c r="AX32" i="49"/>
  <c r="EQ32" i="67"/>
  <c r="CN24" i="49"/>
  <c r="GG24" i="67"/>
  <c r="AA85" i="49"/>
  <c r="DT85" i="67"/>
  <c r="CX88" i="49"/>
  <c r="GQ88" i="67"/>
  <c r="AE12" i="49"/>
  <c r="DX12" i="67"/>
  <c r="AR47" i="49"/>
  <c r="EK47" i="67"/>
  <c r="CL42" i="49"/>
  <c r="GE42" i="67"/>
  <c r="CW28" i="49"/>
  <c r="GP28" i="67"/>
  <c r="AE86" i="49"/>
  <c r="DX86" i="67"/>
  <c r="CN32" i="49"/>
  <c r="GG32" i="67"/>
  <c r="CT63" i="49"/>
  <c r="GM63" i="67"/>
  <c r="CS12" i="49"/>
  <c r="GL12" i="67"/>
  <c r="BO47" i="49"/>
  <c r="FH47" i="67"/>
  <c r="T12" i="49"/>
  <c r="DM12" i="67"/>
  <c r="AS51" i="49"/>
  <c r="EL51" i="67"/>
  <c r="V65" i="49"/>
  <c r="DO65" i="67"/>
  <c r="AH85" i="49"/>
  <c r="EA85" i="67"/>
  <c r="CT51" i="49"/>
  <c r="GM51" i="67"/>
  <c r="DJ90" i="67"/>
  <c r="Q90" i="49"/>
  <c r="BI32" i="49"/>
  <c r="FB32" i="67"/>
  <c r="HA87" i="67"/>
  <c r="GK90" i="67"/>
  <c r="CR90" i="49"/>
  <c r="CY86" i="49"/>
  <c r="GR86" i="67"/>
  <c r="X12" i="49"/>
  <c r="DQ12" i="67"/>
  <c r="AX51" i="49"/>
  <c r="EQ51" i="67"/>
  <c r="CN28" i="49"/>
  <c r="GG28" i="67"/>
  <c r="FY90" i="67"/>
  <c r="CF90" i="49"/>
  <c r="CT6" i="49"/>
  <c r="GM6" i="67"/>
  <c r="DU85" i="67"/>
  <c r="BG47" i="49"/>
  <c r="EZ47" i="67"/>
  <c r="AU47" i="49"/>
  <c r="EN47" i="67"/>
  <c r="CM32" i="49"/>
  <c r="GF32" i="67"/>
  <c r="DT90" i="67"/>
  <c r="AA90" i="49"/>
  <c r="AZ45" i="49"/>
  <c r="ES45" i="67"/>
  <c r="EI90" i="67"/>
  <c r="AP90" i="49"/>
  <c r="CC45" i="49"/>
  <c r="FV45" i="67"/>
  <c r="BA12" i="49"/>
  <c r="ET12" i="67"/>
  <c r="CI12" i="49"/>
  <c r="GB12" i="67"/>
  <c r="BU57" i="49"/>
  <c r="FN57" i="67"/>
  <c r="DE35" i="67"/>
  <c r="DJ35" i="67"/>
  <c r="DL35" i="67"/>
  <c r="DI35" i="67"/>
  <c r="DA35" i="67"/>
  <c r="DG35" i="67"/>
  <c r="DD35" i="67"/>
  <c r="DC35" i="67"/>
  <c r="DK35" i="67"/>
  <c r="DB35" i="67"/>
  <c r="DF35" i="67"/>
  <c r="DH35" i="67"/>
  <c r="DH90" i="67"/>
  <c r="O90" i="49"/>
  <c r="BS32" i="49"/>
  <c r="FL32" i="67"/>
  <c r="AQ63" i="49"/>
  <c r="EJ63" i="67"/>
  <c r="GM90" i="67"/>
  <c r="CT90" i="49"/>
  <c r="AE85" i="49"/>
  <c r="DX85" i="67"/>
  <c r="AT47" i="49"/>
  <c r="EM47" i="67"/>
  <c r="HB90" i="67"/>
  <c r="CM65" i="49"/>
  <c r="GF65" i="67"/>
  <c r="DJ57" i="67"/>
  <c r="DL57" i="67"/>
  <c r="DC57" i="67"/>
  <c r="DG57" i="67"/>
  <c r="DK57" i="67"/>
  <c r="DE57" i="67"/>
  <c r="DH57" i="67"/>
  <c r="DF57" i="67"/>
  <c r="DD57" i="67"/>
  <c r="DB57" i="67"/>
  <c r="DI57" i="67"/>
  <c r="DA57" i="67"/>
  <c r="BY85" i="49"/>
  <c r="FR85" i="67"/>
  <c r="CL85" i="49"/>
  <c r="GE85" i="67"/>
  <c r="DK90" i="67"/>
  <c r="R90" i="49"/>
  <c r="CK49" i="49"/>
  <c r="GD49" i="67"/>
  <c r="AY13" i="49"/>
  <c r="ER13" i="67"/>
  <c r="CN12" i="49"/>
  <c r="GG12" i="67"/>
  <c r="BW32" i="49"/>
  <c r="FP32" i="67"/>
  <c r="CM67" i="49"/>
  <c r="GF67" i="67"/>
  <c r="BA32" i="49"/>
  <c r="ET32" i="67"/>
  <c r="BL32" i="49"/>
  <c r="FE32" i="67"/>
  <c r="AG63" i="49"/>
  <c r="DZ63" i="67"/>
  <c r="BR28" i="49"/>
  <c r="FK28" i="67"/>
  <c r="CT17" i="46"/>
  <c r="FJ87" i="67"/>
  <c r="CI51" i="49"/>
  <c r="GB51" i="67"/>
  <c r="AE45" i="49"/>
  <c r="DX45" i="67"/>
  <c r="GN90" i="67"/>
  <c r="CU90" i="49"/>
  <c r="CQ24" i="49"/>
  <c r="GJ24" i="67"/>
  <c r="BM47" i="49"/>
  <c r="FF47" i="67"/>
  <c r="CW21" i="49"/>
  <c r="GP21" i="67"/>
  <c r="AT86" i="49"/>
  <c r="EM86" i="67"/>
  <c r="BF86" i="49"/>
  <c r="EY86" i="67"/>
  <c r="BI28" i="49"/>
  <c r="FB28" i="67"/>
  <c r="AT31" i="49"/>
  <c r="EM31" i="67"/>
  <c r="BF18" i="49"/>
  <c r="EY18" i="67"/>
  <c r="CU32" i="49"/>
  <c r="GN32" i="67"/>
  <c r="AL67" i="49"/>
  <c r="EE67" i="67"/>
  <c r="CU23" i="49"/>
  <c r="GN23" i="67"/>
  <c r="BR86" i="49"/>
  <c r="FK86" i="67"/>
  <c r="FJ90" i="67"/>
  <c r="BQ90" i="49"/>
  <c r="T89" i="49"/>
  <c r="DM89" i="67"/>
  <c r="BD6" i="49"/>
  <c r="EW6" i="67"/>
  <c r="BY31" i="49"/>
  <c r="FR31" i="67"/>
  <c r="T24" i="49"/>
  <c r="DM24" i="67"/>
  <c r="BT49" i="49"/>
  <c r="FM49" i="67"/>
  <c r="CD65" i="49"/>
  <c r="FW65" i="67"/>
  <c r="AF23" i="49"/>
  <c r="DY23" i="67"/>
  <c r="AS42" i="49"/>
  <c r="EL42" i="67"/>
  <c r="X57" i="49"/>
  <c r="DQ57" i="67"/>
  <c r="AO28" i="49"/>
  <c r="EH28" i="67"/>
  <c r="ET88" i="67"/>
  <c r="GA88" i="67"/>
  <c r="DW90" i="67"/>
  <c r="AD90" i="49"/>
  <c r="BA45" i="49"/>
  <c r="ET45" i="67"/>
  <c r="EA90" i="67"/>
  <c r="AH90" i="49"/>
  <c r="CF45" i="49"/>
  <c r="FY45" i="67"/>
  <c r="BQ67" i="49"/>
  <c r="FJ67" i="67"/>
  <c r="AY12" i="49"/>
  <c r="ER12" i="67"/>
  <c r="BT65" i="49"/>
  <c r="FM65" i="67"/>
  <c r="AT23" i="49"/>
  <c r="EM23" i="67"/>
  <c r="CK12" i="49"/>
  <c r="GD12" i="67"/>
  <c r="CC28" i="49"/>
  <c r="FV28" i="67"/>
  <c r="CJ57" i="49"/>
  <c r="GC57" i="67"/>
  <c r="BQ57" i="49"/>
  <c r="FJ57" i="67"/>
  <c r="J28" i="46"/>
  <c r="CQ65" i="49"/>
  <c r="GJ65" i="67"/>
  <c r="BR23" i="49"/>
  <c r="FK23" i="67"/>
  <c r="FD86" i="67"/>
  <c r="T53" i="49"/>
  <c r="DM53" i="67"/>
  <c r="CH18" i="49"/>
  <c r="GA18" i="67"/>
  <c r="BX51" i="49"/>
  <c r="FQ51" i="67"/>
  <c r="BJ45" i="49"/>
  <c r="FC45" i="67"/>
  <c r="EL89" i="67"/>
  <c r="H13" i="46"/>
  <c r="E13" i="46"/>
  <c r="N28" i="46"/>
  <c r="H28" i="46"/>
  <c r="F28" i="46"/>
  <c r="F13" i="46"/>
  <c r="L13" i="46"/>
  <c r="M28" i="46"/>
  <c r="D13" i="46"/>
  <c r="I28" i="46"/>
  <c r="C13" i="46"/>
  <c r="I13" i="46"/>
  <c r="M13" i="46"/>
  <c r="G28" i="46"/>
  <c r="C28" i="46"/>
  <c r="E28" i="46"/>
  <c r="N13" i="46"/>
  <c r="AM89" i="49"/>
  <c r="EF89" i="67"/>
  <c r="CO30" i="49"/>
  <c r="GH30" i="67"/>
  <c r="CI24" i="49"/>
  <c r="GB24" i="67"/>
  <c r="AL49" i="49"/>
  <c r="EE49" i="67"/>
  <c r="U32" i="49"/>
  <c r="DN32" i="67"/>
  <c r="CI31" i="49"/>
  <c r="GB31" i="67"/>
  <c r="CQ19" i="49"/>
  <c r="GJ19" i="67"/>
  <c r="AD63" i="49"/>
  <c r="DW63" i="67"/>
  <c r="BB57" i="49"/>
  <c r="EU57" i="67"/>
  <c r="BJ57" i="49"/>
  <c r="FC57" i="67"/>
  <c r="DE90" i="67"/>
  <c r="L90" i="49"/>
  <c r="CF67" i="49"/>
  <c r="FY67" i="67"/>
  <c r="BZ28" i="49"/>
  <c r="FS28" i="67"/>
  <c r="CF51" i="49"/>
  <c r="FY51" i="67"/>
  <c r="CT21" i="49"/>
  <c r="GM21" i="67"/>
  <c r="AS63" i="49"/>
  <c r="EL63" i="67"/>
  <c r="HB65" i="67"/>
  <c r="AN87" i="49"/>
  <c r="EG87" i="67"/>
  <c r="AY31" i="49"/>
  <c r="ER31" i="67"/>
  <c r="CN23" i="49"/>
  <c r="GG23" i="67"/>
  <c r="DQ90" i="67"/>
  <c r="X90" i="49"/>
  <c r="AX23" i="49"/>
  <c r="EQ23" i="67"/>
  <c r="DG90" i="67"/>
  <c r="N90" i="49"/>
  <c r="AI63" i="49"/>
  <c r="EB63" i="67"/>
  <c r="CV21" i="49"/>
  <c r="GO21" i="67"/>
  <c r="Q86" i="49"/>
  <c r="DJ86" i="67"/>
  <c r="AU63" i="49"/>
  <c r="EN63" i="67"/>
  <c r="CU28" i="49"/>
  <c r="GN28" i="67"/>
  <c r="DV90" i="67"/>
  <c r="AC90" i="49"/>
  <c r="BU65" i="49"/>
  <c r="FN65" i="67"/>
  <c r="EP90" i="67"/>
  <c r="AW90" i="49"/>
  <c r="DI62" i="67"/>
  <c r="DB62" i="67"/>
  <c r="DE62" i="67"/>
  <c r="DL62" i="67"/>
  <c r="DG62" i="67"/>
  <c r="DF62" i="67"/>
  <c r="DC62" i="67"/>
  <c r="DA62" i="67"/>
  <c r="DD62" i="67"/>
  <c r="DK62" i="67"/>
  <c r="DJ62" i="67"/>
  <c r="DH62" i="67"/>
  <c r="CC67" i="49"/>
  <c r="FV67" i="67"/>
  <c r="K86" i="49"/>
  <c r="DD86" i="67"/>
  <c r="AV47" i="49"/>
  <c r="EO47" i="67"/>
  <c r="CH42" i="49"/>
  <c r="GA42" i="67"/>
  <c r="CD23" i="49"/>
  <c r="FW23" i="67"/>
  <c r="AK85" i="49"/>
  <c r="ED85" i="67"/>
  <c r="AG88" i="49"/>
  <c r="DZ88" i="67"/>
  <c r="BG31" i="49"/>
  <c r="EZ31" i="67"/>
  <c r="BI62" i="49"/>
  <c r="FB62" i="67"/>
  <c r="CW24" i="49"/>
  <c r="GP24" i="67"/>
  <c r="CW86" i="49"/>
  <c r="GP86" i="67"/>
  <c r="AH32" i="49"/>
  <c r="EA32" i="67"/>
  <c r="BP63" i="49"/>
  <c r="FI63" i="67"/>
  <c r="CM85" i="49"/>
  <c r="GF85" i="67"/>
  <c r="CW12" i="49"/>
  <c r="GP12" i="67"/>
  <c r="BN32" i="49"/>
  <c r="FG32" i="67"/>
  <c r="CU24" i="49"/>
  <c r="GN24" i="67"/>
  <c r="BC24" i="49"/>
  <c r="EV24" i="67"/>
  <c r="AW7" i="49"/>
  <c r="EP7" i="67"/>
  <c r="CF23" i="49"/>
  <c r="FY23" i="67"/>
  <c r="AC89" i="49"/>
  <c r="DV89" i="67"/>
  <c r="AC24" i="49"/>
  <c r="DV24" i="67"/>
  <c r="AE57" i="49"/>
  <c r="DX57" i="67"/>
  <c r="DU90" i="67"/>
  <c r="AB90" i="49"/>
  <c r="CK45" i="49"/>
  <c r="GD45" i="67"/>
  <c r="AS12" i="49"/>
  <c r="EL12" i="67"/>
  <c r="BB23" i="49"/>
  <c r="EU23" i="67"/>
  <c r="CL57" i="49"/>
  <c r="GE57" i="67"/>
  <c r="CN65" i="49"/>
  <c r="GG65" i="67"/>
  <c r="AS85" i="49"/>
  <c r="EL85" i="67"/>
  <c r="BQ88" i="49"/>
  <c r="FJ88" i="67"/>
  <c r="DA38" i="67"/>
  <c r="DG38" i="67"/>
  <c r="DE38" i="67"/>
  <c r="DC38" i="67"/>
  <c r="DF38" i="67"/>
  <c r="DB38" i="67"/>
  <c r="DJ38" i="67"/>
  <c r="DH38" i="67"/>
  <c r="DI38" i="67"/>
  <c r="DL38" i="67"/>
  <c r="DD38" i="67"/>
  <c r="DK38" i="67"/>
  <c r="DI47" i="67"/>
  <c r="DE47" i="67"/>
  <c r="DG47" i="67"/>
  <c r="DJ47" i="67"/>
  <c r="DA47" i="67"/>
  <c r="DD47" i="67"/>
  <c r="DH47" i="67"/>
  <c r="DB47" i="67"/>
  <c r="DL47" i="67"/>
  <c r="DF47" i="67"/>
  <c r="DK47" i="67"/>
  <c r="DC47" i="67"/>
  <c r="BZ85" i="49"/>
  <c r="FS85" i="67"/>
  <c r="CE85" i="49"/>
  <c r="FX85" i="67"/>
  <c r="I88" i="49"/>
  <c r="DB88" i="67"/>
  <c r="DL90" i="67"/>
  <c r="S90" i="49"/>
  <c r="CJ49" i="49"/>
  <c r="GC49" i="67"/>
  <c r="BB13" i="49"/>
  <c r="EU13" i="67"/>
  <c r="CU12" i="49"/>
  <c r="GN12" i="67"/>
  <c r="BY32" i="49"/>
  <c r="FR32" i="67"/>
  <c r="CK67" i="49"/>
  <c r="GD67" i="67"/>
  <c r="BB32" i="49"/>
  <c r="EU32" i="67"/>
  <c r="BD32" i="49"/>
  <c r="EW32" i="67"/>
  <c r="AF63" i="49"/>
  <c r="DY63" i="67"/>
  <c r="BT28" i="49"/>
  <c r="FM28" i="67"/>
  <c r="CR17" i="46"/>
  <c r="FP87" i="67"/>
  <c r="FU87" i="67"/>
  <c r="HB53" i="67"/>
  <c r="AD85" i="49"/>
  <c r="DW85" i="67"/>
  <c r="CM87" i="49"/>
  <c r="GF87" i="67"/>
  <c r="S86" i="49"/>
  <c r="DL86" i="67"/>
  <c r="AU24" i="49"/>
  <c r="EN24" i="67"/>
  <c r="AV86" i="49"/>
  <c r="EO86" i="67"/>
  <c r="W86" i="49"/>
  <c r="DP86" i="67"/>
  <c r="BK28" i="49"/>
  <c r="FD28" i="67"/>
  <c r="BB31" i="49"/>
  <c r="EU31" i="67"/>
  <c r="BG18" i="49"/>
  <c r="EZ18" i="67"/>
  <c r="CR32" i="49"/>
  <c r="GK32" i="67"/>
  <c r="AI67" i="49"/>
  <c r="EB67" i="67"/>
  <c r="CO23" i="49"/>
  <c r="GH23" i="67"/>
  <c r="BZ42" i="49"/>
  <c r="FS42" i="67"/>
  <c r="CW63" i="49"/>
  <c r="GP63" i="67"/>
  <c r="AN57" i="49"/>
  <c r="EG57" i="67"/>
  <c r="BQ86" i="49"/>
  <c r="FJ86" i="67"/>
  <c r="CV42" i="49"/>
  <c r="GO42" i="67"/>
  <c r="AB23" i="49"/>
  <c r="DU23" i="67"/>
  <c r="AQ58" i="49"/>
  <c r="EJ58" i="67"/>
  <c r="CV47" i="49"/>
  <c r="GO47" i="67"/>
  <c r="W62" i="49"/>
  <c r="DP62" i="67"/>
  <c r="GX52" i="67"/>
  <c r="FP90" i="67"/>
  <c r="BW90" i="49"/>
  <c r="BO89" i="49"/>
  <c r="FH89" i="67"/>
  <c r="BM6" i="49"/>
  <c r="FF6" i="67"/>
  <c r="BS31" i="49"/>
  <c r="FL31" i="67"/>
  <c r="AE24" i="49"/>
  <c r="DX24" i="67"/>
  <c r="BW49" i="49"/>
  <c r="FP49" i="67"/>
  <c r="CJ65" i="49"/>
  <c r="GC65" i="67"/>
  <c r="AL23" i="49"/>
  <c r="EE23" i="67"/>
  <c r="BC42" i="49"/>
  <c r="EV42" i="67"/>
  <c r="AB57" i="49"/>
  <c r="DU57" i="67"/>
  <c r="AH28" i="49"/>
  <c r="EA28" i="67"/>
  <c r="EO88" i="67"/>
  <c r="HB88" i="67"/>
  <c r="FV88" i="67"/>
  <c r="GZ29" i="67"/>
  <c r="CR65" i="49"/>
  <c r="GK65" i="67"/>
  <c r="AW85" i="49"/>
  <c r="EP85" i="67"/>
  <c r="GY67" i="67"/>
  <c r="DQ86" i="67"/>
  <c r="GM86" i="67"/>
  <c r="DG86" i="67"/>
  <c r="DT89" i="67"/>
  <c r="CG58" i="49"/>
  <c r="FZ58" i="67"/>
  <c r="DB25" i="67"/>
  <c r="DA25" i="67"/>
  <c r="DD25" i="67"/>
  <c r="DL25" i="67"/>
  <c r="DE25" i="67"/>
  <c r="DC25" i="67"/>
  <c r="DH25" i="67"/>
  <c r="DG25" i="67"/>
  <c r="DK25" i="67"/>
  <c r="DI25" i="67"/>
  <c r="DF25" i="67"/>
  <c r="DJ25" i="67"/>
  <c r="DK50" i="67"/>
  <c r="DD50" i="67"/>
  <c r="DI50" i="67"/>
  <c r="DF50" i="67"/>
  <c r="DA50" i="67"/>
  <c r="DL50" i="67"/>
  <c r="DB50" i="67"/>
  <c r="DH50" i="67"/>
  <c r="DJ50" i="67"/>
  <c r="DG50" i="67"/>
  <c r="DC50" i="67"/>
  <c r="DE50" i="67"/>
  <c r="CF85" i="49"/>
  <c r="FY85" i="67"/>
  <c r="CH32" i="49"/>
  <c r="GA32" i="67"/>
  <c r="AZ28" i="49"/>
  <c r="ES28" i="67"/>
  <c r="AS45" i="49"/>
  <c r="EL45" i="67"/>
  <c r="CG85" i="49"/>
  <c r="FZ85" i="67"/>
  <c r="AT32" i="49"/>
  <c r="EM32" i="67"/>
  <c r="AW89" i="49"/>
  <c r="EP89" i="67"/>
  <c r="CH51" i="49"/>
  <c r="GA51" i="67"/>
  <c r="AZ24" i="49"/>
  <c r="ES24" i="67"/>
  <c r="BA47" i="49"/>
  <c r="ET47" i="67"/>
  <c r="CM42" i="49"/>
  <c r="GF42" i="67"/>
  <c r="BW63" i="49"/>
  <c r="FP63" i="67"/>
  <c r="DZ90" i="67"/>
  <c r="AG90" i="49"/>
  <c r="BV67" i="49"/>
  <c r="FO67" i="67"/>
  <c r="CJ28" i="49"/>
  <c r="GC28" i="67"/>
  <c r="CA89" i="49"/>
  <c r="FT89" i="67"/>
  <c r="BF31" i="49"/>
  <c r="EY31" i="67"/>
  <c r="DS85" i="67"/>
  <c r="BT85" i="49"/>
  <c r="FM85" i="67"/>
  <c r="CM49" i="49"/>
  <c r="GF49" i="67"/>
  <c r="BU32" i="49"/>
  <c r="FN32" i="67"/>
  <c r="AM63" i="49"/>
  <c r="EF63" i="67"/>
  <c r="AR89" i="49"/>
  <c r="EK89" i="67"/>
  <c r="CL51" i="49"/>
  <c r="GE51" i="67"/>
  <c r="V45" i="49"/>
  <c r="DO45" i="67"/>
  <c r="CO21" i="49"/>
  <c r="GH21" i="67"/>
  <c r="AN32" i="49"/>
  <c r="EG32" i="67"/>
  <c r="CO51" i="49"/>
  <c r="GH51" i="67"/>
  <c r="DI37" i="67"/>
  <c r="DG37" i="67"/>
  <c r="DK37" i="67"/>
  <c r="DC37" i="67"/>
  <c r="DE37" i="67"/>
  <c r="DH37" i="67"/>
  <c r="DL37" i="67"/>
  <c r="DF37" i="67"/>
  <c r="DJ37" i="67"/>
  <c r="DA37" i="67"/>
  <c r="DD37" i="67"/>
  <c r="DB37" i="67"/>
  <c r="FQ87" i="67"/>
  <c r="Z45" i="49"/>
  <c r="DS45" i="67"/>
  <c r="M86" i="49"/>
  <c r="DF86" i="67"/>
  <c r="BI67" i="49"/>
  <c r="FB67" i="67"/>
  <c r="CE42" i="49"/>
  <c r="FX42" i="67"/>
  <c r="AN85" i="49"/>
  <c r="EG85" i="67"/>
  <c r="CU65" i="49"/>
  <c r="GN65" i="67"/>
  <c r="BQ85" i="49"/>
  <c r="FJ85" i="67"/>
  <c r="BC89" i="49"/>
  <c r="EV89" i="67"/>
  <c r="BM67" i="49"/>
  <c r="FF67" i="67"/>
  <c r="U31" i="49"/>
  <c r="DN31" i="67"/>
  <c r="CO28" i="49"/>
  <c r="GH28" i="67"/>
  <c r="FS90" i="67"/>
  <c r="BZ90" i="49"/>
  <c r="AZ42" i="49"/>
  <c r="ES42" i="67"/>
  <c r="DD43" i="67"/>
  <c r="DF43" i="67"/>
  <c r="DE43" i="67"/>
  <c r="DK43" i="67"/>
  <c r="DH43" i="67"/>
  <c r="DL43" i="67"/>
  <c r="DG43" i="67"/>
  <c r="DI43" i="67"/>
  <c r="DA43" i="67"/>
  <c r="DB43" i="67"/>
  <c r="DJ43" i="67"/>
  <c r="DC43" i="67"/>
  <c r="CK85" i="49"/>
  <c r="GD85" i="67"/>
  <c r="DC90" i="67"/>
  <c r="J90" i="49"/>
  <c r="CC49" i="49"/>
  <c r="FV49" i="67"/>
  <c r="AT13" i="49"/>
  <c r="EM13" i="67"/>
  <c r="CX12" i="49"/>
  <c r="GQ12" i="67"/>
  <c r="BP32" i="49"/>
  <c r="FI32" i="67"/>
  <c r="CG67" i="49"/>
  <c r="FZ67" i="67"/>
  <c r="AS32" i="49"/>
  <c r="EL32" i="67"/>
  <c r="BE32" i="49"/>
  <c r="EX32" i="67"/>
  <c r="AH63" i="49"/>
  <c r="EA63" i="67"/>
  <c r="BU28" i="49"/>
  <c r="FN28" i="67"/>
  <c r="CK17" i="46"/>
  <c r="AU89" i="49"/>
  <c r="EN89" i="67"/>
  <c r="CB51" i="49"/>
  <c r="FU51" i="67"/>
  <c r="X45" i="49"/>
  <c r="DQ45" i="67"/>
  <c r="GG90" i="67"/>
  <c r="CN90" i="49"/>
  <c r="CY24" i="49"/>
  <c r="GR24" i="67"/>
  <c r="BF47" i="49"/>
  <c r="EY47" i="67"/>
  <c r="CQ21" i="49"/>
  <c r="GJ21" i="67"/>
  <c r="AC85" i="49"/>
  <c r="DV85" i="67"/>
  <c r="CS86" i="49"/>
  <c r="GL86" i="67"/>
  <c r="CE87" i="49"/>
  <c r="FX87" i="67"/>
  <c r="H86" i="49"/>
  <c r="DA86" i="67"/>
  <c r="AS24" i="49"/>
  <c r="EL24" i="67"/>
  <c r="BH23" i="49"/>
  <c r="FA23" i="67"/>
  <c r="AC12" i="49"/>
  <c r="DV12" i="67"/>
  <c r="AG32" i="49"/>
  <c r="DZ32" i="67"/>
  <c r="BG67" i="49"/>
  <c r="EZ67" i="67"/>
  <c r="BB47" i="49"/>
  <c r="EU47" i="67"/>
  <c r="BA63" i="49"/>
  <c r="ET63" i="67"/>
  <c r="BC51" i="49"/>
  <c r="EV51" i="67"/>
  <c r="AX7" i="49"/>
  <c r="EQ7" i="67"/>
  <c r="V31" i="49"/>
  <c r="DO31" i="67"/>
  <c r="CI42" i="49"/>
  <c r="GB42" i="67"/>
  <c r="CB32" i="49"/>
  <c r="FU32" i="67"/>
  <c r="X65" i="49"/>
  <c r="DQ65" i="67"/>
  <c r="CM23" i="49"/>
  <c r="GF23" i="67"/>
  <c r="CA63" i="49"/>
  <c r="FT63" i="67"/>
  <c r="CQ28" i="49"/>
  <c r="GJ28" i="67"/>
  <c r="AJ85" i="49"/>
  <c r="EC85" i="67"/>
  <c r="BC28" i="49"/>
  <c r="EV28" i="67"/>
  <c r="AX86" i="49"/>
  <c r="EQ86" i="67"/>
  <c r="AZ88" i="49"/>
  <c r="ES88" i="67"/>
  <c r="BG86" i="49"/>
  <c r="EZ86" i="67"/>
  <c r="Z86" i="49"/>
  <c r="DS86" i="67"/>
  <c r="BG28" i="49"/>
  <c r="EZ28" i="67"/>
  <c r="AR31" i="49"/>
  <c r="EK31" i="67"/>
  <c r="BL18" i="49"/>
  <c r="FE18" i="67"/>
  <c r="CS32" i="49"/>
  <c r="GL32" i="67"/>
  <c r="AM67" i="49"/>
  <c r="EF67" i="67"/>
  <c r="CW23" i="49"/>
  <c r="GP23" i="67"/>
  <c r="CA42" i="49"/>
  <c r="FT42" i="67"/>
  <c r="CX63" i="49"/>
  <c r="GQ63" i="67"/>
  <c r="AM57" i="49"/>
  <c r="EF57" i="67"/>
  <c r="BY86" i="49"/>
  <c r="FR86" i="67"/>
  <c r="CR42" i="49"/>
  <c r="GK42" i="67"/>
  <c r="T23" i="49"/>
  <c r="DM23" i="67"/>
  <c r="AJ58" i="49"/>
  <c r="EC58" i="67"/>
  <c r="CY47" i="49"/>
  <c r="GR47" i="67"/>
  <c r="AD62" i="49"/>
  <c r="DW62" i="67"/>
  <c r="FI90" i="67"/>
  <c r="BP90" i="49"/>
  <c r="BD89" i="49"/>
  <c r="EW89" i="67"/>
  <c r="V89" i="49"/>
  <c r="DO89" i="67"/>
  <c r="BF6" i="49"/>
  <c r="EY6" i="67"/>
  <c r="BU31" i="49"/>
  <c r="FN31" i="67"/>
  <c r="AA24" i="49"/>
  <c r="DT24" i="67"/>
  <c r="BP49" i="49"/>
  <c r="FI49" i="67"/>
  <c r="CF65" i="49"/>
  <c r="FY65" i="67"/>
  <c r="AI23" i="49"/>
  <c r="EB23" i="67"/>
  <c r="AV42" i="49"/>
  <c r="EO42" i="67"/>
  <c r="T57" i="49"/>
  <c r="DM57" i="67"/>
  <c r="AP28" i="49"/>
  <c r="EI28" i="67"/>
  <c r="K13" i="46"/>
  <c r="Z53" i="49"/>
  <c r="DS53" i="67"/>
  <c r="CK18" i="49"/>
  <c r="GD18" i="67"/>
  <c r="BP51" i="49"/>
  <c r="FI51" i="67"/>
  <c r="BN45" i="49"/>
  <c r="FG45" i="67"/>
  <c r="DI3" i="67"/>
  <c r="DE3" i="67"/>
  <c r="DL3" i="67"/>
  <c r="DG3" i="67"/>
  <c r="DH3" i="67"/>
  <c r="DA3" i="67"/>
  <c r="DF3" i="67"/>
  <c r="DD3" i="67"/>
  <c r="DJ3" i="67"/>
  <c r="DK3" i="67"/>
  <c r="DC3" i="67"/>
  <c r="DB3" i="67"/>
  <c r="DL36" i="67"/>
  <c r="DI36" i="67"/>
  <c r="DH36" i="67"/>
  <c r="DJ36" i="67"/>
  <c r="DB36" i="67"/>
  <c r="DC36" i="67"/>
  <c r="DA36" i="67"/>
  <c r="DG36" i="67"/>
  <c r="DE36" i="67"/>
  <c r="DK36" i="67"/>
  <c r="DF36" i="67"/>
  <c r="DD36" i="67"/>
  <c r="BU85" i="49"/>
  <c r="FN85" i="67"/>
  <c r="GL90" i="67"/>
  <c r="CS90" i="49"/>
  <c r="BG23" i="49"/>
  <c r="EZ23" i="67"/>
  <c r="AW28" i="49"/>
  <c r="EP28" i="67"/>
  <c r="BB45" i="49"/>
  <c r="EU45" i="67"/>
  <c r="CD45" i="49"/>
  <c r="FW45" i="67"/>
  <c r="BR65" i="49"/>
  <c r="FK65" i="67"/>
  <c r="AU23" i="49"/>
  <c r="EN23" i="67"/>
  <c r="CE12" i="49"/>
  <c r="FX12" i="67"/>
  <c r="CG57" i="49"/>
  <c r="FZ57" i="67"/>
  <c r="BW57" i="49"/>
  <c r="FP57" i="67"/>
  <c r="Y58" i="49"/>
  <c r="DR58" i="67"/>
  <c r="GP90" i="67"/>
  <c r="CW90" i="49"/>
  <c r="U12" i="49"/>
  <c r="DN12" i="67"/>
  <c r="AD31" i="49"/>
  <c r="DW31" i="67"/>
  <c r="BB28" i="49"/>
  <c r="EU28" i="67"/>
  <c r="BY67" i="49"/>
  <c r="FR67" i="67"/>
  <c r="CA65" i="49"/>
  <c r="FT65" i="67"/>
  <c r="CG28" i="49"/>
  <c r="FZ28" i="67"/>
  <c r="CK57" i="49"/>
  <c r="GD57" i="67"/>
  <c r="AZ32" i="49"/>
  <c r="ES32" i="67"/>
  <c r="CS21" i="49"/>
  <c r="GL21" i="67"/>
  <c r="AA12" i="49"/>
  <c r="DT12" i="67"/>
  <c r="AD65" i="49"/>
  <c r="DW65" i="67"/>
  <c r="BH6" i="49"/>
  <c r="FA6" i="67"/>
  <c r="AM28" i="49"/>
  <c r="EF28" i="67"/>
  <c r="M24" i="5"/>
  <c r="BS85" i="49"/>
  <c r="FL85" i="67"/>
  <c r="CC85" i="49"/>
  <c r="FV85" i="67"/>
  <c r="DF90" i="67"/>
  <c r="M90" i="49"/>
  <c r="CD49" i="49"/>
  <c r="FW49" i="67"/>
  <c r="BA13" i="49"/>
  <c r="ET13" i="67"/>
  <c r="CR12" i="49"/>
  <c r="GK12" i="67"/>
  <c r="BR32" i="49"/>
  <c r="FK32" i="67"/>
  <c r="CJ67" i="49"/>
  <c r="GC67" i="67"/>
  <c r="AY32" i="49"/>
  <c r="ER32" i="67"/>
  <c r="BF32" i="49"/>
  <c r="EY32" i="67"/>
  <c r="AK63" i="49"/>
  <c r="ED63" i="67"/>
  <c r="BV28" i="49"/>
  <c r="FO28" i="67"/>
  <c r="CJ17" i="46"/>
  <c r="AY89" i="49"/>
  <c r="ER89" i="67"/>
  <c r="FO87" i="67"/>
  <c r="FY87" i="67"/>
  <c r="CC51" i="49"/>
  <c r="FV51" i="67"/>
  <c r="AB45" i="49"/>
  <c r="DU45" i="67"/>
  <c r="GO90" i="67"/>
  <c r="CV90" i="49"/>
  <c r="CV24" i="49"/>
  <c r="GO24" i="67"/>
  <c r="BH47" i="49"/>
  <c r="FA47" i="67"/>
  <c r="CU21" i="49"/>
  <c r="GN21" i="67"/>
  <c r="HA29" i="67"/>
  <c r="AX88" i="49"/>
  <c r="EQ88" i="67"/>
  <c r="BJ86" i="49"/>
  <c r="FC86" i="67"/>
  <c r="AB86" i="49"/>
  <c r="DU86" i="67"/>
  <c r="BH28" i="49"/>
  <c r="FA28" i="67"/>
  <c r="AU31" i="49"/>
  <c r="EN31" i="67"/>
  <c r="BJ18" i="49"/>
  <c r="FC18" i="67"/>
  <c r="CX32" i="49"/>
  <c r="GQ32" i="67"/>
  <c r="AO67" i="49"/>
  <c r="EH67" i="67"/>
  <c r="CQ23" i="49"/>
  <c r="GJ23" i="67"/>
  <c r="BW42" i="49"/>
  <c r="FP42" i="67"/>
  <c r="CS63" i="49"/>
  <c r="GL63" i="67"/>
  <c r="AF57" i="49"/>
  <c r="DY57" i="67"/>
  <c r="CA86" i="49"/>
  <c r="FT86" i="67"/>
  <c r="CS42" i="49"/>
  <c r="GL42" i="67"/>
  <c r="U23" i="49"/>
  <c r="DN23" i="67"/>
  <c r="AL58" i="49"/>
  <c r="EE58" i="67"/>
  <c r="CO47" i="49"/>
  <c r="GH47" i="67"/>
  <c r="Z62" i="49"/>
  <c r="DS62" i="67"/>
  <c r="FT90" i="67"/>
  <c r="CA90" i="49"/>
  <c r="BE89" i="49"/>
  <c r="EX89" i="67"/>
  <c r="BK6" i="49"/>
  <c r="FD6" i="67"/>
  <c r="BW31" i="49"/>
  <c r="FP31" i="67"/>
  <c r="X24" i="49"/>
  <c r="DQ24" i="67"/>
  <c r="BR49" i="49"/>
  <c r="FK49" i="67"/>
  <c r="CL65" i="49"/>
  <c r="GE65" i="67"/>
  <c r="AH23" i="49"/>
  <c r="EA23" i="67"/>
  <c r="AU42" i="49"/>
  <c r="EN42" i="67"/>
  <c r="AC57" i="49"/>
  <c r="DV57" i="67"/>
  <c r="AF28" i="49"/>
  <c r="DY28" i="67"/>
  <c r="BB18" i="49"/>
  <c r="EU18" i="67"/>
  <c r="AM47" i="49"/>
  <c r="EF47" i="67"/>
  <c r="W18" i="49"/>
  <c r="DP18" i="67"/>
  <c r="BD51" i="49"/>
  <c r="EW51" i="67"/>
  <c r="X51" i="49"/>
  <c r="DQ51" i="67"/>
  <c r="CS18" i="49"/>
  <c r="GL18" i="67"/>
  <c r="BZ12" i="49"/>
  <c r="FS12" i="67"/>
  <c r="BR47" i="49"/>
  <c r="FK47" i="67"/>
  <c r="CT62" i="49"/>
  <c r="GM62" i="67"/>
  <c r="CA24" i="49"/>
  <c r="FT24" i="67"/>
  <c r="BR43" i="49"/>
  <c r="FK43" i="67"/>
  <c r="CT5" i="49"/>
  <c r="GM5" i="67"/>
  <c r="CE63" i="49"/>
  <c r="FX63" i="67"/>
  <c r="EY89" i="67"/>
  <c r="CF58" i="49"/>
  <c r="FY58" i="67"/>
  <c r="CT89" i="49"/>
  <c r="GM89" i="67"/>
  <c r="N89" i="49"/>
  <c r="DG89" i="67"/>
  <c r="BX85" i="49"/>
  <c r="FQ85" i="67"/>
  <c r="AV13" i="49"/>
  <c r="EO13" i="67"/>
  <c r="BK32" i="49"/>
  <c r="FD32" i="67"/>
  <c r="GJ90" i="67"/>
  <c r="CQ90" i="49"/>
  <c r="BN23" i="49"/>
  <c r="FG23" i="67"/>
  <c r="BL67" i="49"/>
  <c r="FE67" i="67"/>
  <c r="W31" i="49"/>
  <c r="DP31" i="67"/>
  <c r="CJ23" i="49"/>
  <c r="GC23" i="67"/>
  <c r="BJ28" i="49"/>
  <c r="FC28" i="67"/>
  <c r="AK67" i="49"/>
  <c r="ED67" i="67"/>
  <c r="AH57" i="49"/>
  <c r="EA57" i="67"/>
  <c r="EB90" i="67"/>
  <c r="AI90" i="49"/>
  <c r="BS67" i="49"/>
  <c r="FL67" i="67"/>
  <c r="BC12" i="49"/>
  <c r="EV12" i="67"/>
  <c r="BW65" i="49"/>
  <c r="FP65" i="67"/>
  <c r="CG12" i="49"/>
  <c r="FZ12" i="67"/>
  <c r="CK28" i="49"/>
  <c r="GD28" i="67"/>
  <c r="CC57" i="49"/>
  <c r="FV57" i="67"/>
  <c r="BZ57" i="49"/>
  <c r="FS57" i="67"/>
  <c r="CL49" i="49"/>
  <c r="GE49" i="67"/>
  <c r="BM32" i="49"/>
  <c r="FF32" i="67"/>
  <c r="CX24" i="49"/>
  <c r="GQ24" i="67"/>
  <c r="CU86" i="49"/>
  <c r="GN86" i="67"/>
  <c r="AL32" i="49"/>
  <c r="EE32" i="67"/>
  <c r="CG32" i="49"/>
  <c r="FZ32" i="67"/>
  <c r="AR45" i="49"/>
  <c r="EK45" i="67"/>
  <c r="FV90" i="67"/>
  <c r="CC90" i="49"/>
  <c r="BG12" i="49"/>
  <c r="EZ12" i="67"/>
  <c r="CY6" i="49"/>
  <c r="GR6" i="67"/>
  <c r="DI63" i="67"/>
  <c r="DL63" i="67"/>
  <c r="DC63" i="67"/>
  <c r="DA63" i="67"/>
  <c r="DH63" i="67"/>
  <c r="DD63" i="67"/>
  <c r="DB63" i="67"/>
  <c r="DE63" i="67"/>
  <c r="DF63" i="67"/>
  <c r="DK63" i="67"/>
  <c r="DJ63" i="67"/>
  <c r="DG63" i="67"/>
  <c r="CJ85" i="49"/>
  <c r="GC85" i="67"/>
  <c r="AS13" i="49"/>
  <c r="EL13" i="67"/>
  <c r="CA28" i="49"/>
  <c r="FT28" i="67"/>
  <c r="CT24" i="49"/>
  <c r="GM24" i="67"/>
  <c r="BI23" i="49"/>
  <c r="FB23" i="67"/>
  <c r="AR7" i="49"/>
  <c r="EK7" i="67"/>
  <c r="BT63" i="49"/>
  <c r="FM63" i="67"/>
  <c r="GX40" i="67"/>
  <c r="AP51" i="49"/>
  <c r="EI51" i="67"/>
  <c r="CM51" i="49"/>
  <c r="GF51" i="67"/>
  <c r="AX24" i="49"/>
  <c r="EQ24" i="67"/>
  <c r="BC63" i="49"/>
  <c r="EV63" i="67"/>
  <c r="Z65" i="49"/>
  <c r="DS65" i="67"/>
  <c r="M26" i="5"/>
  <c r="AR23" i="49"/>
  <c r="EK23" i="67"/>
  <c r="GH86" i="67"/>
  <c r="GZ12" i="67"/>
  <c r="CE49" i="49"/>
  <c r="FX49" i="67"/>
  <c r="CH67" i="49"/>
  <c r="GA67" i="67"/>
  <c r="CI17" i="46"/>
  <c r="AD45" i="49"/>
  <c r="DW45" i="67"/>
  <c r="CW88" i="49"/>
  <c r="GP88" i="67"/>
  <c r="AK32" i="49"/>
  <c r="ED32" i="67"/>
  <c r="CF42" i="49"/>
  <c r="FY42" i="67"/>
  <c r="BA28" i="49"/>
  <c r="ET28" i="67"/>
  <c r="DH59" i="67"/>
  <c r="DK59" i="67"/>
  <c r="DG59" i="67"/>
  <c r="DL59" i="67"/>
  <c r="DD59" i="67"/>
  <c r="DF59" i="67"/>
  <c r="DA59" i="67"/>
  <c r="DE59" i="67"/>
  <c r="DI59" i="67"/>
  <c r="DB59" i="67"/>
  <c r="DC59" i="67"/>
  <c r="DJ59" i="67"/>
  <c r="DC41" i="67"/>
  <c r="DI41" i="67"/>
  <c r="DG41" i="67"/>
  <c r="DK41" i="67"/>
  <c r="DL41" i="67"/>
  <c r="DE41" i="67"/>
  <c r="DD41" i="67"/>
  <c r="DH41" i="67"/>
  <c r="DJ41" i="67"/>
  <c r="DF41" i="67"/>
  <c r="DB41" i="67"/>
  <c r="DA41" i="67"/>
  <c r="DK61" i="67"/>
  <c r="DE61" i="67"/>
  <c r="DG61" i="67"/>
  <c r="DI61" i="67"/>
  <c r="DC61" i="67"/>
  <c r="DD61" i="67"/>
  <c r="DH61" i="67"/>
  <c r="DJ61" i="67"/>
  <c r="DL61" i="67"/>
  <c r="DA61" i="67"/>
  <c r="DB61" i="67"/>
  <c r="DF61" i="67"/>
  <c r="DE46" i="67"/>
  <c r="DA46" i="67"/>
  <c r="DL46" i="67"/>
  <c r="DJ46" i="67"/>
  <c r="DH46" i="67"/>
  <c r="DD46" i="67"/>
  <c r="DG46" i="67"/>
  <c r="DF46" i="67"/>
  <c r="DK46" i="67"/>
  <c r="DC46" i="67"/>
  <c r="DB46" i="67"/>
  <c r="DI46" i="67"/>
  <c r="GY29" i="67"/>
  <c r="BR85" i="49"/>
  <c r="FK85" i="67"/>
  <c r="CI85" i="49"/>
  <c r="GB85" i="67"/>
  <c r="M88" i="49"/>
  <c r="DF88" i="67"/>
  <c r="DA90" i="67"/>
  <c r="H90" i="49"/>
  <c r="CI49" i="49"/>
  <c r="GB49" i="67"/>
  <c r="AZ13" i="49"/>
  <c r="ES13" i="67"/>
  <c r="CP12" i="49"/>
  <c r="GI12" i="67"/>
  <c r="BV32" i="49"/>
  <c r="FO32" i="67"/>
  <c r="CD67" i="49"/>
  <c r="FW67" i="67"/>
  <c r="AV32" i="49"/>
  <c r="EO32" i="67"/>
  <c r="BH32" i="49"/>
  <c r="FA32" i="67"/>
  <c r="AN63" i="49"/>
  <c r="EG63" i="67"/>
  <c r="BQ28" i="49"/>
  <c r="FJ28" i="67"/>
  <c r="CM17" i="46"/>
  <c r="AV89" i="49"/>
  <c r="EO89" i="67"/>
  <c r="DV87" i="67"/>
  <c r="GX20" i="67"/>
  <c r="T85" i="49"/>
  <c r="DM85" i="67"/>
  <c r="CQ88" i="49"/>
  <c r="GJ88" i="67"/>
  <c r="AT24" i="49"/>
  <c r="EM24" i="67"/>
  <c r="BJ23" i="49"/>
  <c r="FC23" i="67"/>
  <c r="AB12" i="49"/>
  <c r="DU12" i="67"/>
  <c r="AQ32" i="49"/>
  <c r="EJ32" i="67"/>
  <c r="BK67" i="49"/>
  <c r="FD67" i="67"/>
  <c r="BC47" i="49"/>
  <c r="EV47" i="67"/>
  <c r="AY63" i="49"/>
  <c r="ER63" i="67"/>
  <c r="AV51" i="49"/>
  <c r="EO51" i="67"/>
  <c r="BA7" i="49"/>
  <c r="ET7" i="67"/>
  <c r="AB31" i="49"/>
  <c r="DU31" i="67"/>
  <c r="CJ42" i="49"/>
  <c r="GC42" i="67"/>
  <c r="CF32" i="49"/>
  <c r="FY32" i="67"/>
  <c r="AA65" i="49"/>
  <c r="DT65" i="67"/>
  <c r="CK23" i="49"/>
  <c r="GD23" i="67"/>
  <c r="BZ63" i="49"/>
  <c r="FS63" i="67"/>
  <c r="CV28" i="49"/>
  <c r="GO28" i="67"/>
  <c r="AQ85" i="49"/>
  <c r="EJ85" i="67"/>
  <c r="AS28" i="49"/>
  <c r="EL28" i="67"/>
  <c r="HC29" i="67"/>
  <c r="AU86" i="49"/>
  <c r="EN86" i="67"/>
  <c r="AT88" i="49"/>
  <c r="EM88" i="67"/>
  <c r="BO86" i="49"/>
  <c r="FH86" i="67"/>
  <c r="AC86" i="49"/>
  <c r="DV86" i="67"/>
  <c r="BO28" i="49"/>
  <c r="FH28" i="67"/>
  <c r="AS31" i="49"/>
  <c r="EL31" i="67"/>
  <c r="BK18" i="49"/>
  <c r="FD18" i="67"/>
  <c r="CW32" i="49"/>
  <c r="GP32" i="67"/>
  <c r="AQ67" i="49"/>
  <c r="EJ67" i="67"/>
  <c r="CP23" i="49"/>
  <c r="GI23" i="67"/>
  <c r="BQ42" i="49"/>
  <c r="FJ42" i="67"/>
  <c r="CR63" i="49"/>
  <c r="GK63" i="67"/>
  <c r="AO57" i="49"/>
  <c r="EH57" i="67"/>
  <c r="BX86" i="49"/>
  <c r="FQ86" i="67"/>
  <c r="CW42" i="49"/>
  <c r="GP42" i="67"/>
  <c r="V23" i="49"/>
  <c r="DO23" i="67"/>
  <c r="AH58" i="49"/>
  <c r="EA58" i="67"/>
  <c r="CW47" i="49"/>
  <c r="GP47" i="67"/>
  <c r="AB62" i="49"/>
  <c r="DU62" i="67"/>
  <c r="M27" i="5"/>
  <c r="GX64" i="67"/>
  <c r="FO90" i="67"/>
  <c r="BV90" i="49"/>
  <c r="BH89" i="49"/>
  <c r="FA89" i="67"/>
  <c r="AB89" i="49"/>
  <c r="DU89" i="67"/>
  <c r="BO6" i="49"/>
  <c r="FH6" i="67"/>
  <c r="BQ31" i="49"/>
  <c r="FJ31" i="67"/>
  <c r="AB24" i="49"/>
  <c r="DU24" i="67"/>
  <c r="CA49" i="49"/>
  <c r="FT49" i="67"/>
  <c r="CC65" i="49"/>
  <c r="FV65" i="67"/>
  <c r="AO23" i="49"/>
  <c r="EH23" i="67"/>
  <c r="AR42" i="49"/>
  <c r="EK42" i="67"/>
  <c r="AD57" i="49"/>
  <c r="DW57" i="67"/>
  <c r="AJ28" i="49"/>
  <c r="EC28" i="67"/>
  <c r="EU88" i="67"/>
  <c r="L28" i="46"/>
  <c r="HE45" i="67"/>
  <c r="AS18" i="49"/>
  <c r="EL18" i="67"/>
  <c r="AP47" i="49"/>
  <c r="EI47" i="67"/>
  <c r="U18" i="49"/>
  <c r="DN18" i="67"/>
  <c r="BL51" i="49"/>
  <c r="FE51" i="67"/>
  <c r="AD51" i="49"/>
  <c r="DW51" i="67"/>
  <c r="CU18" i="49"/>
  <c r="GN18" i="67"/>
  <c r="BS12" i="49"/>
  <c r="FL12" i="67"/>
  <c r="CA47" i="49"/>
  <c r="FT47" i="67"/>
  <c r="CO62" i="49"/>
  <c r="GH62" i="67"/>
  <c r="BW24" i="49"/>
  <c r="FP24" i="67"/>
  <c r="BS43" i="49"/>
  <c r="FL43" i="67"/>
  <c r="CW5" i="49"/>
  <c r="GP5" i="67"/>
  <c r="CD63" i="49"/>
  <c r="FW63" i="67"/>
  <c r="EL86" i="67"/>
  <c r="H89" i="49"/>
  <c r="DA89" i="67"/>
  <c r="DH49" i="67"/>
  <c r="DC49" i="67"/>
  <c r="DA49" i="67"/>
  <c r="DG49" i="67"/>
  <c r="DD49" i="67"/>
  <c r="DL49" i="67"/>
  <c r="DI49" i="67"/>
  <c r="DE49" i="67"/>
  <c r="DF49" i="67"/>
  <c r="DK49" i="67"/>
  <c r="DB49" i="67"/>
  <c r="DJ49" i="67"/>
  <c r="S88" i="49"/>
  <c r="DL88" i="67"/>
  <c r="BT32" i="49"/>
  <c r="FM32" i="67"/>
  <c r="AP63" i="49"/>
  <c r="EI63" i="67"/>
  <c r="BE47" i="49"/>
  <c r="EX47" i="67"/>
  <c r="AW24" i="49"/>
  <c r="EP24" i="67"/>
  <c r="AO32" i="49"/>
  <c r="EH32" i="67"/>
  <c r="AZ7" i="49"/>
  <c r="ES7" i="67"/>
  <c r="BR63" i="49"/>
  <c r="FK63" i="67"/>
  <c r="BN18" i="49"/>
  <c r="FG18" i="67"/>
  <c r="BQ32" i="49"/>
  <c r="FJ32" i="67"/>
  <c r="BY28" i="49"/>
  <c r="FR28" i="67"/>
  <c r="W45" i="49"/>
  <c r="DP45" i="67"/>
  <c r="AV7" i="49"/>
  <c r="EO7" i="67"/>
  <c r="CM88" i="49"/>
  <c r="GF88" i="67"/>
  <c r="CL45" i="49"/>
  <c r="GE45" i="67"/>
  <c r="BA23" i="49"/>
  <c r="ET23" i="67"/>
  <c r="CB12" i="49"/>
  <c r="FU12" i="67"/>
  <c r="BY57" i="49"/>
  <c r="FR57" i="67"/>
  <c r="AM51" i="49"/>
  <c r="EF51" i="67"/>
  <c r="DC39" i="67"/>
  <c r="DK39" i="67"/>
  <c r="DI39" i="67"/>
  <c r="DA39" i="67"/>
  <c r="DG39" i="67"/>
  <c r="DE39" i="67"/>
  <c r="DF39" i="67"/>
  <c r="DB39" i="67"/>
  <c r="DL39" i="67"/>
  <c r="DH39" i="67"/>
  <c r="DJ39" i="67"/>
  <c r="DD39" i="67"/>
  <c r="CV88" i="49"/>
  <c r="GO88" i="67"/>
  <c r="BB24" i="49"/>
  <c r="EU24" i="67"/>
  <c r="AV63" i="49"/>
  <c r="EO63" i="67"/>
  <c r="X31" i="49"/>
  <c r="DQ31" i="67"/>
  <c r="W65" i="49"/>
  <c r="DP65" i="67"/>
  <c r="AY28" i="49"/>
  <c r="ER28" i="67"/>
  <c r="AT12" i="49"/>
  <c r="EM12" i="67"/>
  <c r="BY89" i="49"/>
  <c r="FR89" i="67"/>
  <c r="BO12" i="49"/>
  <c r="FH12" i="67"/>
  <c r="AX65" i="49"/>
  <c r="EQ65" i="67"/>
  <c r="GX66" i="67"/>
  <c r="CU88" i="49"/>
  <c r="GN88" i="67"/>
  <c r="AU51" i="49"/>
  <c r="EN51" i="67"/>
  <c r="CT28" i="49"/>
  <c r="GM28" i="67"/>
  <c r="DJ54" i="67"/>
  <c r="DK54" i="67"/>
  <c r="DF54" i="67"/>
  <c r="DL54" i="67"/>
  <c r="DG54" i="67"/>
  <c r="DE54" i="67"/>
  <c r="DD54" i="67"/>
  <c r="DB54" i="67"/>
  <c r="DI54" i="67"/>
  <c r="DA54" i="67"/>
  <c r="DC54" i="67"/>
  <c r="DH54" i="67"/>
  <c r="P88" i="49"/>
  <c r="DI88" i="67"/>
  <c r="BS28" i="49"/>
  <c r="FL28" i="67"/>
  <c r="GE87" i="67"/>
  <c r="BL47" i="49"/>
  <c r="FE47" i="67"/>
  <c r="CP86" i="49"/>
  <c r="GI86" i="67"/>
  <c r="BL23" i="49"/>
  <c r="FE23" i="67"/>
  <c r="AR51" i="49"/>
  <c r="EK51" i="67"/>
  <c r="BU63" i="49"/>
  <c r="FN63" i="67"/>
  <c r="BV31" i="49"/>
  <c r="FO31" i="67"/>
  <c r="AJ23" i="49"/>
  <c r="EC23" i="67"/>
  <c r="AU45" i="49"/>
  <c r="EN45" i="67"/>
  <c r="CD88" i="49"/>
  <c r="FW88" i="67"/>
  <c r="EF90" i="67"/>
  <c r="AM90" i="49"/>
  <c r="CA67" i="49"/>
  <c r="FT67" i="67"/>
  <c r="BQ65" i="49"/>
  <c r="FJ65" i="67"/>
  <c r="CF12" i="49"/>
  <c r="FY12" i="67"/>
  <c r="CH28" i="49"/>
  <c r="GA28" i="67"/>
  <c r="CA57" i="49"/>
  <c r="FT57" i="67"/>
  <c r="DA15" i="67"/>
  <c r="DF15" i="67"/>
  <c r="DD15" i="67"/>
  <c r="DC15" i="67"/>
  <c r="DK15" i="67"/>
  <c r="DL15" i="67"/>
  <c r="DJ15" i="67"/>
  <c r="DH15" i="67"/>
  <c r="DI15" i="67"/>
  <c r="DG15" i="67"/>
  <c r="DE15" i="67"/>
  <c r="DB15" i="67"/>
  <c r="DA27" i="67"/>
  <c r="DL27" i="67"/>
  <c r="DJ27" i="67"/>
  <c r="DF27" i="67"/>
  <c r="DC27" i="67"/>
  <c r="DB27" i="67"/>
  <c r="DH27" i="67"/>
  <c r="DI27" i="67"/>
  <c r="DG27" i="67"/>
  <c r="DK27" i="67"/>
  <c r="DE27" i="67"/>
  <c r="DD27" i="67"/>
  <c r="DL48" i="67"/>
  <c r="DB48" i="67"/>
  <c r="DJ48" i="67"/>
  <c r="DF48" i="67"/>
  <c r="DH48" i="67"/>
  <c r="DA48" i="67"/>
  <c r="DC48" i="67"/>
  <c r="DI48" i="67"/>
  <c r="DK48" i="67"/>
  <c r="DE48" i="67"/>
  <c r="DG48" i="67"/>
  <c r="DD48" i="67"/>
  <c r="DG60" i="67"/>
  <c r="DF60" i="67"/>
  <c r="DA60" i="67"/>
  <c r="DC60" i="67"/>
  <c r="DJ60" i="67"/>
  <c r="DE60" i="67"/>
  <c r="DB60" i="67"/>
  <c r="DH60" i="67"/>
  <c r="DL60" i="67"/>
  <c r="DD60" i="67"/>
  <c r="DK60" i="67"/>
  <c r="DI60" i="67"/>
  <c r="CB85" i="49"/>
  <c r="FU85" i="67"/>
  <c r="DI90" i="67"/>
  <c r="P90" i="49"/>
  <c r="CF49" i="49"/>
  <c r="FY49" i="67"/>
  <c r="AX13" i="49"/>
  <c r="EQ13" i="67"/>
  <c r="CO12" i="49"/>
  <c r="GH12" i="67"/>
  <c r="BZ32" i="49"/>
  <c r="FS32" i="67"/>
  <c r="CL67" i="49"/>
  <c r="GE67" i="67"/>
  <c r="AW32" i="49"/>
  <c r="EP32" i="67"/>
  <c r="BO32" i="49"/>
  <c r="FH32" i="67"/>
  <c r="AL63" i="49"/>
  <c r="EE63" i="67"/>
  <c r="BP28" i="49"/>
  <c r="FI28" i="67"/>
  <c r="CQ17" i="46"/>
  <c r="AX89" i="49"/>
  <c r="EQ89" i="67"/>
  <c r="CK51" i="49"/>
  <c r="GD51" i="67"/>
  <c r="AA45" i="49"/>
  <c r="DT45" i="67"/>
  <c r="GQ90" i="67"/>
  <c r="CX90" i="49"/>
  <c r="CP24" i="49"/>
  <c r="GI24" i="67"/>
  <c r="BK47" i="49"/>
  <c r="FD47" i="67"/>
  <c r="CX21" i="49"/>
  <c r="GQ21" i="67"/>
  <c r="Y85" i="49"/>
  <c r="DR85" i="67"/>
  <c r="CX86" i="49"/>
  <c r="GQ86" i="67"/>
  <c r="CY88" i="49"/>
  <c r="GR88" i="67"/>
  <c r="R86" i="49"/>
  <c r="DK86" i="67"/>
  <c r="AY24" i="49"/>
  <c r="ER24" i="67"/>
  <c r="BE23" i="49"/>
  <c r="EX23" i="67"/>
  <c r="Z12" i="49"/>
  <c r="DS12" i="67"/>
  <c r="AP32" i="49"/>
  <c r="EI32" i="67"/>
  <c r="BJ67" i="49"/>
  <c r="FC67" i="67"/>
  <c r="AS47" i="49"/>
  <c r="EL47" i="67"/>
  <c r="BB63" i="49"/>
  <c r="EU63" i="67"/>
  <c r="AZ51" i="49"/>
  <c r="ES51" i="67"/>
  <c r="AY7" i="49"/>
  <c r="ER7" i="67"/>
  <c r="AC31" i="49"/>
  <c r="DV31" i="67"/>
  <c r="CK42" i="49"/>
  <c r="GD42" i="67"/>
  <c r="CD32" i="49"/>
  <c r="FW32" i="67"/>
  <c r="U65" i="49"/>
  <c r="DN65" i="67"/>
  <c r="CG23" i="49"/>
  <c r="FZ23" i="67"/>
  <c r="BV63" i="49"/>
  <c r="FO63" i="67"/>
  <c r="CX28" i="49"/>
  <c r="GQ28" i="67"/>
  <c r="AM85" i="49"/>
  <c r="EF85" i="67"/>
  <c r="AX28" i="49"/>
  <c r="EQ28" i="67"/>
  <c r="GX19" i="67"/>
  <c r="AZ86" i="49"/>
  <c r="ES86" i="67"/>
  <c r="BM86" i="49"/>
  <c r="FF86" i="67"/>
  <c r="Y86" i="49"/>
  <c r="DR86" i="67"/>
  <c r="BE28" i="49"/>
  <c r="EX28" i="67"/>
  <c r="AX31" i="49"/>
  <c r="EQ31" i="67"/>
  <c r="BH18" i="49"/>
  <c r="FA18" i="67"/>
  <c r="CT32" i="49"/>
  <c r="GM32" i="67"/>
  <c r="AF67" i="49"/>
  <c r="DY67" i="67"/>
  <c r="CY23" i="49"/>
  <c r="GR23" i="67"/>
  <c r="BU42" i="49"/>
  <c r="FN42" i="67"/>
  <c r="CU63" i="49"/>
  <c r="GN63" i="67"/>
  <c r="AP57" i="49"/>
  <c r="EI57" i="67"/>
  <c r="BT86" i="49"/>
  <c r="FM86" i="67"/>
  <c r="CY42" i="49"/>
  <c r="GR42" i="67"/>
  <c r="AE23" i="49"/>
  <c r="DX23" i="67"/>
  <c r="AN58" i="49"/>
  <c r="EG58" i="67"/>
  <c r="CU47" i="49"/>
  <c r="GN47" i="67"/>
  <c r="V62" i="49"/>
  <c r="DO62" i="67"/>
  <c r="M31" i="5"/>
  <c r="GG88" i="67"/>
  <c r="BR89" i="49"/>
  <c r="FK89" i="67"/>
  <c r="AP88" i="49"/>
  <c r="EI88" i="67"/>
  <c r="GA90" i="67"/>
  <c r="CH90" i="49"/>
  <c r="EQ90" i="67"/>
  <c r="AX90" i="49"/>
  <c r="BN12" i="49"/>
  <c r="FG12" i="67"/>
  <c r="AO51" i="49"/>
  <c r="EH51" i="67"/>
  <c r="BL31" i="49"/>
  <c r="FE31" i="67"/>
  <c r="AC58" i="49"/>
  <c r="DV58" i="67"/>
  <c r="CR51" i="49"/>
  <c r="GK51" i="67"/>
  <c r="CO6" i="49"/>
  <c r="GH6" i="67"/>
  <c r="AU65" i="49"/>
  <c r="EN65" i="67"/>
  <c r="BN62" i="49"/>
  <c r="FG62" i="67"/>
  <c r="CQ85" i="49"/>
  <c r="GJ85" i="67"/>
  <c r="AA14" i="49"/>
  <c r="DT14" i="67"/>
  <c r="AT18" i="49"/>
  <c r="EM18" i="67"/>
  <c r="AN47" i="49"/>
  <c r="EG47" i="67"/>
  <c r="X18" i="49"/>
  <c r="DQ18" i="67"/>
  <c r="BJ51" i="49"/>
  <c r="FC51" i="67"/>
  <c r="V51" i="49"/>
  <c r="DO51" i="67"/>
  <c r="CX18" i="49"/>
  <c r="GQ18" i="67"/>
  <c r="BV12" i="49"/>
  <c r="FO12" i="67"/>
  <c r="BU47" i="49"/>
  <c r="FN47" i="67"/>
  <c r="CR62" i="49"/>
  <c r="GK62" i="67"/>
  <c r="BZ24" i="49"/>
  <c r="FS24" i="67"/>
  <c r="CA43" i="49"/>
  <c r="FT43" i="67"/>
  <c r="CU5" i="49"/>
  <c r="GN5" i="67"/>
  <c r="CB63" i="49"/>
  <c r="FU63" i="67"/>
  <c r="GR89" i="67"/>
  <c r="FP85" i="67"/>
  <c r="CT12" i="49"/>
  <c r="GM12" i="67"/>
  <c r="CN17" i="46"/>
  <c r="T45" i="49"/>
  <c r="DM45" i="67"/>
  <c r="L86" i="49"/>
  <c r="DE86" i="67"/>
  <c r="AT51" i="49"/>
  <c r="EM51" i="67"/>
  <c r="Y65" i="49"/>
  <c r="DR65" i="67"/>
  <c r="AO85" i="49"/>
  <c r="EH85" i="67"/>
  <c r="BA86" i="49"/>
  <c r="ET86" i="67"/>
  <c r="BR42" i="49"/>
  <c r="FK42" i="67"/>
  <c r="CE45" i="49"/>
  <c r="FX45" i="67"/>
  <c r="DG55" i="67"/>
  <c r="DD55" i="67"/>
  <c r="DH55" i="67"/>
  <c r="DL55" i="67"/>
  <c r="DB55" i="67"/>
  <c r="DJ55" i="67"/>
  <c r="DA55" i="67"/>
  <c r="DC55" i="67"/>
  <c r="DK55" i="67"/>
  <c r="DI55" i="67"/>
  <c r="DF55" i="67"/>
  <c r="DE55" i="67"/>
  <c r="AW13" i="49"/>
  <c r="EP13" i="67"/>
  <c r="CE67" i="49"/>
  <c r="FX67" i="67"/>
  <c r="CL17" i="46"/>
  <c r="CD87" i="49"/>
  <c r="FW87" i="67"/>
  <c r="BE67" i="49"/>
  <c r="EX67" i="67"/>
  <c r="Z31" i="49"/>
  <c r="DS31" i="67"/>
  <c r="CB23" i="49"/>
  <c r="FU23" i="67"/>
  <c r="AW12" i="49"/>
  <c r="EP12" i="67"/>
  <c r="CD57" i="49"/>
  <c r="FW57" i="67"/>
  <c r="AQ88" i="49"/>
  <c r="EJ88" i="67"/>
  <c r="AA58" i="49"/>
  <c r="DT58" i="67"/>
  <c r="DA34" i="67"/>
  <c r="DK34" i="67"/>
  <c r="DF34" i="67"/>
  <c r="DG34" i="67"/>
  <c r="DD34" i="67"/>
  <c r="DL34" i="67"/>
  <c r="DJ34" i="67"/>
  <c r="DB34" i="67"/>
  <c r="DH34" i="67"/>
  <c r="DI34" i="67"/>
  <c r="DC34" i="67"/>
  <c r="DE34" i="67"/>
  <c r="Q88" i="49"/>
  <c r="DJ88" i="67"/>
  <c r="CV12" i="49"/>
  <c r="GO12" i="67"/>
  <c r="AR32" i="49"/>
  <c r="EK32" i="67"/>
  <c r="CO17" i="46"/>
  <c r="FM87" i="67"/>
  <c r="BD47" i="49"/>
  <c r="EW47" i="67"/>
  <c r="BN67" i="49"/>
  <c r="FG67" i="67"/>
  <c r="CE32" i="49"/>
  <c r="FX32" i="67"/>
  <c r="DX90" i="67"/>
  <c r="AE90" i="49"/>
  <c r="DY90" i="67"/>
  <c r="AF90" i="49"/>
  <c r="BP67" i="49"/>
  <c r="FI67" i="67"/>
  <c r="CL28" i="49"/>
  <c r="GE28" i="67"/>
  <c r="EV90" i="67"/>
  <c r="BC90" i="49"/>
  <c r="DL31" i="67"/>
  <c r="DC31" i="67"/>
  <c r="DJ31" i="67"/>
  <c r="DF31" i="67"/>
  <c r="DK31" i="67"/>
  <c r="DI31" i="67"/>
  <c r="DG31" i="67"/>
  <c r="DE31" i="67"/>
  <c r="DA31" i="67"/>
  <c r="DB31" i="67"/>
  <c r="DD31" i="67"/>
  <c r="DH31" i="67"/>
  <c r="CR21" i="49"/>
  <c r="GK21" i="67"/>
  <c r="M25" i="5"/>
  <c r="U85" i="49"/>
  <c r="DN85" i="67"/>
  <c r="BD23" i="49"/>
  <c r="EW23" i="67"/>
  <c r="BC7" i="49"/>
  <c r="EV7" i="67"/>
  <c r="CE23" i="49"/>
  <c r="FX23" i="67"/>
  <c r="J13" i="46"/>
  <c r="AU13" i="49"/>
  <c r="EN13" i="67"/>
  <c r="CG51" i="49"/>
  <c r="FZ51" i="67"/>
  <c r="P86" i="49"/>
  <c r="DI86" i="67"/>
  <c r="AR63" i="49"/>
  <c r="EK63" i="67"/>
  <c r="CJ32" i="49"/>
  <c r="GC32" i="67"/>
  <c r="AG85" i="49"/>
  <c r="DZ85" i="67"/>
  <c r="BQ49" i="49"/>
  <c r="FJ49" i="67"/>
  <c r="DB9" i="67"/>
  <c r="DH9" i="67"/>
  <c r="DE9" i="67"/>
  <c r="DL9" i="67"/>
  <c r="DC9" i="67"/>
  <c r="DA9" i="67"/>
  <c r="DK9" i="67"/>
  <c r="DG9" i="67"/>
  <c r="DF9" i="67"/>
  <c r="DD9" i="67"/>
  <c r="DI9" i="67"/>
  <c r="DJ9" i="67"/>
  <c r="CA85" i="49"/>
  <c r="FT85" i="67"/>
  <c r="CD85" i="49"/>
  <c r="FW85" i="67"/>
  <c r="H88" i="49"/>
  <c r="DA88" i="67"/>
  <c r="DB90" i="67"/>
  <c r="I90" i="49"/>
  <c r="CG49" i="49"/>
  <c r="FZ49" i="67"/>
  <c r="BC13" i="49"/>
  <c r="EV13" i="67"/>
  <c r="CY12" i="49"/>
  <c r="GR12" i="67"/>
  <c r="BX32" i="49"/>
  <c r="FQ32" i="67"/>
  <c r="CI67" i="49"/>
  <c r="GB67" i="67"/>
  <c r="AU32" i="49"/>
  <c r="EN32" i="67"/>
  <c r="BG32" i="49"/>
  <c r="EZ32" i="67"/>
  <c r="AO63" i="49"/>
  <c r="EH63" i="67"/>
  <c r="BW28" i="49"/>
  <c r="FP28" i="67"/>
  <c r="CS17" i="46"/>
  <c r="AZ89" i="49"/>
  <c r="ES89" i="67"/>
  <c r="CD51" i="49"/>
  <c r="FW51" i="67"/>
  <c r="U45" i="49"/>
  <c r="DN45" i="67"/>
  <c r="GI90" i="67"/>
  <c r="CP90" i="49"/>
  <c r="CR24" i="49"/>
  <c r="GK24" i="67"/>
  <c r="BJ47" i="49"/>
  <c r="FC47" i="67"/>
  <c r="CN21" i="49"/>
  <c r="GG21" i="67"/>
  <c r="V85" i="49"/>
  <c r="DO85" i="67"/>
  <c r="CJ87" i="49"/>
  <c r="GC87" i="67"/>
  <c r="I86" i="49"/>
  <c r="DB86" i="67"/>
  <c r="AV24" i="49"/>
  <c r="EO24" i="67"/>
  <c r="BO23" i="49"/>
  <c r="FH23" i="67"/>
  <c r="V12" i="49"/>
  <c r="DO12" i="67"/>
  <c r="AI32" i="49"/>
  <c r="EB32" i="67"/>
  <c r="BO67" i="49"/>
  <c r="FH67" i="67"/>
  <c r="AZ47" i="49"/>
  <c r="ES47" i="67"/>
  <c r="AT63" i="49"/>
  <c r="EM63" i="67"/>
  <c r="AW51" i="49"/>
  <c r="EP51" i="67"/>
  <c r="BB7" i="49"/>
  <c r="EU7" i="67"/>
  <c r="T31" i="49"/>
  <c r="DM31" i="67"/>
  <c r="CB42" i="49"/>
  <c r="FU42" i="67"/>
  <c r="CK32" i="49"/>
  <c r="GD32" i="67"/>
  <c r="AE65" i="49"/>
  <c r="DX65" i="67"/>
  <c r="CH23" i="49"/>
  <c r="GA23" i="67"/>
  <c r="BY63" i="49"/>
  <c r="FR63" i="67"/>
  <c r="CR28" i="49"/>
  <c r="GK28" i="67"/>
  <c r="AI85" i="49"/>
  <c r="EB85" i="67"/>
  <c r="AV28" i="49"/>
  <c r="EO28" i="67"/>
  <c r="BB86" i="49"/>
  <c r="EU86" i="67"/>
  <c r="AU88" i="49"/>
  <c r="EN88" i="67"/>
  <c r="BH86" i="49"/>
  <c r="FA86" i="67"/>
  <c r="U86" i="49"/>
  <c r="DN86" i="67"/>
  <c r="BF28" i="49"/>
  <c r="EY28" i="67"/>
  <c r="AV31" i="49"/>
  <c r="EO31" i="67"/>
  <c r="BI18" i="49"/>
  <c r="FB18" i="67"/>
  <c r="CV32" i="49"/>
  <c r="GO32" i="67"/>
  <c r="AG67" i="49"/>
  <c r="DZ67" i="67"/>
  <c r="CV23" i="49"/>
  <c r="GO23" i="67"/>
  <c r="BP42" i="49"/>
  <c r="FI42" i="67"/>
  <c r="CP63" i="49"/>
  <c r="GI63" i="67"/>
  <c r="AG57" i="49"/>
  <c r="DZ57" i="67"/>
  <c r="BW86" i="49"/>
  <c r="FP86" i="67"/>
  <c r="CN42" i="49"/>
  <c r="GG42" i="67"/>
  <c r="X23" i="49"/>
  <c r="DQ23" i="67"/>
  <c r="AG58" i="49"/>
  <c r="DZ58" i="67"/>
  <c r="CR47" i="49"/>
  <c r="GK47" i="67"/>
  <c r="T62" i="49"/>
  <c r="DM62" i="67"/>
  <c r="GK88" i="67"/>
  <c r="G13" i="46"/>
  <c r="GX8" i="67"/>
  <c r="BS89" i="49"/>
  <c r="FL89" i="67"/>
  <c r="AK88" i="49"/>
  <c r="ED88" i="67"/>
  <c r="GD90" i="67"/>
  <c r="CK90" i="49"/>
  <c r="ET90" i="67"/>
  <c r="BA90" i="49"/>
  <c r="BJ12" i="49"/>
  <c r="FC12" i="67"/>
  <c r="AN51" i="49"/>
  <c r="EG51" i="67"/>
  <c r="BH31" i="49"/>
  <c r="FA31" i="67"/>
  <c r="AD58" i="49"/>
  <c r="DW58" i="67"/>
  <c r="CQ51" i="49"/>
  <c r="GJ51" i="67"/>
  <c r="CN6" i="49"/>
  <c r="GG6" i="67"/>
  <c r="AT65" i="49"/>
  <c r="EM65" i="67"/>
  <c r="BE62" i="49"/>
  <c r="EX62" i="67"/>
  <c r="CV85" i="49"/>
  <c r="GO85" i="67"/>
  <c r="AB14" i="49"/>
  <c r="DU14" i="67"/>
  <c r="AR18" i="49"/>
  <c r="EK18" i="67"/>
  <c r="AG47" i="49"/>
  <c r="DZ47" i="67"/>
  <c r="V18" i="49"/>
  <c r="DO18" i="67"/>
  <c r="BH51" i="49"/>
  <c r="FA51" i="67"/>
  <c r="Z51" i="49"/>
  <c r="DS51" i="67"/>
  <c r="CV18" i="49"/>
  <c r="GO18" i="67"/>
  <c r="BP12" i="49"/>
  <c r="FI12" i="67"/>
  <c r="BX47" i="49"/>
  <c r="FQ47" i="67"/>
  <c r="CS62" i="49"/>
  <c r="GL62" i="67"/>
  <c r="BX24" i="49"/>
  <c r="FQ24" i="67"/>
  <c r="BQ43" i="49"/>
  <c r="FJ43" i="67"/>
  <c r="CR5" i="49"/>
  <c r="GK5" i="67"/>
  <c r="CF63" i="49"/>
  <c r="FY63" i="67"/>
  <c r="GJ86" i="67"/>
  <c r="FB89" i="67"/>
  <c r="EM89" i="67"/>
  <c r="CN89" i="49"/>
  <c r="GG89" i="67"/>
  <c r="I89" i="49"/>
  <c r="DB89" i="67"/>
  <c r="Z14" i="49"/>
  <c r="DS14" i="67"/>
  <c r="AU18" i="49"/>
  <c r="EN18" i="67"/>
  <c r="AQ47" i="49"/>
  <c r="EJ47" i="67"/>
  <c r="AE18" i="49"/>
  <c r="DX18" i="67"/>
  <c r="BF51" i="49"/>
  <c r="EY51" i="67"/>
  <c r="AE51" i="49"/>
  <c r="DX51" i="67"/>
  <c r="CT18" i="49"/>
  <c r="GM18" i="67"/>
  <c r="BU12" i="49"/>
  <c r="FN12" i="67"/>
  <c r="BV47" i="49"/>
  <c r="FO47" i="67"/>
  <c r="CV62" i="49"/>
  <c r="GO62" i="67"/>
  <c r="BT24" i="49"/>
  <c r="FM24" i="67"/>
  <c r="BW43" i="49"/>
  <c r="FP43" i="67"/>
  <c r="CP5" i="49"/>
  <c r="GI5" i="67"/>
  <c r="CK63" i="49"/>
  <c r="GD63" i="67"/>
  <c r="GX67" i="67"/>
  <c r="BR88" i="49"/>
  <c r="FK88" i="67"/>
  <c r="Y53" i="49"/>
  <c r="DR53" i="67"/>
  <c r="CG18" i="49"/>
  <c r="FZ18" i="67"/>
  <c r="BS51" i="49"/>
  <c r="FL51" i="67"/>
  <c r="BM45" i="49"/>
  <c r="FF45" i="67"/>
  <c r="CD58" i="49"/>
  <c r="FW58" i="67"/>
  <c r="R89" i="49"/>
  <c r="DK89" i="67"/>
  <c r="DK85" i="67"/>
  <c r="GN85" i="67"/>
  <c r="CY30" i="49"/>
  <c r="GR30" i="67"/>
  <c r="CE24" i="49"/>
  <c r="FX24" i="67"/>
  <c r="AG49" i="49"/>
  <c r="DZ49" i="67"/>
  <c r="AB32" i="49"/>
  <c r="DU32" i="67"/>
  <c r="CD31" i="49"/>
  <c r="FW31" i="67"/>
  <c r="CP19" i="49"/>
  <c r="GI19" i="67"/>
  <c r="Z63" i="49"/>
  <c r="DS63" i="67"/>
  <c r="BC57" i="49"/>
  <c r="EV57" i="67"/>
  <c r="BG57" i="49"/>
  <c r="EZ57" i="67"/>
  <c r="M28" i="5"/>
  <c r="AU85" i="49"/>
  <c r="EN85" i="67"/>
  <c r="X53" i="49"/>
  <c r="DQ53" i="67"/>
  <c r="CB18" i="49"/>
  <c r="FU18" i="67"/>
  <c r="BT51" i="49"/>
  <c r="FM51" i="67"/>
  <c r="BD45" i="49"/>
  <c r="EW45" i="67"/>
  <c r="HD89" i="67"/>
  <c r="CB58" i="49"/>
  <c r="FU58" i="67"/>
  <c r="CU89" i="49"/>
  <c r="GN89" i="67"/>
  <c r="AH89" i="49"/>
  <c r="EA89" i="67"/>
  <c r="CT30" i="49"/>
  <c r="GM30" i="67"/>
  <c r="CL24" i="49"/>
  <c r="GE24" i="67"/>
  <c r="AP49" i="49"/>
  <c r="EI49" i="67"/>
  <c r="W32" i="49"/>
  <c r="DP32" i="67"/>
  <c r="CE31" i="49"/>
  <c r="FX31" i="67"/>
  <c r="CR19" i="49"/>
  <c r="GK19" i="67"/>
  <c r="AA63" i="49"/>
  <c r="DT63" i="67"/>
  <c r="AY57" i="49"/>
  <c r="ER57" i="67"/>
  <c r="BF57" i="49"/>
  <c r="EY57" i="67"/>
  <c r="M29" i="5"/>
  <c r="BQ89" i="49"/>
  <c r="FJ89" i="67"/>
  <c r="AO88" i="49"/>
  <c r="EH88" i="67"/>
  <c r="FU90" i="67"/>
  <c r="CB90" i="49"/>
  <c r="EK90" i="67"/>
  <c r="AR90" i="49"/>
  <c r="BE12" i="49"/>
  <c r="EX12" i="67"/>
  <c r="AK51" i="49"/>
  <c r="ED51" i="67"/>
  <c r="BE31" i="49"/>
  <c r="EX31" i="67"/>
  <c r="W58" i="49"/>
  <c r="DP58" i="67"/>
  <c r="CN51" i="49"/>
  <c r="GG51" i="67"/>
  <c r="CU6" i="49"/>
  <c r="GN6" i="67"/>
  <c r="AV65" i="49"/>
  <c r="EO65" i="67"/>
  <c r="BO62" i="49"/>
  <c r="FH62" i="67"/>
  <c r="T14" i="49"/>
  <c r="DM14" i="67"/>
  <c r="BW23" i="49"/>
  <c r="FP23" i="67"/>
  <c r="P85" i="49"/>
  <c r="DI85" i="67"/>
  <c r="AF18" i="49"/>
  <c r="DY18" i="67"/>
  <c r="AU53" i="49"/>
  <c r="EN53" i="67"/>
  <c r="CU53" i="49"/>
  <c r="GN53" i="67"/>
  <c r="BG24" i="49"/>
  <c r="EZ24" i="67"/>
  <c r="AV58" i="49"/>
  <c r="EO58" i="67"/>
  <c r="BB62" i="49"/>
  <c r="EU62" i="67"/>
  <c r="U88" i="49"/>
  <c r="DN88" i="67"/>
  <c r="AL86" i="49"/>
  <c r="EE86" i="67"/>
  <c r="CH53" i="49"/>
  <c r="GA53" i="67"/>
  <c r="BP18" i="49"/>
  <c r="FI18" i="67"/>
  <c r="CF62" i="49"/>
  <c r="FY62" i="67"/>
  <c r="BT62" i="49"/>
  <c r="FM62" i="67"/>
  <c r="CW87" i="49"/>
  <c r="GP87" i="67"/>
  <c r="AC53" i="49"/>
  <c r="DV53" i="67"/>
  <c r="CI18" i="49"/>
  <c r="GB18" i="67"/>
  <c r="BQ51" i="49"/>
  <c r="FJ51" i="67"/>
  <c r="BF45" i="49"/>
  <c r="EY45" i="67"/>
  <c r="CC58" i="49"/>
  <c r="FV58" i="67"/>
  <c r="CR30" i="49"/>
  <c r="GK30" i="67"/>
  <c r="CG24" i="49"/>
  <c r="FZ24" i="67"/>
  <c r="AO49" i="49"/>
  <c r="EH49" i="67"/>
  <c r="AD32" i="49"/>
  <c r="DW32" i="67"/>
  <c r="CG31" i="49"/>
  <c r="FZ31" i="67"/>
  <c r="CO19" i="49"/>
  <c r="GH19" i="67"/>
  <c r="U63" i="49"/>
  <c r="DN63" i="67"/>
  <c r="AT57" i="49"/>
  <c r="EM57" i="67"/>
  <c r="BO57" i="49"/>
  <c r="FH57" i="67"/>
  <c r="AY65" i="49"/>
  <c r="ER65" i="67"/>
  <c r="BK62" i="49"/>
  <c r="FD62" i="67"/>
  <c r="W14" i="49"/>
  <c r="DP14" i="67"/>
  <c r="BY23" i="49"/>
  <c r="FR23" i="67"/>
  <c r="O85" i="49"/>
  <c r="DH85" i="67"/>
  <c r="AP18" i="49"/>
  <c r="EI18" i="67"/>
  <c r="AY53" i="49"/>
  <c r="ER53" i="67"/>
  <c r="CT53" i="49"/>
  <c r="GM53" i="67"/>
  <c r="BF24" i="49"/>
  <c r="EY24" i="67"/>
  <c r="AY58" i="49"/>
  <c r="ER58" i="67"/>
  <c r="AX62" i="49"/>
  <c r="EQ62" i="67"/>
  <c r="AB88" i="49"/>
  <c r="DU88" i="67"/>
  <c r="AN86" i="49"/>
  <c r="EG86" i="67"/>
  <c r="CM53" i="49"/>
  <c r="GF53" i="67"/>
  <c r="BR18" i="49"/>
  <c r="FK18" i="67"/>
  <c r="CI62" i="49"/>
  <c r="GB62" i="67"/>
  <c r="BW62" i="49"/>
  <c r="FP62" i="67"/>
  <c r="HD86" i="67"/>
  <c r="AQ89" i="49"/>
  <c r="EJ89" i="67"/>
  <c r="CV30" i="49"/>
  <c r="GO30" i="67"/>
  <c r="CF24" i="49"/>
  <c r="FY24" i="67"/>
  <c r="AF49" i="49"/>
  <c r="DY49" i="67"/>
  <c r="Z32" i="49"/>
  <c r="DS32" i="67"/>
  <c r="CL31" i="49"/>
  <c r="GE31" i="67"/>
  <c r="CW19" i="49"/>
  <c r="GP19" i="67"/>
  <c r="AE63" i="49"/>
  <c r="DX63" i="67"/>
  <c r="AV57" i="49"/>
  <c r="EO57" i="67"/>
  <c r="BK57" i="49"/>
  <c r="FD57" i="67"/>
  <c r="AQ18" i="49"/>
  <c r="EJ18" i="67"/>
  <c r="AR53" i="49"/>
  <c r="EK53" i="67"/>
  <c r="CX53" i="49"/>
  <c r="GQ53" i="67"/>
  <c r="BL24" i="49"/>
  <c r="FE24" i="67"/>
  <c r="AX58" i="49"/>
  <c r="EQ58" i="67"/>
  <c r="AV62" i="49"/>
  <c r="EO62" i="67"/>
  <c r="CJ53" i="49"/>
  <c r="GC53" i="67"/>
  <c r="BT18" i="49"/>
  <c r="FM18" i="67"/>
  <c r="CB62" i="49"/>
  <c r="FU62" i="67"/>
  <c r="BX62" i="49"/>
  <c r="FQ62" i="67"/>
  <c r="GR85" i="67"/>
  <c r="EM85" i="67"/>
  <c r="CO65" i="49"/>
  <c r="GH65" i="67"/>
  <c r="BX23" i="49"/>
  <c r="FQ23" i="67"/>
  <c r="AN18" i="49"/>
  <c r="EG18" i="67"/>
  <c r="GX21" i="67"/>
  <c r="BB53" i="49"/>
  <c r="EU53" i="67"/>
  <c r="CY53" i="49"/>
  <c r="GR53" i="67"/>
  <c r="BK24" i="49"/>
  <c r="FD24" i="67"/>
  <c r="AW58" i="49"/>
  <c r="EP58" i="67"/>
  <c r="AS62" i="49"/>
  <c r="EL62" i="67"/>
  <c r="AC88" i="49"/>
  <c r="DV88" i="67"/>
  <c r="AM86" i="49"/>
  <c r="EF86" i="67"/>
  <c r="CK53" i="49"/>
  <c r="GD53" i="67"/>
  <c r="BX18" i="49"/>
  <c r="FQ18" i="67"/>
  <c r="CG62" i="49"/>
  <c r="FZ62" i="67"/>
  <c r="BZ62" i="49"/>
  <c r="FS62" i="67"/>
  <c r="M32" i="5"/>
  <c r="BU23" i="49"/>
  <c r="FN23" i="67"/>
  <c r="I85" i="49"/>
  <c r="DB85" i="67"/>
  <c r="AH18" i="49"/>
  <c r="EA18" i="67"/>
  <c r="BA53" i="49"/>
  <c r="ET53" i="67"/>
  <c r="CR53" i="49"/>
  <c r="GK53" i="67"/>
  <c r="BH24" i="49"/>
  <c r="FA24" i="67"/>
  <c r="AU58" i="49"/>
  <c r="EN58" i="67"/>
  <c r="AT62" i="49"/>
  <c r="EM62" i="67"/>
  <c r="T88" i="49"/>
  <c r="DM88" i="67"/>
  <c r="CD53" i="49"/>
  <c r="FW53" i="67"/>
  <c r="CA18" i="49"/>
  <c r="FT18" i="67"/>
  <c r="CE62" i="49"/>
  <c r="FX62" i="67"/>
  <c r="BU62" i="49"/>
  <c r="FN62" i="67"/>
  <c r="DJ85" i="67"/>
  <c r="GG85" i="67"/>
  <c r="EQ85" i="67"/>
  <c r="CY65" i="49"/>
  <c r="GR65" i="67"/>
  <c r="M30" i="5"/>
  <c r="GB90" i="67"/>
  <c r="CI90" i="49"/>
  <c r="ES90" i="67"/>
  <c r="AZ90" i="49"/>
  <c r="BF12" i="49"/>
  <c r="EY12" i="67"/>
  <c r="AI51" i="49"/>
  <c r="EB51" i="67"/>
  <c r="BN31" i="49"/>
  <c r="FG31" i="67"/>
  <c r="AE58" i="49"/>
  <c r="DX58" i="67"/>
  <c r="CY51" i="49"/>
  <c r="GR51" i="67"/>
  <c r="CX6" i="49"/>
  <c r="GQ6" i="67"/>
  <c r="BA65" i="49"/>
  <c r="ET65" i="67"/>
  <c r="BM62" i="49"/>
  <c r="FF62" i="67"/>
  <c r="AC14" i="49"/>
  <c r="DV14" i="67"/>
  <c r="AX18" i="49"/>
  <c r="EQ18" i="67"/>
  <c r="AO47" i="49"/>
  <c r="EH47" i="67"/>
  <c r="Y18" i="49"/>
  <c r="DR18" i="67"/>
  <c r="BN51" i="49"/>
  <c r="FG51" i="67"/>
  <c r="W51" i="49"/>
  <c r="DP51" i="67"/>
  <c r="CN18" i="49"/>
  <c r="GG18" i="67"/>
  <c r="BW12" i="49"/>
  <c r="FP12" i="67"/>
  <c r="BY47" i="49"/>
  <c r="FR47" i="67"/>
  <c r="CW62" i="49"/>
  <c r="GP62" i="67"/>
  <c r="BP24" i="49"/>
  <c r="FI24" i="67"/>
  <c r="BZ43" i="49"/>
  <c r="FS43" i="67"/>
  <c r="CX5" i="49"/>
  <c r="GQ5" i="67"/>
  <c r="CG63" i="49"/>
  <c r="FZ63" i="67"/>
  <c r="BP23" i="49"/>
  <c r="FI23" i="67"/>
  <c r="AI18" i="49"/>
  <c r="EB18" i="67"/>
  <c r="AT53" i="49"/>
  <c r="EM53" i="67"/>
  <c r="CP53" i="49"/>
  <c r="GI53" i="67"/>
  <c r="BJ24" i="49"/>
  <c r="FC24" i="67"/>
  <c r="AZ58" i="49"/>
  <c r="ES58" i="67"/>
  <c r="AW62" i="49"/>
  <c r="EP62" i="67"/>
  <c r="CF53" i="49"/>
  <c r="FY53" i="67"/>
  <c r="BV18" i="49"/>
  <c r="FO18" i="67"/>
  <c r="CH62" i="49"/>
  <c r="GA62" i="67"/>
  <c r="BS62" i="49"/>
  <c r="FL62" i="67"/>
  <c r="FI86" i="67"/>
  <c r="FN86" i="67"/>
  <c r="AD53" i="49"/>
  <c r="DW53" i="67"/>
  <c r="CL18" i="49"/>
  <c r="GE18" i="67"/>
  <c r="BU51" i="49"/>
  <c r="FN51" i="67"/>
  <c r="BH45" i="49"/>
  <c r="FA45" i="67"/>
  <c r="CH58" i="49"/>
  <c r="GA58" i="67"/>
  <c r="CX30" i="49"/>
  <c r="GQ30" i="67"/>
  <c r="CD24" i="49"/>
  <c r="FW24" i="67"/>
  <c r="AK49" i="49"/>
  <c r="ED49" i="67"/>
  <c r="T32" i="49"/>
  <c r="DM32" i="67"/>
  <c r="CB31" i="49"/>
  <c r="FU31" i="67"/>
  <c r="CY19" i="49"/>
  <c r="GR19" i="67"/>
  <c r="W63" i="49"/>
  <c r="DP63" i="67"/>
  <c r="BA57" i="49"/>
  <c r="ET57" i="67"/>
  <c r="BM57" i="49"/>
  <c r="FF57" i="67"/>
  <c r="CJ51" i="49"/>
  <c r="GC51" i="67"/>
  <c r="Y45" i="49"/>
  <c r="DR45" i="67"/>
  <c r="GR90" i="67"/>
  <c r="CY90" i="49"/>
  <c r="CS24" i="49"/>
  <c r="GL24" i="67"/>
  <c r="BN47" i="49"/>
  <c r="FG47" i="67"/>
  <c r="CY21" i="49"/>
  <c r="GR21" i="67"/>
  <c r="BA24" i="49"/>
  <c r="ET24" i="67"/>
  <c r="BM23" i="49"/>
  <c r="FF23" i="67"/>
  <c r="Y12" i="49"/>
  <c r="DR12" i="67"/>
  <c r="AM32" i="49"/>
  <c r="EF32" i="67"/>
  <c r="BF67" i="49"/>
  <c r="EY67" i="67"/>
  <c r="AY47" i="49"/>
  <c r="ER47" i="67"/>
  <c r="AW63" i="49"/>
  <c r="EP63" i="67"/>
  <c r="BB51" i="49"/>
  <c r="EU51" i="67"/>
  <c r="AU7" i="49"/>
  <c r="EN7" i="67"/>
  <c r="AA31" i="49"/>
  <c r="DT31" i="67"/>
  <c r="CG42" i="49"/>
  <c r="FZ42" i="67"/>
  <c r="CC32" i="49"/>
  <c r="FV32" i="67"/>
  <c r="T65" i="49"/>
  <c r="DM65" i="67"/>
  <c r="CL23" i="49"/>
  <c r="GE23" i="67"/>
  <c r="BS63" i="49"/>
  <c r="FL63" i="67"/>
  <c r="CP28" i="49"/>
  <c r="GI28" i="67"/>
  <c r="AR28" i="49"/>
  <c r="EK28" i="67"/>
  <c r="GX4" i="67"/>
  <c r="BL28" i="49"/>
  <c r="FE28" i="67"/>
  <c r="AZ31" i="49"/>
  <c r="ES31" i="67"/>
  <c r="BO18" i="49"/>
  <c r="FH18" i="67"/>
  <c r="CY32" i="49"/>
  <c r="GR32" i="67"/>
  <c r="AJ67" i="49"/>
  <c r="EC67" i="67"/>
  <c r="CX23" i="49"/>
  <c r="GQ23" i="67"/>
  <c r="BY42" i="49"/>
  <c r="FR42" i="67"/>
  <c r="CQ63" i="49"/>
  <c r="GJ63" i="67"/>
  <c r="AQ57" i="49"/>
  <c r="EJ57" i="67"/>
  <c r="CQ42" i="49"/>
  <c r="GJ42" i="67"/>
  <c r="W23" i="49"/>
  <c r="DP23" i="67"/>
  <c r="AF58" i="49"/>
  <c r="DY58" i="67"/>
  <c r="CQ47" i="49"/>
  <c r="GJ47" i="67"/>
  <c r="X62" i="49"/>
  <c r="DQ62" i="67"/>
  <c r="FK90" i="67"/>
  <c r="BR90" i="49"/>
  <c r="BL6" i="49"/>
  <c r="FE6" i="67"/>
  <c r="BX31" i="49"/>
  <c r="FQ31" i="67"/>
  <c r="Y24" i="49"/>
  <c r="DR24" i="67"/>
  <c r="BV49" i="49"/>
  <c r="FO49" i="67"/>
  <c r="CI65" i="49"/>
  <c r="GB65" i="67"/>
  <c r="AM23" i="49"/>
  <c r="EF23" i="67"/>
  <c r="AW42" i="49"/>
  <c r="EP42" i="67"/>
  <c r="V57" i="49"/>
  <c r="DO57" i="67"/>
  <c r="AL28" i="49"/>
  <c r="EE28" i="67"/>
  <c r="GB88" i="67"/>
  <c r="DP90" i="67"/>
  <c r="W90" i="49"/>
  <c r="AT45" i="49"/>
  <c r="EM45" i="67"/>
  <c r="EG90" i="67"/>
  <c r="AN90" i="49"/>
  <c r="CI45" i="49"/>
  <c r="GB45" i="67"/>
  <c r="BX67" i="49"/>
  <c r="FQ67" i="67"/>
  <c r="AU12" i="49"/>
  <c r="EN12" i="67"/>
  <c r="BZ65" i="49"/>
  <c r="FS65" i="67"/>
  <c r="AV23" i="49"/>
  <c r="EO23" i="67"/>
  <c r="CJ12" i="49"/>
  <c r="GC12" i="67"/>
  <c r="CI28" i="49"/>
  <c r="GB28" i="67"/>
  <c r="CH57" i="49"/>
  <c r="GA57" i="67"/>
  <c r="BV57" i="49"/>
  <c r="FO57" i="67"/>
  <c r="CT65" i="49"/>
  <c r="GM65" i="67"/>
  <c r="FX90" i="67"/>
  <c r="CE90" i="49"/>
  <c r="EN90" i="67"/>
  <c r="AU90" i="49"/>
  <c r="BK12" i="49"/>
  <c r="FD12" i="67"/>
  <c r="AG51" i="49"/>
  <c r="DZ51" i="67"/>
  <c r="BJ31" i="49"/>
  <c r="FC31" i="67"/>
  <c r="U58" i="49"/>
  <c r="DN58" i="67"/>
  <c r="CU51" i="49"/>
  <c r="GN51" i="67"/>
  <c r="CW6" i="49"/>
  <c r="GP6" i="67"/>
  <c r="AW65" i="49"/>
  <c r="EP65" i="67"/>
  <c r="BG62" i="49"/>
  <c r="EZ62" i="67"/>
  <c r="Y14" i="49"/>
  <c r="DR14" i="67"/>
  <c r="BA18" i="49"/>
  <c r="ET18" i="67"/>
  <c r="AH47" i="49"/>
  <c r="EA47" i="67"/>
  <c r="AD18" i="49"/>
  <c r="DW18" i="67"/>
  <c r="BM51" i="49"/>
  <c r="FF51" i="67"/>
  <c r="AC51" i="49"/>
  <c r="DV51" i="67"/>
  <c r="CW18" i="49"/>
  <c r="GP18" i="67"/>
  <c r="CA12" i="49"/>
  <c r="FT12" i="67"/>
  <c r="BT47" i="49"/>
  <c r="FM47" i="67"/>
  <c r="CN62" i="49"/>
  <c r="GG62" i="67"/>
  <c r="GX14" i="67"/>
  <c r="BQ24" i="49"/>
  <c r="FJ24" i="67"/>
  <c r="BV43" i="49"/>
  <c r="FO43" i="67"/>
  <c r="CY5" i="49"/>
  <c r="GR5" i="67"/>
  <c r="CH63" i="49"/>
  <c r="GA63" i="67"/>
  <c r="HE17" i="67"/>
  <c r="BQ23" i="49"/>
  <c r="FJ23" i="67"/>
  <c r="AL18" i="49"/>
  <c r="EE18" i="67"/>
  <c r="AS53" i="49"/>
  <c r="EL53" i="67"/>
  <c r="CW53" i="49"/>
  <c r="GP53" i="67"/>
  <c r="BI24" i="49"/>
  <c r="FB24" i="67"/>
  <c r="BA58" i="49"/>
  <c r="ET58" i="67"/>
  <c r="AR62" i="49"/>
  <c r="EK62" i="67"/>
  <c r="CC53" i="49"/>
  <c r="FV53" i="67"/>
  <c r="BY18" i="49"/>
  <c r="FR18" i="67"/>
  <c r="CJ62" i="49"/>
  <c r="GC62" i="67"/>
  <c r="BV62" i="49"/>
  <c r="FO62" i="67"/>
  <c r="EI86" i="67"/>
  <c r="FS86" i="67"/>
  <c r="ER86" i="67"/>
  <c r="GX13" i="67"/>
  <c r="AE53" i="49"/>
  <c r="DX53" i="67"/>
  <c r="CM18" i="49"/>
  <c r="GF18" i="67"/>
  <c r="CA51" i="49"/>
  <c r="FT51" i="67"/>
  <c r="BG45" i="49"/>
  <c r="EZ45" i="67"/>
  <c r="FC89" i="67"/>
  <c r="FE89" i="67"/>
  <c r="DR89" i="67"/>
  <c r="CE58" i="49"/>
  <c r="FX58" i="67"/>
  <c r="GL85" i="67"/>
  <c r="EK85" i="67"/>
  <c r="CS30" i="49"/>
  <c r="GL30" i="67"/>
  <c r="CM24" i="49"/>
  <c r="GF24" i="67"/>
  <c r="AN49" i="49"/>
  <c r="EG49" i="67"/>
  <c r="V32" i="49"/>
  <c r="DO32" i="67"/>
  <c r="CM31" i="49"/>
  <c r="GF31" i="67"/>
  <c r="CV19" i="49"/>
  <c r="GO19" i="67"/>
  <c r="AB63" i="49"/>
  <c r="DU63" i="67"/>
  <c r="AR57" i="49"/>
  <c r="EK57" i="67"/>
  <c r="BH57" i="49"/>
  <c r="FA57" i="67"/>
  <c r="BF23" i="49"/>
  <c r="EY23" i="67"/>
  <c r="AD12" i="49"/>
  <c r="DW12" i="67"/>
  <c r="AJ32" i="49"/>
  <c r="EC32" i="67"/>
  <c r="BH67" i="49"/>
  <c r="FA67" i="67"/>
  <c r="AX47" i="49"/>
  <c r="EQ47" i="67"/>
  <c r="AZ63" i="49"/>
  <c r="ES63" i="67"/>
  <c r="BA51" i="49"/>
  <c r="ET51" i="67"/>
  <c r="AT7" i="49"/>
  <c r="EM7" i="67"/>
  <c r="Y31" i="49"/>
  <c r="DR31" i="67"/>
  <c r="CC42" i="49"/>
  <c r="FV42" i="67"/>
  <c r="CL32" i="49"/>
  <c r="GE32" i="67"/>
  <c r="AC65" i="49"/>
  <c r="DV65" i="67"/>
  <c r="CI23" i="49"/>
  <c r="GB23" i="67"/>
  <c r="BX63" i="49"/>
  <c r="FQ63" i="67"/>
  <c r="CY28" i="49"/>
  <c r="GR28" i="67"/>
  <c r="AT28" i="49"/>
  <c r="EM28" i="67"/>
  <c r="GX58" i="67"/>
  <c r="BM28" i="49"/>
  <c r="FF28" i="67"/>
  <c r="BA31" i="49"/>
  <c r="ET31" i="67"/>
  <c r="BM18" i="49"/>
  <c r="FF18" i="67"/>
  <c r="CP32" i="49"/>
  <c r="GI32" i="67"/>
  <c r="AH67" i="49"/>
  <c r="EA67" i="67"/>
  <c r="CS23" i="49"/>
  <c r="GL23" i="67"/>
  <c r="BV42" i="49"/>
  <c r="FO42" i="67"/>
  <c r="CO63" i="49"/>
  <c r="GH63" i="67"/>
  <c r="AL57" i="49"/>
  <c r="EE57" i="67"/>
  <c r="CX42" i="49"/>
  <c r="GQ42" i="67"/>
  <c r="AA23" i="49"/>
  <c r="DT23" i="67"/>
  <c r="AK58" i="49"/>
  <c r="ED58" i="67"/>
  <c r="CN47" i="49"/>
  <c r="GG47" i="67"/>
  <c r="Y62" i="49"/>
  <c r="DR62" i="67"/>
  <c r="FQ90" i="67"/>
  <c r="BX90" i="49"/>
  <c r="BJ6" i="49"/>
  <c r="FC6" i="67"/>
  <c r="BR31" i="49"/>
  <c r="FK31" i="67"/>
  <c r="AD24" i="49"/>
  <c r="DW24" i="67"/>
  <c r="BX49" i="49"/>
  <c r="FQ49" i="67"/>
  <c r="CG65" i="49"/>
  <c r="FZ65" i="67"/>
  <c r="AQ23" i="49"/>
  <c r="EJ23" i="67"/>
  <c r="AY42" i="49"/>
  <c r="ER42" i="67"/>
  <c r="Z57" i="49"/>
  <c r="DS57" i="67"/>
  <c r="AK28" i="49"/>
  <c r="ED28" i="67"/>
  <c r="FZ88" i="67"/>
  <c r="GM88" i="67"/>
  <c r="DR90" i="67"/>
  <c r="Y90" i="49"/>
  <c r="AV45" i="49"/>
  <c r="EO45" i="67"/>
  <c r="EH90" i="67"/>
  <c r="AO90" i="49"/>
  <c r="CG45" i="49"/>
  <c r="FZ45" i="67"/>
  <c r="BU67" i="49"/>
  <c r="FN67" i="67"/>
  <c r="AX12" i="49"/>
  <c r="EQ12" i="67"/>
  <c r="BV65" i="49"/>
  <c r="FO65" i="67"/>
  <c r="AW23" i="49"/>
  <c r="EP23" i="67"/>
  <c r="CD12" i="49"/>
  <c r="FW12" i="67"/>
  <c r="CB28" i="49"/>
  <c r="FU28" i="67"/>
  <c r="CM57" i="49"/>
  <c r="GF57" i="67"/>
  <c r="BS57" i="49"/>
  <c r="FL57" i="67"/>
  <c r="CW65" i="49"/>
  <c r="GP65" i="67"/>
  <c r="GF90" i="67"/>
  <c r="CM90" i="49"/>
  <c r="EU90" i="67"/>
  <c r="BB90" i="49"/>
  <c r="BD12" i="49"/>
  <c r="EW12" i="67"/>
  <c r="AQ51" i="49"/>
  <c r="EJ51" i="67"/>
  <c r="BO31" i="49"/>
  <c r="FH31" i="67"/>
  <c r="V58" i="49"/>
  <c r="DO58" i="67"/>
  <c r="CW51" i="49"/>
  <c r="GP51" i="67"/>
  <c r="CQ6" i="49"/>
  <c r="GJ6" i="67"/>
  <c r="AR65" i="49"/>
  <c r="EK65" i="67"/>
  <c r="BH62" i="49"/>
  <c r="FA62" i="67"/>
  <c r="AD14" i="49"/>
  <c r="DW14" i="67"/>
  <c r="AW18" i="49"/>
  <c r="EP18" i="67"/>
  <c r="AI47" i="49"/>
  <c r="EB47" i="67"/>
  <c r="Z18" i="49"/>
  <c r="DS18" i="67"/>
  <c r="BG51" i="49"/>
  <c r="EZ51" i="67"/>
  <c r="Y51" i="49"/>
  <c r="DR51" i="67"/>
  <c r="CY18" i="49"/>
  <c r="GR18" i="67"/>
  <c r="BR12" i="49"/>
  <c r="FK12" i="67"/>
  <c r="BP47" i="49"/>
  <c r="FI47" i="67"/>
  <c r="CY62" i="49"/>
  <c r="GR62" i="67"/>
  <c r="BV24" i="49"/>
  <c r="FO24" i="67"/>
  <c r="BP43" i="49"/>
  <c r="FI43" i="67"/>
  <c r="CV5" i="49"/>
  <c r="GO5" i="67"/>
  <c r="CI63" i="49"/>
  <c r="GB63" i="67"/>
  <c r="BZ23" i="49"/>
  <c r="FS23" i="67"/>
  <c r="AG18" i="49"/>
  <c r="DZ18" i="67"/>
  <c r="AW53" i="49"/>
  <c r="EP53" i="67"/>
  <c r="CO53" i="49"/>
  <c r="GH53" i="67"/>
  <c r="BN24" i="49"/>
  <c r="FG24" i="67"/>
  <c r="BC58" i="49"/>
  <c r="EV58" i="67"/>
  <c r="AZ62" i="49"/>
  <c r="ES62" i="67"/>
  <c r="CL53" i="49"/>
  <c r="GE53" i="67"/>
  <c r="BZ18" i="49"/>
  <c r="FS18" i="67"/>
  <c r="CM62" i="49"/>
  <c r="GF62" i="67"/>
  <c r="BR62" i="49"/>
  <c r="FK62" i="67"/>
  <c r="HA67" i="67"/>
  <c r="FE86" i="67"/>
  <c r="GO86" i="67"/>
  <c r="DT86" i="67"/>
  <c r="DY86" i="67"/>
  <c r="FB86" i="67"/>
  <c r="AA53" i="49"/>
  <c r="DT53" i="67"/>
  <c r="CJ18" i="49"/>
  <c r="GC18" i="67"/>
  <c r="BR51" i="49"/>
  <c r="FK51" i="67"/>
  <c r="BO45" i="49"/>
  <c r="FH45" i="67"/>
  <c r="DJ89" i="67"/>
  <c r="ET89" i="67"/>
  <c r="FG89" i="67"/>
  <c r="DW89" i="67"/>
  <c r="CM58" i="49"/>
  <c r="GF58" i="67"/>
  <c r="HC17" i="67"/>
  <c r="GI85" i="67"/>
  <c r="ES85" i="67"/>
  <c r="HB85" i="67"/>
  <c r="GX42" i="67"/>
  <c r="CU30" i="49"/>
  <c r="GN30" i="67"/>
  <c r="CH24" i="49"/>
  <c r="GA24" i="67"/>
  <c r="AM49" i="49"/>
  <c r="EF49" i="67"/>
  <c r="AE32" i="49"/>
  <c r="DX32" i="67"/>
  <c r="CJ31" i="49"/>
  <c r="GC31" i="67"/>
  <c r="CX19" i="49"/>
  <c r="GQ19" i="67"/>
  <c r="AC63" i="49"/>
  <c r="DV63" i="67"/>
  <c r="AU57" i="49"/>
  <c r="EN57" i="67"/>
  <c r="BI57" i="49"/>
  <c r="FB57" i="67"/>
  <c r="BN28" i="49"/>
  <c r="FG28" i="67"/>
  <c r="AW31" i="49"/>
  <c r="EP31" i="67"/>
  <c r="BE18" i="49"/>
  <c r="EX18" i="67"/>
  <c r="CQ32" i="49"/>
  <c r="GJ32" i="67"/>
  <c r="AN67" i="49"/>
  <c r="EG67" i="67"/>
  <c r="CT23" i="49"/>
  <c r="GM23" i="67"/>
  <c r="BT42" i="49"/>
  <c r="FM42" i="67"/>
  <c r="CV63" i="49"/>
  <c r="GO63" i="67"/>
  <c r="AJ57" i="49"/>
  <c r="EC57" i="67"/>
  <c r="CO42" i="49"/>
  <c r="GH42" i="67"/>
  <c r="AC23" i="49"/>
  <c r="DV23" i="67"/>
  <c r="AI58" i="49"/>
  <c r="EB58" i="67"/>
  <c r="CS47" i="49"/>
  <c r="GL47" i="67"/>
  <c r="U62" i="49"/>
  <c r="DN62" i="67"/>
  <c r="FL90" i="67"/>
  <c r="BS90" i="49"/>
  <c r="BE6" i="49"/>
  <c r="EX6" i="67"/>
  <c r="CA31" i="49"/>
  <c r="FT31" i="67"/>
  <c r="Z24" i="49"/>
  <c r="DS24" i="67"/>
  <c r="BY49" i="49"/>
  <c r="FR49" i="67"/>
  <c r="CB65" i="49"/>
  <c r="FU65" i="67"/>
  <c r="AG23" i="49"/>
  <c r="DZ23" i="67"/>
  <c r="AT42" i="49"/>
  <c r="EM42" i="67"/>
  <c r="U57" i="49"/>
  <c r="DN57" i="67"/>
  <c r="AQ28" i="49"/>
  <c r="EJ28" i="67"/>
  <c r="EL88" i="67"/>
  <c r="EP88" i="67"/>
  <c r="DN90" i="67"/>
  <c r="U90" i="49"/>
  <c r="AY45" i="49"/>
  <c r="ER45" i="67"/>
  <c r="EE90" i="67"/>
  <c r="AL90" i="49"/>
  <c r="CJ45" i="49"/>
  <c r="GC45" i="67"/>
  <c r="BW67" i="49"/>
  <c r="FP67" i="67"/>
  <c r="AZ12" i="49"/>
  <c r="ES12" i="67"/>
  <c r="BY65" i="49"/>
  <c r="FR65" i="67"/>
  <c r="AY23" i="49"/>
  <c r="ER23" i="67"/>
  <c r="CH12" i="49"/>
  <c r="GA12" i="67"/>
  <c r="CE28" i="49"/>
  <c r="FX28" i="67"/>
  <c r="CE57" i="49"/>
  <c r="FX57" i="67"/>
  <c r="BX57" i="49"/>
  <c r="FQ57" i="67"/>
  <c r="CP65" i="49"/>
  <c r="GI65" i="67"/>
  <c r="GC90" i="67"/>
  <c r="CJ90" i="49"/>
  <c r="EM90" i="67"/>
  <c r="AT90" i="49"/>
  <c r="BH12" i="49"/>
  <c r="FA12" i="67"/>
  <c r="AL51" i="49"/>
  <c r="EE51" i="67"/>
  <c r="BK31" i="49"/>
  <c r="FD31" i="67"/>
  <c r="T58" i="49"/>
  <c r="DM58" i="67"/>
  <c r="CS51" i="49"/>
  <c r="GL51" i="67"/>
  <c r="CR6" i="49"/>
  <c r="GK6" i="67"/>
  <c r="AZ65" i="49"/>
  <c r="ES65" i="67"/>
  <c r="BD62" i="49"/>
  <c r="EW62" i="67"/>
  <c r="U14" i="49"/>
  <c r="DN14" i="67"/>
  <c r="AY18" i="49"/>
  <c r="ER18" i="67"/>
  <c r="AF47" i="49"/>
  <c r="DY47" i="67"/>
  <c r="T18" i="49"/>
  <c r="DM18" i="67"/>
  <c r="BI51" i="49"/>
  <c r="FB51" i="67"/>
  <c r="AA51" i="49"/>
  <c r="DT51" i="67"/>
  <c r="CR18" i="49"/>
  <c r="GK18" i="67"/>
  <c r="BT12" i="49"/>
  <c r="FM12" i="67"/>
  <c r="BW47" i="49"/>
  <c r="FP47" i="67"/>
  <c r="CP62" i="49"/>
  <c r="GI62" i="67"/>
  <c r="BS24" i="49"/>
  <c r="FL24" i="67"/>
  <c r="BX43" i="49"/>
  <c r="FQ43" i="67"/>
  <c r="CO5" i="49"/>
  <c r="GH5" i="67"/>
  <c r="CJ63" i="49"/>
  <c r="GC63" i="67"/>
  <c r="BV23" i="49"/>
  <c r="FO23" i="67"/>
  <c r="AK18" i="49"/>
  <c r="ED18" i="67"/>
  <c r="AV53" i="49"/>
  <c r="EO53" i="67"/>
  <c r="CQ53" i="49"/>
  <c r="GJ53" i="67"/>
  <c r="BM24" i="49"/>
  <c r="FF24" i="67"/>
  <c r="BB58" i="49"/>
  <c r="EU58" i="67"/>
  <c r="AY62" i="49"/>
  <c r="ER62" i="67"/>
  <c r="CI53" i="49"/>
  <c r="GB53" i="67"/>
  <c r="BS18" i="49"/>
  <c r="FL18" i="67"/>
  <c r="CL62" i="49"/>
  <c r="GE62" i="67"/>
  <c r="CA62" i="49"/>
  <c r="FT62" i="67"/>
  <c r="FL86" i="67"/>
  <c r="U53" i="49"/>
  <c r="DN53" i="67"/>
  <c r="CC18" i="49"/>
  <c r="FV18" i="67"/>
  <c r="BV51" i="49"/>
  <c r="FO51" i="67"/>
  <c r="BI45" i="49"/>
  <c r="FB45" i="67"/>
  <c r="EU89" i="67"/>
  <c r="FM89" i="67"/>
  <c r="FP89" i="67"/>
  <c r="CI58" i="49"/>
  <c r="GB58" i="67"/>
  <c r="GA85" i="67"/>
  <c r="EU85" i="67"/>
  <c r="DC85" i="67"/>
  <c r="CN30" i="49"/>
  <c r="GG30" i="67"/>
  <c r="CB24" i="49"/>
  <c r="FU24" i="67"/>
  <c r="AI49" i="49"/>
  <c r="EB49" i="67"/>
  <c r="AA32" i="49"/>
  <c r="DT32" i="67"/>
  <c r="CH31" i="49"/>
  <c r="GA31" i="67"/>
  <c r="CN19" i="49"/>
  <c r="GG19" i="67"/>
  <c r="T63" i="49"/>
  <c r="DM63" i="67"/>
  <c r="AZ57" i="49"/>
  <c r="ES57" i="67"/>
  <c r="BD57" i="49"/>
  <c r="EW57" i="67"/>
  <c r="DD90" i="67"/>
  <c r="K90" i="49"/>
  <c r="CB49" i="49"/>
  <c r="FU49" i="67"/>
  <c r="AR13" i="49"/>
  <c r="EK13" i="67"/>
  <c r="CQ12" i="49"/>
  <c r="GJ12" i="67"/>
  <c r="CA32" i="49"/>
  <c r="FT32" i="67"/>
  <c r="CB67" i="49"/>
  <c r="FU67" i="67"/>
  <c r="BC32" i="49"/>
  <c r="EV32" i="67"/>
  <c r="BJ32" i="49"/>
  <c r="FC32" i="67"/>
  <c r="AJ63" i="49"/>
  <c r="EC63" i="67"/>
  <c r="BX28" i="49"/>
  <c r="FQ28" i="67"/>
  <c r="CP17" i="46"/>
  <c r="CE51" i="49"/>
  <c r="FX51" i="67"/>
  <c r="AC45" i="49"/>
  <c r="DV45" i="67"/>
  <c r="GH90" i="67"/>
  <c r="CO90" i="49"/>
  <c r="CO24" i="49"/>
  <c r="GH24" i="67"/>
  <c r="BI47" i="49"/>
  <c r="FB47" i="67"/>
  <c r="CP21" i="49"/>
  <c r="GI21" i="67"/>
  <c r="AR24" i="49"/>
  <c r="EK24" i="67"/>
  <c r="BK23" i="49"/>
  <c r="FD23" i="67"/>
  <c r="W12" i="49"/>
  <c r="DP12" i="67"/>
  <c r="AF32" i="49"/>
  <c r="DY32" i="67"/>
  <c r="BD67" i="49"/>
  <c r="EW67" i="67"/>
  <c r="AW47" i="49"/>
  <c r="EP47" i="67"/>
  <c r="AX63" i="49"/>
  <c r="EQ63" i="67"/>
  <c r="AY51" i="49"/>
  <c r="ER51" i="67"/>
  <c r="AS7" i="49"/>
  <c r="EL7" i="67"/>
  <c r="AE31" i="49"/>
  <c r="DX31" i="67"/>
  <c r="CD42" i="49"/>
  <c r="FW42" i="67"/>
  <c r="CI32" i="49"/>
  <c r="GB32" i="67"/>
  <c r="AB65" i="49"/>
  <c r="DU65" i="67"/>
  <c r="CC23" i="49"/>
  <c r="FV23" i="67"/>
  <c r="BQ63" i="49"/>
  <c r="FJ63" i="67"/>
  <c r="CS28" i="49"/>
  <c r="GL28" i="67"/>
  <c r="AU28" i="49"/>
  <c r="EN28" i="67"/>
  <c r="BD28" i="49"/>
  <c r="EW28" i="67"/>
  <c r="BC31" i="49"/>
  <c r="EV31" i="67"/>
  <c r="BD18" i="49"/>
  <c r="EW18" i="67"/>
  <c r="CO32" i="49"/>
  <c r="GH32" i="67"/>
  <c r="AP67" i="49"/>
  <c r="EI67" i="67"/>
  <c r="CR23" i="49"/>
  <c r="GK23" i="67"/>
  <c r="BS42" i="49"/>
  <c r="FL42" i="67"/>
  <c r="CY63" i="49"/>
  <c r="GR63" i="67"/>
  <c r="AK57" i="49"/>
  <c r="ED57" i="67"/>
  <c r="CU42" i="49"/>
  <c r="GN42" i="67"/>
  <c r="Z23" i="49"/>
  <c r="DS23" i="67"/>
  <c r="AO58" i="49"/>
  <c r="EH58" i="67"/>
  <c r="CX47" i="49"/>
  <c r="GQ47" i="67"/>
  <c r="AA62" i="49"/>
  <c r="DT62" i="67"/>
  <c r="FM90" i="67"/>
  <c r="BT90" i="49"/>
  <c r="BN6" i="49"/>
  <c r="FG6" i="67"/>
  <c r="BT31" i="49"/>
  <c r="FM31" i="67"/>
  <c r="U24" i="49"/>
  <c r="DN24" i="67"/>
  <c r="BZ49" i="49"/>
  <c r="FS49" i="67"/>
  <c r="CK65" i="49"/>
  <c r="GD65" i="67"/>
  <c r="AN23" i="49"/>
  <c r="EG23" i="67"/>
  <c r="AX42" i="49"/>
  <c r="EQ42" i="67"/>
  <c r="W57" i="49"/>
  <c r="DP57" i="67"/>
  <c r="AN28" i="49"/>
  <c r="EG28" i="67"/>
  <c r="GI88" i="67"/>
  <c r="DO90" i="67"/>
  <c r="V90" i="49"/>
  <c r="BC45" i="49"/>
  <c r="EV45" i="67"/>
  <c r="EC90" i="67"/>
  <c r="AJ90" i="49"/>
  <c r="CM45" i="49"/>
  <c r="GF45" i="67"/>
  <c r="BZ67" i="49"/>
  <c r="FS67" i="67"/>
  <c r="BB12" i="49"/>
  <c r="EU12" i="67"/>
  <c r="BP65" i="49"/>
  <c r="FI65" i="67"/>
  <c r="AZ23" i="49"/>
  <c r="ES23" i="67"/>
  <c r="CL12" i="49"/>
  <c r="GE12" i="67"/>
  <c r="CF28" i="49"/>
  <c r="FY28" i="67"/>
  <c r="CB57" i="49"/>
  <c r="FU57" i="67"/>
  <c r="BT57" i="49"/>
  <c r="FM57" i="67"/>
  <c r="CX65" i="49"/>
  <c r="GQ65" i="67"/>
  <c r="FZ90" i="67"/>
  <c r="CG90" i="49"/>
  <c r="EO90" i="67"/>
  <c r="AV90" i="49"/>
  <c r="BL12" i="49"/>
  <c r="FE12" i="67"/>
  <c r="AJ51" i="49"/>
  <c r="EC51" i="67"/>
  <c r="BM31" i="49"/>
  <c r="FF31" i="67"/>
  <c r="Z58" i="49"/>
  <c r="DS58" i="67"/>
  <c r="CX51" i="49"/>
  <c r="GQ51" i="67"/>
  <c r="CV6" i="49"/>
  <c r="GO6" i="67"/>
  <c r="AS65" i="49"/>
  <c r="EL65" i="67"/>
  <c r="BF62" i="49"/>
  <c r="EY62" i="67"/>
  <c r="AE14" i="49"/>
  <c r="DX14" i="67"/>
  <c r="BC18" i="49"/>
  <c r="EV18" i="67"/>
  <c r="AL47" i="49"/>
  <c r="EE47" i="67"/>
  <c r="AA18" i="49"/>
  <c r="DT18" i="67"/>
  <c r="BK51" i="49"/>
  <c r="FD51" i="67"/>
  <c r="AB51" i="49"/>
  <c r="DU51" i="67"/>
  <c r="CP18" i="49"/>
  <c r="GI18" i="67"/>
  <c r="BQ12" i="49"/>
  <c r="FJ12" i="67"/>
  <c r="BZ47" i="49"/>
  <c r="FS47" i="67"/>
  <c r="CX62" i="49"/>
  <c r="GQ62" i="67"/>
  <c r="BU24" i="49"/>
  <c r="FN24" i="67"/>
  <c r="BY43" i="49"/>
  <c r="FR43" i="67"/>
  <c r="CN5" i="49"/>
  <c r="GG5" i="67"/>
  <c r="CL63" i="49"/>
  <c r="GE63" i="67"/>
  <c r="BS23" i="49"/>
  <c r="FL23" i="67"/>
  <c r="AM18" i="49"/>
  <c r="EF18" i="67"/>
  <c r="BC53" i="49"/>
  <c r="EV53" i="67"/>
  <c r="CN53" i="49"/>
  <c r="GG53" i="67"/>
  <c r="BE24" i="49"/>
  <c r="EX24" i="67"/>
  <c r="AS58" i="49"/>
  <c r="EL58" i="67"/>
  <c r="BC62" i="49"/>
  <c r="EV62" i="67"/>
  <c r="CE53" i="49"/>
  <c r="FX53" i="67"/>
  <c r="BQ18" i="49"/>
  <c r="FJ18" i="67"/>
  <c r="CD62" i="49"/>
  <c r="FW62" i="67"/>
  <c r="BY62" i="49"/>
  <c r="FR62" i="67"/>
  <c r="EH86" i="67"/>
  <c r="W53" i="49"/>
  <c r="DP53" i="67"/>
  <c r="CE18" i="49"/>
  <c r="FX18" i="67"/>
  <c r="BY51" i="49"/>
  <c r="FR51" i="67"/>
  <c r="BL45" i="49"/>
  <c r="FE45" i="67"/>
  <c r="EZ89" i="67"/>
  <c r="DP89" i="67"/>
  <c r="CJ58" i="49"/>
  <c r="GC58" i="67"/>
  <c r="CP30" i="49"/>
  <c r="GI30" i="67"/>
  <c r="CC24" i="49"/>
  <c r="FV24" i="67"/>
  <c r="AH49" i="49"/>
  <c r="EA49" i="67"/>
  <c r="X32" i="49"/>
  <c r="DQ32" i="67"/>
  <c r="CC31" i="49"/>
  <c r="FV31" i="67"/>
  <c r="CS19" i="49"/>
  <c r="GL19" i="67"/>
  <c r="X63" i="49"/>
  <c r="DQ63" i="67"/>
  <c r="AW57" i="49"/>
  <c r="EP57" i="67"/>
  <c r="BE57" i="49"/>
  <c r="EX57" i="67"/>
  <c r="BX42" i="49"/>
  <c r="FQ42" i="67"/>
  <c r="CN63" i="49"/>
  <c r="GG63" i="67"/>
  <c r="AI57" i="49"/>
  <c r="EB57" i="67"/>
  <c r="CP42" i="49"/>
  <c r="GI42" i="67"/>
  <c r="Y23" i="49"/>
  <c r="DR23" i="67"/>
  <c r="AM58" i="49"/>
  <c r="EF58" i="67"/>
  <c r="CT47" i="49"/>
  <c r="GM47" i="67"/>
  <c r="AC62" i="49"/>
  <c r="DV62" i="67"/>
  <c r="FR90" i="67"/>
  <c r="BY90" i="49"/>
  <c r="BG6" i="49"/>
  <c r="EZ6" i="67"/>
  <c r="BZ31" i="49"/>
  <c r="FS31" i="67"/>
  <c r="V24" i="49"/>
  <c r="DO24" i="67"/>
  <c r="BU49" i="49"/>
  <c r="FN49" i="67"/>
  <c r="CE65" i="49"/>
  <c r="FX65" i="67"/>
  <c r="AK23" i="49"/>
  <c r="ED23" i="67"/>
  <c r="BB42" i="49"/>
  <c r="EU42" i="67"/>
  <c r="AA57" i="49"/>
  <c r="DT57" i="67"/>
  <c r="AI28" i="49"/>
  <c r="EB28" i="67"/>
  <c r="DS90" i="67"/>
  <c r="Z90" i="49"/>
  <c r="AX45" i="49"/>
  <c r="EQ45" i="67"/>
  <c r="EJ90" i="67"/>
  <c r="AQ90" i="49"/>
  <c r="CB45" i="49"/>
  <c r="FU45" i="67"/>
  <c r="BT67" i="49"/>
  <c r="FM67" i="67"/>
  <c r="AV12" i="49"/>
  <c r="EO12" i="67"/>
  <c r="BX65" i="49"/>
  <c r="FQ65" i="67"/>
  <c r="BC23" i="49"/>
  <c r="EV23" i="67"/>
  <c r="CM12" i="49"/>
  <c r="GF12" i="67"/>
  <c r="CD28" i="49"/>
  <c r="FW28" i="67"/>
  <c r="CI57" i="49"/>
  <c r="GB57" i="67"/>
  <c r="BR57" i="49"/>
  <c r="FK57" i="67"/>
  <c r="CV65" i="49"/>
  <c r="GO65" i="67"/>
  <c r="HD29" i="67"/>
  <c r="GE90" i="67"/>
  <c r="CL90" i="49"/>
  <c r="ER90" i="67"/>
  <c r="AY90" i="49"/>
  <c r="BM12" i="49"/>
  <c r="FF12" i="67"/>
  <c r="AH51" i="49"/>
  <c r="EA51" i="67"/>
  <c r="BI31" i="49"/>
  <c r="FB31" i="67"/>
  <c r="X58" i="49"/>
  <c r="DQ58" i="67"/>
  <c r="CV51" i="49"/>
  <c r="GO51" i="67"/>
  <c r="CS6" i="49"/>
  <c r="GL6" i="67"/>
  <c r="BC65" i="49"/>
  <c r="EV65" i="67"/>
  <c r="BJ62" i="49"/>
  <c r="FC62" i="67"/>
  <c r="X14" i="49"/>
  <c r="DQ14" i="67"/>
  <c r="AV18" i="49"/>
  <c r="EO18" i="67"/>
  <c r="AJ47" i="49"/>
  <c r="EC47" i="67"/>
  <c r="AB18" i="49"/>
  <c r="DU18" i="67"/>
  <c r="BO51" i="49"/>
  <c r="FH51" i="67"/>
  <c r="U51" i="49"/>
  <c r="DN51" i="67"/>
  <c r="CO18" i="49"/>
  <c r="GH18" i="67"/>
  <c r="BX12" i="49"/>
  <c r="FQ12" i="67"/>
  <c r="BS47" i="49"/>
  <c r="FL47" i="67"/>
  <c r="CU62" i="49"/>
  <c r="GN62" i="67"/>
  <c r="BR24" i="49"/>
  <c r="FK24" i="67"/>
  <c r="BT43" i="49"/>
  <c r="FM43" i="67"/>
  <c r="CQ5" i="49"/>
  <c r="GJ5" i="67"/>
  <c r="CM63" i="49"/>
  <c r="GF63" i="67"/>
  <c r="CA23" i="49"/>
  <c r="FT23" i="67"/>
  <c r="GX10" i="67"/>
  <c r="AJ18" i="49"/>
  <c r="EC18" i="67"/>
  <c r="AX53" i="49"/>
  <c r="EQ53" i="67"/>
  <c r="CV53" i="49"/>
  <c r="GO53" i="67"/>
  <c r="BD24" i="49"/>
  <c r="EW24" i="67"/>
  <c r="AR58" i="49"/>
  <c r="EK58" i="67"/>
  <c r="BA62" i="49"/>
  <c r="ET62" i="67"/>
  <c r="CB53" i="49"/>
  <c r="FU53" i="67"/>
  <c r="BU18" i="49"/>
  <c r="FN18" i="67"/>
  <c r="CC62" i="49"/>
  <c r="FV62" i="67"/>
  <c r="BQ62" i="49"/>
  <c r="FJ62" i="67"/>
  <c r="V53" i="49"/>
  <c r="DO53" i="67"/>
  <c r="CF18" i="49"/>
  <c r="FY18" i="67"/>
  <c r="BW51" i="49"/>
  <c r="FP51" i="67"/>
  <c r="BE45" i="49"/>
  <c r="EX45" i="67"/>
  <c r="CK58" i="49"/>
  <c r="GD58" i="67"/>
  <c r="EI85" i="67"/>
  <c r="EV85" i="67"/>
  <c r="CW30" i="49"/>
  <c r="GP30" i="67"/>
  <c r="CK24" i="49"/>
  <c r="GD24" i="67"/>
  <c r="AJ49" i="49"/>
  <c r="EC49" i="67"/>
  <c r="AC32" i="49"/>
  <c r="DV32" i="67"/>
  <c r="CF31" i="49"/>
  <c r="FY31" i="67"/>
  <c r="CU19" i="49"/>
  <c r="GN19" i="67"/>
  <c r="Y63" i="49"/>
  <c r="DR63" i="67"/>
  <c r="AX57" i="49"/>
  <c r="EQ57" i="67"/>
  <c r="BL57" i="49"/>
  <c r="FE57" i="67"/>
  <c r="HE67" i="67"/>
  <c r="CT42" i="49"/>
  <c r="GM42" i="67"/>
  <c r="AD23" i="49"/>
  <c r="DW23" i="67"/>
  <c r="AP58" i="49"/>
  <c r="EI58" i="67"/>
  <c r="CP47" i="49"/>
  <c r="GI47" i="67"/>
  <c r="AE62" i="49"/>
  <c r="DX62" i="67"/>
  <c r="FN90" i="67"/>
  <c r="BU90" i="49"/>
  <c r="BI6" i="49"/>
  <c r="FB6" i="67"/>
  <c r="BP31" i="49"/>
  <c r="FI31" i="67"/>
  <c r="W24" i="49"/>
  <c r="DP24" i="67"/>
  <c r="BS49" i="49"/>
  <c r="FL49" i="67"/>
  <c r="CH65" i="49"/>
  <c r="GA65" i="67"/>
  <c r="AP23" i="49"/>
  <c r="EI23" i="67"/>
  <c r="BA42" i="49"/>
  <c r="ET42" i="67"/>
  <c r="Y57" i="49"/>
  <c r="DR57" i="67"/>
  <c r="AG28" i="49"/>
  <c r="DZ28" i="67"/>
  <c r="DM90" i="67"/>
  <c r="T90" i="49"/>
  <c r="AW45" i="49"/>
  <c r="EP45" i="67"/>
  <c r="ED90" i="67"/>
  <c r="AK90" i="49"/>
  <c r="CH45" i="49"/>
  <c r="GA45" i="67"/>
  <c r="BR67" i="49"/>
  <c r="FK67" i="67"/>
  <c r="AR12" i="49"/>
  <c r="EK12" i="67"/>
  <c r="BS65" i="49"/>
  <c r="FL65" i="67"/>
  <c r="AS23" i="49"/>
  <c r="EL23" i="67"/>
  <c r="CC12" i="49"/>
  <c r="FV12" i="67"/>
  <c r="CM28" i="49"/>
  <c r="GF28" i="67"/>
  <c r="CF57" i="49"/>
  <c r="FY57" i="67"/>
  <c r="BP57" i="49"/>
  <c r="FI57" i="67"/>
  <c r="CS65" i="49"/>
  <c r="GL65" i="67"/>
  <c r="FW90" i="67"/>
  <c r="CD90" i="49"/>
  <c r="EL90" i="67"/>
  <c r="AS90" i="49"/>
  <c r="BI12" i="49"/>
  <c r="FB12" i="67"/>
  <c r="AF51" i="49"/>
  <c r="DY51" i="67"/>
  <c r="BD31" i="49"/>
  <c r="EW31" i="67"/>
  <c r="AB58" i="49"/>
  <c r="DU58" i="67"/>
  <c r="CP51" i="49"/>
  <c r="GI51" i="67"/>
  <c r="CP6" i="49"/>
  <c r="GI6" i="67"/>
  <c r="BB65" i="49"/>
  <c r="EU65" i="67"/>
  <c r="BL62" i="49"/>
  <c r="FE62" i="67"/>
  <c r="V14" i="49"/>
  <c r="DO14" i="67"/>
  <c r="AZ18" i="49"/>
  <c r="ES18" i="67"/>
  <c r="AK47" i="49"/>
  <c r="ED47" i="67"/>
  <c r="AC18" i="49"/>
  <c r="DV18" i="67"/>
  <c r="BE51" i="49"/>
  <c r="EX51" i="67"/>
  <c r="T51" i="49"/>
  <c r="DM51" i="67"/>
  <c r="CQ18" i="49"/>
  <c r="GJ18" i="67"/>
  <c r="BY12" i="49"/>
  <c r="FR12" i="67"/>
  <c r="BQ47" i="49"/>
  <c r="FJ47" i="67"/>
  <c r="CQ62" i="49"/>
  <c r="GJ62" i="67"/>
  <c r="BY24" i="49"/>
  <c r="FR24" i="67"/>
  <c r="BU43" i="49"/>
  <c r="FN43" i="67"/>
  <c r="CS5" i="49"/>
  <c r="GL5" i="67"/>
  <c r="CC63" i="49"/>
  <c r="FV63" i="67"/>
  <c r="BT23" i="49"/>
  <c r="FM23" i="67"/>
  <c r="AO18" i="49"/>
  <c r="EH18" i="67"/>
  <c r="AZ53" i="49"/>
  <c r="ES53" i="67"/>
  <c r="CS53" i="49"/>
  <c r="GL53" i="67"/>
  <c r="BO24" i="49"/>
  <c r="FH24" i="67"/>
  <c r="AT58" i="49"/>
  <c r="EM58" i="67"/>
  <c r="AU62" i="49"/>
  <c r="EN62" i="67"/>
  <c r="CG53" i="49"/>
  <c r="FZ53" i="67"/>
  <c r="BW18" i="49"/>
  <c r="FP18" i="67"/>
  <c r="CK62" i="49"/>
  <c r="GD62" i="67"/>
  <c r="BP62" i="49"/>
  <c r="FI62" i="67"/>
  <c r="HC53" i="67"/>
  <c r="DM86" i="67"/>
  <c r="GG86" i="67"/>
  <c r="AB53" i="49"/>
  <c r="DU53" i="67"/>
  <c r="CD18" i="49"/>
  <c r="FW18" i="67"/>
  <c r="BZ51" i="49"/>
  <c r="FS51" i="67"/>
  <c r="BK45" i="49"/>
  <c r="FD45" i="67"/>
  <c r="FQ89" i="67"/>
  <c r="FF89" i="67"/>
  <c r="FD89" i="67"/>
  <c r="DQ89" i="67"/>
  <c r="CL58" i="49"/>
  <c r="GE58" i="67"/>
  <c r="GH85" i="67"/>
  <c r="DQ85" i="67"/>
  <c r="GP85" i="67"/>
  <c r="CQ30" i="49"/>
  <c r="GJ30" i="67"/>
  <c r="CJ24" i="49"/>
  <c r="GC24" i="67"/>
  <c r="AQ49" i="49"/>
  <c r="EJ49" i="67"/>
  <c r="Y32" i="49"/>
  <c r="DR32" i="67"/>
  <c r="CK31" i="49"/>
  <c r="GD31" i="67"/>
  <c r="CT19" i="49"/>
  <c r="GM19" i="67"/>
  <c r="V63" i="49"/>
  <c r="DO63" i="67"/>
  <c r="AS57" i="49"/>
  <c r="EL57" i="67"/>
  <c r="BN57" i="49"/>
  <c r="FG57" i="67"/>
  <c r="DG18" i="46" l="1"/>
  <c r="GY87" i="67"/>
  <c r="I34" i="46"/>
  <c r="G19" i="46"/>
  <c r="DE33" i="46"/>
  <c r="DD16" i="46"/>
  <c r="N19" i="46"/>
  <c r="F34" i="46"/>
  <c r="DD32" i="46"/>
  <c r="GX87" i="67"/>
  <c r="G34" i="46"/>
  <c r="J34" i="46"/>
  <c r="DH25" i="46"/>
  <c r="DG25" i="46"/>
  <c r="DH17" i="46"/>
  <c r="DE10" i="46"/>
  <c r="DD31" i="46"/>
  <c r="GY51" i="67"/>
  <c r="HC87" i="67"/>
  <c r="GZ89" i="67"/>
  <c r="GZ85" i="67"/>
  <c r="DD33" i="46"/>
  <c r="M34" i="46"/>
  <c r="DE16" i="46"/>
  <c r="DG10" i="46"/>
  <c r="CU33" i="46"/>
  <c r="CV33" i="46" s="1"/>
  <c r="DF25" i="46"/>
  <c r="D19" i="46"/>
  <c r="DF31" i="46"/>
  <c r="CU25" i="46"/>
  <c r="CV25" i="46" s="1"/>
  <c r="CU10" i="46"/>
  <c r="DH32" i="46"/>
  <c r="J19" i="46"/>
  <c r="DF32" i="46"/>
  <c r="D34" i="46"/>
  <c r="GX90" i="67"/>
  <c r="GZ87" i="67"/>
  <c r="L19" i="46"/>
  <c r="N34" i="46"/>
  <c r="DG32" i="46"/>
  <c r="DH16" i="46"/>
  <c r="DE18" i="46"/>
  <c r="HC88" i="67"/>
  <c r="CU18" i="46"/>
  <c r="HC89" i="67"/>
  <c r="DF18" i="46"/>
  <c r="DH10" i="46"/>
  <c r="K34" i="46"/>
  <c r="DF10" i="46"/>
  <c r="DF16" i="46"/>
  <c r="DG33" i="46"/>
  <c r="DD18" i="46"/>
  <c r="E34" i="46"/>
  <c r="DH18" i="46"/>
  <c r="DH33" i="46"/>
  <c r="DG31" i="46"/>
  <c r="C34" i="46"/>
  <c r="CU16" i="46"/>
  <c r="L34" i="46"/>
  <c r="K19" i="46"/>
  <c r="HB87" i="67"/>
  <c r="F19" i="46"/>
  <c r="DE31" i="46"/>
  <c r="DE32" i="46"/>
  <c r="DD10" i="46"/>
  <c r="DG16" i="46"/>
  <c r="HD12" i="67"/>
  <c r="HF17" i="67"/>
  <c r="GY65" i="67"/>
  <c r="CU32" i="46"/>
  <c r="CV32" i="46" s="1"/>
  <c r="DD25" i="46"/>
  <c r="H34" i="46"/>
  <c r="HE87" i="67"/>
  <c r="DE25" i="46"/>
  <c r="DF33" i="46"/>
  <c r="HD58" i="67"/>
  <c r="GZ88" i="67"/>
  <c r="HB18" i="67"/>
  <c r="GX62" i="67"/>
  <c r="E19" i="46"/>
  <c r="CU31" i="46"/>
  <c r="CV31" i="46" s="1"/>
  <c r="GY86" i="67"/>
  <c r="H19" i="46"/>
  <c r="GX55" i="67"/>
  <c r="HC85" i="67"/>
  <c r="I19" i="46"/>
  <c r="HE32" i="67"/>
  <c r="M19" i="46"/>
  <c r="HE88" i="67"/>
  <c r="HB31" i="67"/>
  <c r="GX43" i="67"/>
  <c r="DH31" i="46"/>
  <c r="BB49" i="49"/>
  <c r="EU49" i="67"/>
  <c r="AM14" i="49"/>
  <c r="EF14" i="67"/>
  <c r="AR44" i="49"/>
  <c r="EK44" i="67"/>
  <c r="BP6" i="49"/>
  <c r="FI6" i="67"/>
  <c r="AX4" i="49"/>
  <c r="EQ4" i="67"/>
  <c r="CV68" i="49"/>
  <c r="GO68" i="67"/>
  <c r="HA53" i="67"/>
  <c r="V8" i="49"/>
  <c r="DO8" i="67"/>
  <c r="BX52" i="49"/>
  <c r="FQ52" i="67"/>
  <c r="AC46" i="49"/>
  <c r="DV46" i="67"/>
  <c r="BI30" i="49"/>
  <c r="FB30" i="67"/>
  <c r="BA49" i="49"/>
  <c r="ET49" i="67"/>
  <c r="AT4" i="49"/>
  <c r="EM4" i="67"/>
  <c r="AT68" i="49"/>
  <c r="EM68" i="67"/>
  <c r="BG68" i="49"/>
  <c r="EZ68" i="67"/>
  <c r="AA16" i="49"/>
  <c r="DT16" i="67"/>
  <c r="AZ26" i="49"/>
  <c r="ES26" i="67"/>
  <c r="BR11" i="49"/>
  <c r="FK11" i="67"/>
  <c r="GX36" i="67"/>
  <c r="BP52" i="49"/>
  <c r="FI52" i="67"/>
  <c r="AD46" i="49"/>
  <c r="DW46" i="67"/>
  <c r="BR10" i="49"/>
  <c r="FK10" i="67"/>
  <c r="BA64" i="49"/>
  <c r="ET64" i="67"/>
  <c r="HA18" i="67"/>
  <c r="CF46" i="49"/>
  <c r="FY46" i="67"/>
  <c r="CF14" i="49"/>
  <c r="FY14" i="67"/>
  <c r="AM8" i="49"/>
  <c r="EF8" i="67"/>
  <c r="CP55" i="49"/>
  <c r="GI55" i="67"/>
  <c r="AG26" i="49"/>
  <c r="DZ26" i="67"/>
  <c r="AM64" i="49"/>
  <c r="EF64" i="67"/>
  <c r="AC64" i="49"/>
  <c r="DV64" i="67"/>
  <c r="BV30" i="49"/>
  <c r="FO30" i="67"/>
  <c r="AA46" i="49"/>
  <c r="DT46" i="67"/>
  <c r="CT8" i="49"/>
  <c r="GM8" i="67"/>
  <c r="CR43" i="49"/>
  <c r="GK43" i="67"/>
  <c r="AY43" i="49"/>
  <c r="ER43" i="67"/>
  <c r="V13" i="49"/>
  <c r="DO13" i="67"/>
  <c r="CP52" i="49"/>
  <c r="GI52" i="67"/>
  <c r="BW64" i="49"/>
  <c r="FP64" i="67"/>
  <c r="BX14" i="49"/>
  <c r="FQ14" i="67"/>
  <c r="CQ16" i="49"/>
  <c r="GJ16" i="67"/>
  <c r="BE11" i="49"/>
  <c r="EX11" i="67"/>
  <c r="BF26" i="49"/>
  <c r="EY26" i="67"/>
  <c r="X10" i="49"/>
  <c r="DQ10" i="67"/>
  <c r="AH16" i="49"/>
  <c r="EA16" i="67"/>
  <c r="AL6" i="49"/>
  <c r="EE6" i="67"/>
  <c r="CV43" i="49"/>
  <c r="GO43" i="67"/>
  <c r="HA12" i="67"/>
  <c r="BI14" i="49"/>
  <c r="FB14" i="67"/>
  <c r="CO10" i="49"/>
  <c r="GH10" i="67"/>
  <c r="AQ8" i="49"/>
  <c r="EJ8" i="67"/>
  <c r="BV64" i="49"/>
  <c r="FO64" i="67"/>
  <c r="CA14" i="49"/>
  <c r="FT14" i="67"/>
  <c r="BL10" i="49"/>
  <c r="FE10" i="67"/>
  <c r="AQ4" i="49"/>
  <c r="EJ4" i="67"/>
  <c r="BC14" i="49"/>
  <c r="EV14" i="67"/>
  <c r="AK16" i="49"/>
  <c r="ED16" i="67"/>
  <c r="BO44" i="49"/>
  <c r="FH44" i="67"/>
  <c r="AM68" i="49"/>
  <c r="EF68" i="67"/>
  <c r="BA66" i="49"/>
  <c r="ET66" i="67"/>
  <c r="CK47" i="49"/>
  <c r="GD47" i="67"/>
  <c r="HC31" i="67"/>
  <c r="HB67" i="67"/>
  <c r="GY63" i="67"/>
  <c r="HE30" i="67"/>
  <c r="HC47" i="67"/>
  <c r="HD28" i="67"/>
  <c r="HD42" i="67"/>
  <c r="CR9" i="49"/>
  <c r="GK9" i="67"/>
  <c r="AZ49" i="49"/>
  <c r="ES49" i="67"/>
  <c r="AC9" i="49"/>
  <c r="DV9" i="67"/>
  <c r="AO14" i="49"/>
  <c r="EH14" i="67"/>
  <c r="CX13" i="49"/>
  <c r="GQ13" i="67"/>
  <c r="AV44" i="49"/>
  <c r="EO44" i="67"/>
  <c r="CS26" i="49"/>
  <c r="GL26" i="67"/>
  <c r="BS6" i="49"/>
  <c r="FL6" i="67"/>
  <c r="AY52" i="49"/>
  <c r="ER52" i="67"/>
  <c r="AE8" i="49"/>
  <c r="DX8" i="67"/>
  <c r="CQ68" i="49"/>
  <c r="GJ68" i="67"/>
  <c r="CY27" i="49"/>
  <c r="GR27" i="67"/>
  <c r="BC4" i="49"/>
  <c r="EV4" i="67"/>
  <c r="CS61" i="49"/>
  <c r="GL61" i="67"/>
  <c r="HD63" i="67"/>
  <c r="CM46" i="49"/>
  <c r="GF46" i="67"/>
  <c r="AT43" i="49"/>
  <c r="EM43" i="67"/>
  <c r="CA9" i="49"/>
  <c r="FT9" i="67"/>
  <c r="BO14" i="49"/>
  <c r="FH14" i="67"/>
  <c r="CE14" i="49"/>
  <c r="FX14" i="67"/>
  <c r="AC13" i="49"/>
  <c r="DV13" i="67"/>
  <c r="CU10" i="49"/>
  <c r="GN10" i="67"/>
  <c r="BY26" i="49"/>
  <c r="FR26" i="67"/>
  <c r="CS52" i="49"/>
  <c r="GL52" i="67"/>
  <c r="AG8" i="49"/>
  <c r="DZ8" i="67"/>
  <c r="CR40" i="49"/>
  <c r="GK40" i="67"/>
  <c r="CA64" i="49"/>
  <c r="FT64" i="67"/>
  <c r="BX4" i="49"/>
  <c r="FQ4" i="67"/>
  <c r="CX55" i="49"/>
  <c r="GQ55" i="67"/>
  <c r="BZ14" i="49"/>
  <c r="FS14" i="67"/>
  <c r="AJ13" i="49"/>
  <c r="EC13" i="67"/>
  <c r="BN10" i="49"/>
  <c r="FG10" i="67"/>
  <c r="AF26" i="49"/>
  <c r="DY26" i="67"/>
  <c r="CT16" i="49"/>
  <c r="GM16" i="67"/>
  <c r="AS8" i="49"/>
  <c r="EL8" i="67"/>
  <c r="BG11" i="49"/>
  <c r="EZ11" i="67"/>
  <c r="AK64" i="49"/>
  <c r="ED64" i="67"/>
  <c r="AO4" i="49"/>
  <c r="EH4" i="67"/>
  <c r="AT10" i="49"/>
  <c r="EM10" i="67"/>
  <c r="BN26" i="49"/>
  <c r="FG26" i="67"/>
  <c r="V64" i="49"/>
  <c r="DO64" i="67"/>
  <c r="BN63" i="49"/>
  <c r="FG63" i="67"/>
  <c r="AZ68" i="49"/>
  <c r="ES68" i="67"/>
  <c r="BT44" i="49"/>
  <c r="FM44" i="67"/>
  <c r="AU5" i="49"/>
  <c r="EN5" i="67"/>
  <c r="AJ30" i="49"/>
  <c r="EC30" i="67"/>
  <c r="BG52" i="49"/>
  <c r="EZ52" i="67"/>
  <c r="CJ52" i="49"/>
  <c r="GC52" i="67"/>
  <c r="BK68" i="49"/>
  <c r="FD68" i="67"/>
  <c r="AN46" i="49"/>
  <c r="EG46" i="67"/>
  <c r="AD4" i="49"/>
  <c r="DW4" i="67"/>
  <c r="CL66" i="49"/>
  <c r="GE66" i="67"/>
  <c r="CU49" i="49"/>
  <c r="GN49" i="67"/>
  <c r="AL9" i="49"/>
  <c r="EE9" i="67"/>
  <c r="V16" i="49"/>
  <c r="DO16" i="67"/>
  <c r="AK7" i="49"/>
  <c r="ED7" i="67"/>
  <c r="CI10" i="49"/>
  <c r="GB10" i="67"/>
  <c r="BA26" i="49"/>
  <c r="ET26" i="67"/>
  <c r="AX16" i="49"/>
  <c r="EQ16" i="67"/>
  <c r="CJ8" i="49"/>
  <c r="GC8" i="67"/>
  <c r="BT11" i="49"/>
  <c r="FM11" i="67"/>
  <c r="CW64" i="49"/>
  <c r="GP64" i="67"/>
  <c r="CV56" i="49"/>
  <c r="GO56" i="67"/>
  <c r="CS34" i="49"/>
  <c r="GL34" i="67"/>
  <c r="CC9" i="49"/>
  <c r="FV9" i="67"/>
  <c r="HB51" i="67"/>
  <c r="GZ57" i="67"/>
  <c r="AN10" i="49"/>
  <c r="EG10" i="67"/>
  <c r="C19" i="46"/>
  <c r="CH7" i="49"/>
  <c r="GA7" i="67"/>
  <c r="BJ58" i="49"/>
  <c r="FC58" i="67"/>
  <c r="AZ30" i="49"/>
  <c r="ES30" i="67"/>
  <c r="CD5" i="49"/>
  <c r="FW5" i="67"/>
  <c r="CC6" i="49"/>
  <c r="FV6" i="67"/>
  <c r="AS46" i="49"/>
  <c r="EL46" i="67"/>
  <c r="BB11" i="49"/>
  <c r="EU11" i="67"/>
  <c r="CY66" i="49"/>
  <c r="GR66" i="67"/>
  <c r="CK44" i="49"/>
  <c r="GD44" i="67"/>
  <c r="AX6" i="49"/>
  <c r="EQ6" i="67"/>
  <c r="T11" i="49"/>
  <c r="DM11" i="67"/>
  <c r="BI66" i="49"/>
  <c r="FB66" i="67"/>
  <c r="CW43" i="49"/>
  <c r="GP43" i="67"/>
  <c r="CW34" i="49"/>
  <c r="GP34" i="67"/>
  <c r="T9" i="49"/>
  <c r="DM9" i="67"/>
  <c r="CN68" i="49"/>
  <c r="GG68" i="67"/>
  <c r="BF63" i="49"/>
  <c r="EY63" i="67"/>
  <c r="AZ16" i="49"/>
  <c r="ES16" i="67"/>
  <c r="CG68" i="49"/>
  <c r="FZ68" i="67"/>
  <c r="AQ68" i="49"/>
  <c r="EJ68" i="67"/>
  <c r="CW10" i="49"/>
  <c r="GP10" i="67"/>
  <c r="CV16" i="49"/>
  <c r="GO16" i="67"/>
  <c r="CH14" i="49"/>
  <c r="GA14" i="67"/>
  <c r="AI8" i="49"/>
  <c r="EB8" i="67"/>
  <c r="AP13" i="49"/>
  <c r="EI13" i="67"/>
  <c r="AK4" i="49"/>
  <c r="ED4" i="67"/>
  <c r="HA86" i="67"/>
  <c r="AZ14" i="49"/>
  <c r="ES14" i="67"/>
  <c r="CN33" i="49"/>
  <c r="GG33" i="67"/>
  <c r="BY46" i="49"/>
  <c r="FR46" i="67"/>
  <c r="AW8" i="49"/>
  <c r="EP8" i="67"/>
  <c r="CP43" i="49"/>
  <c r="GI43" i="67"/>
  <c r="HB24" i="67"/>
  <c r="CB9" i="49"/>
  <c r="FU9" i="67"/>
  <c r="CV46" i="49"/>
  <c r="GO46" i="67"/>
  <c r="HD57" i="67"/>
  <c r="CN9" i="49"/>
  <c r="GG9" i="67"/>
  <c r="AV49" i="49"/>
  <c r="EO49" i="67"/>
  <c r="Z9" i="49"/>
  <c r="DS9" i="67"/>
  <c r="AJ14" i="49"/>
  <c r="EC14" i="67"/>
  <c r="CT13" i="49"/>
  <c r="GM13" i="67"/>
  <c r="AZ44" i="49"/>
  <c r="ES44" i="67"/>
  <c r="CT26" i="49"/>
  <c r="GM26" i="67"/>
  <c r="BW6" i="49"/>
  <c r="FP6" i="67"/>
  <c r="AX52" i="49"/>
  <c r="EQ52" i="67"/>
  <c r="AC8" i="49"/>
  <c r="DV8" i="67"/>
  <c r="CU68" i="49"/>
  <c r="GN68" i="67"/>
  <c r="CN27" i="49"/>
  <c r="GG27" i="67"/>
  <c r="AZ4" i="49"/>
  <c r="ES4" i="67"/>
  <c r="CV61" i="49"/>
  <c r="GO61" i="67"/>
  <c r="GX34" i="67"/>
  <c r="BO63" i="49"/>
  <c r="FH63" i="67"/>
  <c r="AW68" i="49"/>
  <c r="EP68" i="67"/>
  <c r="BU44" i="49"/>
  <c r="FN44" i="67"/>
  <c r="BA5" i="49"/>
  <c r="ET5" i="67"/>
  <c r="AK30" i="49"/>
  <c r="ED30" i="67"/>
  <c r="BK52" i="49"/>
  <c r="FD52" i="67"/>
  <c r="CH52" i="49"/>
  <c r="GA52" i="67"/>
  <c r="BD68" i="49"/>
  <c r="EW68" i="67"/>
  <c r="AF46" i="49"/>
  <c r="DY46" i="67"/>
  <c r="Z4" i="49"/>
  <c r="DS4" i="67"/>
  <c r="CJ66" i="49"/>
  <c r="GC66" i="67"/>
  <c r="HD88" i="67"/>
  <c r="CV49" i="49"/>
  <c r="GO49" i="67"/>
  <c r="GX46" i="67"/>
  <c r="AG9" i="49"/>
  <c r="DZ9" i="67"/>
  <c r="X16" i="49"/>
  <c r="DQ16" i="67"/>
  <c r="AN7" i="49"/>
  <c r="EG7" i="67"/>
  <c r="CC10" i="49"/>
  <c r="FV10" i="67"/>
  <c r="BB26" i="49"/>
  <c r="EU26" i="67"/>
  <c r="AT16" i="49"/>
  <c r="EM16" i="67"/>
  <c r="CD8" i="49"/>
  <c r="FW8" i="67"/>
  <c r="CA11" i="49"/>
  <c r="FT11" i="67"/>
  <c r="CV64" i="49"/>
  <c r="GO64" i="67"/>
  <c r="CW56" i="49"/>
  <c r="GP56" i="67"/>
  <c r="HA7" i="67"/>
  <c r="CX34" i="49"/>
  <c r="GQ34" i="67"/>
  <c r="CH9" i="49"/>
  <c r="GA9" i="67"/>
  <c r="CF43" i="49"/>
  <c r="FY43" i="67"/>
  <c r="AA10" i="49"/>
  <c r="DT10" i="67"/>
  <c r="BB14" i="49"/>
  <c r="EU14" i="67"/>
  <c r="BF49" i="49"/>
  <c r="EY49" i="67"/>
  <c r="BQ7" i="49"/>
  <c r="FJ7" i="67"/>
  <c r="AI16" i="49"/>
  <c r="EB16" i="67"/>
  <c r="CS46" i="49"/>
  <c r="GL46" i="67"/>
  <c r="AI11" i="49"/>
  <c r="EB11" i="67"/>
  <c r="CP33" i="49"/>
  <c r="GI33" i="67"/>
  <c r="CD68" i="49"/>
  <c r="FW68" i="67"/>
  <c r="BN44" i="49"/>
  <c r="FG44" i="67"/>
  <c r="BZ30" i="49"/>
  <c r="FS30" i="67"/>
  <c r="BZ52" i="49"/>
  <c r="FS52" i="67"/>
  <c r="BY8" i="49"/>
  <c r="FR8" i="67"/>
  <c r="AJ68" i="49"/>
  <c r="EC68" i="67"/>
  <c r="Y46" i="49"/>
  <c r="DR46" i="67"/>
  <c r="CR4" i="49"/>
  <c r="GK4" i="67"/>
  <c r="AX66" i="49"/>
  <c r="EQ66" i="67"/>
  <c r="BS16" i="49"/>
  <c r="FL16" i="67"/>
  <c r="CS14" i="49"/>
  <c r="GL14" i="67"/>
  <c r="CF13" i="49"/>
  <c r="FY13" i="67"/>
  <c r="AG44" i="49"/>
  <c r="DZ44" i="67"/>
  <c r="BY5" i="49"/>
  <c r="FR5" i="67"/>
  <c r="AM52" i="49"/>
  <c r="EF52" i="67"/>
  <c r="CP8" i="49"/>
  <c r="GI8" i="67"/>
  <c r="BZ68" i="49"/>
  <c r="FS68" i="67"/>
  <c r="CO20" i="49"/>
  <c r="GH20" i="67"/>
  <c r="CL4" i="49"/>
  <c r="GE4" i="67"/>
  <c r="BQ66" i="49"/>
  <c r="FJ66" i="67"/>
  <c r="BA9" i="49"/>
  <c r="ET9" i="67"/>
  <c r="CR57" i="49"/>
  <c r="GK57" i="67"/>
  <c r="T43" i="49"/>
  <c r="DM43" i="67"/>
  <c r="CS22" i="49"/>
  <c r="GL22" i="67"/>
  <c r="BM7" i="49"/>
  <c r="FF7" i="67"/>
  <c r="BK5" i="49"/>
  <c r="FD5" i="67"/>
  <c r="CD26" i="49"/>
  <c r="FW26" i="67"/>
  <c r="BF16" i="49"/>
  <c r="EY16" i="67"/>
  <c r="BO42" i="49"/>
  <c r="FH42" i="67"/>
  <c r="BM46" i="49"/>
  <c r="FF46" i="67"/>
  <c r="CR11" i="49"/>
  <c r="GK11" i="67"/>
  <c r="BG64" i="49"/>
  <c r="EZ64" i="67"/>
  <c r="AP66" i="49"/>
  <c r="EI66" i="67"/>
  <c r="AH5" i="49"/>
  <c r="EA5" i="67"/>
  <c r="CV58" i="49"/>
  <c r="GO58" i="67"/>
  <c r="CD30" i="49"/>
  <c r="FW30" i="67"/>
  <c r="CG16" i="49"/>
  <c r="FZ16" i="67"/>
  <c r="AJ42" i="49"/>
  <c r="EC42" i="67"/>
  <c r="BM8" i="49"/>
  <c r="FF8" i="67"/>
  <c r="CH11" i="49"/>
  <c r="GA11" i="67"/>
  <c r="CD64" i="49"/>
  <c r="FW64" i="67"/>
  <c r="AA66" i="49"/>
  <c r="DT66" i="67"/>
  <c r="CS31" i="49"/>
  <c r="GL31" i="67"/>
  <c r="AL62" i="49"/>
  <c r="EE62" i="67"/>
  <c r="AJ10" i="49"/>
  <c r="EC10" i="67"/>
  <c r="BG13" i="49"/>
  <c r="EZ13" i="67"/>
  <c r="CQ54" i="49"/>
  <c r="GJ54" i="67"/>
  <c r="CG9" i="49"/>
  <c r="FZ9" i="67"/>
  <c r="CF68" i="49"/>
  <c r="FY68" i="67"/>
  <c r="AP68" i="49"/>
  <c r="EI68" i="67"/>
  <c r="BT58" i="49"/>
  <c r="FM58" i="67"/>
  <c r="BO4" i="49"/>
  <c r="FH4" i="67"/>
  <c r="CX9" i="49"/>
  <c r="GQ9" i="67"/>
  <c r="CU13" i="49"/>
  <c r="GN13" i="67"/>
  <c r="CO26" i="49"/>
  <c r="GH26" i="67"/>
  <c r="AT52" i="49"/>
  <c r="EM52" i="67"/>
  <c r="CN61" i="49"/>
  <c r="GG61" i="67"/>
  <c r="BV44" i="49"/>
  <c r="FO44" i="67"/>
  <c r="AH30" i="49"/>
  <c r="EA30" i="67"/>
  <c r="CF52" i="49"/>
  <c r="FY52" i="67"/>
  <c r="X4" i="49"/>
  <c r="DQ4" i="67"/>
  <c r="BF44" i="49"/>
  <c r="EY44" i="67"/>
  <c r="CA30" i="49"/>
  <c r="FT30" i="67"/>
  <c r="BT8" i="49"/>
  <c r="FM8" i="67"/>
  <c r="AZ66" i="49"/>
  <c r="ES66" i="67"/>
  <c r="CV44" i="49"/>
  <c r="GO44" i="67"/>
  <c r="HC62" i="67"/>
  <c r="HC24" i="67"/>
  <c r="HC12" i="67"/>
  <c r="BW9" i="49"/>
  <c r="FP9" i="67"/>
  <c r="BR26" i="49"/>
  <c r="FK26" i="67"/>
  <c r="CQ40" i="49"/>
  <c r="GJ40" i="67"/>
  <c r="BY14" i="49"/>
  <c r="FR14" i="67"/>
  <c r="AL4" i="49"/>
  <c r="EE4" i="67"/>
  <c r="BI26" i="49"/>
  <c r="FB26" i="67"/>
  <c r="BI44" i="49"/>
  <c r="FB44" i="67"/>
  <c r="CA52" i="49"/>
  <c r="FT52" i="67"/>
  <c r="AK68" i="49"/>
  <c r="ED68" i="67"/>
  <c r="AO44" i="49"/>
  <c r="EH44" i="67"/>
  <c r="AI52" i="49"/>
  <c r="EB52" i="67"/>
  <c r="BW66" i="49"/>
  <c r="FP66" i="67"/>
  <c r="CN57" i="49"/>
  <c r="GG57" i="67"/>
  <c r="BE7" i="49"/>
  <c r="EX7" i="67"/>
  <c r="BE16" i="49"/>
  <c r="EX16" i="67"/>
  <c r="BO64" i="49"/>
  <c r="FH64" i="67"/>
  <c r="AN5" i="49"/>
  <c r="EG5" i="67"/>
  <c r="CE30" i="49"/>
  <c r="FX30" i="67"/>
  <c r="CB11" i="49"/>
  <c r="FU11" i="67"/>
  <c r="AK62" i="49"/>
  <c r="ED62" i="67"/>
  <c r="AU30" i="49"/>
  <c r="EN30" i="67"/>
  <c r="CI6" i="49"/>
  <c r="GB6" i="67"/>
  <c r="BB46" i="49"/>
  <c r="EU46" i="67"/>
  <c r="CU66" i="49"/>
  <c r="GN66" i="67"/>
  <c r="CB44" i="49"/>
  <c r="FU44" i="67"/>
  <c r="AS6" i="49"/>
  <c r="EL6" i="67"/>
  <c r="AD11" i="49"/>
  <c r="DW11" i="67"/>
  <c r="BN66" i="49"/>
  <c r="FG66" i="67"/>
  <c r="HC28" i="67"/>
  <c r="BX9" i="49"/>
  <c r="FQ9" i="67"/>
  <c r="CY10" i="49"/>
  <c r="GR10" i="67"/>
  <c r="BT4" i="49"/>
  <c r="FM4" i="67"/>
  <c r="BF10" i="49"/>
  <c r="EY10" i="67"/>
  <c r="BC8" i="49"/>
  <c r="EV8" i="67"/>
  <c r="AU10" i="49"/>
  <c r="EN10" i="67"/>
  <c r="GX54" i="67"/>
  <c r="CK43" i="49"/>
  <c r="GD43" i="67"/>
  <c r="BR7" i="49"/>
  <c r="FK7" i="67"/>
  <c r="AN11" i="49"/>
  <c r="EG11" i="67"/>
  <c r="BG4" i="49"/>
  <c r="EZ4" i="67"/>
  <c r="CR54" i="49"/>
  <c r="GK54" i="67"/>
  <c r="BM58" i="49"/>
  <c r="FF58" i="67"/>
  <c r="CI5" i="49"/>
  <c r="GB5" i="67"/>
  <c r="AY11" i="49"/>
  <c r="ER11" i="67"/>
  <c r="BC6" i="49"/>
  <c r="EV6" i="67"/>
  <c r="AB11" i="49"/>
  <c r="DU11" i="67"/>
  <c r="HE47" i="67"/>
  <c r="GZ58" i="67"/>
  <c r="AT30" i="49"/>
  <c r="EM30" i="67"/>
  <c r="CG5" i="49"/>
  <c r="FZ5" i="67"/>
  <c r="CN66" i="49"/>
  <c r="GG66" i="67"/>
  <c r="AT6" i="49"/>
  <c r="EM6" i="67"/>
  <c r="BK66" i="49"/>
  <c r="FD66" i="67"/>
  <c r="HA57" i="67"/>
  <c r="HA28" i="67"/>
  <c r="CR34" i="49"/>
  <c r="GK34" i="67"/>
  <c r="AB10" i="49"/>
  <c r="DU10" i="67"/>
  <c r="HB89" i="67"/>
  <c r="GZ32" i="67"/>
  <c r="HE19" i="67"/>
  <c r="HE85" i="67"/>
  <c r="GX85" i="67"/>
  <c r="GY31" i="67"/>
  <c r="CV9" i="49"/>
  <c r="GO9" i="67"/>
  <c r="AW49" i="49"/>
  <c r="EP49" i="67"/>
  <c r="Y9" i="49"/>
  <c r="DR9" i="67"/>
  <c r="AP14" i="49"/>
  <c r="EI14" i="67"/>
  <c r="CW13" i="49"/>
  <c r="GP13" i="67"/>
  <c r="AS44" i="49"/>
  <c r="EL44" i="67"/>
  <c r="CV26" i="49"/>
  <c r="GO26" i="67"/>
  <c r="BX6" i="49"/>
  <c r="FQ6" i="67"/>
  <c r="AU52" i="49"/>
  <c r="EN52" i="67"/>
  <c r="AB8" i="49"/>
  <c r="DU8" i="67"/>
  <c r="CY68" i="49"/>
  <c r="GR68" i="67"/>
  <c r="CO27" i="49"/>
  <c r="GH27" i="67"/>
  <c r="AY4" i="49"/>
  <c r="ER4" i="67"/>
  <c r="CP61" i="49"/>
  <c r="GI61" i="67"/>
  <c r="CH46" i="49"/>
  <c r="GA46" i="67"/>
  <c r="BC43" i="49"/>
  <c r="EV43" i="67"/>
  <c r="BP9" i="49"/>
  <c r="FI9" i="67"/>
  <c r="BN14" i="49"/>
  <c r="FG14" i="67"/>
  <c r="CC14" i="49"/>
  <c r="FV14" i="67"/>
  <c r="W13" i="49"/>
  <c r="DP13" i="67"/>
  <c r="CN10" i="49"/>
  <c r="GG10" i="67"/>
  <c r="BP26" i="49"/>
  <c r="FI26" i="67"/>
  <c r="CY52" i="49"/>
  <c r="GR52" i="67"/>
  <c r="AJ8" i="49"/>
  <c r="EC8" i="67"/>
  <c r="CP40" i="49"/>
  <c r="GI40" i="67"/>
  <c r="BG63" i="49"/>
  <c r="EZ63" i="67"/>
  <c r="AS68" i="49"/>
  <c r="EL68" i="67"/>
  <c r="BQ44" i="49"/>
  <c r="FJ44" i="67"/>
  <c r="AT5" i="49"/>
  <c r="EM5" i="67"/>
  <c r="AN30" i="49"/>
  <c r="EG30" i="67"/>
  <c r="BH52" i="49"/>
  <c r="FA52" i="67"/>
  <c r="CE52" i="49"/>
  <c r="FX52" i="67"/>
  <c r="BL68" i="49"/>
  <c r="FE68" i="67"/>
  <c r="AJ46" i="49"/>
  <c r="EC46" i="67"/>
  <c r="W4" i="49"/>
  <c r="DP4" i="67"/>
  <c r="CF66" i="49"/>
  <c r="FY66" i="67"/>
  <c r="HF29" i="67"/>
  <c r="AF9" i="49"/>
  <c r="DY9" i="67"/>
  <c r="AB16" i="49"/>
  <c r="DU16" i="67"/>
  <c r="AI7" i="49"/>
  <c r="EB7" i="67"/>
  <c r="CL10" i="49"/>
  <c r="GE10" i="67"/>
  <c r="BC26" i="49"/>
  <c r="EV26" i="67"/>
  <c r="BC16" i="49"/>
  <c r="EV16" i="67"/>
  <c r="CI8" i="49"/>
  <c r="GB8" i="67"/>
  <c r="BY11" i="49"/>
  <c r="FR11" i="67"/>
  <c r="CY64" i="49"/>
  <c r="GR64" i="67"/>
  <c r="CX56" i="49"/>
  <c r="GQ56" i="67"/>
  <c r="GZ28" i="67"/>
  <c r="BP58" i="49"/>
  <c r="FI58" i="67"/>
  <c r="BD30" i="49"/>
  <c r="EW30" i="67"/>
  <c r="AP6" i="49"/>
  <c r="EI6" i="67"/>
  <c r="BT46" i="49"/>
  <c r="FM46" i="67"/>
  <c r="BN4" i="49"/>
  <c r="FG4" i="67"/>
  <c r="BY16" i="49"/>
  <c r="FR16" i="67"/>
  <c r="CY14" i="49"/>
  <c r="GR14" i="67"/>
  <c r="CD13" i="49"/>
  <c r="FW13" i="67"/>
  <c r="AM44" i="49"/>
  <c r="EF44" i="67"/>
  <c r="GX25" i="67"/>
  <c r="BP5" i="49"/>
  <c r="FI5" i="67"/>
  <c r="AK52" i="49"/>
  <c r="ED52" i="67"/>
  <c r="CY8" i="49"/>
  <c r="GR8" i="67"/>
  <c r="BT68" i="49"/>
  <c r="FM68" i="67"/>
  <c r="CP20" i="49"/>
  <c r="GI20" i="67"/>
  <c r="CC4" i="49"/>
  <c r="FV4" i="67"/>
  <c r="BU66" i="49"/>
  <c r="FN66" i="67"/>
  <c r="BC9" i="49"/>
  <c r="EV9" i="67"/>
  <c r="CV57" i="49"/>
  <c r="GO57" i="67"/>
  <c r="AA43" i="49"/>
  <c r="DT43" i="67"/>
  <c r="CV22" i="49"/>
  <c r="GO22" i="67"/>
  <c r="BH7" i="49"/>
  <c r="FA7" i="67"/>
  <c r="BE5" i="49"/>
  <c r="EX5" i="67"/>
  <c r="CK26" i="49"/>
  <c r="GD26" i="67"/>
  <c r="BO16" i="49"/>
  <c r="FH16" i="67"/>
  <c r="BG42" i="49"/>
  <c r="EZ42" i="67"/>
  <c r="BH46" i="49"/>
  <c r="FA46" i="67"/>
  <c r="CW11" i="49"/>
  <c r="GP11" i="67"/>
  <c r="BE64" i="49"/>
  <c r="EX64" i="67"/>
  <c r="AO66" i="49"/>
  <c r="EH66" i="67"/>
  <c r="AJ5" i="49"/>
  <c r="EC5" i="67"/>
  <c r="CR58" i="49"/>
  <c r="GK58" i="67"/>
  <c r="CG30" i="49"/>
  <c r="FZ30" i="67"/>
  <c r="CJ16" i="49"/>
  <c r="GC16" i="67"/>
  <c r="AF42" i="49"/>
  <c r="DY42" i="67"/>
  <c r="BO8" i="49"/>
  <c r="FH8" i="67"/>
  <c r="CG11" i="49"/>
  <c r="FZ11" i="67"/>
  <c r="CG64" i="49"/>
  <c r="FZ64" i="67"/>
  <c r="V66" i="49"/>
  <c r="DO66" i="67"/>
  <c r="HE65" i="67"/>
  <c r="CU31" i="49"/>
  <c r="GN31" i="67"/>
  <c r="HC63" i="67"/>
  <c r="AQ62" i="49"/>
  <c r="EJ62" i="67"/>
  <c r="HB6" i="67"/>
  <c r="BX30" i="49"/>
  <c r="FQ30" i="67"/>
  <c r="CY4" i="49"/>
  <c r="GR4" i="67"/>
  <c r="AF6" i="49"/>
  <c r="DY6" i="67"/>
  <c r="AQ7" i="49"/>
  <c r="EJ7" i="67"/>
  <c r="CO56" i="49"/>
  <c r="GH56" i="67"/>
  <c r="CT4" i="49"/>
  <c r="GM4" i="67"/>
  <c r="BD43" i="49"/>
  <c r="EW43" i="67"/>
  <c r="CJ68" i="49"/>
  <c r="GC68" i="67"/>
  <c r="BT16" i="49"/>
  <c r="FM16" i="67"/>
  <c r="CH4" i="49"/>
  <c r="GA4" i="67"/>
  <c r="BJ42" i="49"/>
  <c r="FC42" i="67"/>
  <c r="AK66" i="49"/>
  <c r="ED66" i="67"/>
  <c r="BL8" i="49"/>
  <c r="FE8" i="67"/>
  <c r="BH58" i="49"/>
  <c r="FA58" i="67"/>
  <c r="CE5" i="49"/>
  <c r="FX5" i="67"/>
  <c r="BA11" i="49"/>
  <c r="ET11" i="67"/>
  <c r="BH30" i="49"/>
  <c r="FA30" i="67"/>
  <c r="BC46" i="49"/>
  <c r="EV46" i="67"/>
  <c r="GZ51" i="67"/>
  <c r="CE46" i="49"/>
  <c r="FX46" i="67"/>
  <c r="CG14" i="49"/>
  <c r="FZ14" i="67"/>
  <c r="BU4" i="49"/>
  <c r="FN4" i="67"/>
  <c r="AH26" i="49"/>
  <c r="EA26" i="67"/>
  <c r="BK26" i="49"/>
  <c r="FD26" i="67"/>
  <c r="CW33" i="49"/>
  <c r="GP33" i="67"/>
  <c r="HA13" i="67"/>
  <c r="GY18" i="67"/>
  <c r="HA85" i="67"/>
  <c r="HE89" i="67"/>
  <c r="CT9" i="49"/>
  <c r="GM9" i="67"/>
  <c r="AY49" i="49"/>
  <c r="ER49" i="67"/>
  <c r="AD9" i="49"/>
  <c r="DW9" i="67"/>
  <c r="AI14" i="49"/>
  <c r="EB14" i="67"/>
  <c r="CR13" i="49"/>
  <c r="GK13" i="67"/>
  <c r="BA44" i="49"/>
  <c r="ET44" i="67"/>
  <c r="CN26" i="49"/>
  <c r="GG26" i="67"/>
  <c r="CA6" i="49"/>
  <c r="FT6" i="67"/>
  <c r="BC52" i="49"/>
  <c r="EV52" i="67"/>
  <c r="T8" i="49"/>
  <c r="DM8" i="67"/>
  <c r="CO68" i="49"/>
  <c r="GH68" i="67"/>
  <c r="GX31" i="67"/>
  <c r="HB47" i="67"/>
  <c r="CG46" i="49"/>
  <c r="FZ46" i="67"/>
  <c r="BA43" i="49"/>
  <c r="ET43" i="67"/>
  <c r="BY9" i="49"/>
  <c r="FR9" i="67"/>
  <c r="BH14" i="49"/>
  <c r="FA14" i="67"/>
  <c r="CK14" i="49"/>
  <c r="GD14" i="67"/>
  <c r="AD13" i="49"/>
  <c r="DW13" i="67"/>
  <c r="CQ10" i="49"/>
  <c r="GJ10" i="67"/>
  <c r="BT26" i="49"/>
  <c r="FM26" i="67"/>
  <c r="CT52" i="49"/>
  <c r="GM52" i="67"/>
  <c r="AO8" i="49"/>
  <c r="EH8" i="67"/>
  <c r="CV40" i="49"/>
  <c r="GO40" i="67"/>
  <c r="BY64" i="49"/>
  <c r="FR64" i="67"/>
  <c r="CA4" i="49"/>
  <c r="FT4" i="67"/>
  <c r="CO55" i="49"/>
  <c r="GH55" i="67"/>
  <c r="BR14" i="49"/>
  <c r="FK14" i="67"/>
  <c r="AG13" i="49"/>
  <c r="DZ13" i="67"/>
  <c r="BO10" i="49"/>
  <c r="FH10" i="67"/>
  <c r="AQ26" i="49"/>
  <c r="EJ26" i="67"/>
  <c r="CW16" i="49"/>
  <c r="GP16" i="67"/>
  <c r="AX8" i="49"/>
  <c r="EQ8" i="67"/>
  <c r="BK11" i="49"/>
  <c r="FD11" i="67"/>
  <c r="AH64" i="49"/>
  <c r="EA64" i="67"/>
  <c r="AN4" i="49"/>
  <c r="EG4" i="67"/>
  <c r="BA10" i="49"/>
  <c r="ET10" i="67"/>
  <c r="BH26" i="49"/>
  <c r="FA26" i="67"/>
  <c r="T64" i="49"/>
  <c r="DM64" i="67"/>
  <c r="CO49" i="49"/>
  <c r="GH49" i="67"/>
  <c r="CP34" i="49"/>
  <c r="GI34" i="67"/>
  <c r="CJ9" i="49"/>
  <c r="GC9" i="67"/>
  <c r="BN43" i="49"/>
  <c r="FG43" i="67"/>
  <c r="BU10" i="49"/>
  <c r="FN10" i="67"/>
  <c r="CI47" i="49"/>
  <c r="GB47" i="67"/>
  <c r="CQ44" i="49"/>
  <c r="GJ44" i="67"/>
  <c r="AY64" i="49"/>
  <c r="ER64" i="67"/>
  <c r="BY58" i="49"/>
  <c r="FR58" i="67"/>
  <c r="BE30" i="49"/>
  <c r="EX30" i="67"/>
  <c r="AH6" i="49"/>
  <c r="EA6" i="67"/>
  <c r="BP46" i="49"/>
  <c r="FI46" i="67"/>
  <c r="BI4" i="49"/>
  <c r="FB4" i="67"/>
  <c r="BV16" i="49"/>
  <c r="FO16" i="67"/>
  <c r="CU14" i="49"/>
  <c r="GN14" i="67"/>
  <c r="CB13" i="49"/>
  <c r="FU13" i="67"/>
  <c r="AI44" i="49"/>
  <c r="EB44" i="67"/>
  <c r="BS5" i="49"/>
  <c r="FL5" i="67"/>
  <c r="AJ52" i="49"/>
  <c r="EC52" i="67"/>
  <c r="CV8" i="49"/>
  <c r="GO8" i="67"/>
  <c r="CA68" i="49"/>
  <c r="FT68" i="67"/>
  <c r="CT20" i="49"/>
  <c r="GM20" i="67"/>
  <c r="CE4" i="49"/>
  <c r="FX4" i="67"/>
  <c r="BV66" i="49"/>
  <c r="FO66" i="67"/>
  <c r="AT9" i="49"/>
  <c r="EM9" i="67"/>
  <c r="CT57" i="49"/>
  <c r="GM57" i="67"/>
  <c r="W43" i="49"/>
  <c r="DP43" i="67"/>
  <c r="CX22" i="49"/>
  <c r="GQ22" i="67"/>
  <c r="BK7" i="49"/>
  <c r="FD7" i="67"/>
  <c r="BL5" i="49"/>
  <c r="FE5" i="67"/>
  <c r="CG26" i="49"/>
  <c r="FZ26" i="67"/>
  <c r="BH16" i="49"/>
  <c r="FA16" i="67"/>
  <c r="BN42" i="49"/>
  <c r="FG42" i="67"/>
  <c r="BI46" i="49"/>
  <c r="FB46" i="67"/>
  <c r="CU11" i="49"/>
  <c r="GN11" i="67"/>
  <c r="BK64" i="49"/>
  <c r="FD64" i="67"/>
  <c r="AQ66" i="49"/>
  <c r="EJ66" i="67"/>
  <c r="AP5" i="49"/>
  <c r="EI5" i="67"/>
  <c r="CX58" i="49"/>
  <c r="GQ58" i="67"/>
  <c r="CM30" i="49"/>
  <c r="GF30" i="67"/>
  <c r="CI16" i="49"/>
  <c r="GB16" i="67"/>
  <c r="AL42" i="49"/>
  <c r="EE42" i="67"/>
  <c r="BE8" i="49"/>
  <c r="EX8" i="67"/>
  <c r="CI11" i="49"/>
  <c r="GB11" i="67"/>
  <c r="CB64" i="49"/>
  <c r="FU64" i="67"/>
  <c r="AD66" i="49"/>
  <c r="DW66" i="67"/>
  <c r="CQ31" i="49"/>
  <c r="GJ31" i="67"/>
  <c r="AG62" i="49"/>
  <c r="DZ62" i="67"/>
  <c r="AI10" i="49"/>
  <c r="EB10" i="67"/>
  <c r="BE44" i="49"/>
  <c r="EX44" i="67"/>
  <c r="BS8" i="49"/>
  <c r="FL8" i="67"/>
  <c r="AV66" i="49"/>
  <c r="EO66" i="67"/>
  <c r="BU46" i="49"/>
  <c r="FN46" i="67"/>
  <c r="AP10" i="49"/>
  <c r="EI10" i="67"/>
  <c r="AK14" i="49"/>
  <c r="ED14" i="67"/>
  <c r="AU44" i="49"/>
  <c r="EN44" i="67"/>
  <c r="BQ6" i="49"/>
  <c r="FJ6" i="67"/>
  <c r="U8" i="49"/>
  <c r="DN8" i="67"/>
  <c r="CR27" i="49"/>
  <c r="GK27" i="67"/>
  <c r="AS5" i="49"/>
  <c r="EL5" i="67"/>
  <c r="BN52" i="49"/>
  <c r="FG52" i="67"/>
  <c r="AQ46" i="49"/>
  <c r="EJ46" i="67"/>
  <c r="CK66" i="49"/>
  <c r="GD66" i="67"/>
  <c r="AH9" i="49"/>
  <c r="EA9" i="67"/>
  <c r="CD10" i="49"/>
  <c r="FW10" i="67"/>
  <c r="CC8" i="49"/>
  <c r="FV8" i="67"/>
  <c r="CD47" i="49"/>
  <c r="FW47" i="67"/>
  <c r="HA88" i="67"/>
  <c r="AU43" i="49"/>
  <c r="EN43" i="67"/>
  <c r="U13" i="49"/>
  <c r="DN13" i="67"/>
  <c r="BT64" i="49"/>
  <c r="FM64" i="67"/>
  <c r="AK13" i="49"/>
  <c r="ED13" i="67"/>
  <c r="BH11" i="49"/>
  <c r="FA11" i="67"/>
  <c r="GX3" i="67"/>
  <c r="CV4" i="49"/>
  <c r="GO4" i="67"/>
  <c r="CK13" i="49"/>
  <c r="GD13" i="67"/>
  <c r="BR68" i="49"/>
  <c r="FK68" i="67"/>
  <c r="X43" i="49"/>
  <c r="DQ43" i="67"/>
  <c r="BN5" i="49"/>
  <c r="FG5" i="67"/>
  <c r="BD46" i="49"/>
  <c r="EW46" i="67"/>
  <c r="CE16" i="49"/>
  <c r="FX16" i="67"/>
  <c r="CC64" i="49"/>
  <c r="FV64" i="67"/>
  <c r="CT31" i="49"/>
  <c r="GM31" i="67"/>
  <c r="CG7" i="49"/>
  <c r="FZ7" i="67"/>
  <c r="CI46" i="49"/>
  <c r="GB46" i="67"/>
  <c r="BD14" i="49"/>
  <c r="EW14" i="67"/>
  <c r="CA26" i="49"/>
  <c r="FT26" i="67"/>
  <c r="CT40" i="49"/>
  <c r="GM40" i="67"/>
  <c r="CN55" i="49"/>
  <c r="GG55" i="67"/>
  <c r="AP26" i="49"/>
  <c r="EI26" i="67"/>
  <c r="AO64" i="49"/>
  <c r="EH64" i="67"/>
  <c r="Y64" i="49"/>
  <c r="DR64" i="67"/>
  <c r="BJ49" i="49"/>
  <c r="FC49" i="67"/>
  <c r="CQ46" i="49"/>
  <c r="GJ46" i="67"/>
  <c r="CA58" i="49"/>
  <c r="FT58" i="67"/>
  <c r="HD24" i="67"/>
  <c r="BQ9" i="49"/>
  <c r="FJ9" i="67"/>
  <c r="T13" i="49"/>
  <c r="DM13" i="67"/>
  <c r="CQ52" i="49"/>
  <c r="GJ52" i="67"/>
  <c r="CN40" i="49"/>
  <c r="GG40" i="67"/>
  <c r="CU55" i="49"/>
  <c r="GN55" i="67"/>
  <c r="AL13" i="49"/>
  <c r="EE13" i="67"/>
  <c r="CS16" i="49"/>
  <c r="GL16" i="67"/>
  <c r="AQ64" i="49"/>
  <c r="EJ64" i="67"/>
  <c r="BC10" i="49"/>
  <c r="EV10" i="67"/>
  <c r="X64" i="49"/>
  <c r="DQ64" i="67"/>
  <c r="V10" i="49"/>
  <c r="DO10" i="67"/>
  <c r="BL49" i="49"/>
  <c r="FE49" i="67"/>
  <c r="CT46" i="49"/>
  <c r="GM46" i="67"/>
  <c r="CE68" i="49"/>
  <c r="FX68" i="67"/>
  <c r="BP30" i="49"/>
  <c r="FI30" i="67"/>
  <c r="BU8" i="49"/>
  <c r="FN8" i="67"/>
  <c r="CX4" i="49"/>
  <c r="GQ4" i="67"/>
  <c r="BV10" i="49"/>
  <c r="FO10" i="67"/>
  <c r="AT64" i="49"/>
  <c r="EM64" i="67"/>
  <c r="HB86" i="67"/>
  <c r="BE13" i="49"/>
  <c r="EX13" i="67"/>
  <c r="CI7" i="49"/>
  <c r="GB7" i="67"/>
  <c r="AT11" i="49"/>
  <c r="EM11" i="67"/>
  <c r="HB45" i="67"/>
  <c r="AS14" i="49"/>
  <c r="EL14" i="67"/>
  <c r="BT7" i="49"/>
  <c r="FM7" i="67"/>
  <c r="AH11" i="49"/>
  <c r="EA11" i="67"/>
  <c r="BH13" i="49"/>
  <c r="FA13" i="67"/>
  <c r="HE63" i="67"/>
  <c r="HE53" i="67"/>
  <c r="HD49" i="67"/>
  <c r="GZ47" i="67"/>
  <c r="HE42" i="67"/>
  <c r="HE21" i="67"/>
  <c r="GX88" i="67"/>
  <c r="GX9" i="67"/>
  <c r="CU9" i="49"/>
  <c r="GN9" i="67"/>
  <c r="AR49" i="49"/>
  <c r="EK49" i="67"/>
  <c r="X9" i="49"/>
  <c r="DQ9" i="67"/>
  <c r="AN14" i="49"/>
  <c r="EG14" i="67"/>
  <c r="CP13" i="49"/>
  <c r="GI13" i="67"/>
  <c r="BB44" i="49"/>
  <c r="EU44" i="67"/>
  <c r="CW26" i="49"/>
  <c r="GP26" i="67"/>
  <c r="BZ6" i="49"/>
  <c r="FS6" i="67"/>
  <c r="AV52" i="49"/>
  <c r="EO52" i="67"/>
  <c r="X8" i="49"/>
  <c r="DQ8" i="67"/>
  <c r="CR68" i="49"/>
  <c r="GK68" i="67"/>
  <c r="CQ27" i="49"/>
  <c r="GJ27" i="67"/>
  <c r="AW4" i="49"/>
  <c r="EP4" i="67"/>
  <c r="CO61" i="49"/>
  <c r="GH61" i="67"/>
  <c r="HA63" i="67"/>
  <c r="GZ67" i="67"/>
  <c r="BL63" i="49"/>
  <c r="FE63" i="67"/>
  <c r="AU68" i="49"/>
  <c r="EN68" i="67"/>
  <c r="BP44" i="49"/>
  <c r="FI44" i="67"/>
  <c r="AX5" i="49"/>
  <c r="EQ5" i="67"/>
  <c r="AG30" i="49"/>
  <c r="DZ30" i="67"/>
  <c r="BM52" i="49"/>
  <c r="FF52" i="67"/>
  <c r="CC52" i="49"/>
  <c r="FV52" i="67"/>
  <c r="BM68" i="49"/>
  <c r="FF68" i="67"/>
  <c r="AM46" i="49"/>
  <c r="EF46" i="67"/>
  <c r="U4" i="49"/>
  <c r="DN4" i="67"/>
  <c r="CE66" i="49"/>
  <c r="FX66" i="67"/>
  <c r="AN9" i="49"/>
  <c r="EG9" i="67"/>
  <c r="Z16" i="49"/>
  <c r="DS16" i="67"/>
  <c r="AM7" i="49"/>
  <c r="EF7" i="67"/>
  <c r="CM10" i="49"/>
  <c r="GF10" i="67"/>
  <c r="AS26" i="49"/>
  <c r="EL26" i="67"/>
  <c r="AY16" i="49"/>
  <c r="ER16" i="67"/>
  <c r="CM8" i="49"/>
  <c r="GF8" i="67"/>
  <c r="BU11" i="49"/>
  <c r="FN11" i="67"/>
  <c r="CU64" i="49"/>
  <c r="GN64" i="67"/>
  <c r="CR56" i="49"/>
  <c r="GK56" i="67"/>
  <c r="CJ43" i="49"/>
  <c r="GC43" i="67"/>
  <c r="AC10" i="49"/>
  <c r="DV10" i="67"/>
  <c r="BA14" i="49"/>
  <c r="ET14" i="67"/>
  <c r="BK49" i="49"/>
  <c r="FD49" i="67"/>
  <c r="BU7" i="49"/>
  <c r="FN7" i="67"/>
  <c r="AO16" i="49"/>
  <c r="EH16" i="67"/>
  <c r="CN46" i="49"/>
  <c r="GG46" i="67"/>
  <c r="AO11" i="49"/>
  <c r="EH11" i="67"/>
  <c r="CQ33" i="49"/>
  <c r="GJ33" i="67"/>
  <c r="HC32" i="67"/>
  <c r="BJ43" i="49"/>
  <c r="FC43" i="67"/>
  <c r="BQ10" i="49"/>
  <c r="FJ10" i="67"/>
  <c r="CE47" i="49"/>
  <c r="FX47" i="67"/>
  <c r="CX44" i="49"/>
  <c r="GQ44" i="67"/>
  <c r="AW64" i="49"/>
  <c r="EP64" i="67"/>
  <c r="BS58" i="49"/>
  <c r="FL58" i="67"/>
  <c r="BG30" i="49"/>
  <c r="EZ30" i="67"/>
  <c r="AK6" i="49"/>
  <c r="ED6" i="67"/>
  <c r="CA46" i="49"/>
  <c r="FT46" i="67"/>
  <c r="BL4" i="49"/>
  <c r="FE4" i="67"/>
  <c r="GZ23" i="67"/>
  <c r="GY89" i="67"/>
  <c r="CW9" i="49"/>
  <c r="GP9" i="67"/>
  <c r="W9" i="49"/>
  <c r="DP9" i="67"/>
  <c r="CS13" i="49"/>
  <c r="GL13" i="67"/>
  <c r="CR26" i="49"/>
  <c r="GK26" i="67"/>
  <c r="AW52" i="49"/>
  <c r="EP52" i="67"/>
  <c r="CP27" i="49"/>
  <c r="GI27" i="67"/>
  <c r="CR61" i="49"/>
  <c r="GK61" i="67"/>
  <c r="CN49" i="49"/>
  <c r="GG49" i="67"/>
  <c r="CT64" i="49"/>
  <c r="GM64" i="67"/>
  <c r="GY32" i="67"/>
  <c r="GY62" i="67"/>
  <c r="BG14" i="49"/>
  <c r="EZ14" i="67"/>
  <c r="CX52" i="49"/>
  <c r="GQ52" i="67"/>
  <c r="BR4" i="49"/>
  <c r="FK4" i="67"/>
  <c r="BD10" i="49"/>
  <c r="EW10" i="67"/>
  <c r="AV8" i="49"/>
  <c r="EO8" i="67"/>
  <c r="AY10" i="49"/>
  <c r="ER10" i="67"/>
  <c r="BP8" i="49"/>
  <c r="FI8" i="67"/>
  <c r="AW66" i="49"/>
  <c r="EP66" i="67"/>
  <c r="CO14" i="49"/>
  <c r="GH14" i="67"/>
  <c r="CA5" i="49"/>
  <c r="FT5" i="67"/>
  <c r="CU20" i="49"/>
  <c r="GN20" i="67"/>
  <c r="AX9" i="49"/>
  <c r="EQ9" i="67"/>
  <c r="CU22" i="49"/>
  <c r="GN22" i="67"/>
  <c r="CH26" i="49"/>
  <c r="GA26" i="67"/>
  <c r="CQ11" i="49"/>
  <c r="GJ11" i="67"/>
  <c r="CW58" i="49"/>
  <c r="GP58" i="67"/>
  <c r="AI42" i="49"/>
  <c r="EB42" i="67"/>
  <c r="AC66" i="49"/>
  <c r="DV66" i="67"/>
  <c r="BD13" i="49"/>
  <c r="EW13" i="67"/>
  <c r="CM7" i="49"/>
  <c r="GF7" i="67"/>
  <c r="BA30" i="49"/>
  <c r="ET30" i="67"/>
  <c r="CM6" i="49"/>
  <c r="GF6" i="67"/>
  <c r="CW66" i="49"/>
  <c r="GP66" i="67"/>
  <c r="CC44" i="49"/>
  <c r="FV44" i="67"/>
  <c r="BE66" i="49"/>
  <c r="EX66" i="67"/>
  <c r="HC57" i="67"/>
  <c r="HB62" i="67"/>
  <c r="AW43" i="49"/>
  <c r="EP43" i="67"/>
  <c r="BV26" i="49"/>
  <c r="FO26" i="67"/>
  <c r="BO11" i="49"/>
  <c r="FH11" i="67"/>
  <c r="CC43" i="49"/>
  <c r="FV43" i="67"/>
  <c r="BX7" i="49"/>
  <c r="FQ7" i="67"/>
  <c r="AL11" i="49"/>
  <c r="EE11" i="67"/>
  <c r="BT52" i="49"/>
  <c r="FM52" i="67"/>
  <c r="W46" i="49"/>
  <c r="DP46" i="67"/>
  <c r="BG43" i="49"/>
  <c r="EZ43" i="67"/>
  <c r="CN44" i="49"/>
  <c r="GG44" i="67"/>
  <c r="CP54" i="49"/>
  <c r="GI54" i="67"/>
  <c r="BI58" i="49"/>
  <c r="FB58" i="67"/>
  <c r="CB6" i="49"/>
  <c r="FU6" i="67"/>
  <c r="AU46" i="49"/>
  <c r="EN46" i="67"/>
  <c r="CF44" i="49"/>
  <c r="FY44" i="67"/>
  <c r="X11" i="49"/>
  <c r="DQ11" i="67"/>
  <c r="HD45" i="67"/>
  <c r="GZ86" i="67"/>
  <c r="GZ18" i="67"/>
  <c r="HD23" i="67"/>
  <c r="CP49" i="49"/>
  <c r="GI49" i="67"/>
  <c r="CI43" i="49"/>
  <c r="GB43" i="67"/>
  <c r="BO49" i="49"/>
  <c r="FH49" i="67"/>
  <c r="AM16" i="49"/>
  <c r="EF16" i="67"/>
  <c r="CR33" i="49"/>
  <c r="GK33" i="67"/>
  <c r="AF10" i="49"/>
  <c r="DY10" i="67"/>
  <c r="CV54" i="49"/>
  <c r="GO54" i="67"/>
  <c r="HD53" i="67"/>
  <c r="HD65" i="67"/>
  <c r="HC18" i="67"/>
  <c r="GY14" i="67"/>
  <c r="HC67" i="67"/>
  <c r="GY57" i="67"/>
  <c r="HA31" i="67"/>
  <c r="BE43" i="49"/>
  <c r="EX43" i="67"/>
  <c r="BZ10" i="49"/>
  <c r="FS10" i="67"/>
  <c r="CG47" i="49"/>
  <c r="FZ47" i="67"/>
  <c r="CP44" i="49"/>
  <c r="GI44" i="67"/>
  <c r="AZ64" i="49"/>
  <c r="ES64" i="67"/>
  <c r="BX16" i="49"/>
  <c r="FQ16" i="67"/>
  <c r="CT14" i="49"/>
  <c r="GM14" i="67"/>
  <c r="CI13" i="49"/>
  <c r="GB13" i="67"/>
  <c r="AQ44" i="49"/>
  <c r="EJ44" i="67"/>
  <c r="BQ5" i="49"/>
  <c r="FJ5" i="67"/>
  <c r="AO52" i="49"/>
  <c r="EH52" i="67"/>
  <c r="CU8" i="49"/>
  <c r="GN8" i="67"/>
  <c r="BP68" i="49"/>
  <c r="FI68" i="67"/>
  <c r="CW20" i="49"/>
  <c r="GP20" i="67"/>
  <c r="CM4" i="49"/>
  <c r="GF4" i="67"/>
  <c r="BZ66" i="49"/>
  <c r="FS66" i="67"/>
  <c r="AY9" i="49"/>
  <c r="ER9" i="67"/>
  <c r="CP57" i="49"/>
  <c r="GI57" i="67"/>
  <c r="AD43" i="49"/>
  <c r="DW43" i="67"/>
  <c r="GX47" i="67"/>
  <c r="CT22" i="49"/>
  <c r="GM22" i="67"/>
  <c r="BN7" i="49"/>
  <c r="FG7" i="67"/>
  <c r="BJ5" i="49"/>
  <c r="FC5" i="67"/>
  <c r="CI26" i="49"/>
  <c r="GB26" i="67"/>
  <c r="BL16" i="49"/>
  <c r="FE16" i="67"/>
  <c r="BF42" i="49"/>
  <c r="EY42" i="67"/>
  <c r="BK46" i="49"/>
  <c r="FD46" i="67"/>
  <c r="CX11" i="49"/>
  <c r="GQ11" i="67"/>
  <c r="BJ64" i="49"/>
  <c r="FC64" i="67"/>
  <c r="AF66" i="49"/>
  <c r="DY66" i="67"/>
  <c r="AK5" i="49"/>
  <c r="ED5" i="67"/>
  <c r="CU58" i="49"/>
  <c r="GN58" i="67"/>
  <c r="CI30" i="49"/>
  <c r="GB30" i="67"/>
  <c r="CH16" i="49"/>
  <c r="GA16" i="67"/>
  <c r="AP42" i="49"/>
  <c r="EI42" i="67"/>
  <c r="BD8" i="49"/>
  <c r="EW8" i="67"/>
  <c r="CC11" i="49"/>
  <c r="FV11" i="67"/>
  <c r="CH64" i="49"/>
  <c r="GA64" i="67"/>
  <c r="Z66" i="49"/>
  <c r="DS66" i="67"/>
  <c r="CY31" i="49"/>
  <c r="GR31" i="67"/>
  <c r="AI62" i="49"/>
  <c r="EB62" i="67"/>
  <c r="CS27" i="49"/>
  <c r="GL27" i="67"/>
  <c r="AS4" i="49"/>
  <c r="EL4" i="67"/>
  <c r="CW61" i="49"/>
  <c r="GP61" i="67"/>
  <c r="CB46" i="49"/>
  <c r="FU46" i="67"/>
  <c r="BB43" i="49"/>
  <c r="EU43" i="67"/>
  <c r="BV9" i="49"/>
  <c r="FO9" i="67"/>
  <c r="BL14" i="49"/>
  <c r="FE14" i="67"/>
  <c r="CL14" i="49"/>
  <c r="GE14" i="67"/>
  <c r="AE13" i="49"/>
  <c r="DX13" i="67"/>
  <c r="CV10" i="49"/>
  <c r="GO10" i="67"/>
  <c r="BQ26" i="49"/>
  <c r="FJ26" i="67"/>
  <c r="CU52" i="49"/>
  <c r="GN52" i="67"/>
  <c r="AH8" i="49"/>
  <c r="EA8" i="67"/>
  <c r="CU40" i="49"/>
  <c r="GN40" i="67"/>
  <c r="BS64" i="49"/>
  <c r="FL64" i="67"/>
  <c r="BQ4" i="49"/>
  <c r="FJ4" i="67"/>
  <c r="CQ55" i="49"/>
  <c r="GJ55" i="67"/>
  <c r="BU14" i="49"/>
  <c r="FN14" i="67"/>
  <c r="AM13" i="49"/>
  <c r="EF13" i="67"/>
  <c r="BM10" i="49"/>
  <c r="FF10" i="67"/>
  <c r="AM26" i="49"/>
  <c r="EF26" i="67"/>
  <c r="CO16" i="49"/>
  <c r="GH16" i="67"/>
  <c r="BA8" i="49"/>
  <c r="ET8" i="67"/>
  <c r="BF11" i="49"/>
  <c r="EY11" i="67"/>
  <c r="AN64" i="49"/>
  <c r="EG64" i="67"/>
  <c r="AI4" i="49"/>
  <c r="EB4" i="67"/>
  <c r="AW10" i="49"/>
  <c r="EP10" i="67"/>
  <c r="BM26" i="49"/>
  <c r="FF26" i="67"/>
  <c r="U64" i="49"/>
  <c r="DN64" i="67"/>
  <c r="BM63" i="49"/>
  <c r="FF63" i="67"/>
  <c r="AR68" i="49"/>
  <c r="EK68" i="67"/>
  <c r="BR44" i="49"/>
  <c r="FK44" i="67"/>
  <c r="BB5" i="49"/>
  <c r="EU5" i="67"/>
  <c r="AO30" i="49"/>
  <c r="EH30" i="67"/>
  <c r="BJ52" i="49"/>
  <c r="FC52" i="67"/>
  <c r="CM52" i="49"/>
  <c r="GF52" i="67"/>
  <c r="BH68" i="49"/>
  <c r="FA68" i="67"/>
  <c r="AL46" i="49"/>
  <c r="EE46" i="67"/>
  <c r="V4" i="49"/>
  <c r="DO4" i="67"/>
  <c r="CG66" i="49"/>
  <c r="FZ66" i="67"/>
  <c r="CW49" i="49"/>
  <c r="GP49" i="67"/>
  <c r="GY85" i="67"/>
  <c r="AQ9" i="49"/>
  <c r="EJ9" i="67"/>
  <c r="AC16" i="49"/>
  <c r="DV16" i="67"/>
  <c r="GX41" i="67"/>
  <c r="AJ7" i="49"/>
  <c r="EC7" i="67"/>
  <c r="CH10" i="49"/>
  <c r="GA10" i="67"/>
  <c r="AR26" i="49"/>
  <c r="EK26" i="67"/>
  <c r="AV16" i="49"/>
  <c r="EO16" i="67"/>
  <c r="CB8" i="49"/>
  <c r="FU8" i="67"/>
  <c r="BZ11" i="49"/>
  <c r="FS11" i="67"/>
  <c r="CX64" i="49"/>
  <c r="GQ64" i="67"/>
  <c r="CQ56" i="49"/>
  <c r="GJ56" i="67"/>
  <c r="CN34" i="49"/>
  <c r="GG34" i="67"/>
  <c r="CE9" i="49"/>
  <c r="FX9" i="67"/>
  <c r="CE43" i="49"/>
  <c r="FX43" i="67"/>
  <c r="T10" i="49"/>
  <c r="DM10" i="67"/>
  <c r="AX14" i="49"/>
  <c r="EQ14" i="67"/>
  <c r="BI49" i="49"/>
  <c r="FB49" i="67"/>
  <c r="BY7" i="49"/>
  <c r="FR7" i="67"/>
  <c r="AL16" i="49"/>
  <c r="EE16" i="67"/>
  <c r="CR46" i="49"/>
  <c r="GK46" i="67"/>
  <c r="AG11" i="49"/>
  <c r="DZ11" i="67"/>
  <c r="CO33" i="49"/>
  <c r="GH33" i="67"/>
  <c r="CC68" i="49"/>
  <c r="FV68" i="67"/>
  <c r="BJ44" i="49"/>
  <c r="FC44" i="67"/>
  <c r="BW30" i="49"/>
  <c r="FP30" i="67"/>
  <c r="BR52" i="49"/>
  <c r="FK52" i="67"/>
  <c r="BR8" i="49"/>
  <c r="FK8" i="67"/>
  <c r="AG68" i="49"/>
  <c r="DZ68" i="67"/>
  <c r="V46" i="49"/>
  <c r="DO46" i="67"/>
  <c r="CP4" i="49"/>
  <c r="GI4" i="67"/>
  <c r="BB66" i="49"/>
  <c r="EU66" i="67"/>
  <c r="HD32" i="67"/>
  <c r="GX86" i="67"/>
  <c r="BI43" i="49"/>
  <c r="FB43" i="67"/>
  <c r="BS10" i="49"/>
  <c r="FL10" i="67"/>
  <c r="CL47" i="49"/>
  <c r="GE47" i="67"/>
  <c r="CT44" i="49"/>
  <c r="GM44" i="67"/>
  <c r="BB64" i="49"/>
  <c r="EU64" i="67"/>
  <c r="BW58" i="49"/>
  <c r="FP58" i="67"/>
  <c r="BF30" i="49"/>
  <c r="EY30" i="67"/>
  <c r="AQ6" i="49"/>
  <c r="EJ6" i="67"/>
  <c r="BV46" i="49"/>
  <c r="FO46" i="67"/>
  <c r="BE4" i="49"/>
  <c r="EX4" i="67"/>
  <c r="CA16" i="49"/>
  <c r="FT16" i="67"/>
  <c r="CX14" i="49"/>
  <c r="GQ14" i="67"/>
  <c r="CL13" i="49"/>
  <c r="GE13" i="67"/>
  <c r="AN44" i="49"/>
  <c r="EG44" i="67"/>
  <c r="BZ5" i="49"/>
  <c r="FS5" i="67"/>
  <c r="AG52" i="49"/>
  <c r="DZ52" i="67"/>
  <c r="CR8" i="49"/>
  <c r="GK8" i="67"/>
  <c r="BS68" i="49"/>
  <c r="FL68" i="67"/>
  <c r="CR20" i="49"/>
  <c r="GK20" i="67"/>
  <c r="CJ4" i="49"/>
  <c r="GC4" i="67"/>
  <c r="CA66" i="49"/>
  <c r="FT66" i="67"/>
  <c r="HD87" i="67"/>
  <c r="AU9" i="49"/>
  <c r="EN9" i="67"/>
  <c r="CS57" i="49"/>
  <c r="GL57" i="67"/>
  <c r="AB43" i="49"/>
  <c r="DU43" i="67"/>
  <c r="CN22" i="49"/>
  <c r="GG22" i="67"/>
  <c r="BL7" i="49"/>
  <c r="FE7" i="67"/>
  <c r="BF5" i="49"/>
  <c r="EY5" i="67"/>
  <c r="CC26" i="49"/>
  <c r="FV26" i="67"/>
  <c r="BN16" i="49"/>
  <c r="FG16" i="67"/>
  <c r="BH42" i="49"/>
  <c r="FA42" i="67"/>
  <c r="BJ46" i="49"/>
  <c r="FC46" i="67"/>
  <c r="CT11" i="49"/>
  <c r="GM11" i="67"/>
  <c r="BF64" i="49"/>
  <c r="EY64" i="67"/>
  <c r="AG66" i="49"/>
  <c r="DZ66" i="67"/>
  <c r="AQ5" i="49"/>
  <c r="EJ5" i="67"/>
  <c r="CN58" i="49"/>
  <c r="GG58" i="67"/>
  <c r="CB30" i="49"/>
  <c r="FU30" i="67"/>
  <c r="CD16" i="49"/>
  <c r="FW16" i="67"/>
  <c r="AO42" i="49"/>
  <c r="EH42" i="67"/>
  <c r="BH8" i="49"/>
  <c r="FA8" i="67"/>
  <c r="CD11" i="49"/>
  <c r="FW11" i="67"/>
  <c r="CI64" i="49"/>
  <c r="GB64" i="67"/>
  <c r="W66" i="49"/>
  <c r="DP66" i="67"/>
  <c r="CV31" i="49"/>
  <c r="GO31" i="67"/>
  <c r="AJ62" i="49"/>
  <c r="EC62" i="67"/>
  <c r="HE23" i="67"/>
  <c r="AG10" i="49"/>
  <c r="DZ10" i="67"/>
  <c r="BF13" i="49"/>
  <c r="EY13" i="67"/>
  <c r="CU54" i="49"/>
  <c r="GN54" i="67"/>
  <c r="CK7" i="49"/>
  <c r="GD7" i="67"/>
  <c r="BO58" i="49"/>
  <c r="FH58" i="67"/>
  <c r="AR30" i="49"/>
  <c r="EK30" i="67"/>
  <c r="CC5" i="49"/>
  <c r="FV5" i="67"/>
  <c r="CJ6" i="49"/>
  <c r="GC6" i="67"/>
  <c r="AY46" i="49"/>
  <c r="ER46" i="67"/>
  <c r="AX11" i="49"/>
  <c r="EQ11" i="67"/>
  <c r="CQ66" i="49"/>
  <c r="GJ66" i="67"/>
  <c r="CI44" i="49"/>
  <c r="GB44" i="67"/>
  <c r="AU6" i="49"/>
  <c r="EN6" i="67"/>
  <c r="AA11" i="49"/>
  <c r="DT11" i="67"/>
  <c r="BF66" i="49"/>
  <c r="EY66" i="67"/>
  <c r="HE28" i="67"/>
  <c r="CY43" i="49"/>
  <c r="GR43" i="67"/>
  <c r="GY90" i="67"/>
  <c r="HA58" i="67"/>
  <c r="HC23" i="67"/>
  <c r="GY88" i="67"/>
  <c r="GZ49" i="67"/>
  <c r="HE6" i="67"/>
  <c r="CQ9" i="49"/>
  <c r="GJ9" i="67"/>
  <c r="AT49" i="49"/>
  <c r="EM49" i="67"/>
  <c r="AA9" i="49"/>
  <c r="DT9" i="67"/>
  <c r="AL14" i="49"/>
  <c r="EE14" i="67"/>
  <c r="CQ13" i="49"/>
  <c r="GJ13" i="67"/>
  <c r="BC44" i="49"/>
  <c r="EV44" i="67"/>
  <c r="CX26" i="49"/>
  <c r="GQ26" i="67"/>
  <c r="BV6" i="49"/>
  <c r="FO6" i="67"/>
  <c r="AS52" i="49"/>
  <c r="EL52" i="67"/>
  <c r="AD8" i="49"/>
  <c r="DW8" i="67"/>
  <c r="CP68" i="49"/>
  <c r="GI68" i="67"/>
  <c r="CW27" i="49"/>
  <c r="GP27" i="67"/>
  <c r="AR4" i="49"/>
  <c r="EK4" i="67"/>
  <c r="CQ61" i="49"/>
  <c r="GJ61" i="67"/>
  <c r="HB23" i="67"/>
  <c r="GY45" i="67"/>
  <c r="CD46" i="49"/>
  <c r="FW46" i="67"/>
  <c r="AV43" i="49"/>
  <c r="EO43" i="67"/>
  <c r="BU9" i="49"/>
  <c r="FN9" i="67"/>
  <c r="BM14" i="49"/>
  <c r="FF14" i="67"/>
  <c r="CJ14" i="49"/>
  <c r="GC14" i="67"/>
  <c r="AB13" i="49"/>
  <c r="DU13" i="67"/>
  <c r="CS10" i="49"/>
  <c r="GL10" i="67"/>
  <c r="BS26" i="49"/>
  <c r="FL26" i="67"/>
  <c r="CV52" i="49"/>
  <c r="GO52" i="67"/>
  <c r="AF8" i="49"/>
  <c r="DY8" i="67"/>
  <c r="CW40" i="49"/>
  <c r="GP40" i="67"/>
  <c r="BR64" i="49"/>
  <c r="FK64" i="67"/>
  <c r="BS4" i="49"/>
  <c r="FL4" i="67"/>
  <c r="CT55" i="49"/>
  <c r="GM55" i="67"/>
  <c r="BS14" i="49"/>
  <c r="FL14" i="67"/>
  <c r="AF13" i="49"/>
  <c r="DY13" i="67"/>
  <c r="BG10" i="49"/>
  <c r="EZ10" i="67"/>
  <c r="AN26" i="49"/>
  <c r="EG26" i="67"/>
  <c r="CP16" i="49"/>
  <c r="GI16" i="67"/>
  <c r="GX48" i="67"/>
  <c r="AZ8" i="49"/>
  <c r="ES8" i="67"/>
  <c r="BD11" i="49"/>
  <c r="EW11" i="67"/>
  <c r="AJ64" i="49"/>
  <c r="EC64" i="67"/>
  <c r="AM4" i="49"/>
  <c r="EF4" i="67"/>
  <c r="AZ10" i="49"/>
  <c r="ES10" i="67"/>
  <c r="BL26" i="49"/>
  <c r="FE26" i="67"/>
  <c r="AB64" i="49"/>
  <c r="DU64" i="67"/>
  <c r="BD63" i="49"/>
  <c r="EW63" i="67"/>
  <c r="BC68" i="49"/>
  <c r="EV68" i="67"/>
  <c r="BZ44" i="49"/>
  <c r="FS44" i="67"/>
  <c r="AR5" i="49"/>
  <c r="EK5" i="67"/>
  <c r="AF30" i="49"/>
  <c r="DY30" i="67"/>
  <c r="BD52" i="49"/>
  <c r="EW52" i="67"/>
  <c r="CL52" i="49"/>
  <c r="GE52" i="67"/>
  <c r="BN68" i="49"/>
  <c r="FG68" i="67"/>
  <c r="AO46" i="49"/>
  <c r="EH46" i="67"/>
  <c r="T4" i="49"/>
  <c r="DM4" i="67"/>
  <c r="CD66" i="49"/>
  <c r="FW66" i="67"/>
  <c r="CS49" i="49"/>
  <c r="GL49" i="67"/>
  <c r="GX49" i="67"/>
  <c r="GX61" i="67"/>
  <c r="AK9" i="49"/>
  <c r="ED9" i="67"/>
  <c r="AD16" i="49"/>
  <c r="DW16" i="67"/>
  <c r="AO7" i="49"/>
  <c r="EH7" i="67"/>
  <c r="CJ10" i="49"/>
  <c r="GC10" i="67"/>
  <c r="AW26" i="49"/>
  <c r="EP26" i="67"/>
  <c r="AU16" i="49"/>
  <c r="EN16" i="67"/>
  <c r="CL8" i="49"/>
  <c r="GE8" i="67"/>
  <c r="BV11" i="49"/>
  <c r="FO11" i="67"/>
  <c r="CP64" i="49"/>
  <c r="GI64" i="67"/>
  <c r="CS56" i="49"/>
  <c r="GL56" i="67"/>
  <c r="CV34" i="49"/>
  <c r="GO34" i="67"/>
  <c r="CL9" i="49"/>
  <c r="GE9" i="67"/>
  <c r="CG43" i="49"/>
  <c r="FZ43" i="67"/>
  <c r="AE10" i="49"/>
  <c r="DX10" i="67"/>
  <c r="AT14" i="49"/>
  <c r="EM14" i="67"/>
  <c r="BE49" i="49"/>
  <c r="EX49" i="67"/>
  <c r="BS7" i="49"/>
  <c r="FL7" i="67"/>
  <c r="AQ16" i="49"/>
  <c r="EJ16" i="67"/>
  <c r="CX46" i="49"/>
  <c r="GQ46" i="67"/>
  <c r="AJ11" i="49"/>
  <c r="EC11" i="67"/>
  <c r="CV33" i="49"/>
  <c r="GO33" i="67"/>
  <c r="CB68" i="49"/>
  <c r="FU68" i="67"/>
  <c r="BL44" i="49"/>
  <c r="FE44" i="67"/>
  <c r="BS30" i="49"/>
  <c r="FL30" i="67"/>
  <c r="BU52" i="49"/>
  <c r="FN52" i="67"/>
  <c r="BX8" i="49"/>
  <c r="FQ8" i="67"/>
  <c r="AI68" i="49"/>
  <c r="EB68" i="67"/>
  <c r="Z46" i="49"/>
  <c r="DS46" i="67"/>
  <c r="CO4" i="49"/>
  <c r="GH4" i="67"/>
  <c r="AR66" i="49"/>
  <c r="EK66" i="67"/>
  <c r="BL43" i="49"/>
  <c r="FE43" i="67"/>
  <c r="CA10" i="49"/>
  <c r="FT10" i="67"/>
  <c r="CF47" i="49"/>
  <c r="FY47" i="67"/>
  <c r="CW44" i="49"/>
  <c r="GP44" i="67"/>
  <c r="AX64" i="49"/>
  <c r="EQ64" i="67"/>
  <c r="BR58" i="49"/>
  <c r="FK58" i="67"/>
  <c r="BK30" i="49"/>
  <c r="FD30" i="67"/>
  <c r="AM6" i="49"/>
  <c r="EF6" i="67"/>
  <c r="BX46" i="49"/>
  <c r="FQ46" i="67"/>
  <c r="BD4" i="49"/>
  <c r="EW4" i="67"/>
  <c r="HA89" i="67"/>
  <c r="BZ16" i="49"/>
  <c r="FS16" i="67"/>
  <c r="CV14" i="49"/>
  <c r="GO14" i="67"/>
  <c r="CM13" i="49"/>
  <c r="GF13" i="67"/>
  <c r="AK44" i="49"/>
  <c r="ED44" i="67"/>
  <c r="BW5" i="49"/>
  <c r="FP5" i="67"/>
  <c r="AQ52" i="49"/>
  <c r="EJ52" i="67"/>
  <c r="CN8" i="49"/>
  <c r="GG8" i="67"/>
  <c r="BU68" i="49"/>
  <c r="FN68" i="67"/>
  <c r="CX20" i="49"/>
  <c r="GQ20" i="67"/>
  <c r="CB4" i="49"/>
  <c r="FU4" i="67"/>
  <c r="BP66" i="49"/>
  <c r="FI66" i="67"/>
  <c r="BB9" i="49"/>
  <c r="EU9" i="67"/>
  <c r="CQ57" i="49"/>
  <c r="GJ57" i="67"/>
  <c r="Y43" i="49"/>
  <c r="DR43" i="67"/>
  <c r="CY22" i="49"/>
  <c r="GR22" i="67"/>
  <c r="BG7" i="49"/>
  <c r="EZ7" i="67"/>
  <c r="BG5" i="49"/>
  <c r="EZ5" i="67"/>
  <c r="CJ26" i="49"/>
  <c r="GC26" i="67"/>
  <c r="BD16" i="49"/>
  <c r="EW16" i="67"/>
  <c r="BL42" i="49"/>
  <c r="FE42" i="67"/>
  <c r="BG46" i="49"/>
  <c r="EZ46" i="67"/>
  <c r="CY11" i="49"/>
  <c r="GR11" i="67"/>
  <c r="BL64" i="49"/>
  <c r="FE64" i="67"/>
  <c r="AI66" i="49"/>
  <c r="EB66" i="67"/>
  <c r="AM5" i="49"/>
  <c r="EF5" i="67"/>
  <c r="CP58" i="49"/>
  <c r="GI58" i="67"/>
  <c r="CC30" i="49"/>
  <c r="FV30" i="67"/>
  <c r="CK16" i="49"/>
  <c r="GD16" i="67"/>
  <c r="AG42" i="49"/>
  <c r="DZ42" i="67"/>
  <c r="BF8" i="49"/>
  <c r="EY8" i="67"/>
  <c r="CL11" i="49"/>
  <c r="GE11" i="67"/>
  <c r="CF64" i="49"/>
  <c r="FY64" i="67"/>
  <c r="Y66" i="49"/>
  <c r="DR66" i="67"/>
  <c r="CW31" i="49"/>
  <c r="GP31" i="67"/>
  <c r="AN62" i="49"/>
  <c r="EG62" i="67"/>
  <c r="AO10" i="49"/>
  <c r="EH10" i="67"/>
  <c r="BJ13" i="49"/>
  <c r="FC13" i="67"/>
  <c r="CT54" i="49"/>
  <c r="GM54" i="67"/>
  <c r="CD7" i="49"/>
  <c r="FW7" i="67"/>
  <c r="BN58" i="49"/>
  <c r="FG58" i="67"/>
  <c r="AX30" i="49"/>
  <c r="EQ30" i="67"/>
  <c r="CM5" i="49"/>
  <c r="GF5" i="67"/>
  <c r="CD6" i="49"/>
  <c r="FW6" i="67"/>
  <c r="AR46" i="49"/>
  <c r="EK46" i="67"/>
  <c r="BC11" i="49"/>
  <c r="EV11" i="67"/>
  <c r="CO66" i="49"/>
  <c r="GH66" i="67"/>
  <c r="CM44" i="49"/>
  <c r="GF44" i="67"/>
  <c r="BB6" i="49"/>
  <c r="EU6" i="67"/>
  <c r="Z11" i="49"/>
  <c r="DS11" i="67"/>
  <c r="BD66" i="49"/>
  <c r="EW66" i="67"/>
  <c r="CU43" i="49"/>
  <c r="GN43" i="67"/>
  <c r="GY12" i="67"/>
  <c r="BP64" i="49"/>
  <c r="FI64" i="67"/>
  <c r="BW4" i="49"/>
  <c r="FP4" i="67"/>
  <c r="CV55" i="49"/>
  <c r="GO55" i="67"/>
  <c r="BP14" i="49"/>
  <c r="FI14" i="67"/>
  <c r="AH13" i="49"/>
  <c r="EA13" i="67"/>
  <c r="BI10" i="49"/>
  <c r="FB10" i="67"/>
  <c r="AJ26" i="49"/>
  <c r="EC26" i="67"/>
  <c r="CN16" i="49"/>
  <c r="GG16" i="67"/>
  <c r="AR8" i="49"/>
  <c r="EK8" i="67"/>
  <c r="BI11" i="49"/>
  <c r="FB11" i="67"/>
  <c r="AP64" i="49"/>
  <c r="EI64" i="67"/>
  <c r="AJ4" i="49"/>
  <c r="EC4" i="67"/>
  <c r="AV10" i="49"/>
  <c r="EO10" i="67"/>
  <c r="BE26" i="49"/>
  <c r="EX26" i="67"/>
  <c r="W64" i="49"/>
  <c r="DP64" i="67"/>
  <c r="BE63" i="49"/>
  <c r="EX63" i="67"/>
  <c r="AY68" i="49"/>
  <c r="ER68" i="67"/>
  <c r="BS44" i="49"/>
  <c r="FL44" i="67"/>
  <c r="AW5" i="49"/>
  <c r="EP5" i="67"/>
  <c r="AQ30" i="49"/>
  <c r="EJ30" i="67"/>
  <c r="BO52" i="49"/>
  <c r="FH52" i="67"/>
  <c r="CI52" i="49"/>
  <c r="GB52" i="67"/>
  <c r="BJ68" i="49"/>
  <c r="FC68" i="67"/>
  <c r="AH46" i="49"/>
  <c r="EA46" i="67"/>
  <c r="Y4" i="49"/>
  <c r="DR4" i="67"/>
  <c r="CH66" i="49"/>
  <c r="GA66" i="67"/>
  <c r="CR49" i="49"/>
  <c r="GK49" i="67"/>
  <c r="AJ9" i="49"/>
  <c r="EC9" i="67"/>
  <c r="Y16" i="49"/>
  <c r="DR16" i="67"/>
  <c r="AF7" i="49"/>
  <c r="DY7" i="67"/>
  <c r="CE10" i="49"/>
  <c r="FX10" i="67"/>
  <c r="AX26" i="49"/>
  <c r="EQ26" i="67"/>
  <c r="AS16" i="49"/>
  <c r="EL16" i="67"/>
  <c r="CH8" i="49"/>
  <c r="GA8" i="67"/>
  <c r="BQ11" i="49"/>
  <c r="FJ11" i="67"/>
  <c r="CR64" i="49"/>
  <c r="GK64" i="67"/>
  <c r="CU56" i="49"/>
  <c r="GN56" i="67"/>
  <c r="CQ34" i="49"/>
  <c r="GJ34" i="67"/>
  <c r="CD9" i="49"/>
  <c r="FW9" i="67"/>
  <c r="CM43" i="49"/>
  <c r="GF43" i="67"/>
  <c r="U10" i="49"/>
  <c r="DN10" i="67"/>
  <c r="AV14" i="49"/>
  <c r="EO14" i="67"/>
  <c r="BN49" i="49"/>
  <c r="FG49" i="67"/>
  <c r="BV7" i="49"/>
  <c r="FO7" i="67"/>
  <c r="AF16" i="49"/>
  <c r="DY16" i="67"/>
  <c r="CP46" i="49"/>
  <c r="GI46" i="67"/>
  <c r="AQ11" i="49"/>
  <c r="EJ11" i="67"/>
  <c r="CT33" i="49"/>
  <c r="GM33" i="67"/>
  <c r="CM68" i="49"/>
  <c r="GF68" i="67"/>
  <c r="BD44" i="49"/>
  <c r="EW44" i="67"/>
  <c r="BU30" i="49"/>
  <c r="FN30" i="67"/>
  <c r="BW52" i="49"/>
  <c r="FP52" i="67"/>
  <c r="BW8" i="49"/>
  <c r="FP8" i="67"/>
  <c r="AN68" i="49"/>
  <c r="EG68" i="67"/>
  <c r="U46" i="49"/>
  <c r="DN46" i="67"/>
  <c r="CQ4" i="49"/>
  <c r="GJ4" i="67"/>
  <c r="AS66" i="49"/>
  <c r="EL66" i="67"/>
  <c r="GY23" i="67"/>
  <c r="HE90" i="67"/>
  <c r="BH43" i="49"/>
  <c r="FA43" i="67"/>
  <c r="BT10" i="49"/>
  <c r="FM10" i="67"/>
  <c r="CH47" i="49"/>
  <c r="GA47" i="67"/>
  <c r="CS44" i="49"/>
  <c r="GL44" i="67"/>
  <c r="AR64" i="49"/>
  <c r="EK64" i="67"/>
  <c r="BQ58" i="49"/>
  <c r="FJ58" i="67"/>
  <c r="BL30" i="49"/>
  <c r="FE30" i="67"/>
  <c r="AJ6" i="49"/>
  <c r="EC6" i="67"/>
  <c r="BW46" i="49"/>
  <c r="FP46" i="67"/>
  <c r="BJ4" i="49"/>
  <c r="FC4" i="67"/>
  <c r="BP16" i="49"/>
  <c r="FI16" i="67"/>
  <c r="CQ14" i="49"/>
  <c r="GJ14" i="67"/>
  <c r="CH13" i="49"/>
  <c r="GA13" i="67"/>
  <c r="AF44" i="49"/>
  <c r="DY44" i="67"/>
  <c r="BX5" i="49"/>
  <c r="FQ5" i="67"/>
  <c r="AH52" i="49"/>
  <c r="EA52" i="67"/>
  <c r="CQ8" i="49"/>
  <c r="GJ8" i="67"/>
  <c r="BW68" i="49"/>
  <c r="FP68" i="67"/>
  <c r="CS20" i="49"/>
  <c r="GL20" i="67"/>
  <c r="CF4" i="49"/>
  <c r="FY4" i="67"/>
  <c r="BY66" i="49"/>
  <c r="FR66" i="67"/>
  <c r="AS9" i="49"/>
  <c r="EL9" i="67"/>
  <c r="CO57" i="49"/>
  <c r="GH57" i="67"/>
  <c r="AE43" i="49"/>
  <c r="DX43" i="67"/>
  <c r="CQ22" i="49"/>
  <c r="GJ22" i="67"/>
  <c r="BD7" i="49"/>
  <c r="EW7" i="67"/>
  <c r="BH5" i="49"/>
  <c r="FA5" i="67"/>
  <c r="CM26" i="49"/>
  <c r="GF26" i="67"/>
  <c r="BI16" i="49"/>
  <c r="FB16" i="67"/>
  <c r="BD42" i="49"/>
  <c r="EW42" i="67"/>
  <c r="BN46" i="49"/>
  <c r="FG46" i="67"/>
  <c r="CN11" i="49"/>
  <c r="GG11" i="67"/>
  <c r="BH64" i="49"/>
  <c r="FA64" i="67"/>
  <c r="AM66" i="49"/>
  <c r="EF66" i="67"/>
  <c r="AF5" i="49"/>
  <c r="DY5" i="67"/>
  <c r="CT58" i="49"/>
  <c r="GM58" i="67"/>
  <c r="CH30" i="49"/>
  <c r="GA30" i="67"/>
  <c r="CL16" i="49"/>
  <c r="GE16" i="67"/>
  <c r="AH42" i="49"/>
  <c r="EA42" i="67"/>
  <c r="BJ8" i="49"/>
  <c r="FC8" i="67"/>
  <c r="CM11" i="49"/>
  <c r="GF11" i="67"/>
  <c r="CK64" i="49"/>
  <c r="GD64" i="67"/>
  <c r="U66" i="49"/>
  <c r="DN66" i="67"/>
  <c r="CX31" i="49"/>
  <c r="GQ31" i="67"/>
  <c r="AM62" i="49"/>
  <c r="EF62" i="67"/>
  <c r="AM10" i="49"/>
  <c r="EF10" i="67"/>
  <c r="BN13" i="49"/>
  <c r="FG13" i="67"/>
  <c r="CW54" i="49"/>
  <c r="GP54" i="67"/>
  <c r="CL7" i="49"/>
  <c r="GE7" i="67"/>
  <c r="BG58" i="49"/>
  <c r="EZ58" i="67"/>
  <c r="AV30" i="49"/>
  <c r="EO30" i="67"/>
  <c r="CF5" i="49"/>
  <c r="FY5" i="67"/>
  <c r="CK6" i="49"/>
  <c r="GD6" i="67"/>
  <c r="AV46" i="49"/>
  <c r="EO46" i="67"/>
  <c r="AW11" i="49"/>
  <c r="EP11" i="67"/>
  <c r="CP66" i="49"/>
  <c r="GI66" i="67"/>
  <c r="CJ44" i="49"/>
  <c r="GC44" i="67"/>
  <c r="BA6" i="49"/>
  <c r="ET6" i="67"/>
  <c r="V11" i="49"/>
  <c r="DO11" i="67"/>
  <c r="BO66" i="49"/>
  <c r="FH66" i="67"/>
  <c r="CT43" i="49"/>
  <c r="GM43" i="67"/>
  <c r="HE24" i="67"/>
  <c r="BL13" i="49"/>
  <c r="FE13" i="67"/>
  <c r="CX54" i="49"/>
  <c r="GQ54" i="67"/>
  <c r="CJ7" i="49"/>
  <c r="GC7" i="67"/>
  <c r="BE58" i="49"/>
  <c r="EX58" i="67"/>
  <c r="BB30" i="49"/>
  <c r="EU30" i="67"/>
  <c r="CB5" i="49"/>
  <c r="FU5" i="67"/>
  <c r="CF6" i="49"/>
  <c r="FY6" i="67"/>
  <c r="AW46" i="49"/>
  <c r="EP46" i="67"/>
  <c r="AS11" i="49"/>
  <c r="EL11" i="67"/>
  <c r="CX66" i="49"/>
  <c r="GQ66" i="67"/>
  <c r="CH44" i="49"/>
  <c r="GA44" i="67"/>
  <c r="AR6" i="49"/>
  <c r="EK6" i="67"/>
  <c r="W11" i="49"/>
  <c r="DP11" i="67"/>
  <c r="BG66" i="49"/>
  <c r="EZ66" i="67"/>
  <c r="CX43" i="49"/>
  <c r="GQ43" i="67"/>
  <c r="HC65" i="67"/>
  <c r="HA24" i="67"/>
  <c r="GY58" i="67"/>
  <c r="HC86" i="67"/>
  <c r="HA90" i="67"/>
  <c r="CY9" i="49"/>
  <c r="GR9" i="67"/>
  <c r="BC49" i="49"/>
  <c r="EV49" i="67"/>
  <c r="U9" i="49"/>
  <c r="DN9" i="67"/>
  <c r="AQ14" i="49"/>
  <c r="EJ14" i="67"/>
  <c r="CY13" i="49"/>
  <c r="GR13" i="67"/>
  <c r="AT44" i="49"/>
  <c r="EM44" i="67"/>
  <c r="CQ26" i="49"/>
  <c r="GJ26" i="67"/>
  <c r="BR6" i="49"/>
  <c r="FK6" i="67"/>
  <c r="BB52" i="49"/>
  <c r="EU52" i="67"/>
  <c r="Z8" i="49"/>
  <c r="DS8" i="67"/>
  <c r="CX68" i="49"/>
  <c r="GQ68" i="67"/>
  <c r="CU27" i="49"/>
  <c r="GN27" i="67"/>
  <c r="AU4" i="49"/>
  <c r="EN4" i="67"/>
  <c r="CU61" i="49"/>
  <c r="GN61" i="67"/>
  <c r="CL46" i="49"/>
  <c r="GE46" i="67"/>
  <c r="AZ43" i="49"/>
  <c r="ES43" i="67"/>
  <c r="BZ9" i="49"/>
  <c r="FS9" i="67"/>
  <c r="BE14" i="49"/>
  <c r="EX14" i="67"/>
  <c r="CB14" i="49"/>
  <c r="FU14" i="67"/>
  <c r="Y13" i="49"/>
  <c r="DR13" i="67"/>
  <c r="CP10" i="49"/>
  <c r="GI10" i="67"/>
  <c r="BW26" i="49"/>
  <c r="FP26" i="67"/>
  <c r="CN52" i="49"/>
  <c r="GG52" i="67"/>
  <c r="GX60" i="67"/>
  <c r="AK8" i="49"/>
  <c r="ED8" i="67"/>
  <c r="CY40" i="49"/>
  <c r="GR40" i="67"/>
  <c r="BU64" i="49"/>
  <c r="FN64" i="67"/>
  <c r="BV4" i="49"/>
  <c r="FO4" i="67"/>
  <c r="CY55" i="49"/>
  <c r="GR55" i="67"/>
  <c r="BQ14" i="49"/>
  <c r="FJ14" i="67"/>
  <c r="AI13" i="49"/>
  <c r="EB13" i="67"/>
  <c r="BE10" i="49"/>
  <c r="EX10" i="67"/>
  <c r="AK26" i="49"/>
  <c r="ED26" i="67"/>
  <c r="CY16" i="49"/>
  <c r="GR16" i="67"/>
  <c r="AT8" i="49"/>
  <c r="EM8" i="67"/>
  <c r="BL11" i="49"/>
  <c r="FE11" i="67"/>
  <c r="AF64" i="49"/>
  <c r="DY64" i="67"/>
  <c r="AF4" i="49"/>
  <c r="DY4" i="67"/>
  <c r="AR10" i="49"/>
  <c r="EK10" i="67"/>
  <c r="BG26" i="49"/>
  <c r="EZ26" i="67"/>
  <c r="Z64" i="49"/>
  <c r="DS64" i="67"/>
  <c r="BJ63" i="49"/>
  <c r="FC63" i="67"/>
  <c r="AV68" i="49"/>
  <c r="EO68" i="67"/>
  <c r="BW44" i="49"/>
  <c r="FP44" i="67"/>
  <c r="AV5" i="49"/>
  <c r="EO5" i="67"/>
  <c r="AM30" i="49"/>
  <c r="EF30" i="67"/>
  <c r="BE52" i="49"/>
  <c r="EX52" i="67"/>
  <c r="CG52" i="49"/>
  <c r="FZ52" i="67"/>
  <c r="BF68" i="49"/>
  <c r="EY68" i="67"/>
  <c r="AK46" i="49"/>
  <c r="ED46" i="67"/>
  <c r="AE4" i="49"/>
  <c r="DX4" i="67"/>
  <c r="CI66" i="49"/>
  <c r="GB66" i="67"/>
  <c r="CT49" i="49"/>
  <c r="GM49" i="67"/>
  <c r="GX89" i="67"/>
  <c r="AO9" i="49"/>
  <c r="EH9" i="67"/>
  <c r="U16" i="49"/>
  <c r="DN16" i="67"/>
  <c r="AH7" i="49"/>
  <c r="EA7" i="67"/>
  <c r="CK10" i="49"/>
  <c r="GD10" i="67"/>
  <c r="AY26" i="49"/>
  <c r="ER26" i="67"/>
  <c r="AR16" i="49"/>
  <c r="EK16" i="67"/>
  <c r="GX59" i="67"/>
  <c r="CF8" i="49"/>
  <c r="FY8" i="67"/>
  <c r="BW11" i="49"/>
  <c r="FP11" i="67"/>
  <c r="CS64" i="49"/>
  <c r="GL64" i="67"/>
  <c r="CY56" i="49"/>
  <c r="GR56" i="67"/>
  <c r="HA45" i="67"/>
  <c r="CU34" i="49"/>
  <c r="GN34" i="67"/>
  <c r="CI9" i="49"/>
  <c r="GB9" i="67"/>
  <c r="CB43" i="49"/>
  <c r="FU43" i="67"/>
  <c r="Y10" i="49"/>
  <c r="DR10" i="67"/>
  <c r="AR14" i="49"/>
  <c r="EK14" i="67"/>
  <c r="BG49" i="49"/>
  <c r="EZ49" i="67"/>
  <c r="BZ7" i="49"/>
  <c r="FS7" i="67"/>
  <c r="AG16" i="49"/>
  <c r="DZ16" i="67"/>
  <c r="CW46" i="49"/>
  <c r="GP46" i="67"/>
  <c r="AF11" i="49"/>
  <c r="DY11" i="67"/>
  <c r="CY33" i="49"/>
  <c r="GR33" i="67"/>
  <c r="CH68" i="49"/>
  <c r="GA68" i="67"/>
  <c r="BG44" i="49"/>
  <c r="EZ44" i="67"/>
  <c r="BR30" i="49"/>
  <c r="FK30" i="67"/>
  <c r="BV52" i="49"/>
  <c r="FO52" i="67"/>
  <c r="BV8" i="49"/>
  <c r="FO8" i="67"/>
  <c r="AL68" i="49"/>
  <c r="EE68" i="67"/>
  <c r="AB46" i="49"/>
  <c r="DU46" i="67"/>
  <c r="CU4" i="49"/>
  <c r="GN4" i="67"/>
  <c r="AT66" i="49"/>
  <c r="EM66" i="67"/>
  <c r="BF43" i="49"/>
  <c r="EY43" i="67"/>
  <c r="BP10" i="49"/>
  <c r="FI10" i="67"/>
  <c r="CJ47" i="49"/>
  <c r="GC47" i="67"/>
  <c r="CO44" i="49"/>
  <c r="GH44" i="67"/>
  <c r="AV64" i="49"/>
  <c r="EO64" i="67"/>
  <c r="GX37" i="67"/>
  <c r="BU58" i="49"/>
  <c r="FN58" i="67"/>
  <c r="BJ30" i="49"/>
  <c r="FC30" i="67"/>
  <c r="AN6" i="49"/>
  <c r="EG6" i="67"/>
  <c r="BQ46" i="49"/>
  <c r="FJ46" i="67"/>
  <c r="BH4" i="49"/>
  <c r="FA4" i="67"/>
  <c r="BQ16" i="49"/>
  <c r="FJ16" i="67"/>
  <c r="CW14" i="49"/>
  <c r="GP14" i="67"/>
  <c r="CJ13" i="49"/>
  <c r="GC13" i="67"/>
  <c r="AJ44" i="49"/>
  <c r="EC44" i="67"/>
  <c r="BU5" i="49"/>
  <c r="FN5" i="67"/>
  <c r="AP52" i="49"/>
  <c r="EI52" i="67"/>
  <c r="CS8" i="49"/>
  <c r="GL8" i="67"/>
  <c r="BX68" i="49"/>
  <c r="FQ68" i="67"/>
  <c r="CN20" i="49"/>
  <c r="GG20" i="67"/>
  <c r="CK4" i="49"/>
  <c r="GD4" i="67"/>
  <c r="BS66" i="49"/>
  <c r="FL66" i="67"/>
  <c r="AV9" i="49"/>
  <c r="EO9" i="67"/>
  <c r="CY57" i="49"/>
  <c r="GR57" i="67"/>
  <c r="AC43" i="49"/>
  <c r="DV43" i="67"/>
  <c r="CW22" i="49"/>
  <c r="GP22" i="67"/>
  <c r="BO7" i="49"/>
  <c r="FH7" i="67"/>
  <c r="BI5" i="49"/>
  <c r="FB5" i="67"/>
  <c r="CF26" i="49"/>
  <c r="FY26" i="67"/>
  <c r="BM16" i="49"/>
  <c r="FF16" i="67"/>
  <c r="BK42" i="49"/>
  <c r="FD42" i="67"/>
  <c r="BO46" i="49"/>
  <c r="FH46" i="67"/>
  <c r="CS11" i="49"/>
  <c r="GL11" i="67"/>
  <c r="BM64" i="49"/>
  <c r="FF64" i="67"/>
  <c r="AL66" i="49"/>
  <c r="EE66" i="67"/>
  <c r="GX38" i="67"/>
  <c r="AO5" i="49"/>
  <c r="EH5" i="67"/>
  <c r="CQ58" i="49"/>
  <c r="GJ58" i="67"/>
  <c r="CF30" i="49"/>
  <c r="FY30" i="67"/>
  <c r="CC16" i="49"/>
  <c r="FV16" i="67"/>
  <c r="AM42" i="49"/>
  <c r="EF42" i="67"/>
  <c r="BG8" i="49"/>
  <c r="EZ8" i="67"/>
  <c r="CJ11" i="49"/>
  <c r="GC11" i="67"/>
  <c r="CJ64" i="49"/>
  <c r="GC64" i="67"/>
  <c r="AB66" i="49"/>
  <c r="DU66" i="67"/>
  <c r="CO31" i="49"/>
  <c r="GH31" i="67"/>
  <c r="AO62" i="49"/>
  <c r="EH62" i="67"/>
  <c r="AK10" i="49"/>
  <c r="ED10" i="67"/>
  <c r="BM13" i="49"/>
  <c r="FF13" i="67"/>
  <c r="CN54" i="49"/>
  <c r="GG54" i="67"/>
  <c r="CB7" i="49"/>
  <c r="FU7" i="67"/>
  <c r="BL58" i="49"/>
  <c r="FE58" i="67"/>
  <c r="BC30" i="49"/>
  <c r="EV30" i="67"/>
  <c r="CH5" i="49"/>
  <c r="GA5" i="67"/>
  <c r="CE6" i="49"/>
  <c r="FX6" i="67"/>
  <c r="AX46" i="49"/>
  <c r="EQ46" i="67"/>
  <c r="AU11" i="49"/>
  <c r="EN11" i="67"/>
  <c r="CR66" i="49"/>
  <c r="GK66" i="67"/>
  <c r="CD44" i="49"/>
  <c r="FW44" i="67"/>
  <c r="AW6" i="49"/>
  <c r="EP6" i="67"/>
  <c r="U11" i="49"/>
  <c r="DN11" i="67"/>
  <c r="BJ66" i="49"/>
  <c r="FC66" i="67"/>
  <c r="CS43" i="49"/>
  <c r="GL43" i="67"/>
  <c r="HC43" i="67"/>
  <c r="HE18" i="67"/>
  <c r="HE51" i="67"/>
  <c r="CS9" i="49"/>
  <c r="GL9" i="67"/>
  <c r="AU49" i="49"/>
  <c r="EN49" i="67"/>
  <c r="V9" i="49"/>
  <c r="DO9" i="67"/>
  <c r="AF14" i="49"/>
  <c r="DY14" i="67"/>
  <c r="CN13" i="49"/>
  <c r="GG13" i="67"/>
  <c r="AY44" i="49"/>
  <c r="ER44" i="67"/>
  <c r="CY26" i="49"/>
  <c r="GR26" i="67"/>
  <c r="BY6" i="49"/>
  <c r="FR6" i="67"/>
  <c r="AZ52" i="49"/>
  <c r="ES52" i="67"/>
  <c r="AA8" i="49"/>
  <c r="DT8" i="67"/>
  <c r="CW68" i="49"/>
  <c r="GP68" i="67"/>
  <c r="CX27" i="49"/>
  <c r="GQ27" i="67"/>
  <c r="AV4" i="49"/>
  <c r="EO4" i="67"/>
  <c r="CY61" i="49"/>
  <c r="GR61" i="67"/>
  <c r="GZ90" i="67"/>
  <c r="HA32" i="67"/>
  <c r="HD85" i="67"/>
  <c r="CK46" i="49"/>
  <c r="GD46" i="67"/>
  <c r="AS43" i="49"/>
  <c r="EL43" i="67"/>
  <c r="BS9" i="49"/>
  <c r="FL9" i="67"/>
  <c r="BF14" i="49"/>
  <c r="EY14" i="67"/>
  <c r="CM14" i="49"/>
  <c r="GF14" i="67"/>
  <c r="X13" i="49"/>
  <c r="DQ13" i="67"/>
  <c r="CT10" i="49"/>
  <c r="GM10" i="67"/>
  <c r="BX26" i="49"/>
  <c r="FQ26" i="67"/>
  <c r="CW52" i="49"/>
  <c r="GP52" i="67"/>
  <c r="AN8" i="49"/>
  <c r="EG8" i="67"/>
  <c r="CS40" i="49"/>
  <c r="GL40" i="67"/>
  <c r="BQ64" i="49"/>
  <c r="FJ64" i="67"/>
  <c r="BY4" i="49"/>
  <c r="FR4" i="67"/>
  <c r="CW55" i="49"/>
  <c r="GP55" i="67"/>
  <c r="BW14" i="49"/>
  <c r="FP14" i="67"/>
  <c r="AQ13" i="49"/>
  <c r="EJ13" i="67"/>
  <c r="BH10" i="49"/>
  <c r="FA10" i="67"/>
  <c r="AO26" i="49"/>
  <c r="EH26" i="67"/>
  <c r="CU16" i="49"/>
  <c r="GN16" i="67"/>
  <c r="AU8" i="49"/>
  <c r="EN8" i="67"/>
  <c r="BJ11" i="49"/>
  <c r="FC11" i="67"/>
  <c r="AL64" i="49"/>
  <c r="EE64" i="67"/>
  <c r="AG4" i="49"/>
  <c r="DZ4" i="67"/>
  <c r="AS10" i="49"/>
  <c r="EL10" i="67"/>
  <c r="BO26" i="49"/>
  <c r="FH26" i="67"/>
  <c r="AD64" i="49"/>
  <c r="DW64" i="67"/>
  <c r="BK63" i="49"/>
  <c r="FD63" i="67"/>
  <c r="BA68" i="49"/>
  <c r="ET68" i="67"/>
  <c r="BY44" i="49"/>
  <c r="FR44" i="67"/>
  <c r="BC5" i="49"/>
  <c r="EV5" i="67"/>
  <c r="AP30" i="49"/>
  <c r="EI30" i="67"/>
  <c r="BL52" i="49"/>
  <c r="FE52" i="67"/>
  <c r="CD52" i="49"/>
  <c r="FW52" i="67"/>
  <c r="BO68" i="49"/>
  <c r="FH68" i="67"/>
  <c r="AI46" i="49"/>
  <c r="EB46" i="67"/>
  <c r="AA4" i="49"/>
  <c r="DT4" i="67"/>
  <c r="CB66" i="49"/>
  <c r="FU66" i="67"/>
  <c r="CY49" i="49"/>
  <c r="GR49" i="67"/>
  <c r="HA42" i="67"/>
  <c r="AP9" i="49"/>
  <c r="EI9" i="67"/>
  <c r="AE16" i="49"/>
  <c r="DX16" i="67"/>
  <c r="AP7" i="49"/>
  <c r="EI7" i="67"/>
  <c r="CG10" i="49"/>
  <c r="FZ10" i="67"/>
  <c r="AU26" i="49"/>
  <c r="EN26" i="67"/>
  <c r="BA16" i="49"/>
  <c r="ET16" i="67"/>
  <c r="CG8" i="49"/>
  <c r="FZ8" i="67"/>
  <c r="BX11" i="49"/>
  <c r="FQ11" i="67"/>
  <c r="CQ64" i="49"/>
  <c r="GJ64" i="67"/>
  <c r="CN56" i="49"/>
  <c r="GG56" i="67"/>
  <c r="HA23" i="67"/>
  <c r="CY34" i="49"/>
  <c r="GR34" i="67"/>
  <c r="CF9" i="49"/>
  <c r="FY9" i="67"/>
  <c r="CL43" i="49"/>
  <c r="GE43" i="67"/>
  <c r="Z10" i="49"/>
  <c r="DS10" i="67"/>
  <c r="AU14" i="49"/>
  <c r="EN14" i="67"/>
  <c r="BH49" i="49"/>
  <c r="FA49" i="67"/>
  <c r="BW7" i="49"/>
  <c r="FP7" i="67"/>
  <c r="AP16" i="49"/>
  <c r="EI16" i="67"/>
  <c r="CO46" i="49"/>
  <c r="GH46" i="67"/>
  <c r="AK11" i="49"/>
  <c r="ED11" i="67"/>
  <c r="CS33" i="49"/>
  <c r="GL33" i="67"/>
  <c r="CI68" i="49"/>
  <c r="GB68" i="67"/>
  <c r="BM44" i="49"/>
  <c r="FF44" i="67"/>
  <c r="BY30" i="49"/>
  <c r="FR30" i="67"/>
  <c r="BY52" i="49"/>
  <c r="FR52" i="67"/>
  <c r="BZ8" i="49"/>
  <c r="FS8" i="67"/>
  <c r="AF68" i="49"/>
  <c r="DY68" i="67"/>
  <c r="AE46" i="49"/>
  <c r="DX46" i="67"/>
  <c r="CS4" i="49"/>
  <c r="GL4" i="67"/>
  <c r="AY66" i="49"/>
  <c r="ER66" i="67"/>
  <c r="HC49" i="67"/>
  <c r="HD51" i="67"/>
  <c r="BO43" i="49"/>
  <c r="FH43" i="67"/>
  <c r="BX10" i="49"/>
  <c r="FQ10" i="67"/>
  <c r="CM47" i="49"/>
  <c r="GF47" i="67"/>
  <c r="CR44" i="49"/>
  <c r="GK44" i="67"/>
  <c r="BC64" i="49"/>
  <c r="EV64" i="67"/>
  <c r="BX58" i="49"/>
  <c r="FQ58" i="67"/>
  <c r="BM30" i="49"/>
  <c r="FF30" i="67"/>
  <c r="AI6" i="49"/>
  <c r="EB6" i="67"/>
  <c r="BS46" i="49"/>
  <c r="FL46" i="67"/>
  <c r="BM4" i="49"/>
  <c r="FF4" i="67"/>
  <c r="BU16" i="49"/>
  <c r="FN16" i="67"/>
  <c r="CP14" i="49"/>
  <c r="GI14" i="67"/>
  <c r="CC13" i="49"/>
  <c r="FV13" i="67"/>
  <c r="AL44" i="49"/>
  <c r="EE44" i="67"/>
  <c r="BT5" i="49"/>
  <c r="FM5" i="67"/>
  <c r="AL52" i="49"/>
  <c r="EE52" i="67"/>
  <c r="CX8" i="49"/>
  <c r="GQ8" i="67"/>
  <c r="BY68" i="49"/>
  <c r="FR68" i="67"/>
  <c r="CY20" i="49"/>
  <c r="GR20" i="67"/>
  <c r="CG4" i="49"/>
  <c r="FZ4" i="67"/>
  <c r="BX66" i="49"/>
  <c r="FQ66" i="67"/>
  <c r="GZ63" i="67"/>
  <c r="AW9" i="49"/>
  <c r="EP9" i="67"/>
  <c r="CU57" i="49"/>
  <c r="GN57" i="67"/>
  <c r="Z43" i="49"/>
  <c r="DS43" i="67"/>
  <c r="CO22" i="49"/>
  <c r="GH22" i="67"/>
  <c r="BJ7" i="49"/>
  <c r="FC7" i="67"/>
  <c r="BD5" i="49"/>
  <c r="EW5" i="67"/>
  <c r="CB26" i="49"/>
  <c r="FU26" i="67"/>
  <c r="BG16" i="49"/>
  <c r="EZ16" i="67"/>
  <c r="BI42" i="49"/>
  <c r="FB42" i="67"/>
  <c r="BE46" i="49"/>
  <c r="EX46" i="67"/>
  <c r="CP11" i="49"/>
  <c r="GI11" i="67"/>
  <c r="BD64" i="49"/>
  <c r="EW64" i="67"/>
  <c r="AH66" i="49"/>
  <c r="EA66" i="67"/>
  <c r="AL5" i="49"/>
  <c r="EE5" i="67"/>
  <c r="CY58" i="49"/>
  <c r="GR58" i="67"/>
  <c r="CJ30" i="49"/>
  <c r="GC30" i="67"/>
  <c r="CB16" i="49"/>
  <c r="FU16" i="67"/>
  <c r="AK42" i="49"/>
  <c r="ED42" i="67"/>
  <c r="BI8" i="49"/>
  <c r="FB8" i="67"/>
  <c r="CK11" i="49"/>
  <c r="GD11" i="67"/>
  <c r="CL64" i="49"/>
  <c r="GE64" i="67"/>
  <c r="T66" i="49"/>
  <c r="DM66" i="67"/>
  <c r="CR31" i="49"/>
  <c r="GK31" i="67"/>
  <c r="AH62" i="49"/>
  <c r="EA62" i="67"/>
  <c r="AQ10" i="49"/>
  <c r="EJ10" i="67"/>
  <c r="GY53" i="67"/>
  <c r="HE12" i="67"/>
  <c r="BO13" i="49"/>
  <c r="FH13" i="67"/>
  <c r="CY54" i="49"/>
  <c r="GR54" i="67"/>
  <c r="GX35" i="67"/>
  <c r="CC7" i="49"/>
  <c r="FV7" i="67"/>
  <c r="BD58" i="49"/>
  <c r="EW58" i="67"/>
  <c r="AS30" i="49"/>
  <c r="EL30" i="67"/>
  <c r="CJ5" i="49"/>
  <c r="GC5" i="67"/>
  <c r="CG6" i="49"/>
  <c r="FZ6" i="67"/>
  <c r="AT46" i="49"/>
  <c r="EM46" i="67"/>
  <c r="AV11" i="49"/>
  <c r="EO11" i="67"/>
  <c r="CS66" i="49"/>
  <c r="GL66" i="67"/>
  <c r="CL44" i="49"/>
  <c r="GE44" i="67"/>
  <c r="AY6" i="49"/>
  <c r="ER6" i="67"/>
  <c r="AE11" i="49"/>
  <c r="DX11" i="67"/>
  <c r="BM66" i="49"/>
  <c r="FF66" i="67"/>
  <c r="CO43" i="49"/>
  <c r="GH43" i="67"/>
  <c r="HB28" i="67"/>
  <c r="HD67" i="67"/>
  <c r="HB57" i="67"/>
  <c r="HA62" i="67"/>
  <c r="HE62" i="67"/>
  <c r="HD90" i="67"/>
  <c r="CP9" i="49"/>
  <c r="GI9" i="67"/>
  <c r="AX49" i="49"/>
  <c r="EQ49" i="67"/>
  <c r="AE9" i="49"/>
  <c r="DX9" i="67"/>
  <c r="AG14" i="49"/>
  <c r="DZ14" i="67"/>
  <c r="CO13" i="49"/>
  <c r="GH13" i="67"/>
  <c r="AW44" i="49"/>
  <c r="EP44" i="67"/>
  <c r="CP26" i="49"/>
  <c r="GI26" i="67"/>
  <c r="BU6" i="49"/>
  <c r="FN6" i="67"/>
  <c r="BA52" i="49"/>
  <c r="ET52" i="67"/>
  <c r="Y8" i="49"/>
  <c r="DR8" i="67"/>
  <c r="CS68" i="49"/>
  <c r="GL68" i="67"/>
  <c r="CT27" i="49"/>
  <c r="GM27" i="67"/>
  <c r="BB4" i="49"/>
  <c r="EU4" i="67"/>
  <c r="CX61" i="49"/>
  <c r="GQ61" i="67"/>
  <c r="CJ46" i="49"/>
  <c r="GC46" i="67"/>
  <c r="AX43" i="49"/>
  <c r="EQ43" i="67"/>
  <c r="BR9" i="49"/>
  <c r="FK9" i="67"/>
  <c r="BJ14" i="49"/>
  <c r="FC14" i="67"/>
  <c r="CD14" i="49"/>
  <c r="FW14" i="67"/>
  <c r="Z13" i="49"/>
  <c r="DS13" i="67"/>
  <c r="CR10" i="49"/>
  <c r="GK10" i="67"/>
  <c r="BU26" i="49"/>
  <c r="FN26" i="67"/>
  <c r="CO52" i="49"/>
  <c r="GH52" i="67"/>
  <c r="AP8" i="49"/>
  <c r="EI8" i="67"/>
  <c r="CX40" i="49"/>
  <c r="GQ40" i="67"/>
  <c r="BZ64" i="49"/>
  <c r="FS64" i="67"/>
  <c r="BP4" i="49"/>
  <c r="FI4" i="67"/>
  <c r="CR55" i="49"/>
  <c r="GK55" i="67"/>
  <c r="BV14" i="49"/>
  <c r="FO14" i="67"/>
  <c r="AO13" i="49"/>
  <c r="EH13" i="67"/>
  <c r="BJ10" i="49"/>
  <c r="FC10" i="67"/>
  <c r="AL26" i="49"/>
  <c r="EE26" i="67"/>
  <c r="CX16" i="49"/>
  <c r="GQ16" i="67"/>
  <c r="AY8" i="49"/>
  <c r="ER8" i="67"/>
  <c r="BN11" i="49"/>
  <c r="FG11" i="67"/>
  <c r="AI64" i="49"/>
  <c r="EB64" i="67"/>
  <c r="AH4" i="49"/>
  <c r="EA4" i="67"/>
  <c r="GX27" i="67"/>
  <c r="AX10" i="49"/>
  <c r="EQ10" i="67"/>
  <c r="BJ26" i="49"/>
  <c r="FC26" i="67"/>
  <c r="GX15" i="67"/>
  <c r="AE64" i="49"/>
  <c r="DX64" i="67"/>
  <c r="HA51" i="67"/>
  <c r="BI63" i="49"/>
  <c r="FB63" i="67"/>
  <c r="BB68" i="49"/>
  <c r="EU68" i="67"/>
  <c r="GX39" i="67"/>
  <c r="BX44" i="49"/>
  <c r="FQ44" i="67"/>
  <c r="AY5" i="49"/>
  <c r="ER5" i="67"/>
  <c r="AL30" i="49"/>
  <c r="EE30" i="67"/>
  <c r="BF52" i="49"/>
  <c r="EY52" i="67"/>
  <c r="CB52" i="49"/>
  <c r="FU52" i="67"/>
  <c r="BI68" i="49"/>
  <c r="FB68" i="67"/>
  <c r="AG46" i="49"/>
  <c r="DZ46" i="67"/>
  <c r="AB4" i="49"/>
  <c r="DU4" i="67"/>
  <c r="CM66" i="49"/>
  <c r="GF66" i="67"/>
  <c r="CQ49" i="49"/>
  <c r="GJ49" i="67"/>
  <c r="AI9" i="49"/>
  <c r="EB9" i="67"/>
  <c r="T16" i="49"/>
  <c r="DM16" i="67"/>
  <c r="AG7" i="49"/>
  <c r="DZ7" i="67"/>
  <c r="CB10" i="49"/>
  <c r="FU10" i="67"/>
  <c r="AV26" i="49"/>
  <c r="EO26" i="67"/>
  <c r="BB16" i="49"/>
  <c r="EU16" i="67"/>
  <c r="CK8" i="49"/>
  <c r="GD8" i="67"/>
  <c r="BS11" i="49"/>
  <c r="FL11" i="67"/>
  <c r="CN64" i="49"/>
  <c r="GG64" i="67"/>
  <c r="CP56" i="49"/>
  <c r="GI56" i="67"/>
  <c r="GX63" i="67"/>
  <c r="CT34" i="49"/>
  <c r="GM34" i="67"/>
  <c r="CK9" i="49"/>
  <c r="GD9" i="67"/>
  <c r="CD43" i="49"/>
  <c r="FW43" i="67"/>
  <c r="W10" i="49"/>
  <c r="DP10" i="67"/>
  <c r="AY14" i="49"/>
  <c r="ER14" i="67"/>
  <c r="BD49" i="49"/>
  <c r="EW49" i="67"/>
  <c r="CA7" i="49"/>
  <c r="FT7" i="67"/>
  <c r="AJ16" i="49"/>
  <c r="EC16" i="67"/>
  <c r="CY46" i="49"/>
  <c r="GR46" i="67"/>
  <c r="AP11" i="49"/>
  <c r="EI11" i="67"/>
  <c r="CU33" i="49"/>
  <c r="GN33" i="67"/>
  <c r="CK68" i="49"/>
  <c r="GD68" i="67"/>
  <c r="BK44" i="49"/>
  <c r="FD44" i="67"/>
  <c r="BQ30" i="49"/>
  <c r="FJ30" i="67"/>
  <c r="BQ52" i="49"/>
  <c r="FJ52" i="67"/>
  <c r="BQ8" i="49"/>
  <c r="FJ8" i="67"/>
  <c r="AH68" i="49"/>
  <c r="EA68" i="67"/>
  <c r="T46" i="49"/>
  <c r="DM46" i="67"/>
  <c r="CN4" i="49"/>
  <c r="GG4" i="67"/>
  <c r="AU66" i="49"/>
  <c r="EN66" i="67"/>
  <c r="HC90" i="67"/>
  <c r="BK43" i="49"/>
  <c r="FD43" i="67"/>
  <c r="BW10" i="49"/>
  <c r="FP10" i="67"/>
  <c r="CB47" i="49"/>
  <c r="FU47" i="67"/>
  <c r="CY44" i="49"/>
  <c r="GR44" i="67"/>
  <c r="AS64" i="49"/>
  <c r="EL64" i="67"/>
  <c r="BZ58" i="49"/>
  <c r="FS58" i="67"/>
  <c r="BN30" i="49"/>
  <c r="FG30" i="67"/>
  <c r="AG6" i="49"/>
  <c r="DZ6" i="67"/>
  <c r="BZ46" i="49"/>
  <c r="FS46" i="67"/>
  <c r="BF4" i="49"/>
  <c r="EY4" i="67"/>
  <c r="BW16" i="49"/>
  <c r="FP16" i="67"/>
  <c r="GX50" i="67"/>
  <c r="CN14" i="49"/>
  <c r="GG14" i="67"/>
  <c r="CG13" i="49"/>
  <c r="FZ13" i="67"/>
  <c r="AP44" i="49"/>
  <c r="EI44" i="67"/>
  <c r="BV5" i="49"/>
  <c r="FO5" i="67"/>
  <c r="AF52" i="49"/>
  <c r="DY52" i="67"/>
  <c r="CO8" i="49"/>
  <c r="GH8" i="67"/>
  <c r="BV68" i="49"/>
  <c r="FO68" i="67"/>
  <c r="CQ20" i="49"/>
  <c r="GJ20" i="67"/>
  <c r="CD4" i="49"/>
  <c r="FW4" i="67"/>
  <c r="BR66" i="49"/>
  <c r="FK66" i="67"/>
  <c r="AZ9" i="49"/>
  <c r="ES9" i="67"/>
  <c r="CX57" i="49"/>
  <c r="GQ57" i="67"/>
  <c r="U43" i="49"/>
  <c r="DN43" i="67"/>
  <c r="CR22" i="49"/>
  <c r="GK22" i="67"/>
  <c r="BF7" i="49"/>
  <c r="EY7" i="67"/>
  <c r="BM5" i="49"/>
  <c r="FF5" i="67"/>
  <c r="CL26" i="49"/>
  <c r="GE26" i="67"/>
  <c r="BJ16" i="49"/>
  <c r="FC16" i="67"/>
  <c r="BE42" i="49"/>
  <c r="EX42" i="67"/>
  <c r="BL46" i="49"/>
  <c r="FE46" i="67"/>
  <c r="CV11" i="49"/>
  <c r="GO11" i="67"/>
  <c r="BI64" i="49"/>
  <c r="FB64" i="67"/>
  <c r="AJ66" i="49"/>
  <c r="EC66" i="67"/>
  <c r="AG5" i="49"/>
  <c r="DZ5" i="67"/>
  <c r="CO58" i="49"/>
  <c r="GH58" i="67"/>
  <c r="CK30" i="49"/>
  <c r="GD30" i="67"/>
  <c r="CM16" i="49"/>
  <c r="GF16" i="67"/>
  <c r="AQ42" i="49"/>
  <c r="EJ42" i="67"/>
  <c r="BK8" i="49"/>
  <c r="FD8" i="67"/>
  <c r="CF11" i="49"/>
  <c r="FY11" i="67"/>
  <c r="CM64" i="49"/>
  <c r="GF64" i="67"/>
  <c r="AE66" i="49"/>
  <c r="DX66" i="67"/>
  <c r="CN31" i="49"/>
  <c r="GG31" i="67"/>
  <c r="AF62" i="49"/>
  <c r="DY62" i="67"/>
  <c r="AL10" i="49"/>
  <c r="EE10" i="67"/>
  <c r="GY24" i="67"/>
  <c r="BK13" i="49"/>
  <c r="FD13" i="67"/>
  <c r="GX57" i="67"/>
  <c r="CS54" i="49"/>
  <c r="GL54" i="67"/>
  <c r="CF7" i="49"/>
  <c r="FY7" i="67"/>
  <c r="BF58" i="49"/>
  <c r="EY58" i="67"/>
  <c r="AW30" i="49"/>
  <c r="EP30" i="67"/>
  <c r="CK5" i="49"/>
  <c r="GD5" i="67"/>
  <c r="CL6" i="49"/>
  <c r="GE6" i="67"/>
  <c r="AZ46" i="49"/>
  <c r="ES46" i="67"/>
  <c r="AZ11" i="49"/>
  <c r="ES11" i="67"/>
  <c r="CV66" i="49"/>
  <c r="GO66" i="67"/>
  <c r="CE44" i="49"/>
  <c r="FX44" i="67"/>
  <c r="AV6" i="49"/>
  <c r="EO6" i="67"/>
  <c r="Y11" i="49"/>
  <c r="DR11" i="67"/>
  <c r="BH66" i="49"/>
  <c r="FA66" i="67"/>
  <c r="CQ43" i="49"/>
  <c r="GJ43" i="67"/>
  <c r="HA47" i="67"/>
  <c r="HE86" i="67"/>
  <c r="HE5" i="67"/>
  <c r="HA65" i="67"/>
  <c r="HB12" i="67"/>
  <c r="HD31" i="67"/>
  <c r="HD62" i="67"/>
  <c r="HD18" i="67"/>
  <c r="HC42" i="67"/>
  <c r="CO9" i="49"/>
  <c r="GH9" i="67"/>
  <c r="AS49" i="49"/>
  <c r="EL49" i="67"/>
  <c r="AB9" i="49"/>
  <c r="DU9" i="67"/>
  <c r="AH14" i="49"/>
  <c r="EA14" i="67"/>
  <c r="CV13" i="49"/>
  <c r="GO13" i="67"/>
  <c r="AX44" i="49"/>
  <c r="EQ44" i="67"/>
  <c r="CU26" i="49"/>
  <c r="GN26" i="67"/>
  <c r="BT6" i="49"/>
  <c r="FM6" i="67"/>
  <c r="AR52" i="49"/>
  <c r="EK52" i="67"/>
  <c r="W8" i="49"/>
  <c r="DP8" i="67"/>
  <c r="CT68" i="49"/>
  <c r="GM68" i="67"/>
  <c r="CV27" i="49"/>
  <c r="GO27" i="67"/>
  <c r="BA4" i="49"/>
  <c r="ET4" i="67"/>
  <c r="CT61" i="49"/>
  <c r="GM61" i="67"/>
  <c r="CC46" i="49"/>
  <c r="FV46" i="67"/>
  <c r="AR43" i="49"/>
  <c r="EK43" i="67"/>
  <c r="BT9" i="49"/>
  <c r="FM9" i="67"/>
  <c r="BK14" i="49"/>
  <c r="FD14" i="67"/>
  <c r="CI14" i="49"/>
  <c r="GB14" i="67"/>
  <c r="AA13" i="49"/>
  <c r="DT13" i="67"/>
  <c r="CX10" i="49"/>
  <c r="GQ10" i="67"/>
  <c r="BZ26" i="49"/>
  <c r="FS26" i="67"/>
  <c r="CR52" i="49"/>
  <c r="GK52" i="67"/>
  <c r="AL8" i="49"/>
  <c r="EE8" i="67"/>
  <c r="CO40" i="49"/>
  <c r="GH40" i="67"/>
  <c r="BX64" i="49"/>
  <c r="FQ64" i="67"/>
  <c r="BZ4" i="49"/>
  <c r="FS4" i="67"/>
  <c r="CS55" i="49"/>
  <c r="GL55" i="67"/>
  <c r="BT14" i="49"/>
  <c r="FM14" i="67"/>
  <c r="AN13" i="49"/>
  <c r="EG13" i="67"/>
  <c r="BK10" i="49"/>
  <c r="FD10" i="67"/>
  <c r="AI26" i="49"/>
  <c r="EB26" i="67"/>
  <c r="CR16" i="49"/>
  <c r="GK16" i="67"/>
  <c r="BB8" i="49"/>
  <c r="EU8" i="67"/>
  <c r="BM11" i="49"/>
  <c r="FF11" i="67"/>
  <c r="AG64" i="49"/>
  <c r="DZ64" i="67"/>
  <c r="AP4" i="49"/>
  <c r="EI4" i="67"/>
  <c r="BB10" i="49"/>
  <c r="EU10" i="67"/>
  <c r="BD26" i="49"/>
  <c r="EW26" i="67"/>
  <c r="AA64" i="49"/>
  <c r="DT64" i="67"/>
  <c r="BH63" i="49"/>
  <c r="FA63" i="67"/>
  <c r="AX68" i="49"/>
  <c r="EQ68" i="67"/>
  <c r="CA44" i="49"/>
  <c r="FT44" i="67"/>
  <c r="AZ5" i="49"/>
  <c r="ES5" i="67"/>
  <c r="AI30" i="49"/>
  <c r="EB30" i="67"/>
  <c r="BI52" i="49"/>
  <c r="FB52" i="67"/>
  <c r="CK52" i="49"/>
  <c r="GD52" i="67"/>
  <c r="BE68" i="49"/>
  <c r="EX68" i="67"/>
  <c r="AP46" i="49"/>
  <c r="EI46" i="67"/>
  <c r="AC4" i="49"/>
  <c r="DV4" i="67"/>
  <c r="CC66" i="49"/>
  <c r="FV66" i="67"/>
  <c r="CX49" i="49"/>
  <c r="GQ49" i="67"/>
  <c r="AM9" i="49"/>
  <c r="EF9" i="67"/>
  <c r="W16" i="49"/>
  <c r="DP16" i="67"/>
  <c r="AL7" i="49"/>
  <c r="EE7" i="67"/>
  <c r="CF10" i="49"/>
  <c r="FY10" i="67"/>
  <c r="AT26" i="49"/>
  <c r="EM26" i="67"/>
  <c r="AW16" i="49"/>
  <c r="EP16" i="67"/>
  <c r="CE8" i="49"/>
  <c r="FX8" i="67"/>
  <c r="BP11" i="49"/>
  <c r="FI11" i="67"/>
  <c r="CO64" i="49"/>
  <c r="GH64" i="67"/>
  <c r="CT56" i="49"/>
  <c r="GM56" i="67"/>
  <c r="CO34" i="49"/>
  <c r="GH34" i="67"/>
  <c r="CM9" i="49"/>
  <c r="GF9" i="67"/>
  <c r="CH43" i="49"/>
  <c r="GA43" i="67"/>
  <c r="AD10" i="49"/>
  <c r="DW10" i="67"/>
  <c r="AW14" i="49"/>
  <c r="EP14" i="67"/>
  <c r="BM49" i="49"/>
  <c r="FF49" i="67"/>
  <c r="BP7" i="49"/>
  <c r="FI7" i="67"/>
  <c r="AN16" i="49"/>
  <c r="EG16" i="67"/>
  <c r="CU46" i="49"/>
  <c r="GN46" i="67"/>
  <c r="AM11" i="49"/>
  <c r="EF11" i="67"/>
  <c r="CX33" i="49"/>
  <c r="GQ33" i="67"/>
  <c r="CL68" i="49"/>
  <c r="GE68" i="67"/>
  <c r="BH44" i="49"/>
  <c r="FA44" i="67"/>
  <c r="BT30" i="49"/>
  <c r="FM30" i="67"/>
  <c r="BS52" i="49"/>
  <c r="FL52" i="67"/>
  <c r="CA8" i="49"/>
  <c r="FT8" i="67"/>
  <c r="AO68" i="49"/>
  <c r="EH68" i="67"/>
  <c r="X46" i="49"/>
  <c r="DQ46" i="67"/>
  <c r="CW4" i="49"/>
  <c r="GP4" i="67"/>
  <c r="BC66" i="49"/>
  <c r="EV66" i="67"/>
  <c r="HC51" i="67"/>
  <c r="BM43" i="49"/>
  <c r="FF43" i="67"/>
  <c r="BY10" i="49"/>
  <c r="FR10" i="67"/>
  <c r="CC47" i="49"/>
  <c r="FV47" i="67"/>
  <c r="CU44" i="49"/>
  <c r="GN44" i="67"/>
  <c r="AU64" i="49"/>
  <c r="EN64" i="67"/>
  <c r="BV58" i="49"/>
  <c r="FO58" i="67"/>
  <c r="BO30" i="49"/>
  <c r="FH30" i="67"/>
  <c r="AO6" i="49"/>
  <c r="EH6" i="67"/>
  <c r="BR46" i="49"/>
  <c r="FK46" i="67"/>
  <c r="BK4" i="49"/>
  <c r="FD4" i="67"/>
  <c r="BR16" i="49"/>
  <c r="FK16" i="67"/>
  <c r="CR14" i="49"/>
  <c r="GK14" i="67"/>
  <c r="CE13" i="49"/>
  <c r="FX13" i="67"/>
  <c r="AH44" i="49"/>
  <c r="EA44" i="67"/>
  <c r="BR5" i="49"/>
  <c r="FK5" i="67"/>
  <c r="AN52" i="49"/>
  <c r="EG52" i="67"/>
  <c r="CW8" i="49"/>
  <c r="GP8" i="67"/>
  <c r="BQ68" i="49"/>
  <c r="FJ68" i="67"/>
  <c r="CV20" i="49"/>
  <c r="GO20" i="67"/>
  <c r="CI4" i="49"/>
  <c r="GB4" i="67"/>
  <c r="BT66" i="49"/>
  <c r="FM66" i="67"/>
  <c r="HB32" i="67"/>
  <c r="AR9" i="49"/>
  <c r="EK9" i="67"/>
  <c r="CW57" i="49"/>
  <c r="GP57" i="67"/>
  <c r="V43" i="49"/>
  <c r="DO43" i="67"/>
  <c r="CP22" i="49"/>
  <c r="GI22" i="67"/>
  <c r="BI7" i="49"/>
  <c r="FB7" i="67"/>
  <c r="BO5" i="49"/>
  <c r="FH5" i="67"/>
  <c r="CE26" i="49"/>
  <c r="FX26" i="67"/>
  <c r="BK16" i="49"/>
  <c r="FD16" i="67"/>
  <c r="BM42" i="49"/>
  <c r="FF42" i="67"/>
  <c r="BF46" i="49"/>
  <c r="EY46" i="67"/>
  <c r="CO11" i="49"/>
  <c r="GH11" i="67"/>
  <c r="BN64" i="49"/>
  <c r="FG64" i="67"/>
  <c r="AN66" i="49"/>
  <c r="EG66" i="67"/>
  <c r="AI5" i="49"/>
  <c r="EB5" i="67"/>
  <c r="CS58" i="49"/>
  <c r="GL58" i="67"/>
  <c r="CL30" i="49"/>
  <c r="GE30" i="67"/>
  <c r="CF16" i="49"/>
  <c r="FY16" i="67"/>
  <c r="AN42" i="49"/>
  <c r="EG42" i="67"/>
  <c r="BN8" i="49"/>
  <c r="FG8" i="67"/>
  <c r="CE11" i="49"/>
  <c r="FX11" i="67"/>
  <c r="CE64" i="49"/>
  <c r="FX64" i="67"/>
  <c r="X66" i="49"/>
  <c r="DQ66" i="67"/>
  <c r="CP31" i="49"/>
  <c r="GI31" i="67"/>
  <c r="AP62" i="49"/>
  <c r="EI62" i="67"/>
  <c r="AH10" i="49"/>
  <c r="EA10" i="67"/>
  <c r="BI13" i="49"/>
  <c r="FB13" i="67"/>
  <c r="CO54" i="49"/>
  <c r="GH54" i="67"/>
  <c r="CE7" i="49"/>
  <c r="FX7" i="67"/>
  <c r="BK58" i="49"/>
  <c r="FD58" i="67"/>
  <c r="AY30" i="49"/>
  <c r="ER30" i="67"/>
  <c r="CL5" i="49"/>
  <c r="GE5" i="67"/>
  <c r="CH6" i="49"/>
  <c r="GA6" i="67"/>
  <c r="BA46" i="49"/>
  <c r="ET46" i="67"/>
  <c r="AR11" i="49"/>
  <c r="EK11" i="67"/>
  <c r="CT66" i="49"/>
  <c r="GM66" i="67"/>
  <c r="CG44" i="49"/>
  <c r="FZ44" i="67"/>
  <c r="AZ6" i="49"/>
  <c r="ES6" i="67"/>
  <c r="AC11" i="49"/>
  <c r="DV11" i="67"/>
  <c r="BL66" i="49"/>
  <c r="FE66" i="67"/>
  <c r="CN43" i="49"/>
  <c r="GG43" i="67"/>
  <c r="AT24" i="46" l="1"/>
  <c r="HF87" i="67"/>
  <c r="AU9" i="46"/>
  <c r="AQ24" i="46"/>
  <c r="AV24" i="46"/>
  <c r="HC30" i="67"/>
  <c r="HF90" i="67"/>
  <c r="AS24" i="46"/>
  <c r="HF67" i="67"/>
  <c r="GY13" i="67"/>
  <c r="AP9" i="46"/>
  <c r="AS9" i="46"/>
  <c r="HE11" i="67"/>
  <c r="HB7" i="67"/>
  <c r="GZ44" i="67"/>
  <c r="AX9" i="46"/>
  <c r="AW24" i="46"/>
  <c r="HC44" i="67"/>
  <c r="AX24" i="46"/>
  <c r="HF65" i="67"/>
  <c r="AW9" i="46"/>
  <c r="HD64" i="67"/>
  <c r="AV9" i="46"/>
  <c r="HA14" i="67"/>
  <c r="AR9" i="46"/>
  <c r="AR24" i="46"/>
  <c r="HC64" i="67"/>
  <c r="HE14" i="67"/>
  <c r="HE52" i="67"/>
  <c r="HC8" i="67"/>
  <c r="BQ24" i="46"/>
  <c r="BQ9" i="46"/>
  <c r="AL61" i="49"/>
  <c r="EE61" i="67"/>
  <c r="BK54" i="49"/>
  <c r="FD54" i="67"/>
  <c r="BN33" i="49"/>
  <c r="FG33" i="67"/>
  <c r="BB50" i="49"/>
  <c r="EU50" i="67"/>
  <c r="CD35" i="49"/>
  <c r="FW35" i="67"/>
  <c r="AU60" i="49"/>
  <c r="EN60" i="67"/>
  <c r="AR61" i="49"/>
  <c r="EK61" i="67"/>
  <c r="BC37" i="49"/>
  <c r="EV37" i="67"/>
  <c r="BW54" i="49"/>
  <c r="FP54" i="67"/>
  <c r="BB59" i="49"/>
  <c r="EU59" i="67"/>
  <c r="BH39" i="49"/>
  <c r="FA39" i="67"/>
  <c r="CX48" i="49"/>
  <c r="GQ48" i="67"/>
  <c r="AS61" i="49"/>
  <c r="EL61" i="67"/>
  <c r="BH37" i="49"/>
  <c r="FA37" i="67"/>
  <c r="AG39" i="49"/>
  <c r="DZ39" i="67"/>
  <c r="BR25" i="49"/>
  <c r="FK25" i="67"/>
  <c r="CV60" i="49"/>
  <c r="GO60" i="67"/>
  <c r="AU22" i="49"/>
  <c r="EN22" i="67"/>
  <c r="CH9" i="46"/>
  <c r="CH24" i="46"/>
  <c r="BK40" i="49"/>
  <c r="FD40" i="67"/>
  <c r="BR21" i="49"/>
  <c r="FK21" i="67"/>
  <c r="CH35" i="49"/>
  <c r="GA35" i="67"/>
  <c r="AN43" i="49"/>
  <c r="EG43" i="67"/>
  <c r="CL36" i="49"/>
  <c r="GE36" i="67"/>
  <c r="BF36" i="49"/>
  <c r="EY36" i="67"/>
  <c r="AY54" i="49"/>
  <c r="ER54" i="67"/>
  <c r="AF20" i="49"/>
  <c r="DY20" i="67"/>
  <c r="AK39" i="49"/>
  <c r="ED39" i="67"/>
  <c r="CA38" i="49"/>
  <c r="FT38" i="67"/>
  <c r="GY16" i="67"/>
  <c r="HD16" i="67"/>
  <c r="AP24" i="46"/>
  <c r="BY59" i="49"/>
  <c r="FR59" i="67"/>
  <c r="BL20" i="49"/>
  <c r="FE20" i="67"/>
  <c r="CE40" i="49"/>
  <c r="FX40" i="67"/>
  <c r="AF56" i="49"/>
  <c r="DY56" i="67"/>
  <c r="AU33" i="49"/>
  <c r="EN33" i="67"/>
  <c r="AA28" i="49"/>
  <c r="DT28" i="67"/>
  <c r="BO50" i="49"/>
  <c r="FH50" i="67"/>
  <c r="AH27" i="49"/>
  <c r="EA27" i="67"/>
  <c r="HB13" i="67"/>
  <c r="BW15" i="49"/>
  <c r="FP15" i="67"/>
  <c r="AJ60" i="49"/>
  <c r="EC60" i="67"/>
  <c r="AW19" i="49"/>
  <c r="EP19" i="67"/>
  <c r="BG36" i="49"/>
  <c r="EZ36" i="67"/>
  <c r="CO50" i="49"/>
  <c r="GH50" i="67"/>
  <c r="BJ38" i="49"/>
  <c r="FC38" i="67"/>
  <c r="T47" i="49"/>
  <c r="DM47" i="67"/>
  <c r="BO25" i="49"/>
  <c r="FH25" i="67"/>
  <c r="BD37" i="49"/>
  <c r="EW37" i="67"/>
  <c r="HB58" i="67"/>
  <c r="GZ68" i="67"/>
  <c r="HD46" i="67"/>
  <c r="BZ59" i="49"/>
  <c r="FS59" i="67"/>
  <c r="BD20" i="49"/>
  <c r="EW20" i="67"/>
  <c r="CH54" i="49"/>
  <c r="GA54" i="67"/>
  <c r="CB40" i="49"/>
  <c r="FU40" i="67"/>
  <c r="AM38" i="49"/>
  <c r="EF38" i="67"/>
  <c r="AQ56" i="49"/>
  <c r="EJ56" i="67"/>
  <c r="CH39" i="49"/>
  <c r="GA39" i="67"/>
  <c r="AW33" i="49"/>
  <c r="EP33" i="67"/>
  <c r="AX48" i="49"/>
  <c r="EQ48" i="67"/>
  <c r="V28" i="49"/>
  <c r="DO28" i="67"/>
  <c r="CF3" i="49"/>
  <c r="FY3" i="67"/>
  <c r="BN50" i="49"/>
  <c r="FG50" i="67"/>
  <c r="CE25" i="49"/>
  <c r="FX25" i="67"/>
  <c r="AP27" i="49"/>
  <c r="EI27" i="67"/>
  <c r="CN60" i="49"/>
  <c r="GG60" i="67"/>
  <c r="CW36" i="49"/>
  <c r="GP36" i="67"/>
  <c r="AW35" i="49"/>
  <c r="EP35" i="67"/>
  <c r="BH61" i="49"/>
  <c r="FA61" i="67"/>
  <c r="AX22" i="49"/>
  <c r="EQ22" i="67"/>
  <c r="BT15" i="49"/>
  <c r="FM15" i="67"/>
  <c r="AS27" i="49"/>
  <c r="EL27" i="67"/>
  <c r="AG60" i="49"/>
  <c r="DZ60" i="67"/>
  <c r="X44" i="49"/>
  <c r="DQ44" i="67"/>
  <c r="CH36" i="49"/>
  <c r="GA36" i="67"/>
  <c r="BC19" i="49"/>
  <c r="EV19" i="67"/>
  <c r="BD22" i="49"/>
  <c r="EW22" i="67"/>
  <c r="BM36" i="49"/>
  <c r="FF36" i="67"/>
  <c r="CV50" i="49"/>
  <c r="GO50" i="67"/>
  <c r="BQ27" i="49"/>
  <c r="FJ27" i="67"/>
  <c r="BK38" i="49"/>
  <c r="FD38" i="67"/>
  <c r="U47" i="49"/>
  <c r="DN47" i="67"/>
  <c r="BF25" i="49"/>
  <c r="EY25" i="67"/>
  <c r="BT19" i="49"/>
  <c r="FM19" i="67"/>
  <c r="CL27" i="49"/>
  <c r="GE27" i="67"/>
  <c r="CP30" i="46"/>
  <c r="CP15" i="46"/>
  <c r="BA59" i="49"/>
  <c r="ET59" i="67"/>
  <c r="BK39" i="49"/>
  <c r="FD39" i="67"/>
  <c r="AJ53" i="49"/>
  <c r="EC53" i="67"/>
  <c r="W26" i="49"/>
  <c r="DP26" i="67"/>
  <c r="BP56" i="49"/>
  <c r="FI56" i="67"/>
  <c r="AM39" i="49"/>
  <c r="EF39" i="67"/>
  <c r="AR3" i="49"/>
  <c r="EK3" i="67"/>
  <c r="CQ30" i="46"/>
  <c r="CQ15" i="46"/>
  <c r="BW21" i="49"/>
  <c r="FP21" i="67"/>
  <c r="Z26" i="49"/>
  <c r="DS26" i="67"/>
  <c r="AH34" i="49"/>
  <c r="EA34" i="67"/>
  <c r="BI35" i="49"/>
  <c r="FB35" i="67"/>
  <c r="CF61" i="49"/>
  <c r="FY61" i="67"/>
  <c r="BT56" i="49"/>
  <c r="FM56" i="67"/>
  <c r="CK50" i="49"/>
  <c r="GD50" i="67"/>
  <c r="HE13" i="67"/>
  <c r="CF20" i="49"/>
  <c r="FY20" i="67"/>
  <c r="BH33" i="49"/>
  <c r="FA33" i="67"/>
  <c r="BA50" i="49"/>
  <c r="ET50" i="67"/>
  <c r="CX35" i="49"/>
  <c r="GQ35" i="67"/>
  <c r="HB46" i="67"/>
  <c r="AW60" i="49"/>
  <c r="EP60" i="67"/>
  <c r="AZ61" i="49"/>
  <c r="ES61" i="67"/>
  <c r="AT19" i="49"/>
  <c r="EM19" i="67"/>
  <c r="BN25" i="49"/>
  <c r="FG25" i="67"/>
  <c r="CE61" i="49"/>
  <c r="FX61" i="67"/>
  <c r="CH50" i="49"/>
  <c r="GA50" i="67"/>
  <c r="HD66" i="67"/>
  <c r="CI30" i="46"/>
  <c r="CI15" i="46"/>
  <c r="CB54" i="49"/>
  <c r="FU54" i="67"/>
  <c r="AO38" i="49"/>
  <c r="EH38" i="67"/>
  <c r="CD39" i="49"/>
  <c r="FW39" i="67"/>
  <c r="AZ48" i="49"/>
  <c r="ES48" i="67"/>
  <c r="CG3" i="49"/>
  <c r="FZ3" i="67"/>
  <c r="CJ25" i="49"/>
  <c r="GC25" i="67"/>
  <c r="CY60" i="49"/>
  <c r="GR60" i="67"/>
  <c r="CS36" i="49"/>
  <c r="GL36" i="67"/>
  <c r="AT35" i="49"/>
  <c r="EM35" i="67"/>
  <c r="BI61" i="49"/>
  <c r="FB61" i="67"/>
  <c r="AR22" i="49"/>
  <c r="EK22" i="67"/>
  <c r="AX27" i="49"/>
  <c r="EQ27" i="67"/>
  <c r="T44" i="49"/>
  <c r="DM44" i="67"/>
  <c r="CK36" i="49"/>
  <c r="GD36" i="67"/>
  <c r="BG22" i="49"/>
  <c r="EZ22" i="67"/>
  <c r="BR27" i="49"/>
  <c r="FK27" i="67"/>
  <c r="GY11" i="67"/>
  <c r="AO24" i="46"/>
  <c r="AO9" i="46"/>
  <c r="AS54" i="49"/>
  <c r="EL54" i="67"/>
  <c r="CB61" i="49"/>
  <c r="FU61" i="67"/>
  <c r="AM9" i="46"/>
  <c r="HD52" i="67"/>
  <c r="CN29" i="46"/>
  <c r="CN14" i="46"/>
  <c r="BV59" i="49"/>
  <c r="FO59" i="67"/>
  <c r="BK20" i="49"/>
  <c r="FD20" i="67"/>
  <c r="CD54" i="49"/>
  <c r="FW54" i="67"/>
  <c r="CF40" i="49"/>
  <c r="FY40" i="67"/>
  <c r="AN38" i="49"/>
  <c r="EG38" i="67"/>
  <c r="AG56" i="49"/>
  <c r="DZ56" i="67"/>
  <c r="CI39" i="49"/>
  <c r="GB39" i="67"/>
  <c r="AY33" i="49"/>
  <c r="ER33" i="67"/>
  <c r="AT48" i="49"/>
  <c r="EM48" i="67"/>
  <c r="U28" i="49"/>
  <c r="DN28" i="67"/>
  <c r="CM3" i="49"/>
  <c r="GF3" i="67"/>
  <c r="BE50" i="49"/>
  <c r="EX50" i="67"/>
  <c r="CH25" i="49"/>
  <c r="GA25" i="67"/>
  <c r="CI22" i="49"/>
  <c r="GB22" i="67"/>
  <c r="BS9" i="46"/>
  <c r="BS24" i="46"/>
  <c r="BR15" i="49"/>
  <c r="FK15" i="67"/>
  <c r="HF51" i="67"/>
  <c r="CT30" i="46"/>
  <c r="CT15" i="46"/>
  <c r="CS25" i="49"/>
  <c r="GL25" i="67"/>
  <c r="BK55" i="49"/>
  <c r="FD55" i="67"/>
  <c r="AI43" i="49"/>
  <c r="EB43" i="67"/>
  <c r="CX25" i="49"/>
  <c r="GQ25" i="67"/>
  <c r="BX25" i="49"/>
  <c r="FQ25" i="67"/>
  <c r="BR24" i="46"/>
  <c r="BR9" i="46"/>
  <c r="BD54" i="49"/>
  <c r="EW54" i="67"/>
  <c r="BV48" i="49"/>
  <c r="FO48" i="67"/>
  <c r="CT35" i="49"/>
  <c r="GM35" i="67"/>
  <c r="BM55" i="49"/>
  <c r="FF55" i="67"/>
  <c r="BC36" i="49"/>
  <c r="EV36" i="67"/>
  <c r="AU3" i="49"/>
  <c r="EN3" i="67"/>
  <c r="AN61" i="49"/>
  <c r="EG61" i="67"/>
  <c r="AT38" i="49"/>
  <c r="EM38" i="67"/>
  <c r="BP21" i="49"/>
  <c r="FI21" i="67"/>
  <c r="CR35" i="49"/>
  <c r="GK35" i="67"/>
  <c r="CH37" i="49"/>
  <c r="GA37" i="67"/>
  <c r="AX36" i="49"/>
  <c r="EQ36" i="67"/>
  <c r="CD27" i="49"/>
  <c r="FW27" i="67"/>
  <c r="AL20" i="49"/>
  <c r="EE20" i="67"/>
  <c r="CK33" i="49"/>
  <c r="GD33" i="67"/>
  <c r="CG20" i="49"/>
  <c r="FZ20" i="67"/>
  <c r="BK33" i="49"/>
  <c r="FD33" i="67"/>
  <c r="CK35" i="49"/>
  <c r="GD35" i="67"/>
  <c r="AG37" i="49"/>
  <c r="DZ37" i="67"/>
  <c r="AO27" i="49"/>
  <c r="EH27" i="67"/>
  <c r="AY35" i="49"/>
  <c r="ER35" i="67"/>
  <c r="CJ56" i="49"/>
  <c r="GC56" i="67"/>
  <c r="GX1" i="67"/>
  <c r="AN55" i="49"/>
  <c r="EG55" i="67"/>
  <c r="AV27" i="49"/>
  <c r="EO27" i="67"/>
  <c r="BP27" i="49"/>
  <c r="FI27" i="67"/>
  <c r="BR54" i="49"/>
  <c r="FK54" i="67"/>
  <c r="CD22" i="49"/>
  <c r="FW22" i="67"/>
  <c r="GY8" i="67"/>
  <c r="BI59" i="49"/>
  <c r="FB59" i="67"/>
  <c r="CB38" i="49"/>
  <c r="FU38" i="67"/>
  <c r="BZ33" i="49"/>
  <c r="FS33" i="67"/>
  <c r="AY25" i="49"/>
  <c r="ER25" i="67"/>
  <c r="BR37" i="49"/>
  <c r="FK37" i="67"/>
  <c r="BK56" i="49"/>
  <c r="FD56" i="67"/>
  <c r="AU21" i="49"/>
  <c r="EN21" i="67"/>
  <c r="AB59" i="49"/>
  <c r="DU59" i="67"/>
  <c r="CP39" i="49"/>
  <c r="GI39" i="67"/>
  <c r="AU55" i="49"/>
  <c r="EN55" i="67"/>
  <c r="AU24" i="46"/>
  <c r="GZ30" i="67"/>
  <c r="CL15" i="46"/>
  <c r="CL30" i="46"/>
  <c r="CF22" i="49"/>
  <c r="FY22" i="67"/>
  <c r="BN59" i="49"/>
  <c r="FG59" i="67"/>
  <c r="BP20" i="49"/>
  <c r="FI20" i="67"/>
  <c r="AP54" i="49"/>
  <c r="EI54" i="67"/>
  <c r="AK40" i="49"/>
  <c r="ED40" i="67"/>
  <c r="CE38" i="49"/>
  <c r="FX38" i="67"/>
  <c r="BC56" i="49"/>
  <c r="EV56" i="67"/>
  <c r="AB39" i="49"/>
  <c r="DU39" i="67"/>
  <c r="BP33" i="49"/>
  <c r="FI33" i="67"/>
  <c r="CJ48" i="49"/>
  <c r="GC48" i="67"/>
  <c r="AK21" i="49"/>
  <c r="ED21" i="67"/>
  <c r="CW3" i="49"/>
  <c r="GP3" i="67"/>
  <c r="BP50" i="49"/>
  <c r="FI50" i="67"/>
  <c r="BC25" i="49"/>
  <c r="EV25" i="67"/>
  <c r="AF59" i="49"/>
  <c r="DY59" i="67"/>
  <c r="AV20" i="49"/>
  <c r="EO20" i="67"/>
  <c r="BT37" i="49"/>
  <c r="FM37" i="67"/>
  <c r="AT40" i="49"/>
  <c r="EM40" i="67"/>
  <c r="CN41" i="49"/>
  <c r="GG41" i="67"/>
  <c r="BJ56" i="49"/>
  <c r="FC56" i="67"/>
  <c r="BR39" i="49"/>
  <c r="FK39" i="67"/>
  <c r="AP33" i="49"/>
  <c r="EI33" i="67"/>
  <c r="BN48" i="49"/>
  <c r="FG48" i="67"/>
  <c r="AW21" i="49"/>
  <c r="EP21" i="67"/>
  <c r="BD3" i="49"/>
  <c r="EW3" i="67"/>
  <c r="AQ50" i="49"/>
  <c r="EJ50" i="67"/>
  <c r="AC59" i="49"/>
  <c r="DV59" i="67"/>
  <c r="CY37" i="49"/>
  <c r="GR37" i="67"/>
  <c r="CO39" i="49"/>
  <c r="GH39" i="67"/>
  <c r="AK48" i="49"/>
  <c r="ED48" i="67"/>
  <c r="CD21" i="49"/>
  <c r="FW21" i="67"/>
  <c r="BB55" i="49"/>
  <c r="EU55" i="67"/>
  <c r="CL34" i="49"/>
  <c r="GE34" i="67"/>
  <c r="BU36" i="49"/>
  <c r="FN36" i="67"/>
  <c r="AG19" i="49"/>
  <c r="DZ19" i="67"/>
  <c r="BZ55" i="49"/>
  <c r="FS55" i="67"/>
  <c r="CN15" i="49"/>
  <c r="GG15" i="67"/>
  <c r="BV34" i="49"/>
  <c r="FO34" i="67"/>
  <c r="CB60" i="49"/>
  <c r="FU60" i="67"/>
  <c r="CU38" i="49"/>
  <c r="GN38" i="67"/>
  <c r="BH15" i="49"/>
  <c r="FA15" i="67"/>
  <c r="AG31" i="49"/>
  <c r="DZ31" i="67"/>
  <c r="CL19" i="49"/>
  <c r="GE19" i="67"/>
  <c r="AI22" i="49"/>
  <c r="EB22" i="67"/>
  <c r="AD49" i="49"/>
  <c r="DW49" i="67"/>
  <c r="BR60" i="49"/>
  <c r="FK60" i="67"/>
  <c r="BB39" i="49"/>
  <c r="EU39" i="67"/>
  <c r="BE19" i="49"/>
  <c r="EX19" i="67"/>
  <c r="BY22" i="49"/>
  <c r="FR22" i="67"/>
  <c r="CD59" i="49"/>
  <c r="FW59" i="67"/>
  <c r="V42" i="49"/>
  <c r="DO42" i="67"/>
  <c r="GZ46" i="67"/>
  <c r="HE9" i="67"/>
  <c r="BJ27" i="49"/>
  <c r="FC27" i="67"/>
  <c r="AI24" i="49"/>
  <c r="EB24" i="67"/>
  <c r="HE33" i="67"/>
  <c r="CC20" i="49"/>
  <c r="FV20" i="67"/>
  <c r="BR48" i="49"/>
  <c r="FK48" i="67"/>
  <c r="CR48" i="49"/>
  <c r="GK48" i="67"/>
  <c r="BM34" i="49"/>
  <c r="FF34" i="67"/>
  <c r="BX13" i="49"/>
  <c r="FQ13" i="67"/>
  <c r="CM50" i="49"/>
  <c r="GF50" i="67"/>
  <c r="HB64" i="67"/>
  <c r="CI56" i="49"/>
  <c r="GB56" i="67"/>
  <c r="AW50" i="49"/>
  <c r="EP50" i="67"/>
  <c r="AM3" i="49"/>
  <c r="EF3" i="67"/>
  <c r="BW61" i="49"/>
  <c r="FP61" i="67"/>
  <c r="BW13" i="49"/>
  <c r="FP13" i="67"/>
  <c r="BR38" i="49"/>
  <c r="FK38" i="67"/>
  <c r="BN61" i="49"/>
  <c r="FG61" i="67"/>
  <c r="BG54" i="49"/>
  <c r="EZ54" i="67"/>
  <c r="BW48" i="49"/>
  <c r="FP48" i="67"/>
  <c r="AO25" i="49"/>
  <c r="EH25" i="67"/>
  <c r="AL3" i="49"/>
  <c r="EE3" i="67"/>
  <c r="BI34" i="49"/>
  <c r="FB34" i="67"/>
  <c r="BE55" i="49"/>
  <c r="EX55" i="67"/>
  <c r="BG35" i="49"/>
  <c r="EZ35" i="67"/>
  <c r="Z47" i="49"/>
  <c r="DS47" i="67"/>
  <c r="AW3" i="49"/>
  <c r="EP3" i="67"/>
  <c r="BQ20" i="49"/>
  <c r="FJ20" i="67"/>
  <c r="AM40" i="49"/>
  <c r="EF40" i="67"/>
  <c r="AE39" i="49"/>
  <c r="DX39" i="67"/>
  <c r="AN21" i="49"/>
  <c r="EG21" i="67"/>
  <c r="BZ50" i="49"/>
  <c r="FS50" i="67"/>
  <c r="AM59" i="49"/>
  <c r="EF59" i="67"/>
  <c r="AR40" i="49"/>
  <c r="EK40" i="67"/>
  <c r="BW39" i="49"/>
  <c r="FP39" i="67"/>
  <c r="BM48" i="49"/>
  <c r="FF48" i="67"/>
  <c r="AN50" i="49"/>
  <c r="EG50" i="67"/>
  <c r="CH21" i="49"/>
  <c r="GA21" i="67"/>
  <c r="GZ42" i="67"/>
  <c r="GY10" i="67"/>
  <c r="BL59" i="49"/>
  <c r="FE59" i="67"/>
  <c r="BS20" i="49"/>
  <c r="FL20" i="67"/>
  <c r="AK54" i="49"/>
  <c r="ED54" i="67"/>
  <c r="AQ40" i="49"/>
  <c r="EJ40" i="67"/>
  <c r="CI38" i="49"/>
  <c r="GB38" i="67"/>
  <c r="AY56" i="49"/>
  <c r="ER56" i="67"/>
  <c r="V39" i="49"/>
  <c r="DO39" i="67"/>
  <c r="BV33" i="49"/>
  <c r="FO33" i="67"/>
  <c r="CC48" i="49"/>
  <c r="FV48" i="67"/>
  <c r="AP21" i="49"/>
  <c r="EI21" i="67"/>
  <c r="CY3" i="49"/>
  <c r="GR3" i="67"/>
  <c r="BY50" i="49"/>
  <c r="FR50" i="67"/>
  <c r="AW25" i="49"/>
  <c r="EP25" i="67"/>
  <c r="AL59" i="49"/>
  <c r="EE59" i="67"/>
  <c r="AR20" i="49"/>
  <c r="EK20" i="67"/>
  <c r="BP37" i="49"/>
  <c r="FI37" i="67"/>
  <c r="BB40" i="49"/>
  <c r="EU40" i="67"/>
  <c r="CW41" i="49"/>
  <c r="GP41" i="67"/>
  <c r="BF56" i="49"/>
  <c r="EY56" i="67"/>
  <c r="BZ39" i="49"/>
  <c r="FS39" i="67"/>
  <c r="AG33" i="49"/>
  <c r="DZ33" i="67"/>
  <c r="BG48" i="49"/>
  <c r="EZ48" i="67"/>
  <c r="AY21" i="49"/>
  <c r="ER21" i="67"/>
  <c r="BH3" i="49"/>
  <c r="FA3" i="67"/>
  <c r="AH50" i="49"/>
  <c r="EA50" i="67"/>
  <c r="Z59" i="49"/>
  <c r="DS59" i="67"/>
  <c r="CQ37" i="49"/>
  <c r="GJ37" i="67"/>
  <c r="CQ39" i="49"/>
  <c r="GJ39" i="67"/>
  <c r="AL48" i="49"/>
  <c r="EE48" i="67"/>
  <c r="CM21" i="49"/>
  <c r="GF21" i="67"/>
  <c r="BA55" i="49"/>
  <c r="ET55" i="67"/>
  <c r="CG34" i="49"/>
  <c r="FZ34" i="67"/>
  <c r="BT36" i="49"/>
  <c r="FM36" i="67"/>
  <c r="AF19" i="49"/>
  <c r="DY19" i="67"/>
  <c r="BX55" i="49"/>
  <c r="FQ55" i="67"/>
  <c r="CS15" i="49"/>
  <c r="GL15" i="67"/>
  <c r="BW34" i="49"/>
  <c r="FP34" i="67"/>
  <c r="CG60" i="49"/>
  <c r="FZ60" i="67"/>
  <c r="CX38" i="49"/>
  <c r="GQ38" i="67"/>
  <c r="BE15" i="49"/>
  <c r="EX15" i="67"/>
  <c r="AL31" i="49"/>
  <c r="EE31" i="67"/>
  <c r="CB19" i="49"/>
  <c r="FU19" i="67"/>
  <c r="AL22" i="49"/>
  <c r="EE22" i="67"/>
  <c r="X49" i="49"/>
  <c r="DQ49" i="67"/>
  <c r="BP60" i="49"/>
  <c r="FI60" i="67"/>
  <c r="AX39" i="49"/>
  <c r="EQ39" i="67"/>
  <c r="BK19" i="49"/>
  <c r="FD19" i="67"/>
  <c r="BP22" i="49"/>
  <c r="FI22" i="67"/>
  <c r="CE59" i="49"/>
  <c r="FX59" i="67"/>
  <c r="T42" i="49"/>
  <c r="DM42" i="67"/>
  <c r="CQ24" i="46"/>
  <c r="CQ9" i="46"/>
  <c r="CI9" i="46"/>
  <c r="CI24" i="46"/>
  <c r="BD27" i="49"/>
  <c r="EW27" i="67"/>
  <c r="AQ24" i="49"/>
  <c r="EJ24" i="67"/>
  <c r="CN59" i="49"/>
  <c r="GG59" i="67"/>
  <c r="AV34" i="49"/>
  <c r="EO34" i="67"/>
  <c r="BD60" i="49"/>
  <c r="EW60" i="67"/>
  <c r="CA35" i="49"/>
  <c r="FT35" i="67"/>
  <c r="BE9" i="49"/>
  <c r="EX9" i="67"/>
  <c r="AP36" i="49"/>
  <c r="EI36" i="67"/>
  <c r="AN35" i="49"/>
  <c r="EG35" i="67"/>
  <c r="AK45" i="49"/>
  <c r="ED45" i="67"/>
  <c r="BO21" i="49"/>
  <c r="FH21" i="67"/>
  <c r="AD3" i="49"/>
  <c r="DW3" i="67"/>
  <c r="CK55" i="49"/>
  <c r="GD55" i="67"/>
  <c r="AY37" i="49"/>
  <c r="ER37" i="67"/>
  <c r="BL40" i="49"/>
  <c r="FE40" i="67"/>
  <c r="AQ25" i="49"/>
  <c r="EJ25" i="67"/>
  <c r="CA19" i="49"/>
  <c r="FT19" i="67"/>
  <c r="AG34" i="49"/>
  <c r="DZ34" i="67"/>
  <c r="BO35" i="49"/>
  <c r="FH35" i="67"/>
  <c r="BW38" i="49"/>
  <c r="FP38" i="67"/>
  <c r="BF40" i="49"/>
  <c r="EY40" i="67"/>
  <c r="BS3" i="49"/>
  <c r="FL3" i="67"/>
  <c r="AF53" i="49"/>
  <c r="DY53" i="67"/>
  <c r="BD34" i="49"/>
  <c r="EW34" i="67"/>
  <c r="AI55" i="49"/>
  <c r="EB55" i="67"/>
  <c r="AV54" i="49"/>
  <c r="EO54" i="67"/>
  <c r="AH20" i="49"/>
  <c r="EA20" i="67"/>
  <c r="BT54" i="49"/>
  <c r="FM54" i="67"/>
  <c r="CN36" i="49"/>
  <c r="GG36" i="67"/>
  <c r="AU38" i="49"/>
  <c r="EN38" i="67"/>
  <c r="CQ48" i="49"/>
  <c r="GJ48" i="67"/>
  <c r="CL37" i="49"/>
  <c r="GE37" i="67"/>
  <c r="AV36" i="49"/>
  <c r="EO36" i="67"/>
  <c r="AC44" i="49"/>
  <c r="DV44" i="67"/>
  <c r="CR50" i="49"/>
  <c r="GK50" i="67"/>
  <c r="BY56" i="49"/>
  <c r="FR56" i="67"/>
  <c r="CJ33" i="49"/>
  <c r="GC33" i="67"/>
  <c r="HE44" i="67"/>
  <c r="HD13" i="67"/>
  <c r="AN54" i="49"/>
  <c r="EG54" i="67"/>
  <c r="AX56" i="49"/>
  <c r="EQ56" i="67"/>
  <c r="CI48" i="49"/>
  <c r="GB48" i="67"/>
  <c r="CU3" i="49"/>
  <c r="GN3" i="67"/>
  <c r="AS20" i="49"/>
  <c r="EL20" i="67"/>
  <c r="CR41" i="49"/>
  <c r="GK41" i="67"/>
  <c r="AK33" i="49"/>
  <c r="ED33" i="67"/>
  <c r="BJ3" i="49"/>
  <c r="FC3" i="67"/>
  <c r="CP37" i="49"/>
  <c r="GI37" i="67"/>
  <c r="AQ48" i="49"/>
  <c r="EJ48" i="67"/>
  <c r="HC5" i="67"/>
  <c r="HD4" i="67"/>
  <c r="GY4" i="67"/>
  <c r="HA5" i="67"/>
  <c r="CL29" i="46"/>
  <c r="CL14" i="46"/>
  <c r="HE58" i="67"/>
  <c r="CC34" i="49"/>
  <c r="FV34" i="67"/>
  <c r="BP36" i="49"/>
  <c r="FI36" i="67"/>
  <c r="AO19" i="49"/>
  <c r="EH19" i="67"/>
  <c r="BP55" i="49"/>
  <c r="FI55" i="67"/>
  <c r="CW15" i="49"/>
  <c r="GP15" i="67"/>
  <c r="BR34" i="49"/>
  <c r="FK34" i="67"/>
  <c r="CE60" i="49"/>
  <c r="FX60" i="67"/>
  <c r="CY38" i="49"/>
  <c r="GR38" i="67"/>
  <c r="BG15" i="49"/>
  <c r="EZ15" i="67"/>
  <c r="AH31" i="49"/>
  <c r="EA31" i="67"/>
  <c r="CE19" i="49"/>
  <c r="FX19" i="67"/>
  <c r="AM22" i="49"/>
  <c r="EF22" i="67"/>
  <c r="Z49" i="49"/>
  <c r="DS49" i="67"/>
  <c r="BX60" i="49"/>
  <c r="FQ60" i="67"/>
  <c r="AZ39" i="49"/>
  <c r="ES39" i="67"/>
  <c r="BF19" i="49"/>
  <c r="EY19" i="67"/>
  <c r="BR22" i="49"/>
  <c r="FK22" i="67"/>
  <c r="BL9" i="46"/>
  <c r="BL24" i="46"/>
  <c r="HB68" i="67"/>
  <c r="HE27" i="67"/>
  <c r="HD9" i="67"/>
  <c r="BM27" i="49"/>
  <c r="FF27" i="67"/>
  <c r="CW59" i="49"/>
  <c r="GP59" i="67"/>
  <c r="AZ34" i="49"/>
  <c r="ES34" i="67"/>
  <c r="BF60" i="49"/>
  <c r="EY60" i="67"/>
  <c r="BW35" i="49"/>
  <c r="FP35" i="67"/>
  <c r="BH9" i="49"/>
  <c r="FA9" i="67"/>
  <c r="AK36" i="49"/>
  <c r="ED36" i="67"/>
  <c r="AJ35" i="49"/>
  <c r="EC35" i="67"/>
  <c r="AM45" i="49"/>
  <c r="EF45" i="67"/>
  <c r="BF21" i="49"/>
  <c r="EY21" i="67"/>
  <c r="X3" i="49"/>
  <c r="DQ3" i="67"/>
  <c r="CI55" i="49"/>
  <c r="GB55" i="67"/>
  <c r="AQ9" i="46"/>
  <c r="CF24" i="46"/>
  <c r="CF9" i="46"/>
  <c r="CB56" i="49"/>
  <c r="FU56" i="67"/>
  <c r="BU3" i="49"/>
  <c r="FN3" i="67"/>
  <c r="AI3" i="49"/>
  <c r="EB3" i="67"/>
  <c r="HB14" i="67"/>
  <c r="BR61" i="49"/>
  <c r="FK61" i="67"/>
  <c r="AO55" i="49"/>
  <c r="EH55" i="67"/>
  <c r="BY40" i="49"/>
  <c r="FR40" i="67"/>
  <c r="AK37" i="49"/>
  <c r="ED37" i="67"/>
  <c r="HB5" i="67"/>
  <c r="BC38" i="49"/>
  <c r="EV38" i="67"/>
  <c r="AL25" i="49"/>
  <c r="EE25" i="67"/>
  <c r="CI37" i="49"/>
  <c r="GB37" i="67"/>
  <c r="BA60" i="49"/>
  <c r="ET60" i="67"/>
  <c r="AG43" i="49"/>
  <c r="DZ43" i="67"/>
  <c r="BT40" i="49"/>
  <c r="FM40" i="67"/>
  <c r="CG33" i="49"/>
  <c r="FZ33" i="67"/>
  <c r="AR59" i="49"/>
  <c r="EK59" i="67"/>
  <c r="BF39" i="49"/>
  <c r="EY39" i="67"/>
  <c r="BT3" i="49"/>
  <c r="FM3" i="67"/>
  <c r="AM53" i="49"/>
  <c r="EF53" i="67"/>
  <c r="BO9" i="46"/>
  <c r="BO24" i="46"/>
  <c r="AD26" i="49"/>
  <c r="DW26" i="67"/>
  <c r="BX61" i="49"/>
  <c r="FQ61" i="67"/>
  <c r="AQ34" i="49"/>
  <c r="EJ34" i="67"/>
  <c r="BR13" i="49"/>
  <c r="FK13" i="67"/>
  <c r="AH60" i="49"/>
  <c r="EA60" i="67"/>
  <c r="BI22" i="49"/>
  <c r="FB22" i="67"/>
  <c r="BH38" i="49"/>
  <c r="FA38" i="67"/>
  <c r="BM37" i="49"/>
  <c r="FF37" i="67"/>
  <c r="BV40" i="49"/>
  <c r="FO40" i="67"/>
  <c r="AH37" i="49"/>
  <c r="EA37" i="67"/>
  <c r="BQ25" i="49"/>
  <c r="FJ25" i="67"/>
  <c r="HB26" i="67"/>
  <c r="CC59" i="49"/>
  <c r="FV59" i="67"/>
  <c r="AE42" i="49"/>
  <c r="DX42" i="67"/>
  <c r="AP24" i="49"/>
  <c r="EI24" i="67"/>
  <c r="BU24" i="46"/>
  <c r="BU9" i="46"/>
  <c r="HF89" i="67"/>
  <c r="AN24" i="46"/>
  <c r="HB44" i="67"/>
  <c r="HE16" i="67"/>
  <c r="HF86" i="67"/>
  <c r="AG61" i="49"/>
  <c r="DZ61" i="67"/>
  <c r="BR19" i="49"/>
  <c r="FK19" i="67"/>
  <c r="CD24" i="46"/>
  <c r="CD9" i="46"/>
  <c r="CF27" i="49"/>
  <c r="FY27" i="67"/>
  <c r="AW37" i="49"/>
  <c r="EP37" i="67"/>
  <c r="CW25" i="49"/>
  <c r="GP25" i="67"/>
  <c r="CM24" i="46"/>
  <c r="CM9" i="46"/>
  <c r="CT59" i="49"/>
  <c r="GM59" i="67"/>
  <c r="AU34" i="49"/>
  <c r="EN34" i="67"/>
  <c r="BL60" i="49"/>
  <c r="FE60" i="67"/>
  <c r="BP35" i="49"/>
  <c r="FI35" i="67"/>
  <c r="BL9" i="49"/>
  <c r="FE9" i="67"/>
  <c r="AL36" i="49"/>
  <c r="EE36" i="67"/>
  <c r="AP35" i="49"/>
  <c r="EI35" i="67"/>
  <c r="AP45" i="49"/>
  <c r="EI45" i="67"/>
  <c r="BN21" i="49"/>
  <c r="FG21" i="67"/>
  <c r="Z3" i="49"/>
  <c r="DS3" i="67"/>
  <c r="CD55" i="49"/>
  <c r="FW55" i="67"/>
  <c r="CC40" i="49"/>
  <c r="FV40" i="67"/>
  <c r="CI3" i="49"/>
  <c r="GB3" i="67"/>
  <c r="AV35" i="49"/>
  <c r="EO35" i="67"/>
  <c r="CH20" i="49"/>
  <c r="GA20" i="67"/>
  <c r="BL33" i="49"/>
  <c r="FE33" i="67"/>
  <c r="BR3" i="49"/>
  <c r="FK3" i="67"/>
  <c r="AG25" i="49"/>
  <c r="DZ25" i="67"/>
  <c r="CB35" i="49"/>
  <c r="FU35" i="67"/>
  <c r="BJ55" i="49"/>
  <c r="FC55" i="67"/>
  <c r="BD59" i="49"/>
  <c r="EW59" i="67"/>
  <c r="CM38" i="49"/>
  <c r="GF38" i="67"/>
  <c r="CK48" i="49"/>
  <c r="GD48" i="67"/>
  <c r="AX25" i="49"/>
  <c r="EQ25" i="67"/>
  <c r="AU40" i="49"/>
  <c r="EN40" i="67"/>
  <c r="AT21" i="49"/>
  <c r="EM21" i="67"/>
  <c r="CS37" i="49"/>
  <c r="GL37" i="67"/>
  <c r="AT55" i="49"/>
  <c r="EM55" i="67"/>
  <c r="CE34" i="49"/>
  <c r="FX34" i="67"/>
  <c r="BW36" i="49"/>
  <c r="FP36" i="67"/>
  <c r="BP34" i="49"/>
  <c r="FI34" i="67"/>
  <c r="BJ15" i="49"/>
  <c r="FC15" i="67"/>
  <c r="CI19" i="49"/>
  <c r="GB19" i="67"/>
  <c r="W49" i="49"/>
  <c r="DP49" i="67"/>
  <c r="AW39" i="49"/>
  <c r="EP39" i="67"/>
  <c r="W42" i="49"/>
  <c r="DP42" i="67"/>
  <c r="AU36" i="49"/>
  <c r="EN36" i="67"/>
  <c r="BB19" i="49"/>
  <c r="EU19" i="67"/>
  <c r="AJ24" i="49"/>
  <c r="EC24" i="67"/>
  <c r="BF38" i="49"/>
  <c r="EY38" i="67"/>
  <c r="CV59" i="49"/>
  <c r="GO59" i="67"/>
  <c r="BJ9" i="49"/>
  <c r="FC9" i="67"/>
  <c r="BM21" i="49"/>
  <c r="FF21" i="67"/>
  <c r="BQ56" i="49"/>
  <c r="FJ56" i="67"/>
  <c r="AI37" i="49"/>
  <c r="EB37" i="67"/>
  <c r="CC33" i="49"/>
  <c r="FV33" i="67"/>
  <c r="GY66" i="67"/>
  <c r="HD8" i="67"/>
  <c r="BI20" i="49"/>
  <c r="FB20" i="67"/>
  <c r="CF39" i="49"/>
  <c r="FY39" i="67"/>
  <c r="CG25" i="49"/>
  <c r="FZ25" i="67"/>
  <c r="CC22" i="49"/>
  <c r="FV22" i="67"/>
  <c r="BD61" i="49"/>
  <c r="EW61" i="67"/>
  <c r="BY15" i="49"/>
  <c r="FR15" i="67"/>
  <c r="BN40" i="49"/>
  <c r="FG40" i="67"/>
  <c r="BD33" i="49"/>
  <c r="EW33" i="67"/>
  <c r="AR50" i="49"/>
  <c r="EK50" i="67"/>
  <c r="CY35" i="49"/>
  <c r="GR35" i="67"/>
  <c r="CD37" i="49"/>
  <c r="FW37" i="67"/>
  <c r="AJ40" i="49"/>
  <c r="EC40" i="67"/>
  <c r="BR33" i="49"/>
  <c r="FK33" i="67"/>
  <c r="CQ3" i="49"/>
  <c r="GJ3" i="67"/>
  <c r="AN59" i="49"/>
  <c r="EG59" i="67"/>
  <c r="AJ33" i="49"/>
  <c r="EC33" i="67"/>
  <c r="W59" i="49"/>
  <c r="DP59" i="67"/>
  <c r="CJ21" i="49"/>
  <c r="GC21" i="67"/>
  <c r="CK34" i="49"/>
  <c r="GD34" i="67"/>
  <c r="AH19" i="49"/>
  <c r="EA19" i="67"/>
  <c r="CR15" i="49"/>
  <c r="GK15" i="67"/>
  <c r="BO15" i="49"/>
  <c r="FH15" i="67"/>
  <c r="CJ19" i="49"/>
  <c r="GC19" i="67"/>
  <c r="BT60" i="49"/>
  <c r="FM60" i="67"/>
  <c r="AV39" i="49"/>
  <c r="EO39" i="67"/>
  <c r="CL59" i="49"/>
  <c r="GE59" i="67"/>
  <c r="AI34" i="49"/>
  <c r="EB34" i="67"/>
  <c r="BE35" i="49"/>
  <c r="EX35" i="67"/>
  <c r="CF36" i="49"/>
  <c r="FY36" i="67"/>
  <c r="AU37" i="49"/>
  <c r="EN37" i="67"/>
  <c r="BQ35" i="49"/>
  <c r="FJ35" i="67"/>
  <c r="AH45" i="49"/>
  <c r="EA45" i="67"/>
  <c r="BJ37" i="49"/>
  <c r="FC37" i="67"/>
  <c r="AG20" i="49"/>
  <c r="DZ20" i="67"/>
  <c r="AN37" i="49"/>
  <c r="EG37" i="67"/>
  <c r="AV3" i="49"/>
  <c r="EO3" i="67"/>
  <c r="GZ11" i="67"/>
  <c r="BW59" i="49"/>
  <c r="FP59" i="67"/>
  <c r="AI38" i="49"/>
  <c r="EB38" i="67"/>
  <c r="CJ3" i="49"/>
  <c r="GC3" i="67"/>
  <c r="CP36" i="49"/>
  <c r="GI36" i="67"/>
  <c r="AY59" i="49"/>
  <c r="ER59" i="67"/>
  <c r="BJ34" i="49"/>
  <c r="FC34" i="67"/>
  <c r="AO54" i="49"/>
  <c r="EH54" i="67"/>
  <c r="Y39" i="49"/>
  <c r="DR39" i="67"/>
  <c r="BT50" i="49"/>
  <c r="FM50" i="67"/>
  <c r="BY37" i="49"/>
  <c r="FR37" i="67"/>
  <c r="BD48" i="49"/>
  <c r="EW48" i="67"/>
  <c r="AK19" i="49"/>
  <c r="ED19" i="67"/>
  <c r="GZ6" i="67"/>
  <c r="HF85" i="67"/>
  <c r="HE66" i="67"/>
  <c r="AM60" i="49"/>
  <c r="EF60" i="67"/>
  <c r="BL22" i="49"/>
  <c r="FE22" i="67"/>
  <c r="CV25" i="49"/>
  <c r="GO25" i="67"/>
  <c r="GY9" i="67"/>
  <c r="CP50" i="49"/>
  <c r="GI50" i="67"/>
  <c r="BZ27" i="49"/>
  <c r="FS27" i="67"/>
  <c r="BE38" i="49"/>
  <c r="EX38" i="67"/>
  <c r="AB47" i="49"/>
  <c r="DU47" i="67"/>
  <c r="BD25" i="49"/>
  <c r="EW25" i="67"/>
  <c r="GZ26" i="67"/>
  <c r="CS15" i="46"/>
  <c r="CS30" i="46"/>
  <c r="CQ59" i="49"/>
  <c r="GJ59" i="67"/>
  <c r="AY34" i="49"/>
  <c r="ER34" i="67"/>
  <c r="BO60" i="49"/>
  <c r="FH60" i="67"/>
  <c r="BT35" i="49"/>
  <c r="FM35" i="67"/>
  <c r="BO9" i="49"/>
  <c r="FH9" i="67"/>
  <c r="AH36" i="49"/>
  <c r="EA36" i="67"/>
  <c r="AL35" i="49"/>
  <c r="EE35" i="67"/>
  <c r="AN45" i="49"/>
  <c r="EG45" i="67"/>
  <c r="BL21" i="49"/>
  <c r="FE21" i="67"/>
  <c r="AC3" i="49"/>
  <c r="DV3" i="67"/>
  <c r="CB55" i="49"/>
  <c r="FU55" i="67"/>
  <c r="AW54" i="49"/>
  <c r="EP54" i="67"/>
  <c r="BF37" i="49"/>
  <c r="EY37" i="67"/>
  <c r="CI61" i="49"/>
  <c r="GB61" i="67"/>
  <c r="AP20" i="49"/>
  <c r="EI20" i="67"/>
  <c r="BQ40" i="49"/>
  <c r="FJ40" i="67"/>
  <c r="BR56" i="49"/>
  <c r="FK56" i="67"/>
  <c r="AP39" i="49"/>
  <c r="EI39" i="67"/>
  <c r="AO37" i="49"/>
  <c r="EH37" i="67"/>
  <c r="CC50" i="49"/>
  <c r="FV50" i="67"/>
  <c r="BZ25" i="49"/>
  <c r="FS25" i="67"/>
  <c r="BU54" i="49"/>
  <c r="FN54" i="67"/>
  <c r="BT38" i="49"/>
  <c r="FM38" i="67"/>
  <c r="CM33" i="49"/>
  <c r="GF33" i="67"/>
  <c r="AT3" i="49"/>
  <c r="EM3" i="67"/>
  <c r="HA44" i="67"/>
  <c r="HE31" i="67"/>
  <c r="HE4" i="67"/>
  <c r="CK24" i="46"/>
  <c r="CK9" i="46"/>
  <c r="HE20" i="67"/>
  <c r="HA10" i="67"/>
  <c r="CE9" i="46"/>
  <c r="CE24" i="46"/>
  <c r="HB42" i="67"/>
  <c r="HB16" i="67"/>
  <c r="HE8" i="67"/>
  <c r="HE34" i="67"/>
  <c r="HA68" i="67"/>
  <c r="BQ59" i="49"/>
  <c r="FJ59" i="67"/>
  <c r="BN20" i="49"/>
  <c r="FG20" i="67"/>
  <c r="CI54" i="49"/>
  <c r="GB54" i="67"/>
  <c r="CK40" i="49"/>
  <c r="GD40" i="67"/>
  <c r="AJ38" i="49"/>
  <c r="EC38" i="67"/>
  <c r="AH56" i="49"/>
  <c r="EA56" i="67"/>
  <c r="CK39" i="49"/>
  <c r="GD39" i="67"/>
  <c r="BA33" i="49"/>
  <c r="ET33" i="67"/>
  <c r="AS48" i="49"/>
  <c r="EL48" i="67"/>
  <c r="Y28" i="49"/>
  <c r="DR28" i="67"/>
  <c r="CH3" i="49"/>
  <c r="GA3" i="67"/>
  <c r="BG50" i="49"/>
  <c r="EZ50" i="67"/>
  <c r="CB25" i="49"/>
  <c r="FU25" i="67"/>
  <c r="CE22" i="49"/>
  <c r="FX22" i="67"/>
  <c r="AQ27" i="49"/>
  <c r="EJ27" i="67"/>
  <c r="CS60" i="49"/>
  <c r="GL60" i="67"/>
  <c r="CT36" i="49"/>
  <c r="GM36" i="67"/>
  <c r="AS35" i="49"/>
  <c r="EL35" i="67"/>
  <c r="BJ61" i="49"/>
  <c r="FC61" i="67"/>
  <c r="AS22" i="49"/>
  <c r="EL22" i="67"/>
  <c r="CR14" i="46"/>
  <c r="CR29" i="46"/>
  <c r="AK61" i="49"/>
  <c r="ED61" i="67"/>
  <c r="BU15" i="49"/>
  <c r="FN15" i="67"/>
  <c r="HE46" i="67"/>
  <c r="BC59" i="49"/>
  <c r="EV59" i="67"/>
  <c r="CI20" i="49"/>
  <c r="GB20" i="67"/>
  <c r="BM54" i="49"/>
  <c r="FF54" i="67"/>
  <c r="BH40" i="49"/>
  <c r="FA40" i="67"/>
  <c r="AX38" i="49"/>
  <c r="EQ38" i="67"/>
  <c r="CF56" i="49"/>
  <c r="FY56" i="67"/>
  <c r="BN39" i="49"/>
  <c r="FG39" i="67"/>
  <c r="BE33" i="49"/>
  <c r="EX33" i="67"/>
  <c r="BT48" i="49"/>
  <c r="FM48" i="67"/>
  <c r="BS21" i="49"/>
  <c r="FL21" i="67"/>
  <c r="BQ3" i="49"/>
  <c r="FJ3" i="67"/>
  <c r="AZ50" i="49"/>
  <c r="ES50" i="67"/>
  <c r="AP25" i="49"/>
  <c r="EI25" i="67"/>
  <c r="CY48" i="49"/>
  <c r="GR48" i="67"/>
  <c r="CS35" i="49"/>
  <c r="GL35" i="67"/>
  <c r="AK53" i="49"/>
  <c r="ED53" i="67"/>
  <c r="CC35" i="49"/>
  <c r="FV35" i="67"/>
  <c r="AP3" i="49"/>
  <c r="EI3" i="67"/>
  <c r="BP19" i="49"/>
  <c r="FI19" i="67"/>
  <c r="BO34" i="49"/>
  <c r="FH34" i="67"/>
  <c r="AB26" i="49"/>
  <c r="DU26" i="67"/>
  <c r="CJ37" i="49"/>
  <c r="GC37" i="67"/>
  <c r="BS61" i="49"/>
  <c r="FL61" i="67"/>
  <c r="BN55" i="49"/>
  <c r="FG55" i="67"/>
  <c r="HE26" i="67"/>
  <c r="BE59" i="49"/>
  <c r="EX59" i="67"/>
  <c r="BV20" i="49"/>
  <c r="FO20" i="67"/>
  <c r="AF54" i="49"/>
  <c r="DY54" i="67"/>
  <c r="AO40" i="49"/>
  <c r="EH40" i="67"/>
  <c r="CC38" i="49"/>
  <c r="FV38" i="67"/>
  <c r="BA56" i="49"/>
  <c r="ET56" i="67"/>
  <c r="Z39" i="49"/>
  <c r="DS39" i="67"/>
  <c r="BU33" i="49"/>
  <c r="FN33" i="67"/>
  <c r="CL48" i="49"/>
  <c r="GE48" i="67"/>
  <c r="AQ21" i="49"/>
  <c r="EJ21" i="67"/>
  <c r="CO3" i="49"/>
  <c r="GH3" i="67"/>
  <c r="BR50" i="49"/>
  <c r="FK50" i="67"/>
  <c r="AS25" i="49"/>
  <c r="EL25" i="67"/>
  <c r="AJ59" i="49"/>
  <c r="EC59" i="67"/>
  <c r="AU20" i="49"/>
  <c r="EN20" i="67"/>
  <c r="BZ37" i="49"/>
  <c r="FS37" i="67"/>
  <c r="AV40" i="49"/>
  <c r="EO40" i="67"/>
  <c r="CP41" i="49"/>
  <c r="GI41" i="67"/>
  <c r="BH56" i="49"/>
  <c r="FA56" i="67"/>
  <c r="BP39" i="49"/>
  <c r="FI39" i="67"/>
  <c r="AH33" i="49"/>
  <c r="EA33" i="67"/>
  <c r="BK48" i="49"/>
  <c r="FD48" i="67"/>
  <c r="AS21" i="49"/>
  <c r="EL21" i="67"/>
  <c r="BF3" i="49"/>
  <c r="EY3" i="67"/>
  <c r="AK50" i="49"/>
  <c r="ED50" i="67"/>
  <c r="Y59" i="49"/>
  <c r="DR59" i="67"/>
  <c r="CX37" i="49"/>
  <c r="GQ37" i="67"/>
  <c r="CT39" i="49"/>
  <c r="GM39" i="67"/>
  <c r="AH48" i="49"/>
  <c r="EA48" i="67"/>
  <c r="CK21" i="49"/>
  <c r="GD21" i="67"/>
  <c r="AX55" i="49"/>
  <c r="EQ55" i="67"/>
  <c r="CM34" i="49"/>
  <c r="GF34" i="67"/>
  <c r="BZ36" i="49"/>
  <c r="FS36" i="67"/>
  <c r="AL19" i="49"/>
  <c r="EE19" i="67"/>
  <c r="BT55" i="49"/>
  <c r="FM55" i="67"/>
  <c r="CP15" i="49"/>
  <c r="GI15" i="67"/>
  <c r="BX34" i="49"/>
  <c r="FQ34" i="67"/>
  <c r="CJ60" i="49"/>
  <c r="GC60" i="67"/>
  <c r="CW38" i="49"/>
  <c r="GP38" i="67"/>
  <c r="BK15" i="49"/>
  <c r="FD15" i="67"/>
  <c r="AM31" i="49"/>
  <c r="EF31" i="67"/>
  <c r="CD19" i="49"/>
  <c r="FW19" i="67"/>
  <c r="AN22" i="49"/>
  <c r="EG22" i="67"/>
  <c r="U49" i="49"/>
  <c r="DN49" i="67"/>
  <c r="BY60" i="49"/>
  <c r="FR60" i="67"/>
  <c r="AY39" i="49"/>
  <c r="ER39" i="67"/>
  <c r="BG19" i="49"/>
  <c r="EZ19" i="67"/>
  <c r="CA22" i="49"/>
  <c r="FT22" i="67"/>
  <c r="CH59" i="49"/>
  <c r="GA59" i="67"/>
  <c r="Z42" i="49"/>
  <c r="DS42" i="67"/>
  <c r="CR15" i="46"/>
  <c r="CR30" i="46"/>
  <c r="AF34" i="49"/>
  <c r="DY34" i="67"/>
  <c r="AX60" i="49"/>
  <c r="EQ60" i="67"/>
  <c r="AF43" i="49"/>
  <c r="DY43" i="67"/>
  <c r="BQ13" i="49"/>
  <c r="FJ13" i="67"/>
  <c r="AZ36" i="49"/>
  <c r="ES36" i="67"/>
  <c r="BH35" i="49"/>
  <c r="FA35" i="67"/>
  <c r="AX61" i="49"/>
  <c r="EQ61" i="67"/>
  <c r="AL55" i="49"/>
  <c r="EE55" i="67"/>
  <c r="CI14" i="46"/>
  <c r="CI29" i="46"/>
  <c r="BA27" i="49"/>
  <c r="ET27" i="67"/>
  <c r="AK60" i="49"/>
  <c r="ED60" i="67"/>
  <c r="AA44" i="49"/>
  <c r="DT44" i="67"/>
  <c r="CE36" i="49"/>
  <c r="FX36" i="67"/>
  <c r="AY19" i="49"/>
  <c r="ER19" i="67"/>
  <c r="BJ22" i="49"/>
  <c r="FC22" i="67"/>
  <c r="CK27" i="49"/>
  <c r="GD27" i="67"/>
  <c r="AX37" i="49"/>
  <c r="EQ37" i="67"/>
  <c r="CN25" i="49"/>
  <c r="GG25" i="67"/>
  <c r="HE61" i="67"/>
  <c r="BI27" i="49"/>
  <c r="FB27" i="67"/>
  <c r="AG24" i="49"/>
  <c r="DZ24" i="67"/>
  <c r="BK36" i="49"/>
  <c r="FD36" i="67"/>
  <c r="CX50" i="49"/>
  <c r="GQ50" i="67"/>
  <c r="BY27" i="49"/>
  <c r="FR27" i="67"/>
  <c r="BO38" i="49"/>
  <c r="FH38" i="67"/>
  <c r="AA47" i="49"/>
  <c r="DT47" i="67"/>
  <c r="BJ25" i="49"/>
  <c r="FC25" i="67"/>
  <c r="CS59" i="49"/>
  <c r="GL59" i="67"/>
  <c r="BB34" i="49"/>
  <c r="EU34" i="67"/>
  <c r="BM60" i="49"/>
  <c r="FF60" i="67"/>
  <c r="BV35" i="49"/>
  <c r="FO35" i="67"/>
  <c r="BM9" i="49"/>
  <c r="FF9" i="67"/>
  <c r="AQ36" i="49"/>
  <c r="EJ36" i="67"/>
  <c r="AO35" i="49"/>
  <c r="EH35" i="67"/>
  <c r="AL45" i="49"/>
  <c r="EE45" i="67"/>
  <c r="BD21" i="49"/>
  <c r="EW21" i="67"/>
  <c r="AA3" i="49"/>
  <c r="DT3" i="67"/>
  <c r="CG55" i="49"/>
  <c r="FZ55" i="67"/>
  <c r="BC54" i="49"/>
  <c r="EV54" i="67"/>
  <c r="BG37" i="49"/>
  <c r="EZ37" i="67"/>
  <c r="CH61" i="49"/>
  <c r="GA61" i="67"/>
  <c r="AI20" i="49"/>
  <c r="EB20" i="67"/>
  <c r="BR40" i="49"/>
  <c r="FK40" i="67"/>
  <c r="BX56" i="49"/>
  <c r="FQ56" i="67"/>
  <c r="AL39" i="49"/>
  <c r="EE39" i="67"/>
  <c r="AF37" i="49"/>
  <c r="DY37" i="67"/>
  <c r="CE50" i="49"/>
  <c r="FX50" i="67"/>
  <c r="BU25" i="49"/>
  <c r="FN25" i="67"/>
  <c r="BQ54" i="49"/>
  <c r="FJ54" i="67"/>
  <c r="BQ38" i="49"/>
  <c r="FJ38" i="67"/>
  <c r="CL33" i="49"/>
  <c r="GE33" i="67"/>
  <c r="AS3" i="49"/>
  <c r="EL3" i="67"/>
  <c r="AQ38" i="49"/>
  <c r="EJ38" i="67"/>
  <c r="AD28" i="49"/>
  <c r="DW28" i="67"/>
  <c r="CQ60" i="49"/>
  <c r="GJ60" i="67"/>
  <c r="BM40" i="49"/>
  <c r="FF40" i="67"/>
  <c r="CE37" i="49"/>
  <c r="FX37" i="67"/>
  <c r="AL40" i="49"/>
  <c r="EE40" i="67"/>
  <c r="AO21" i="49"/>
  <c r="EH21" i="67"/>
  <c r="BX37" i="49"/>
  <c r="FQ37" i="67"/>
  <c r="BY39" i="49"/>
  <c r="FR39" i="67"/>
  <c r="BG3" i="49"/>
  <c r="EZ3" i="67"/>
  <c r="AI19" i="49"/>
  <c r="EB19" i="67"/>
  <c r="CO15" i="49"/>
  <c r="GH15" i="67"/>
  <c r="CV38" i="49"/>
  <c r="GO38" i="67"/>
  <c r="BM19" i="49"/>
  <c r="FF19" i="67"/>
  <c r="BF35" i="49"/>
  <c r="EY35" i="67"/>
  <c r="AI60" i="49"/>
  <c r="EB60" i="67"/>
  <c r="BL36" i="49"/>
  <c r="FE36" i="67"/>
  <c r="BX27" i="49"/>
  <c r="FQ27" i="67"/>
  <c r="BS25" i="49"/>
  <c r="FL25" i="67"/>
  <c r="HA52" i="67"/>
  <c r="BY13" i="49"/>
  <c r="FR13" i="67"/>
  <c r="AV19" i="49"/>
  <c r="EO19" i="67"/>
  <c r="BG27" i="49"/>
  <c r="EZ27" i="67"/>
  <c r="BV25" i="49"/>
  <c r="FO25" i="67"/>
  <c r="W28" i="49"/>
  <c r="DP28" i="67"/>
  <c r="HF32" i="67"/>
  <c r="BZ15" i="49"/>
  <c r="FS15" i="67"/>
  <c r="CH56" i="49"/>
  <c r="GA56" i="67"/>
  <c r="CU35" i="49"/>
  <c r="GN35" i="67"/>
  <c r="BR20" i="49"/>
  <c r="FK20" i="67"/>
  <c r="CA33" i="49"/>
  <c r="FT33" i="67"/>
  <c r="BC20" i="49"/>
  <c r="EV20" i="67"/>
  <c r="AQ33" i="49"/>
  <c r="EJ33" i="67"/>
  <c r="AG48" i="49"/>
  <c r="DZ48" i="67"/>
  <c r="BZ60" i="49"/>
  <c r="FS60" i="67"/>
  <c r="CE27" i="49"/>
  <c r="FX27" i="67"/>
  <c r="CO15" i="46"/>
  <c r="CO30" i="46"/>
  <c r="AN24" i="49"/>
  <c r="EG24" i="67"/>
  <c r="HC11" i="67"/>
  <c r="CM14" i="46"/>
  <c r="CM29" i="46"/>
  <c r="HD43" i="67"/>
  <c r="CK14" i="46"/>
  <c r="CK29" i="46"/>
  <c r="BY24" i="46"/>
  <c r="BY9" i="46"/>
  <c r="BT9" i="46"/>
  <c r="BT24" i="46"/>
  <c r="BT59" i="49"/>
  <c r="FM59" i="67"/>
  <c r="BE20" i="49"/>
  <c r="EX20" i="67"/>
  <c r="CJ54" i="49"/>
  <c r="GC54" i="67"/>
  <c r="CJ40" i="49"/>
  <c r="GC40" i="67"/>
  <c r="AK38" i="49"/>
  <c r="ED38" i="67"/>
  <c r="AM56" i="49"/>
  <c r="EF56" i="67"/>
  <c r="CB39" i="49"/>
  <c r="FU39" i="67"/>
  <c r="AT33" i="49"/>
  <c r="EM33" i="67"/>
  <c r="BB48" i="49"/>
  <c r="EU48" i="67"/>
  <c r="X28" i="49"/>
  <c r="DQ28" i="67"/>
  <c r="CK3" i="49"/>
  <c r="GD3" i="67"/>
  <c r="BL50" i="49"/>
  <c r="FE50" i="67"/>
  <c r="CK25" i="49"/>
  <c r="GD25" i="67"/>
  <c r="CK22" i="49"/>
  <c r="GD22" i="67"/>
  <c r="HD6" i="67"/>
  <c r="AN27" i="49"/>
  <c r="EG27" i="67"/>
  <c r="CT60" i="49"/>
  <c r="GM60" i="67"/>
  <c r="CX36" i="49"/>
  <c r="GQ36" i="67"/>
  <c r="BA35" i="49"/>
  <c r="ET35" i="67"/>
  <c r="BG61" i="49"/>
  <c r="EZ61" i="67"/>
  <c r="BC22" i="49"/>
  <c r="EV22" i="67"/>
  <c r="AJ61" i="49"/>
  <c r="EC61" i="67"/>
  <c r="CA15" i="49"/>
  <c r="FT15" i="67"/>
  <c r="CN15" i="46"/>
  <c r="CN30" i="46"/>
  <c r="CP24" i="46"/>
  <c r="CP9" i="46"/>
  <c r="AT59" i="49"/>
  <c r="EM59" i="67"/>
  <c r="CB20" i="49"/>
  <c r="FU20" i="67"/>
  <c r="BL54" i="49"/>
  <c r="FE54" i="67"/>
  <c r="BI40" i="49"/>
  <c r="FB40" i="67"/>
  <c r="BA38" i="49"/>
  <c r="ET38" i="67"/>
  <c r="CG56" i="49"/>
  <c r="FZ56" i="67"/>
  <c r="BI39" i="49"/>
  <c r="FB39" i="67"/>
  <c r="BF33" i="49"/>
  <c r="EY33" i="67"/>
  <c r="BY48" i="49"/>
  <c r="FR48" i="67"/>
  <c r="BV21" i="49"/>
  <c r="FO21" i="67"/>
  <c r="BP3" i="49"/>
  <c r="FI3" i="67"/>
  <c r="BC50" i="49"/>
  <c r="EV50" i="67"/>
  <c r="AI25" i="49"/>
  <c r="EB25" i="67"/>
  <c r="CT48" i="49"/>
  <c r="GM48" i="67"/>
  <c r="CP35" i="49"/>
  <c r="GI35" i="67"/>
  <c r="AN53" i="49"/>
  <c r="EG53" i="67"/>
  <c r="CF35" i="49"/>
  <c r="FY35" i="67"/>
  <c r="AJ3" i="49"/>
  <c r="EC3" i="67"/>
  <c r="BZ19" i="49"/>
  <c r="FS19" i="67"/>
  <c r="BF34" i="49"/>
  <c r="EY34" i="67"/>
  <c r="T26" i="49"/>
  <c r="DM26" i="67"/>
  <c r="CK37" i="49"/>
  <c r="GD37" i="67"/>
  <c r="BV61" i="49"/>
  <c r="FO61" i="67"/>
  <c r="BO55" i="49"/>
  <c r="FH55" i="67"/>
  <c r="CB9" i="46"/>
  <c r="CB24" i="46"/>
  <c r="CO9" i="46"/>
  <c r="CO24" i="46"/>
  <c r="BK59" i="49"/>
  <c r="FD59" i="67"/>
  <c r="BW20" i="49"/>
  <c r="FP20" i="67"/>
  <c r="AH54" i="49"/>
  <c r="EA54" i="67"/>
  <c r="AI40" i="49"/>
  <c r="EB40" i="67"/>
  <c r="CF38" i="49"/>
  <c r="FY38" i="67"/>
  <c r="AR56" i="49"/>
  <c r="EK56" i="67"/>
  <c r="U39" i="49"/>
  <c r="DN39" i="67"/>
  <c r="BQ33" i="49"/>
  <c r="FJ33" i="67"/>
  <c r="CM48" i="49"/>
  <c r="GF48" i="67"/>
  <c r="AF21" i="49"/>
  <c r="DY21" i="67"/>
  <c r="CP3" i="49"/>
  <c r="GI3" i="67"/>
  <c r="BW50" i="49"/>
  <c r="FP50" i="67"/>
  <c r="AT25" i="49"/>
  <c r="EM25" i="67"/>
  <c r="AI59" i="49"/>
  <c r="EB59" i="67"/>
  <c r="BB20" i="49"/>
  <c r="EU20" i="67"/>
  <c r="BW37" i="49"/>
  <c r="FP37" i="67"/>
  <c r="AZ40" i="49"/>
  <c r="ES40" i="67"/>
  <c r="CU41" i="49"/>
  <c r="GN41" i="67"/>
  <c r="BN56" i="49"/>
  <c r="FG56" i="67"/>
  <c r="BS39" i="49"/>
  <c r="FL39" i="67"/>
  <c r="AM33" i="49"/>
  <c r="EF33" i="67"/>
  <c r="BL48" i="49"/>
  <c r="FE48" i="67"/>
  <c r="AR21" i="49"/>
  <c r="EK21" i="67"/>
  <c r="BN3" i="49"/>
  <c r="FG3" i="67"/>
  <c r="AM50" i="49"/>
  <c r="EF50" i="67"/>
  <c r="AA59" i="49"/>
  <c r="DT59" i="67"/>
  <c r="CU37" i="49"/>
  <c r="GN37" i="67"/>
  <c r="CV39" i="49"/>
  <c r="GO39" i="67"/>
  <c r="AJ48" i="49"/>
  <c r="EC48" i="67"/>
  <c r="CL21" i="49"/>
  <c r="GE21" i="67"/>
  <c r="AY55" i="49"/>
  <c r="ER55" i="67"/>
  <c r="CD34" i="49"/>
  <c r="FW34" i="67"/>
  <c r="BX36" i="49"/>
  <c r="FQ36" i="67"/>
  <c r="AM19" i="49"/>
  <c r="EF19" i="67"/>
  <c r="BR55" i="49"/>
  <c r="FK55" i="67"/>
  <c r="CV15" i="49"/>
  <c r="GO15" i="67"/>
  <c r="BZ34" i="49"/>
  <c r="FS34" i="67"/>
  <c r="CH60" i="49"/>
  <c r="GA60" i="67"/>
  <c r="CN38" i="49"/>
  <c r="GG38" i="67"/>
  <c r="BD15" i="49"/>
  <c r="EW15" i="67"/>
  <c r="AK31" i="49"/>
  <c r="ED31" i="67"/>
  <c r="CF19" i="49"/>
  <c r="FY19" i="67"/>
  <c r="AG22" i="49"/>
  <c r="DZ22" i="67"/>
  <c r="V49" i="49"/>
  <c r="DO49" i="67"/>
  <c r="BS60" i="49"/>
  <c r="FL60" i="67"/>
  <c r="BA39" i="49"/>
  <c r="ET39" i="67"/>
  <c r="BL19" i="49"/>
  <c r="FE19" i="67"/>
  <c r="BV22" i="49"/>
  <c r="FO22" i="67"/>
  <c r="CB59" i="49"/>
  <c r="FU59" i="67"/>
  <c r="Y42" i="49"/>
  <c r="DR42" i="67"/>
  <c r="HC58" i="67"/>
  <c r="HC26" i="67"/>
  <c r="AJ34" i="49"/>
  <c r="EC34" i="67"/>
  <c r="BC60" i="49"/>
  <c r="EV60" i="67"/>
  <c r="AQ43" i="49"/>
  <c r="AL9" i="46" s="1"/>
  <c r="EJ43" i="67"/>
  <c r="BS13" i="49"/>
  <c r="FL13" i="67"/>
  <c r="BA36" i="49"/>
  <c r="ET36" i="67"/>
  <c r="BD35" i="49"/>
  <c r="EW35" i="67"/>
  <c r="AY61" i="49"/>
  <c r="ER61" i="67"/>
  <c r="AF55" i="49"/>
  <c r="DY55" i="67"/>
  <c r="BB27" i="49"/>
  <c r="EU27" i="67"/>
  <c r="AL60" i="49"/>
  <c r="EE60" i="67"/>
  <c r="AE44" i="49"/>
  <c r="DX44" i="67"/>
  <c r="CD36" i="49"/>
  <c r="FW36" i="67"/>
  <c r="AX19" i="49"/>
  <c r="EQ19" i="67"/>
  <c r="BN22" i="49"/>
  <c r="FG22" i="67"/>
  <c r="HD44" i="67"/>
  <c r="HD11" i="67"/>
  <c r="HE57" i="67"/>
  <c r="HF57" i="67" s="1"/>
  <c r="CM27" i="49"/>
  <c r="GF27" i="67"/>
  <c r="AT37" i="49"/>
  <c r="EM37" i="67"/>
  <c r="CU25" i="49"/>
  <c r="GN25" i="67"/>
  <c r="GY43" i="67"/>
  <c r="BH27" i="49"/>
  <c r="FA27" i="67"/>
  <c r="AL24" i="49"/>
  <c r="EE24" i="67"/>
  <c r="BH36" i="49"/>
  <c r="FA36" i="67"/>
  <c r="CS50" i="49"/>
  <c r="GL50" i="67"/>
  <c r="BT27" i="49"/>
  <c r="FM27" i="67"/>
  <c r="BG38" i="49"/>
  <c r="EZ38" i="67"/>
  <c r="AC47" i="49"/>
  <c r="DV47" i="67"/>
  <c r="BL25" i="49"/>
  <c r="FE25" i="67"/>
  <c r="CO59" i="49"/>
  <c r="GH59" i="67"/>
  <c r="AS34" i="49"/>
  <c r="EL34" i="67"/>
  <c r="BE60" i="49"/>
  <c r="EX60" i="67"/>
  <c r="BS35" i="49"/>
  <c r="FL35" i="67"/>
  <c r="BD9" i="49"/>
  <c r="EW9" i="67"/>
  <c r="AF36" i="49"/>
  <c r="DY36" i="67"/>
  <c r="AG35" i="49"/>
  <c r="DZ35" i="67"/>
  <c r="AO45" i="49"/>
  <c r="EH45" i="67"/>
  <c r="BG21" i="49"/>
  <c r="EZ21" i="67"/>
  <c r="Y3" i="49"/>
  <c r="DR3" i="67"/>
  <c r="CC55" i="49"/>
  <c r="FV55" i="67"/>
  <c r="AX54" i="49"/>
  <c r="EQ54" i="67"/>
  <c r="BI37" i="49"/>
  <c r="FB37" i="67"/>
  <c r="CJ61" i="49"/>
  <c r="GC61" i="67"/>
  <c r="AM20" i="49"/>
  <c r="EF20" i="67"/>
  <c r="CA40" i="49"/>
  <c r="FT40" i="67"/>
  <c r="BW56" i="49"/>
  <c r="FP56" i="67"/>
  <c r="AF39" i="49"/>
  <c r="DY39" i="67"/>
  <c r="AQ37" i="49"/>
  <c r="EJ37" i="67"/>
  <c r="CF50" i="49"/>
  <c r="FY50" i="67"/>
  <c r="BT25" i="49"/>
  <c r="FM25" i="67"/>
  <c r="CA54" i="49"/>
  <c r="FT54" i="67"/>
  <c r="BU38" i="49"/>
  <c r="FN38" i="67"/>
  <c r="CI33" i="49"/>
  <c r="GB33" i="67"/>
  <c r="BC3" i="49"/>
  <c r="EV3" i="67"/>
  <c r="BM20" i="49"/>
  <c r="FF20" i="67"/>
  <c r="AY48" i="49"/>
  <c r="ER48" i="67"/>
  <c r="CL22" i="49"/>
  <c r="GE22" i="67"/>
  <c r="AF27" i="49"/>
  <c r="DY27" i="67"/>
  <c r="AI61" i="49"/>
  <c r="EB61" i="67"/>
  <c r="BD39" i="49"/>
  <c r="EW39" i="67"/>
  <c r="CA21" i="49"/>
  <c r="FT21" i="67"/>
  <c r="CO48" i="49"/>
  <c r="GH48" i="67"/>
  <c r="AK3" i="49"/>
  <c r="ED3" i="67"/>
  <c r="BQ19" i="49"/>
  <c r="FJ19" i="67"/>
  <c r="BQ61" i="49"/>
  <c r="FJ61" i="67"/>
  <c r="AD39" i="49"/>
  <c r="DW39" i="67"/>
  <c r="BS50" i="49"/>
  <c r="FL50" i="67"/>
  <c r="BO56" i="49"/>
  <c r="FH56" i="67"/>
  <c r="AF50" i="49"/>
  <c r="DY50" i="67"/>
  <c r="CW39" i="49"/>
  <c r="GP39" i="67"/>
  <c r="CF59" i="49"/>
  <c r="FY59" i="67"/>
  <c r="AO34" i="49"/>
  <c r="EH34" i="67"/>
  <c r="AG55" i="49"/>
  <c r="DZ55" i="67"/>
  <c r="CB36" i="49"/>
  <c r="FU36" i="67"/>
  <c r="AV37" i="49"/>
  <c r="EO37" i="67"/>
  <c r="BG25" i="49"/>
  <c r="EZ25" i="67"/>
  <c r="BG60" i="49"/>
  <c r="EZ60" i="67"/>
  <c r="CH55" i="49"/>
  <c r="GA55" i="67"/>
  <c r="CG61" i="49"/>
  <c r="FZ61" i="67"/>
  <c r="BA3" i="49"/>
  <c r="ET3" i="67"/>
  <c r="GZ52" i="67"/>
  <c r="GZ14" i="67"/>
  <c r="AP38" i="49"/>
  <c r="EI38" i="67"/>
  <c r="CC3" i="49"/>
  <c r="FV3" i="67"/>
  <c r="CU36" i="49"/>
  <c r="GN36" i="67"/>
  <c r="V26" i="49"/>
  <c r="DO26" i="67"/>
  <c r="CA20" i="49"/>
  <c r="FT20" i="67"/>
  <c r="AW56" i="49"/>
  <c r="EP56" i="67"/>
  <c r="AI21" i="49"/>
  <c r="EB21" i="67"/>
  <c r="BQ37" i="49"/>
  <c r="FJ37" i="67"/>
  <c r="BD56" i="49"/>
  <c r="EW56" i="67"/>
  <c r="BI3" i="49"/>
  <c r="FB3" i="67"/>
  <c r="AZ55" i="49"/>
  <c r="ES55" i="67"/>
  <c r="BQ55" i="49"/>
  <c r="FJ55" i="67"/>
  <c r="BS34" i="49"/>
  <c r="FL34" i="67"/>
  <c r="AJ22" i="49"/>
  <c r="EC22" i="67"/>
  <c r="BQ22" i="49"/>
  <c r="FJ22" i="67"/>
  <c r="AV61" i="49"/>
  <c r="EO61" i="67"/>
  <c r="Y44" i="49"/>
  <c r="DR44" i="67"/>
  <c r="CO25" i="49"/>
  <c r="GH25" i="67"/>
  <c r="AK24" i="49"/>
  <c r="ED24" i="67"/>
  <c r="BI36" i="49"/>
  <c r="FB36" i="67"/>
  <c r="BM38" i="49"/>
  <c r="FF38" i="67"/>
  <c r="CF55" i="49"/>
  <c r="FY55" i="67"/>
  <c r="BV38" i="49"/>
  <c r="FO38" i="67"/>
  <c r="HC10" i="67"/>
  <c r="AS33" i="49"/>
  <c r="EL33" i="67"/>
  <c r="CO60" i="49"/>
  <c r="GH60" i="67"/>
  <c r="BD40" i="49"/>
  <c r="EW40" i="67"/>
  <c r="BU48" i="49"/>
  <c r="FN48" i="67"/>
  <c r="AM25" i="49"/>
  <c r="EF25" i="67"/>
  <c r="AO3" i="49"/>
  <c r="EH3" i="67"/>
  <c r="BV19" i="49"/>
  <c r="FO19" i="67"/>
  <c r="CM37" i="49"/>
  <c r="GF37" i="67"/>
  <c r="AG40" i="49"/>
  <c r="DZ40" i="67"/>
  <c r="CN3" i="49"/>
  <c r="GG3" i="67"/>
  <c r="AX40" i="49"/>
  <c r="EQ40" i="67"/>
  <c r="AI50" i="49"/>
  <c r="EB50" i="67"/>
  <c r="CF21" i="49"/>
  <c r="FY21" i="67"/>
  <c r="CH34" i="49"/>
  <c r="GA34" i="67"/>
  <c r="CT15" i="49"/>
  <c r="GM15" i="67"/>
  <c r="BF15" i="49"/>
  <c r="EY15" i="67"/>
  <c r="Y49" i="49"/>
  <c r="DR49" i="67"/>
  <c r="BN19" i="49"/>
  <c r="FG19" i="67"/>
  <c r="U42" i="49"/>
  <c r="DN42" i="67"/>
  <c r="AY36" i="49"/>
  <c r="ER36" i="67"/>
  <c r="AD44" i="49"/>
  <c r="DW44" i="67"/>
  <c r="CO14" i="46"/>
  <c r="CO29" i="46"/>
  <c r="BV9" i="46"/>
  <c r="BV24" i="46"/>
  <c r="HE43" i="67"/>
  <c r="GY46" i="67"/>
  <c r="HB49" i="67"/>
  <c r="HD7" i="67"/>
  <c r="GZ4" i="67"/>
  <c r="GZ5" i="67"/>
  <c r="HB66" i="67"/>
  <c r="HA46" i="67"/>
  <c r="BN9" i="46"/>
  <c r="BN24" i="46"/>
  <c r="AM24" i="46"/>
  <c r="HA26" i="67"/>
  <c r="HB8" i="67"/>
  <c r="GZ66" i="67"/>
  <c r="BP59" i="49"/>
  <c r="FI59" i="67"/>
  <c r="BJ20" i="49"/>
  <c r="FC20" i="67"/>
  <c r="CL54" i="49"/>
  <c r="GE54" i="67"/>
  <c r="CG40" i="49"/>
  <c r="FZ40" i="67"/>
  <c r="AG38" i="49"/>
  <c r="DZ38" i="67"/>
  <c r="AP56" i="49"/>
  <c r="EI56" i="67"/>
  <c r="CC39" i="49"/>
  <c r="FV39" i="67"/>
  <c r="AR33" i="49"/>
  <c r="EK33" i="67"/>
  <c r="AU48" i="49"/>
  <c r="EN48" i="67"/>
  <c r="Z28" i="49"/>
  <c r="DS28" i="67"/>
  <c r="CD3" i="49"/>
  <c r="FW3" i="67"/>
  <c r="BK50" i="49"/>
  <c r="FD50" i="67"/>
  <c r="CD25" i="49"/>
  <c r="FW25" i="67"/>
  <c r="GZ10" i="67"/>
  <c r="CB22" i="49"/>
  <c r="FU22" i="67"/>
  <c r="AG27" i="49"/>
  <c r="DZ27" i="67"/>
  <c r="CU60" i="49"/>
  <c r="GN60" i="67"/>
  <c r="CO36" i="49"/>
  <c r="GH36" i="67"/>
  <c r="BC35" i="49"/>
  <c r="EV35" i="67"/>
  <c r="BK61" i="49"/>
  <c r="FD61" i="67"/>
  <c r="AV22" i="49"/>
  <c r="EO22" i="67"/>
  <c r="HB10" i="67"/>
  <c r="AM61" i="49"/>
  <c r="EF61" i="67"/>
  <c r="BP15" i="49"/>
  <c r="FI15" i="67"/>
  <c r="HE49" i="67"/>
  <c r="AS59" i="49"/>
  <c r="EL59" i="67"/>
  <c r="CK20" i="49"/>
  <c r="GD20" i="67"/>
  <c r="BN54" i="49"/>
  <c r="FG54" i="67"/>
  <c r="BE40" i="49"/>
  <c r="EX40" i="67"/>
  <c r="AR38" i="49"/>
  <c r="EK38" i="67"/>
  <c r="CL56" i="49"/>
  <c r="GE56" i="67"/>
  <c r="BJ39" i="49"/>
  <c r="FC39" i="67"/>
  <c r="BM33" i="49"/>
  <c r="FF33" i="67"/>
  <c r="CA48" i="49"/>
  <c r="FT48" i="67"/>
  <c r="BT21" i="49"/>
  <c r="FM21" i="67"/>
  <c r="BY3" i="49"/>
  <c r="FR3" i="67"/>
  <c r="AV50" i="49"/>
  <c r="EO50" i="67"/>
  <c r="AH25" i="49"/>
  <c r="EA25" i="67"/>
  <c r="CN48" i="49"/>
  <c r="GG48" i="67"/>
  <c r="CO35" i="49"/>
  <c r="GH35" i="67"/>
  <c r="AP53" i="49"/>
  <c r="EI53" i="67"/>
  <c r="CG35" i="49"/>
  <c r="FZ35" i="67"/>
  <c r="AQ3" i="49"/>
  <c r="EJ3" i="67"/>
  <c r="BY19" i="49"/>
  <c r="FR19" i="67"/>
  <c r="HE55" i="67"/>
  <c r="BH34" i="49"/>
  <c r="FA34" i="67"/>
  <c r="AA26" i="49"/>
  <c r="DT26" i="67"/>
  <c r="CG37" i="49"/>
  <c r="FZ37" i="67"/>
  <c r="BZ61" i="49"/>
  <c r="FS61" i="67"/>
  <c r="BL55" i="49"/>
  <c r="FE55" i="67"/>
  <c r="HC46" i="67"/>
  <c r="BG59" i="49"/>
  <c r="EZ59" i="67"/>
  <c r="BU20" i="49"/>
  <c r="FN20" i="67"/>
  <c r="AG54" i="49"/>
  <c r="DZ54" i="67"/>
  <c r="AN40" i="49"/>
  <c r="EG40" i="67"/>
  <c r="CK38" i="49"/>
  <c r="GD38" i="67"/>
  <c r="AT56" i="49"/>
  <c r="EM56" i="67"/>
  <c r="AA39" i="49"/>
  <c r="DT39" i="67"/>
  <c r="BS33" i="49"/>
  <c r="FL33" i="67"/>
  <c r="CE48" i="49"/>
  <c r="FX48" i="67"/>
  <c r="AM21" i="49"/>
  <c r="EF21" i="67"/>
  <c r="CS3" i="49"/>
  <c r="GL3" i="67"/>
  <c r="BV50" i="49"/>
  <c r="FO50" i="67"/>
  <c r="AV25" i="49"/>
  <c r="EO25" i="67"/>
  <c r="AQ59" i="49"/>
  <c r="EJ59" i="67"/>
  <c r="AX20" i="49"/>
  <c r="EQ20" i="67"/>
  <c r="BV37" i="49"/>
  <c r="FO37" i="67"/>
  <c r="BC40" i="49"/>
  <c r="EV40" i="67"/>
  <c r="CY41" i="49"/>
  <c r="GR41" i="67"/>
  <c r="BI56" i="49"/>
  <c r="FB56" i="67"/>
  <c r="BV39" i="49"/>
  <c r="FO39" i="67"/>
  <c r="AF33" i="49"/>
  <c r="DY33" i="67"/>
  <c r="BF48" i="49"/>
  <c r="EY48" i="67"/>
  <c r="AX21" i="49"/>
  <c r="EQ21" i="67"/>
  <c r="BO3" i="49"/>
  <c r="FH3" i="67"/>
  <c r="AO50" i="49"/>
  <c r="EH50" i="67"/>
  <c r="AD59" i="49"/>
  <c r="DW59" i="67"/>
  <c r="CO37" i="49"/>
  <c r="GH37" i="67"/>
  <c r="CN39" i="49"/>
  <c r="GG39" i="67"/>
  <c r="AP48" i="49"/>
  <c r="EI48" i="67"/>
  <c r="CE21" i="49"/>
  <c r="FX21" i="67"/>
  <c r="AR55" i="49"/>
  <c r="EK55" i="67"/>
  <c r="CF34" i="49"/>
  <c r="FY34" i="67"/>
  <c r="BY36" i="49"/>
  <c r="FR36" i="67"/>
  <c r="AN19" i="49"/>
  <c r="EG19" i="67"/>
  <c r="BU55" i="49"/>
  <c r="FN55" i="67"/>
  <c r="CQ15" i="49"/>
  <c r="GJ15" i="67"/>
  <c r="BY34" i="49"/>
  <c r="FR34" i="67"/>
  <c r="CC60" i="49"/>
  <c r="FV60" i="67"/>
  <c r="CS38" i="49"/>
  <c r="GL38" i="67"/>
  <c r="BL15" i="49"/>
  <c r="FE15" i="67"/>
  <c r="AN31" i="49"/>
  <c r="EG31" i="67"/>
  <c r="CC19" i="49"/>
  <c r="FV19" i="67"/>
  <c r="AH22" i="49"/>
  <c r="EA22" i="67"/>
  <c r="T49" i="49"/>
  <c r="DM49" i="67"/>
  <c r="CA60" i="49"/>
  <c r="FT60" i="67"/>
  <c r="AT39" i="49"/>
  <c r="EM39" i="67"/>
  <c r="BD19" i="49"/>
  <c r="EW19" i="67"/>
  <c r="BZ22" i="49"/>
  <c r="FS22" i="67"/>
  <c r="CJ59" i="49"/>
  <c r="GC59" i="67"/>
  <c r="AD42" i="49"/>
  <c r="DW42" i="67"/>
  <c r="AM34" i="49"/>
  <c r="EF34" i="67"/>
  <c r="BB60" i="49"/>
  <c r="EU60" i="67"/>
  <c r="AJ43" i="49"/>
  <c r="EC43" i="67"/>
  <c r="CA13" i="49"/>
  <c r="FT13" i="67"/>
  <c r="AT36" i="49"/>
  <c r="EM36" i="67"/>
  <c r="BJ35" i="49"/>
  <c r="FC35" i="67"/>
  <c r="AW61" i="49"/>
  <c r="EP61" i="67"/>
  <c r="AM55" i="49"/>
  <c r="EF55" i="67"/>
  <c r="BM9" i="46"/>
  <c r="BM24" i="46"/>
  <c r="AT27" i="49"/>
  <c r="EM27" i="67"/>
  <c r="AP60" i="49"/>
  <c r="EI60" i="67"/>
  <c r="V44" i="49"/>
  <c r="DO44" i="67"/>
  <c r="CJ36" i="49"/>
  <c r="GC36" i="67"/>
  <c r="BA19" i="49"/>
  <c r="ET19" i="67"/>
  <c r="BE22" i="49"/>
  <c r="EX22" i="67"/>
  <c r="CB27" i="49"/>
  <c r="FU27" i="67"/>
  <c r="AS37" i="49"/>
  <c r="EL37" i="67"/>
  <c r="CY25" i="49"/>
  <c r="GR25" i="67"/>
  <c r="BL27" i="49"/>
  <c r="FE27" i="67"/>
  <c r="AO24" i="49"/>
  <c r="EH24" i="67"/>
  <c r="BE36" i="49"/>
  <c r="EX36" i="67"/>
  <c r="CY50" i="49"/>
  <c r="GR50" i="67"/>
  <c r="BS27" i="49"/>
  <c r="FL27" i="67"/>
  <c r="BI38" i="49"/>
  <c r="FB38" i="67"/>
  <c r="AD47" i="49"/>
  <c r="DW47" i="67"/>
  <c r="BM25" i="49"/>
  <c r="FF25" i="67"/>
  <c r="CT29" i="46"/>
  <c r="CT14" i="46"/>
  <c r="CP59" i="49"/>
  <c r="GI59" i="67"/>
  <c r="AW34" i="49"/>
  <c r="EP34" i="67"/>
  <c r="BH60" i="49"/>
  <c r="FA60" i="67"/>
  <c r="BY35" i="49"/>
  <c r="FR35" i="67"/>
  <c r="BF9" i="49"/>
  <c r="EY9" i="67"/>
  <c r="AI36" i="49"/>
  <c r="EB36" i="67"/>
  <c r="AK35" i="49"/>
  <c r="ED35" i="67"/>
  <c r="AF45" i="49"/>
  <c r="DY45" i="67"/>
  <c r="BI21" i="49"/>
  <c r="FB21" i="67"/>
  <c r="AE3" i="49"/>
  <c r="DX3" i="67"/>
  <c r="CE55" i="49"/>
  <c r="FX55" i="67"/>
  <c r="BB54" i="49"/>
  <c r="EU54" i="67"/>
  <c r="BK37" i="49"/>
  <c r="FD37" i="67"/>
  <c r="CL61" i="49"/>
  <c r="GE61" i="67"/>
  <c r="AO20" i="49"/>
  <c r="EH20" i="67"/>
  <c r="BX40" i="49"/>
  <c r="FQ40" i="67"/>
  <c r="BS56" i="49"/>
  <c r="FL56" i="67"/>
  <c r="AH39" i="49"/>
  <c r="EA39" i="67"/>
  <c r="AP37" i="49"/>
  <c r="EI37" i="67"/>
  <c r="CL50" i="49"/>
  <c r="GE50" i="67"/>
  <c r="CA25" i="49"/>
  <c r="FT25" i="67"/>
  <c r="BS54" i="49"/>
  <c r="FL54" i="67"/>
  <c r="BY38" i="49"/>
  <c r="FR38" i="67"/>
  <c r="CE33" i="49"/>
  <c r="FX33" i="67"/>
  <c r="AX3" i="49"/>
  <c r="EQ3" i="67"/>
  <c r="BS59" i="49"/>
  <c r="FL59" i="67"/>
  <c r="CM39" i="49"/>
  <c r="GF39" i="67"/>
  <c r="CI25" i="49"/>
  <c r="GB25" i="67"/>
  <c r="CV36" i="49"/>
  <c r="GO36" i="67"/>
  <c r="BS15" i="49"/>
  <c r="FL15" i="67"/>
  <c r="AV59" i="49"/>
  <c r="EO59" i="67"/>
  <c r="CC56" i="49"/>
  <c r="FV56" i="67"/>
  <c r="BP48" i="49"/>
  <c r="FI48" i="67"/>
  <c r="AI53" i="49"/>
  <c r="EB53" i="67"/>
  <c r="Y26" i="49"/>
  <c r="DR26" i="67"/>
  <c r="BZ20" i="49"/>
  <c r="FS20" i="67"/>
  <c r="AU56" i="49"/>
  <c r="EN56" i="67"/>
  <c r="CX3" i="49"/>
  <c r="GQ3" i="67"/>
  <c r="AT20" i="49"/>
  <c r="EM20" i="67"/>
  <c r="CX41" i="49"/>
  <c r="GQ41" i="67"/>
  <c r="BH48" i="49"/>
  <c r="FA48" i="67"/>
  <c r="T59" i="49"/>
  <c r="DM59" i="67"/>
  <c r="AF48" i="49"/>
  <c r="DY48" i="67"/>
  <c r="BV55" i="49"/>
  <c r="FO55" i="67"/>
  <c r="CF60" i="49"/>
  <c r="FY60" i="67"/>
  <c r="AJ31" i="49"/>
  <c r="EC31" i="67"/>
  <c r="AP22" i="49"/>
  <c r="EI22" i="67"/>
  <c r="BQ60" i="49"/>
  <c r="FJ60" i="67"/>
  <c r="BT22" i="49"/>
  <c r="FM22" i="67"/>
  <c r="AT60" i="49"/>
  <c r="EM60" i="67"/>
  <c r="BC61" i="49"/>
  <c r="EV61" i="67"/>
  <c r="AY27" i="49"/>
  <c r="ER27" i="67"/>
  <c r="BF22" i="49"/>
  <c r="EY22" i="67"/>
  <c r="BE27" i="49"/>
  <c r="EX27" i="67"/>
  <c r="CQ50" i="49"/>
  <c r="GJ50" i="67"/>
  <c r="AJ45" i="49"/>
  <c r="EC45" i="67"/>
  <c r="AZ54" i="49"/>
  <c r="ES54" i="67"/>
  <c r="AN20" i="49"/>
  <c r="EG20" i="67"/>
  <c r="AI39" i="49"/>
  <c r="EB39" i="67"/>
  <c r="CD50" i="49"/>
  <c r="FW50" i="67"/>
  <c r="BZ38" i="49"/>
  <c r="FS38" i="67"/>
  <c r="GZ62" i="67"/>
  <c r="HF62" i="67" s="1"/>
  <c r="CM40" i="49"/>
  <c r="GF40" i="67"/>
  <c r="AR48" i="49"/>
  <c r="EK48" i="67"/>
  <c r="CR60" i="49"/>
  <c r="GK60" i="67"/>
  <c r="AX59" i="49"/>
  <c r="EQ59" i="67"/>
  <c r="AW38" i="49"/>
  <c r="EP38" i="67"/>
  <c r="BS48" i="49"/>
  <c r="FL48" i="67"/>
  <c r="AF25" i="49"/>
  <c r="DY25" i="67"/>
  <c r="AQ53" i="49"/>
  <c r="EJ53" i="67"/>
  <c r="BH55" i="49"/>
  <c r="FA55" i="67"/>
  <c r="BO59" i="49"/>
  <c r="FH59" i="67"/>
  <c r="CH38" i="49"/>
  <c r="GA38" i="67"/>
  <c r="CG48" i="49"/>
  <c r="FZ48" i="67"/>
  <c r="AR25" i="49"/>
  <c r="EK25" i="67"/>
  <c r="AW20" i="49"/>
  <c r="EP20" i="67"/>
  <c r="BQ39" i="49"/>
  <c r="FJ39" i="67"/>
  <c r="AG50" i="49"/>
  <c r="DZ50" i="67"/>
  <c r="AN48" i="49"/>
  <c r="EG48" i="67"/>
  <c r="BS36" i="49"/>
  <c r="FL36" i="67"/>
  <c r="CO38" i="49"/>
  <c r="GH38" i="67"/>
  <c r="AI31" i="49"/>
  <c r="EB31" i="67"/>
  <c r="AC49" i="49"/>
  <c r="DV49" i="67"/>
  <c r="BJ19" i="49"/>
  <c r="FC19" i="67"/>
  <c r="X42" i="49"/>
  <c r="DQ42" i="67"/>
  <c r="AY60" i="49"/>
  <c r="ER60" i="67"/>
  <c r="BB36" i="49"/>
  <c r="EU36" i="67"/>
  <c r="AJ55" i="49"/>
  <c r="EC55" i="67"/>
  <c r="AO60" i="49"/>
  <c r="EH60" i="67"/>
  <c r="CT50" i="49"/>
  <c r="GM50" i="67"/>
  <c r="CY59" i="49"/>
  <c r="GR59" i="67"/>
  <c r="AM36" i="49"/>
  <c r="EF36" i="67"/>
  <c r="U3" i="49"/>
  <c r="DN3" i="67"/>
  <c r="HC52" i="67"/>
  <c r="AU54" i="49"/>
  <c r="EN54" i="67"/>
  <c r="BP40" i="49"/>
  <c r="FI40" i="67"/>
  <c r="AN39" i="49"/>
  <c r="EG39" i="67"/>
  <c r="CB50" i="49"/>
  <c r="FU50" i="67"/>
  <c r="CJ29" i="46"/>
  <c r="CJ14" i="46"/>
  <c r="BH20" i="49"/>
  <c r="FA20" i="67"/>
  <c r="AL56" i="49"/>
  <c r="EE56" i="67"/>
  <c r="BC48" i="49"/>
  <c r="EV48" i="67"/>
  <c r="AW22" i="49"/>
  <c r="EP22" i="67"/>
  <c r="AZ38" i="49"/>
  <c r="ES38" i="67"/>
  <c r="BZ21" i="49"/>
  <c r="FS21" i="67"/>
  <c r="CP48" i="49"/>
  <c r="GI48" i="67"/>
  <c r="AE26" i="49"/>
  <c r="DX26" i="67"/>
  <c r="BG56" i="49"/>
  <c r="EZ56" i="67"/>
  <c r="BK3" i="49"/>
  <c r="FD3" i="67"/>
  <c r="CX39" i="49"/>
  <c r="GQ39" i="67"/>
  <c r="BY55" i="49"/>
  <c r="FR55" i="67"/>
  <c r="CA34" i="49"/>
  <c r="FT34" i="67"/>
  <c r="AQ31" i="49"/>
  <c r="EJ31" i="67"/>
  <c r="AR39" i="49"/>
  <c r="EK39" i="67"/>
  <c r="AL34" i="49"/>
  <c r="EE34" i="67"/>
  <c r="BK35" i="49"/>
  <c r="FD35" i="67"/>
  <c r="CG36" i="49"/>
  <c r="FZ36" i="67"/>
  <c r="BO27" i="49"/>
  <c r="FH27" i="67"/>
  <c r="HD47" i="67"/>
  <c r="HA11" i="67"/>
  <c r="BZ9" i="46"/>
  <c r="BZ24" i="46"/>
  <c r="HA9" i="67"/>
  <c r="HC7" i="67"/>
  <c r="CJ24" i="46"/>
  <c r="CJ9" i="46"/>
  <c r="CQ14" i="46"/>
  <c r="CQ29" i="46"/>
  <c r="HD10" i="67"/>
  <c r="BW24" i="46"/>
  <c r="BW9" i="46"/>
  <c r="HD14" i="67"/>
  <c r="CG9" i="46"/>
  <c r="CG24" i="46"/>
  <c r="HC16" i="67"/>
  <c r="HA64" i="67"/>
  <c r="HC14" i="67"/>
  <c r="HB4" i="67"/>
  <c r="HD68" i="67"/>
  <c r="HB63" i="67"/>
  <c r="HF63" i="67" s="1"/>
  <c r="GZ13" i="67"/>
  <c r="GZ8" i="67"/>
  <c r="HA4" i="67"/>
  <c r="AN9" i="46"/>
  <c r="CA59" i="49"/>
  <c r="FT59" i="67"/>
  <c r="BF20" i="49"/>
  <c r="EY20" i="67"/>
  <c r="CF54" i="49"/>
  <c r="FY54" i="67"/>
  <c r="CH40" i="49"/>
  <c r="GA40" i="67"/>
  <c r="AF38" i="49"/>
  <c r="DY38" i="67"/>
  <c r="AN56" i="49"/>
  <c r="EG56" i="67"/>
  <c r="CE39" i="49"/>
  <c r="FX39" i="67"/>
  <c r="BB33" i="49"/>
  <c r="EU33" i="67"/>
  <c r="AW48" i="49"/>
  <c r="EP48" i="67"/>
  <c r="AB28" i="49"/>
  <c r="DU28" i="67"/>
  <c r="CE3" i="49"/>
  <c r="FX3" i="67"/>
  <c r="BJ50" i="49"/>
  <c r="FC50" i="67"/>
  <c r="CF25" i="49"/>
  <c r="FY25" i="67"/>
  <c r="CH22" i="49"/>
  <c r="GA22" i="67"/>
  <c r="AI27" i="49"/>
  <c r="EB27" i="67"/>
  <c r="CP60" i="49"/>
  <c r="GI60" i="67"/>
  <c r="CY36" i="49"/>
  <c r="GR36" i="67"/>
  <c r="AZ35" i="49"/>
  <c r="ES35" i="67"/>
  <c r="BO61" i="49"/>
  <c r="FH61" i="67"/>
  <c r="BA22" i="49"/>
  <c r="ET22" i="67"/>
  <c r="AO61" i="49"/>
  <c r="EH61" i="67"/>
  <c r="BV15" i="49"/>
  <c r="FO15" i="67"/>
  <c r="HF88" i="67"/>
  <c r="AU59" i="49"/>
  <c r="EN59" i="67"/>
  <c r="CD20" i="49"/>
  <c r="FW20" i="67"/>
  <c r="BH54" i="49"/>
  <c r="FA54" i="67"/>
  <c r="BG40" i="49"/>
  <c r="EZ40" i="67"/>
  <c r="BB38" i="49"/>
  <c r="EU38" i="67"/>
  <c r="CE56" i="49"/>
  <c r="FX56" i="67"/>
  <c r="BE39" i="49"/>
  <c r="EX39" i="67"/>
  <c r="BI33" i="49"/>
  <c r="FB33" i="67"/>
  <c r="BX48" i="49"/>
  <c r="FQ48" i="67"/>
  <c r="BQ21" i="49"/>
  <c r="FJ21" i="67"/>
  <c r="CA3" i="49"/>
  <c r="FT3" i="67"/>
  <c r="AX50" i="49"/>
  <c r="EQ50" i="67"/>
  <c r="AK25" i="49"/>
  <c r="ED25" i="67"/>
  <c r="CU48" i="49"/>
  <c r="GN48" i="67"/>
  <c r="CQ35" i="49"/>
  <c r="GJ35" i="67"/>
  <c r="AG53" i="49"/>
  <c r="DZ53" i="67"/>
  <c r="CE35" i="49"/>
  <c r="FX35" i="67"/>
  <c r="AF3" i="49"/>
  <c r="DY3" i="67"/>
  <c r="BS19" i="49"/>
  <c r="FL19" i="67"/>
  <c r="BK34" i="49"/>
  <c r="FD34" i="67"/>
  <c r="X26" i="49"/>
  <c r="DQ26" i="67"/>
  <c r="CC37" i="49"/>
  <c r="FV37" i="67"/>
  <c r="BY61" i="49"/>
  <c r="FR61" i="67"/>
  <c r="BI55" i="49"/>
  <c r="FB55" i="67"/>
  <c r="BJ59" i="49"/>
  <c r="FC59" i="67"/>
  <c r="BX20" i="49"/>
  <c r="FQ20" i="67"/>
  <c r="AL54" i="49"/>
  <c r="EE54" i="67"/>
  <c r="AH40" i="49"/>
  <c r="EA40" i="67"/>
  <c r="CJ38" i="49"/>
  <c r="GC38" i="67"/>
  <c r="BB56" i="49"/>
  <c r="EU56" i="67"/>
  <c r="T39" i="49"/>
  <c r="DM39" i="67"/>
  <c r="BT33" i="49"/>
  <c r="FM33" i="67"/>
  <c r="CB48" i="49"/>
  <c r="FU48" i="67"/>
  <c r="AG21" i="49"/>
  <c r="DZ21" i="67"/>
  <c r="CT3" i="49"/>
  <c r="GM3" i="67"/>
  <c r="CA50" i="49"/>
  <c r="FT50" i="67"/>
  <c r="AU25" i="49"/>
  <c r="EN25" i="67"/>
  <c r="AP59" i="49"/>
  <c r="EI59" i="67"/>
  <c r="BA20" i="49"/>
  <c r="ET20" i="67"/>
  <c r="CA37" i="49"/>
  <c r="FT37" i="67"/>
  <c r="AS40" i="49"/>
  <c r="EL40" i="67"/>
  <c r="CO41" i="49"/>
  <c r="GH41" i="67"/>
  <c r="BL56" i="49"/>
  <c r="FE56" i="67"/>
  <c r="CA39" i="49"/>
  <c r="FT39" i="67"/>
  <c r="AL33" i="49"/>
  <c r="EE33" i="67"/>
  <c r="BJ48" i="49"/>
  <c r="FC48" i="67"/>
  <c r="BB21" i="49"/>
  <c r="EU21" i="67"/>
  <c r="BL3" i="49"/>
  <c r="FE3" i="67"/>
  <c r="AP50" i="49"/>
  <c r="EI50" i="67"/>
  <c r="U59" i="49"/>
  <c r="DN59" i="67"/>
  <c r="CW37" i="49"/>
  <c r="GP37" i="67"/>
  <c r="CY39" i="49"/>
  <c r="GR39" i="67"/>
  <c r="AI48" i="49"/>
  <c r="EB48" i="67"/>
  <c r="CG21" i="49"/>
  <c r="FZ21" i="67"/>
  <c r="AS55" i="49"/>
  <c r="EL55" i="67"/>
  <c r="CI34" i="49"/>
  <c r="GB34" i="67"/>
  <c r="BR36" i="49"/>
  <c r="FK36" i="67"/>
  <c r="AQ19" i="49"/>
  <c r="EJ19" i="67"/>
  <c r="BW55" i="49"/>
  <c r="FP55" i="67"/>
  <c r="CX15" i="49"/>
  <c r="GQ15" i="67"/>
  <c r="BU34" i="49"/>
  <c r="FN34" i="67"/>
  <c r="CI60" i="49"/>
  <c r="GB60" i="67"/>
  <c r="CP38" i="49"/>
  <c r="GI38" i="67"/>
  <c r="BM15" i="49"/>
  <c r="FF15" i="67"/>
  <c r="AP31" i="49"/>
  <c r="EI31" i="67"/>
  <c r="CG19" i="49"/>
  <c r="FZ19" i="67"/>
  <c r="AK22" i="49"/>
  <c r="ED22" i="67"/>
  <c r="HB43" i="67"/>
  <c r="AA49" i="49"/>
  <c r="DT49" i="67"/>
  <c r="BW60" i="49"/>
  <c r="FP60" i="67"/>
  <c r="BC39" i="49"/>
  <c r="EV39" i="67"/>
  <c r="BH19" i="49"/>
  <c r="FA19" i="67"/>
  <c r="BX22" i="49"/>
  <c r="FQ22" i="67"/>
  <c r="CK59" i="49"/>
  <c r="GD59" i="67"/>
  <c r="AA42" i="49"/>
  <c r="DT42" i="67"/>
  <c r="HE10" i="67"/>
  <c r="AK34" i="49"/>
  <c r="ED34" i="67"/>
  <c r="AR60" i="49"/>
  <c r="EK60" i="67"/>
  <c r="AO43" i="49"/>
  <c r="EH43" i="67"/>
  <c r="BZ13" i="49"/>
  <c r="FS13" i="67"/>
  <c r="AS36" i="49"/>
  <c r="EL36" i="67"/>
  <c r="BL35" i="49"/>
  <c r="FE35" i="67"/>
  <c r="AT61" i="49"/>
  <c r="EM61" i="67"/>
  <c r="AH55" i="49"/>
  <c r="EA55" i="67"/>
  <c r="BC27" i="49"/>
  <c r="EV27" i="67"/>
  <c r="AQ60" i="49"/>
  <c r="EJ60" i="67"/>
  <c r="Z44" i="49"/>
  <c r="DS44" i="67"/>
  <c r="CC36" i="49"/>
  <c r="FV36" i="67"/>
  <c r="AS19" i="49"/>
  <c r="EL19" i="67"/>
  <c r="BK22" i="49"/>
  <c r="FD22" i="67"/>
  <c r="CC27" i="49"/>
  <c r="FV27" i="67"/>
  <c r="BA37" i="49"/>
  <c r="ET37" i="67"/>
  <c r="CP25" i="49"/>
  <c r="GI25" i="67"/>
  <c r="BF27" i="49"/>
  <c r="EY27" i="67"/>
  <c r="AF24" i="49"/>
  <c r="DY24" i="67"/>
  <c r="BN36" i="49"/>
  <c r="FG36" i="67"/>
  <c r="CN50" i="49"/>
  <c r="GG50" i="67"/>
  <c r="BU27" i="49"/>
  <c r="FN27" i="67"/>
  <c r="BL38" i="49"/>
  <c r="FE38" i="67"/>
  <c r="Y47" i="49"/>
  <c r="DR47" i="67"/>
  <c r="BH25" i="49"/>
  <c r="FA25" i="67"/>
  <c r="CU59" i="49"/>
  <c r="GN59" i="67"/>
  <c r="AR34" i="49"/>
  <c r="EK34" i="67"/>
  <c r="BI60" i="49"/>
  <c r="FB60" i="67"/>
  <c r="BU35" i="49"/>
  <c r="FN35" i="67"/>
  <c r="BG9" i="49"/>
  <c r="EZ9" i="67"/>
  <c r="AG36" i="49"/>
  <c r="DZ36" i="67"/>
  <c r="AQ35" i="49"/>
  <c r="EJ35" i="67"/>
  <c r="AI45" i="49"/>
  <c r="EB45" i="67"/>
  <c r="BJ21" i="49"/>
  <c r="FC21" i="67"/>
  <c r="W3" i="49"/>
  <c r="DP3" i="67"/>
  <c r="CL55" i="49"/>
  <c r="GE55" i="67"/>
  <c r="AR54" i="49"/>
  <c r="EK54" i="67"/>
  <c r="BN37" i="49"/>
  <c r="FG37" i="67"/>
  <c r="CK61" i="49"/>
  <c r="GD61" i="67"/>
  <c r="AJ20" i="49"/>
  <c r="EC20" i="67"/>
  <c r="BU40" i="49"/>
  <c r="FN40" i="67"/>
  <c r="CA56" i="49"/>
  <c r="FT56" i="67"/>
  <c r="AQ39" i="49"/>
  <c r="EJ39" i="67"/>
  <c r="AM37" i="49"/>
  <c r="EF37" i="67"/>
  <c r="CG50" i="49"/>
  <c r="FZ50" i="67"/>
  <c r="BW25" i="49"/>
  <c r="FP25" i="67"/>
  <c r="BP54" i="49"/>
  <c r="FI54" i="67"/>
  <c r="BX38" i="49"/>
  <c r="FQ38" i="67"/>
  <c r="CH33" i="49"/>
  <c r="GA33" i="67"/>
  <c r="AY3" i="49"/>
  <c r="ER3" i="67"/>
  <c r="CC54" i="49"/>
  <c r="FV54" i="67"/>
  <c r="AX33" i="49"/>
  <c r="EQ33" i="67"/>
  <c r="BF61" i="49"/>
  <c r="EY61" i="67"/>
  <c r="BO54" i="49"/>
  <c r="FH54" i="67"/>
  <c r="AY50" i="49"/>
  <c r="ER50" i="67"/>
  <c r="AQ54" i="49"/>
  <c r="EJ54" i="67"/>
  <c r="BX33" i="49"/>
  <c r="FQ33" i="67"/>
  <c r="AO59" i="49"/>
  <c r="EH59" i="67"/>
  <c r="AN33" i="49"/>
  <c r="EG33" i="67"/>
  <c r="CI21" i="49"/>
  <c r="GB21" i="67"/>
  <c r="AH43" i="49"/>
  <c r="EA43" i="67"/>
  <c r="U44" i="49"/>
  <c r="DN44" i="67"/>
  <c r="CI27" i="49"/>
  <c r="GB27" i="67"/>
  <c r="CS24" i="46"/>
  <c r="CS9" i="46"/>
  <c r="HE68" i="67"/>
  <c r="V47" i="49"/>
  <c r="DO47" i="67"/>
  <c r="AX34" i="49"/>
  <c r="EQ34" i="67"/>
  <c r="AH35" i="49"/>
  <c r="EA35" i="67"/>
  <c r="HC6" i="67"/>
  <c r="HE56" i="67"/>
  <c r="CE54" i="49"/>
  <c r="FX54" i="67"/>
  <c r="AZ33" i="49"/>
  <c r="ES33" i="67"/>
  <c r="BD50" i="49"/>
  <c r="EW50" i="67"/>
  <c r="AJ27" i="49"/>
  <c r="EC27" i="67"/>
  <c r="BB22" i="49"/>
  <c r="EU22" i="67"/>
  <c r="AF61" i="49"/>
  <c r="DY61" i="67"/>
  <c r="BI54" i="49"/>
  <c r="FB54" i="67"/>
  <c r="BO39" i="49"/>
  <c r="FH39" i="67"/>
  <c r="BV3" i="49"/>
  <c r="FO3" i="67"/>
  <c r="CJ35" i="49"/>
  <c r="GC35" i="67"/>
  <c r="CA61" i="49"/>
  <c r="FT61" i="67"/>
  <c r="HF18" i="67"/>
  <c r="CV41" i="49"/>
  <c r="GO41" i="67"/>
  <c r="AZ21" i="49"/>
  <c r="ES21" i="67"/>
  <c r="CR39" i="49"/>
  <c r="GK39" i="67"/>
  <c r="CK60" i="49"/>
  <c r="GD60" i="67"/>
  <c r="GZ9" i="67"/>
  <c r="CJ27" i="49"/>
  <c r="GC27" i="67"/>
  <c r="X47" i="49"/>
  <c r="DQ47" i="67"/>
  <c r="AT34" i="49"/>
  <c r="EM34" i="67"/>
  <c r="BK21" i="49"/>
  <c r="FD21" i="67"/>
  <c r="CC61" i="49"/>
  <c r="FV61" i="67"/>
  <c r="BZ56" i="49"/>
  <c r="FS56" i="67"/>
  <c r="CF33" i="49"/>
  <c r="FY33" i="67"/>
  <c r="BX9" i="46"/>
  <c r="BX24" i="46"/>
  <c r="HF12" i="67"/>
  <c r="HA66" i="67"/>
  <c r="CI40" i="49"/>
  <c r="GB40" i="67"/>
  <c r="BH50" i="49"/>
  <c r="FA50" i="67"/>
  <c r="AK27" i="49"/>
  <c r="ED27" i="67"/>
  <c r="BE61" i="49"/>
  <c r="EX61" i="67"/>
  <c r="AQ61" i="49"/>
  <c r="EJ61" i="67"/>
  <c r="CL20" i="49"/>
  <c r="GE20" i="67"/>
  <c r="BM39" i="49"/>
  <c r="FF39" i="67"/>
  <c r="BW3" i="49"/>
  <c r="FP3" i="67"/>
  <c r="CL35" i="49"/>
  <c r="GE35" i="67"/>
  <c r="BD55" i="49"/>
  <c r="EW55" i="67"/>
  <c r="BM59" i="49"/>
  <c r="FF59" i="67"/>
  <c r="AZ56" i="49"/>
  <c r="ES56" i="67"/>
  <c r="AL21" i="49"/>
  <c r="EE21" i="67"/>
  <c r="AK59" i="49"/>
  <c r="ED59" i="67"/>
  <c r="CQ41" i="49"/>
  <c r="GJ41" i="67"/>
  <c r="BA21" i="49"/>
  <c r="ET21" i="67"/>
  <c r="V59" i="49"/>
  <c r="DO59" i="67"/>
  <c r="AV55" i="49"/>
  <c r="EO55" i="67"/>
  <c r="BV36" i="49"/>
  <c r="FO36" i="67"/>
  <c r="CQ38" i="49"/>
  <c r="GJ38" i="67"/>
  <c r="AF22" i="49"/>
  <c r="DY22" i="67"/>
  <c r="BS22" i="49"/>
  <c r="FL22" i="67"/>
  <c r="HB30" i="67"/>
  <c r="AM43" i="49"/>
  <c r="EF43" i="67"/>
  <c r="AU61" i="49"/>
  <c r="EN61" i="67"/>
  <c r="AU27" i="49"/>
  <c r="EN27" i="67"/>
  <c r="AR19" i="49"/>
  <c r="EK19" i="67"/>
  <c r="BB37" i="49"/>
  <c r="EU37" i="67"/>
  <c r="BD36" i="49"/>
  <c r="EW36" i="67"/>
  <c r="BK24" i="46"/>
  <c r="BK9" i="46"/>
  <c r="CJ30" i="46"/>
  <c r="CJ15" i="46"/>
  <c r="HD26" i="67"/>
  <c r="HE54" i="67"/>
  <c r="GZ64" i="67"/>
  <c r="CT24" i="46"/>
  <c r="CT9" i="46"/>
  <c r="HF23" i="67"/>
  <c r="HC66" i="67"/>
  <c r="HB11" i="67"/>
  <c r="CL9" i="46"/>
  <c r="CL24" i="46"/>
  <c r="HA30" i="67"/>
  <c r="BX59" i="49"/>
  <c r="FQ59" i="67"/>
  <c r="BG20" i="49"/>
  <c r="EZ20" i="67"/>
  <c r="CK54" i="49"/>
  <c r="GD54" i="67"/>
  <c r="CL40" i="49"/>
  <c r="GE40" i="67"/>
  <c r="AH38" i="49"/>
  <c r="EA38" i="67"/>
  <c r="AJ56" i="49"/>
  <c r="EC56" i="67"/>
  <c r="CL39" i="49"/>
  <c r="GE39" i="67"/>
  <c r="AV33" i="49"/>
  <c r="EO33" i="67"/>
  <c r="BA48" i="49"/>
  <c r="ET48" i="67"/>
  <c r="AE28" i="49"/>
  <c r="DX28" i="67"/>
  <c r="CL3" i="49"/>
  <c r="GE3" i="67"/>
  <c r="BI50" i="49"/>
  <c r="FB50" i="67"/>
  <c r="CC25" i="49"/>
  <c r="FV25" i="67"/>
  <c r="CM22" i="49"/>
  <c r="GF22" i="67"/>
  <c r="AL27" i="49"/>
  <c r="EE27" i="67"/>
  <c r="CW60" i="49"/>
  <c r="GP60" i="67"/>
  <c r="CQ36" i="49"/>
  <c r="GJ36" i="67"/>
  <c r="BB35" i="49"/>
  <c r="EU35" i="67"/>
  <c r="BM61" i="49"/>
  <c r="FF61" i="67"/>
  <c r="AY22" i="49"/>
  <c r="ER22" i="67"/>
  <c r="AP61" i="49"/>
  <c r="EI61" i="67"/>
  <c r="BX15" i="49"/>
  <c r="FQ15" i="67"/>
  <c r="AT9" i="46"/>
  <c r="AW59" i="49"/>
  <c r="EP59" i="67"/>
  <c r="CE20" i="49"/>
  <c r="FX20" i="67"/>
  <c r="BE54" i="49"/>
  <c r="EX54" i="67"/>
  <c r="BO40" i="49"/>
  <c r="FH40" i="67"/>
  <c r="AV38" i="49"/>
  <c r="EO38" i="67"/>
  <c r="CD56" i="49"/>
  <c r="FW56" i="67"/>
  <c r="BL39" i="49"/>
  <c r="FE39" i="67"/>
  <c r="BJ33" i="49"/>
  <c r="FC33" i="67"/>
  <c r="BQ48" i="49"/>
  <c r="FJ48" i="67"/>
  <c r="BX21" i="49"/>
  <c r="FQ21" i="67"/>
  <c r="BX3" i="49"/>
  <c r="FQ3" i="67"/>
  <c r="AS50" i="49"/>
  <c r="EL50" i="67"/>
  <c r="AJ25" i="49"/>
  <c r="EC25" i="67"/>
  <c r="CV48" i="49"/>
  <c r="GO48" i="67"/>
  <c r="CW35" i="49"/>
  <c r="GP35" i="67"/>
  <c r="AH53" i="49"/>
  <c r="EA53" i="67"/>
  <c r="CM35" i="49"/>
  <c r="GF35" i="67"/>
  <c r="AH3" i="49"/>
  <c r="EA3" i="67"/>
  <c r="BU19" i="49"/>
  <c r="FN19" i="67"/>
  <c r="HE40" i="67"/>
  <c r="BE34" i="49"/>
  <c r="EX34" i="67"/>
  <c r="U26" i="49"/>
  <c r="DN26" i="67"/>
  <c r="CB37" i="49"/>
  <c r="FU37" i="67"/>
  <c r="BU61" i="49"/>
  <c r="FN61" i="67"/>
  <c r="BG55" i="49"/>
  <c r="EZ55" i="67"/>
  <c r="BH59" i="49"/>
  <c r="FA59" i="67"/>
  <c r="BY20" i="49"/>
  <c r="FR20" i="67"/>
  <c r="AM54" i="49"/>
  <c r="EF54" i="67"/>
  <c r="AF40" i="49"/>
  <c r="DY40" i="67"/>
  <c r="CL38" i="49"/>
  <c r="GE38" i="67"/>
  <c r="AV56" i="49"/>
  <c r="EO56" i="67"/>
  <c r="X39" i="49"/>
  <c r="DQ39" i="67"/>
  <c r="BY33" i="49"/>
  <c r="FR33" i="67"/>
  <c r="CF48" i="49"/>
  <c r="FY48" i="67"/>
  <c r="AJ21" i="49"/>
  <c r="EC21" i="67"/>
  <c r="CR3" i="49"/>
  <c r="GK3" i="67"/>
  <c r="BQ50" i="49"/>
  <c r="FJ50" i="67"/>
  <c r="BB25" i="49"/>
  <c r="EU25" i="67"/>
  <c r="AG59" i="49"/>
  <c r="DZ59" i="67"/>
  <c r="AZ20" i="49"/>
  <c r="ES20" i="67"/>
  <c r="BU37" i="49"/>
  <c r="FN37" i="67"/>
  <c r="AY40" i="49"/>
  <c r="ER40" i="67"/>
  <c r="CT41" i="49"/>
  <c r="GM41" i="67"/>
  <c r="BM56" i="49"/>
  <c r="FF56" i="67"/>
  <c r="BX39" i="49"/>
  <c r="FQ39" i="67"/>
  <c r="AO33" i="49"/>
  <c r="EH33" i="67"/>
  <c r="BO48" i="49"/>
  <c r="FH48" i="67"/>
  <c r="AV21" i="49"/>
  <c r="EO21" i="67"/>
  <c r="BE3" i="49"/>
  <c r="EX3" i="67"/>
  <c r="AL50" i="49"/>
  <c r="EE50" i="67"/>
  <c r="AE59" i="49"/>
  <c r="DX59" i="67"/>
  <c r="CR37" i="49"/>
  <c r="GK37" i="67"/>
  <c r="CU39" i="49"/>
  <c r="GN39" i="67"/>
  <c r="AO48" i="49"/>
  <c r="EH48" i="67"/>
  <c r="CB21" i="49"/>
  <c r="FU21" i="67"/>
  <c r="AW55" i="49"/>
  <c r="EP55" i="67"/>
  <c r="CB34" i="49"/>
  <c r="FU34" i="67"/>
  <c r="BQ36" i="49"/>
  <c r="FJ36" i="67"/>
  <c r="AP19" i="49"/>
  <c r="EI19" i="67"/>
  <c r="BS55" i="49"/>
  <c r="FL55" i="67"/>
  <c r="CU15" i="49"/>
  <c r="GN15" i="67"/>
  <c r="BQ34" i="49"/>
  <c r="FJ34" i="67"/>
  <c r="CL60" i="49"/>
  <c r="GE60" i="67"/>
  <c r="CR38" i="49"/>
  <c r="GK38" i="67"/>
  <c r="BI15" i="49"/>
  <c r="FB15" i="67"/>
  <c r="AO31" i="49"/>
  <c r="EH31" i="67"/>
  <c r="CH19" i="49"/>
  <c r="GA19" i="67"/>
  <c r="AO22" i="49"/>
  <c r="EH22" i="67"/>
  <c r="AB49" i="49"/>
  <c r="DU49" i="67"/>
  <c r="BU60" i="49"/>
  <c r="FN60" i="67"/>
  <c r="AS39" i="49"/>
  <c r="EL39" i="67"/>
  <c r="BO19" i="49"/>
  <c r="FH19" i="67"/>
  <c r="BU22" i="49"/>
  <c r="FN22" i="67"/>
  <c r="CM59" i="49"/>
  <c r="GF59" i="67"/>
  <c r="AC42" i="49"/>
  <c r="DV42" i="67"/>
  <c r="AP34" i="49"/>
  <c r="EI34" i="67"/>
  <c r="AS60" i="49"/>
  <c r="EL60" i="67"/>
  <c r="AL43" i="49"/>
  <c r="EE43" i="67"/>
  <c r="BU13" i="49"/>
  <c r="FN13" i="67"/>
  <c r="AW36" i="49"/>
  <c r="EP36" i="67"/>
  <c r="BN35" i="49"/>
  <c r="FG35" i="67"/>
  <c r="BA61" i="49"/>
  <c r="ET61" i="67"/>
  <c r="AK55" i="49"/>
  <c r="ED55" i="67"/>
  <c r="AW27" i="49"/>
  <c r="EP27" i="67"/>
  <c r="AF60" i="49"/>
  <c r="DY60" i="67"/>
  <c r="AB44" i="49"/>
  <c r="DU44" i="67"/>
  <c r="CM36" i="49"/>
  <c r="GF36" i="67"/>
  <c r="AZ19" i="49"/>
  <c r="ES19" i="67"/>
  <c r="BM22" i="49"/>
  <c r="FF22" i="67"/>
  <c r="CP29" i="46"/>
  <c r="CP14" i="46"/>
  <c r="CG27" i="49"/>
  <c r="FZ27" i="67"/>
  <c r="AR37" i="49"/>
  <c r="EK37" i="67"/>
  <c r="CR25" i="49"/>
  <c r="GK25" i="67"/>
  <c r="BK27" i="49"/>
  <c r="FD27" i="67"/>
  <c r="AH24" i="49"/>
  <c r="EA24" i="67"/>
  <c r="BJ36" i="49"/>
  <c r="FC36" i="67"/>
  <c r="CW50" i="49"/>
  <c r="GP50" i="67"/>
  <c r="CA27" i="49"/>
  <c r="FT27" i="67"/>
  <c r="BN38" i="49"/>
  <c r="FG38" i="67"/>
  <c r="AE47" i="49"/>
  <c r="DX47" i="67"/>
  <c r="BI25" i="49"/>
  <c r="FB25" i="67"/>
  <c r="CC9" i="46"/>
  <c r="CC24" i="46"/>
  <c r="CR59" i="49"/>
  <c r="GK59" i="67"/>
  <c r="BC34" i="49"/>
  <c r="EV34" i="67"/>
  <c r="BN60" i="49"/>
  <c r="FG60" i="67"/>
  <c r="BZ35" i="49"/>
  <c r="FS35" i="67"/>
  <c r="BN9" i="49"/>
  <c r="FG9" i="67"/>
  <c r="AO36" i="49"/>
  <c r="EH36" i="67"/>
  <c r="AF35" i="49"/>
  <c r="DY35" i="67"/>
  <c r="AQ45" i="49"/>
  <c r="EJ45" i="67"/>
  <c r="BH21" i="49"/>
  <c r="FA21" i="67"/>
  <c r="V3" i="49"/>
  <c r="DO3" i="67"/>
  <c r="CJ55" i="49"/>
  <c r="GC55" i="67"/>
  <c r="BA54" i="49"/>
  <c r="ET54" i="67"/>
  <c r="BL37" i="49"/>
  <c r="FE37" i="67"/>
  <c r="CM61" i="49"/>
  <c r="GF61" i="67"/>
  <c r="AQ20" i="49"/>
  <c r="EJ20" i="67"/>
  <c r="BZ40" i="49"/>
  <c r="FS40" i="67"/>
  <c r="BU56" i="49"/>
  <c r="FN56" i="67"/>
  <c r="AJ39" i="49"/>
  <c r="EC39" i="67"/>
  <c r="AL37" i="49"/>
  <c r="EE37" i="67"/>
  <c r="CJ50" i="49"/>
  <c r="GC50" i="67"/>
  <c r="BY25" i="49"/>
  <c r="FR25" i="67"/>
  <c r="BY54" i="49"/>
  <c r="FR54" i="67"/>
  <c r="BS38" i="49"/>
  <c r="FL38" i="67"/>
  <c r="CD33" i="49"/>
  <c r="FW33" i="67"/>
  <c r="AZ3" i="49"/>
  <c r="ES3" i="67"/>
  <c r="AO56" i="49"/>
  <c r="EH56" i="67"/>
  <c r="BM50" i="49"/>
  <c r="FF50" i="67"/>
  <c r="AT22" i="49"/>
  <c r="EM22" i="67"/>
  <c r="AS38" i="49"/>
  <c r="EL38" i="67"/>
  <c r="CN35" i="49"/>
  <c r="GG35" i="67"/>
  <c r="BN34" i="49"/>
  <c r="FG34" i="67"/>
  <c r="BV13" i="49"/>
  <c r="FO13" i="67"/>
  <c r="CQ25" i="49"/>
  <c r="GJ25" i="67"/>
  <c r="BX35" i="49"/>
  <c r="FQ35" i="67"/>
  <c r="AN36" i="49"/>
  <c r="EG36" i="67"/>
  <c r="T3" i="49"/>
  <c r="DM3" i="67"/>
  <c r="BE37" i="49"/>
  <c r="EX37" i="67"/>
  <c r="BW40" i="49"/>
  <c r="FP40" i="67"/>
  <c r="BZ54" i="49"/>
  <c r="FS54" i="67"/>
  <c r="CS29" i="46"/>
  <c r="CS14" i="46"/>
  <c r="BR59" i="49"/>
  <c r="FK59" i="67"/>
  <c r="AI56" i="49"/>
  <c r="EB56" i="67"/>
  <c r="T28" i="49"/>
  <c r="DM28" i="67"/>
  <c r="AR35" i="49"/>
  <c r="EK35" i="67"/>
  <c r="HA49" i="67"/>
  <c r="CM20" i="49"/>
  <c r="GF20" i="67"/>
  <c r="CM56" i="49"/>
  <c r="GF56" i="67"/>
  <c r="BY21" i="49"/>
  <c r="FR21" i="67"/>
  <c r="CW48" i="49"/>
  <c r="GP48" i="67"/>
  <c r="AN3" i="49"/>
  <c r="EG3" i="67"/>
  <c r="BX19" i="49"/>
  <c r="FQ19" i="67"/>
  <c r="BG34" i="49"/>
  <c r="EZ34" i="67"/>
  <c r="GY64" i="67"/>
  <c r="AJ54" i="49"/>
  <c r="EC54" i="67"/>
  <c r="W39" i="49"/>
  <c r="DP39" i="67"/>
  <c r="BX50" i="49"/>
  <c r="FQ50" i="67"/>
  <c r="AW40" i="49"/>
  <c r="EP40" i="67"/>
  <c r="BI48" i="49"/>
  <c r="FB48" i="67"/>
  <c r="CN37" i="49"/>
  <c r="GG37" i="67"/>
  <c r="AP43" i="49"/>
  <c r="EI43" i="67"/>
  <c r="AZ27" i="49"/>
  <c r="ES27" i="67"/>
  <c r="BH22" i="49"/>
  <c r="FA22" i="67"/>
  <c r="BV27" i="49"/>
  <c r="FO27" i="67"/>
  <c r="BE25" i="49"/>
  <c r="EX25" i="67"/>
  <c r="BK60" i="49"/>
  <c r="FD60" i="67"/>
  <c r="BK9" i="49"/>
  <c r="FD9" i="67"/>
  <c r="AM35" i="49"/>
  <c r="EF35" i="67"/>
  <c r="BX54" i="49"/>
  <c r="FQ54" i="67"/>
  <c r="GZ7" i="67"/>
  <c r="HC68" i="67"/>
  <c r="CG54" i="49"/>
  <c r="FZ54" i="67"/>
  <c r="CG39" i="49"/>
  <c r="FZ39" i="67"/>
  <c r="CM25" i="49"/>
  <c r="GF25" i="67"/>
  <c r="CG22" i="49"/>
  <c r="FZ22" i="67"/>
  <c r="AU35" i="49"/>
  <c r="EN35" i="67"/>
  <c r="BJ54" i="49"/>
  <c r="FC54" i="67"/>
  <c r="BG33" i="49"/>
  <c r="EZ33" i="67"/>
  <c r="AU50" i="49"/>
  <c r="EN50" i="67"/>
  <c r="AO53" i="49"/>
  <c r="EH53" i="67"/>
  <c r="BP61" i="49"/>
  <c r="FI61" i="67"/>
  <c r="CG38" i="49"/>
  <c r="FZ38" i="67"/>
  <c r="CD48" i="49"/>
  <c r="FW48" i="67"/>
  <c r="BA25" i="49"/>
  <c r="ET25" i="67"/>
  <c r="BU39" i="49"/>
  <c r="FN39" i="67"/>
  <c r="CV37" i="49"/>
  <c r="GO37" i="67"/>
  <c r="CM60" i="49"/>
  <c r="GF60" i="67"/>
  <c r="CM19" i="49"/>
  <c r="GF19" i="67"/>
  <c r="CG59" i="49"/>
  <c r="FZ59" i="67"/>
  <c r="HC9" i="67"/>
  <c r="AZ60" i="49"/>
  <c r="ES60" i="67"/>
  <c r="BT13" i="49"/>
  <c r="FM13" i="67"/>
  <c r="AQ55" i="49"/>
  <c r="EJ55" i="67"/>
  <c r="HA43" i="67"/>
  <c r="CA24" i="46"/>
  <c r="CA9" i="46"/>
  <c r="HE64" i="67"/>
  <c r="HC4" i="67"/>
  <c r="CN9" i="46"/>
  <c r="CN24" i="46"/>
  <c r="HA16" i="67"/>
  <c r="HA6" i="67"/>
  <c r="HD5" i="67"/>
  <c r="GZ16" i="67"/>
  <c r="HA8" i="67"/>
  <c r="HB52" i="67"/>
  <c r="HD30" i="67"/>
  <c r="HE22" i="67"/>
  <c r="BU59" i="49"/>
  <c r="FN59" i="67"/>
  <c r="BO20" i="49"/>
  <c r="FH20" i="67"/>
  <c r="CM54" i="49"/>
  <c r="GF54" i="67"/>
  <c r="CD40" i="49"/>
  <c r="FW40" i="67"/>
  <c r="AL38" i="49"/>
  <c r="EE38" i="67"/>
  <c r="AK56" i="49"/>
  <c r="ED56" i="67"/>
  <c r="CJ39" i="49"/>
  <c r="GC39" i="67"/>
  <c r="BC33" i="49"/>
  <c r="EV33" i="67"/>
  <c r="AV48" i="49"/>
  <c r="EO48" i="67"/>
  <c r="AC28" i="49"/>
  <c r="DV28" i="67"/>
  <c r="CB3" i="49"/>
  <c r="FU3" i="67"/>
  <c r="BF50" i="49"/>
  <c r="EY50" i="67"/>
  <c r="CL25" i="49"/>
  <c r="GE25" i="67"/>
  <c r="CJ22" i="49"/>
  <c r="GC22" i="67"/>
  <c r="AM27" i="49"/>
  <c r="EF27" i="67"/>
  <c r="CX60" i="49"/>
  <c r="GQ60" i="67"/>
  <c r="CR36" i="49"/>
  <c r="GK36" i="67"/>
  <c r="AX35" i="49"/>
  <c r="EQ35" i="67"/>
  <c r="BL61" i="49"/>
  <c r="FE61" i="67"/>
  <c r="AZ22" i="49"/>
  <c r="ES22" i="67"/>
  <c r="AH61" i="49"/>
  <c r="EA61" i="67"/>
  <c r="BQ15" i="49"/>
  <c r="FJ15" i="67"/>
  <c r="CR9" i="46"/>
  <c r="CR24" i="46"/>
  <c r="BP24" i="46"/>
  <c r="BP9" i="46"/>
  <c r="CK15" i="46"/>
  <c r="CK30" i="46"/>
  <c r="AZ59" i="49"/>
  <c r="ES59" i="67"/>
  <c r="CJ20" i="49"/>
  <c r="GC20" i="67"/>
  <c r="BF54" i="49"/>
  <c r="EY54" i="67"/>
  <c r="BJ40" i="49"/>
  <c r="FC40" i="67"/>
  <c r="AY38" i="49"/>
  <c r="ER38" i="67"/>
  <c r="CK56" i="49"/>
  <c r="GD56" i="67"/>
  <c r="BG39" i="49"/>
  <c r="EZ39" i="67"/>
  <c r="BO33" i="49"/>
  <c r="FH33" i="67"/>
  <c r="BZ48" i="49"/>
  <c r="FS48" i="67"/>
  <c r="BU21" i="49"/>
  <c r="FN21" i="67"/>
  <c r="BZ3" i="49"/>
  <c r="FS3" i="67"/>
  <c r="AT50" i="49"/>
  <c r="EM50" i="67"/>
  <c r="AN25" i="49"/>
  <c r="EG25" i="67"/>
  <c r="CS48" i="49"/>
  <c r="GL48" i="67"/>
  <c r="CV35" i="49"/>
  <c r="GO35" i="67"/>
  <c r="AL53" i="49"/>
  <c r="EE53" i="67"/>
  <c r="CI35" i="49"/>
  <c r="GB35" i="67"/>
  <c r="AG3" i="49"/>
  <c r="DZ3" i="67"/>
  <c r="BW19" i="49"/>
  <c r="FP19" i="67"/>
  <c r="BL34" i="49"/>
  <c r="FE34" i="67"/>
  <c r="AC26" i="49"/>
  <c r="DV26" i="67"/>
  <c r="CF37" i="49"/>
  <c r="FY37" i="67"/>
  <c r="BT61" i="49"/>
  <c r="FM61" i="67"/>
  <c r="BF55" i="49"/>
  <c r="EY55" i="67"/>
  <c r="CM15" i="46"/>
  <c r="CM30" i="46"/>
  <c r="BF59" i="49"/>
  <c r="EY59" i="67"/>
  <c r="BT20" i="49"/>
  <c r="FM20" i="67"/>
  <c r="AI54" i="49"/>
  <c r="EB54" i="67"/>
  <c r="AP40" i="49"/>
  <c r="EI40" i="67"/>
  <c r="CD38" i="49"/>
  <c r="FW38" i="67"/>
  <c r="AS56" i="49"/>
  <c r="EL56" i="67"/>
  <c r="AC39" i="49"/>
  <c r="DV39" i="67"/>
  <c r="BW33" i="49"/>
  <c r="FP33" i="67"/>
  <c r="CH48" i="49"/>
  <c r="GA48" i="67"/>
  <c r="AH21" i="49"/>
  <c r="EA21" i="67"/>
  <c r="CV3" i="49"/>
  <c r="GO3" i="67"/>
  <c r="BU50" i="49"/>
  <c r="FN50" i="67"/>
  <c r="AZ25" i="49"/>
  <c r="ES25" i="67"/>
  <c r="AH59" i="49"/>
  <c r="EA59" i="67"/>
  <c r="AY20" i="49"/>
  <c r="ER20" i="67"/>
  <c r="BS37" i="49"/>
  <c r="FL37" i="67"/>
  <c r="BA40" i="49"/>
  <c r="ET40" i="67"/>
  <c r="CS41" i="49"/>
  <c r="GL41" i="67"/>
  <c r="BE56" i="49"/>
  <c r="EX56" i="67"/>
  <c r="BT39" i="49"/>
  <c r="FM39" i="67"/>
  <c r="AI33" i="49"/>
  <c r="EB33" i="67"/>
  <c r="BE48" i="49"/>
  <c r="EX48" i="67"/>
  <c r="BC21" i="49"/>
  <c r="EV21" i="67"/>
  <c r="BM3" i="49"/>
  <c r="FF3" i="67"/>
  <c r="AJ50" i="49"/>
  <c r="EC50" i="67"/>
  <c r="X59" i="49"/>
  <c r="DQ59" i="67"/>
  <c r="CT37" i="49"/>
  <c r="GM37" i="67"/>
  <c r="CS39" i="49"/>
  <c r="GL39" i="67"/>
  <c r="AM48" i="49"/>
  <c r="EF48" i="67"/>
  <c r="CC21" i="49"/>
  <c r="FV21" i="67"/>
  <c r="BC55" i="49"/>
  <c r="EV55" i="67"/>
  <c r="CJ34" i="49"/>
  <c r="GC34" i="67"/>
  <c r="CA36" i="49"/>
  <c r="FT36" i="67"/>
  <c r="AJ19" i="49"/>
  <c r="EC19" i="67"/>
  <c r="CA55" i="49"/>
  <c r="FT55" i="67"/>
  <c r="CY15" i="49"/>
  <c r="GR15" i="67"/>
  <c r="BT34" i="49"/>
  <c r="FM34" i="67"/>
  <c r="CD60" i="49"/>
  <c r="FW60" i="67"/>
  <c r="CT38" i="49"/>
  <c r="GM38" i="67"/>
  <c r="BN15" i="49"/>
  <c r="FG15" i="67"/>
  <c r="AF31" i="49"/>
  <c r="DY31" i="67"/>
  <c r="CK19" i="49"/>
  <c r="GD19" i="67"/>
  <c r="AQ22" i="49"/>
  <c r="EJ22" i="67"/>
  <c r="AE49" i="49"/>
  <c r="DX49" i="67"/>
  <c r="BV60" i="49"/>
  <c r="FO60" i="67"/>
  <c r="AU39" i="49"/>
  <c r="EN39" i="67"/>
  <c r="BI19" i="49"/>
  <c r="FB19" i="67"/>
  <c r="BW22" i="49"/>
  <c r="FP22" i="67"/>
  <c r="CI59" i="49"/>
  <c r="GB59" i="67"/>
  <c r="AB42" i="49"/>
  <c r="DU42" i="67"/>
  <c r="AN34" i="49"/>
  <c r="EG34" i="67"/>
  <c r="AV60" i="49"/>
  <c r="EO60" i="67"/>
  <c r="AK43" i="49"/>
  <c r="ED43" i="67"/>
  <c r="BP13" i="49"/>
  <c r="FI13" i="67"/>
  <c r="AR36" i="49"/>
  <c r="EK36" i="67"/>
  <c r="BM35" i="49"/>
  <c r="FF35" i="67"/>
  <c r="BB61" i="49"/>
  <c r="EU61" i="67"/>
  <c r="AP55" i="49"/>
  <c r="EI55" i="67"/>
  <c r="AR27" i="49"/>
  <c r="EK27" i="67"/>
  <c r="AN60" i="49"/>
  <c r="EG60" i="67"/>
  <c r="W44" i="49"/>
  <c r="DP44" i="67"/>
  <c r="CI36" i="49"/>
  <c r="GB36" i="67"/>
  <c r="AU19" i="49"/>
  <c r="AP29" i="46" s="1"/>
  <c r="EN19" i="67"/>
  <c r="BO22" i="49"/>
  <c r="FH22" i="67"/>
  <c r="CH27" i="49"/>
  <c r="GA27" i="67"/>
  <c r="AZ37" i="49"/>
  <c r="ES37" i="67"/>
  <c r="CT25" i="49"/>
  <c r="GM25" i="67"/>
  <c r="BN27" i="49"/>
  <c r="FG27" i="67"/>
  <c r="AM24" i="49"/>
  <c r="EF24" i="67"/>
  <c r="BO36" i="49"/>
  <c r="FH36" i="67"/>
  <c r="CU50" i="49"/>
  <c r="GN50" i="67"/>
  <c r="BW27" i="49"/>
  <c r="FP27" i="67"/>
  <c r="BD38" i="49"/>
  <c r="EW38" i="67"/>
  <c r="W47" i="49"/>
  <c r="DP47" i="67"/>
  <c r="BK25" i="49"/>
  <c r="FD25" i="67"/>
  <c r="CX59" i="49"/>
  <c r="GQ59" i="67"/>
  <c r="BA34" i="49"/>
  <c r="ET34" i="67"/>
  <c r="BJ60" i="49"/>
  <c r="FC60" i="67"/>
  <c r="BR35" i="49"/>
  <c r="FK35" i="67"/>
  <c r="BI9" i="49"/>
  <c r="FB9" i="67"/>
  <c r="AJ36" i="49"/>
  <c r="EC36" i="67"/>
  <c r="AI35" i="49"/>
  <c r="EB35" i="67"/>
  <c r="AG45" i="49"/>
  <c r="DZ45" i="67"/>
  <c r="BE21" i="49"/>
  <c r="EX21" i="67"/>
  <c r="AB3" i="49"/>
  <c r="DU3" i="67"/>
  <c r="CM55" i="49"/>
  <c r="GF55" i="67"/>
  <c r="AT54" i="49"/>
  <c r="EM54" i="67"/>
  <c r="BO37" i="49"/>
  <c r="FH37" i="67"/>
  <c r="CD61" i="49"/>
  <c r="FW61" i="67"/>
  <c r="AK20" i="49"/>
  <c r="ED20" i="67"/>
  <c r="BS40" i="49"/>
  <c r="FL40" i="67"/>
  <c r="BV56" i="49"/>
  <c r="FO56" i="67"/>
  <c r="AO39" i="49"/>
  <c r="EH39" i="67"/>
  <c r="AJ37" i="49"/>
  <c r="EC37" i="67"/>
  <c r="CI50" i="49"/>
  <c r="GB50" i="67"/>
  <c r="BP25" i="49"/>
  <c r="FI25" i="67"/>
  <c r="BV54" i="49"/>
  <c r="FO54" i="67"/>
  <c r="BP38" i="49"/>
  <c r="FI38" i="67"/>
  <c r="CB33" i="49"/>
  <c r="FU33" i="67"/>
  <c r="BB3" i="49"/>
  <c r="EU3" i="67"/>
  <c r="BZ29" i="46" l="1"/>
  <c r="AX29" i="46"/>
  <c r="AD29" i="46"/>
  <c r="AD14" i="46"/>
  <c r="BK14" i="46"/>
  <c r="BQ29" i="46"/>
  <c r="CQ12" i="46"/>
  <c r="AY29" i="46"/>
  <c r="BG29" i="46"/>
  <c r="BM29" i="46"/>
  <c r="AW14" i="46"/>
  <c r="CE14" i="46"/>
  <c r="AU29" i="46"/>
  <c r="BV14" i="46"/>
  <c r="AI29" i="46"/>
  <c r="CF14" i="46"/>
  <c r="BV29" i="46"/>
  <c r="BN14" i="46"/>
  <c r="BG14" i="46"/>
  <c r="BP29" i="46"/>
  <c r="AI14" i="46"/>
  <c r="AY14" i="46"/>
  <c r="BT14" i="46"/>
  <c r="BL14" i="46"/>
  <c r="AN29" i="46"/>
  <c r="BO29" i="46"/>
  <c r="BU29" i="46"/>
  <c r="AS29" i="46"/>
  <c r="BS29" i="46"/>
  <c r="BK29" i="46"/>
  <c r="BR14" i="46"/>
  <c r="BZ14" i="46"/>
  <c r="AW29" i="46"/>
  <c r="BH14" i="46"/>
  <c r="AU14" i="46"/>
  <c r="BD29" i="46"/>
  <c r="BY14" i="46"/>
  <c r="AE29" i="46"/>
  <c r="AK29" i="46"/>
  <c r="AG29" i="46"/>
  <c r="CB29" i="46"/>
  <c r="BX29" i="46"/>
  <c r="CO12" i="46"/>
  <c r="CS12" i="46"/>
  <c r="CT12" i="46"/>
  <c r="BI14" i="46"/>
  <c r="CI12" i="46"/>
  <c r="CE29" i="46"/>
  <c r="AX14" i="46"/>
  <c r="AV14" i="46"/>
  <c r="BM14" i="46"/>
  <c r="BO14" i="46"/>
  <c r="CF29" i="46"/>
  <c r="AR29" i="46"/>
  <c r="BI29" i="46"/>
  <c r="BT29" i="46"/>
  <c r="CM12" i="46"/>
  <c r="CQ27" i="46"/>
  <c r="CI27" i="46"/>
  <c r="AH14" i="46"/>
  <c r="AT14" i="46"/>
  <c r="BQ14" i="46"/>
  <c r="BW14" i="46"/>
  <c r="AB29" i="46"/>
  <c r="CA14" i="46"/>
  <c r="BF14" i="46"/>
  <c r="BL29" i="46"/>
  <c r="BP14" i="46"/>
  <c r="AR14" i="46"/>
  <c r="BC14" i="46"/>
  <c r="CC14" i="46"/>
  <c r="AZ29" i="46"/>
  <c r="CM27" i="46"/>
  <c r="AQ29" i="46"/>
  <c r="AT29" i="46"/>
  <c r="AA14" i="46"/>
  <c r="BW29" i="46"/>
  <c r="AB14" i="46"/>
  <c r="AM29" i="46"/>
  <c r="CA29" i="46"/>
  <c r="BF29" i="46"/>
  <c r="AS14" i="46"/>
  <c r="AF14" i="46"/>
  <c r="BC29" i="46"/>
  <c r="CC29" i="46"/>
  <c r="AZ14" i="46"/>
  <c r="BU14" i="46"/>
  <c r="CP27" i="46"/>
  <c r="CL12" i="46"/>
  <c r="CJ12" i="46"/>
  <c r="CR12" i="46"/>
  <c r="CK12" i="46"/>
  <c r="CB14" i="46"/>
  <c r="AJ14" i="46"/>
  <c r="BJ29" i="46"/>
  <c r="BE14" i="46"/>
  <c r="AC14" i="46"/>
  <c r="AQ14" i="46"/>
  <c r="AP14" i="46"/>
  <c r="AA29" i="46"/>
  <c r="BB14" i="46"/>
  <c r="AL29" i="46"/>
  <c r="CD29" i="46"/>
  <c r="AM14" i="46"/>
  <c r="AF29" i="46"/>
  <c r="CG14" i="46"/>
  <c r="BS14" i="46"/>
  <c r="CN12" i="46"/>
  <c r="CP12" i="46"/>
  <c r="CL27" i="46"/>
  <c r="CJ27" i="46"/>
  <c r="CR27" i="46"/>
  <c r="CK27" i="46"/>
  <c r="AV29" i="46"/>
  <c r="BX14" i="46"/>
  <c r="AH29" i="46"/>
  <c r="AJ29" i="46"/>
  <c r="BJ14" i="46"/>
  <c r="BE29" i="46"/>
  <c r="AC29" i="46"/>
  <c r="AO29" i="46"/>
  <c r="BA29" i="46"/>
  <c r="CH14" i="46"/>
  <c r="BB29" i="46"/>
  <c r="AL14" i="46"/>
  <c r="CD14" i="46"/>
  <c r="AN14" i="46"/>
  <c r="BN29" i="46"/>
  <c r="CG29" i="46"/>
  <c r="CN27" i="46"/>
  <c r="BR29" i="46"/>
  <c r="AO14" i="46"/>
  <c r="BA14" i="46"/>
  <c r="CH29" i="46"/>
  <c r="BH29" i="46"/>
  <c r="BD14" i="46"/>
  <c r="BY29" i="46"/>
  <c r="AE14" i="46"/>
  <c r="AK14" i="46"/>
  <c r="AG14" i="46"/>
  <c r="CO27" i="46"/>
  <c r="CS27" i="46"/>
  <c r="CT27" i="46"/>
  <c r="CC17" i="46"/>
  <c r="AW17" i="46"/>
  <c r="BG17" i="46"/>
  <c r="BX17" i="46"/>
  <c r="BN17" i="46"/>
  <c r="BA17" i="46"/>
  <c r="BJ17" i="46"/>
  <c r="BO17" i="46"/>
  <c r="BR17" i="46"/>
  <c r="BE17" i="46"/>
  <c r="CH17" i="46"/>
  <c r="BM17" i="46"/>
  <c r="BF17" i="46"/>
  <c r="BL17" i="46"/>
  <c r="BT17" i="46"/>
  <c r="BK17" i="46"/>
  <c r="BY17" i="46"/>
  <c r="AV17" i="46"/>
  <c r="AZ17" i="46"/>
  <c r="BB17" i="46"/>
  <c r="BV17" i="46"/>
  <c r="AU17" i="46"/>
  <c r="BP17" i="46"/>
  <c r="CE17" i="46"/>
  <c r="BU17" i="46"/>
  <c r="CF17" i="46"/>
  <c r="BI17" i="46"/>
  <c r="BC17" i="46"/>
  <c r="CG17" i="46"/>
  <c r="BH17" i="46"/>
  <c r="BW17" i="46"/>
  <c r="BD17" i="46"/>
  <c r="BZ17" i="46"/>
  <c r="CB17" i="46"/>
  <c r="CA17" i="46"/>
  <c r="AX17" i="46"/>
  <c r="AY17" i="46"/>
  <c r="BS17" i="46"/>
  <c r="BQ17" i="46"/>
  <c r="CD17" i="46"/>
  <c r="BH24" i="46"/>
  <c r="BJ24" i="46"/>
  <c r="BJ9" i="46"/>
  <c r="BG24" i="46"/>
  <c r="BG9" i="46"/>
  <c r="AD9" i="46"/>
  <c r="AZ9" i="46"/>
  <c r="AZ24" i="46"/>
  <c r="HF58" i="67"/>
  <c r="AH9" i="46"/>
  <c r="HB25" i="67"/>
  <c r="HA60" i="67"/>
  <c r="HF46" i="67"/>
  <c r="BA15" i="46"/>
  <c r="AK15" i="46"/>
  <c r="HA55" i="67"/>
  <c r="AF9" i="46"/>
  <c r="AG24" i="46"/>
  <c r="AH24" i="46"/>
  <c r="BA24" i="46"/>
  <c r="AG9" i="46"/>
  <c r="GZ60" i="67"/>
  <c r="BJ15" i="46"/>
  <c r="BA30" i="46"/>
  <c r="AA15" i="46"/>
  <c r="BC24" i="46"/>
  <c r="CI13" i="46"/>
  <c r="CI28" i="46"/>
  <c r="GZ61" i="67"/>
  <c r="HB39" i="67"/>
  <c r="BF15" i="46"/>
  <c r="AY9" i="46"/>
  <c r="AU30" i="46"/>
  <c r="BD9" i="46"/>
  <c r="HD38" i="67"/>
  <c r="GZ31" i="67"/>
  <c r="HF31" i="67" s="1"/>
  <c r="AS30" i="46"/>
  <c r="HD33" i="67"/>
  <c r="HB59" i="67"/>
  <c r="BD30" i="46"/>
  <c r="AD24" i="46"/>
  <c r="HF8" i="67"/>
  <c r="BX15" i="46"/>
  <c r="BC9" i="46"/>
  <c r="CG15" i="46"/>
  <c r="AX30" i="46"/>
  <c r="HA20" i="67"/>
  <c r="BA9" i="46"/>
  <c r="CN13" i="46"/>
  <c r="Z68" i="49"/>
  <c r="DS68" i="67"/>
  <c r="BK41" i="49"/>
  <c r="FD41" i="67"/>
  <c r="GZ35" i="67"/>
  <c r="GZ24" i="67"/>
  <c r="HF24" i="67" s="1"/>
  <c r="X52" i="49"/>
  <c r="DQ52" i="67"/>
  <c r="BX26" i="46"/>
  <c r="BX11" i="46"/>
  <c r="HA21" i="67"/>
  <c r="AA5" i="49"/>
  <c r="DT5" i="67"/>
  <c r="BY41" i="49"/>
  <c r="BT27" i="46" s="1"/>
  <c r="FR41" i="67"/>
  <c r="AE38" i="49"/>
  <c r="DX38" i="67"/>
  <c r="AX26" i="46"/>
  <c r="AX11" i="46"/>
  <c r="CA30" i="46"/>
  <c r="BF41" i="49"/>
  <c r="EY41" i="67"/>
  <c r="BE9" i="46"/>
  <c r="BT11" i="46"/>
  <c r="BT26" i="46"/>
  <c r="T38" i="49"/>
  <c r="DM38" i="67"/>
  <c r="AQ15" i="46"/>
  <c r="AQ30" i="46"/>
  <c r="Z5" i="49"/>
  <c r="DS5" i="67"/>
  <c r="DG24" i="46"/>
  <c r="Y38" i="49"/>
  <c r="DR38" i="67"/>
  <c r="HB48" i="67"/>
  <c r="HD35" i="67"/>
  <c r="BO41" i="49"/>
  <c r="BJ27" i="46" s="1"/>
  <c r="FH41" i="67"/>
  <c r="BF9" i="46"/>
  <c r="CL28" i="46"/>
  <c r="BW26" i="46"/>
  <c r="BW11" i="46"/>
  <c r="T60" i="49"/>
  <c r="DM60" i="67"/>
  <c r="AF24" i="46"/>
  <c r="AE15" i="46"/>
  <c r="GZ40" i="67"/>
  <c r="BC30" i="46"/>
  <c r="CL15" i="49"/>
  <c r="GE15" i="67"/>
  <c r="AE5" i="49"/>
  <c r="DX5" i="67"/>
  <c r="HB36" i="67"/>
  <c r="V30" i="49"/>
  <c r="DO30" i="67"/>
  <c r="BX41" i="49"/>
  <c r="FQ41" i="67"/>
  <c r="AT26" i="46"/>
  <c r="AT11" i="46"/>
  <c r="BZ11" i="46"/>
  <c r="BZ26" i="46"/>
  <c r="AS15" i="49"/>
  <c r="EL15" i="67"/>
  <c r="AD52" i="49"/>
  <c r="DW52" i="67"/>
  <c r="HD50" i="67"/>
  <c r="AI9" i="46"/>
  <c r="T68" i="49"/>
  <c r="DM68" i="67"/>
  <c r="U38" i="49"/>
  <c r="DN38" i="67"/>
  <c r="GZ27" i="67"/>
  <c r="HB35" i="67"/>
  <c r="HD39" i="67"/>
  <c r="CQ28" i="46"/>
  <c r="AG15" i="49"/>
  <c r="DZ15" i="67"/>
  <c r="BT15" i="46"/>
  <c r="BT30" i="46"/>
  <c r="AT30" i="46"/>
  <c r="BL15" i="46"/>
  <c r="BL30" i="46"/>
  <c r="CC11" i="46"/>
  <c r="CC26" i="46"/>
  <c r="W7" i="49"/>
  <c r="DP7" i="67"/>
  <c r="AD6" i="49"/>
  <c r="DW6" i="67"/>
  <c r="AO11" i="46"/>
  <c r="AO26" i="46"/>
  <c r="AV15" i="46"/>
  <c r="CE26" i="46"/>
  <c r="CE11" i="46"/>
  <c r="CD15" i="46"/>
  <c r="CR13" i="46"/>
  <c r="CD26" i="46"/>
  <c r="CD11" i="46"/>
  <c r="BB24" i="46"/>
  <c r="AM41" i="49"/>
  <c r="EF41" i="67"/>
  <c r="AY24" i="46"/>
  <c r="BJ41" i="49"/>
  <c r="FC41" i="67"/>
  <c r="CH15" i="46"/>
  <c r="GZ19" i="67"/>
  <c r="AE9" i="46"/>
  <c r="HC21" i="67"/>
  <c r="AB9" i="46"/>
  <c r="HB54" i="67"/>
  <c r="CJ41" i="49"/>
  <c r="GC41" i="67"/>
  <c r="BC41" i="49"/>
  <c r="EV41" i="67"/>
  <c r="CK13" i="46"/>
  <c r="CU9" i="46"/>
  <c r="DF24" i="46"/>
  <c r="AC30" i="49"/>
  <c r="DV30" i="67"/>
  <c r="BS41" i="49"/>
  <c r="BN27" i="46" s="1"/>
  <c r="FL41" i="67"/>
  <c r="HA56" i="67"/>
  <c r="AK26" i="46"/>
  <c r="AK11" i="46"/>
  <c r="BB41" i="49"/>
  <c r="EU41" i="67"/>
  <c r="W5" i="49"/>
  <c r="DP5" i="67"/>
  <c r="AN15" i="46"/>
  <c r="AN30" i="46"/>
  <c r="BG11" i="46"/>
  <c r="BG26" i="46"/>
  <c r="HA33" i="67"/>
  <c r="HC38" i="67"/>
  <c r="AB60" i="49"/>
  <c r="DU60" i="67"/>
  <c r="CM15" i="49"/>
  <c r="GF15" i="67"/>
  <c r="HD27" i="67"/>
  <c r="HC15" i="67"/>
  <c r="AQ15" i="49"/>
  <c r="EJ15" i="67"/>
  <c r="GZ37" i="67"/>
  <c r="AA7" i="49"/>
  <c r="DT7" i="67"/>
  <c r="AJ41" i="49"/>
  <c r="EC41" i="67"/>
  <c r="HB34" i="67"/>
  <c r="HD61" i="67"/>
  <c r="CO28" i="46"/>
  <c r="Y30" i="49"/>
  <c r="DR30" i="67"/>
  <c r="HB19" i="67"/>
  <c r="AE68" i="49"/>
  <c r="DX68" i="67"/>
  <c r="HC39" i="67"/>
  <c r="BM41" i="49"/>
  <c r="FF41" i="67"/>
  <c r="HB60" i="67"/>
  <c r="AG26" i="46"/>
  <c r="AG11" i="46"/>
  <c r="AM11" i="46"/>
  <c r="AM26" i="46"/>
  <c r="AE30" i="49"/>
  <c r="DX30" i="67"/>
  <c r="AK15" i="49"/>
  <c r="ED15" i="67"/>
  <c r="CR28" i="46"/>
  <c r="AQ41" i="49"/>
  <c r="EJ41" i="67"/>
  <c r="HC25" i="67"/>
  <c r="CQ11" i="46"/>
  <c r="CQ26" i="46"/>
  <c r="BF24" i="46"/>
  <c r="BU11" i="46"/>
  <c r="BU26" i="46"/>
  <c r="AD15" i="46"/>
  <c r="X60" i="49"/>
  <c r="DQ60" i="67"/>
  <c r="HC61" i="67"/>
  <c r="GY3" i="67"/>
  <c r="AE30" i="46"/>
  <c r="HA37" i="67"/>
  <c r="HD34" i="67"/>
  <c r="BC15" i="46"/>
  <c r="AL15" i="46"/>
  <c r="CB15" i="49"/>
  <c r="FU15" i="67"/>
  <c r="AC5" i="49"/>
  <c r="DV5" i="67"/>
  <c r="T30" i="49"/>
  <c r="DM30" i="67"/>
  <c r="BV41" i="49"/>
  <c r="FO41" i="67"/>
  <c r="HA54" i="67"/>
  <c r="HD48" i="67"/>
  <c r="AT15" i="49"/>
  <c r="EM15" i="67"/>
  <c r="AC52" i="49"/>
  <c r="DV52" i="67"/>
  <c r="HC48" i="67"/>
  <c r="BJ11" i="46"/>
  <c r="BJ26" i="46"/>
  <c r="AJ11" i="46"/>
  <c r="AJ26" i="46"/>
  <c r="AC68" i="49"/>
  <c r="DV68" i="67"/>
  <c r="BD11" i="46"/>
  <c r="BD26" i="46"/>
  <c r="AD38" i="49"/>
  <c r="DW38" i="67"/>
  <c r="GZ50" i="67"/>
  <c r="AM15" i="46"/>
  <c r="AN15" i="49"/>
  <c r="EG15" i="67"/>
  <c r="BZ30" i="46"/>
  <c r="HE25" i="67"/>
  <c r="DH29" i="46"/>
  <c r="GZ43" i="67"/>
  <c r="HF43" i="67" s="1"/>
  <c r="AJ15" i="46"/>
  <c r="Z7" i="49"/>
  <c r="DS7" i="67"/>
  <c r="T6" i="49"/>
  <c r="DM6" i="67"/>
  <c r="HB61" i="67"/>
  <c r="BB9" i="46"/>
  <c r="AL41" i="49"/>
  <c r="EE41" i="67"/>
  <c r="BP26" i="46"/>
  <c r="BP11" i="46"/>
  <c r="HC55" i="67"/>
  <c r="HF4" i="67"/>
  <c r="BN41" i="49"/>
  <c r="FG41" i="67"/>
  <c r="CP11" i="46"/>
  <c r="CP26" i="46"/>
  <c r="GZ59" i="67"/>
  <c r="HC33" i="67"/>
  <c r="HC20" i="67"/>
  <c r="AE24" i="46"/>
  <c r="AB24" i="46"/>
  <c r="CD41" i="49"/>
  <c r="FW41" i="67"/>
  <c r="AV30" i="46"/>
  <c r="HC56" i="67"/>
  <c r="AS41" i="49"/>
  <c r="EL41" i="67"/>
  <c r="CA26" i="46"/>
  <c r="CA11" i="46"/>
  <c r="CK28" i="46"/>
  <c r="GY47" i="67"/>
  <c r="HF47" i="67" s="1"/>
  <c r="HF16" i="67"/>
  <c r="AE60" i="49"/>
  <c r="DX60" i="67"/>
  <c r="AA38" i="49"/>
  <c r="DT38" i="67"/>
  <c r="HD25" i="67"/>
  <c r="HA36" i="67"/>
  <c r="AA60" i="49"/>
  <c r="DT60" i="67"/>
  <c r="CF15" i="49"/>
  <c r="FY15" i="67"/>
  <c r="AY15" i="49"/>
  <c r="ER15" i="67"/>
  <c r="AS26" i="46"/>
  <c r="AS11" i="46"/>
  <c r="GZ54" i="67"/>
  <c r="AP41" i="49"/>
  <c r="EI41" i="67"/>
  <c r="BH9" i="46"/>
  <c r="BL11" i="46"/>
  <c r="BL26" i="46"/>
  <c r="CG41" i="49"/>
  <c r="FZ41" i="67"/>
  <c r="HA3" i="67"/>
  <c r="HC13" i="67"/>
  <c r="HF13" i="67" s="1"/>
  <c r="AM30" i="46"/>
  <c r="HA27" i="67"/>
  <c r="BR41" i="49"/>
  <c r="FK41" i="67"/>
  <c r="AR41" i="49"/>
  <c r="EK41" i="67"/>
  <c r="AP15" i="46"/>
  <c r="CP13" i="46"/>
  <c r="AD30" i="46"/>
  <c r="AC60" i="49"/>
  <c r="DV60" i="67"/>
  <c r="BO15" i="46"/>
  <c r="BO30" i="46"/>
  <c r="HA35" i="67"/>
  <c r="BG15" i="46"/>
  <c r="AL30" i="46"/>
  <c r="CH15" i="49"/>
  <c r="GA15" i="67"/>
  <c r="U5" i="49"/>
  <c r="DN5" i="67"/>
  <c r="AD30" i="49"/>
  <c r="DW30" i="67"/>
  <c r="BQ26" i="46"/>
  <c r="BQ11" i="46"/>
  <c r="HB50" i="67"/>
  <c r="BQ41" i="49"/>
  <c r="FJ41" i="67"/>
  <c r="HA34" i="67"/>
  <c r="HE50" i="67"/>
  <c r="GZ3" i="67"/>
  <c r="AU15" i="49"/>
  <c r="EN15" i="67"/>
  <c r="V52" i="49"/>
  <c r="DO52" i="67"/>
  <c r="BF26" i="46"/>
  <c r="BF11" i="46"/>
  <c r="HA25" i="67"/>
  <c r="GZ25" i="67"/>
  <c r="HA48" i="67"/>
  <c r="CS26" i="46"/>
  <c r="CS11" i="46"/>
  <c r="HE39" i="67"/>
  <c r="AC15" i="46"/>
  <c r="AD68" i="49"/>
  <c r="DW68" i="67"/>
  <c r="HB56" i="67"/>
  <c r="V38" i="49"/>
  <c r="DO38" i="67"/>
  <c r="HD36" i="67"/>
  <c r="AF26" i="46"/>
  <c r="AF11" i="46"/>
  <c r="AG15" i="46"/>
  <c r="AH15" i="49"/>
  <c r="EA15" i="67"/>
  <c r="BZ15" i="46"/>
  <c r="DH14" i="46"/>
  <c r="BY15" i="46"/>
  <c r="AA9" i="46"/>
  <c r="AJ30" i="46"/>
  <c r="AC7" i="49"/>
  <c r="DV7" i="67"/>
  <c r="X6" i="49"/>
  <c r="DQ6" i="67"/>
  <c r="AI41" i="49"/>
  <c r="EB41" i="67"/>
  <c r="AR30" i="46"/>
  <c r="BM30" i="46"/>
  <c r="BM15" i="46"/>
  <c r="HD56" i="67"/>
  <c r="AJ24" i="46"/>
  <c r="CJ28" i="46"/>
  <c r="BE41" i="49"/>
  <c r="AZ13" i="46" s="1"/>
  <c r="EX41" i="67"/>
  <c r="BN11" i="46"/>
  <c r="BN26" i="46"/>
  <c r="HE59" i="67"/>
  <c r="HC60" i="67"/>
  <c r="BC26" i="46"/>
  <c r="BC11" i="46"/>
  <c r="CE41" i="49"/>
  <c r="FX41" i="67"/>
  <c r="BI24" i="46"/>
  <c r="AP30" i="46"/>
  <c r="DH15" i="46"/>
  <c r="AW41" i="49"/>
  <c r="EP41" i="67"/>
  <c r="HD40" i="67"/>
  <c r="AZ15" i="46"/>
  <c r="Z52" i="49"/>
  <c r="DS52" i="67"/>
  <c r="AB7" i="49"/>
  <c r="DU7" i="67"/>
  <c r="AO41" i="49"/>
  <c r="EH41" i="67"/>
  <c r="AB15" i="46"/>
  <c r="BI30" i="46"/>
  <c r="AJ15" i="49"/>
  <c r="EC15" i="67"/>
  <c r="AC6" i="49"/>
  <c r="DV6" i="67"/>
  <c r="CR11" i="46"/>
  <c r="CR26" i="46"/>
  <c r="CL41" i="49"/>
  <c r="GE41" i="67"/>
  <c r="AY41" i="49"/>
  <c r="ER41" i="67"/>
  <c r="HB37" i="67"/>
  <c r="AZ11" i="46"/>
  <c r="AZ26" i="46"/>
  <c r="AB30" i="49"/>
  <c r="DU30" i="67"/>
  <c r="Y52" i="49"/>
  <c r="DR52" i="67"/>
  <c r="HA38" i="67"/>
  <c r="HD59" i="67"/>
  <c r="HC35" i="67"/>
  <c r="CB15" i="46"/>
  <c r="X5" i="49"/>
  <c r="DQ5" i="67"/>
  <c r="DG9" i="46"/>
  <c r="AV15" i="49"/>
  <c r="EO15" i="67"/>
  <c r="HC59" i="67"/>
  <c r="AN26" i="46"/>
  <c r="AN11" i="46"/>
  <c r="Z6" i="49"/>
  <c r="DS6" i="67"/>
  <c r="CB41" i="49"/>
  <c r="FU41" i="67"/>
  <c r="AU41" i="49"/>
  <c r="EN41" i="67"/>
  <c r="HA61" i="67"/>
  <c r="BK30" i="46"/>
  <c r="BK15" i="46"/>
  <c r="HD3" i="67"/>
  <c r="CM11" i="46"/>
  <c r="CM26" i="46"/>
  <c r="BB15" i="49"/>
  <c r="EU15" i="67"/>
  <c r="GZ53" i="67"/>
  <c r="HF53" i="67" s="1"/>
  <c r="CF41" i="49"/>
  <c r="FY41" i="67"/>
  <c r="CB11" i="46"/>
  <c r="CB26" i="46"/>
  <c r="CP28" i="46"/>
  <c r="W60" i="49"/>
  <c r="DP60" i="67"/>
  <c r="AI26" i="46"/>
  <c r="AI11" i="46"/>
  <c r="BQ15" i="46"/>
  <c r="BQ30" i="46"/>
  <c r="AC26" i="46"/>
  <c r="AC11" i="46"/>
  <c r="BG30" i="46"/>
  <c r="AX15" i="46"/>
  <c r="CG15" i="49"/>
  <c r="FZ15" i="67"/>
  <c r="T5" i="49"/>
  <c r="DM5" i="67"/>
  <c r="X30" i="49"/>
  <c r="DQ30" i="67"/>
  <c r="BU41" i="49"/>
  <c r="FN41" i="67"/>
  <c r="AA26" i="46"/>
  <c r="AA11" i="46"/>
  <c r="AX15" i="49"/>
  <c r="EQ15" i="67"/>
  <c r="AB52" i="49"/>
  <c r="DU52" i="67"/>
  <c r="HA39" i="67"/>
  <c r="GZ48" i="67"/>
  <c r="BB30" i="46"/>
  <c r="CN11" i="46"/>
  <c r="CN26" i="46"/>
  <c r="HE48" i="67"/>
  <c r="BY11" i="46"/>
  <c r="BY26" i="46"/>
  <c r="AC30" i="46"/>
  <c r="AA68" i="49"/>
  <c r="DT68" i="67"/>
  <c r="AB38" i="49"/>
  <c r="DU38" i="67"/>
  <c r="AV11" i="46"/>
  <c r="AV26" i="46"/>
  <c r="GZ36" i="67"/>
  <c r="HB15" i="67"/>
  <c r="AG30" i="46"/>
  <c r="HD20" i="67"/>
  <c r="AM15" i="49"/>
  <c r="EF15" i="67"/>
  <c r="BY30" i="46"/>
  <c r="BA11" i="46"/>
  <c r="BA26" i="46"/>
  <c r="AA24" i="46"/>
  <c r="AE7" i="49"/>
  <c r="DX7" i="67"/>
  <c r="Y6" i="49"/>
  <c r="DR6" i="67"/>
  <c r="AQ11" i="46"/>
  <c r="AQ26" i="46"/>
  <c r="CT28" i="46"/>
  <c r="AF41" i="49"/>
  <c r="DY41" i="67"/>
  <c r="BO11" i="46"/>
  <c r="BO26" i="46"/>
  <c r="AJ9" i="46"/>
  <c r="CJ13" i="46"/>
  <c r="BG41" i="49"/>
  <c r="EZ41" i="67"/>
  <c r="HA40" i="67"/>
  <c r="AP26" i="46"/>
  <c r="AP11" i="46"/>
  <c r="CI41" i="49"/>
  <c r="GB41" i="67"/>
  <c r="BI9" i="46"/>
  <c r="GY44" i="67"/>
  <c r="HF44" i="67" s="1"/>
  <c r="DH30" i="46"/>
  <c r="AT41" i="49"/>
  <c r="EM41" i="67"/>
  <c r="AY15" i="46"/>
  <c r="AZ30" i="46"/>
  <c r="CK15" i="49"/>
  <c r="GD15" i="67"/>
  <c r="AB5" i="49"/>
  <c r="DU5" i="67"/>
  <c r="BI26" i="46"/>
  <c r="BI11" i="46"/>
  <c r="CE15" i="46"/>
  <c r="BL41" i="49"/>
  <c r="FE41" i="67"/>
  <c r="HD19" i="67"/>
  <c r="AB30" i="46"/>
  <c r="HF64" i="67"/>
  <c r="CO13" i="46"/>
  <c r="BC15" i="49"/>
  <c r="EV15" i="67"/>
  <c r="CE30" i="46"/>
  <c r="GZ39" i="67"/>
  <c r="CK26" i="46"/>
  <c r="CK11" i="46"/>
  <c r="BK11" i="46"/>
  <c r="BK26" i="46"/>
  <c r="AI15" i="49"/>
  <c r="EB15" i="67"/>
  <c r="DH9" i="46"/>
  <c r="GZ20" i="67"/>
  <c r="HF14" i="67"/>
  <c r="CQ13" i="46"/>
  <c r="HC34" i="67"/>
  <c r="CH30" i="46"/>
  <c r="BR30" i="46"/>
  <c r="BR15" i="46"/>
  <c r="HB38" i="67"/>
  <c r="AD60" i="49"/>
  <c r="DW60" i="67"/>
  <c r="CI15" i="49"/>
  <c r="GB15" i="67"/>
  <c r="AD5" i="49"/>
  <c r="DW5" i="67"/>
  <c r="AA30" i="49"/>
  <c r="DT30" i="67"/>
  <c r="CA41" i="49"/>
  <c r="BV13" i="46" s="1"/>
  <c r="FT41" i="67"/>
  <c r="BU30" i="46"/>
  <c r="BU15" i="46"/>
  <c r="AW15" i="49"/>
  <c r="EP15" i="67"/>
  <c r="AI30" i="46"/>
  <c r="AE52" i="49"/>
  <c r="DX52" i="67"/>
  <c r="HC40" i="67"/>
  <c r="GZ45" i="67"/>
  <c r="HF45" i="67" s="1"/>
  <c r="BB15" i="46"/>
  <c r="GY49" i="67"/>
  <c r="HF49" i="67" s="1"/>
  <c r="HE3" i="67"/>
  <c r="U68" i="49"/>
  <c r="DN68" i="67"/>
  <c r="CM28" i="46"/>
  <c r="W38" i="49"/>
  <c r="DP38" i="67"/>
  <c r="AH15" i="46"/>
  <c r="AP15" i="49"/>
  <c r="EI15" i="67"/>
  <c r="AF30" i="46"/>
  <c r="HC19" i="67"/>
  <c r="CC15" i="46"/>
  <c r="AC9" i="46"/>
  <c r="AD7" i="49"/>
  <c r="DW7" i="67"/>
  <c r="AE6" i="49"/>
  <c r="DX6" i="67"/>
  <c r="HD55" i="67"/>
  <c r="CL11" i="46"/>
  <c r="CL26" i="46"/>
  <c r="HA50" i="67"/>
  <c r="BM11" i="46"/>
  <c r="BM26" i="46"/>
  <c r="CT13" i="46"/>
  <c r="AK41" i="49"/>
  <c r="ED41" i="67"/>
  <c r="AR15" i="46"/>
  <c r="AO15" i="46"/>
  <c r="BH41" i="49"/>
  <c r="FA41" i="67"/>
  <c r="GY42" i="67"/>
  <c r="HF42" i="67" s="1"/>
  <c r="CT11" i="46"/>
  <c r="CT26" i="46"/>
  <c r="HF10" i="67"/>
  <c r="AH11" i="46"/>
  <c r="AH26" i="46"/>
  <c r="BS30" i="46"/>
  <c r="BS15" i="46"/>
  <c r="CM41" i="49"/>
  <c r="GF41" i="67"/>
  <c r="BA41" i="49"/>
  <c r="ET41" i="67"/>
  <c r="AY30" i="46"/>
  <c r="HE60" i="67"/>
  <c r="AR15" i="49"/>
  <c r="EK15" i="67"/>
  <c r="AW15" i="46"/>
  <c r="AW30" i="46"/>
  <c r="CH41" i="49"/>
  <c r="GA41" i="67"/>
  <c r="BP30" i="46"/>
  <c r="BP15" i="46"/>
  <c r="AA30" i="46"/>
  <c r="W30" i="49"/>
  <c r="DP30" i="67"/>
  <c r="BZ41" i="49"/>
  <c r="BU27" i="46" s="1"/>
  <c r="FS41" i="67"/>
  <c r="AL26" i="46"/>
  <c r="AL11" i="46"/>
  <c r="CB30" i="46"/>
  <c r="HD37" i="67"/>
  <c r="HC3" i="67"/>
  <c r="DH24" i="46"/>
  <c r="AZ41" i="49"/>
  <c r="ES41" i="67"/>
  <c r="BE15" i="46"/>
  <c r="V60" i="49"/>
  <c r="DO60" i="67"/>
  <c r="CC15" i="49"/>
  <c r="FV15" i="67"/>
  <c r="CO11" i="46"/>
  <c r="CO26" i="46"/>
  <c r="X7" i="49"/>
  <c r="DQ7" i="67"/>
  <c r="AH41" i="49"/>
  <c r="EA41" i="67"/>
  <c r="AR26" i="46"/>
  <c r="AR11" i="46"/>
  <c r="BW30" i="46"/>
  <c r="W52" i="49"/>
  <c r="DP52" i="67"/>
  <c r="AI24" i="46"/>
  <c r="U7" i="49"/>
  <c r="DN7" i="67"/>
  <c r="CF15" i="46"/>
  <c r="U60" i="49"/>
  <c r="DN60" i="67"/>
  <c r="GY28" i="67"/>
  <c r="HF28" i="67" s="1"/>
  <c r="BS11" i="46"/>
  <c r="BS26" i="46"/>
  <c r="CD15" i="49"/>
  <c r="FW15" i="67"/>
  <c r="V5" i="49"/>
  <c r="DO5" i="67"/>
  <c r="Z30" i="49"/>
  <c r="DS30" i="67"/>
  <c r="BT41" i="49"/>
  <c r="BO27" i="46" s="1"/>
  <c r="FM41" i="67"/>
  <c r="HC54" i="67"/>
  <c r="GY39" i="67"/>
  <c r="BV26" i="46"/>
  <c r="BV11" i="46"/>
  <c r="AZ15" i="49"/>
  <c r="ES15" i="67"/>
  <c r="AI15" i="46"/>
  <c r="U52" i="49"/>
  <c r="DN52" i="67"/>
  <c r="GY59" i="67"/>
  <c r="BV15" i="46"/>
  <c r="BV30" i="46"/>
  <c r="HD22" i="67"/>
  <c r="CI11" i="46"/>
  <c r="CI26" i="46"/>
  <c r="Y68" i="49"/>
  <c r="DR68" i="67"/>
  <c r="CM13" i="46"/>
  <c r="AC38" i="49"/>
  <c r="DV38" i="67"/>
  <c r="HB9" i="67"/>
  <c r="HF9" i="67" s="1"/>
  <c r="BN30" i="46"/>
  <c r="BN15" i="46"/>
  <c r="HE38" i="67"/>
  <c r="CF26" i="46"/>
  <c r="CF11" i="46"/>
  <c r="AH30" i="46"/>
  <c r="AK9" i="46"/>
  <c r="AF15" i="49"/>
  <c r="DY15" i="67"/>
  <c r="GZ34" i="67"/>
  <c r="CJ26" i="46"/>
  <c r="CJ11" i="46"/>
  <c r="AF15" i="46"/>
  <c r="CC30" i="46"/>
  <c r="AC24" i="46"/>
  <c r="T7" i="49"/>
  <c r="DM7" i="67"/>
  <c r="U6" i="49"/>
  <c r="DN6" i="67"/>
  <c r="HF66" i="67"/>
  <c r="AG41" i="49"/>
  <c r="DZ41" i="67"/>
  <c r="HC36" i="67"/>
  <c r="AO30" i="46"/>
  <c r="BD41" i="49"/>
  <c r="EW41" i="67"/>
  <c r="BE26" i="46"/>
  <c r="BE11" i="46"/>
  <c r="BH30" i="46"/>
  <c r="HC37" i="67"/>
  <c r="HB3" i="67"/>
  <c r="HE41" i="67"/>
  <c r="HC50" i="67"/>
  <c r="HC27" i="67"/>
  <c r="CK41" i="49"/>
  <c r="GD41" i="67"/>
  <c r="CH11" i="46"/>
  <c r="CH26" i="46"/>
  <c r="CS13" i="46"/>
  <c r="AX41" i="49"/>
  <c r="EQ41" i="67"/>
  <c r="GZ56" i="67"/>
  <c r="AT15" i="46"/>
  <c r="AU11" i="46"/>
  <c r="AU26" i="46"/>
  <c r="AL15" i="49"/>
  <c r="EE15" i="67"/>
  <c r="W6" i="49"/>
  <c r="DP6" i="67"/>
  <c r="CN28" i="46"/>
  <c r="V68" i="49"/>
  <c r="DO68" i="67"/>
  <c r="Z38" i="49"/>
  <c r="DS38" i="67"/>
  <c r="GZ55" i="67"/>
  <c r="GY26" i="67"/>
  <c r="HF26" i="67" s="1"/>
  <c r="AE11" i="46"/>
  <c r="AE26" i="46"/>
  <c r="BB26" i="46"/>
  <c r="BB11" i="46"/>
  <c r="CA15" i="46"/>
  <c r="V7" i="49"/>
  <c r="DO7" i="67"/>
  <c r="HE36" i="67"/>
  <c r="HC22" i="67"/>
  <c r="BD15" i="46"/>
  <c r="HF11" i="67"/>
  <c r="HE37" i="67"/>
  <c r="CG11" i="46"/>
  <c r="CG26" i="46"/>
  <c r="W68" i="49"/>
  <c r="DP68" i="67"/>
  <c r="AS15" i="46"/>
  <c r="AB6" i="49"/>
  <c r="DU6" i="67"/>
  <c r="BW41" i="49"/>
  <c r="BR12" i="46" s="1"/>
  <c r="FP41" i="67"/>
  <c r="AA52" i="49"/>
  <c r="DT52" i="67"/>
  <c r="HE15" i="67"/>
  <c r="HA22" i="67"/>
  <c r="HB22" i="67"/>
  <c r="BE24" i="46"/>
  <c r="BH26" i="46"/>
  <c r="BH11" i="46"/>
  <c r="AB26" i="46"/>
  <c r="AB11" i="46"/>
  <c r="CL13" i="46"/>
  <c r="BE30" i="46"/>
  <c r="Z60" i="49"/>
  <c r="DS60" i="67"/>
  <c r="CJ15" i="49"/>
  <c r="GC15" i="67"/>
  <c r="BR26" i="46"/>
  <c r="BR11" i="46"/>
  <c r="GZ38" i="67"/>
  <c r="BI28" i="46"/>
  <c r="AB68" i="49"/>
  <c r="DU68" i="67"/>
  <c r="GZ21" i="67"/>
  <c r="HB21" i="67"/>
  <c r="V6" i="49"/>
  <c r="DO6" i="67"/>
  <c r="CD30" i="46"/>
  <c r="AD11" i="46"/>
  <c r="AD26" i="46"/>
  <c r="BW15" i="46"/>
  <c r="AW11" i="46"/>
  <c r="AW26" i="46"/>
  <c r="CF30" i="46"/>
  <c r="Y60" i="49"/>
  <c r="DR60" i="67"/>
  <c r="HE35" i="67"/>
  <c r="HD21" i="67"/>
  <c r="BJ30" i="46"/>
  <c r="DF9" i="46"/>
  <c r="CE15" i="49"/>
  <c r="FX15" i="67"/>
  <c r="Y5" i="49"/>
  <c r="DR5" i="67"/>
  <c r="HA19" i="67"/>
  <c r="GZ22" i="67"/>
  <c r="HB55" i="67"/>
  <c r="U30" i="49"/>
  <c r="DN30" i="67"/>
  <c r="AL24" i="46"/>
  <c r="BP41" i="49"/>
  <c r="FI41" i="67"/>
  <c r="AK30" i="46"/>
  <c r="BA15" i="49"/>
  <c r="ET15" i="67"/>
  <c r="T52" i="49"/>
  <c r="DM52" i="67"/>
  <c r="GZ33" i="67"/>
  <c r="HB40" i="67"/>
  <c r="X68" i="49"/>
  <c r="DQ68" i="67"/>
  <c r="X38" i="49"/>
  <c r="DQ38" i="67"/>
  <c r="AU15" i="46"/>
  <c r="AK24" i="46"/>
  <c r="AO15" i="49"/>
  <c r="EH15" i="67"/>
  <c r="BF30" i="46"/>
  <c r="BX30" i="46"/>
  <c r="Y7" i="49"/>
  <c r="DR7" i="67"/>
  <c r="AA6" i="49"/>
  <c r="DT6" i="67"/>
  <c r="HB33" i="67"/>
  <c r="AN41" i="49"/>
  <c r="EG41" i="67"/>
  <c r="BD24" i="46"/>
  <c r="HA59" i="67"/>
  <c r="CG30" i="46"/>
  <c r="BI41" i="49"/>
  <c r="FB41" i="67"/>
  <c r="BH15" i="46"/>
  <c r="HB27" i="67"/>
  <c r="HD60" i="67"/>
  <c r="AY26" i="46"/>
  <c r="AY11" i="46"/>
  <c r="BI15" i="46"/>
  <c r="CC41" i="49"/>
  <c r="FV41" i="67"/>
  <c r="CS28" i="46"/>
  <c r="HD54" i="67"/>
  <c r="AV41" i="49"/>
  <c r="EO41" i="67"/>
  <c r="HB20" i="67"/>
  <c r="DG14" i="46" l="1"/>
  <c r="CU14" i="46"/>
  <c r="CI34" i="46"/>
  <c r="DF14" i="46"/>
  <c r="CU29" i="46"/>
  <c r="CV29" i="46" s="1"/>
  <c r="DE14" i="46"/>
  <c r="DF29" i="46"/>
  <c r="DG29" i="46"/>
  <c r="AV27" i="46"/>
  <c r="AV12" i="46"/>
  <c r="CC27" i="46"/>
  <c r="CC12" i="46"/>
  <c r="BQ13" i="46"/>
  <c r="BQ12" i="46"/>
  <c r="BZ12" i="46"/>
  <c r="BZ27" i="46"/>
  <c r="AA12" i="46"/>
  <c r="AA27" i="46"/>
  <c r="AU12" i="46"/>
  <c r="AU27" i="46"/>
  <c r="BX27" i="46"/>
  <c r="BX12" i="46"/>
  <c r="AX12" i="46"/>
  <c r="AX27" i="46"/>
  <c r="CB12" i="46"/>
  <c r="CB27" i="46"/>
  <c r="AP27" i="46"/>
  <c r="AP12" i="46"/>
  <c r="AT12" i="46"/>
  <c r="AT27" i="46"/>
  <c r="BW27" i="46"/>
  <c r="BW12" i="46"/>
  <c r="CH12" i="46"/>
  <c r="CH27" i="46"/>
  <c r="BR27" i="46"/>
  <c r="BP12" i="46"/>
  <c r="AY27" i="46"/>
  <c r="BH27" i="46"/>
  <c r="BQ27" i="46"/>
  <c r="AI27" i="46"/>
  <c r="AI12" i="46"/>
  <c r="CD12" i="46"/>
  <c r="CD27" i="46"/>
  <c r="AC12" i="46"/>
  <c r="AC27" i="46"/>
  <c r="AB12" i="46"/>
  <c r="AB27" i="46"/>
  <c r="AN27" i="46"/>
  <c r="AN12" i="46"/>
  <c r="BG27" i="46"/>
  <c r="BI27" i="46"/>
  <c r="BV12" i="46"/>
  <c r="AY12" i="46"/>
  <c r="BE27" i="46"/>
  <c r="BA12" i="46"/>
  <c r="BU12" i="46"/>
  <c r="BA27" i="46"/>
  <c r="AD27" i="46"/>
  <c r="AD12" i="46"/>
  <c r="AS27" i="46"/>
  <c r="AS12" i="46"/>
  <c r="AQ27" i="46"/>
  <c r="AQ12" i="46"/>
  <c r="CA12" i="46"/>
  <c r="CA27" i="46"/>
  <c r="AF12" i="46"/>
  <c r="AF27" i="46"/>
  <c r="CG12" i="46"/>
  <c r="CG27" i="46"/>
  <c r="DE29" i="46"/>
  <c r="BI12" i="46"/>
  <c r="BV27" i="46"/>
  <c r="BF27" i="46"/>
  <c r="AZ12" i="46"/>
  <c r="AZ19" i="46" s="1"/>
  <c r="BS27" i="46"/>
  <c r="AJ12" i="46"/>
  <c r="AJ27" i="46"/>
  <c r="AO12" i="46"/>
  <c r="AO27" i="46"/>
  <c r="AL12" i="46"/>
  <c r="AL27" i="46"/>
  <c r="BD27" i="46"/>
  <c r="BL12" i="46"/>
  <c r="BO12" i="46"/>
  <c r="BS12" i="46"/>
  <c r="BE12" i="46"/>
  <c r="DH12" i="46"/>
  <c r="BY27" i="46"/>
  <c r="BY12" i="46"/>
  <c r="BB12" i="46"/>
  <c r="BP27" i="46"/>
  <c r="BG12" i="46"/>
  <c r="BC12" i="46"/>
  <c r="AZ27" i="46"/>
  <c r="BF12" i="46"/>
  <c r="BH12" i="46"/>
  <c r="CF12" i="46"/>
  <c r="CF27" i="46"/>
  <c r="BM27" i="46"/>
  <c r="AG27" i="46"/>
  <c r="AG12" i="46"/>
  <c r="AH12" i="46"/>
  <c r="AH27" i="46"/>
  <c r="AW27" i="46"/>
  <c r="AW12" i="46"/>
  <c r="BJ12" i="46"/>
  <c r="BM12" i="46"/>
  <c r="BC27" i="46"/>
  <c r="BC34" i="46" s="1"/>
  <c r="BK27" i="46"/>
  <c r="BL27" i="46"/>
  <c r="BK12" i="46"/>
  <c r="DH27" i="46"/>
  <c r="CE27" i="46"/>
  <c r="CE12" i="46"/>
  <c r="AM27" i="46"/>
  <c r="AM12" i="46"/>
  <c r="AK12" i="46"/>
  <c r="AK27" i="46"/>
  <c r="AR12" i="46"/>
  <c r="AR27" i="46"/>
  <c r="AE12" i="46"/>
  <c r="AE27" i="46"/>
  <c r="BD12" i="46"/>
  <c r="BN12" i="46"/>
  <c r="BB27" i="46"/>
  <c r="BT12" i="46"/>
  <c r="CN19" i="46"/>
  <c r="CQ34" i="46"/>
  <c r="CK19" i="46"/>
  <c r="CK34" i="46"/>
  <c r="CI19" i="46"/>
  <c r="CT34" i="46"/>
  <c r="CL34" i="46"/>
  <c r="CU17" i="46"/>
  <c r="DE17" i="46"/>
  <c r="DF17" i="46"/>
  <c r="DG17" i="46"/>
  <c r="DD17" i="46"/>
  <c r="BC28" i="46"/>
  <c r="BP13" i="46"/>
  <c r="BL28" i="46"/>
  <c r="BS28" i="46"/>
  <c r="BS34" i="46" s="1"/>
  <c r="BL13" i="46"/>
  <c r="BL19" i="46" s="1"/>
  <c r="BH28" i="46"/>
  <c r="CO34" i="46"/>
  <c r="CP19" i="46"/>
  <c r="CJ34" i="46"/>
  <c r="CT19" i="46"/>
  <c r="BH13" i="46"/>
  <c r="AY13" i="46"/>
  <c r="AY19" i="46" s="1"/>
  <c r="BF28" i="46"/>
  <c r="BF34" i="46" s="1"/>
  <c r="CP34" i="46"/>
  <c r="AY28" i="46"/>
  <c r="AY34" i="46" s="1"/>
  <c r="BR13" i="46"/>
  <c r="BR19" i="46" s="1"/>
  <c r="BG13" i="46"/>
  <c r="BG19" i="46" s="1"/>
  <c r="DH28" i="46"/>
  <c r="CN34" i="46"/>
  <c r="CS19" i="46"/>
  <c r="CR34" i="46"/>
  <c r="CS34" i="46"/>
  <c r="DE9" i="46"/>
  <c r="CU30" i="46"/>
  <c r="CV30" i="46" s="1"/>
  <c r="CL19" i="46"/>
  <c r="BP28" i="46"/>
  <c r="BP34" i="46" s="1"/>
  <c r="CM34" i="46"/>
  <c r="BN28" i="46"/>
  <c r="BN34" i="46" s="1"/>
  <c r="HA15" i="67"/>
  <c r="BK13" i="46"/>
  <c r="DH13" i="46"/>
  <c r="CO19" i="46"/>
  <c r="CR19" i="46"/>
  <c r="BK28" i="46"/>
  <c r="CU24" i="46"/>
  <c r="CV24" i="46" s="1"/>
  <c r="BS13" i="46"/>
  <c r="BS19" i="46" s="1"/>
  <c r="BD28" i="46"/>
  <c r="CJ19" i="46"/>
  <c r="CM19" i="46"/>
  <c r="CQ19" i="46"/>
  <c r="BB13" i="46"/>
  <c r="BB19" i="46" s="1"/>
  <c r="BR28" i="46"/>
  <c r="BI34" i="46"/>
  <c r="BV19" i="46"/>
  <c r="AB50" i="49"/>
  <c r="DU50" i="67"/>
  <c r="AD33" i="49"/>
  <c r="DW33" i="67"/>
  <c r="T48" i="49"/>
  <c r="DM48" i="67"/>
  <c r="Q9" i="46"/>
  <c r="Q24" i="46"/>
  <c r="BY13" i="46"/>
  <c r="BY19" i="46" s="1"/>
  <c r="BY28" i="46"/>
  <c r="DE15" i="46"/>
  <c r="GY6" i="67"/>
  <c r="HF6" i="67" s="1"/>
  <c r="W55" i="49"/>
  <c r="DP55" i="67"/>
  <c r="BT28" i="46"/>
  <c r="BT34" i="46" s="1"/>
  <c r="BT13" i="46"/>
  <c r="Z9" i="46"/>
  <c r="Z24" i="46"/>
  <c r="GY5" i="67"/>
  <c r="HF5" i="67" s="1"/>
  <c r="AD56" i="49"/>
  <c r="DW56" i="67"/>
  <c r="BM13" i="46"/>
  <c r="BW13" i="46"/>
  <c r="BW28" i="46"/>
  <c r="BW34" i="46" s="1"/>
  <c r="Z20" i="49"/>
  <c r="DS20" i="67"/>
  <c r="X55" i="49"/>
  <c r="DQ55" i="67"/>
  <c r="AA19" i="49"/>
  <c r="DT19" i="67"/>
  <c r="T50" i="49"/>
  <c r="DM50" i="67"/>
  <c r="AG28" i="46"/>
  <c r="AG34" i="46" s="1"/>
  <c r="AG13" i="46"/>
  <c r="AG19" i="46" s="1"/>
  <c r="AB61" i="49"/>
  <c r="DU61" i="67"/>
  <c r="AB13" i="46"/>
  <c r="AB28" i="46"/>
  <c r="U48" i="49"/>
  <c r="DN48" i="67"/>
  <c r="T9" i="46"/>
  <c r="T24" i="46"/>
  <c r="AD25" i="49"/>
  <c r="DW25" i="67"/>
  <c r="W19" i="49"/>
  <c r="DP19" i="67"/>
  <c r="AC15" i="49"/>
  <c r="DV15" i="67"/>
  <c r="Y37" i="49"/>
  <c r="DR37" i="67"/>
  <c r="X50" i="49"/>
  <c r="DQ50" i="67"/>
  <c r="DH26" i="46"/>
  <c r="T35" i="49"/>
  <c r="DM35" i="67"/>
  <c r="W40" i="49"/>
  <c r="DP40" i="67"/>
  <c r="U27" i="49"/>
  <c r="DN27" i="67"/>
  <c r="X22" i="49"/>
  <c r="DQ22" i="67"/>
  <c r="BG28" i="46"/>
  <c r="CB13" i="46"/>
  <c r="CB19" i="46" s="1"/>
  <c r="CB28" i="46"/>
  <c r="DF30" i="46"/>
  <c r="BM28" i="46"/>
  <c r="BM34" i="46" s="1"/>
  <c r="T56" i="49"/>
  <c r="DM56" i="67"/>
  <c r="AC61" i="49"/>
  <c r="DV61" i="67"/>
  <c r="AC33" i="49"/>
  <c r="DV33" i="67"/>
  <c r="Z36" i="49"/>
  <c r="DS36" i="67"/>
  <c r="AD21" i="49"/>
  <c r="DW21" i="67"/>
  <c r="Z54" i="49"/>
  <c r="DS54" i="67"/>
  <c r="AC20" i="49"/>
  <c r="DV20" i="67"/>
  <c r="U55" i="49"/>
  <c r="DN55" i="67"/>
  <c r="BN13" i="46"/>
  <c r="AN28" i="46"/>
  <c r="AN13" i="46"/>
  <c r="AN19" i="46" s="1"/>
  <c r="DG11" i="46"/>
  <c r="AD34" i="49"/>
  <c r="DW34" i="67"/>
  <c r="X48" i="49"/>
  <c r="DQ48" i="67"/>
  <c r="Y35" i="49"/>
  <c r="DR35" i="67"/>
  <c r="AA27" i="49"/>
  <c r="DT27" i="67"/>
  <c r="X20" i="49"/>
  <c r="DQ20" i="67"/>
  <c r="AB19" i="49"/>
  <c r="DU19" i="67"/>
  <c r="T37" i="49"/>
  <c r="DM37" i="67"/>
  <c r="V50" i="49"/>
  <c r="DO50" i="67"/>
  <c r="AB36" i="49"/>
  <c r="DU36" i="67"/>
  <c r="GY7" i="67"/>
  <c r="HF7" i="67" s="1"/>
  <c r="GZ15" i="67"/>
  <c r="BJ13" i="46"/>
  <c r="V35" i="49"/>
  <c r="DO35" i="67"/>
  <c r="AA40" i="49"/>
  <c r="DT40" i="67"/>
  <c r="T27" i="49"/>
  <c r="DM27" i="67"/>
  <c r="Z22" i="49"/>
  <c r="DS22" i="67"/>
  <c r="DF26" i="46"/>
  <c r="AC56" i="49"/>
  <c r="DV56" i="67"/>
  <c r="U61" i="49"/>
  <c r="DN61" i="67"/>
  <c r="U33" i="49"/>
  <c r="DN33" i="67"/>
  <c r="Y36" i="49"/>
  <c r="DR36" i="67"/>
  <c r="T21" i="49"/>
  <c r="DM21" i="67"/>
  <c r="BB28" i="46"/>
  <c r="X54" i="49"/>
  <c r="DQ54" i="67"/>
  <c r="BQ28" i="46"/>
  <c r="Y20" i="49"/>
  <c r="DR20" i="67"/>
  <c r="AA55" i="49"/>
  <c r="DT55" i="67"/>
  <c r="GY68" i="67"/>
  <c r="HF68" i="67" s="1"/>
  <c r="DG26" i="46"/>
  <c r="AE34" i="49"/>
  <c r="DX34" i="67"/>
  <c r="Y48" i="49"/>
  <c r="DR48" i="67"/>
  <c r="AE19" i="49"/>
  <c r="DX19" i="67"/>
  <c r="AA56" i="49"/>
  <c r="DT56" i="67"/>
  <c r="Y61" i="49"/>
  <c r="DR61" i="67"/>
  <c r="W36" i="49"/>
  <c r="DP36" i="67"/>
  <c r="W21" i="49"/>
  <c r="DP21" i="67"/>
  <c r="AT28" i="46"/>
  <c r="AT34" i="46" s="1"/>
  <c r="AT13" i="46"/>
  <c r="AT19" i="46" s="1"/>
  <c r="R9" i="46"/>
  <c r="R24" i="46"/>
  <c r="AJ13" i="46"/>
  <c r="AJ19" i="46" s="1"/>
  <c r="AJ28" i="46"/>
  <c r="AJ34" i="46" s="1"/>
  <c r="V19" i="49"/>
  <c r="DO19" i="67"/>
  <c r="AE33" i="49"/>
  <c r="DX33" i="67"/>
  <c r="Y34" i="49"/>
  <c r="DR34" i="67"/>
  <c r="V48" i="49"/>
  <c r="DO48" i="67"/>
  <c r="AB40" i="49"/>
  <c r="DU40" i="67"/>
  <c r="CH13" i="46"/>
  <c r="CH28" i="46"/>
  <c r="AC34" i="49"/>
  <c r="DV34" i="67"/>
  <c r="HC41" i="67"/>
  <c r="HC1" i="67" s="1"/>
  <c r="X15" i="49"/>
  <c r="DQ15" i="67"/>
  <c r="BD13" i="46"/>
  <c r="U34" i="49"/>
  <c r="DN34" i="67"/>
  <c r="AA25" i="49"/>
  <c r="DT25" i="67"/>
  <c r="T19" i="49"/>
  <c r="DM19" i="67"/>
  <c r="AD15" i="49"/>
  <c r="DW15" i="67"/>
  <c r="V37" i="49"/>
  <c r="DO37" i="67"/>
  <c r="Y50" i="49"/>
  <c r="DR50" i="67"/>
  <c r="DH11" i="46"/>
  <c r="GY52" i="67"/>
  <c r="HF52" i="67" s="1"/>
  <c r="Y25" i="49"/>
  <c r="DR25" i="67"/>
  <c r="AC19" i="49"/>
  <c r="DV19" i="67"/>
  <c r="T15" i="49"/>
  <c r="DM15" i="67"/>
  <c r="U37" i="49"/>
  <c r="DN37" i="67"/>
  <c r="AA50" i="49"/>
  <c r="DT50" i="67"/>
  <c r="O9" i="46"/>
  <c r="O24" i="46"/>
  <c r="AA28" i="46"/>
  <c r="AA13" i="46"/>
  <c r="AA19" i="46" s="1"/>
  <c r="BO28" i="46"/>
  <c r="BO34" i="46" s="1"/>
  <c r="BO13" i="46"/>
  <c r="CD28" i="46"/>
  <c r="CD34" i="46" s="1"/>
  <c r="CD13" i="46"/>
  <c r="Z35" i="49"/>
  <c r="DS35" i="67"/>
  <c r="AC40" i="49"/>
  <c r="DV40" i="67"/>
  <c r="V27" i="49"/>
  <c r="DO27" i="67"/>
  <c r="AD22" i="49"/>
  <c r="DW22" i="67"/>
  <c r="DF11" i="46"/>
  <c r="CU15" i="46"/>
  <c r="AE13" i="46"/>
  <c r="AE19" i="46" s="1"/>
  <c r="AE28" i="46"/>
  <c r="AE34" i="46" s="1"/>
  <c r="AB56" i="49"/>
  <c r="DU56" i="67"/>
  <c r="X61" i="49"/>
  <c r="DQ61" i="67"/>
  <c r="V33" i="49"/>
  <c r="DO33" i="67"/>
  <c r="AD36" i="49"/>
  <c r="DW36" i="67"/>
  <c r="HA41" i="67"/>
  <c r="Z21" i="49"/>
  <c r="DS21" i="67"/>
  <c r="W54" i="49"/>
  <c r="DP54" i="67"/>
  <c r="GY30" i="67"/>
  <c r="HF30" i="67" s="1"/>
  <c r="BI13" i="46"/>
  <c r="AE20" i="49"/>
  <c r="DX20" i="67"/>
  <c r="Y55" i="49"/>
  <c r="DR55" i="67"/>
  <c r="X34" i="49"/>
  <c r="DQ34" i="67"/>
  <c r="AC48" i="49"/>
  <c r="DV48" i="67"/>
  <c r="AD35" i="49"/>
  <c r="DW35" i="67"/>
  <c r="X40" i="49"/>
  <c r="DQ40" i="67"/>
  <c r="X27" i="49"/>
  <c r="DQ27" i="67"/>
  <c r="W22" i="49"/>
  <c r="DP22" i="67"/>
  <c r="X24" i="46"/>
  <c r="X9" i="46"/>
  <c r="U20" i="49"/>
  <c r="DN20" i="67"/>
  <c r="AA34" i="49"/>
  <c r="DT34" i="67"/>
  <c r="W15" i="49"/>
  <c r="DP15" i="67"/>
  <c r="AC35" i="49"/>
  <c r="DV35" i="67"/>
  <c r="U40" i="49"/>
  <c r="DN40" i="67"/>
  <c r="AC22" i="49"/>
  <c r="DV22" i="67"/>
  <c r="T61" i="49"/>
  <c r="DM61" i="67"/>
  <c r="AA33" i="49"/>
  <c r="DT33" i="67"/>
  <c r="Z34" i="49"/>
  <c r="DS34" i="67"/>
  <c r="DG30" i="46"/>
  <c r="V61" i="49"/>
  <c r="DO61" i="67"/>
  <c r="AA36" i="49"/>
  <c r="DT36" i="67"/>
  <c r="X21" i="49"/>
  <c r="DQ21" i="67"/>
  <c r="CG28" i="46"/>
  <c r="CG13" i="46"/>
  <c r="CG19" i="46" s="1"/>
  <c r="Z25" i="49"/>
  <c r="DS25" i="67"/>
  <c r="W37" i="49"/>
  <c r="DP37" i="67"/>
  <c r="W27" i="49"/>
  <c r="DP27" i="67"/>
  <c r="GZ41" i="67"/>
  <c r="CA13" i="46"/>
  <c r="CA28" i="46"/>
  <c r="CA34" i="46" s="1"/>
  <c r="Z48" i="49"/>
  <c r="DS48" i="67"/>
  <c r="U21" i="49"/>
  <c r="DN21" i="67"/>
  <c r="U9" i="46"/>
  <c r="U24" i="46"/>
  <c r="AB20" i="49"/>
  <c r="DU20" i="67"/>
  <c r="W9" i="46"/>
  <c r="W24" i="46"/>
  <c r="AZ28" i="46"/>
  <c r="AP13" i="46"/>
  <c r="AP19" i="46" s="1"/>
  <c r="AP28" i="46"/>
  <c r="AP34" i="46" s="1"/>
  <c r="CU11" i="46"/>
  <c r="V56" i="49"/>
  <c r="DO56" i="67"/>
  <c r="Z61" i="49"/>
  <c r="DS61" i="67"/>
  <c r="AB33" i="49"/>
  <c r="DU33" i="67"/>
  <c r="X36" i="49"/>
  <c r="DQ36" i="67"/>
  <c r="AE21" i="49"/>
  <c r="DX21" i="67"/>
  <c r="T54" i="49"/>
  <c r="DM54" i="67"/>
  <c r="V24" i="46"/>
  <c r="V9" i="46"/>
  <c r="AD20" i="49"/>
  <c r="DW20" i="67"/>
  <c r="V55" i="49"/>
  <c r="DO55" i="67"/>
  <c r="BA13" i="46"/>
  <c r="AB34" i="49"/>
  <c r="DU34" i="67"/>
  <c r="W48" i="49"/>
  <c r="DP48" i="67"/>
  <c r="V25" i="49"/>
  <c r="DO25" i="67"/>
  <c r="AE15" i="49"/>
  <c r="DX15" i="67"/>
  <c r="AA37" i="49"/>
  <c r="DT37" i="67"/>
  <c r="AK13" i="46"/>
  <c r="AK28" i="46"/>
  <c r="AD54" i="49"/>
  <c r="DW54" i="67"/>
  <c r="Y21" i="49"/>
  <c r="DR21" i="67"/>
  <c r="AA54" i="49"/>
  <c r="DT54" i="67"/>
  <c r="DE24" i="46"/>
  <c r="AB54" i="49"/>
  <c r="DU54" i="67"/>
  <c r="U35" i="49"/>
  <c r="DN35" i="67"/>
  <c r="T22" i="49"/>
  <c r="DM22" i="67"/>
  <c r="X33" i="49"/>
  <c r="DQ33" i="67"/>
  <c r="AC21" i="49"/>
  <c r="DV21" i="67"/>
  <c r="T55" i="49"/>
  <c r="DM55" i="67"/>
  <c r="X35" i="49"/>
  <c r="DQ35" i="67"/>
  <c r="AE27" i="49"/>
  <c r="DX27" i="67"/>
  <c r="AD13" i="46"/>
  <c r="AD19" i="46" s="1"/>
  <c r="AD28" i="46"/>
  <c r="X56" i="49"/>
  <c r="DQ56" i="67"/>
  <c r="AD55" i="49"/>
  <c r="DW55" i="67"/>
  <c r="DG15" i="46"/>
  <c r="X19" i="49"/>
  <c r="DQ19" i="67"/>
  <c r="U15" i="49"/>
  <c r="DN15" i="67"/>
  <c r="Z37" i="49"/>
  <c r="DS37" i="67"/>
  <c r="AD50" i="49"/>
  <c r="DW50" i="67"/>
  <c r="P24" i="46"/>
  <c r="P9" i="46"/>
  <c r="S9" i="46"/>
  <c r="S24" i="46"/>
  <c r="DE30" i="46"/>
  <c r="AE35" i="49"/>
  <c r="DX35" i="67"/>
  <c r="T40" i="49"/>
  <c r="DM40" i="67"/>
  <c r="Y27" i="49"/>
  <c r="DR27" i="67"/>
  <c r="Y22" i="49"/>
  <c r="DR22" i="67"/>
  <c r="AX28" i="46"/>
  <c r="AX13" i="46"/>
  <c r="CF13" i="46"/>
  <c r="CF28" i="46"/>
  <c r="CF34" i="46" s="1"/>
  <c r="AW28" i="46"/>
  <c r="AW13" i="46"/>
  <c r="HD41" i="67"/>
  <c r="U56" i="49"/>
  <c r="DN56" i="67"/>
  <c r="W61" i="49"/>
  <c r="DP61" i="67"/>
  <c r="Z33" i="49"/>
  <c r="DS33" i="67"/>
  <c r="T36" i="49"/>
  <c r="DM36" i="67"/>
  <c r="V21" i="49"/>
  <c r="DO21" i="67"/>
  <c r="AE54" i="49"/>
  <c r="DX54" i="67"/>
  <c r="AF13" i="46"/>
  <c r="AF28" i="46"/>
  <c r="AF34" i="46" s="1"/>
  <c r="AA20" i="49"/>
  <c r="DT20" i="67"/>
  <c r="AC55" i="49"/>
  <c r="DV55" i="67"/>
  <c r="V34" i="49"/>
  <c r="DO34" i="67"/>
  <c r="AA48" i="49"/>
  <c r="DT48" i="67"/>
  <c r="GY38" i="67"/>
  <c r="HF38" i="67" s="1"/>
  <c r="T25" i="49"/>
  <c r="DM25" i="67"/>
  <c r="X37" i="49"/>
  <c r="DQ37" i="67"/>
  <c r="HE1" i="67"/>
  <c r="Z27" i="49"/>
  <c r="DS27" i="67"/>
  <c r="AM28" i="46"/>
  <c r="AM34" i="46" s="1"/>
  <c r="AM13" i="46"/>
  <c r="AM19" i="46" s="1"/>
  <c r="V40" i="49"/>
  <c r="DO40" i="67"/>
  <c r="V22" i="49"/>
  <c r="DO22" i="67"/>
  <c r="BZ28" i="46"/>
  <c r="BZ13" i="46"/>
  <c r="AA15" i="49"/>
  <c r="DT15" i="67"/>
  <c r="BX13" i="46"/>
  <c r="BX28" i="46"/>
  <c r="AE25" i="49"/>
  <c r="DX25" i="67"/>
  <c r="HF59" i="67"/>
  <c r="BE13" i="46"/>
  <c r="Y24" i="46"/>
  <c r="Y9" i="46"/>
  <c r="AB22" i="49"/>
  <c r="DU22" i="67"/>
  <c r="Y33" i="49"/>
  <c r="DR33" i="67"/>
  <c r="DE11" i="46"/>
  <c r="AA35" i="49"/>
  <c r="DT35" i="67"/>
  <c r="AB27" i="49"/>
  <c r="DU27" i="67"/>
  <c r="W25" i="49"/>
  <c r="DP25" i="67"/>
  <c r="AV28" i="46"/>
  <c r="AV13" i="46"/>
  <c r="AB25" i="49"/>
  <c r="DU25" i="67"/>
  <c r="Z19" i="49"/>
  <c r="DS19" i="67"/>
  <c r="V15" i="49"/>
  <c r="DO15" i="67"/>
  <c r="AD37" i="49"/>
  <c r="DW37" i="67"/>
  <c r="Z50" i="49"/>
  <c r="DS50" i="67"/>
  <c r="BJ28" i="46"/>
  <c r="BJ34" i="46" s="1"/>
  <c r="AB35" i="49"/>
  <c r="DU35" i="67"/>
  <c r="AD40" i="49"/>
  <c r="DW40" i="67"/>
  <c r="AD27" i="49"/>
  <c r="DW27" i="67"/>
  <c r="U22" i="49"/>
  <c r="DN22" i="67"/>
  <c r="BE28" i="46"/>
  <c r="AH13" i="46"/>
  <c r="AH28" i="46"/>
  <c r="BA28" i="46"/>
  <c r="AQ13" i="46"/>
  <c r="AQ28" i="46"/>
  <c r="Z56" i="49"/>
  <c r="DS56" i="67"/>
  <c r="AD61" i="49"/>
  <c r="DW61" i="67"/>
  <c r="T33" i="49"/>
  <c r="DM33" i="67"/>
  <c r="U36" i="49"/>
  <c r="DN36" i="67"/>
  <c r="AB21" i="49"/>
  <c r="DU21" i="67"/>
  <c r="Y54" i="49"/>
  <c r="DR54" i="67"/>
  <c r="T20" i="49"/>
  <c r="DM20" i="67"/>
  <c r="AE55" i="49"/>
  <c r="DX55" i="67"/>
  <c r="W34" i="49"/>
  <c r="DP34" i="67"/>
  <c r="AD48" i="49"/>
  <c r="DW48" i="67"/>
  <c r="AS28" i="46"/>
  <c r="AS13" i="46"/>
  <c r="AS19" i="46" s="1"/>
  <c r="Z55" i="49"/>
  <c r="DS55" i="67"/>
  <c r="U19" i="49"/>
  <c r="DN19" i="67"/>
  <c r="W50" i="49"/>
  <c r="DP50" i="67"/>
  <c r="Y56" i="49"/>
  <c r="DR56" i="67"/>
  <c r="V36" i="49"/>
  <c r="DO36" i="67"/>
  <c r="HD15" i="67"/>
  <c r="V20" i="49"/>
  <c r="DO20" i="67"/>
  <c r="AE48" i="49"/>
  <c r="DX48" i="67"/>
  <c r="U25" i="49"/>
  <c r="DN25" i="67"/>
  <c r="Z15" i="49"/>
  <c r="DS15" i="67"/>
  <c r="AC37" i="49"/>
  <c r="DV37" i="67"/>
  <c r="CE13" i="46"/>
  <c r="CE19" i="46" s="1"/>
  <c r="CE28" i="46"/>
  <c r="CE34" i="46" s="1"/>
  <c r="AE50" i="49"/>
  <c r="DX50" i="67"/>
  <c r="CC28" i="46"/>
  <c r="CC34" i="46" s="1"/>
  <c r="CC13" i="46"/>
  <c r="CC19" i="46" s="1"/>
  <c r="W56" i="49"/>
  <c r="DP56" i="67"/>
  <c r="AC36" i="49"/>
  <c r="DV36" i="67"/>
  <c r="U54" i="49"/>
  <c r="DN54" i="67"/>
  <c r="HB41" i="67"/>
  <c r="HB1" i="67" s="1"/>
  <c r="HF39" i="67"/>
  <c r="AR28" i="46"/>
  <c r="AR13" i="46"/>
  <c r="AE40" i="49"/>
  <c r="DX40" i="67"/>
  <c r="DF15" i="46"/>
  <c r="AE61" i="49"/>
  <c r="DX61" i="67"/>
  <c r="V54" i="49"/>
  <c r="DO54" i="67"/>
  <c r="AC25" i="49"/>
  <c r="DV25" i="67"/>
  <c r="AD19" i="49"/>
  <c r="DW19" i="67"/>
  <c r="AB15" i="49"/>
  <c r="DU15" i="67"/>
  <c r="AE37" i="49"/>
  <c r="DX37" i="67"/>
  <c r="AC50" i="49"/>
  <c r="DV50" i="67"/>
  <c r="CU26" i="46"/>
  <c r="CV26" i="46" s="1"/>
  <c r="BU28" i="46"/>
  <c r="BU34" i="46" s="1"/>
  <c r="BU13" i="46"/>
  <c r="Y40" i="49"/>
  <c r="DR40" i="67"/>
  <c r="AE22" i="49"/>
  <c r="DX22" i="67"/>
  <c r="DE26" i="46"/>
  <c r="BF13" i="46"/>
  <c r="X25" i="49"/>
  <c r="DQ25" i="67"/>
  <c r="Y19" i="49"/>
  <c r="DR19" i="67"/>
  <c r="Y15" i="49"/>
  <c r="DR15" i="67"/>
  <c r="AB37" i="49"/>
  <c r="DU37" i="67"/>
  <c r="U50" i="49"/>
  <c r="DN50" i="67"/>
  <c r="AU28" i="46"/>
  <c r="AU13" i="46"/>
  <c r="AU19" i="46" s="1"/>
  <c r="BV28" i="46"/>
  <c r="W35" i="49"/>
  <c r="DP35" i="67"/>
  <c r="Z40" i="49"/>
  <c r="DS40" i="67"/>
  <c r="AC27" i="49"/>
  <c r="DV27" i="67"/>
  <c r="AA22" i="49"/>
  <c r="DT22" i="67"/>
  <c r="BC13" i="46"/>
  <c r="BC19" i="46" s="1"/>
  <c r="AC13" i="46"/>
  <c r="AC19" i="46" s="1"/>
  <c r="AC28" i="46"/>
  <c r="AC34" i="46" s="1"/>
  <c r="AE56" i="49"/>
  <c r="DX56" i="67"/>
  <c r="AA61" i="49"/>
  <c r="DT61" i="67"/>
  <c r="W33" i="49"/>
  <c r="DP33" i="67"/>
  <c r="AE36" i="49"/>
  <c r="DX36" i="67"/>
  <c r="AA21" i="49"/>
  <c r="DT21" i="67"/>
  <c r="AC54" i="49"/>
  <c r="DV54" i="67"/>
  <c r="AI13" i="46"/>
  <c r="AI19" i="46" s="1"/>
  <c r="AI28" i="46"/>
  <c r="AO13" i="46"/>
  <c r="AO28" i="46"/>
  <c r="HF3" i="67"/>
  <c r="AL28" i="46"/>
  <c r="AL13" i="46"/>
  <c r="W20" i="49"/>
  <c r="DP20" i="67"/>
  <c r="AB55" i="49"/>
  <c r="DU55" i="67"/>
  <c r="GY60" i="67"/>
  <c r="HF60" i="67" s="1"/>
  <c r="T34" i="49"/>
  <c r="DM34" i="67"/>
  <c r="AB48" i="49"/>
  <c r="DU48" i="67"/>
  <c r="AL34" i="46" l="1"/>
  <c r="BQ19" i="46"/>
  <c r="BA34" i="46"/>
  <c r="AV34" i="46"/>
  <c r="AV19" i="46"/>
  <c r="CG34" i="46"/>
  <c r="BX34" i="46"/>
  <c r="CH19" i="46"/>
  <c r="AS34" i="46"/>
  <c r="BP19" i="46"/>
  <c r="AD34" i="46"/>
  <c r="BJ19" i="46"/>
  <c r="BM19" i="46"/>
  <c r="BR34" i="46"/>
  <c r="BB34" i="46"/>
  <c r="BN19" i="46"/>
  <c r="AW34" i="46"/>
  <c r="BH19" i="46"/>
  <c r="AR34" i="46"/>
  <c r="AQ34" i="46"/>
  <c r="BE19" i="46"/>
  <c r="BK19" i="46"/>
  <c r="BH34" i="46"/>
  <c r="AB34" i="46"/>
  <c r="AO19" i="46"/>
  <c r="AB19" i="46"/>
  <c r="AR19" i="46"/>
  <c r="BE34" i="46"/>
  <c r="BX19" i="46"/>
  <c r="BA19" i="46"/>
  <c r="AO34" i="46"/>
  <c r="AH19" i="46"/>
  <c r="AZ34" i="46"/>
  <c r="BQ34" i="46"/>
  <c r="BZ19" i="46"/>
  <c r="BI19" i="46"/>
  <c r="AQ19" i="46"/>
  <c r="AX19" i="46"/>
  <c r="AK19" i="46"/>
  <c r="BU19" i="46"/>
  <c r="CF19" i="46"/>
  <c r="BD34" i="46"/>
  <c r="AW19" i="46"/>
  <c r="AA34" i="46"/>
  <c r="AF19" i="46"/>
  <c r="CD19" i="46"/>
  <c r="CH34" i="46"/>
  <c r="CB34" i="46"/>
  <c r="BG34" i="46"/>
  <c r="Z29" i="46"/>
  <c r="Z14" i="46"/>
  <c r="BY34" i="46"/>
  <c r="BL34" i="46"/>
  <c r="DF27" i="46"/>
  <c r="DG27" i="46"/>
  <c r="BF19" i="46"/>
  <c r="O29" i="46"/>
  <c r="O14" i="46"/>
  <c r="BT19" i="46"/>
  <c r="BK34" i="46"/>
  <c r="CU12" i="46"/>
  <c r="AH34" i="46"/>
  <c r="Y29" i="46"/>
  <c r="Y14" i="46"/>
  <c r="CA19" i="46"/>
  <c r="V14" i="46"/>
  <c r="V29" i="46"/>
  <c r="DE12" i="46"/>
  <c r="DE27" i="46"/>
  <c r="P29" i="46"/>
  <c r="P14" i="46"/>
  <c r="X29" i="46"/>
  <c r="X14" i="46"/>
  <c r="AN34" i="46"/>
  <c r="CU27" i="46"/>
  <c r="CV27" i="46" s="1"/>
  <c r="DG12" i="46"/>
  <c r="AK34" i="46"/>
  <c r="Q29" i="46"/>
  <c r="Q14" i="46"/>
  <c r="AI34" i="46"/>
  <c r="BZ34" i="46"/>
  <c r="R14" i="46"/>
  <c r="R29" i="46"/>
  <c r="AL19" i="46"/>
  <c r="T14" i="46"/>
  <c r="T29" i="46"/>
  <c r="U14" i="46"/>
  <c r="U29" i="46"/>
  <c r="AX34" i="46"/>
  <c r="S29" i="46"/>
  <c r="S14" i="46"/>
  <c r="W14" i="46"/>
  <c r="W29" i="46"/>
  <c r="DF12" i="46"/>
  <c r="DH34" i="46"/>
  <c r="DH36" i="46" s="1"/>
  <c r="HA1" i="67"/>
  <c r="HD1" i="67"/>
  <c r="DH19" i="46"/>
  <c r="DH21" i="46" s="1"/>
  <c r="DF28" i="46"/>
  <c r="GZ1" i="67"/>
  <c r="S11" i="46"/>
  <c r="DF13" i="46"/>
  <c r="DE13" i="46"/>
  <c r="V26" i="46"/>
  <c r="DE28" i="46"/>
  <c r="U41" i="49"/>
  <c r="DN41" i="67"/>
  <c r="BV34" i="46"/>
  <c r="Y41" i="49"/>
  <c r="DR41" i="67"/>
  <c r="GY36" i="67"/>
  <c r="HF36" i="67" s="1"/>
  <c r="GY37" i="67"/>
  <c r="HF37" i="67" s="1"/>
  <c r="R26" i="46"/>
  <c r="T26" i="46"/>
  <c r="X15" i="46"/>
  <c r="X30" i="46"/>
  <c r="AC41" i="49"/>
  <c r="DV41" i="67"/>
  <c r="Q26" i="46"/>
  <c r="GY21" i="67"/>
  <c r="HF21" i="67" s="1"/>
  <c r="CU13" i="46"/>
  <c r="P26" i="46"/>
  <c r="GY54" i="67"/>
  <c r="HF54" i="67" s="1"/>
  <c r="T13" i="46"/>
  <c r="T28" i="46"/>
  <c r="GY40" i="67"/>
  <c r="HF40" i="67" s="1"/>
  <c r="GY61" i="67"/>
  <c r="HF61" i="67" s="1"/>
  <c r="Z41" i="49"/>
  <c r="DS41" i="67"/>
  <c r="GY48" i="67"/>
  <c r="HF48" i="67" s="1"/>
  <c r="BD19" i="46"/>
  <c r="GY15" i="67"/>
  <c r="GY20" i="67"/>
  <c r="HF20" i="67" s="1"/>
  <c r="GY22" i="67"/>
  <c r="HF22" i="67" s="1"/>
  <c r="T41" i="49"/>
  <c r="O27" i="46" s="1"/>
  <c r="DM41" i="67"/>
  <c r="Q11" i="46"/>
  <c r="S26" i="46"/>
  <c r="U15" i="46"/>
  <c r="U30" i="46"/>
  <c r="W11" i="46"/>
  <c r="GY19" i="67"/>
  <c r="HF19" i="67" s="1"/>
  <c r="AD41" i="49"/>
  <c r="DW41" i="67"/>
  <c r="W30" i="46"/>
  <c r="W15" i="46"/>
  <c r="GY35" i="67"/>
  <c r="HF35" i="67" s="1"/>
  <c r="DG28" i="46"/>
  <c r="AE41" i="49"/>
  <c r="DX41" i="67"/>
  <c r="V30" i="46"/>
  <c r="V15" i="46"/>
  <c r="CU28" i="46"/>
  <c r="CV28" i="46" s="1"/>
  <c r="AU34" i="46"/>
  <c r="R11" i="46"/>
  <c r="DD24" i="46"/>
  <c r="O30" i="46"/>
  <c r="O15" i="46"/>
  <c r="X41" i="49"/>
  <c r="S27" i="46" s="1"/>
  <c r="DQ41" i="67"/>
  <c r="P11" i="46"/>
  <c r="R15" i="46"/>
  <c r="R30" i="46"/>
  <c r="DG13" i="46"/>
  <c r="BW19" i="46"/>
  <c r="GY33" i="67"/>
  <c r="HF33" i="67" s="1"/>
  <c r="GY55" i="67"/>
  <c r="HF55" i="67" s="1"/>
  <c r="GY25" i="67"/>
  <c r="HF25" i="67" s="1"/>
  <c r="T11" i="46"/>
  <c r="T15" i="46"/>
  <c r="T30" i="46"/>
  <c r="X11" i="46"/>
  <c r="DD9" i="46"/>
  <c r="V41" i="49"/>
  <c r="DO41" i="67"/>
  <c r="BO19" i="46"/>
  <c r="Z26" i="46"/>
  <c r="Q15" i="46"/>
  <c r="Q30" i="46"/>
  <c r="S30" i="46"/>
  <c r="S15" i="46"/>
  <c r="U11" i="46"/>
  <c r="X26" i="46"/>
  <c r="O11" i="46"/>
  <c r="W41" i="49"/>
  <c r="DP41" i="67"/>
  <c r="Z15" i="46"/>
  <c r="Z30" i="46"/>
  <c r="Y26" i="46"/>
  <c r="Y11" i="46"/>
  <c r="W26" i="46"/>
  <c r="Y15" i="46"/>
  <c r="Y30" i="46"/>
  <c r="Z11" i="46"/>
  <c r="AB41" i="49"/>
  <c r="DU41" i="67"/>
  <c r="GY34" i="67"/>
  <c r="HF34" i="67" s="1"/>
  <c r="O26" i="46"/>
  <c r="P30" i="46"/>
  <c r="P15" i="46"/>
  <c r="U26" i="46"/>
  <c r="V11" i="46"/>
  <c r="AA41" i="49"/>
  <c r="V12" i="46" s="1"/>
  <c r="DT41" i="67"/>
  <c r="GY27" i="67"/>
  <c r="HF27" i="67" s="1"/>
  <c r="GY56" i="67"/>
  <c r="HF56" i="67" s="1"/>
  <c r="GY50" i="67"/>
  <c r="HF50" i="67" s="1"/>
  <c r="DF19" i="46" l="1"/>
  <c r="DF21" i="46" s="1"/>
  <c r="DE34" i="46"/>
  <c r="DE36" i="46" s="1"/>
  <c r="O12" i="46"/>
  <c r="DF34" i="46"/>
  <c r="DF36" i="46" s="1"/>
  <c r="DE19" i="46"/>
  <c r="DE21" i="46" s="1"/>
  <c r="DG34" i="46"/>
  <c r="DG36" i="46" s="1"/>
  <c r="W12" i="46"/>
  <c r="DG19" i="46"/>
  <c r="DG21" i="46" s="1"/>
  <c r="P12" i="46"/>
  <c r="X27" i="46"/>
  <c r="Z12" i="46"/>
  <c r="Y27" i="46"/>
  <c r="Q12" i="46"/>
  <c r="U27" i="46"/>
  <c r="Y12" i="46"/>
  <c r="Q27" i="46"/>
  <c r="U12" i="46"/>
  <c r="R27" i="46"/>
  <c r="T27" i="46"/>
  <c r="T34" i="46" s="1"/>
  <c r="DD14" i="46"/>
  <c r="S12" i="46"/>
  <c r="T12" i="46"/>
  <c r="T19" i="46" s="1"/>
  <c r="V27" i="46"/>
  <c r="R12" i="46"/>
  <c r="DD29" i="46"/>
  <c r="P27" i="46"/>
  <c r="X12" i="46"/>
  <c r="Z27" i="46"/>
  <c r="W27" i="46"/>
  <c r="X13" i="46"/>
  <c r="X28" i="46"/>
  <c r="CU19" i="46"/>
  <c r="L33" i="5" s="1"/>
  <c r="M33" i="5" s="1"/>
  <c r="W13" i="46"/>
  <c r="Y13" i="46"/>
  <c r="R28" i="46"/>
  <c r="W28" i="46"/>
  <c r="Z13" i="46"/>
  <c r="R13" i="46"/>
  <c r="Y28" i="46"/>
  <c r="S28" i="46"/>
  <c r="S34" i="46" s="1"/>
  <c r="O28" i="46"/>
  <c r="O34" i="46" s="1"/>
  <c r="O13" i="46"/>
  <c r="O19" i="46" s="1"/>
  <c r="U28" i="46"/>
  <c r="U34" i="46" s="1"/>
  <c r="Z28" i="46"/>
  <c r="V28" i="46"/>
  <c r="P13" i="46"/>
  <c r="P19" i="46" s="1"/>
  <c r="GY41" i="67"/>
  <c r="HF41" i="67" s="1"/>
  <c r="U13" i="46"/>
  <c r="U19" i="46" s="1"/>
  <c r="P28" i="46"/>
  <c r="S13" i="46"/>
  <c r="V13" i="46"/>
  <c r="V19" i="46" s="1"/>
  <c r="DD15" i="46"/>
  <c r="DD30" i="46"/>
  <c r="CU34" i="46"/>
  <c r="CV34" i="46" s="1"/>
  <c r="HF15" i="67"/>
  <c r="Q13" i="46"/>
  <c r="Q19" i="46" s="1"/>
  <c r="DD11" i="46"/>
  <c r="DD26" i="46"/>
  <c r="Q28" i="46"/>
  <c r="X34" i="46" l="1"/>
  <c r="Z34" i="46"/>
  <c r="S19" i="46"/>
  <c r="Q34" i="46"/>
  <c r="R19" i="46"/>
  <c r="W19" i="46"/>
  <c r="V34" i="46"/>
  <c r="W34" i="46"/>
  <c r="Y19" i="46"/>
  <c r="R34" i="46"/>
  <c r="DD27" i="46"/>
  <c r="DD12" i="46"/>
  <c r="Y34" i="46"/>
  <c r="Z19" i="46"/>
  <c r="X19" i="46"/>
  <c r="GY1" i="67"/>
  <c r="DD28" i="46"/>
  <c r="DD13" i="46"/>
  <c r="P34" i="46"/>
  <c r="HF1" i="67"/>
  <c r="DD19" i="46" l="1"/>
  <c r="DD21" i="46" s="1"/>
  <c r="DD34" i="46"/>
  <c r="DD36" i="46" s="1"/>
  <c r="DI8" i="46" l="1"/>
  <c r="J31" i="40" a="1"/>
  <c r="J31" i="40" s="1"/>
  <c r="L31" i="40" a="1"/>
  <c r="L31" i="40" s="1"/>
  <c r="M31" i="40" a="1"/>
  <c r="M31" i="40" s="1"/>
  <c r="DI23" i="46"/>
  <c r="G31" i="40" l="1" a="1"/>
  <c r="G31" i="40" s="1"/>
  <c r="H31" i="40" a="1"/>
  <c r="H31" i="40" s="1"/>
  <c r="N31" i="40" a="1"/>
  <c r="N31" i="40" s="1"/>
  <c r="I31" i="40" a="1"/>
  <c r="I31" i="40" s="1"/>
  <c r="K31" i="40" a="1"/>
  <c r="K31" i="40" s="1"/>
  <c r="P31" i="40" l="1"/>
  <c r="Q31" i="40" s="1"/>
  <c r="G70" i="49" l="1"/>
  <c r="G83" i="49"/>
  <c r="F76" i="49"/>
  <c r="F71" i="49"/>
  <c r="F93" i="49"/>
  <c r="G20" i="49"/>
  <c r="G86" i="49"/>
  <c r="G113" i="49"/>
  <c r="G53" i="49"/>
  <c r="G106" i="49"/>
  <c r="G40" i="49"/>
  <c r="F64" i="49"/>
  <c r="F27" i="49"/>
  <c r="G50" i="49"/>
  <c r="F6" i="49"/>
  <c r="F60" i="49"/>
  <c r="F113" i="49"/>
  <c r="G32" i="49"/>
  <c r="G100" i="49"/>
  <c r="F24" i="49"/>
  <c r="F5" i="49"/>
  <c r="F43" i="49"/>
  <c r="F45" i="49"/>
  <c r="F25" i="49"/>
  <c r="F23" i="49"/>
  <c r="F87" i="49"/>
  <c r="G6" i="49"/>
  <c r="F38" i="49"/>
  <c r="F34" i="49"/>
  <c r="F92" i="49"/>
  <c r="G98" i="49"/>
  <c r="G67" i="49"/>
  <c r="F10" i="49"/>
  <c r="G102" i="49"/>
  <c r="G31" i="49"/>
  <c r="F78" i="49"/>
  <c r="F80" i="49"/>
  <c r="G75" i="49"/>
  <c r="G69" i="49"/>
  <c r="G17" i="49"/>
  <c r="G56" i="49"/>
  <c r="G58" i="49"/>
  <c r="F15" i="49"/>
  <c r="G103" i="49"/>
  <c r="G36" i="49"/>
  <c r="G63" i="49"/>
  <c r="F52" i="49"/>
  <c r="G114" i="49"/>
  <c r="F66" i="49"/>
  <c r="G14" i="49"/>
  <c r="G13" i="49"/>
  <c r="F85" i="49"/>
  <c r="F111" i="49"/>
  <c r="G88" i="49"/>
  <c r="F12" i="49"/>
  <c r="F22" i="49"/>
  <c r="G90" i="49"/>
  <c r="F9" i="49"/>
  <c r="F58" i="49"/>
  <c r="F54" i="49"/>
  <c r="F53" i="49"/>
  <c r="F106" i="49"/>
  <c r="F33" i="49"/>
  <c r="H121" i="5"/>
  <c r="F56" i="49"/>
  <c r="G18" i="49"/>
  <c r="F40" i="49"/>
  <c r="G60" i="49"/>
  <c r="G51" i="49"/>
  <c r="G73" i="49"/>
  <c r="F79" i="49"/>
  <c r="G71" i="49"/>
  <c r="G82" i="49"/>
  <c r="F101" i="49"/>
  <c r="G28" i="49"/>
  <c r="F30" i="49"/>
  <c r="F96" i="49"/>
  <c r="G61" i="49"/>
  <c r="G44" i="49"/>
  <c r="F51" i="49"/>
  <c r="F8" i="49"/>
  <c r="F35" i="49"/>
  <c r="G24" i="49"/>
  <c r="F114" i="49"/>
  <c r="G41" i="49"/>
  <c r="F90" i="49"/>
  <c r="G110" i="49"/>
  <c r="G108" i="49"/>
  <c r="G99" i="49"/>
  <c r="F95" i="49"/>
  <c r="F42" i="49"/>
  <c r="G104" i="49"/>
  <c r="G97" i="49"/>
  <c r="G15" i="49"/>
  <c r="G46" i="49"/>
  <c r="G93" i="49"/>
  <c r="F108" i="49"/>
  <c r="F83" i="49"/>
  <c r="F16" i="49"/>
  <c r="G80" i="49"/>
  <c r="G77" i="49"/>
  <c r="F81" i="49"/>
  <c r="G25" i="49"/>
  <c r="F112" i="49"/>
  <c r="F103" i="49"/>
  <c r="F14" i="49"/>
  <c r="G33" i="49"/>
  <c r="F50" i="49"/>
  <c r="F104" i="49"/>
  <c r="G111" i="49"/>
  <c r="F7" i="49"/>
  <c r="G55" i="49"/>
  <c r="G22" i="49"/>
  <c r="G91" i="49"/>
  <c r="F28" i="49"/>
  <c r="G43" i="49"/>
  <c r="G96" i="49"/>
  <c r="G57" i="49"/>
  <c r="F21" i="49"/>
  <c r="F49" i="49"/>
  <c r="F94" i="49"/>
  <c r="F41" i="49"/>
  <c r="F107" i="49"/>
  <c r="G34" i="49"/>
  <c r="G59" i="49"/>
  <c r="G27" i="49"/>
  <c r="G79" i="49"/>
  <c r="G76" i="49"/>
  <c r="F74" i="49"/>
  <c r="F109" i="49"/>
  <c r="F84" i="49"/>
  <c r="F100" i="49"/>
  <c r="G107" i="49"/>
  <c r="G5" i="49"/>
  <c r="F61" i="49"/>
  <c r="F48" i="49"/>
  <c r="F89" i="49"/>
  <c r="G65" i="49"/>
  <c r="G52" i="49"/>
  <c r="G10" i="49"/>
  <c r="G49" i="49"/>
  <c r="G19" i="49"/>
  <c r="F59" i="49"/>
  <c r="G38" i="49"/>
  <c r="G29" i="49"/>
  <c r="G4" i="49"/>
  <c r="F29" i="49"/>
  <c r="F68" i="49"/>
  <c r="F88" i="49"/>
  <c r="G23" i="49"/>
  <c r="G54" i="49"/>
  <c r="G101" i="49"/>
  <c r="G94" i="49"/>
  <c r="G72" i="49"/>
  <c r="F39" i="49"/>
  <c r="G45" i="49"/>
  <c r="F97" i="49"/>
  <c r="F105" i="49"/>
  <c r="F37" i="49"/>
  <c r="F110" i="49"/>
  <c r="F82" i="49"/>
  <c r="F73" i="49"/>
  <c r="F72" i="49"/>
  <c r="G81" i="49"/>
  <c r="F67" i="49"/>
  <c r="G8" i="49"/>
  <c r="G47" i="49"/>
  <c r="G87" i="49"/>
  <c r="F11" i="49"/>
  <c r="G16" i="49"/>
  <c r="F36" i="49"/>
  <c r="F47" i="49"/>
  <c r="F32" i="49"/>
  <c r="G12" i="49"/>
  <c r="G30" i="49"/>
  <c r="G21" i="49"/>
  <c r="G84" i="49"/>
  <c r="F62" i="49"/>
  <c r="G26" i="49"/>
  <c r="G37" i="49"/>
  <c r="G35" i="49"/>
  <c r="F57" i="49"/>
  <c r="F102" i="49"/>
  <c r="F91" i="49"/>
  <c r="G3" i="49"/>
  <c r="G42" i="49"/>
  <c r="G89" i="49"/>
  <c r="F18" i="49"/>
  <c r="F70" i="49"/>
  <c r="F99" i="49"/>
  <c r="F46" i="49"/>
  <c r="G85" i="49"/>
  <c r="G92" i="49"/>
  <c r="F20" i="49"/>
  <c r="G112" i="49"/>
  <c r="G78" i="49"/>
  <c r="F69" i="49"/>
  <c r="F77" i="49"/>
  <c r="G74" i="49"/>
  <c r="G9" i="49"/>
  <c r="G48" i="49"/>
  <c r="G64" i="49"/>
  <c r="G68" i="49"/>
  <c r="G95" i="49"/>
  <c r="F19" i="49"/>
  <c r="G7" i="49"/>
  <c r="F44" i="49"/>
  <c r="F55" i="49"/>
  <c r="F17" i="49"/>
  <c r="F31" i="49"/>
  <c r="F86" i="49"/>
  <c r="F63" i="49"/>
  <c r="F13" i="49"/>
  <c r="G66" i="49"/>
  <c r="F4" i="49"/>
  <c r="G39" i="49"/>
  <c r="G105" i="49"/>
  <c r="F65" i="49"/>
  <c r="G109" i="49"/>
  <c r="F26" i="49"/>
  <c r="G11" i="49"/>
  <c r="F98" i="49"/>
  <c r="G62" i="49"/>
  <c r="F3" i="49"/>
  <c r="F75" i="49"/>
  <c r="DL55" i="49" l="1"/>
  <c r="DE55" i="49"/>
  <c r="DK55" i="49"/>
  <c r="DD55" i="49"/>
  <c r="DH55" i="49"/>
  <c r="DC55" i="49"/>
  <c r="DI55" i="49"/>
  <c r="DB55" i="49"/>
  <c r="DJ55" i="49"/>
  <c r="DA55" i="49"/>
  <c r="DF55" i="49"/>
  <c r="DG55" i="49"/>
  <c r="GG55" i="49"/>
  <c r="GI55" i="49"/>
  <c r="GH55" i="49"/>
  <c r="GL55" i="49"/>
  <c r="GM55" i="49"/>
  <c r="GO55" i="49"/>
  <c r="GK55" i="49"/>
  <c r="GN55" i="49"/>
  <c r="GR55" i="49"/>
  <c r="GJ55" i="49"/>
  <c r="GQ55" i="49"/>
  <c r="GP55" i="49"/>
  <c r="EP55" i="49"/>
  <c r="EC55" i="49"/>
  <c r="ET55" i="49"/>
  <c r="GD55" i="49"/>
  <c r="FF55" i="49"/>
  <c r="FJ55" i="49"/>
  <c r="EG55" i="49"/>
  <c r="GA55" i="49"/>
  <c r="EL55" i="49"/>
  <c r="GC55" i="49"/>
  <c r="ES55" i="49"/>
  <c r="FI55" i="49"/>
  <c r="FG55" i="49"/>
  <c r="EN55" i="49"/>
  <c r="EE55" i="49"/>
  <c r="FU55" i="49"/>
  <c r="EW55" i="49"/>
  <c r="FA55" i="49"/>
  <c r="EI55" i="49"/>
  <c r="FY55" i="49"/>
  <c r="EB55" i="49"/>
  <c r="EM55" i="49"/>
  <c r="EQ55" i="49"/>
  <c r="FZ55" i="49"/>
  <c r="ED55" i="49"/>
  <c r="ER55" i="49"/>
  <c r="FB55" i="49"/>
  <c r="FV55" i="49"/>
  <c r="FK55" i="49"/>
  <c r="FW55" i="49"/>
  <c r="EX55" i="49"/>
  <c r="EH55" i="49"/>
  <c r="EU55" i="49"/>
  <c r="FT55" i="49"/>
  <c r="EJ55" i="49"/>
  <c r="EO55" i="49"/>
  <c r="FP55" i="49"/>
  <c r="FC55" i="49"/>
  <c r="GB55" i="49"/>
  <c r="FN55" i="49"/>
  <c r="FR55" i="49"/>
  <c r="FL55" i="49"/>
  <c r="EF55" i="49"/>
  <c r="EA55" i="49"/>
  <c r="FQ55" i="49"/>
  <c r="GF55" i="49"/>
  <c r="EZ55" i="49"/>
  <c r="FO55" i="49"/>
  <c r="EV55" i="49"/>
  <c r="EY55" i="49"/>
  <c r="FX55" i="49"/>
  <c r="FS55" i="49"/>
  <c r="DY55" i="49"/>
  <c r="FD55" i="49"/>
  <c r="FE55" i="49"/>
  <c r="FH55" i="49"/>
  <c r="FM55" i="49"/>
  <c r="GE55" i="49"/>
  <c r="EK55" i="49"/>
  <c r="DZ55" i="49"/>
  <c r="DS55" i="49"/>
  <c r="DT55" i="49"/>
  <c r="DU55" i="49"/>
  <c r="DV55" i="49"/>
  <c r="DP55" i="49"/>
  <c r="DR55" i="49"/>
  <c r="DO55" i="49"/>
  <c r="DN55" i="49"/>
  <c r="DW55" i="49"/>
  <c r="DX55" i="49"/>
  <c r="DM55" i="49"/>
  <c r="DQ55" i="49"/>
  <c r="FM112" i="49"/>
  <c r="DA112" i="49"/>
  <c r="EN112" i="49"/>
  <c r="FS112" i="49"/>
  <c r="DG112" i="49"/>
  <c r="EK112" i="49"/>
  <c r="FP112" i="49"/>
  <c r="ED112" i="49"/>
  <c r="EY112" i="49"/>
  <c r="GB112" i="49"/>
  <c r="FF112" i="49"/>
  <c r="DS112" i="49"/>
  <c r="FE112" i="49"/>
  <c r="GR112" i="49"/>
  <c r="EF112" i="49"/>
  <c r="FK112" i="49"/>
  <c r="GO112" i="49"/>
  <c r="EC112" i="49"/>
  <c r="FH112" i="49"/>
  <c r="FT112" i="49"/>
  <c r="DH112" i="49"/>
  <c r="DN112" i="49"/>
  <c r="GM112" i="49"/>
  <c r="FL112" i="49"/>
  <c r="GJ112" i="49"/>
  <c r="DX112" i="49"/>
  <c r="FC112" i="49"/>
  <c r="GG112" i="49"/>
  <c r="DU112" i="49"/>
  <c r="EZ112" i="49"/>
  <c r="EL112" i="49"/>
  <c r="EP112" i="49"/>
  <c r="FU112" i="49"/>
  <c r="FD112" i="49"/>
  <c r="DY112" i="49"/>
  <c r="DD112" i="49"/>
  <c r="DP112" i="49"/>
  <c r="EU112" i="49"/>
  <c r="FY112" i="49"/>
  <c r="DM112" i="49"/>
  <c r="ER112" i="49"/>
  <c r="DF112" i="49"/>
  <c r="FG112" i="49"/>
  <c r="EX112" i="49"/>
  <c r="FJ112" i="49"/>
  <c r="FR112" i="49"/>
  <c r="GA112" i="49"/>
  <c r="DJ112" i="49"/>
  <c r="EM112" i="49"/>
  <c r="FQ112" i="49"/>
  <c r="DE112" i="49"/>
  <c r="EJ112" i="49"/>
  <c r="FO112" i="49"/>
  <c r="EA112" i="49"/>
  <c r="DK112" i="49"/>
  <c r="GC112" i="49"/>
  <c r="GD112" i="49"/>
  <c r="FN112" i="49"/>
  <c r="EO112" i="49"/>
  <c r="GQ112" i="49"/>
  <c r="EE112" i="49"/>
  <c r="FI112" i="49"/>
  <c r="GN112" i="49"/>
  <c r="EB112" i="49"/>
  <c r="EI112" i="49"/>
  <c r="GH112" i="49"/>
  <c r="FZ112" i="49"/>
  <c r="DZ112" i="49"/>
  <c r="DR112" i="49"/>
  <c r="EW112" i="49"/>
  <c r="GE112" i="49"/>
  <c r="DQ112" i="49"/>
  <c r="DW112" i="49"/>
  <c r="FA112" i="49"/>
  <c r="GF112" i="49"/>
  <c r="DT112" i="49"/>
  <c r="DC112" i="49"/>
  <c r="FB112" i="49"/>
  <c r="FW112" i="49"/>
  <c r="GI112" i="49"/>
  <c r="FV112" i="49"/>
  <c r="GK112" i="49"/>
  <c r="EQ112" i="49"/>
  <c r="DB112" i="49"/>
  <c r="DV112" i="49"/>
  <c r="EG112" i="49"/>
  <c r="ET112" i="49"/>
  <c r="GL112" i="49"/>
  <c r="DO112" i="49"/>
  <c r="DI112" i="49"/>
  <c r="ES112" i="49"/>
  <c r="EV112" i="49"/>
  <c r="FX112" i="49"/>
  <c r="EH112" i="49"/>
  <c r="GP112" i="49"/>
  <c r="DL112" i="49"/>
  <c r="DF22" i="49"/>
  <c r="DD22" i="49"/>
  <c r="DA22" i="49"/>
  <c r="DG22" i="49"/>
  <c r="DL22" i="49"/>
  <c r="DE22" i="49"/>
  <c r="DK22" i="49"/>
  <c r="DC22" i="49"/>
  <c r="DI22" i="49"/>
  <c r="DH22" i="49"/>
  <c r="DJ22" i="49"/>
  <c r="DB22" i="49"/>
  <c r="GI22" i="49"/>
  <c r="GN22" i="49"/>
  <c r="GK22" i="49"/>
  <c r="GJ22" i="49"/>
  <c r="GQ22" i="49"/>
  <c r="GL22" i="49"/>
  <c r="GP22" i="49"/>
  <c r="GR22" i="49"/>
  <c r="GG22" i="49"/>
  <c r="GO22" i="49"/>
  <c r="GM22" i="49"/>
  <c r="GH22" i="49"/>
  <c r="GF22" i="49"/>
  <c r="ER22" i="49"/>
  <c r="GA22" i="49"/>
  <c r="FJ22" i="49"/>
  <c r="GB22" i="49"/>
  <c r="FC22" i="49"/>
  <c r="FA22" i="49"/>
  <c r="EM22" i="49"/>
  <c r="DZ22" i="49"/>
  <c r="FR22" i="49"/>
  <c r="EQ22" i="49"/>
  <c r="EV22" i="49"/>
  <c r="EJ22" i="49"/>
  <c r="FN22" i="49"/>
  <c r="FX22" i="49"/>
  <c r="DY22" i="49"/>
  <c r="GD22" i="49"/>
  <c r="ED22" i="49"/>
  <c r="EX22" i="49"/>
  <c r="EE22" i="49"/>
  <c r="FH22" i="49"/>
  <c r="FL22" i="49"/>
  <c r="FU22" i="49"/>
  <c r="FD22" i="49"/>
  <c r="EB22" i="49"/>
  <c r="EZ22" i="49"/>
  <c r="FE22" i="49"/>
  <c r="GC22" i="49"/>
  <c r="FZ22" i="49"/>
  <c r="EO22" i="49"/>
  <c r="EY22" i="49"/>
  <c r="EA22" i="49"/>
  <c r="FQ22" i="49"/>
  <c r="EI22" i="49"/>
  <c r="FG22" i="49"/>
  <c r="EH22" i="49"/>
  <c r="FK22" i="49"/>
  <c r="EG22" i="49"/>
  <c r="FV22" i="49"/>
  <c r="FI22" i="49"/>
  <c r="FP22" i="49"/>
  <c r="ET22" i="49"/>
  <c r="FO22" i="49"/>
  <c r="FW22" i="49"/>
  <c r="EP22" i="49"/>
  <c r="FS22" i="49"/>
  <c r="ES22" i="49"/>
  <c r="FF22" i="49"/>
  <c r="FM22" i="49"/>
  <c r="EC22" i="49"/>
  <c r="FT22" i="49"/>
  <c r="GE22" i="49"/>
  <c r="EU22" i="49"/>
  <c r="EW22" i="49"/>
  <c r="EF22" i="49"/>
  <c r="EN22" i="49"/>
  <c r="EL22" i="49"/>
  <c r="FB22" i="49"/>
  <c r="EK22" i="49"/>
  <c r="FY22" i="49"/>
  <c r="DN22" i="49"/>
  <c r="DS22" i="49"/>
  <c r="DU22" i="49"/>
  <c r="DO22" i="49"/>
  <c r="DR22" i="49"/>
  <c r="DX22" i="49"/>
  <c r="DW22" i="49"/>
  <c r="DV22" i="49"/>
  <c r="DT22" i="49"/>
  <c r="DM22" i="49"/>
  <c r="DQ22" i="49"/>
  <c r="DP22" i="49"/>
  <c r="DL4" i="49"/>
  <c r="DI4" i="49"/>
  <c r="DJ4" i="49"/>
  <c r="DK4" i="49"/>
  <c r="DD4" i="49"/>
  <c r="DG4" i="49"/>
  <c r="DS4" i="49"/>
  <c r="DC4" i="49"/>
  <c r="DE4" i="49"/>
  <c r="DB4" i="49"/>
  <c r="DF4" i="49"/>
  <c r="DA4" i="49"/>
  <c r="DH4" i="49"/>
  <c r="EI4" i="49"/>
  <c r="DZ4" i="49"/>
  <c r="EL4" i="49"/>
  <c r="GA4" i="49"/>
  <c r="GF4" i="49"/>
  <c r="FV4" i="49"/>
  <c r="GR4" i="49"/>
  <c r="FS4" i="49"/>
  <c r="EA4" i="49"/>
  <c r="FL4" i="49"/>
  <c r="GM4" i="49"/>
  <c r="EX4" i="49"/>
  <c r="DQ4" i="49"/>
  <c r="GQ4" i="49"/>
  <c r="EV4" i="49"/>
  <c r="EE4" i="49"/>
  <c r="EM4" i="49"/>
  <c r="GN4" i="49"/>
  <c r="FA4" i="49"/>
  <c r="DY4" i="49"/>
  <c r="FC4" i="49"/>
  <c r="GD4" i="49"/>
  <c r="EB4" i="49"/>
  <c r="FB4" i="49"/>
  <c r="GO4" i="49"/>
  <c r="ED4" i="49"/>
  <c r="EO4" i="49"/>
  <c r="DO4" i="49"/>
  <c r="FH4" i="49"/>
  <c r="ES4" i="49"/>
  <c r="EQ4" i="49"/>
  <c r="EH4" i="49"/>
  <c r="FF4" i="49"/>
  <c r="GG4" i="49"/>
  <c r="FW4" i="49"/>
  <c r="DX4" i="49"/>
  <c r="GJ4" i="49"/>
  <c r="EC4" i="49"/>
  <c r="GI4" i="49"/>
  <c r="GK4" i="49"/>
  <c r="DW4" i="49"/>
  <c r="GP4" i="49"/>
  <c r="FR4" i="49"/>
  <c r="FP4" i="49"/>
  <c r="FE4" i="49"/>
  <c r="EG4" i="49"/>
  <c r="FX4" i="49"/>
  <c r="ER4" i="49"/>
  <c r="EP4" i="49"/>
  <c r="EJ4" i="49"/>
  <c r="FD4" i="49"/>
  <c r="DT4" i="49"/>
  <c r="DV4" i="49"/>
  <c r="DU4" i="49"/>
  <c r="FI4" i="49"/>
  <c r="EU4" i="49"/>
  <c r="GH4" i="49"/>
  <c r="EW4" i="49"/>
  <c r="EF4" i="49"/>
  <c r="DN4" i="49"/>
  <c r="GE4" i="49"/>
  <c r="FN4" i="49"/>
  <c r="DP4" i="49"/>
  <c r="FM4" i="49"/>
  <c r="FQ4" i="49"/>
  <c r="FY4" i="49"/>
  <c r="GC4" i="49"/>
  <c r="FG4" i="49"/>
  <c r="GB4" i="49"/>
  <c r="FU4" i="49"/>
  <c r="FO4" i="49"/>
  <c r="FJ4" i="49"/>
  <c r="EZ4" i="49"/>
  <c r="EK4" i="49"/>
  <c r="ET4" i="49"/>
  <c r="DR4" i="49"/>
  <c r="GL4" i="49"/>
  <c r="FZ4" i="49"/>
  <c r="FK4" i="49"/>
  <c r="EY4" i="49"/>
  <c r="DM4" i="49"/>
  <c r="EN4" i="49"/>
  <c r="FT4" i="49"/>
  <c r="DJ44" i="49"/>
  <c r="DG44" i="49"/>
  <c r="DI44" i="49"/>
  <c r="DC44" i="49"/>
  <c r="DF44" i="49"/>
  <c r="DB44" i="49"/>
  <c r="DK44" i="49"/>
  <c r="EO44" i="49"/>
  <c r="GD44" i="49"/>
  <c r="DL44" i="49"/>
  <c r="DA44" i="49"/>
  <c r="DE44" i="49"/>
  <c r="DH44" i="49"/>
  <c r="FU44" i="49"/>
  <c r="DD44" i="49"/>
  <c r="FA44" i="49"/>
  <c r="GA44" i="49"/>
  <c r="EY44" i="49"/>
  <c r="EG44" i="49"/>
  <c r="EL44" i="49"/>
  <c r="FZ44" i="49"/>
  <c r="FS44" i="49"/>
  <c r="EC44" i="49"/>
  <c r="GQ44" i="49"/>
  <c r="DY44" i="49"/>
  <c r="FO44" i="49"/>
  <c r="EB44" i="49"/>
  <c r="GJ44" i="49"/>
  <c r="GN44" i="49"/>
  <c r="EQ44" i="49"/>
  <c r="FX44" i="49"/>
  <c r="GK44" i="49"/>
  <c r="EP44" i="49"/>
  <c r="FR44" i="49"/>
  <c r="GC44" i="49"/>
  <c r="GL44" i="49"/>
  <c r="FL44" i="49"/>
  <c r="ED44" i="49"/>
  <c r="GM44" i="49"/>
  <c r="FB44" i="49"/>
  <c r="EE44" i="49"/>
  <c r="EI44" i="49"/>
  <c r="GE44" i="49"/>
  <c r="FP44" i="49"/>
  <c r="EM44" i="49"/>
  <c r="GF44" i="49"/>
  <c r="FK44" i="49"/>
  <c r="FV44" i="49"/>
  <c r="FJ44" i="49"/>
  <c r="FN44" i="49"/>
  <c r="ES44" i="49"/>
  <c r="FM44" i="49"/>
  <c r="FF44" i="49"/>
  <c r="GR44" i="49"/>
  <c r="EW44" i="49"/>
  <c r="GI44" i="49"/>
  <c r="EV44" i="49"/>
  <c r="FC44" i="49"/>
  <c r="GB44" i="49"/>
  <c r="EU44" i="49"/>
  <c r="FI44" i="49"/>
  <c r="DZ44" i="49"/>
  <c r="FH44" i="49"/>
  <c r="GH44" i="49"/>
  <c r="ET44" i="49"/>
  <c r="EN44" i="49"/>
  <c r="EF44" i="49"/>
  <c r="EH44" i="49"/>
  <c r="FG44" i="49"/>
  <c r="ER44" i="49"/>
  <c r="FD44" i="49"/>
  <c r="FQ44" i="49"/>
  <c r="FW44" i="49"/>
  <c r="FE44" i="49"/>
  <c r="GP44" i="49"/>
  <c r="EZ44" i="49"/>
  <c r="GO44" i="49"/>
  <c r="FY44" i="49"/>
  <c r="EX44" i="49"/>
  <c r="EK44" i="49"/>
  <c r="EA44" i="49"/>
  <c r="GG44" i="49"/>
  <c r="EJ44" i="49"/>
  <c r="FT44" i="49"/>
  <c r="DO44" i="49"/>
  <c r="DT44" i="49"/>
  <c r="DR44" i="49"/>
  <c r="DV44" i="49"/>
  <c r="DM44" i="49"/>
  <c r="DN44" i="49"/>
  <c r="DX44" i="49"/>
  <c r="DW44" i="49"/>
  <c r="DQ44" i="49"/>
  <c r="DP44" i="49"/>
  <c r="DU44" i="49"/>
  <c r="DS44" i="49"/>
  <c r="DH46" i="49"/>
  <c r="FD46" i="49"/>
  <c r="DG46" i="49"/>
  <c r="DJ46" i="49"/>
  <c r="DF46" i="49"/>
  <c r="DL46" i="49"/>
  <c r="DE46" i="49"/>
  <c r="DA46" i="49"/>
  <c r="EA46" i="49"/>
  <c r="EF46" i="49"/>
  <c r="DD46" i="49"/>
  <c r="GL46" i="49"/>
  <c r="DB46" i="49"/>
  <c r="DS46" i="49"/>
  <c r="DK46" i="49"/>
  <c r="DC46" i="49"/>
  <c r="DI46" i="49"/>
  <c r="EY46" i="49"/>
  <c r="DU46" i="49"/>
  <c r="GR46" i="49"/>
  <c r="GD46" i="49"/>
  <c r="GQ46" i="49"/>
  <c r="GP46" i="49"/>
  <c r="EP46" i="49"/>
  <c r="FU46" i="49"/>
  <c r="FA46" i="49"/>
  <c r="FN46" i="49"/>
  <c r="EC46" i="49"/>
  <c r="GN46" i="49"/>
  <c r="DX46" i="49"/>
  <c r="FH46" i="49"/>
  <c r="EK46" i="49"/>
  <c r="FM46" i="49"/>
  <c r="GB46" i="49"/>
  <c r="FZ46" i="49"/>
  <c r="DY46" i="49"/>
  <c r="GF46" i="49"/>
  <c r="GC46" i="49"/>
  <c r="GE46" i="49"/>
  <c r="EO46" i="49"/>
  <c r="DO46" i="49"/>
  <c r="GG46" i="49"/>
  <c r="DR46" i="49"/>
  <c r="GM46" i="49"/>
  <c r="ET46" i="49"/>
  <c r="DQ46" i="49"/>
  <c r="FQ46" i="49"/>
  <c r="EZ46" i="49"/>
  <c r="ER46" i="49"/>
  <c r="FI46" i="49"/>
  <c r="EW46" i="49"/>
  <c r="FB46" i="49"/>
  <c r="FV46" i="49"/>
  <c r="DZ46" i="49"/>
  <c r="EM46" i="49"/>
  <c r="FS46" i="49"/>
  <c r="FP46" i="49"/>
  <c r="EQ46" i="49"/>
  <c r="EJ46" i="49"/>
  <c r="FW46" i="49"/>
  <c r="EH46" i="49"/>
  <c r="FC46" i="49"/>
  <c r="FX46" i="49"/>
  <c r="EL46" i="49"/>
  <c r="DV46" i="49"/>
  <c r="ES46" i="49"/>
  <c r="FE46" i="49"/>
  <c r="EI46" i="49"/>
  <c r="EB46" i="49"/>
  <c r="DM46" i="49"/>
  <c r="GH46" i="49"/>
  <c r="GI46" i="49"/>
  <c r="EN46" i="49"/>
  <c r="GK46" i="49"/>
  <c r="GJ46" i="49"/>
  <c r="FF46" i="49"/>
  <c r="DT46" i="49"/>
  <c r="EG46" i="49"/>
  <c r="FK46" i="49"/>
  <c r="DN46" i="49"/>
  <c r="FG46" i="49"/>
  <c r="ED46" i="49"/>
  <c r="FO46" i="49"/>
  <c r="EE46" i="49"/>
  <c r="EV46" i="49"/>
  <c r="DP46" i="49"/>
  <c r="FT46" i="49"/>
  <c r="EU46" i="49"/>
  <c r="GO46" i="49"/>
  <c r="FY46" i="49"/>
  <c r="FR46" i="49"/>
  <c r="DW46" i="49"/>
  <c r="FJ46" i="49"/>
  <c r="EX46" i="49"/>
  <c r="GA46" i="49"/>
  <c r="FL46" i="49"/>
  <c r="GO102" i="49"/>
  <c r="ES102" i="49"/>
  <c r="FX102" i="49"/>
  <c r="DL102" i="49"/>
  <c r="EQ102" i="49"/>
  <c r="FV102" i="49"/>
  <c r="DJ102" i="49"/>
  <c r="DO102" i="49"/>
  <c r="DH102" i="49"/>
  <c r="EV102" i="49"/>
  <c r="GJ102" i="49"/>
  <c r="DP102" i="49"/>
  <c r="GG102" i="49"/>
  <c r="EK102" i="49"/>
  <c r="FP102" i="49"/>
  <c r="DD102" i="49"/>
  <c r="EI102" i="49"/>
  <c r="FN102" i="49"/>
  <c r="DB102" i="49"/>
  <c r="EB102" i="49"/>
  <c r="DU102" i="49"/>
  <c r="EG102" i="49"/>
  <c r="FS102" i="49"/>
  <c r="FU102" i="49"/>
  <c r="FH102" i="49"/>
  <c r="GN102" i="49"/>
  <c r="EA102" i="49"/>
  <c r="FF102" i="49"/>
  <c r="GL102" i="49"/>
  <c r="DY102" i="49"/>
  <c r="FD102" i="49"/>
  <c r="EO102" i="49"/>
  <c r="EU102" i="49"/>
  <c r="DK102" i="49"/>
  <c r="GQ102" i="49"/>
  <c r="FI102" i="49"/>
  <c r="EZ102" i="49"/>
  <c r="GE102" i="49"/>
  <c r="DS102" i="49"/>
  <c r="EX102" i="49"/>
  <c r="GC102" i="49"/>
  <c r="FY102" i="49"/>
  <c r="DM102" i="49"/>
  <c r="FR102" i="49"/>
  <c r="EE102" i="49"/>
  <c r="DW102" i="49"/>
  <c r="GI102" i="49"/>
  <c r="GP102" i="49"/>
  <c r="DI102" i="49"/>
  <c r="FQ102" i="49"/>
  <c r="DE102" i="49"/>
  <c r="EJ102" i="49"/>
  <c r="FO102" i="49"/>
  <c r="DC102" i="49"/>
  <c r="EH102" i="49"/>
  <c r="FG102" i="49"/>
  <c r="ER102" i="49"/>
  <c r="DV102" i="49"/>
  <c r="EC102" i="49"/>
  <c r="GB102" i="49"/>
  <c r="GM102" i="49"/>
  <c r="DZ102" i="49"/>
  <c r="FE102" i="49"/>
  <c r="GK102" i="49"/>
  <c r="DQ102" i="49"/>
  <c r="FC102" i="49"/>
  <c r="DF102" i="49"/>
  <c r="FT102" i="49"/>
  <c r="FJ102" i="49"/>
  <c r="FK102" i="49"/>
  <c r="GA102" i="49"/>
  <c r="EM102" i="49"/>
  <c r="FB102" i="49"/>
  <c r="EN102" i="49"/>
  <c r="DG102" i="49"/>
  <c r="EL102" i="49"/>
  <c r="EF102" i="49"/>
  <c r="GR102" i="49"/>
  <c r="DX102" i="49"/>
  <c r="GH102" i="49"/>
  <c r="FZ102" i="49"/>
  <c r="FL102" i="49"/>
  <c r="EP102" i="49"/>
  <c r="ED102" i="49"/>
  <c r="EW102" i="49"/>
  <c r="ET102" i="49"/>
  <c r="FA102" i="49"/>
  <c r="DA102" i="49"/>
  <c r="GF102" i="49"/>
  <c r="FW102" i="49"/>
  <c r="DT102" i="49"/>
  <c r="DN102" i="49"/>
  <c r="EY102" i="49"/>
  <c r="FM102" i="49"/>
  <c r="GD102" i="49"/>
  <c r="DR102" i="49"/>
  <c r="DE37" i="49"/>
  <c r="DC37" i="49"/>
  <c r="DB37" i="49"/>
  <c r="DL37" i="49"/>
  <c r="DJ37" i="49"/>
  <c r="DG37" i="49"/>
  <c r="DA37" i="49"/>
  <c r="DD37" i="49"/>
  <c r="DI37" i="49"/>
  <c r="DK37" i="49"/>
  <c r="DF37" i="49"/>
  <c r="DH37" i="49"/>
  <c r="GD37" i="49"/>
  <c r="GF37" i="49"/>
  <c r="GH37" i="49"/>
  <c r="GG37" i="49"/>
  <c r="EK37" i="49"/>
  <c r="EC37" i="49"/>
  <c r="FH37" i="49"/>
  <c r="EF37" i="49"/>
  <c r="EJ37" i="49"/>
  <c r="GJ37" i="49"/>
  <c r="FS37" i="49"/>
  <c r="FA37" i="49"/>
  <c r="FC37" i="49"/>
  <c r="EP37" i="49"/>
  <c r="FK37" i="49"/>
  <c r="FY37" i="49"/>
  <c r="FT37" i="49"/>
  <c r="FG37" i="49"/>
  <c r="GP37" i="49"/>
  <c r="FL37" i="49"/>
  <c r="GE37" i="49"/>
  <c r="FI37" i="49"/>
  <c r="EV37" i="49"/>
  <c r="FW37" i="49"/>
  <c r="ET37" i="49"/>
  <c r="EE37" i="49"/>
  <c r="FM37" i="49"/>
  <c r="EM37" i="49"/>
  <c r="EZ37" i="49"/>
  <c r="ED37" i="49"/>
  <c r="GQ37" i="49"/>
  <c r="EA37" i="49"/>
  <c r="GN37" i="49"/>
  <c r="FB37" i="49"/>
  <c r="GO37" i="49"/>
  <c r="FX37" i="49"/>
  <c r="FR37" i="49"/>
  <c r="EX37" i="49"/>
  <c r="GC37" i="49"/>
  <c r="GK37" i="49"/>
  <c r="FE37" i="49"/>
  <c r="EO37" i="49"/>
  <c r="EQ37" i="49"/>
  <c r="FF37" i="49"/>
  <c r="EB37" i="49"/>
  <c r="EN37" i="49"/>
  <c r="FO37" i="49"/>
  <c r="GM37" i="49"/>
  <c r="FV37" i="49"/>
  <c r="EL37" i="49"/>
  <c r="ES37" i="49"/>
  <c r="FZ37" i="49"/>
  <c r="EG37" i="49"/>
  <c r="GB37" i="49"/>
  <c r="EH37" i="49"/>
  <c r="DZ37" i="49"/>
  <c r="ER37" i="49"/>
  <c r="EU37" i="49"/>
  <c r="EW37" i="49"/>
  <c r="FP37" i="49"/>
  <c r="EI37" i="49"/>
  <c r="DY37" i="49"/>
  <c r="FD37" i="49"/>
  <c r="FJ37" i="49"/>
  <c r="FQ37" i="49"/>
  <c r="FN37" i="49"/>
  <c r="FU37" i="49"/>
  <c r="GR37" i="49"/>
  <c r="GL37" i="49"/>
  <c r="EY37" i="49"/>
  <c r="GI37" i="49"/>
  <c r="GA37" i="49"/>
  <c r="DU37" i="49"/>
  <c r="DV37" i="49"/>
  <c r="DM37" i="49"/>
  <c r="DR37" i="49"/>
  <c r="DT37" i="49"/>
  <c r="DP37" i="49"/>
  <c r="DW37" i="49"/>
  <c r="DX37" i="49"/>
  <c r="DQ37" i="49"/>
  <c r="DO37" i="49"/>
  <c r="DN37" i="49"/>
  <c r="DS37" i="49"/>
  <c r="DB59" i="49"/>
  <c r="DE59" i="49"/>
  <c r="DF59" i="49"/>
  <c r="DJ59" i="49"/>
  <c r="DD59" i="49"/>
  <c r="DA59" i="49"/>
  <c r="DH59" i="49"/>
  <c r="DL59" i="49"/>
  <c r="DG59" i="49"/>
  <c r="DC59" i="49"/>
  <c r="DI59" i="49"/>
  <c r="DK59" i="49"/>
  <c r="ET59" i="49"/>
  <c r="GF59" i="49"/>
  <c r="GD59" i="49"/>
  <c r="EQ59" i="49"/>
  <c r="DQ59" i="49"/>
  <c r="GC59" i="49"/>
  <c r="GL59" i="49"/>
  <c r="EF59" i="49"/>
  <c r="EE59" i="49"/>
  <c r="FP59" i="49"/>
  <c r="DN59" i="49"/>
  <c r="EP59" i="49"/>
  <c r="DZ59" i="49"/>
  <c r="EI59" i="49"/>
  <c r="GN59" i="49"/>
  <c r="FC59" i="49"/>
  <c r="GH59" i="49"/>
  <c r="EK59" i="49"/>
  <c r="GA59" i="49"/>
  <c r="GJ59" i="49"/>
  <c r="GP59" i="49"/>
  <c r="FX59" i="49"/>
  <c r="FW59" i="49"/>
  <c r="DU59" i="49"/>
  <c r="DW59" i="49"/>
  <c r="FQ59" i="49"/>
  <c r="EV59" i="49"/>
  <c r="EU59" i="49"/>
  <c r="DV59" i="49"/>
  <c r="EC59" i="49"/>
  <c r="FV59" i="49"/>
  <c r="FB59" i="49"/>
  <c r="FL59" i="49"/>
  <c r="GI59" i="49"/>
  <c r="FN59" i="49"/>
  <c r="GR59" i="49"/>
  <c r="FJ59" i="49"/>
  <c r="FZ59" i="49"/>
  <c r="EA59" i="49"/>
  <c r="ES59" i="49"/>
  <c r="EL59" i="49"/>
  <c r="ER59" i="49"/>
  <c r="GQ59" i="49"/>
  <c r="DO59" i="49"/>
  <c r="FO59" i="49"/>
  <c r="FR59" i="49"/>
  <c r="EG59" i="49"/>
  <c r="FE59" i="49"/>
  <c r="EW59" i="49"/>
  <c r="FF59" i="49"/>
  <c r="FI59" i="49"/>
  <c r="EM59" i="49"/>
  <c r="EZ59" i="49"/>
  <c r="DT59" i="49"/>
  <c r="FM59" i="49"/>
  <c r="EH59" i="49"/>
  <c r="EN59" i="49"/>
  <c r="ED59" i="49"/>
  <c r="EJ59" i="49"/>
  <c r="EY59" i="49"/>
  <c r="FH59" i="49"/>
  <c r="FY59" i="49"/>
  <c r="DS59" i="49"/>
  <c r="DY59" i="49"/>
  <c r="GO59" i="49"/>
  <c r="GE59" i="49"/>
  <c r="EO59" i="49"/>
  <c r="DX59" i="49"/>
  <c r="FA59" i="49"/>
  <c r="GB59" i="49"/>
  <c r="DP59" i="49"/>
  <c r="DM59" i="49"/>
  <c r="FK59" i="49"/>
  <c r="FU59" i="49"/>
  <c r="GM59" i="49"/>
  <c r="GK59" i="49"/>
  <c r="FT59" i="49"/>
  <c r="FD59" i="49"/>
  <c r="EX59" i="49"/>
  <c r="GG59" i="49"/>
  <c r="FS59" i="49"/>
  <c r="EB59" i="49"/>
  <c r="DR59" i="49"/>
  <c r="FG59" i="49"/>
  <c r="DL61" i="49"/>
  <c r="DH61" i="49"/>
  <c r="DF61" i="49"/>
  <c r="DE61" i="49"/>
  <c r="DG61" i="49"/>
  <c r="DD61" i="49"/>
  <c r="DI61" i="49"/>
  <c r="DC61" i="49"/>
  <c r="DA61" i="49"/>
  <c r="DJ61" i="49"/>
  <c r="DK61" i="49"/>
  <c r="DB61" i="49"/>
  <c r="GM61" i="49"/>
  <c r="GQ61" i="49"/>
  <c r="GN61" i="49"/>
  <c r="GJ61" i="49"/>
  <c r="GK61" i="49"/>
  <c r="GP61" i="49"/>
  <c r="GH61" i="49"/>
  <c r="GG61" i="49"/>
  <c r="GO61" i="49"/>
  <c r="GL61" i="49"/>
  <c r="GR61" i="49"/>
  <c r="GI61" i="49"/>
  <c r="FR61" i="49"/>
  <c r="FD61" i="49"/>
  <c r="GF61" i="49"/>
  <c r="EM61" i="49"/>
  <c r="EV61" i="49"/>
  <c r="EC61" i="49"/>
  <c r="EW61" i="49"/>
  <c r="EK61" i="49"/>
  <c r="EL61" i="49"/>
  <c r="FQ61" i="49"/>
  <c r="FI61" i="49"/>
  <c r="FP61" i="49"/>
  <c r="GE61" i="49"/>
  <c r="EP61" i="49"/>
  <c r="FJ61" i="49"/>
  <c r="EH61" i="49"/>
  <c r="FS61" i="49"/>
  <c r="ED61" i="49"/>
  <c r="FB61" i="49"/>
  <c r="ER61" i="49"/>
  <c r="EZ61" i="49"/>
  <c r="FU61" i="49"/>
  <c r="FH61" i="49"/>
  <c r="EN61" i="49"/>
  <c r="FK61" i="49"/>
  <c r="EE61" i="49"/>
  <c r="FY61" i="49"/>
  <c r="EX61" i="49"/>
  <c r="EY61" i="49"/>
  <c r="EB61" i="49"/>
  <c r="EI61" i="49"/>
  <c r="DY61" i="49"/>
  <c r="GA61" i="49"/>
  <c r="FM61" i="49"/>
  <c r="FZ61" i="49"/>
  <c r="GB61" i="49"/>
  <c r="FC61" i="49"/>
  <c r="FV61" i="49"/>
  <c r="EA61" i="49"/>
  <c r="FF61" i="49"/>
  <c r="GC61" i="49"/>
  <c r="EU61" i="49"/>
  <c r="FG61" i="49"/>
  <c r="GD61" i="49"/>
  <c r="EF61" i="49"/>
  <c r="FX61" i="49"/>
  <c r="ES61" i="49"/>
  <c r="FL61" i="49"/>
  <c r="EO61" i="49"/>
  <c r="FA61" i="49"/>
  <c r="FT61" i="49"/>
  <c r="FW61" i="49"/>
  <c r="ET61" i="49"/>
  <c r="EJ61" i="49"/>
  <c r="FE61" i="49"/>
  <c r="FN61" i="49"/>
  <c r="FO61" i="49"/>
  <c r="EQ61" i="49"/>
  <c r="DZ61" i="49"/>
  <c r="EG61" i="49"/>
  <c r="DW61" i="49"/>
  <c r="DX61" i="49"/>
  <c r="DM61" i="49"/>
  <c r="DN61" i="49"/>
  <c r="DS61" i="49"/>
  <c r="DT61" i="49"/>
  <c r="DU61" i="49"/>
  <c r="DO61" i="49"/>
  <c r="DQ61" i="49"/>
  <c r="DP61" i="49"/>
  <c r="DV61" i="49"/>
  <c r="DR61" i="49"/>
  <c r="DH21" i="49"/>
  <c r="DJ21" i="49"/>
  <c r="GH21" i="49"/>
  <c r="DB21" i="49"/>
  <c r="DC21" i="49"/>
  <c r="GP21" i="49"/>
  <c r="GI21" i="49"/>
  <c r="GJ21" i="49"/>
  <c r="GQ21" i="49"/>
  <c r="GK21" i="49"/>
  <c r="DE21" i="49"/>
  <c r="DI21" i="49"/>
  <c r="DA21" i="49"/>
  <c r="GL21" i="49"/>
  <c r="DK21" i="49"/>
  <c r="DF21" i="49"/>
  <c r="GR21" i="49"/>
  <c r="GM21" i="49"/>
  <c r="DG21" i="49"/>
  <c r="GN21" i="49"/>
  <c r="GO21" i="49"/>
  <c r="GG21" i="49"/>
  <c r="DD21" i="49"/>
  <c r="DL21" i="49"/>
  <c r="ET21" i="49"/>
  <c r="FN21" i="49"/>
  <c r="FQ21" i="49"/>
  <c r="ES21" i="49"/>
  <c r="EP21" i="49"/>
  <c r="FK21" i="49"/>
  <c r="EW21" i="49"/>
  <c r="GD21" i="49"/>
  <c r="FB21" i="49"/>
  <c r="FR21" i="49"/>
  <c r="EQ21" i="49"/>
  <c r="FX21" i="49"/>
  <c r="FY21" i="49"/>
  <c r="EX21" i="49"/>
  <c r="FI21" i="49"/>
  <c r="EI21" i="49"/>
  <c r="FW21" i="49"/>
  <c r="EF21" i="49"/>
  <c r="FD21" i="49"/>
  <c r="EC21" i="49"/>
  <c r="FT21" i="49"/>
  <c r="DZ21" i="49"/>
  <c r="FS21" i="49"/>
  <c r="DY21" i="49"/>
  <c r="FA21" i="49"/>
  <c r="EB21" i="49"/>
  <c r="FF21" i="49"/>
  <c r="ER21" i="49"/>
  <c r="EU21" i="49"/>
  <c r="GE21" i="49"/>
  <c r="EJ21" i="49"/>
  <c r="EM21" i="49"/>
  <c r="EA21" i="49"/>
  <c r="FJ21" i="49"/>
  <c r="EE21" i="49"/>
  <c r="FE21" i="49"/>
  <c r="EY21" i="49"/>
  <c r="GF21" i="49"/>
  <c r="EL21" i="49"/>
  <c r="FP21" i="49"/>
  <c r="FL21" i="49"/>
  <c r="GA21" i="49"/>
  <c r="ED21" i="49"/>
  <c r="EK21" i="49"/>
  <c r="FU21" i="49"/>
  <c r="FG21" i="49"/>
  <c r="FZ21" i="49"/>
  <c r="FM21" i="49"/>
  <c r="GB21" i="49"/>
  <c r="FH21" i="49"/>
  <c r="EN21" i="49"/>
  <c r="EG21" i="49"/>
  <c r="FO21" i="49"/>
  <c r="EV21" i="49"/>
  <c r="EO21" i="49"/>
  <c r="FC21" i="49"/>
  <c r="FV21" i="49"/>
  <c r="EZ21" i="49"/>
  <c r="EH21" i="49"/>
  <c r="GC21" i="49"/>
  <c r="DP21" i="49"/>
  <c r="DQ21" i="49"/>
  <c r="DO21" i="49"/>
  <c r="DT21" i="49"/>
  <c r="DU21" i="49"/>
  <c r="DS21" i="49"/>
  <c r="DW21" i="49"/>
  <c r="DN21" i="49"/>
  <c r="DX21" i="49"/>
  <c r="DV21" i="49"/>
  <c r="DR21" i="49"/>
  <c r="DM21" i="49"/>
  <c r="DD7" i="49"/>
  <c r="GL7" i="49"/>
  <c r="DH7" i="49"/>
  <c r="EM7" i="49"/>
  <c r="GO7" i="49"/>
  <c r="DC7" i="49"/>
  <c r="GK7" i="49"/>
  <c r="GI7" i="49"/>
  <c r="DI7" i="49"/>
  <c r="DK7" i="49"/>
  <c r="DB7" i="49"/>
  <c r="GR7" i="49"/>
  <c r="EK7" i="49"/>
  <c r="DL7" i="49"/>
  <c r="EP7" i="49"/>
  <c r="DA7" i="49"/>
  <c r="GJ7" i="49"/>
  <c r="ES7" i="49"/>
  <c r="EV7" i="49"/>
  <c r="DJ7" i="49"/>
  <c r="DF7" i="49"/>
  <c r="DG7" i="49"/>
  <c r="GP7" i="49"/>
  <c r="EQ7" i="49"/>
  <c r="EO7" i="49"/>
  <c r="DE7" i="49"/>
  <c r="ET7" i="49"/>
  <c r="GH7" i="49"/>
  <c r="EN7" i="49"/>
  <c r="GN7" i="49"/>
  <c r="GG7" i="49"/>
  <c r="ER7" i="49"/>
  <c r="EL7" i="49"/>
  <c r="GM7" i="49"/>
  <c r="EU7" i="49"/>
  <c r="GA7" i="49"/>
  <c r="GQ7" i="49"/>
  <c r="FI7" i="49"/>
  <c r="EY7" i="49"/>
  <c r="FU7" i="49"/>
  <c r="FF7" i="49"/>
  <c r="GF7" i="49"/>
  <c r="FQ7" i="49"/>
  <c r="FP7" i="49"/>
  <c r="EI7" i="49"/>
  <c r="GC7" i="49"/>
  <c r="FZ7" i="49"/>
  <c r="EW7" i="49"/>
  <c r="GB7" i="49"/>
  <c r="FX7" i="49"/>
  <c r="EA7" i="49"/>
  <c r="FN7" i="49"/>
  <c r="FE7" i="49"/>
  <c r="EG7" i="49"/>
  <c r="FO7" i="49"/>
  <c r="FB7" i="49"/>
  <c r="FY7" i="49"/>
  <c r="GE7" i="49"/>
  <c r="EX7" i="49"/>
  <c r="EH7" i="49"/>
  <c r="FJ7" i="49"/>
  <c r="FC7" i="49"/>
  <c r="FV7" i="49"/>
  <c r="FW7" i="49"/>
  <c r="FG7" i="49"/>
  <c r="FK7" i="49"/>
  <c r="EZ7" i="49"/>
  <c r="FT7" i="49"/>
  <c r="FH7" i="49"/>
  <c r="FR7" i="49"/>
  <c r="EJ7" i="49"/>
  <c r="ED7" i="49"/>
  <c r="EC7" i="49"/>
  <c r="FS7" i="49"/>
  <c r="FL7" i="49"/>
  <c r="EB7" i="49"/>
  <c r="FM7" i="49"/>
  <c r="DZ7" i="49"/>
  <c r="DY7" i="49"/>
  <c r="FA7" i="49"/>
  <c r="FD7" i="49"/>
  <c r="EF7" i="49"/>
  <c r="EE7" i="49"/>
  <c r="GD7" i="49"/>
  <c r="DU7" i="49"/>
  <c r="DN7" i="49"/>
  <c r="DO7" i="49"/>
  <c r="DS7" i="49"/>
  <c r="DM7" i="49"/>
  <c r="DQ7" i="49"/>
  <c r="DR7" i="49"/>
  <c r="DP7" i="49"/>
  <c r="DW7" i="49"/>
  <c r="DX7" i="49"/>
  <c r="DT7" i="49"/>
  <c r="DV7" i="49"/>
  <c r="FD79" i="49"/>
  <c r="GN79" i="49"/>
  <c r="DR79" i="49"/>
  <c r="FQ79" i="49"/>
  <c r="EX79" i="49"/>
  <c r="EO79" i="49"/>
  <c r="EB79" i="49"/>
  <c r="GF79" i="49"/>
  <c r="DX79" i="49"/>
  <c r="FG79" i="49"/>
  <c r="GG79" i="49"/>
  <c r="FV79" i="49"/>
  <c r="DJ79" i="49"/>
  <c r="EK79" i="49"/>
  <c r="DS79" i="49"/>
  <c r="FE79" i="49"/>
  <c r="DC79" i="49"/>
  <c r="FZ79" i="49"/>
  <c r="EU79" i="49"/>
  <c r="FP79" i="49"/>
  <c r="GC79" i="49"/>
  <c r="EG79" i="49"/>
  <c r="EZ79" i="49"/>
  <c r="FA79" i="49"/>
  <c r="ES79" i="49"/>
  <c r="FH79" i="49"/>
  <c r="FO79" i="49"/>
  <c r="GP79" i="49"/>
  <c r="GD79" i="49"/>
  <c r="DN79" i="49"/>
  <c r="FX79" i="49"/>
  <c r="DK79" i="49"/>
  <c r="EV79" i="49"/>
  <c r="FB79" i="49"/>
  <c r="ED79" i="49"/>
  <c r="EF79" i="49"/>
  <c r="DH79" i="49"/>
  <c r="GL79" i="49"/>
  <c r="GQ79" i="49"/>
  <c r="FW79" i="49"/>
  <c r="EW79" i="49"/>
  <c r="DP79" i="49"/>
  <c r="EC79" i="49"/>
  <c r="GB79" i="49"/>
  <c r="FM79" i="49"/>
  <c r="FI79" i="49"/>
  <c r="DO79" i="49"/>
  <c r="DU79" i="49"/>
  <c r="DM79" i="49"/>
  <c r="EJ79" i="49"/>
  <c r="ER79" i="49"/>
  <c r="FT79" i="49"/>
  <c r="DZ79" i="49"/>
  <c r="FY79" i="49"/>
  <c r="FC79" i="49"/>
  <c r="EM79" i="49"/>
  <c r="FJ79" i="49"/>
  <c r="EQ79" i="49"/>
  <c r="DQ79" i="49"/>
  <c r="GK79" i="49"/>
  <c r="GR79" i="49"/>
  <c r="FS79" i="49"/>
  <c r="DB79" i="49"/>
  <c r="DF79" i="49"/>
  <c r="ET79" i="49"/>
  <c r="EL79" i="49"/>
  <c r="FF79" i="49"/>
  <c r="FU79" i="49"/>
  <c r="EY79" i="49"/>
  <c r="GH79" i="49"/>
  <c r="GE79" i="49"/>
  <c r="DA79" i="49"/>
  <c r="DD79" i="49"/>
  <c r="FN79" i="49"/>
  <c r="GO79" i="49"/>
  <c r="DV79" i="49"/>
  <c r="DL79" i="49"/>
  <c r="DG79" i="49"/>
  <c r="DT79" i="49"/>
  <c r="EP79" i="49"/>
  <c r="FK79" i="49"/>
  <c r="GM79" i="49"/>
  <c r="DE79" i="49"/>
  <c r="GI79" i="49"/>
  <c r="EN79" i="49"/>
  <c r="EH79" i="49"/>
  <c r="EE79" i="49"/>
  <c r="DY79" i="49"/>
  <c r="EA79" i="49"/>
  <c r="DI79" i="49"/>
  <c r="EI79" i="49"/>
  <c r="DW79" i="49"/>
  <c r="GA79" i="49"/>
  <c r="GJ79" i="49"/>
  <c r="FL79" i="49"/>
  <c r="FR79" i="49"/>
  <c r="DF33" i="49"/>
  <c r="DG33" i="49"/>
  <c r="DI33" i="49"/>
  <c r="GP33" i="49"/>
  <c r="DD33" i="49"/>
  <c r="DH33" i="49"/>
  <c r="DA33" i="49"/>
  <c r="DK33" i="49"/>
  <c r="DJ33" i="49"/>
  <c r="DC33" i="49"/>
  <c r="DL33" i="49"/>
  <c r="DE33" i="49"/>
  <c r="DB33" i="49"/>
  <c r="GO33" i="49"/>
  <c r="GK33" i="49"/>
  <c r="GG33" i="49"/>
  <c r="GL33" i="49"/>
  <c r="GJ33" i="49"/>
  <c r="GR33" i="49"/>
  <c r="GM33" i="49"/>
  <c r="GQ33" i="49"/>
  <c r="GI33" i="49"/>
  <c r="GN33" i="49"/>
  <c r="GH33" i="49"/>
  <c r="FK33" i="49"/>
  <c r="GB33" i="49"/>
  <c r="FM33" i="49"/>
  <c r="EY33" i="49"/>
  <c r="FR33" i="49"/>
  <c r="FS33" i="49"/>
  <c r="EK33" i="49"/>
  <c r="FZ33" i="49"/>
  <c r="EH33" i="49"/>
  <c r="EU33" i="49"/>
  <c r="FX33" i="49"/>
  <c r="EG33" i="49"/>
  <c r="FG33" i="49"/>
  <c r="GC33" i="49"/>
  <c r="EI33" i="49"/>
  <c r="EO33" i="49"/>
  <c r="FQ33" i="49"/>
  <c r="GA33" i="49"/>
  <c r="EV33" i="49"/>
  <c r="EM33" i="49"/>
  <c r="FU33" i="49"/>
  <c r="EA33" i="49"/>
  <c r="EN33" i="49"/>
  <c r="GE33" i="49"/>
  <c r="FB33" i="49"/>
  <c r="FN33" i="49"/>
  <c r="EW33" i="49"/>
  <c r="FH33" i="49"/>
  <c r="FP33" i="49"/>
  <c r="GF33" i="49"/>
  <c r="EF33" i="49"/>
  <c r="EE33" i="49"/>
  <c r="EL33" i="49"/>
  <c r="EB33" i="49"/>
  <c r="FD33" i="49"/>
  <c r="FO33" i="49"/>
  <c r="ET33" i="49"/>
  <c r="DZ33" i="49"/>
  <c r="FT33" i="49"/>
  <c r="FI33" i="49"/>
  <c r="ES33" i="49"/>
  <c r="EC33" i="49"/>
  <c r="FE33" i="49"/>
  <c r="FA33" i="49"/>
  <c r="EX33" i="49"/>
  <c r="ER33" i="49"/>
  <c r="GD33" i="49"/>
  <c r="FW33" i="49"/>
  <c r="EZ33" i="49"/>
  <c r="FY33" i="49"/>
  <c r="FL33" i="49"/>
  <c r="EJ33" i="49"/>
  <c r="FF33" i="49"/>
  <c r="FJ33" i="49"/>
  <c r="EQ33" i="49"/>
  <c r="FC33" i="49"/>
  <c r="DY33" i="49"/>
  <c r="FV33" i="49"/>
  <c r="ED33" i="49"/>
  <c r="EP33" i="49"/>
  <c r="DP33" i="49"/>
  <c r="DU33" i="49"/>
  <c r="DM33" i="49"/>
  <c r="DO33" i="49"/>
  <c r="DV33" i="49"/>
  <c r="DQ33" i="49"/>
  <c r="DR33" i="49"/>
  <c r="DS33" i="49"/>
  <c r="DW33" i="49"/>
  <c r="DT33" i="49"/>
  <c r="DX33" i="49"/>
  <c r="DN33" i="49"/>
  <c r="FV12" i="49"/>
  <c r="GG12" i="49"/>
  <c r="GE12" i="49"/>
  <c r="DL12" i="49"/>
  <c r="GO12" i="49"/>
  <c r="DB12" i="49"/>
  <c r="EV12" i="49"/>
  <c r="ES12" i="49"/>
  <c r="DV12" i="49"/>
  <c r="GM12" i="49"/>
  <c r="FD12" i="49"/>
  <c r="EK12" i="49"/>
  <c r="DC12" i="49"/>
  <c r="EG12" i="49"/>
  <c r="GB12" i="49"/>
  <c r="DH12" i="49"/>
  <c r="ER12" i="49"/>
  <c r="EY12" i="49"/>
  <c r="DR12" i="49"/>
  <c r="FO12" i="49"/>
  <c r="EW12" i="49"/>
  <c r="FN12" i="49"/>
  <c r="GK12" i="49"/>
  <c r="EN12" i="49"/>
  <c r="GA12" i="49"/>
  <c r="FY12" i="49"/>
  <c r="FW12" i="49"/>
  <c r="GD12" i="49"/>
  <c r="EO12" i="49"/>
  <c r="DG12" i="49"/>
  <c r="DP12" i="49"/>
  <c r="EX12" i="49"/>
  <c r="FR12" i="49"/>
  <c r="EH12" i="49"/>
  <c r="GR12" i="49"/>
  <c r="EP12" i="49"/>
  <c r="DA12" i="49"/>
  <c r="DN12" i="49"/>
  <c r="FJ12" i="49"/>
  <c r="DK12" i="49"/>
  <c r="FM12" i="49"/>
  <c r="EQ12" i="49"/>
  <c r="GQ12" i="49"/>
  <c r="EE12" i="49"/>
  <c r="GN12" i="49"/>
  <c r="FS12" i="49"/>
  <c r="FP12" i="49"/>
  <c r="DX12" i="49"/>
  <c r="DE12" i="49"/>
  <c r="FQ12" i="49"/>
  <c r="GL12" i="49"/>
  <c r="GI12" i="49"/>
  <c r="EJ12" i="49"/>
  <c r="GF12" i="49"/>
  <c r="FC12" i="49"/>
  <c r="EI12" i="49"/>
  <c r="FU12" i="49"/>
  <c r="EZ12" i="49"/>
  <c r="GC12" i="49"/>
  <c r="FE12" i="49"/>
  <c r="EA12" i="49"/>
  <c r="GP12" i="49"/>
  <c r="DY12" i="49"/>
  <c r="EF12" i="49"/>
  <c r="FI12" i="49"/>
  <c r="EB12" i="49"/>
  <c r="FL12" i="49"/>
  <c r="DZ12" i="49"/>
  <c r="DD12" i="49"/>
  <c r="GJ12" i="49"/>
  <c r="FG12" i="49"/>
  <c r="ED12" i="49"/>
  <c r="DW12" i="49"/>
  <c r="FT12" i="49"/>
  <c r="DQ12" i="49"/>
  <c r="ET12" i="49"/>
  <c r="FA12" i="49"/>
  <c r="DF12" i="49"/>
  <c r="DM12" i="49"/>
  <c r="DT12" i="49"/>
  <c r="DJ12" i="49"/>
  <c r="GH12" i="49"/>
  <c r="FK12" i="49"/>
  <c r="EM12" i="49"/>
  <c r="FF12" i="49"/>
  <c r="DO12" i="49"/>
  <c r="FB12" i="49"/>
  <c r="FX12" i="49"/>
  <c r="EC12" i="49"/>
  <c r="DU12" i="49"/>
  <c r="DI12" i="49"/>
  <c r="DS12" i="49"/>
  <c r="EU12" i="49"/>
  <c r="EL12" i="49"/>
  <c r="FH12" i="49"/>
  <c r="FZ12" i="49"/>
  <c r="DG52" i="49"/>
  <c r="DD52" i="49"/>
  <c r="DB52" i="49"/>
  <c r="DC52" i="49"/>
  <c r="DL52" i="49"/>
  <c r="DA52" i="49"/>
  <c r="DI52" i="49"/>
  <c r="DF52" i="49"/>
  <c r="DH52" i="49"/>
  <c r="ED52" i="49"/>
  <c r="DE52" i="49"/>
  <c r="FP52" i="49"/>
  <c r="GN52" i="49"/>
  <c r="DY52" i="49"/>
  <c r="DK52" i="49"/>
  <c r="DJ52" i="49"/>
  <c r="FB52" i="49"/>
  <c r="EY52" i="49"/>
  <c r="GH52" i="49"/>
  <c r="ET52" i="49"/>
  <c r="GG52" i="49"/>
  <c r="GE52" i="49"/>
  <c r="FN52" i="49"/>
  <c r="FF52" i="49"/>
  <c r="EF52" i="49"/>
  <c r="FA52" i="49"/>
  <c r="FD52" i="49"/>
  <c r="FT52" i="49"/>
  <c r="FQ52" i="49"/>
  <c r="GL52" i="49"/>
  <c r="EG52" i="49"/>
  <c r="FW52" i="49"/>
  <c r="GB52" i="49"/>
  <c r="EH52" i="49"/>
  <c r="FM52" i="49"/>
  <c r="FY52" i="49"/>
  <c r="EB52" i="49"/>
  <c r="GK52" i="49"/>
  <c r="FZ52" i="49"/>
  <c r="GO52" i="49"/>
  <c r="GF52" i="49"/>
  <c r="EP52" i="49"/>
  <c r="FX52" i="49"/>
  <c r="EV52" i="49"/>
  <c r="GA52" i="49"/>
  <c r="ER52" i="49"/>
  <c r="EM52" i="49"/>
  <c r="GC52" i="49"/>
  <c r="FE52" i="49"/>
  <c r="FO52" i="49"/>
  <c r="EI52" i="49"/>
  <c r="FV52" i="49"/>
  <c r="GI52" i="49"/>
  <c r="FR52" i="49"/>
  <c r="ES52" i="49"/>
  <c r="FC52" i="49"/>
  <c r="GR52" i="49"/>
  <c r="EQ52" i="49"/>
  <c r="GD52" i="49"/>
  <c r="FJ52" i="49"/>
  <c r="EX52" i="49"/>
  <c r="FK52" i="49"/>
  <c r="FS52" i="49"/>
  <c r="EZ52" i="49"/>
  <c r="EK52" i="49"/>
  <c r="EJ52" i="49"/>
  <c r="EL52" i="49"/>
  <c r="EE52" i="49"/>
  <c r="EA52" i="49"/>
  <c r="FH52" i="49"/>
  <c r="EW52" i="49"/>
  <c r="GJ52" i="49"/>
  <c r="EU52" i="49"/>
  <c r="GQ52" i="49"/>
  <c r="DZ52" i="49"/>
  <c r="GM52" i="49"/>
  <c r="EN52" i="49"/>
  <c r="FG52" i="49"/>
  <c r="EO52" i="49"/>
  <c r="FL52" i="49"/>
  <c r="FU52" i="49"/>
  <c r="GP52" i="49"/>
  <c r="EC52" i="49"/>
  <c r="FI52" i="49"/>
  <c r="DM52" i="49"/>
  <c r="DP52" i="49"/>
  <c r="DR52" i="49"/>
  <c r="DW52" i="49"/>
  <c r="DN52" i="49"/>
  <c r="DX52" i="49"/>
  <c r="DQ52" i="49"/>
  <c r="DV52" i="49"/>
  <c r="DS52" i="49"/>
  <c r="DT52" i="49"/>
  <c r="DO52" i="49"/>
  <c r="DU52" i="49"/>
  <c r="FX45" i="49"/>
  <c r="DK45" i="49"/>
  <c r="FN45" i="49"/>
  <c r="FY45" i="49"/>
  <c r="FI45" i="49"/>
  <c r="DX45" i="49"/>
  <c r="ET45" i="49"/>
  <c r="DN45" i="49"/>
  <c r="FQ45" i="49"/>
  <c r="FZ45" i="49"/>
  <c r="FW45" i="49"/>
  <c r="DT45" i="49"/>
  <c r="FD45" i="49"/>
  <c r="EN45" i="49"/>
  <c r="DC45" i="49"/>
  <c r="GB45" i="49"/>
  <c r="GO45" i="49"/>
  <c r="EY45" i="49"/>
  <c r="DG45" i="49"/>
  <c r="FL45" i="49"/>
  <c r="GP45" i="49"/>
  <c r="DQ45" i="49"/>
  <c r="FR45" i="49"/>
  <c r="DB45" i="49"/>
  <c r="GJ45" i="49"/>
  <c r="DF45" i="49"/>
  <c r="FF45" i="49"/>
  <c r="FV45" i="49"/>
  <c r="DR45" i="49"/>
  <c r="GF45" i="49"/>
  <c r="DM45" i="49"/>
  <c r="EP45" i="49"/>
  <c r="EU45" i="49"/>
  <c r="FB45" i="49"/>
  <c r="EL45" i="49"/>
  <c r="FA45" i="49"/>
  <c r="GA45" i="49"/>
  <c r="FC45" i="49"/>
  <c r="DI45" i="49"/>
  <c r="GC45" i="49"/>
  <c r="EV45" i="49"/>
  <c r="FE45" i="49"/>
  <c r="GN45" i="49"/>
  <c r="FU45" i="49"/>
  <c r="FP45" i="49"/>
  <c r="GK45" i="49"/>
  <c r="EM45" i="49"/>
  <c r="DP45" i="49"/>
  <c r="EO45" i="49"/>
  <c r="ES45" i="49"/>
  <c r="EQ45" i="49"/>
  <c r="DW45" i="49"/>
  <c r="FS45" i="49"/>
  <c r="FG45" i="49"/>
  <c r="GR45" i="49"/>
  <c r="EZ45" i="49"/>
  <c r="FH45" i="49"/>
  <c r="EK45" i="49"/>
  <c r="DD45" i="49"/>
  <c r="FO45" i="49"/>
  <c r="DA45" i="49"/>
  <c r="FJ45" i="49"/>
  <c r="DU45" i="49"/>
  <c r="GM45" i="49"/>
  <c r="DJ45" i="49"/>
  <c r="GE45" i="49"/>
  <c r="GH45" i="49"/>
  <c r="DE45" i="49"/>
  <c r="GQ45" i="49"/>
  <c r="DS45" i="49"/>
  <c r="GD45" i="49"/>
  <c r="GI45" i="49"/>
  <c r="FT45" i="49"/>
  <c r="GL45" i="49"/>
  <c r="FK45" i="49"/>
  <c r="DV45" i="49"/>
  <c r="EW45" i="49"/>
  <c r="FM45" i="49"/>
  <c r="DH45" i="49"/>
  <c r="GG45" i="49"/>
  <c r="EX45" i="49"/>
  <c r="ER45" i="49"/>
  <c r="DO45" i="49"/>
  <c r="DL45" i="49"/>
  <c r="DZ45" i="49"/>
  <c r="EC45" i="49"/>
  <c r="EA45" i="49"/>
  <c r="EJ45" i="49"/>
  <c r="EE45" i="49"/>
  <c r="EG45" i="49"/>
  <c r="EB45" i="49"/>
  <c r="EF45" i="49"/>
  <c r="ED45" i="49"/>
  <c r="EH45" i="49"/>
  <c r="DY45" i="49"/>
  <c r="EI45" i="49"/>
  <c r="DD6" i="49"/>
  <c r="GR6" i="49"/>
  <c r="GP6" i="49"/>
  <c r="FH6" i="49"/>
  <c r="GQ6" i="49"/>
  <c r="GN6" i="49"/>
  <c r="DK6" i="49"/>
  <c r="DJ6" i="49"/>
  <c r="GJ6" i="49"/>
  <c r="DB6" i="49"/>
  <c r="EW6" i="49"/>
  <c r="DH6" i="49"/>
  <c r="DL6" i="49"/>
  <c r="DC6" i="49"/>
  <c r="FG6" i="49"/>
  <c r="FD6" i="49"/>
  <c r="FC6" i="49"/>
  <c r="DA6" i="49"/>
  <c r="FF6" i="49"/>
  <c r="EY6" i="49"/>
  <c r="FA6" i="49"/>
  <c r="EM6" i="49"/>
  <c r="GG6" i="49"/>
  <c r="FE6" i="49"/>
  <c r="DF6" i="49"/>
  <c r="DI6" i="49"/>
  <c r="FB6" i="49"/>
  <c r="DE6" i="49"/>
  <c r="DG6" i="49"/>
  <c r="GL6" i="49"/>
  <c r="GO6" i="49"/>
  <c r="GI6" i="49"/>
  <c r="EL6" i="49"/>
  <c r="GK6" i="49"/>
  <c r="GM6" i="49"/>
  <c r="GH6" i="49"/>
  <c r="EZ6" i="49"/>
  <c r="EX6" i="49"/>
  <c r="EH6" i="49"/>
  <c r="FX6" i="49"/>
  <c r="ED6" i="49"/>
  <c r="EU6" i="49"/>
  <c r="EA6" i="49"/>
  <c r="FI6" i="49"/>
  <c r="EB6" i="49"/>
  <c r="FY6" i="49"/>
  <c r="EC6" i="49"/>
  <c r="ET6" i="49"/>
  <c r="EJ6" i="49"/>
  <c r="EI6" i="49"/>
  <c r="FT6" i="49"/>
  <c r="EV6" i="49"/>
  <c r="FV6" i="49"/>
  <c r="ES6" i="49"/>
  <c r="GA6" i="49"/>
  <c r="EN6" i="49"/>
  <c r="GB6" i="49"/>
  <c r="EE6" i="49"/>
  <c r="GE6" i="49"/>
  <c r="ER6" i="49"/>
  <c r="DZ6" i="49"/>
  <c r="GD6" i="49"/>
  <c r="EP6" i="49"/>
  <c r="FP6" i="49"/>
  <c r="EQ6" i="49"/>
  <c r="FL6" i="49"/>
  <c r="EO6" i="49"/>
  <c r="FZ6" i="49"/>
  <c r="FR6" i="49"/>
  <c r="FW6" i="49"/>
  <c r="DY6" i="49"/>
  <c r="EG6" i="49"/>
  <c r="GC6" i="49"/>
  <c r="FN6" i="49"/>
  <c r="FK6" i="49"/>
  <c r="EK6" i="49"/>
  <c r="FU6" i="49"/>
  <c r="FJ6" i="49"/>
  <c r="FO6" i="49"/>
  <c r="FM6" i="49"/>
  <c r="FQ6" i="49"/>
  <c r="EF6" i="49"/>
  <c r="FS6" i="49"/>
  <c r="GF6" i="49"/>
  <c r="DP6" i="49"/>
  <c r="DO6" i="49"/>
  <c r="DQ6" i="49"/>
  <c r="DS6" i="49"/>
  <c r="DR6" i="49"/>
  <c r="DM6" i="49"/>
  <c r="DX6" i="49"/>
  <c r="DW6" i="49"/>
  <c r="DT6" i="49"/>
  <c r="DU6" i="49"/>
  <c r="DV6" i="49"/>
  <c r="DN6" i="49"/>
  <c r="DE3" i="49"/>
  <c r="DA3" i="49"/>
  <c r="DL3" i="49"/>
  <c r="DF3" i="49"/>
  <c r="DJ3" i="49"/>
  <c r="DK3" i="49"/>
  <c r="DD3" i="49"/>
  <c r="DB3" i="49"/>
  <c r="DI3" i="49"/>
  <c r="DC3" i="49"/>
  <c r="DH3" i="49"/>
  <c r="DG3" i="49"/>
  <c r="DP3" i="49"/>
  <c r="GA3" i="49"/>
  <c r="FY3" i="49"/>
  <c r="FL3" i="49"/>
  <c r="DT3" i="49"/>
  <c r="FZ3" i="49"/>
  <c r="ET3" i="49"/>
  <c r="FI3" i="49"/>
  <c r="GJ3" i="49"/>
  <c r="GR3" i="49"/>
  <c r="GG3" i="49"/>
  <c r="EC3" i="49"/>
  <c r="FV3" i="49"/>
  <c r="FX3" i="49"/>
  <c r="FS3" i="49"/>
  <c r="EQ3" i="49"/>
  <c r="EG3" i="49"/>
  <c r="EA3" i="49"/>
  <c r="GL3" i="49"/>
  <c r="FG3" i="49"/>
  <c r="FC3" i="49"/>
  <c r="DZ3" i="49"/>
  <c r="FE3" i="49"/>
  <c r="EE3" i="49"/>
  <c r="FH3" i="49"/>
  <c r="GQ3" i="49"/>
  <c r="DU3" i="49"/>
  <c r="FM3" i="49"/>
  <c r="FQ3" i="49"/>
  <c r="FP3" i="49"/>
  <c r="EU3" i="49"/>
  <c r="GB3" i="49"/>
  <c r="DW3" i="49"/>
  <c r="DY3" i="49"/>
  <c r="EY3" i="49"/>
  <c r="EO3" i="49"/>
  <c r="EJ3" i="49"/>
  <c r="EZ3" i="49"/>
  <c r="DN3" i="49"/>
  <c r="GC3" i="49"/>
  <c r="FB3" i="49"/>
  <c r="FO3" i="49"/>
  <c r="FD3" i="49"/>
  <c r="GP3" i="49"/>
  <c r="EX3" i="49"/>
  <c r="DR3" i="49"/>
  <c r="GM3" i="49"/>
  <c r="EP3" i="49"/>
  <c r="DV3" i="49"/>
  <c r="EV3" i="49"/>
  <c r="EK3" i="49"/>
  <c r="GO3" i="49"/>
  <c r="FJ3" i="49"/>
  <c r="FA3" i="49"/>
  <c r="GI3" i="49"/>
  <c r="FK3" i="49"/>
  <c r="EF3" i="49"/>
  <c r="GD3" i="49"/>
  <c r="GH3" i="49"/>
  <c r="GF3" i="49"/>
  <c r="FR3" i="49"/>
  <c r="FU3" i="49"/>
  <c r="EM3" i="49"/>
  <c r="DX3" i="49"/>
  <c r="EH3" i="49"/>
  <c r="DQ3" i="49"/>
  <c r="ED3" i="49"/>
  <c r="EL3" i="49"/>
  <c r="EN3" i="49"/>
  <c r="FT3" i="49"/>
  <c r="ES3" i="49"/>
  <c r="DS3" i="49"/>
  <c r="GE3" i="49"/>
  <c r="FW3" i="49"/>
  <c r="FF3" i="49"/>
  <c r="GN3" i="49"/>
  <c r="EI3" i="49"/>
  <c r="FN3" i="49"/>
  <c r="DO3" i="49"/>
  <c r="EB3" i="49"/>
  <c r="GK3" i="49"/>
  <c r="EW3" i="49"/>
  <c r="ER3" i="49"/>
  <c r="DM3" i="49"/>
  <c r="EX49" i="49"/>
  <c r="FJ49" i="49"/>
  <c r="EO49" i="49"/>
  <c r="FZ49" i="49"/>
  <c r="EF49" i="49"/>
  <c r="EK49" i="49"/>
  <c r="GF49" i="49"/>
  <c r="GE49" i="49"/>
  <c r="ET49" i="49"/>
  <c r="FK49" i="49"/>
  <c r="GA49" i="49"/>
  <c r="DY49" i="49"/>
  <c r="GD49" i="49"/>
  <c r="EE49" i="49"/>
  <c r="GB49" i="49"/>
  <c r="FL49" i="49"/>
  <c r="FX49" i="49"/>
  <c r="EB49" i="49"/>
  <c r="DJ49" i="49"/>
  <c r="DF49" i="49"/>
  <c r="EV49" i="49"/>
  <c r="FP49" i="49"/>
  <c r="FV49" i="49"/>
  <c r="FN49" i="49"/>
  <c r="DL49" i="49"/>
  <c r="FO49" i="49"/>
  <c r="EJ49" i="49"/>
  <c r="FM49" i="49"/>
  <c r="DE49" i="49"/>
  <c r="EA49" i="49"/>
  <c r="DD49" i="49"/>
  <c r="FW49" i="49"/>
  <c r="DA49" i="49"/>
  <c r="GC49" i="49"/>
  <c r="EG49" i="49"/>
  <c r="EH49" i="49"/>
  <c r="DH49" i="49"/>
  <c r="ES49" i="49"/>
  <c r="DG49" i="49"/>
  <c r="DI49" i="49"/>
  <c r="FT49" i="49"/>
  <c r="EC49" i="49"/>
  <c r="FS49" i="49"/>
  <c r="ED49" i="49"/>
  <c r="DB49" i="49"/>
  <c r="DK49" i="49"/>
  <c r="DC49" i="49"/>
  <c r="FY49" i="49"/>
  <c r="FQ49" i="49"/>
  <c r="FU49" i="49"/>
  <c r="FR49" i="49"/>
  <c r="EI49" i="49"/>
  <c r="FI49" i="49"/>
  <c r="DZ49" i="49"/>
  <c r="FF49" i="49"/>
  <c r="EN49" i="49"/>
  <c r="GR49" i="49"/>
  <c r="GJ49" i="49"/>
  <c r="GG49" i="49"/>
  <c r="GN49" i="49"/>
  <c r="FG49" i="49"/>
  <c r="GP49" i="49"/>
  <c r="EP49" i="49"/>
  <c r="FE49" i="49"/>
  <c r="GI49" i="49"/>
  <c r="EL49" i="49"/>
  <c r="FA49" i="49"/>
  <c r="EQ49" i="49"/>
  <c r="GL49" i="49"/>
  <c r="EZ49" i="49"/>
  <c r="FD49" i="49"/>
  <c r="GH49" i="49"/>
  <c r="GK49" i="49"/>
  <c r="FB49" i="49"/>
  <c r="EY49" i="49"/>
  <c r="EU49" i="49"/>
  <c r="EM49" i="49"/>
  <c r="FH49" i="49"/>
  <c r="GO49" i="49"/>
  <c r="GQ49" i="49"/>
  <c r="EW49" i="49"/>
  <c r="GM49" i="49"/>
  <c r="FC49" i="49"/>
  <c r="ER49" i="49"/>
  <c r="DN49" i="49"/>
  <c r="DR49" i="49"/>
  <c r="DP49" i="49"/>
  <c r="DW49" i="49"/>
  <c r="DU49" i="49"/>
  <c r="DO49" i="49"/>
  <c r="DT49" i="49"/>
  <c r="DS49" i="49"/>
  <c r="DQ49" i="49"/>
  <c r="DX49" i="49"/>
  <c r="DM49" i="49"/>
  <c r="DV49" i="49"/>
  <c r="DE60" i="49"/>
  <c r="DH60" i="49"/>
  <c r="DD60" i="49"/>
  <c r="DA60" i="49"/>
  <c r="DJ60" i="49"/>
  <c r="DG60" i="49"/>
  <c r="DK60" i="49"/>
  <c r="DI60" i="49"/>
  <c r="DF60" i="49"/>
  <c r="DC60" i="49"/>
  <c r="DB60" i="49"/>
  <c r="DL60" i="49"/>
  <c r="FY60" i="49"/>
  <c r="FL60" i="49"/>
  <c r="FH60" i="49"/>
  <c r="EA60" i="49"/>
  <c r="DZ60" i="49"/>
  <c r="FZ60" i="49"/>
  <c r="GL60" i="49"/>
  <c r="GR60" i="49"/>
  <c r="ES60" i="49"/>
  <c r="FB60" i="49"/>
  <c r="FN60" i="49"/>
  <c r="FP60" i="49"/>
  <c r="EL60" i="49"/>
  <c r="GP60" i="49"/>
  <c r="FT60" i="49"/>
  <c r="EF60" i="49"/>
  <c r="GJ60" i="49"/>
  <c r="ED60" i="49"/>
  <c r="FD60" i="49"/>
  <c r="EB60" i="49"/>
  <c r="ET60" i="49"/>
  <c r="GG60" i="49"/>
  <c r="EW60" i="49"/>
  <c r="FR60" i="49"/>
  <c r="GO60" i="49"/>
  <c r="GM60" i="49"/>
  <c r="EG60" i="49"/>
  <c r="FG60" i="49"/>
  <c r="FW60" i="49"/>
  <c r="EU60" i="49"/>
  <c r="GK60" i="49"/>
  <c r="FM60" i="49"/>
  <c r="FU60" i="49"/>
  <c r="FQ60" i="49"/>
  <c r="EY60" i="49"/>
  <c r="EI60" i="49"/>
  <c r="FJ60" i="49"/>
  <c r="EO60" i="49"/>
  <c r="EH60" i="49"/>
  <c r="GH60" i="49"/>
  <c r="FS60" i="49"/>
  <c r="EJ60" i="49"/>
  <c r="EM60" i="49"/>
  <c r="GD60" i="49"/>
  <c r="FX60" i="49"/>
  <c r="FF60" i="49"/>
  <c r="EZ60" i="49"/>
  <c r="EQ60" i="49"/>
  <c r="EP60" i="49"/>
  <c r="GN60" i="49"/>
  <c r="EX60" i="49"/>
  <c r="EE60" i="49"/>
  <c r="FE60" i="49"/>
  <c r="GA60" i="49"/>
  <c r="GI60" i="49"/>
  <c r="EK60" i="49"/>
  <c r="EC60" i="49"/>
  <c r="GE60" i="49"/>
  <c r="GB60" i="49"/>
  <c r="ER60" i="49"/>
  <c r="FC60" i="49"/>
  <c r="GQ60" i="49"/>
  <c r="DY60" i="49"/>
  <c r="FA60" i="49"/>
  <c r="FV60" i="49"/>
  <c r="GC60" i="49"/>
  <c r="EV60" i="49"/>
  <c r="GF60" i="49"/>
  <c r="FO60" i="49"/>
  <c r="EN60" i="49"/>
  <c r="FI60" i="49"/>
  <c r="FK60" i="49"/>
  <c r="DX60" i="49"/>
  <c r="DN60" i="49"/>
  <c r="DM60" i="49"/>
  <c r="DT60" i="49"/>
  <c r="DQ60" i="49"/>
  <c r="DU60" i="49"/>
  <c r="DR60" i="49"/>
  <c r="DW60" i="49"/>
  <c r="DO60" i="49"/>
  <c r="DV60" i="49"/>
  <c r="DS60" i="49"/>
  <c r="DP60" i="49"/>
  <c r="FI98" i="49"/>
  <c r="GN98" i="49"/>
  <c r="EY98" i="49"/>
  <c r="GR98" i="49"/>
  <c r="GA98" i="49"/>
  <c r="FH98" i="49"/>
  <c r="FF98" i="49"/>
  <c r="DL98" i="49"/>
  <c r="DJ98" i="49"/>
  <c r="FP98" i="49"/>
  <c r="GL98" i="49"/>
  <c r="DT98" i="49"/>
  <c r="FA98" i="49"/>
  <c r="GF98" i="49"/>
  <c r="EQ98" i="49"/>
  <c r="GJ98" i="49"/>
  <c r="FJ98" i="49"/>
  <c r="ER98" i="49"/>
  <c r="EP98" i="49"/>
  <c r="GD98" i="49"/>
  <c r="FS98" i="49"/>
  <c r="GH98" i="49"/>
  <c r="DR98" i="49"/>
  <c r="DS98" i="49"/>
  <c r="EK98" i="49"/>
  <c r="GM98" i="49"/>
  <c r="GC98" i="49"/>
  <c r="FT98" i="49"/>
  <c r="EH98" i="49"/>
  <c r="DX98" i="49"/>
  <c r="DW98" i="49"/>
  <c r="EO98" i="49"/>
  <c r="EL98" i="49"/>
  <c r="DC98" i="49"/>
  <c r="FC98" i="49"/>
  <c r="DQ98" i="49"/>
  <c r="EF98" i="49"/>
  <c r="EE98" i="49"/>
  <c r="ES98" i="49"/>
  <c r="ED98" i="49"/>
  <c r="FX98" i="49"/>
  <c r="EB98" i="49"/>
  <c r="GK98" i="49"/>
  <c r="EX98" i="49"/>
  <c r="ET98" i="49"/>
  <c r="FK98" i="49"/>
  <c r="GG98" i="49"/>
  <c r="DU98" i="49"/>
  <c r="FW98" i="49"/>
  <c r="FM98" i="49"/>
  <c r="FD98" i="49"/>
  <c r="DP98" i="49"/>
  <c r="DF98" i="49"/>
  <c r="GI98" i="49"/>
  <c r="EA98" i="49"/>
  <c r="FR98" i="49"/>
  <c r="EJ98" i="49"/>
  <c r="FY98" i="49"/>
  <c r="DM98" i="49"/>
  <c r="FO98" i="49"/>
  <c r="FE98" i="49"/>
  <c r="EV98" i="49"/>
  <c r="DG98" i="49"/>
  <c r="GQ98" i="49"/>
  <c r="DI98" i="49"/>
  <c r="EM98" i="49"/>
  <c r="EI98" i="49"/>
  <c r="DZ98" i="49"/>
  <c r="FQ98" i="49"/>
  <c r="EN98" i="49"/>
  <c r="EG98" i="49"/>
  <c r="DA98" i="49"/>
  <c r="EC98" i="49"/>
  <c r="DY98" i="49"/>
  <c r="DH98" i="49"/>
  <c r="EU98" i="49"/>
  <c r="EW98" i="49"/>
  <c r="DE98" i="49"/>
  <c r="FZ98" i="49"/>
  <c r="DD98" i="49"/>
  <c r="FN98" i="49"/>
  <c r="EZ98" i="49"/>
  <c r="GE98" i="49"/>
  <c r="DO98" i="49"/>
  <c r="DV98" i="49"/>
  <c r="FG98" i="49"/>
  <c r="FV98" i="49"/>
  <c r="GP98" i="49"/>
  <c r="FU98" i="49"/>
  <c r="DN98" i="49"/>
  <c r="FB98" i="49"/>
  <c r="GB98" i="49"/>
  <c r="GO98" i="49"/>
  <c r="FL98" i="49"/>
  <c r="DK98" i="49"/>
  <c r="DB98" i="49"/>
  <c r="GQ77" i="49"/>
  <c r="FU77" i="49"/>
  <c r="GI77" i="49"/>
  <c r="DP77" i="49"/>
  <c r="EP77" i="49"/>
  <c r="EK77" i="49"/>
  <c r="EC77" i="49"/>
  <c r="GG77" i="49"/>
  <c r="FY77" i="49"/>
  <c r="FQ77" i="49"/>
  <c r="ED77" i="49"/>
  <c r="EW77" i="49"/>
  <c r="GN77" i="49"/>
  <c r="DI77" i="49"/>
  <c r="GA77" i="49"/>
  <c r="FM77" i="49"/>
  <c r="EN77" i="49"/>
  <c r="FO77" i="49"/>
  <c r="FG77" i="49"/>
  <c r="DU77" i="49"/>
  <c r="DM77" i="49"/>
  <c r="DE77" i="49"/>
  <c r="FI77" i="49"/>
  <c r="FA77" i="49"/>
  <c r="EB77" i="49"/>
  <c r="FH77" i="49"/>
  <c r="EV77" i="49"/>
  <c r="DT77" i="49"/>
  <c r="EU77" i="49"/>
  <c r="DC77" i="49"/>
  <c r="GL77" i="49"/>
  <c r="EY77" i="49"/>
  <c r="EQ77" i="49"/>
  <c r="EI77" i="49"/>
  <c r="GM77" i="49"/>
  <c r="GE77" i="49"/>
  <c r="EO77" i="49"/>
  <c r="FE77" i="49"/>
  <c r="DA77" i="49"/>
  <c r="FZ77" i="49"/>
  <c r="FL77" i="49"/>
  <c r="EH77" i="49"/>
  <c r="DZ77" i="49"/>
  <c r="GD77" i="49"/>
  <c r="FV77" i="49"/>
  <c r="FN77" i="49"/>
  <c r="EA77" i="49"/>
  <c r="DS77" i="49"/>
  <c r="GK77" i="49"/>
  <c r="ER77" i="49"/>
  <c r="GB77" i="49"/>
  <c r="DN77" i="49"/>
  <c r="GC77" i="49"/>
  <c r="FD77" i="49"/>
  <c r="FT77" i="49"/>
  <c r="DR77" i="49"/>
  <c r="DJ77" i="49"/>
  <c r="DB77" i="49"/>
  <c r="FF77" i="49"/>
  <c r="FS77" i="49"/>
  <c r="DY77" i="49"/>
  <c r="FK77" i="49"/>
  <c r="GR77" i="49"/>
  <c r="ES77" i="49"/>
  <c r="EJ77" i="49"/>
  <c r="EZ77" i="49"/>
  <c r="FP77" i="49"/>
  <c r="GJ77" i="49"/>
  <c r="DQ77" i="49"/>
  <c r="EG77" i="49"/>
  <c r="DH77" i="49"/>
  <c r="EX77" i="49"/>
  <c r="DO77" i="49"/>
  <c r="FB77" i="49"/>
  <c r="DV77" i="49"/>
  <c r="FW77" i="49"/>
  <c r="DW77" i="49"/>
  <c r="DD77" i="49"/>
  <c r="DK77" i="49"/>
  <c r="ET77" i="49"/>
  <c r="DX77" i="49"/>
  <c r="FX77" i="49"/>
  <c r="FR77" i="49"/>
  <c r="EM77" i="49"/>
  <c r="DL77" i="49"/>
  <c r="DF77" i="49"/>
  <c r="EL77" i="49"/>
  <c r="EF77" i="49"/>
  <c r="FJ77" i="49"/>
  <c r="FC77" i="49"/>
  <c r="GF77" i="49"/>
  <c r="GO77" i="49"/>
  <c r="GP77" i="49"/>
  <c r="GH77" i="49"/>
  <c r="EE77" i="49"/>
  <c r="DG77" i="49"/>
  <c r="GG99" i="49"/>
  <c r="DU99" i="49"/>
  <c r="EZ99" i="49"/>
  <c r="GE99" i="49"/>
  <c r="DS99" i="49"/>
  <c r="EW99" i="49"/>
  <c r="GJ99" i="49"/>
  <c r="FR99" i="49"/>
  <c r="ED99" i="49"/>
  <c r="EU99" i="49"/>
  <c r="DB99" i="49"/>
  <c r="DG99" i="49"/>
  <c r="FY99" i="49"/>
  <c r="DM99" i="49"/>
  <c r="ER99" i="49"/>
  <c r="FW99" i="49"/>
  <c r="DK99" i="49"/>
  <c r="EO99" i="49"/>
  <c r="GB99" i="49"/>
  <c r="GH99" i="49"/>
  <c r="DF99" i="49"/>
  <c r="FF99" i="49"/>
  <c r="EH99" i="49"/>
  <c r="GQ99" i="49"/>
  <c r="FQ99" i="49"/>
  <c r="DE99" i="49"/>
  <c r="EJ99" i="49"/>
  <c r="FO99" i="49"/>
  <c r="DC99" i="49"/>
  <c r="EG99" i="49"/>
  <c r="FT99" i="49"/>
  <c r="FM99" i="49"/>
  <c r="EN99" i="49"/>
  <c r="DX99" i="49"/>
  <c r="FJ99" i="49"/>
  <c r="DZ99" i="49"/>
  <c r="FI99" i="49"/>
  <c r="GN99" i="49"/>
  <c r="EB99" i="49"/>
  <c r="FG99" i="49"/>
  <c r="GK99" i="49"/>
  <c r="DY99" i="49"/>
  <c r="FL99" i="49"/>
  <c r="FK99" i="49"/>
  <c r="GP99" i="49"/>
  <c r="EP99" i="49"/>
  <c r="EE99" i="49"/>
  <c r="DV99" i="49"/>
  <c r="FA99" i="49"/>
  <c r="GF99" i="49"/>
  <c r="DT99" i="49"/>
  <c r="EY99" i="49"/>
  <c r="GC99" i="49"/>
  <c r="DQ99" i="49"/>
  <c r="FD99" i="49"/>
  <c r="EL99" i="49"/>
  <c r="DH99" i="49"/>
  <c r="FB99" i="49"/>
  <c r="EX99" i="49"/>
  <c r="GL99" i="49"/>
  <c r="ES99" i="49"/>
  <c r="FX99" i="49"/>
  <c r="DL99" i="49"/>
  <c r="EQ99" i="49"/>
  <c r="FU99" i="49"/>
  <c r="DI99" i="49"/>
  <c r="EV99" i="49"/>
  <c r="GI99" i="49"/>
  <c r="FN99" i="49"/>
  <c r="FC99" i="49"/>
  <c r="DJ99" i="49"/>
  <c r="FV99" i="49"/>
  <c r="EK99" i="49"/>
  <c r="ET99" i="49"/>
  <c r="FP99" i="49"/>
  <c r="DR99" i="49"/>
  <c r="DD99" i="49"/>
  <c r="DN99" i="49"/>
  <c r="EI99" i="49"/>
  <c r="DA99" i="49"/>
  <c r="FS99" i="49"/>
  <c r="DO99" i="49"/>
  <c r="DP99" i="49"/>
  <c r="EM99" i="49"/>
  <c r="GM99" i="49"/>
  <c r="FZ99" i="49"/>
  <c r="EA99" i="49"/>
  <c r="FE99" i="49"/>
  <c r="EC99" i="49"/>
  <c r="GR99" i="49"/>
  <c r="EF99" i="49"/>
  <c r="GO99" i="49"/>
  <c r="DW99" i="49"/>
  <c r="FH99" i="49"/>
  <c r="GA99" i="49"/>
  <c r="GD99" i="49"/>
  <c r="DL57" i="49"/>
  <c r="DD57" i="49"/>
  <c r="FI57" i="49"/>
  <c r="DV57" i="49"/>
  <c r="DW57" i="49"/>
  <c r="ED57" i="49"/>
  <c r="DZ57" i="49"/>
  <c r="EQ57" i="49"/>
  <c r="DH57" i="49"/>
  <c r="FU57" i="49"/>
  <c r="DO57" i="49"/>
  <c r="EP57" i="49"/>
  <c r="EH57" i="49"/>
  <c r="EK57" i="49"/>
  <c r="FY57" i="49"/>
  <c r="DM57" i="49"/>
  <c r="DF57" i="49"/>
  <c r="EY57" i="49"/>
  <c r="EO57" i="49"/>
  <c r="ES57" i="49"/>
  <c r="FM57" i="49"/>
  <c r="FO57" i="49"/>
  <c r="DJ57" i="49"/>
  <c r="DB57" i="49"/>
  <c r="GA57" i="49"/>
  <c r="FX57" i="49"/>
  <c r="FP57" i="49"/>
  <c r="FG57" i="49"/>
  <c r="EW57" i="49"/>
  <c r="GG57" i="49"/>
  <c r="FJ57" i="49"/>
  <c r="EE57" i="49"/>
  <c r="DP57" i="49"/>
  <c r="EV57" i="49"/>
  <c r="EN57" i="49"/>
  <c r="GF57" i="49"/>
  <c r="DK57" i="49"/>
  <c r="DC57" i="49"/>
  <c r="FE57" i="49"/>
  <c r="FS57" i="49"/>
  <c r="EL57" i="49"/>
  <c r="FH57" i="49"/>
  <c r="DR57" i="49"/>
  <c r="FK57" i="49"/>
  <c r="DX57" i="49"/>
  <c r="FQ57" i="49"/>
  <c r="DS57" i="49"/>
  <c r="FV57" i="49"/>
  <c r="FN57" i="49"/>
  <c r="ET57" i="49"/>
  <c r="FA57" i="49"/>
  <c r="DT57" i="49"/>
  <c r="FF57" i="49"/>
  <c r="EZ57" i="49"/>
  <c r="DU57" i="49"/>
  <c r="EU57" i="49"/>
  <c r="GD57" i="49"/>
  <c r="DI57" i="49"/>
  <c r="DA57" i="49"/>
  <c r="FZ57" i="49"/>
  <c r="FW57" i="49"/>
  <c r="EI57" i="49"/>
  <c r="FL57" i="49"/>
  <c r="EX57" i="49"/>
  <c r="EC57" i="49"/>
  <c r="EA57" i="49"/>
  <c r="DQ57" i="49"/>
  <c r="GB57" i="49"/>
  <c r="FT57" i="49"/>
  <c r="GE57" i="49"/>
  <c r="EF57" i="49"/>
  <c r="EG57" i="49"/>
  <c r="FR57" i="49"/>
  <c r="FD57" i="49"/>
  <c r="EM57" i="49"/>
  <c r="EB57" i="49"/>
  <c r="ER57" i="49"/>
  <c r="DN57" i="49"/>
  <c r="EJ57" i="49"/>
  <c r="GC57" i="49"/>
  <c r="DY57" i="49"/>
  <c r="DG57" i="49"/>
  <c r="FC57" i="49"/>
  <c r="FB57" i="49"/>
  <c r="DE57" i="49"/>
  <c r="GN57" i="49"/>
  <c r="GP57" i="49"/>
  <c r="GH57" i="49"/>
  <c r="GO57" i="49"/>
  <c r="GR57" i="49"/>
  <c r="GJ57" i="49"/>
  <c r="GM57" i="49"/>
  <c r="GQ57" i="49"/>
  <c r="GI57" i="49"/>
  <c r="GK57" i="49"/>
  <c r="GL57" i="49"/>
  <c r="EY105" i="49"/>
  <c r="GD105" i="49"/>
  <c r="DR105" i="49"/>
  <c r="EW105" i="49"/>
  <c r="EV105" i="49"/>
  <c r="FS105" i="49"/>
  <c r="EE105" i="49"/>
  <c r="FP105" i="49"/>
  <c r="GA105" i="49"/>
  <c r="EU105" i="49"/>
  <c r="EX105" i="49"/>
  <c r="DT105" i="49"/>
  <c r="EQ105" i="49"/>
  <c r="FV105" i="49"/>
  <c r="DJ105" i="49"/>
  <c r="EO105" i="49"/>
  <c r="FR105" i="49"/>
  <c r="DF105" i="49"/>
  <c r="EK105" i="49"/>
  <c r="EJ105" i="49"/>
  <c r="GQ105" i="49"/>
  <c r="DL105" i="49"/>
  <c r="FZ105" i="49"/>
  <c r="GK105" i="49"/>
  <c r="EG105" i="49"/>
  <c r="FJ105" i="49"/>
  <c r="GO105" i="49"/>
  <c r="EC105" i="49"/>
  <c r="FH105" i="49"/>
  <c r="GM105" i="49"/>
  <c r="EA105" i="49"/>
  <c r="GC105" i="49"/>
  <c r="FX105" i="49"/>
  <c r="DV105" i="49"/>
  <c r="GR105" i="49"/>
  <c r="FL105" i="49"/>
  <c r="FB105" i="49"/>
  <c r="GG105" i="49"/>
  <c r="DU105" i="49"/>
  <c r="EZ105" i="49"/>
  <c r="GE105" i="49"/>
  <c r="DS105" i="49"/>
  <c r="EL105" i="49"/>
  <c r="DY105" i="49"/>
  <c r="DE105" i="49"/>
  <c r="FN105" i="49"/>
  <c r="GF105" i="49"/>
  <c r="DN105" i="49"/>
  <c r="EM105" i="49"/>
  <c r="GI105" i="49"/>
  <c r="DC105" i="49"/>
  <c r="DI105" i="49"/>
  <c r="DG105" i="49"/>
  <c r="FC105" i="49"/>
  <c r="FD105" i="49"/>
  <c r="ED105" i="49"/>
  <c r="GH105" i="49"/>
  <c r="ET105" i="49"/>
  <c r="FF105" i="49"/>
  <c r="GP105" i="49"/>
  <c r="FY105" i="49"/>
  <c r="EP105" i="49"/>
  <c r="DP105" i="49"/>
  <c r="EF105" i="49"/>
  <c r="FU105" i="49"/>
  <c r="DM105" i="49"/>
  <c r="EH105" i="49"/>
  <c r="EB105" i="49"/>
  <c r="EI105" i="49"/>
  <c r="ES105" i="49"/>
  <c r="DA105" i="49"/>
  <c r="FT105" i="49"/>
  <c r="FG105" i="49"/>
  <c r="GL105" i="49"/>
  <c r="DZ105" i="49"/>
  <c r="FE105" i="49"/>
  <c r="GB105" i="49"/>
  <c r="DH105" i="49"/>
  <c r="FK105" i="49"/>
  <c r="GN105" i="49"/>
  <c r="DK105" i="49"/>
  <c r="DW105" i="49"/>
  <c r="DB105" i="49"/>
  <c r="ER105" i="49"/>
  <c r="FO105" i="49"/>
  <c r="FQ105" i="49"/>
  <c r="FM105" i="49"/>
  <c r="FI105" i="49"/>
  <c r="EN105" i="49"/>
  <c r="DX105" i="49"/>
  <c r="FW105" i="49"/>
  <c r="DD105" i="49"/>
  <c r="DO105" i="49"/>
  <c r="DQ105" i="49"/>
  <c r="GJ105" i="49"/>
  <c r="FA105" i="49"/>
  <c r="FA81" i="49"/>
  <c r="FX81" i="49"/>
  <c r="FQ81" i="49"/>
  <c r="FZ81" i="49"/>
  <c r="DH81" i="49"/>
  <c r="GK81" i="49"/>
  <c r="DE81" i="49"/>
  <c r="FB81" i="49"/>
  <c r="EV81" i="49"/>
  <c r="DM81" i="49"/>
  <c r="DC81" i="49"/>
  <c r="GP81" i="49"/>
  <c r="EZ81" i="49"/>
  <c r="EW81" i="49"/>
  <c r="DD81" i="49"/>
  <c r="DN81" i="49"/>
  <c r="EM81" i="49"/>
  <c r="DY81" i="49"/>
  <c r="ER81" i="49"/>
  <c r="GE81" i="49"/>
  <c r="GA81" i="49"/>
  <c r="FM81" i="49"/>
  <c r="ES81" i="49"/>
  <c r="ED81" i="49"/>
  <c r="FI81" i="49"/>
  <c r="GJ81" i="49"/>
  <c r="EK81" i="49"/>
  <c r="EQ81" i="49"/>
  <c r="FR81" i="49"/>
  <c r="FL81" i="49"/>
  <c r="FF81" i="49"/>
  <c r="DS81" i="49"/>
  <c r="DO81" i="49"/>
  <c r="DA81" i="49"/>
  <c r="GD81" i="49"/>
  <c r="FG81" i="49"/>
  <c r="EP81" i="49"/>
  <c r="DX81" i="49"/>
  <c r="GO81" i="49"/>
  <c r="EX81" i="49"/>
  <c r="DF81" i="49"/>
  <c r="GQ81" i="49"/>
  <c r="GC81" i="49"/>
  <c r="GL81" i="49"/>
  <c r="ET81" i="49"/>
  <c r="EN81" i="49"/>
  <c r="EC81" i="49"/>
  <c r="FH81" i="49"/>
  <c r="DT81" i="49"/>
  <c r="FC81" i="49"/>
  <c r="EO81" i="49"/>
  <c r="GG81" i="49"/>
  <c r="EI81" i="49"/>
  <c r="EE81" i="49"/>
  <c r="DQ81" i="49"/>
  <c r="DU81" i="49"/>
  <c r="FW81" i="49"/>
  <c r="FS81" i="49"/>
  <c r="EF81" i="49"/>
  <c r="GN81" i="49"/>
  <c r="DL81" i="49"/>
  <c r="GH81" i="49"/>
  <c r="GB81" i="49"/>
  <c r="DR81" i="49"/>
  <c r="EB81" i="49"/>
  <c r="FJ81" i="49"/>
  <c r="FD81" i="49"/>
  <c r="EJ81" i="49"/>
  <c r="DK81" i="49"/>
  <c r="DG81" i="49"/>
  <c r="GF81" i="49"/>
  <c r="FE81" i="49"/>
  <c r="FV81" i="49"/>
  <c r="EY81" i="49"/>
  <c r="EU81" i="49"/>
  <c r="FT81" i="49"/>
  <c r="FY81" i="49"/>
  <c r="EA81" i="49"/>
  <c r="DW81" i="49"/>
  <c r="DI81" i="49"/>
  <c r="DB81" i="49"/>
  <c r="FO81" i="49"/>
  <c r="FK81" i="49"/>
  <c r="EH81" i="49"/>
  <c r="FN81" i="49"/>
  <c r="GM81" i="49"/>
  <c r="GI81" i="49"/>
  <c r="FU81" i="49"/>
  <c r="DJ81" i="49"/>
  <c r="FP81" i="49"/>
  <c r="DV81" i="49"/>
  <c r="EL81" i="49"/>
  <c r="DP81" i="49"/>
  <c r="GR81" i="49"/>
  <c r="EG81" i="49"/>
  <c r="DZ81" i="49"/>
  <c r="FJ90" i="49"/>
  <c r="ES90" i="49"/>
  <c r="FX90" i="49"/>
  <c r="EY90" i="49"/>
  <c r="GD90" i="49"/>
  <c r="DR90" i="49"/>
  <c r="EW90" i="49"/>
  <c r="GJ90" i="49"/>
  <c r="GB90" i="49"/>
  <c r="GI90" i="49"/>
  <c r="DX90" i="49"/>
  <c r="GA90" i="49"/>
  <c r="FB90" i="49"/>
  <c r="EK90" i="49"/>
  <c r="FP90" i="49"/>
  <c r="EQ90" i="49"/>
  <c r="FV90" i="49"/>
  <c r="DJ90" i="49"/>
  <c r="EO90" i="49"/>
  <c r="DH90" i="49"/>
  <c r="FS90" i="49"/>
  <c r="ER90" i="49"/>
  <c r="EM90" i="49"/>
  <c r="DP90" i="49"/>
  <c r="GO90" i="49"/>
  <c r="EC90" i="49"/>
  <c r="FH90" i="49"/>
  <c r="EI90" i="49"/>
  <c r="FN90" i="49"/>
  <c r="DB90" i="49"/>
  <c r="EG90" i="49"/>
  <c r="EE90" i="49"/>
  <c r="FK90" i="49"/>
  <c r="EV90" i="49"/>
  <c r="DF90" i="49"/>
  <c r="FC90" i="49"/>
  <c r="GG90" i="49"/>
  <c r="DU90" i="49"/>
  <c r="GM90" i="49"/>
  <c r="EA90" i="49"/>
  <c r="FF90" i="49"/>
  <c r="GK90" i="49"/>
  <c r="DY90" i="49"/>
  <c r="EF90" i="49"/>
  <c r="FT90" i="49"/>
  <c r="DL90" i="49"/>
  <c r="DN90" i="49"/>
  <c r="DV90" i="49"/>
  <c r="GP90" i="49"/>
  <c r="FY90" i="49"/>
  <c r="DM90" i="49"/>
  <c r="GE90" i="49"/>
  <c r="DS90" i="49"/>
  <c r="EX90" i="49"/>
  <c r="GC90" i="49"/>
  <c r="DD90" i="49"/>
  <c r="DI90" i="49"/>
  <c r="EN90" i="49"/>
  <c r="ET90" i="49"/>
  <c r="DT90" i="49"/>
  <c r="GH90" i="49"/>
  <c r="FQ90" i="49"/>
  <c r="DE90" i="49"/>
  <c r="FW90" i="49"/>
  <c r="DK90" i="49"/>
  <c r="EP90" i="49"/>
  <c r="FU90" i="49"/>
  <c r="DO90" i="49"/>
  <c r="EB90" i="49"/>
  <c r="DG90" i="49"/>
  <c r="DA90" i="49"/>
  <c r="EZ90" i="49"/>
  <c r="FZ90" i="49"/>
  <c r="FI90" i="49"/>
  <c r="GN90" i="49"/>
  <c r="FO90" i="49"/>
  <c r="DC90" i="49"/>
  <c r="EH90" i="49"/>
  <c r="FM90" i="49"/>
  <c r="FL90" i="49"/>
  <c r="GR90" i="49"/>
  <c r="FD90" i="49"/>
  <c r="DW90" i="49"/>
  <c r="EL90" i="49"/>
  <c r="GQ90" i="49"/>
  <c r="FR90" i="49"/>
  <c r="EU90" i="49"/>
  <c r="FA90" i="49"/>
  <c r="EJ90" i="49"/>
  <c r="GF90" i="49"/>
  <c r="DQ90" i="49"/>
  <c r="FG90" i="49"/>
  <c r="ED90" i="49"/>
  <c r="GL90" i="49"/>
  <c r="FE90" i="49"/>
  <c r="DZ90" i="49"/>
  <c r="FZ106" i="49"/>
  <c r="DN106" i="49"/>
  <c r="ES106" i="49"/>
  <c r="FX106" i="49"/>
  <c r="DL106" i="49"/>
  <c r="EQ106" i="49"/>
  <c r="FV106" i="49"/>
  <c r="FL106" i="49"/>
  <c r="FD106" i="49"/>
  <c r="DJ106" i="49"/>
  <c r="FE106" i="49"/>
  <c r="GQ106" i="49"/>
  <c r="FR106" i="49"/>
  <c r="DF106" i="49"/>
  <c r="EK106" i="49"/>
  <c r="FP106" i="49"/>
  <c r="DD106" i="49"/>
  <c r="EI106" i="49"/>
  <c r="FN106" i="49"/>
  <c r="DR106" i="49"/>
  <c r="FJ106" i="49"/>
  <c r="GO106" i="49"/>
  <c r="EC106" i="49"/>
  <c r="FH106" i="49"/>
  <c r="GM106" i="49"/>
  <c r="EA106" i="49"/>
  <c r="FF106" i="49"/>
  <c r="GA106" i="49"/>
  <c r="FS106" i="49"/>
  <c r="FC106" i="49"/>
  <c r="GB106" i="49"/>
  <c r="DB106" i="49"/>
  <c r="ET106" i="49"/>
  <c r="FY106" i="49"/>
  <c r="DM106" i="49"/>
  <c r="ER106" i="49"/>
  <c r="FW106" i="49"/>
  <c r="DK106" i="49"/>
  <c r="EP106" i="49"/>
  <c r="EW106" i="49"/>
  <c r="FT106" i="49"/>
  <c r="DX106" i="49"/>
  <c r="DH106" i="49"/>
  <c r="GJ106" i="49"/>
  <c r="FO106" i="49"/>
  <c r="DC106" i="49"/>
  <c r="EH106" i="49"/>
  <c r="FM106" i="49"/>
  <c r="EL106" i="49"/>
  <c r="DA106" i="49"/>
  <c r="FQ106" i="49"/>
  <c r="DG106" i="49"/>
  <c r="GH106" i="49"/>
  <c r="DV106" i="49"/>
  <c r="FA106" i="49"/>
  <c r="GF106" i="49"/>
  <c r="DT106" i="49"/>
  <c r="EY106" i="49"/>
  <c r="GD106" i="49"/>
  <c r="EG106" i="49"/>
  <c r="EV106" i="49"/>
  <c r="EF106" i="49"/>
  <c r="DU106" i="49"/>
  <c r="EX106" i="49"/>
  <c r="EU106" i="49"/>
  <c r="EJ106" i="49"/>
  <c r="GN106" i="49"/>
  <c r="FK106" i="49"/>
  <c r="GR106" i="49"/>
  <c r="EO106" i="49"/>
  <c r="EZ106" i="49"/>
  <c r="GI106" i="49"/>
  <c r="GC106" i="49"/>
  <c r="DP106" i="49"/>
  <c r="GP106" i="49"/>
  <c r="EB106" i="49"/>
  <c r="FU106" i="49"/>
  <c r="DZ106" i="49"/>
  <c r="EM106" i="49"/>
  <c r="FB106" i="49"/>
  <c r="GE106" i="49"/>
  <c r="DI106" i="49"/>
  <c r="DQ106" i="49"/>
  <c r="DW106" i="49"/>
  <c r="ED106" i="49"/>
  <c r="FG106" i="49"/>
  <c r="GK106" i="49"/>
  <c r="DO106" i="49"/>
  <c r="GG106" i="49"/>
  <c r="DS106" i="49"/>
  <c r="EE106" i="49"/>
  <c r="EN106" i="49"/>
  <c r="FI106" i="49"/>
  <c r="GL106" i="49"/>
  <c r="DY106" i="49"/>
  <c r="DE106" i="49"/>
  <c r="FA92" i="49"/>
  <c r="GL92" i="49"/>
  <c r="FR92" i="49"/>
  <c r="GC92" i="49"/>
  <c r="DE92" i="49"/>
  <c r="DT92" i="49"/>
  <c r="EI92" i="49"/>
  <c r="DB92" i="49"/>
  <c r="EG92" i="49"/>
  <c r="DG92" i="49"/>
  <c r="EF92" i="49"/>
  <c r="FH92" i="49"/>
  <c r="ES92" i="49"/>
  <c r="GK92" i="49"/>
  <c r="FE92" i="49"/>
  <c r="FP92" i="49"/>
  <c r="GR92" i="49"/>
  <c r="DL92" i="49"/>
  <c r="EA92" i="49"/>
  <c r="DO92" i="49"/>
  <c r="DP92" i="49"/>
  <c r="EZ92" i="49"/>
  <c r="DH92" i="49"/>
  <c r="DY92" i="49"/>
  <c r="GB92" i="49"/>
  <c r="DD92" i="49"/>
  <c r="DS92" i="49"/>
  <c r="EH92" i="49"/>
  <c r="GM92" i="49"/>
  <c r="EX92" i="49"/>
  <c r="GQ92" i="49"/>
  <c r="DC92" i="49"/>
  <c r="FJ92" i="49"/>
  <c r="FU92" i="49"/>
  <c r="EO92" i="49"/>
  <c r="FD92" i="49"/>
  <c r="GO92" i="49"/>
  <c r="GE92" i="49"/>
  <c r="GI92" i="49"/>
  <c r="EL92" i="49"/>
  <c r="ET92" i="49"/>
  <c r="FN92" i="49"/>
  <c r="GP92" i="49"/>
  <c r="FF92" i="49"/>
  <c r="DQ92" i="49"/>
  <c r="EV92" i="49"/>
  <c r="DK92" i="49"/>
  <c r="FT92" i="49"/>
  <c r="GG92" i="49"/>
  <c r="FW92" i="49"/>
  <c r="GA92" i="49"/>
  <c r="ED92" i="49"/>
  <c r="EK92" i="49"/>
  <c r="FC92" i="49"/>
  <c r="FZ92" i="49"/>
  <c r="FX92" i="49"/>
  <c r="GH92" i="49"/>
  <c r="FL92" i="49"/>
  <c r="FV92" i="49"/>
  <c r="DW92" i="49"/>
  <c r="FY92" i="49"/>
  <c r="FO92" i="49"/>
  <c r="FS92" i="49"/>
  <c r="DV92" i="49"/>
  <c r="EC92" i="49"/>
  <c r="ER92" i="49"/>
  <c r="FM92" i="49"/>
  <c r="DA92" i="49"/>
  <c r="DR92" i="49"/>
  <c r="GF92" i="49"/>
  <c r="EM92" i="49"/>
  <c r="GN92" i="49"/>
  <c r="FQ92" i="49"/>
  <c r="FG92" i="49"/>
  <c r="FK92" i="49"/>
  <c r="DN92" i="49"/>
  <c r="DU92" i="49"/>
  <c r="EJ92" i="49"/>
  <c r="FB92" i="49"/>
  <c r="EW92" i="49"/>
  <c r="EE92" i="49"/>
  <c r="DX92" i="49"/>
  <c r="DI92" i="49"/>
  <c r="EU92" i="49"/>
  <c r="EN92" i="49"/>
  <c r="FI92" i="49"/>
  <c r="EP92" i="49"/>
  <c r="EY92" i="49"/>
  <c r="GJ92" i="49"/>
  <c r="GD92" i="49"/>
  <c r="DZ92" i="49"/>
  <c r="DF92" i="49"/>
  <c r="DJ92" i="49"/>
  <c r="DM92" i="49"/>
  <c r="EQ92" i="49"/>
  <c r="EB92" i="49"/>
  <c r="FI43" i="49"/>
  <c r="FP43" i="49"/>
  <c r="DA43" i="49"/>
  <c r="FO43" i="49"/>
  <c r="DC43" i="49"/>
  <c r="FM43" i="49"/>
  <c r="DH43" i="49"/>
  <c r="DL43" i="49"/>
  <c r="DK43" i="49"/>
  <c r="GP43" i="49"/>
  <c r="DG43" i="49"/>
  <c r="DB43" i="49"/>
  <c r="DI43" i="49"/>
  <c r="FN43" i="49"/>
  <c r="DF43" i="49"/>
  <c r="FT43" i="49"/>
  <c r="FL43" i="49"/>
  <c r="DE43" i="49"/>
  <c r="FS43" i="49"/>
  <c r="FJ43" i="49"/>
  <c r="FK43" i="49"/>
  <c r="FQ43" i="49"/>
  <c r="DJ43" i="49"/>
  <c r="DD43" i="49"/>
  <c r="FR43" i="49"/>
  <c r="DT43" i="49"/>
  <c r="GG43" i="49"/>
  <c r="FW43" i="49"/>
  <c r="FH43" i="49"/>
  <c r="EZ43" i="49"/>
  <c r="FV43" i="49"/>
  <c r="EX43" i="49"/>
  <c r="FX43" i="49"/>
  <c r="DQ43" i="49"/>
  <c r="FF43" i="49"/>
  <c r="GA43" i="49"/>
  <c r="GJ43" i="49"/>
  <c r="EL43" i="49"/>
  <c r="GM43" i="49"/>
  <c r="DV43" i="49"/>
  <c r="FB43" i="49"/>
  <c r="EU43" i="49"/>
  <c r="EP43" i="49"/>
  <c r="FC43" i="49"/>
  <c r="GO43" i="49"/>
  <c r="GH43" i="49"/>
  <c r="FZ43" i="49"/>
  <c r="GN43" i="49"/>
  <c r="GK43" i="49"/>
  <c r="ET43" i="49"/>
  <c r="EM43" i="49"/>
  <c r="EK43" i="49"/>
  <c r="DS43" i="49"/>
  <c r="DN43" i="49"/>
  <c r="GD43" i="49"/>
  <c r="GC43" i="49"/>
  <c r="DP43" i="49"/>
  <c r="EV43" i="49"/>
  <c r="GE43" i="49"/>
  <c r="EQ43" i="49"/>
  <c r="DR43" i="49"/>
  <c r="EO43" i="49"/>
  <c r="ES43" i="49"/>
  <c r="FE43" i="49"/>
  <c r="FU43" i="49"/>
  <c r="DX43" i="49"/>
  <c r="EY43" i="49"/>
  <c r="GB43" i="49"/>
  <c r="FG43" i="49"/>
  <c r="GQ43" i="49"/>
  <c r="DW43" i="49"/>
  <c r="GR43" i="49"/>
  <c r="EN43" i="49"/>
  <c r="EW43" i="49"/>
  <c r="FY43" i="49"/>
  <c r="ER43" i="49"/>
  <c r="FD43" i="49"/>
  <c r="GF43" i="49"/>
  <c r="DM43" i="49"/>
  <c r="FA43" i="49"/>
  <c r="GI43" i="49"/>
  <c r="GL43" i="49"/>
  <c r="DO43" i="49"/>
  <c r="DU43" i="49"/>
  <c r="DY43" i="49"/>
  <c r="EH43" i="49"/>
  <c r="DZ43" i="49"/>
  <c r="EF43" i="49"/>
  <c r="EC43" i="49"/>
  <c r="EJ43" i="49"/>
  <c r="EB43" i="49"/>
  <c r="EG43" i="49"/>
  <c r="EI43" i="49"/>
  <c r="EA43" i="49"/>
  <c r="ED43" i="49"/>
  <c r="EE43" i="49"/>
  <c r="EM110" i="49"/>
  <c r="FQ110" i="49"/>
  <c r="DE110" i="49"/>
  <c r="FR110" i="49"/>
  <c r="ED110" i="49"/>
  <c r="EY110" i="49"/>
  <c r="EW110" i="49"/>
  <c r="DT110" i="49"/>
  <c r="GR110" i="49"/>
  <c r="FT110" i="49"/>
  <c r="FL110" i="49"/>
  <c r="GQ110" i="49"/>
  <c r="EE110" i="49"/>
  <c r="FI110" i="49"/>
  <c r="GN110" i="49"/>
  <c r="EL110" i="49"/>
  <c r="GM110" i="49"/>
  <c r="DS110" i="49"/>
  <c r="DH110" i="49"/>
  <c r="FS110" i="49"/>
  <c r="DQ110" i="49"/>
  <c r="DJ110" i="49"/>
  <c r="EV110" i="49"/>
  <c r="GA110" i="49"/>
  <c r="DW110" i="49"/>
  <c r="FA110" i="49"/>
  <c r="GF110" i="49"/>
  <c r="DF110" i="49"/>
  <c r="FG110" i="49"/>
  <c r="FZ110" i="49"/>
  <c r="GI110" i="49"/>
  <c r="EH110" i="49"/>
  <c r="FV110" i="49"/>
  <c r="DY110" i="49"/>
  <c r="EB110" i="49"/>
  <c r="DP110" i="49"/>
  <c r="DO110" i="49"/>
  <c r="ES110" i="49"/>
  <c r="FX110" i="49"/>
  <c r="FO110" i="49"/>
  <c r="EA110" i="49"/>
  <c r="FW110" i="49"/>
  <c r="DA110" i="49"/>
  <c r="GD110" i="49"/>
  <c r="GK110" i="49"/>
  <c r="DI110" i="49"/>
  <c r="EF110" i="49"/>
  <c r="FM110" i="49"/>
  <c r="GE110" i="49"/>
  <c r="EN110" i="49"/>
  <c r="DK110" i="49"/>
  <c r="EI110" i="49"/>
  <c r="GH110" i="49"/>
  <c r="ET110" i="49"/>
  <c r="DB110" i="49"/>
  <c r="DX110" i="49"/>
  <c r="FU110" i="49"/>
  <c r="FN110" i="49"/>
  <c r="EG110" i="49"/>
  <c r="DR110" i="49"/>
  <c r="FK110" i="49"/>
  <c r="GO110" i="49"/>
  <c r="EC110" i="49"/>
  <c r="FH110" i="49"/>
  <c r="DC110" i="49"/>
  <c r="FB110" i="49"/>
  <c r="EQ110" i="49"/>
  <c r="FD110" i="49"/>
  <c r="FF110" i="49"/>
  <c r="DL110" i="49"/>
  <c r="GC110" i="49"/>
  <c r="FJ110" i="49"/>
  <c r="EU110" i="49"/>
  <c r="FY110" i="49"/>
  <c r="DM110" i="49"/>
  <c r="ER110" i="49"/>
  <c r="DG110" i="49"/>
  <c r="EK110" i="49"/>
  <c r="FP110" i="49"/>
  <c r="EJ110" i="49"/>
  <c r="FE110" i="49"/>
  <c r="DD110" i="49"/>
  <c r="EO110" i="49"/>
  <c r="GB110" i="49"/>
  <c r="GJ110" i="49"/>
  <c r="FC110" i="49"/>
  <c r="EP110" i="49"/>
  <c r="GG110" i="49"/>
  <c r="EX110" i="49"/>
  <c r="DU110" i="49"/>
  <c r="GL110" i="49"/>
  <c r="EZ110" i="49"/>
  <c r="DZ110" i="49"/>
  <c r="GP110" i="49"/>
  <c r="DV110" i="49"/>
  <c r="DN110" i="49"/>
  <c r="GQ67" i="49"/>
  <c r="FS67" i="49"/>
  <c r="DT67" i="49"/>
  <c r="EW67" i="49"/>
  <c r="GE67" i="49"/>
  <c r="EL67" i="49"/>
  <c r="DR67" i="49"/>
  <c r="ER67" i="49"/>
  <c r="DN67" i="49"/>
  <c r="EB67" i="49"/>
  <c r="FH67" i="49"/>
  <c r="DS67" i="49"/>
  <c r="GH67" i="49"/>
  <c r="FW67" i="49"/>
  <c r="FK67" i="49"/>
  <c r="GM67" i="49"/>
  <c r="GI67" i="49"/>
  <c r="FZ67" i="49"/>
  <c r="DO67" i="49"/>
  <c r="DG67" i="49"/>
  <c r="GJ67" i="49"/>
  <c r="FU67" i="49"/>
  <c r="FO67" i="49"/>
  <c r="EQ67" i="49"/>
  <c r="GC67" i="49"/>
  <c r="EF67" i="49"/>
  <c r="DU67" i="49"/>
  <c r="DH67" i="49"/>
  <c r="FL67" i="49"/>
  <c r="EY67" i="49"/>
  <c r="EU67" i="49"/>
  <c r="DV67" i="49"/>
  <c r="DE67" i="49"/>
  <c r="GF67" i="49"/>
  <c r="DC67" i="49"/>
  <c r="DD67" i="49"/>
  <c r="DP67" i="49"/>
  <c r="FB67" i="49"/>
  <c r="EO67" i="49"/>
  <c r="EX67" i="49"/>
  <c r="FA67" i="49"/>
  <c r="DW67" i="49"/>
  <c r="FD67" i="49"/>
  <c r="GG67" i="49"/>
  <c r="DM67" i="49"/>
  <c r="DL67" i="49"/>
  <c r="EE67" i="49"/>
  <c r="FC67" i="49"/>
  <c r="FJ67" i="49"/>
  <c r="GR67" i="49"/>
  <c r="GA67" i="49"/>
  <c r="FF67" i="49"/>
  <c r="FP67" i="49"/>
  <c r="EI67" i="49"/>
  <c r="EN67" i="49"/>
  <c r="EK67" i="49"/>
  <c r="ES67" i="49"/>
  <c r="DJ67" i="49"/>
  <c r="EZ67" i="49"/>
  <c r="GK67" i="49"/>
  <c r="DK67" i="49"/>
  <c r="EJ67" i="49"/>
  <c r="DX67" i="49"/>
  <c r="GL67" i="49"/>
  <c r="EM67" i="49"/>
  <c r="ED67" i="49"/>
  <c r="EP67" i="49"/>
  <c r="FE67" i="49"/>
  <c r="GO67" i="49"/>
  <c r="GB67" i="49"/>
  <c r="GD67" i="49"/>
  <c r="EA67" i="49"/>
  <c r="FY67" i="49"/>
  <c r="EH67" i="49"/>
  <c r="DQ67" i="49"/>
  <c r="DY67" i="49"/>
  <c r="FI67" i="49"/>
  <c r="EG67" i="49"/>
  <c r="FT67" i="49"/>
  <c r="FG67" i="49"/>
  <c r="FQ67" i="49"/>
  <c r="FV67" i="49"/>
  <c r="FX67" i="49"/>
  <c r="DA67" i="49"/>
  <c r="DB67" i="49"/>
  <c r="GP67" i="49"/>
  <c r="GN67" i="49"/>
  <c r="FM67" i="49"/>
  <c r="FN67" i="49"/>
  <c r="DF67" i="49"/>
  <c r="ET67" i="49"/>
  <c r="DZ67" i="49"/>
  <c r="EC67" i="49"/>
  <c r="EV67" i="49"/>
  <c r="DI67" i="49"/>
  <c r="FR67" i="49"/>
  <c r="EI97" i="49"/>
  <c r="DJ97" i="49"/>
  <c r="GA97" i="49"/>
  <c r="EF97" i="49"/>
  <c r="DD97" i="49"/>
  <c r="FN97" i="49"/>
  <c r="DW97" i="49"/>
  <c r="FH97" i="49"/>
  <c r="FX97" i="49"/>
  <c r="GF97" i="49"/>
  <c r="EK97" i="49"/>
  <c r="FR97" i="49"/>
  <c r="EA97" i="49"/>
  <c r="DB97" i="49"/>
  <c r="FS97" i="49"/>
  <c r="GJ97" i="49"/>
  <c r="FB97" i="49"/>
  <c r="GG97" i="49"/>
  <c r="EL97" i="49"/>
  <c r="GM97" i="49"/>
  <c r="DG97" i="49"/>
  <c r="EJ97" i="49"/>
  <c r="ER97" i="49"/>
  <c r="GD97" i="49"/>
  <c r="DS97" i="49"/>
  <c r="GK97" i="49"/>
  <c r="FK97" i="49"/>
  <c r="DX97" i="49"/>
  <c r="FW97" i="49"/>
  <c r="EP97" i="49"/>
  <c r="FE97" i="49"/>
  <c r="DF97" i="49"/>
  <c r="EZ97" i="49"/>
  <c r="DV97" i="49"/>
  <c r="FO97" i="49"/>
  <c r="DM97" i="49"/>
  <c r="DK97" i="49"/>
  <c r="GC97" i="49"/>
  <c r="FC97" i="49"/>
  <c r="FT97" i="49"/>
  <c r="DO97" i="49"/>
  <c r="DA97" i="49"/>
  <c r="ES97" i="49"/>
  <c r="DY97" i="49"/>
  <c r="DE97" i="49"/>
  <c r="FV97" i="49"/>
  <c r="FA97" i="49"/>
  <c r="FP97" i="49"/>
  <c r="DC97" i="49"/>
  <c r="EH97" i="49"/>
  <c r="FG97" i="49"/>
  <c r="FM97" i="49"/>
  <c r="EM97" i="49"/>
  <c r="EN97" i="49"/>
  <c r="GB97" i="49"/>
  <c r="FI97" i="49"/>
  <c r="ED97" i="49"/>
  <c r="DU97" i="49"/>
  <c r="FL97" i="49"/>
  <c r="DL97" i="49"/>
  <c r="EX97" i="49"/>
  <c r="EC97" i="49"/>
  <c r="EY97" i="49"/>
  <c r="DZ97" i="49"/>
  <c r="GQ97" i="49"/>
  <c r="DP97" i="49"/>
  <c r="EB97" i="49"/>
  <c r="GL97" i="49"/>
  <c r="FY97" i="49"/>
  <c r="DI97" i="49"/>
  <c r="FQ97" i="49"/>
  <c r="FJ97" i="49"/>
  <c r="DT97" i="49"/>
  <c r="DQ97" i="49"/>
  <c r="FU97" i="49"/>
  <c r="ET97" i="49"/>
  <c r="GO97" i="49"/>
  <c r="GI97" i="49"/>
  <c r="EW97" i="49"/>
  <c r="FF97" i="49"/>
  <c r="EU97" i="49"/>
  <c r="EG97" i="49"/>
  <c r="EO97" i="49"/>
  <c r="GR97" i="49"/>
  <c r="EV97" i="49"/>
  <c r="FD97" i="49"/>
  <c r="DH97" i="49"/>
  <c r="GN97" i="49"/>
  <c r="FZ97" i="49"/>
  <c r="EE97" i="49"/>
  <c r="DR97" i="49"/>
  <c r="DN97" i="49"/>
  <c r="GE97" i="49"/>
  <c r="GH97" i="49"/>
  <c r="EQ97" i="49"/>
  <c r="GP97" i="49"/>
  <c r="GM88" i="49"/>
  <c r="GQ88" i="49"/>
  <c r="EE88" i="49"/>
  <c r="GB88" i="49"/>
  <c r="FC88" i="49"/>
  <c r="FL88" i="49"/>
  <c r="DW88" i="49"/>
  <c r="DE88" i="49"/>
  <c r="GO88" i="49"/>
  <c r="EM88" i="49"/>
  <c r="EY88" i="49"/>
  <c r="GC88" i="49"/>
  <c r="DL88" i="49"/>
  <c r="DJ88" i="49"/>
  <c r="FX88" i="49"/>
  <c r="FJ88" i="49"/>
  <c r="FS88" i="49"/>
  <c r="EK88" i="49"/>
  <c r="DN88" i="49"/>
  <c r="GG88" i="49"/>
  <c r="DA88" i="49"/>
  <c r="FH88" i="49"/>
  <c r="DB88" i="49"/>
  <c r="ER88" i="49"/>
  <c r="GI88" i="49"/>
  <c r="EJ88" i="49"/>
  <c r="FV88" i="49"/>
  <c r="DM88" i="49"/>
  <c r="EL88" i="49"/>
  <c r="GD88" i="49"/>
  <c r="EI88" i="49"/>
  <c r="DQ88" i="49"/>
  <c r="GK88" i="49"/>
  <c r="EX88" i="49"/>
  <c r="DR88" i="49"/>
  <c r="FQ88" i="49"/>
  <c r="EH88" i="49"/>
  <c r="FM88" i="49"/>
  <c r="DP88" i="49"/>
  <c r="FD88" i="49"/>
  <c r="GR88" i="49"/>
  <c r="EF88" i="49"/>
  <c r="FK88" i="49"/>
  <c r="GP88" i="49"/>
  <c r="ES88" i="49"/>
  <c r="EA88" i="49"/>
  <c r="FE88" i="49"/>
  <c r="DZ88" i="49"/>
  <c r="EU88" i="49"/>
  <c r="DV88" i="49"/>
  <c r="FA88" i="49"/>
  <c r="GF88" i="49"/>
  <c r="GJ88" i="49"/>
  <c r="DX88" i="49"/>
  <c r="GH88" i="49"/>
  <c r="ET88" i="49"/>
  <c r="DT88" i="49"/>
  <c r="EW88" i="49"/>
  <c r="FG88" i="49"/>
  <c r="DS88" i="49"/>
  <c r="DI88" i="49"/>
  <c r="FT88" i="49"/>
  <c r="EV88" i="49"/>
  <c r="FZ88" i="49"/>
  <c r="DK88" i="49"/>
  <c r="DD88" i="49"/>
  <c r="EG88" i="49"/>
  <c r="GL88" i="49"/>
  <c r="FR88" i="49"/>
  <c r="DF88" i="49"/>
  <c r="FP88" i="49"/>
  <c r="FY88" i="49"/>
  <c r="FU88" i="49"/>
  <c r="FB88" i="49"/>
  <c r="EB88" i="49"/>
  <c r="EZ88" i="49"/>
  <c r="FO88" i="49"/>
  <c r="DG88" i="49"/>
  <c r="ED88" i="49"/>
  <c r="FF88" i="49"/>
  <c r="EQ88" i="49"/>
  <c r="DC88" i="49"/>
  <c r="EC88" i="49"/>
  <c r="GN88" i="49"/>
  <c r="FW88" i="49"/>
  <c r="GA88" i="49"/>
  <c r="DO88" i="49"/>
  <c r="DH88" i="49"/>
  <c r="FN88" i="49"/>
  <c r="DU88" i="49"/>
  <c r="EN88" i="49"/>
  <c r="GE88" i="49"/>
  <c r="DY88" i="49"/>
  <c r="EO88" i="49"/>
  <c r="EP88" i="49"/>
  <c r="FI88" i="49"/>
  <c r="FR104" i="49"/>
  <c r="DF104" i="49"/>
  <c r="EK104" i="49"/>
  <c r="FP104" i="49"/>
  <c r="DD104" i="49"/>
  <c r="EI104" i="49"/>
  <c r="EP104" i="49"/>
  <c r="DI104" i="49"/>
  <c r="EO104" i="49"/>
  <c r="EM104" i="49"/>
  <c r="DH104" i="49"/>
  <c r="GA104" i="49"/>
  <c r="FJ104" i="49"/>
  <c r="GO104" i="49"/>
  <c r="EC104" i="49"/>
  <c r="FH104" i="49"/>
  <c r="GM104" i="49"/>
  <c r="EA104" i="49"/>
  <c r="EH104" i="49"/>
  <c r="GQ104" i="49"/>
  <c r="EU104" i="49"/>
  <c r="GJ104" i="49"/>
  <c r="EE104" i="49"/>
  <c r="DB104" i="49"/>
  <c r="FB104" i="49"/>
  <c r="GG104" i="49"/>
  <c r="DU104" i="49"/>
  <c r="EZ104" i="49"/>
  <c r="GE104" i="49"/>
  <c r="GL104" i="49"/>
  <c r="ET104" i="49"/>
  <c r="FY104" i="49"/>
  <c r="DM104" i="49"/>
  <c r="ER104" i="49"/>
  <c r="FW104" i="49"/>
  <c r="GD104" i="49"/>
  <c r="DR104" i="49"/>
  <c r="FT104" i="49"/>
  <c r="EV104" i="49"/>
  <c r="FK104" i="49"/>
  <c r="GI104" i="49"/>
  <c r="GB104" i="49"/>
  <c r="GP104" i="49"/>
  <c r="ED104" i="49"/>
  <c r="FI104" i="49"/>
  <c r="GN104" i="49"/>
  <c r="EB104" i="49"/>
  <c r="FG104" i="49"/>
  <c r="FN104" i="49"/>
  <c r="FU104" i="49"/>
  <c r="DY104" i="49"/>
  <c r="GR104" i="49"/>
  <c r="FL104" i="49"/>
  <c r="FC104" i="49"/>
  <c r="GH104" i="49"/>
  <c r="DV104" i="49"/>
  <c r="FA104" i="49"/>
  <c r="GF104" i="49"/>
  <c r="DT104" i="49"/>
  <c r="EY104" i="49"/>
  <c r="FF104" i="49"/>
  <c r="DE104" i="49"/>
  <c r="DJ104" i="49"/>
  <c r="EF104" i="49"/>
  <c r="FD104" i="49"/>
  <c r="ES104" i="49"/>
  <c r="EX104" i="49"/>
  <c r="EW104" i="49"/>
  <c r="EN104" i="49"/>
  <c r="EJ104" i="49"/>
  <c r="DZ104" i="49"/>
  <c r="DX104" i="49"/>
  <c r="DC104" i="49"/>
  <c r="FX104" i="49"/>
  <c r="DK104" i="49"/>
  <c r="DS104" i="49"/>
  <c r="FE104" i="49"/>
  <c r="EL104" i="49"/>
  <c r="FO104" i="49"/>
  <c r="DO104" i="49"/>
  <c r="FM104" i="49"/>
  <c r="GC104" i="49"/>
  <c r="FZ104" i="49"/>
  <c r="DL104" i="49"/>
  <c r="DG104" i="49"/>
  <c r="FS104" i="49"/>
  <c r="DQ104" i="49"/>
  <c r="DN104" i="49"/>
  <c r="EQ104" i="49"/>
  <c r="DW104" i="49"/>
  <c r="DP104" i="49"/>
  <c r="FQ104" i="49"/>
  <c r="FV104" i="49"/>
  <c r="GK104" i="49"/>
  <c r="DA104" i="49"/>
  <c r="EG104" i="49"/>
  <c r="FR96" i="49"/>
  <c r="GG96" i="49"/>
  <c r="DU96" i="49"/>
  <c r="EZ96" i="49"/>
  <c r="GE96" i="49"/>
  <c r="DS96" i="49"/>
  <c r="EX96" i="49"/>
  <c r="FD96" i="49"/>
  <c r="GK96" i="49"/>
  <c r="DZ96" i="49"/>
  <c r="DO96" i="49"/>
  <c r="GC96" i="49"/>
  <c r="FB96" i="49"/>
  <c r="FQ96" i="49"/>
  <c r="DE96" i="49"/>
  <c r="EJ96" i="49"/>
  <c r="FO96" i="49"/>
  <c r="DC96" i="49"/>
  <c r="EH96" i="49"/>
  <c r="GD96" i="49"/>
  <c r="EM96" i="49"/>
  <c r="GJ96" i="49"/>
  <c r="DB96" i="49"/>
  <c r="DQ96" i="49"/>
  <c r="EP96" i="49"/>
  <c r="FU96" i="49"/>
  <c r="FW96" i="49"/>
  <c r="FJ96" i="49"/>
  <c r="DI96" i="49"/>
  <c r="FY96" i="49"/>
  <c r="EU96" i="49"/>
  <c r="DG96" i="49"/>
  <c r="GI96" i="49"/>
  <c r="DJ96" i="49"/>
  <c r="GR96" i="49"/>
  <c r="FC96" i="49"/>
  <c r="GP96" i="49"/>
  <c r="ED96" i="49"/>
  <c r="FZ96" i="49"/>
  <c r="DN96" i="49"/>
  <c r="ET96" i="49"/>
  <c r="FI96" i="49"/>
  <c r="GN96" i="49"/>
  <c r="FE96" i="49"/>
  <c r="FM96" i="49"/>
  <c r="DY96" i="49"/>
  <c r="ER96" i="49"/>
  <c r="EB96" i="49"/>
  <c r="GQ96" i="49"/>
  <c r="EE96" i="49"/>
  <c r="GB96" i="49"/>
  <c r="EL96" i="49"/>
  <c r="FA96" i="49"/>
  <c r="GF96" i="49"/>
  <c r="DT96" i="49"/>
  <c r="EG96" i="49"/>
  <c r="DR96" i="49"/>
  <c r="DX96" i="49"/>
  <c r="EO96" i="49"/>
  <c r="DM96" i="49"/>
  <c r="DW96" i="49"/>
  <c r="DP96" i="49"/>
  <c r="DV96" i="49"/>
  <c r="ES96" i="49"/>
  <c r="FX96" i="49"/>
  <c r="DL96" i="49"/>
  <c r="EQ96" i="49"/>
  <c r="EF96" i="49"/>
  <c r="DH96" i="49"/>
  <c r="FV96" i="49"/>
  <c r="EN96" i="49"/>
  <c r="FG96" i="49"/>
  <c r="FT96" i="49"/>
  <c r="DF96" i="49"/>
  <c r="EK96" i="49"/>
  <c r="FP96" i="49"/>
  <c r="DD96" i="49"/>
  <c r="EI96" i="49"/>
  <c r="FN96" i="49"/>
  <c r="EY96" i="49"/>
  <c r="DA96" i="49"/>
  <c r="FK96" i="49"/>
  <c r="GA96" i="49"/>
  <c r="GL96" i="49"/>
  <c r="FH96" i="49"/>
  <c r="FL96" i="49"/>
  <c r="GM96" i="49"/>
  <c r="EA96" i="49"/>
  <c r="FF96" i="49"/>
  <c r="FS96" i="49"/>
  <c r="GH96" i="49"/>
  <c r="EW96" i="49"/>
  <c r="EC96" i="49"/>
  <c r="DK96" i="49"/>
  <c r="GO96" i="49"/>
  <c r="EV96" i="49"/>
  <c r="EW53" i="49"/>
  <c r="FK53" i="49"/>
  <c r="GB53" i="49"/>
  <c r="DS53" i="49"/>
  <c r="FH53" i="49"/>
  <c r="FG53" i="49"/>
  <c r="FQ53" i="49"/>
  <c r="FN53" i="49"/>
  <c r="FE53" i="49"/>
  <c r="FV53" i="49"/>
  <c r="GJ53" i="49"/>
  <c r="FD53" i="49"/>
  <c r="GH53" i="49"/>
  <c r="DN53" i="49"/>
  <c r="GK53" i="49"/>
  <c r="DK53" i="49"/>
  <c r="DH53" i="49"/>
  <c r="GE53" i="49"/>
  <c r="DG53" i="49"/>
  <c r="EL53" i="49"/>
  <c r="EO53" i="49"/>
  <c r="GG53" i="49"/>
  <c r="DU53" i="49"/>
  <c r="ET53" i="49"/>
  <c r="FT53" i="49"/>
  <c r="GC53" i="49"/>
  <c r="ER53" i="49"/>
  <c r="GR53" i="49"/>
  <c r="FF53" i="49"/>
  <c r="GP53" i="49"/>
  <c r="DX53" i="49"/>
  <c r="FY53" i="49"/>
  <c r="FJ53" i="49"/>
  <c r="DQ53" i="49"/>
  <c r="GQ53" i="49"/>
  <c r="FL53" i="49"/>
  <c r="DC53" i="49"/>
  <c r="DT53" i="49"/>
  <c r="EK53" i="49"/>
  <c r="GM53" i="49"/>
  <c r="DP53" i="49"/>
  <c r="GO53" i="49"/>
  <c r="FS53" i="49"/>
  <c r="DI53" i="49"/>
  <c r="FR53" i="49"/>
  <c r="ES53" i="49"/>
  <c r="FU53" i="49"/>
  <c r="GL53" i="49"/>
  <c r="GN53" i="49"/>
  <c r="FI53" i="49"/>
  <c r="FA53" i="49"/>
  <c r="EZ53" i="49"/>
  <c r="EN53" i="49"/>
  <c r="FX53" i="49"/>
  <c r="FW53" i="49"/>
  <c r="FB53" i="49"/>
  <c r="GI53" i="49"/>
  <c r="EV53" i="49"/>
  <c r="FM53" i="49"/>
  <c r="FZ53" i="49"/>
  <c r="FO53" i="49"/>
  <c r="EP53" i="49"/>
  <c r="EY53" i="49"/>
  <c r="DO53" i="49"/>
  <c r="EQ53" i="49"/>
  <c r="DE53" i="49"/>
  <c r="DA53" i="49"/>
  <c r="DF53" i="49"/>
  <c r="DV53" i="49"/>
  <c r="EM53" i="49"/>
  <c r="DL53" i="49"/>
  <c r="GA53" i="49"/>
  <c r="DR53" i="49"/>
  <c r="DM53" i="49"/>
  <c r="DD53" i="49"/>
  <c r="DB53" i="49"/>
  <c r="GF53" i="49"/>
  <c r="FP53" i="49"/>
  <c r="DJ53" i="49"/>
  <c r="FC53" i="49"/>
  <c r="EU53" i="49"/>
  <c r="EX53" i="49"/>
  <c r="GD53" i="49"/>
  <c r="DW53" i="49"/>
  <c r="EG53" i="49"/>
  <c r="EH53" i="49"/>
  <c r="DZ53" i="49"/>
  <c r="EF53" i="49"/>
  <c r="EA53" i="49"/>
  <c r="EE53" i="49"/>
  <c r="EI53" i="49"/>
  <c r="ED53" i="49"/>
  <c r="EB53" i="49"/>
  <c r="EC53" i="49"/>
  <c r="EJ53" i="49"/>
  <c r="DY53" i="49"/>
  <c r="GL111" i="49"/>
  <c r="DZ111" i="49"/>
  <c r="FE111" i="49"/>
  <c r="GR111" i="49"/>
  <c r="EF111" i="49"/>
  <c r="FK111" i="49"/>
  <c r="GO111" i="49"/>
  <c r="ER111" i="49"/>
  <c r="FG111" i="49"/>
  <c r="DE111" i="49"/>
  <c r="EQ111" i="49"/>
  <c r="GM111" i="49"/>
  <c r="GD111" i="49"/>
  <c r="DR111" i="49"/>
  <c r="EW111" i="49"/>
  <c r="GJ111" i="49"/>
  <c r="DX111" i="49"/>
  <c r="FC111" i="49"/>
  <c r="GG111" i="49"/>
  <c r="GH111" i="49"/>
  <c r="GF111" i="49"/>
  <c r="DC111" i="49"/>
  <c r="DD111" i="49"/>
  <c r="DK111" i="49"/>
  <c r="FV111" i="49"/>
  <c r="DJ111" i="49"/>
  <c r="EO111" i="49"/>
  <c r="GB111" i="49"/>
  <c r="DP111" i="49"/>
  <c r="EU111" i="49"/>
  <c r="FY111" i="49"/>
  <c r="EP111" i="49"/>
  <c r="FX111" i="49"/>
  <c r="GP111" i="49"/>
  <c r="EI111" i="49"/>
  <c r="DS111" i="49"/>
  <c r="FN111" i="49"/>
  <c r="DB111" i="49"/>
  <c r="EG111" i="49"/>
  <c r="FT111" i="49"/>
  <c r="DH111" i="49"/>
  <c r="EM111" i="49"/>
  <c r="FQ111" i="49"/>
  <c r="EC111" i="49"/>
  <c r="FR111" i="49"/>
  <c r="EY111" i="49"/>
  <c r="EZ111" i="49"/>
  <c r="EB111" i="49"/>
  <c r="FF111" i="49"/>
  <c r="GK111" i="49"/>
  <c r="DY111" i="49"/>
  <c r="FL111" i="49"/>
  <c r="GQ111" i="49"/>
  <c r="EE111" i="49"/>
  <c r="FI111" i="49"/>
  <c r="DF111" i="49"/>
  <c r="FZ111" i="49"/>
  <c r="EJ111" i="49"/>
  <c r="FJ111" i="49"/>
  <c r="DM111" i="49"/>
  <c r="EX111" i="49"/>
  <c r="GC111" i="49"/>
  <c r="DQ111" i="49"/>
  <c r="FD111" i="49"/>
  <c r="GI111" i="49"/>
  <c r="DW111" i="49"/>
  <c r="FA111" i="49"/>
  <c r="ET111" i="49"/>
  <c r="DT111" i="49"/>
  <c r="FB111" i="49"/>
  <c r="FW111" i="49"/>
  <c r="GN111" i="49"/>
  <c r="EH111" i="49"/>
  <c r="FM111" i="49"/>
  <c r="DA111" i="49"/>
  <c r="EN111" i="49"/>
  <c r="FS111" i="49"/>
  <c r="DG111" i="49"/>
  <c r="EK111" i="49"/>
  <c r="ES111" i="49"/>
  <c r="FU111" i="49"/>
  <c r="DU111" i="49"/>
  <c r="EL111" i="49"/>
  <c r="EA111" i="49"/>
  <c r="DV111" i="49"/>
  <c r="FO111" i="49"/>
  <c r="EV111" i="49"/>
  <c r="GE111" i="49"/>
  <c r="DN111" i="49"/>
  <c r="FP111" i="49"/>
  <c r="FH111" i="49"/>
  <c r="GA111" i="49"/>
  <c r="DL111" i="49"/>
  <c r="DO111" i="49"/>
  <c r="DI111" i="49"/>
  <c r="ED111" i="49"/>
  <c r="FY80" i="49"/>
  <c r="DU80" i="49"/>
  <c r="EX80" i="49"/>
  <c r="DF80" i="49"/>
  <c r="FJ80" i="49"/>
  <c r="DW80" i="49"/>
  <c r="EV80" i="49"/>
  <c r="FS80" i="49"/>
  <c r="FK80" i="49"/>
  <c r="FC80" i="49"/>
  <c r="EZ80" i="49"/>
  <c r="FA80" i="49"/>
  <c r="DM80" i="49"/>
  <c r="ER80" i="49"/>
  <c r="FF80" i="49"/>
  <c r="EI80" i="49"/>
  <c r="GM80" i="49"/>
  <c r="FB80" i="49"/>
  <c r="GA80" i="49"/>
  <c r="DG80" i="49"/>
  <c r="GP80" i="49"/>
  <c r="GH80" i="49"/>
  <c r="FI80" i="49"/>
  <c r="EK80" i="49"/>
  <c r="FQ80" i="49"/>
  <c r="GN80" i="49"/>
  <c r="FN80" i="49"/>
  <c r="FV80" i="49"/>
  <c r="EA80" i="49"/>
  <c r="GE80" i="49"/>
  <c r="DO80" i="49"/>
  <c r="EL80" i="49"/>
  <c r="ED80" i="49"/>
  <c r="DV80" i="49"/>
  <c r="DT80" i="49"/>
  <c r="FZ80" i="49"/>
  <c r="DE80" i="49"/>
  <c r="EJ80" i="49"/>
  <c r="EG80" i="49"/>
  <c r="GK80" i="49"/>
  <c r="GO80" i="49"/>
  <c r="DS80" i="49"/>
  <c r="ET80" i="49"/>
  <c r="FO80" i="49"/>
  <c r="FG80" i="49"/>
  <c r="EY80" i="49"/>
  <c r="GB80" i="49"/>
  <c r="FX80" i="49"/>
  <c r="FP80" i="49"/>
  <c r="GL80" i="49"/>
  <c r="FT80" i="49"/>
  <c r="DY80" i="49"/>
  <c r="GC80" i="49"/>
  <c r="DL80" i="49"/>
  <c r="FW80" i="49"/>
  <c r="DC80" i="49"/>
  <c r="DJ80" i="49"/>
  <c r="EC80" i="49"/>
  <c r="GF80" i="49"/>
  <c r="FH80" i="49"/>
  <c r="DD80" i="49"/>
  <c r="EB80" i="49"/>
  <c r="DH80" i="49"/>
  <c r="FL80" i="49"/>
  <c r="DQ80" i="49"/>
  <c r="DR80" i="49"/>
  <c r="FM80" i="49"/>
  <c r="FE80" i="49"/>
  <c r="EW80" i="49"/>
  <c r="DK80" i="49"/>
  <c r="DP80" i="49"/>
  <c r="EQ80" i="49"/>
  <c r="ES80" i="49"/>
  <c r="DZ80" i="49"/>
  <c r="FR80" i="49"/>
  <c r="EE80" i="49"/>
  <c r="GI80" i="49"/>
  <c r="DI80" i="49"/>
  <c r="EN80" i="49"/>
  <c r="EF80" i="49"/>
  <c r="DX80" i="49"/>
  <c r="EO80" i="49"/>
  <c r="EU80" i="49"/>
  <c r="GD80" i="49"/>
  <c r="FD80" i="49"/>
  <c r="FU80" i="49"/>
  <c r="DA80" i="49"/>
  <c r="GR80" i="49"/>
  <c r="GG80" i="49"/>
  <c r="GJ80" i="49"/>
  <c r="DB80" i="49"/>
  <c r="EP80" i="49"/>
  <c r="EM80" i="49"/>
  <c r="EH80" i="49"/>
  <c r="GQ80" i="49"/>
  <c r="DN80" i="49"/>
  <c r="DI34" i="49"/>
  <c r="DF34" i="49"/>
  <c r="DJ34" i="49"/>
  <c r="DE34" i="49"/>
  <c r="DA34" i="49"/>
  <c r="DD34" i="49"/>
  <c r="DK34" i="49"/>
  <c r="DC34" i="49"/>
  <c r="DG34" i="49"/>
  <c r="DB34" i="49"/>
  <c r="DH34" i="49"/>
  <c r="DL34" i="49"/>
  <c r="GK34" i="49"/>
  <c r="GM34" i="49"/>
  <c r="GO34" i="49"/>
  <c r="GH34" i="49"/>
  <c r="GN34" i="49"/>
  <c r="GP34" i="49"/>
  <c r="GI34" i="49"/>
  <c r="GL34" i="49"/>
  <c r="GR34" i="49"/>
  <c r="GJ34" i="49"/>
  <c r="GG34" i="49"/>
  <c r="GQ34" i="49"/>
  <c r="EZ34" i="49"/>
  <c r="GE34" i="49"/>
  <c r="FV34" i="49"/>
  <c r="EA34" i="49"/>
  <c r="EJ34" i="49"/>
  <c r="EB34" i="49"/>
  <c r="EN34" i="49"/>
  <c r="FZ34" i="49"/>
  <c r="GC34" i="49"/>
  <c r="FG34" i="49"/>
  <c r="FW34" i="49"/>
  <c r="GB34" i="49"/>
  <c r="EU34" i="49"/>
  <c r="FM34" i="49"/>
  <c r="FP34" i="49"/>
  <c r="FO34" i="49"/>
  <c r="FB34" i="49"/>
  <c r="EW34" i="49"/>
  <c r="FY34" i="49"/>
  <c r="FS34" i="49"/>
  <c r="FX34" i="49"/>
  <c r="EH34" i="49"/>
  <c r="EI34" i="49"/>
  <c r="FH34" i="49"/>
  <c r="GD34" i="49"/>
  <c r="EV34" i="49"/>
  <c r="GF34" i="49"/>
  <c r="FJ34" i="49"/>
  <c r="FL34" i="49"/>
  <c r="FN34" i="49"/>
  <c r="GA34" i="49"/>
  <c r="ED34" i="49"/>
  <c r="EE34" i="49"/>
  <c r="FR34" i="49"/>
  <c r="FF34" i="49"/>
  <c r="EO34" i="49"/>
  <c r="FU34" i="49"/>
  <c r="EQ34" i="49"/>
  <c r="FT34" i="49"/>
  <c r="EP34" i="49"/>
  <c r="FC34" i="49"/>
  <c r="DZ34" i="49"/>
  <c r="FQ34" i="49"/>
  <c r="FE34" i="49"/>
  <c r="FD34" i="49"/>
  <c r="FI34" i="49"/>
  <c r="EK34" i="49"/>
  <c r="EC34" i="49"/>
  <c r="ET34" i="49"/>
  <c r="FK34" i="49"/>
  <c r="EX34" i="49"/>
  <c r="EG34" i="49"/>
  <c r="EM34" i="49"/>
  <c r="FA34" i="49"/>
  <c r="EL34" i="49"/>
  <c r="EY34" i="49"/>
  <c r="ES34" i="49"/>
  <c r="EF34" i="49"/>
  <c r="DY34" i="49"/>
  <c r="ER34" i="49"/>
  <c r="DU34" i="49"/>
  <c r="DP34" i="49"/>
  <c r="DQ34" i="49"/>
  <c r="DV34" i="49"/>
  <c r="DX34" i="49"/>
  <c r="DR34" i="49"/>
  <c r="DW34" i="49"/>
  <c r="DM34" i="49"/>
  <c r="DN34" i="49"/>
  <c r="DO34" i="49"/>
  <c r="DS34" i="49"/>
  <c r="DT34" i="49"/>
  <c r="EZ5" i="49"/>
  <c r="GO5" i="49"/>
  <c r="GJ5" i="49"/>
  <c r="DG5" i="49"/>
  <c r="DD5" i="49"/>
  <c r="DK5" i="49"/>
  <c r="GP5" i="49"/>
  <c r="DI5" i="49"/>
  <c r="GQ5" i="49"/>
  <c r="GG5" i="49"/>
  <c r="GK5" i="49"/>
  <c r="GL5" i="49"/>
  <c r="DH5" i="49"/>
  <c r="GM5" i="49"/>
  <c r="DE5" i="49"/>
  <c r="DC5" i="49"/>
  <c r="GH5" i="49"/>
  <c r="GI5" i="49"/>
  <c r="DL5" i="49"/>
  <c r="DA5" i="49"/>
  <c r="DJ5" i="49"/>
  <c r="GR5" i="49"/>
  <c r="DB5" i="49"/>
  <c r="DF5" i="49"/>
  <c r="GN5" i="49"/>
  <c r="FA5" i="49"/>
  <c r="GA5" i="49"/>
  <c r="FZ5" i="49"/>
  <c r="ES5" i="49"/>
  <c r="FO5" i="49"/>
  <c r="EO5" i="49"/>
  <c r="FJ5" i="49"/>
  <c r="FR5" i="49"/>
  <c r="EX5" i="49"/>
  <c r="FG5" i="49"/>
  <c r="GB5" i="49"/>
  <c r="ET5" i="49"/>
  <c r="FH5" i="49"/>
  <c r="EV5" i="49"/>
  <c r="ER5" i="49"/>
  <c r="FB5" i="49"/>
  <c r="EF5" i="49"/>
  <c r="FV5" i="49"/>
  <c r="EI5" i="49"/>
  <c r="FW5" i="49"/>
  <c r="EN5" i="49"/>
  <c r="GD5" i="49"/>
  <c r="FQ5" i="49"/>
  <c r="EU5" i="49"/>
  <c r="EJ5" i="49"/>
  <c r="EM5" i="49"/>
  <c r="GC5" i="49"/>
  <c r="DZ5" i="49"/>
  <c r="EH5" i="49"/>
  <c r="EA5" i="49"/>
  <c r="FI5" i="49"/>
  <c r="EQ5" i="49"/>
  <c r="EL5" i="49"/>
  <c r="FE5" i="49"/>
  <c r="EE5" i="49"/>
  <c r="FN5" i="49"/>
  <c r="EK5" i="49"/>
  <c r="FU5" i="49"/>
  <c r="FT5" i="49"/>
  <c r="ED5" i="49"/>
  <c r="EY5" i="49"/>
  <c r="FX5" i="49"/>
  <c r="GF5" i="49"/>
  <c r="GE5" i="49"/>
  <c r="EB5" i="49"/>
  <c r="EW5" i="49"/>
  <c r="FM5" i="49"/>
  <c r="FY5" i="49"/>
  <c r="FS5" i="49"/>
  <c r="EC5" i="49"/>
  <c r="FL5" i="49"/>
  <c r="EG5" i="49"/>
  <c r="EP5" i="49"/>
  <c r="DY5" i="49"/>
  <c r="FC5" i="49"/>
  <c r="FF5" i="49"/>
  <c r="FK5" i="49"/>
  <c r="FD5" i="49"/>
  <c r="FP5" i="49"/>
  <c r="DQ5" i="49"/>
  <c r="DV5" i="49"/>
  <c r="DT5" i="49"/>
  <c r="DP5" i="49"/>
  <c r="DR5" i="49"/>
  <c r="DO5" i="49"/>
  <c r="DW5" i="49"/>
  <c r="DN5" i="49"/>
  <c r="DU5" i="49"/>
  <c r="DM5" i="49"/>
  <c r="DX5" i="49"/>
  <c r="DS5" i="49"/>
  <c r="DC27" i="49"/>
  <c r="DK27" i="49"/>
  <c r="DJ27" i="49"/>
  <c r="DE27" i="49"/>
  <c r="DB27" i="49"/>
  <c r="DL27" i="49"/>
  <c r="DI27" i="49"/>
  <c r="DD27" i="49"/>
  <c r="DF27" i="49"/>
  <c r="DA27" i="49"/>
  <c r="DG27" i="49"/>
  <c r="DH27" i="49"/>
  <c r="GI27" i="49"/>
  <c r="GO27" i="49"/>
  <c r="GL27" i="49"/>
  <c r="GG27" i="49"/>
  <c r="GR27" i="49"/>
  <c r="GQ27" i="49"/>
  <c r="GK27" i="49"/>
  <c r="GP27" i="49"/>
  <c r="GH27" i="49"/>
  <c r="GJ27" i="49"/>
  <c r="GM27" i="49"/>
  <c r="GN27" i="49"/>
  <c r="FY27" i="49"/>
  <c r="FL27" i="49"/>
  <c r="FX27" i="49"/>
  <c r="FE27" i="49"/>
  <c r="EQ27" i="49"/>
  <c r="EF27" i="49"/>
  <c r="EP27" i="49"/>
  <c r="FW27" i="49"/>
  <c r="FZ27" i="49"/>
  <c r="ER27" i="49"/>
  <c r="DY27" i="49"/>
  <c r="DZ27" i="49"/>
  <c r="FH27" i="49"/>
  <c r="FR27" i="49"/>
  <c r="FJ27" i="49"/>
  <c r="GF27" i="49"/>
  <c r="EN27" i="49"/>
  <c r="FN27" i="49"/>
  <c r="FM27" i="49"/>
  <c r="FB27" i="49"/>
  <c r="EG27" i="49"/>
  <c r="FI27" i="49"/>
  <c r="EZ27" i="49"/>
  <c r="EU27" i="49"/>
  <c r="FT27" i="49"/>
  <c r="FQ27" i="49"/>
  <c r="EB27" i="49"/>
  <c r="EM27" i="49"/>
  <c r="EY27" i="49"/>
  <c r="FG27" i="49"/>
  <c r="ES27" i="49"/>
  <c r="EW27" i="49"/>
  <c r="EA27" i="49"/>
  <c r="EI27" i="49"/>
  <c r="GA27" i="49"/>
  <c r="EC27" i="49"/>
  <c r="EH27" i="49"/>
  <c r="GC27" i="49"/>
  <c r="FP27" i="49"/>
  <c r="ET27" i="49"/>
  <c r="EL27" i="49"/>
  <c r="EJ27" i="49"/>
  <c r="FD27" i="49"/>
  <c r="GB27" i="49"/>
  <c r="EE27" i="49"/>
  <c r="FC27" i="49"/>
  <c r="EV27" i="49"/>
  <c r="FA27" i="49"/>
  <c r="EK27" i="49"/>
  <c r="EO27" i="49"/>
  <c r="FF27" i="49"/>
  <c r="FV27" i="49"/>
  <c r="FU27" i="49"/>
  <c r="FO27" i="49"/>
  <c r="ED27" i="49"/>
  <c r="EX27" i="49"/>
  <c r="FK27" i="49"/>
  <c r="FS27" i="49"/>
  <c r="GD27" i="49"/>
  <c r="GE27" i="49"/>
  <c r="DQ27" i="49"/>
  <c r="DW27" i="49"/>
  <c r="DO27" i="49"/>
  <c r="DT27" i="49"/>
  <c r="DS27" i="49"/>
  <c r="DV27" i="49"/>
  <c r="DP27" i="49"/>
  <c r="DM27" i="49"/>
  <c r="DN27" i="49"/>
  <c r="DX27" i="49"/>
  <c r="DU27" i="49"/>
  <c r="DR27" i="49"/>
  <c r="EW93" i="49"/>
  <c r="GI93" i="49"/>
  <c r="DW93" i="49"/>
  <c r="GJ93" i="49"/>
  <c r="DV93" i="49"/>
  <c r="DP93" i="49"/>
  <c r="ED93" i="49"/>
  <c r="DB93" i="49"/>
  <c r="DZ93" i="49"/>
  <c r="FY93" i="49"/>
  <c r="FM93" i="49"/>
  <c r="EC93" i="49"/>
  <c r="EO93" i="49"/>
  <c r="GA93" i="49"/>
  <c r="DO93" i="49"/>
  <c r="FP93" i="49"/>
  <c r="GF93" i="49"/>
  <c r="FZ93" i="49"/>
  <c r="DH93" i="49"/>
  <c r="FW93" i="49"/>
  <c r="DR93" i="49"/>
  <c r="EA93" i="49"/>
  <c r="GO93" i="49"/>
  <c r="FV93" i="49"/>
  <c r="EG93" i="49"/>
  <c r="FS93" i="49"/>
  <c r="DG93" i="49"/>
  <c r="ET93" i="49"/>
  <c r="FJ93" i="49"/>
  <c r="FD93" i="49"/>
  <c r="FX93" i="49"/>
  <c r="EI93" i="49"/>
  <c r="GM93" i="49"/>
  <c r="FU93" i="49"/>
  <c r="EQ93" i="49"/>
  <c r="FA93" i="49"/>
  <c r="DY93" i="49"/>
  <c r="FK93" i="49"/>
  <c r="GN93" i="49"/>
  <c r="DX93" i="49"/>
  <c r="EN93" i="49"/>
  <c r="EJ93" i="49"/>
  <c r="EF93" i="49"/>
  <c r="GD93" i="49"/>
  <c r="EP93" i="49"/>
  <c r="GL93" i="49"/>
  <c r="GK93" i="49"/>
  <c r="EM93" i="49"/>
  <c r="DQ93" i="49"/>
  <c r="FC93" i="49"/>
  <c r="FR93" i="49"/>
  <c r="DD93" i="49"/>
  <c r="DT93" i="49"/>
  <c r="DN93" i="49"/>
  <c r="GR93" i="49"/>
  <c r="FI93" i="49"/>
  <c r="FG93" i="49"/>
  <c r="EX93" i="49"/>
  <c r="DA93" i="49"/>
  <c r="GE93" i="49"/>
  <c r="DI93" i="49"/>
  <c r="EU93" i="49"/>
  <c r="EV93" i="49"/>
  <c r="GH93" i="49"/>
  <c r="GB93" i="49"/>
  <c r="GP93" i="49"/>
  <c r="FB93" i="49"/>
  <c r="DK93" i="49"/>
  <c r="FQ93" i="49"/>
  <c r="ES93" i="49"/>
  <c r="DJ93" i="49"/>
  <c r="GG93" i="49"/>
  <c r="FE93" i="49"/>
  <c r="GQ93" i="49"/>
  <c r="EE93" i="49"/>
  <c r="DF93" i="49"/>
  <c r="ER93" i="49"/>
  <c r="EL93" i="49"/>
  <c r="EZ93" i="49"/>
  <c r="EY93" i="49"/>
  <c r="DS93" i="49"/>
  <c r="FN93" i="49"/>
  <c r="FF93" i="49"/>
  <c r="DE93" i="49"/>
  <c r="FH93" i="49"/>
  <c r="EK93" i="49"/>
  <c r="DC93" i="49"/>
  <c r="DU93" i="49"/>
  <c r="FT93" i="49"/>
  <c r="EH93" i="49"/>
  <c r="DL93" i="49"/>
  <c r="EB93" i="49"/>
  <c r="FL93" i="49"/>
  <c r="GC93" i="49"/>
  <c r="FO93" i="49"/>
  <c r="DM93" i="49"/>
  <c r="GP51" i="49"/>
  <c r="EU51" i="49"/>
  <c r="FI51" i="49"/>
  <c r="DN51" i="49"/>
  <c r="DG51" i="49"/>
  <c r="GH51" i="49"/>
  <c r="DV51" i="49"/>
  <c r="FP51" i="49"/>
  <c r="FU51" i="49"/>
  <c r="EV51" i="49"/>
  <c r="DP51" i="49"/>
  <c r="FD51" i="49"/>
  <c r="GI51" i="49"/>
  <c r="DH51" i="49"/>
  <c r="EM51" i="49"/>
  <c r="FQ51" i="49"/>
  <c r="FB51" i="49"/>
  <c r="FY51" i="49"/>
  <c r="GQ51" i="49"/>
  <c r="GC51" i="49"/>
  <c r="EC51" i="49"/>
  <c r="ER51" i="49"/>
  <c r="FK51" i="49"/>
  <c r="FN51" i="49"/>
  <c r="ED51" i="49"/>
  <c r="DF51" i="49"/>
  <c r="FC51" i="49"/>
  <c r="FJ51" i="49"/>
  <c r="DE51" i="49"/>
  <c r="DW51" i="49"/>
  <c r="DD51" i="49"/>
  <c r="DK51" i="49"/>
  <c r="DC51" i="49"/>
  <c r="EP51" i="49"/>
  <c r="FL51" i="49"/>
  <c r="ES51" i="49"/>
  <c r="GM51" i="49"/>
  <c r="GE51" i="49"/>
  <c r="FW51" i="49"/>
  <c r="FO51" i="49"/>
  <c r="FH51" i="49"/>
  <c r="EZ51" i="49"/>
  <c r="EA51" i="49"/>
  <c r="DS51" i="49"/>
  <c r="GJ51" i="49"/>
  <c r="GB51" i="49"/>
  <c r="DX51" i="49"/>
  <c r="FA51" i="49"/>
  <c r="FG51" i="49"/>
  <c r="EY51" i="49"/>
  <c r="EQ51" i="49"/>
  <c r="EI51" i="49"/>
  <c r="EB51" i="49"/>
  <c r="DT51" i="49"/>
  <c r="DA51" i="49"/>
  <c r="GR51" i="49"/>
  <c r="EE51" i="49"/>
  <c r="EL51" i="49"/>
  <c r="ET51" i="49"/>
  <c r="GN51" i="49"/>
  <c r="FM51" i="49"/>
  <c r="FE51" i="49"/>
  <c r="EW51" i="49"/>
  <c r="EO51" i="49"/>
  <c r="FF51" i="49"/>
  <c r="EX51" i="49"/>
  <c r="EK51" i="49"/>
  <c r="DJ51" i="49"/>
  <c r="GG51" i="49"/>
  <c r="GA51" i="49"/>
  <c r="DL51" i="49"/>
  <c r="GL51" i="49"/>
  <c r="EG51" i="49"/>
  <c r="DY51" i="49"/>
  <c r="DQ51" i="49"/>
  <c r="DI51" i="49"/>
  <c r="DZ51" i="49"/>
  <c r="GK51" i="49"/>
  <c r="DB51" i="49"/>
  <c r="FR51" i="49"/>
  <c r="FX51" i="49"/>
  <c r="DR51" i="49"/>
  <c r="EJ51" i="49"/>
  <c r="FT51" i="49"/>
  <c r="GF51" i="49"/>
  <c r="FS51" i="49"/>
  <c r="GO51" i="49"/>
  <c r="DU51" i="49"/>
  <c r="FV51" i="49"/>
  <c r="FZ51" i="49"/>
  <c r="EH51" i="49"/>
  <c r="DO51" i="49"/>
  <c r="DM51" i="49"/>
  <c r="EN51" i="49"/>
  <c r="GD51" i="49"/>
  <c r="EF51" i="49"/>
  <c r="GL70" i="49"/>
  <c r="GO70" i="49"/>
  <c r="EE70" i="49"/>
  <c r="DQ70" i="49"/>
  <c r="ES70" i="49"/>
  <c r="GQ70" i="49"/>
  <c r="EG70" i="49"/>
  <c r="EO70" i="49"/>
  <c r="DO70" i="49"/>
  <c r="ET70" i="49"/>
  <c r="GM70" i="49"/>
  <c r="DP70" i="49"/>
  <c r="GJ70" i="49"/>
  <c r="EU70" i="49"/>
  <c r="FW70" i="49"/>
  <c r="GF70" i="49"/>
  <c r="DN70" i="49"/>
  <c r="EI70" i="49"/>
  <c r="EH70" i="49"/>
  <c r="EP70" i="49"/>
  <c r="FL70" i="49"/>
  <c r="EM70" i="49"/>
  <c r="EJ70" i="49"/>
  <c r="DA70" i="49"/>
  <c r="GA70" i="49"/>
  <c r="DI70" i="49"/>
  <c r="EZ70" i="49"/>
  <c r="DR70" i="49"/>
  <c r="GB70" i="49"/>
  <c r="DD70" i="49"/>
  <c r="EQ70" i="49"/>
  <c r="EY70" i="49"/>
  <c r="EW70" i="49"/>
  <c r="DH70" i="49"/>
  <c r="FK70" i="49"/>
  <c r="FN70" i="49"/>
  <c r="FR70" i="49"/>
  <c r="FV70" i="49"/>
  <c r="EK70" i="49"/>
  <c r="GG70" i="49"/>
  <c r="EN70" i="49"/>
  <c r="FQ70" i="49"/>
  <c r="DL70" i="49"/>
  <c r="DT70" i="49"/>
  <c r="EX70" i="49"/>
  <c r="FU70" i="49"/>
  <c r="DW70" i="49"/>
  <c r="GD70" i="49"/>
  <c r="EC70" i="49"/>
  <c r="DJ70" i="49"/>
  <c r="DF70" i="49"/>
  <c r="EA70" i="49"/>
  <c r="DY70" i="49"/>
  <c r="FA70" i="49"/>
  <c r="FZ70" i="49"/>
  <c r="GI70" i="49"/>
  <c r="FG70" i="49"/>
  <c r="FE70" i="49"/>
  <c r="DK70" i="49"/>
  <c r="FM70" i="49"/>
  <c r="FJ70" i="49"/>
  <c r="FX70" i="49"/>
  <c r="FS70" i="49"/>
  <c r="FC70" i="49"/>
  <c r="GP70" i="49"/>
  <c r="DV70" i="49"/>
  <c r="FI70" i="49"/>
  <c r="GR70" i="49"/>
  <c r="GN70" i="49"/>
  <c r="FF70" i="49"/>
  <c r="ER70" i="49"/>
  <c r="DU70" i="49"/>
  <c r="FT70" i="49"/>
  <c r="FD70" i="49"/>
  <c r="FY70" i="49"/>
  <c r="FO70" i="49"/>
  <c r="DE70" i="49"/>
  <c r="FB70" i="49"/>
  <c r="FH70" i="49"/>
  <c r="EL70" i="49"/>
  <c r="GE70" i="49"/>
  <c r="GC70" i="49"/>
  <c r="DG70" i="49"/>
  <c r="EB70" i="49"/>
  <c r="DX70" i="49"/>
  <c r="DZ70" i="49"/>
  <c r="DM70" i="49"/>
  <c r="DS70" i="49"/>
  <c r="GK70" i="49"/>
  <c r="DC70" i="49"/>
  <c r="GH70" i="49"/>
  <c r="EV70" i="49"/>
  <c r="FP70" i="49"/>
  <c r="EF70" i="49"/>
  <c r="ED70" i="49"/>
  <c r="DB70" i="49"/>
  <c r="DK26" i="49"/>
  <c r="DA26" i="49"/>
  <c r="DG26" i="49"/>
  <c r="DE26" i="49"/>
  <c r="DI26" i="49"/>
  <c r="DB26" i="49"/>
  <c r="DL26" i="49"/>
  <c r="DH26" i="49"/>
  <c r="DD26" i="49"/>
  <c r="DF26" i="49"/>
  <c r="EY26" i="49"/>
  <c r="DC26" i="49"/>
  <c r="DJ26" i="49"/>
  <c r="GD26" i="49"/>
  <c r="ES26" i="49"/>
  <c r="EN26" i="49"/>
  <c r="GQ26" i="49"/>
  <c r="EQ26" i="49"/>
  <c r="FY26" i="49"/>
  <c r="GO26" i="49"/>
  <c r="EJ26" i="49"/>
  <c r="FQ26" i="49"/>
  <c r="EG26" i="49"/>
  <c r="EC26" i="49"/>
  <c r="GP26" i="49"/>
  <c r="GK26" i="49"/>
  <c r="FJ26" i="49"/>
  <c r="EE26" i="49"/>
  <c r="FC26" i="49"/>
  <c r="EO26" i="49"/>
  <c r="FU26" i="49"/>
  <c r="GE26" i="49"/>
  <c r="FE26" i="49"/>
  <c r="EK26" i="49"/>
  <c r="GH26" i="49"/>
  <c r="EM26" i="49"/>
  <c r="GR26" i="49"/>
  <c r="FH26" i="49"/>
  <c r="EX26" i="49"/>
  <c r="FZ26" i="49"/>
  <c r="FD26" i="49"/>
  <c r="ET26" i="49"/>
  <c r="FR26" i="49"/>
  <c r="GC26" i="49"/>
  <c r="GI26" i="49"/>
  <c r="EZ26" i="49"/>
  <c r="GJ26" i="49"/>
  <c r="GF26" i="49"/>
  <c r="EP26" i="49"/>
  <c r="ED26" i="49"/>
  <c r="GA26" i="49"/>
  <c r="GB26" i="49"/>
  <c r="FF26" i="49"/>
  <c r="GG26" i="49"/>
  <c r="FI26" i="49"/>
  <c r="FA26" i="49"/>
  <c r="GL26" i="49"/>
  <c r="FX26" i="49"/>
  <c r="EB26" i="49"/>
  <c r="EH26" i="49"/>
  <c r="ER26" i="49"/>
  <c r="FL26" i="49"/>
  <c r="FV26" i="49"/>
  <c r="EL26" i="49"/>
  <c r="FW26" i="49"/>
  <c r="GM26" i="49"/>
  <c r="EU26" i="49"/>
  <c r="EW26" i="49"/>
  <c r="FP26" i="49"/>
  <c r="FO26" i="49"/>
  <c r="FM26" i="49"/>
  <c r="FK26" i="49"/>
  <c r="GN26" i="49"/>
  <c r="DZ26" i="49"/>
  <c r="FN26" i="49"/>
  <c r="EF26" i="49"/>
  <c r="EI26" i="49"/>
  <c r="FG26" i="49"/>
  <c r="FS26" i="49"/>
  <c r="EV26" i="49"/>
  <c r="FT26" i="49"/>
  <c r="DY26" i="49"/>
  <c r="EA26" i="49"/>
  <c r="FB26" i="49"/>
  <c r="DO26" i="49"/>
  <c r="DS26" i="49"/>
  <c r="DM26" i="49"/>
  <c r="DN26" i="49"/>
  <c r="DT26" i="49"/>
  <c r="DW26" i="49"/>
  <c r="DQ26" i="49"/>
  <c r="DR26" i="49"/>
  <c r="DP26" i="49"/>
  <c r="DX26" i="49"/>
  <c r="DV26" i="49"/>
  <c r="DU26" i="49"/>
  <c r="EU63" i="49"/>
  <c r="DK63" i="49"/>
  <c r="FN63" i="49"/>
  <c r="FY63" i="49"/>
  <c r="FR63" i="49"/>
  <c r="DP63" i="49"/>
  <c r="FJ63" i="49"/>
  <c r="GI63" i="49"/>
  <c r="DE63" i="49"/>
  <c r="GD63" i="49"/>
  <c r="EC63" i="49"/>
  <c r="FL63" i="49"/>
  <c r="GN63" i="49"/>
  <c r="EA63" i="49"/>
  <c r="FV63" i="49"/>
  <c r="FZ63" i="49"/>
  <c r="ET63" i="49"/>
  <c r="DR63" i="49"/>
  <c r="DV63" i="49"/>
  <c r="FM63" i="49"/>
  <c r="GB63" i="49"/>
  <c r="EP63" i="49"/>
  <c r="EE63" i="49"/>
  <c r="EH63" i="49"/>
  <c r="EG63" i="49"/>
  <c r="GK63" i="49"/>
  <c r="DT63" i="49"/>
  <c r="DL63" i="49"/>
  <c r="FT63" i="49"/>
  <c r="DG63" i="49"/>
  <c r="GQ63" i="49"/>
  <c r="GA63" i="49"/>
  <c r="FQ63" i="49"/>
  <c r="DX63" i="49"/>
  <c r="FS63" i="49"/>
  <c r="ER63" i="49"/>
  <c r="GJ63" i="49"/>
  <c r="GM63" i="49"/>
  <c r="GO63" i="49"/>
  <c r="EB63" i="49"/>
  <c r="DD63" i="49"/>
  <c r="FX63" i="49"/>
  <c r="EO63" i="49"/>
  <c r="DQ63" i="49"/>
  <c r="FW63" i="49"/>
  <c r="GL63" i="49"/>
  <c r="DO63" i="49"/>
  <c r="FG63" i="49"/>
  <c r="DB63" i="49"/>
  <c r="FO63" i="49"/>
  <c r="GR63" i="49"/>
  <c r="GC63" i="49"/>
  <c r="FK63" i="49"/>
  <c r="EM63" i="49"/>
  <c r="DF63" i="49"/>
  <c r="DC63" i="49"/>
  <c r="EF63" i="49"/>
  <c r="GP63" i="49"/>
  <c r="EL63" i="49"/>
  <c r="FI63" i="49"/>
  <c r="DW63" i="49"/>
  <c r="DI63" i="49"/>
  <c r="DJ63" i="49"/>
  <c r="EK63" i="49"/>
  <c r="DN63" i="49"/>
  <c r="EJ63" i="49"/>
  <c r="DS63" i="49"/>
  <c r="GG63" i="49"/>
  <c r="EN63" i="49"/>
  <c r="FU63" i="49"/>
  <c r="GF63" i="49"/>
  <c r="ES63" i="49"/>
  <c r="DY63" i="49"/>
  <c r="GH63" i="49"/>
  <c r="EV63" i="49"/>
  <c r="DZ63" i="49"/>
  <c r="DM63" i="49"/>
  <c r="DH63" i="49"/>
  <c r="ED63" i="49"/>
  <c r="DA63" i="49"/>
  <c r="GE63" i="49"/>
  <c r="DU63" i="49"/>
  <c r="FP63" i="49"/>
  <c r="EI63" i="49"/>
  <c r="EQ63" i="49"/>
  <c r="FB63" i="49"/>
  <c r="FC63" i="49"/>
  <c r="FF63" i="49"/>
  <c r="FE63" i="49"/>
  <c r="EZ63" i="49"/>
  <c r="FH63" i="49"/>
  <c r="EX63" i="49"/>
  <c r="EY63" i="49"/>
  <c r="FA63" i="49"/>
  <c r="FD63" i="49"/>
  <c r="EW63" i="49"/>
  <c r="FX18" i="49"/>
  <c r="DT18" i="49"/>
  <c r="DG18" i="49"/>
  <c r="DY18" i="49"/>
  <c r="DM18" i="49"/>
  <c r="FT18" i="49"/>
  <c r="GM18" i="49"/>
  <c r="GE18" i="49"/>
  <c r="GR18" i="49"/>
  <c r="GI18" i="49"/>
  <c r="FP18" i="49"/>
  <c r="FR18" i="49"/>
  <c r="FW18" i="49"/>
  <c r="DK18" i="49"/>
  <c r="FB18" i="49"/>
  <c r="DO18" i="49"/>
  <c r="DD18" i="49"/>
  <c r="EH18" i="49"/>
  <c r="GD18" i="49"/>
  <c r="FN18" i="49"/>
  <c r="GK18" i="49"/>
  <c r="EP18" i="49"/>
  <c r="FG18" i="49"/>
  <c r="FC18" i="49"/>
  <c r="FV18" i="49"/>
  <c r="GB18" i="49"/>
  <c r="EE18" i="49"/>
  <c r="DR18" i="49"/>
  <c r="GL18" i="49"/>
  <c r="ER18" i="49"/>
  <c r="FK18" i="49"/>
  <c r="FL18" i="49"/>
  <c r="GO18" i="49"/>
  <c r="EZ18" i="49"/>
  <c r="EX18" i="49"/>
  <c r="FJ18" i="49"/>
  <c r="GC18" i="49"/>
  <c r="DX18" i="49"/>
  <c r="ED18" i="49"/>
  <c r="DH18" i="49"/>
  <c r="EM18" i="49"/>
  <c r="EJ18" i="49"/>
  <c r="EW18" i="49"/>
  <c r="FD18" i="49"/>
  <c r="FO18" i="49"/>
  <c r="ES18" i="49"/>
  <c r="GJ18" i="49"/>
  <c r="ET18" i="49"/>
  <c r="FU18" i="49"/>
  <c r="FH18" i="49"/>
  <c r="DU18" i="49"/>
  <c r="EK18" i="49"/>
  <c r="DI18" i="49"/>
  <c r="DS18" i="49"/>
  <c r="EQ18" i="49"/>
  <c r="FI18" i="49"/>
  <c r="FF18" i="49"/>
  <c r="EB18" i="49"/>
  <c r="DB18" i="49"/>
  <c r="EU18" i="49"/>
  <c r="FY18" i="49"/>
  <c r="EC18" i="49"/>
  <c r="FA18" i="49"/>
  <c r="DC18" i="49"/>
  <c r="DV18" i="49"/>
  <c r="FM18" i="49"/>
  <c r="DE18" i="49"/>
  <c r="GN18" i="49"/>
  <c r="EI18" i="49"/>
  <c r="DQ18" i="49"/>
  <c r="GG18" i="49"/>
  <c r="EG18" i="49"/>
  <c r="DA18" i="49"/>
  <c r="GQ18" i="49"/>
  <c r="EN18" i="49"/>
  <c r="DL18" i="49"/>
  <c r="DF18" i="49"/>
  <c r="FQ18" i="49"/>
  <c r="EY18" i="49"/>
  <c r="DP18" i="49"/>
  <c r="EA18" i="49"/>
  <c r="FZ18" i="49"/>
  <c r="EV18" i="49"/>
  <c r="FS18" i="49"/>
  <c r="DJ18" i="49"/>
  <c r="EF18" i="49"/>
  <c r="GF18" i="49"/>
  <c r="EL18" i="49"/>
  <c r="GH18" i="49"/>
  <c r="EO18" i="49"/>
  <c r="FE18" i="49"/>
  <c r="GA18" i="49"/>
  <c r="DW18" i="49"/>
  <c r="DN18" i="49"/>
  <c r="DZ18" i="49"/>
  <c r="GP18" i="49"/>
  <c r="DL47" i="49"/>
  <c r="FQ47" i="49"/>
  <c r="GH47" i="49"/>
  <c r="ET47" i="49"/>
  <c r="ES47" i="49"/>
  <c r="FT47" i="49"/>
  <c r="FG47" i="49"/>
  <c r="DH47" i="49"/>
  <c r="DC47" i="49"/>
  <c r="GG47" i="49"/>
  <c r="ED47" i="49"/>
  <c r="EU47" i="49"/>
  <c r="DK47" i="49"/>
  <c r="DI47" i="49"/>
  <c r="FJ47" i="49"/>
  <c r="EM47" i="49"/>
  <c r="EL47" i="49"/>
  <c r="EH47" i="49"/>
  <c r="EI47" i="49"/>
  <c r="FI47" i="49"/>
  <c r="EZ47" i="49"/>
  <c r="GI47" i="49"/>
  <c r="FL47" i="49"/>
  <c r="GQ47" i="49"/>
  <c r="EO47" i="49"/>
  <c r="FF47" i="49"/>
  <c r="EG47" i="49"/>
  <c r="EV47" i="49"/>
  <c r="GJ47" i="49"/>
  <c r="FB47" i="49"/>
  <c r="EW47" i="49"/>
  <c r="EJ47" i="49"/>
  <c r="EQ47" i="49"/>
  <c r="FC47" i="49"/>
  <c r="GL47" i="49"/>
  <c r="EF47" i="49"/>
  <c r="EY47" i="49"/>
  <c r="FH47" i="49"/>
  <c r="FM47" i="49"/>
  <c r="EK47" i="49"/>
  <c r="GK47" i="49"/>
  <c r="EC47" i="49"/>
  <c r="FO47" i="49"/>
  <c r="EP47" i="49"/>
  <c r="GN47" i="49"/>
  <c r="DG47" i="49"/>
  <c r="DY47" i="49"/>
  <c r="DD47" i="49"/>
  <c r="DZ47" i="49"/>
  <c r="DJ47" i="49"/>
  <c r="FK47" i="49"/>
  <c r="ER47" i="49"/>
  <c r="GR47" i="49"/>
  <c r="DA47" i="49"/>
  <c r="DE47" i="49"/>
  <c r="EN47" i="49"/>
  <c r="FA47" i="49"/>
  <c r="EE47" i="49"/>
  <c r="EB47" i="49"/>
  <c r="GM47" i="49"/>
  <c r="DF47" i="49"/>
  <c r="FN47" i="49"/>
  <c r="FP47" i="49"/>
  <c r="FD47" i="49"/>
  <c r="EA47" i="49"/>
  <c r="EX47" i="49"/>
  <c r="FR47" i="49"/>
  <c r="GP47" i="49"/>
  <c r="DB47" i="49"/>
  <c r="FS47" i="49"/>
  <c r="FE47" i="49"/>
  <c r="GO47" i="49"/>
  <c r="FV47" i="49"/>
  <c r="GC47" i="49"/>
  <c r="FW47" i="49"/>
  <c r="GF47" i="49"/>
  <c r="GE47" i="49"/>
  <c r="GB47" i="49"/>
  <c r="FU47" i="49"/>
  <c r="FZ47" i="49"/>
  <c r="GD47" i="49"/>
  <c r="GA47" i="49"/>
  <c r="FY47" i="49"/>
  <c r="FX47" i="49"/>
  <c r="DP47" i="49"/>
  <c r="DO47" i="49"/>
  <c r="DU47" i="49"/>
  <c r="DQ47" i="49"/>
  <c r="DN47" i="49"/>
  <c r="DM47" i="49"/>
  <c r="DR47" i="49"/>
  <c r="DS47" i="49"/>
  <c r="DW47" i="49"/>
  <c r="DT47" i="49"/>
  <c r="DV47" i="49"/>
  <c r="DX47" i="49"/>
  <c r="DC68" i="49"/>
  <c r="DA68" i="49"/>
  <c r="DI68" i="49"/>
  <c r="DH68" i="49"/>
  <c r="DK68" i="49"/>
  <c r="DE68" i="49"/>
  <c r="DJ68" i="49"/>
  <c r="ES68" i="49"/>
  <c r="DG68" i="49"/>
  <c r="DL68" i="49"/>
  <c r="DD68" i="49"/>
  <c r="DB68" i="49"/>
  <c r="DF68" i="49"/>
  <c r="GA68" i="49"/>
  <c r="GK68" i="49"/>
  <c r="FQ68" i="49"/>
  <c r="GF68" i="49"/>
  <c r="ER68" i="49"/>
  <c r="EV68" i="49"/>
  <c r="FP68" i="49"/>
  <c r="EY68" i="49"/>
  <c r="FT68" i="49"/>
  <c r="ED68" i="49"/>
  <c r="EW68" i="49"/>
  <c r="EJ68" i="49"/>
  <c r="FZ68" i="49"/>
  <c r="EM68" i="49"/>
  <c r="EQ68" i="49"/>
  <c r="FR68" i="49"/>
  <c r="EU68" i="49"/>
  <c r="FH68" i="49"/>
  <c r="FB68" i="49"/>
  <c r="FN68" i="49"/>
  <c r="EN68" i="49"/>
  <c r="EL68" i="49"/>
  <c r="EP68" i="49"/>
  <c r="GG68" i="49"/>
  <c r="FD68" i="49"/>
  <c r="GE68" i="49"/>
  <c r="GP68" i="49"/>
  <c r="FO68" i="49"/>
  <c r="FU68" i="49"/>
  <c r="FA68" i="49"/>
  <c r="EI68" i="49"/>
  <c r="FE68" i="49"/>
  <c r="GD68" i="49"/>
  <c r="GL68" i="49"/>
  <c r="DY68" i="49"/>
  <c r="GQ68" i="49"/>
  <c r="EG68" i="49"/>
  <c r="DZ68" i="49"/>
  <c r="GH68" i="49"/>
  <c r="EC68" i="49"/>
  <c r="FF68" i="49"/>
  <c r="FS68" i="49"/>
  <c r="GJ68" i="49"/>
  <c r="EX68" i="49"/>
  <c r="FG68" i="49"/>
  <c r="FV68" i="49"/>
  <c r="GN68" i="49"/>
  <c r="FY68" i="49"/>
  <c r="EF68" i="49"/>
  <c r="FJ68" i="49"/>
  <c r="GM68" i="49"/>
  <c r="ET68" i="49"/>
  <c r="GB68" i="49"/>
  <c r="FC68" i="49"/>
  <c r="FI68" i="49"/>
  <c r="EK68" i="49"/>
  <c r="FX68" i="49"/>
  <c r="EH68" i="49"/>
  <c r="GI68" i="49"/>
  <c r="FL68" i="49"/>
  <c r="GR68" i="49"/>
  <c r="FM68" i="49"/>
  <c r="EZ68" i="49"/>
  <c r="EB68" i="49"/>
  <c r="GC68" i="49"/>
  <c r="FW68" i="49"/>
  <c r="EA68" i="49"/>
  <c r="FK68" i="49"/>
  <c r="EO68" i="49"/>
  <c r="EE68" i="49"/>
  <c r="GO68" i="49"/>
  <c r="DM68" i="49"/>
  <c r="DT68" i="49"/>
  <c r="DP68" i="49"/>
  <c r="DW68" i="49"/>
  <c r="DO68" i="49"/>
  <c r="DQ68" i="49"/>
  <c r="DV68" i="49"/>
  <c r="DS68" i="49"/>
  <c r="DN68" i="49"/>
  <c r="DX68" i="49"/>
  <c r="DU68" i="49"/>
  <c r="DR68" i="49"/>
  <c r="FI100" i="49"/>
  <c r="GN100" i="49"/>
  <c r="EB100" i="49"/>
  <c r="FG100" i="49"/>
  <c r="GK100" i="49"/>
  <c r="DY100" i="49"/>
  <c r="FL100" i="49"/>
  <c r="EE100" i="49"/>
  <c r="EF100" i="49"/>
  <c r="FZ100" i="49"/>
  <c r="FC100" i="49"/>
  <c r="DF100" i="49"/>
  <c r="FA100" i="49"/>
  <c r="GF100" i="49"/>
  <c r="DT100" i="49"/>
  <c r="EY100" i="49"/>
  <c r="GC100" i="49"/>
  <c r="DQ100" i="49"/>
  <c r="FD100" i="49"/>
  <c r="ED100" i="49"/>
  <c r="DN100" i="49"/>
  <c r="GD100" i="49"/>
  <c r="FS100" i="49"/>
  <c r="DB100" i="49"/>
  <c r="ES100" i="49"/>
  <c r="FX100" i="49"/>
  <c r="DL100" i="49"/>
  <c r="EQ100" i="49"/>
  <c r="FU100" i="49"/>
  <c r="DI100" i="49"/>
  <c r="EV100" i="49"/>
  <c r="DP100" i="49"/>
  <c r="DR100" i="49"/>
  <c r="DW100" i="49"/>
  <c r="ET100" i="49"/>
  <c r="EX100" i="49"/>
  <c r="EK100" i="49"/>
  <c r="DG100" i="49"/>
  <c r="FP100" i="49"/>
  <c r="EL100" i="49"/>
  <c r="DD100" i="49"/>
  <c r="GL100" i="49"/>
  <c r="EI100" i="49"/>
  <c r="EP100" i="49"/>
  <c r="FM100" i="49"/>
  <c r="EN100" i="49"/>
  <c r="DH100" i="49"/>
  <c r="DV100" i="49"/>
  <c r="GO100" i="49"/>
  <c r="EC100" i="49"/>
  <c r="FH100" i="49"/>
  <c r="GM100" i="49"/>
  <c r="EA100" i="49"/>
  <c r="FE100" i="49"/>
  <c r="GR100" i="49"/>
  <c r="FN100" i="49"/>
  <c r="FB100" i="49"/>
  <c r="FK100" i="49"/>
  <c r="FF100" i="49"/>
  <c r="EM100" i="49"/>
  <c r="GG100" i="49"/>
  <c r="DU100" i="49"/>
  <c r="EZ100" i="49"/>
  <c r="GE100" i="49"/>
  <c r="DS100" i="49"/>
  <c r="EW100" i="49"/>
  <c r="GJ100" i="49"/>
  <c r="GQ100" i="49"/>
  <c r="EU100" i="49"/>
  <c r="EH100" i="49"/>
  <c r="GA100" i="49"/>
  <c r="FV100" i="49"/>
  <c r="FY100" i="49"/>
  <c r="DM100" i="49"/>
  <c r="ER100" i="49"/>
  <c r="FW100" i="49"/>
  <c r="DK100" i="49"/>
  <c r="EO100" i="49"/>
  <c r="GB100" i="49"/>
  <c r="FR100" i="49"/>
  <c r="GP100" i="49"/>
  <c r="GI100" i="49"/>
  <c r="DX100" i="49"/>
  <c r="DJ100" i="49"/>
  <c r="DC100" i="49"/>
  <c r="EG100" i="49"/>
  <c r="FT100" i="49"/>
  <c r="DZ100" i="49"/>
  <c r="FQ100" i="49"/>
  <c r="GH100" i="49"/>
  <c r="DE100" i="49"/>
  <c r="DA100" i="49"/>
  <c r="EJ100" i="49"/>
  <c r="DO100" i="49"/>
  <c r="FO100" i="49"/>
  <c r="FJ100" i="49"/>
  <c r="DI50" i="49"/>
  <c r="DD50" i="49"/>
  <c r="DF50" i="49"/>
  <c r="DK50" i="49"/>
  <c r="DA50" i="49"/>
  <c r="DJ50" i="49"/>
  <c r="DG50" i="49"/>
  <c r="DE50" i="49"/>
  <c r="DH50" i="49"/>
  <c r="DB50" i="49"/>
  <c r="DC50" i="49"/>
  <c r="DL50" i="49"/>
  <c r="FF50" i="49"/>
  <c r="FD50" i="49"/>
  <c r="DY50" i="49"/>
  <c r="GC50" i="49"/>
  <c r="EE50" i="49"/>
  <c r="FJ50" i="49"/>
  <c r="FC50" i="49"/>
  <c r="ET50" i="49"/>
  <c r="FB50" i="49"/>
  <c r="EJ50" i="49"/>
  <c r="EH50" i="49"/>
  <c r="EO50" i="49"/>
  <c r="GL50" i="49"/>
  <c r="EL50" i="49"/>
  <c r="EV50" i="49"/>
  <c r="EB50" i="49"/>
  <c r="EW50" i="49"/>
  <c r="FY50" i="49"/>
  <c r="EY50" i="49"/>
  <c r="GR50" i="49"/>
  <c r="FE50" i="49"/>
  <c r="ED50" i="49"/>
  <c r="GK50" i="49"/>
  <c r="FM50" i="49"/>
  <c r="GG50" i="49"/>
  <c r="FL50" i="49"/>
  <c r="EQ50" i="49"/>
  <c r="EC50" i="49"/>
  <c r="GE50" i="49"/>
  <c r="ER50" i="49"/>
  <c r="GO50" i="49"/>
  <c r="GH50" i="49"/>
  <c r="FK50" i="49"/>
  <c r="FG50" i="49"/>
  <c r="GN50" i="49"/>
  <c r="EN50" i="49"/>
  <c r="FN50" i="49"/>
  <c r="FQ50" i="49"/>
  <c r="FZ50" i="49"/>
  <c r="FW50" i="49"/>
  <c r="EF50" i="49"/>
  <c r="FA50" i="49"/>
  <c r="EI50" i="49"/>
  <c r="FU50" i="49"/>
  <c r="FR50" i="49"/>
  <c r="EU50" i="49"/>
  <c r="EZ50" i="49"/>
  <c r="FT50" i="49"/>
  <c r="FX50" i="49"/>
  <c r="FV50" i="49"/>
  <c r="EM50" i="49"/>
  <c r="FI50" i="49"/>
  <c r="ES50" i="49"/>
  <c r="EX50" i="49"/>
  <c r="FO50" i="49"/>
  <c r="GA50" i="49"/>
  <c r="GQ50" i="49"/>
  <c r="DZ50" i="49"/>
  <c r="GP50" i="49"/>
  <c r="FS50" i="49"/>
  <c r="GI50" i="49"/>
  <c r="EP50" i="49"/>
  <c r="EA50" i="49"/>
  <c r="GJ50" i="49"/>
  <c r="GF50" i="49"/>
  <c r="FP50" i="49"/>
  <c r="GM50" i="49"/>
  <c r="GB50" i="49"/>
  <c r="FH50" i="49"/>
  <c r="EK50" i="49"/>
  <c r="EG50" i="49"/>
  <c r="GD50" i="49"/>
  <c r="DO50" i="49"/>
  <c r="DS50" i="49"/>
  <c r="DR50" i="49"/>
  <c r="DT50" i="49"/>
  <c r="DP50" i="49"/>
  <c r="DW50" i="49"/>
  <c r="DV50" i="49"/>
  <c r="DU50" i="49"/>
  <c r="DN50" i="49"/>
  <c r="DM50" i="49"/>
  <c r="DX50" i="49"/>
  <c r="DQ50" i="49"/>
  <c r="DJ114" i="49"/>
  <c r="EO114" i="49"/>
  <c r="GB114" i="49"/>
  <c r="DP114" i="49"/>
  <c r="EU114" i="49"/>
  <c r="FY114" i="49"/>
  <c r="DM114" i="49"/>
  <c r="FQ114" i="49"/>
  <c r="ET114" i="49"/>
  <c r="EJ114" i="49"/>
  <c r="FP114" i="49"/>
  <c r="FV114" i="49"/>
  <c r="DK114" i="49"/>
  <c r="FN114" i="49"/>
  <c r="DB114" i="49"/>
  <c r="EG114" i="49"/>
  <c r="FT114" i="49"/>
  <c r="DH114" i="49"/>
  <c r="EM114" i="49"/>
  <c r="FA114" i="49"/>
  <c r="GI114" i="49"/>
  <c r="FW114" i="49"/>
  <c r="GN114" i="49"/>
  <c r="EB114" i="49"/>
  <c r="FF114" i="49"/>
  <c r="GK114" i="49"/>
  <c r="DY114" i="49"/>
  <c r="FL114" i="49"/>
  <c r="GQ114" i="49"/>
  <c r="EE114" i="49"/>
  <c r="FI114" i="49"/>
  <c r="GO114" i="49"/>
  <c r="DW114" i="49"/>
  <c r="DI114" i="49"/>
  <c r="GA114" i="49"/>
  <c r="DO114" i="49"/>
  <c r="DN114" i="49"/>
  <c r="DA114" i="49"/>
  <c r="FJ114" i="49"/>
  <c r="EX114" i="49"/>
  <c r="GC114" i="49"/>
  <c r="DQ114" i="49"/>
  <c r="FD114" i="49"/>
  <c r="GD114" i="49"/>
  <c r="DF114" i="49"/>
  <c r="EA114" i="49"/>
  <c r="ES114" i="49"/>
  <c r="ER114" i="49"/>
  <c r="DC114" i="49"/>
  <c r="FB114" i="49"/>
  <c r="EQ114" i="49"/>
  <c r="DV114" i="49"/>
  <c r="EK114" i="49"/>
  <c r="EP114" i="49"/>
  <c r="FU114" i="49"/>
  <c r="DX114" i="49"/>
  <c r="FO114" i="49"/>
  <c r="FS114" i="49"/>
  <c r="FE114" i="49"/>
  <c r="GH114" i="49"/>
  <c r="FX114" i="49"/>
  <c r="DL114" i="49"/>
  <c r="GP114" i="49"/>
  <c r="FM114" i="49"/>
  <c r="DD114" i="49"/>
  <c r="GL114" i="49"/>
  <c r="DZ114" i="49"/>
  <c r="DE114" i="49"/>
  <c r="DT114" i="49"/>
  <c r="EH114" i="49"/>
  <c r="GR114" i="49"/>
  <c r="FZ114" i="49"/>
  <c r="FC114" i="49"/>
  <c r="GG114" i="49"/>
  <c r="DU114" i="49"/>
  <c r="EZ114" i="49"/>
  <c r="EL114" i="49"/>
  <c r="GM114" i="49"/>
  <c r="DS114" i="49"/>
  <c r="GJ114" i="49"/>
  <c r="FG114" i="49"/>
  <c r="DR114" i="49"/>
  <c r="EV114" i="49"/>
  <c r="FK114" i="49"/>
  <c r="GE114" i="49"/>
  <c r="GF114" i="49"/>
  <c r="EC114" i="49"/>
  <c r="EI114" i="49"/>
  <c r="FH114" i="49"/>
  <c r="DG114" i="49"/>
  <c r="FR114" i="49"/>
  <c r="EF114" i="49"/>
  <c r="ED114" i="49"/>
  <c r="EW114" i="49"/>
  <c r="EY114" i="49"/>
  <c r="EN114" i="49"/>
  <c r="GJ30" i="49"/>
  <c r="DA30" i="49"/>
  <c r="GK30" i="49"/>
  <c r="DG30" i="49"/>
  <c r="DI30" i="49"/>
  <c r="GM30" i="49"/>
  <c r="GH30" i="49"/>
  <c r="GL30" i="49"/>
  <c r="DC30" i="49"/>
  <c r="GP30" i="49"/>
  <c r="DE30" i="49"/>
  <c r="GO30" i="49"/>
  <c r="GR30" i="49"/>
  <c r="GI30" i="49"/>
  <c r="GG30" i="49"/>
  <c r="DD30" i="49"/>
  <c r="GQ30" i="49"/>
  <c r="GN30" i="49"/>
  <c r="DK30" i="49"/>
  <c r="FO30" i="49"/>
  <c r="ED30" i="49"/>
  <c r="DJ30" i="49"/>
  <c r="DF30" i="49"/>
  <c r="DB30" i="49"/>
  <c r="DH30" i="49"/>
  <c r="DL30" i="49"/>
  <c r="FH30" i="49"/>
  <c r="FN30" i="49"/>
  <c r="EF30" i="49"/>
  <c r="EH30" i="49"/>
  <c r="DZ30" i="49"/>
  <c r="FA30" i="49"/>
  <c r="FQ30" i="49"/>
  <c r="FT30" i="49"/>
  <c r="FM30" i="49"/>
  <c r="FF30" i="49"/>
  <c r="FL30" i="49"/>
  <c r="EY30" i="49"/>
  <c r="EX30" i="49"/>
  <c r="EG30" i="49"/>
  <c r="FZ30" i="49"/>
  <c r="EA30" i="49"/>
  <c r="GE30" i="49"/>
  <c r="FG30" i="49"/>
  <c r="FR30" i="49"/>
  <c r="EV30" i="49"/>
  <c r="FK30" i="49"/>
  <c r="EJ30" i="49"/>
  <c r="FB30" i="49"/>
  <c r="GC30" i="49"/>
  <c r="EL30" i="49"/>
  <c r="FP30" i="49"/>
  <c r="FS30" i="49"/>
  <c r="FX30" i="49"/>
  <c r="ER30" i="49"/>
  <c r="EO30" i="49"/>
  <c r="FI30" i="49"/>
  <c r="EK30" i="49"/>
  <c r="GB30" i="49"/>
  <c r="ES30" i="49"/>
  <c r="EE30" i="49"/>
  <c r="FE30" i="49"/>
  <c r="FD30" i="49"/>
  <c r="DY30" i="49"/>
  <c r="EZ30" i="49"/>
  <c r="EM30" i="49"/>
  <c r="FC30" i="49"/>
  <c r="EQ30" i="49"/>
  <c r="FV30" i="49"/>
  <c r="FU30" i="49"/>
  <c r="FY30" i="49"/>
  <c r="GA30" i="49"/>
  <c r="EN30" i="49"/>
  <c r="EU30" i="49"/>
  <c r="GF30" i="49"/>
  <c r="EW30" i="49"/>
  <c r="EB30" i="49"/>
  <c r="GD30" i="49"/>
  <c r="EP30" i="49"/>
  <c r="EC30" i="49"/>
  <c r="FJ30" i="49"/>
  <c r="EI30" i="49"/>
  <c r="ET30" i="49"/>
  <c r="FW30" i="49"/>
  <c r="DW30" i="49"/>
  <c r="DU30" i="49"/>
  <c r="DT30" i="49"/>
  <c r="DX30" i="49"/>
  <c r="DQ30" i="49"/>
  <c r="DO30" i="49"/>
  <c r="DP30" i="49"/>
  <c r="DV30" i="49"/>
  <c r="DS30" i="49"/>
  <c r="DN30" i="49"/>
  <c r="DR30" i="49"/>
  <c r="DM30" i="49"/>
  <c r="DD54" i="49"/>
  <c r="DL54" i="49"/>
  <c r="DJ54" i="49"/>
  <c r="DK54" i="49"/>
  <c r="DA54" i="49"/>
  <c r="DC54" i="49"/>
  <c r="DH54" i="49"/>
  <c r="DB54" i="49"/>
  <c r="DG54" i="49"/>
  <c r="DF54" i="49"/>
  <c r="DE54" i="49"/>
  <c r="DI54" i="49"/>
  <c r="GM54" i="49"/>
  <c r="GP54" i="49"/>
  <c r="GI54" i="49"/>
  <c r="GR54" i="49"/>
  <c r="GG54" i="49"/>
  <c r="GK54" i="49"/>
  <c r="GN54" i="49"/>
  <c r="GL54" i="49"/>
  <c r="GO54" i="49"/>
  <c r="GJ54" i="49"/>
  <c r="GH54" i="49"/>
  <c r="GQ54" i="49"/>
  <c r="FX54" i="49"/>
  <c r="FE54" i="49"/>
  <c r="FB54" i="49"/>
  <c r="FA54" i="49"/>
  <c r="EC54" i="49"/>
  <c r="EM54" i="49"/>
  <c r="FW54" i="49"/>
  <c r="FD54" i="49"/>
  <c r="DY54" i="49"/>
  <c r="EW54" i="49"/>
  <c r="EF54" i="49"/>
  <c r="GD54" i="49"/>
  <c r="GE54" i="49"/>
  <c r="FJ54" i="49"/>
  <c r="ER54" i="49"/>
  <c r="FN54" i="49"/>
  <c r="EG54" i="49"/>
  <c r="GF54" i="49"/>
  <c r="FV54" i="49"/>
  <c r="FZ54" i="49"/>
  <c r="FF54" i="49"/>
  <c r="EZ54" i="49"/>
  <c r="FY54" i="49"/>
  <c r="ES54" i="49"/>
  <c r="EQ54" i="49"/>
  <c r="GB54" i="49"/>
  <c r="EH54" i="49"/>
  <c r="EO54" i="49"/>
  <c r="FQ54" i="49"/>
  <c r="FT54" i="49"/>
  <c r="EU54" i="49"/>
  <c r="GC54" i="49"/>
  <c r="GA54" i="49"/>
  <c r="FM54" i="49"/>
  <c r="EI54" i="49"/>
  <c r="FK54" i="49"/>
  <c r="EJ54" i="49"/>
  <c r="EA54" i="49"/>
  <c r="FO54" i="49"/>
  <c r="DZ54" i="49"/>
  <c r="EK54" i="49"/>
  <c r="EP54" i="49"/>
  <c r="FI54" i="49"/>
  <c r="EL54" i="49"/>
  <c r="FU54" i="49"/>
  <c r="ET54" i="49"/>
  <c r="FH54" i="49"/>
  <c r="EV54" i="49"/>
  <c r="FR54" i="49"/>
  <c r="ED54" i="49"/>
  <c r="FS54" i="49"/>
  <c r="EX54" i="49"/>
  <c r="EE54" i="49"/>
  <c r="FL54" i="49"/>
  <c r="FG54" i="49"/>
  <c r="EY54" i="49"/>
  <c r="EB54" i="49"/>
  <c r="FC54" i="49"/>
  <c r="EN54" i="49"/>
  <c r="FP54" i="49"/>
  <c r="DT54" i="49"/>
  <c r="DN54" i="49"/>
  <c r="DW54" i="49"/>
  <c r="DU54" i="49"/>
  <c r="DV54" i="49"/>
  <c r="DQ54" i="49"/>
  <c r="DM54" i="49"/>
  <c r="DO54" i="49"/>
  <c r="DX54" i="49"/>
  <c r="DS54" i="49"/>
  <c r="DP54" i="49"/>
  <c r="DR54" i="49"/>
  <c r="GN85" i="49"/>
  <c r="FU85" i="49"/>
  <c r="FL85" i="49"/>
  <c r="ES85" i="49"/>
  <c r="DK85" i="49"/>
  <c r="GH85" i="49"/>
  <c r="GM85" i="49"/>
  <c r="GE85" i="49"/>
  <c r="GG85" i="49"/>
  <c r="FT85" i="49"/>
  <c r="FA85" i="49"/>
  <c r="GC85" i="49"/>
  <c r="DX85" i="49"/>
  <c r="DW85" i="49"/>
  <c r="EP85" i="49"/>
  <c r="DG85" i="49"/>
  <c r="FJ85" i="49"/>
  <c r="GO85" i="49"/>
  <c r="ER85" i="49"/>
  <c r="DU85" i="49"/>
  <c r="FP85" i="49"/>
  <c r="DM85" i="49"/>
  <c r="EX85" i="49"/>
  <c r="EW85" i="49"/>
  <c r="GL85" i="49"/>
  <c r="GR85" i="49"/>
  <c r="FI85" i="49"/>
  <c r="GB85" i="49"/>
  <c r="DP85" i="49"/>
  <c r="DF85" i="49"/>
  <c r="EM85" i="49"/>
  <c r="DE85" i="49"/>
  <c r="ED85" i="49"/>
  <c r="FR85" i="49"/>
  <c r="DR85" i="49"/>
  <c r="FC85" i="49"/>
  <c r="EA85" i="49"/>
  <c r="EV85" i="49"/>
  <c r="GK85" i="49"/>
  <c r="DQ85" i="49"/>
  <c r="DI85" i="49"/>
  <c r="EQ85" i="49"/>
  <c r="GF85" i="49"/>
  <c r="FY85" i="49"/>
  <c r="DJ85" i="49"/>
  <c r="DT85" i="49"/>
  <c r="FK85" i="49"/>
  <c r="FB85" i="49"/>
  <c r="FE85" i="49"/>
  <c r="GP85" i="49"/>
  <c r="EL85" i="49"/>
  <c r="DC85" i="49"/>
  <c r="EU85" i="49"/>
  <c r="FO85" i="49"/>
  <c r="GD85" i="49"/>
  <c r="FQ85" i="49"/>
  <c r="EZ85" i="49"/>
  <c r="DB85" i="49"/>
  <c r="FG85" i="49"/>
  <c r="FS85" i="49"/>
  <c r="EN85" i="49"/>
  <c r="FD85" i="49"/>
  <c r="EI85" i="49"/>
  <c r="FX85" i="49"/>
  <c r="FZ85" i="49"/>
  <c r="EG85" i="49"/>
  <c r="DS85" i="49"/>
  <c r="EJ85" i="49"/>
  <c r="DV85" i="49"/>
  <c r="FN85" i="49"/>
  <c r="DA85" i="49"/>
  <c r="FM85" i="49"/>
  <c r="DO85" i="49"/>
  <c r="DZ85" i="49"/>
  <c r="EE85" i="49"/>
  <c r="EF85" i="49"/>
  <c r="FV85" i="49"/>
  <c r="DL85" i="49"/>
  <c r="EH85" i="49"/>
  <c r="ET85" i="49"/>
  <c r="DD85" i="49"/>
  <c r="EC85" i="49"/>
  <c r="GA85" i="49"/>
  <c r="DH85" i="49"/>
  <c r="FW85" i="49"/>
  <c r="EK85" i="49"/>
  <c r="EB85" i="49"/>
  <c r="GJ85" i="49"/>
  <c r="GI85" i="49"/>
  <c r="FH85" i="49"/>
  <c r="FF85" i="49"/>
  <c r="DY85" i="49"/>
  <c r="GQ85" i="49"/>
  <c r="EO85" i="49"/>
  <c r="EY85" i="49"/>
  <c r="DN85" i="49"/>
  <c r="GF78" i="49"/>
  <c r="DT78" i="49"/>
  <c r="GP78" i="49"/>
  <c r="EU78" i="49"/>
  <c r="DK78" i="49"/>
  <c r="FI78" i="49"/>
  <c r="DB78" i="49"/>
  <c r="EA78" i="49"/>
  <c r="DG78" i="49"/>
  <c r="DR78" i="49"/>
  <c r="EI78" i="49"/>
  <c r="FA78" i="49"/>
  <c r="FD78" i="49"/>
  <c r="DD78" i="49"/>
  <c r="FX78" i="49"/>
  <c r="ED78" i="49"/>
  <c r="GJ78" i="49"/>
  <c r="FY78" i="49"/>
  <c r="DJ78" i="49"/>
  <c r="EG78" i="49"/>
  <c r="GB78" i="49"/>
  <c r="FT78" i="49"/>
  <c r="FB78" i="49"/>
  <c r="EW78" i="49"/>
  <c r="EL78" i="49"/>
  <c r="GQ78" i="49"/>
  <c r="EV78" i="49"/>
  <c r="DL78" i="49"/>
  <c r="FP78" i="49"/>
  <c r="GG78" i="49"/>
  <c r="EN78" i="49"/>
  <c r="EF78" i="49"/>
  <c r="ES78" i="49"/>
  <c r="DN78" i="49"/>
  <c r="FU78" i="49"/>
  <c r="GI78" i="49"/>
  <c r="DU78" i="49"/>
  <c r="GA78" i="49"/>
  <c r="EE78" i="49"/>
  <c r="DV78" i="49"/>
  <c r="EQ78" i="49"/>
  <c r="FV78" i="49"/>
  <c r="FL78" i="49"/>
  <c r="FS78" i="49"/>
  <c r="FE78" i="49"/>
  <c r="DZ78" i="49"/>
  <c r="FH78" i="49"/>
  <c r="GL78" i="49"/>
  <c r="DC78" i="49"/>
  <c r="EZ78" i="49"/>
  <c r="DO78" i="49"/>
  <c r="GN78" i="49"/>
  <c r="DX78" i="49"/>
  <c r="FG78" i="49"/>
  <c r="EO78" i="49"/>
  <c r="DM78" i="49"/>
  <c r="DE78" i="49"/>
  <c r="EJ78" i="49"/>
  <c r="ER78" i="49"/>
  <c r="GD78" i="49"/>
  <c r="GE78" i="49"/>
  <c r="EH78" i="49"/>
  <c r="EM78" i="49"/>
  <c r="FR78" i="49"/>
  <c r="DF78" i="49"/>
  <c r="FF78" i="49"/>
  <c r="DW78" i="49"/>
  <c r="GK78" i="49"/>
  <c r="FZ78" i="49"/>
  <c r="DI78" i="49"/>
  <c r="FK78" i="49"/>
  <c r="DQ78" i="49"/>
  <c r="EK78" i="49"/>
  <c r="GH78" i="49"/>
  <c r="FW78" i="49"/>
  <c r="EB78" i="49"/>
  <c r="EC78" i="49"/>
  <c r="FC78" i="49"/>
  <c r="FJ78" i="49"/>
  <c r="FQ78" i="49"/>
  <c r="DS78" i="49"/>
  <c r="DY78" i="49"/>
  <c r="GM78" i="49"/>
  <c r="GO78" i="49"/>
  <c r="EP78" i="49"/>
  <c r="DH78" i="49"/>
  <c r="ET78" i="49"/>
  <c r="DA78" i="49"/>
  <c r="FO78" i="49"/>
  <c r="DP78" i="49"/>
  <c r="FN78" i="49"/>
  <c r="GC78" i="49"/>
  <c r="EX78" i="49"/>
  <c r="EY78" i="49"/>
  <c r="GR78" i="49"/>
  <c r="FM78" i="49"/>
  <c r="DD38" i="49"/>
  <c r="DH38" i="49"/>
  <c r="DK38" i="49"/>
  <c r="DE38" i="49"/>
  <c r="DG38" i="49"/>
  <c r="DI38" i="49"/>
  <c r="DC38" i="49"/>
  <c r="DL38" i="49"/>
  <c r="DJ38" i="49"/>
  <c r="DF38" i="49"/>
  <c r="DA38" i="49"/>
  <c r="DB38" i="49"/>
  <c r="FF38" i="49"/>
  <c r="EZ38" i="49"/>
  <c r="EJ38" i="49"/>
  <c r="FQ38" i="49"/>
  <c r="GC38" i="49"/>
  <c r="FN38" i="49"/>
  <c r="EX38" i="49"/>
  <c r="GR38" i="49"/>
  <c r="FP38" i="49"/>
  <c r="EW38" i="49"/>
  <c r="ES38" i="49"/>
  <c r="FY38" i="49"/>
  <c r="FV38" i="49"/>
  <c r="GA38" i="49"/>
  <c r="EA38" i="49"/>
  <c r="EQ38" i="49"/>
  <c r="EF38" i="49"/>
  <c r="DZ38" i="49"/>
  <c r="FL38" i="49"/>
  <c r="EE38" i="49"/>
  <c r="FS38" i="49"/>
  <c r="FR38" i="49"/>
  <c r="ER38" i="49"/>
  <c r="EK38" i="49"/>
  <c r="GG38" i="49"/>
  <c r="FH38" i="49"/>
  <c r="EU38" i="49"/>
  <c r="EL38" i="49"/>
  <c r="EG38" i="49"/>
  <c r="EV38" i="49"/>
  <c r="GB38" i="49"/>
  <c r="EP38" i="49"/>
  <c r="GM38" i="49"/>
  <c r="FW38" i="49"/>
  <c r="ET38" i="49"/>
  <c r="FG38" i="49"/>
  <c r="GD38" i="49"/>
  <c r="EH38" i="49"/>
  <c r="EN38" i="49"/>
  <c r="FU38" i="49"/>
  <c r="FD38" i="49"/>
  <c r="EM38" i="49"/>
  <c r="FB38" i="49"/>
  <c r="GQ38" i="49"/>
  <c r="EY38" i="49"/>
  <c r="GN38" i="49"/>
  <c r="FM38" i="49"/>
  <c r="GF38" i="49"/>
  <c r="FE38" i="49"/>
  <c r="FJ38" i="49"/>
  <c r="GH38" i="49"/>
  <c r="EI38" i="49"/>
  <c r="EC38" i="49"/>
  <c r="FI38" i="49"/>
  <c r="FZ38" i="49"/>
  <c r="GL38" i="49"/>
  <c r="GE38" i="49"/>
  <c r="EB38" i="49"/>
  <c r="EO38" i="49"/>
  <c r="FO38" i="49"/>
  <c r="GK38" i="49"/>
  <c r="FC38" i="49"/>
  <c r="GO38" i="49"/>
  <c r="FT38" i="49"/>
  <c r="GP38" i="49"/>
  <c r="ED38" i="49"/>
  <c r="FX38" i="49"/>
  <c r="DY38" i="49"/>
  <c r="GJ38" i="49"/>
  <c r="GI38" i="49"/>
  <c r="FA38" i="49"/>
  <c r="FK38" i="49"/>
  <c r="DV38" i="49"/>
  <c r="DR38" i="49"/>
  <c r="DT38" i="49"/>
  <c r="DQ38" i="49"/>
  <c r="DU38" i="49"/>
  <c r="DM38" i="49"/>
  <c r="DS38" i="49"/>
  <c r="DW38" i="49"/>
  <c r="DP38" i="49"/>
  <c r="DO38" i="49"/>
  <c r="DX38" i="49"/>
  <c r="DN38" i="49"/>
  <c r="GM24" i="49"/>
  <c r="FQ24" i="49"/>
  <c r="DU24" i="49"/>
  <c r="EL24" i="49"/>
  <c r="GC24" i="49"/>
  <c r="FH24" i="49"/>
  <c r="GE24" i="49"/>
  <c r="ER24" i="49"/>
  <c r="EX24" i="49"/>
  <c r="FL24" i="49"/>
  <c r="DJ24" i="49"/>
  <c r="GG24" i="49"/>
  <c r="FK24" i="49"/>
  <c r="ES24" i="49"/>
  <c r="FN24" i="49"/>
  <c r="FX24" i="49"/>
  <c r="FD24" i="49"/>
  <c r="GP24" i="49"/>
  <c r="GB24" i="49"/>
  <c r="FE24" i="49"/>
  <c r="GD24" i="49"/>
  <c r="ET24" i="49"/>
  <c r="GA24" i="49"/>
  <c r="FG24" i="49"/>
  <c r="DX24" i="49"/>
  <c r="GR24" i="49"/>
  <c r="EP24" i="49"/>
  <c r="EU24" i="49"/>
  <c r="EY24" i="49"/>
  <c r="DW24" i="49"/>
  <c r="FF24" i="49"/>
  <c r="FO24" i="49"/>
  <c r="FP24" i="49"/>
  <c r="DC24" i="49"/>
  <c r="FY24" i="49"/>
  <c r="FC24" i="49"/>
  <c r="GN24" i="49"/>
  <c r="GO24" i="49"/>
  <c r="EM24" i="49"/>
  <c r="FI24" i="49"/>
  <c r="DL24" i="49"/>
  <c r="FS24" i="49"/>
  <c r="FW24" i="49"/>
  <c r="FV24" i="49"/>
  <c r="DR24" i="49"/>
  <c r="EW24" i="49"/>
  <c r="FB24" i="49"/>
  <c r="DK24" i="49"/>
  <c r="DT24" i="49"/>
  <c r="FM24" i="49"/>
  <c r="FA24" i="49"/>
  <c r="DB24" i="49"/>
  <c r="DD24" i="49"/>
  <c r="GL24" i="49"/>
  <c r="EO24" i="49"/>
  <c r="FU24" i="49"/>
  <c r="DV24" i="49"/>
  <c r="DH24" i="49"/>
  <c r="EN24" i="49"/>
  <c r="EZ24" i="49"/>
  <c r="GF24" i="49"/>
  <c r="DN24" i="49"/>
  <c r="DI24" i="49"/>
  <c r="GK24" i="49"/>
  <c r="GJ24" i="49"/>
  <c r="EV24" i="49"/>
  <c r="DS24" i="49"/>
  <c r="DF24" i="49"/>
  <c r="FT24" i="49"/>
  <c r="DE24" i="49"/>
  <c r="DM24" i="49"/>
  <c r="DA24" i="49"/>
  <c r="GI24" i="49"/>
  <c r="FR24" i="49"/>
  <c r="GQ24" i="49"/>
  <c r="FJ24" i="49"/>
  <c r="DP24" i="49"/>
  <c r="DO24" i="49"/>
  <c r="EK24" i="49"/>
  <c r="EQ24" i="49"/>
  <c r="FZ24" i="49"/>
  <c r="DG24" i="49"/>
  <c r="GH24" i="49"/>
  <c r="DQ24" i="49"/>
  <c r="ED24" i="49"/>
  <c r="EH24" i="49"/>
  <c r="EE24" i="49"/>
  <c r="DZ24" i="49"/>
  <c r="EC24" i="49"/>
  <c r="EA24" i="49"/>
  <c r="EF24" i="49"/>
  <c r="EG24" i="49"/>
  <c r="EB24" i="49"/>
  <c r="EI24" i="49"/>
  <c r="DY24" i="49"/>
  <c r="EJ24" i="49"/>
  <c r="DH64" i="49"/>
  <c r="DA64" i="49"/>
  <c r="DI64" i="49"/>
  <c r="DD64" i="49"/>
  <c r="DG64" i="49"/>
  <c r="DB64" i="49"/>
  <c r="DK64" i="49"/>
  <c r="DL64" i="49"/>
  <c r="ET64" i="49"/>
  <c r="DV64" i="49"/>
  <c r="FP64" i="49"/>
  <c r="DC64" i="49"/>
  <c r="DE64" i="49"/>
  <c r="DF64" i="49"/>
  <c r="DJ64" i="49"/>
  <c r="EN64" i="49"/>
  <c r="DZ64" i="49"/>
  <c r="DX64" i="49"/>
  <c r="EI64" i="49"/>
  <c r="FF64" i="49"/>
  <c r="FE64" i="49"/>
  <c r="EY64" i="49"/>
  <c r="EU64" i="49"/>
  <c r="GB64" i="49"/>
  <c r="FL64" i="49"/>
  <c r="EP64" i="49"/>
  <c r="EB64" i="49"/>
  <c r="GG64" i="49"/>
  <c r="GA64" i="49"/>
  <c r="GQ64" i="49"/>
  <c r="DT64" i="49"/>
  <c r="FX64" i="49"/>
  <c r="GH64" i="49"/>
  <c r="FN64" i="49"/>
  <c r="DS64" i="49"/>
  <c r="FU64" i="49"/>
  <c r="FZ64" i="49"/>
  <c r="EJ64" i="49"/>
  <c r="EX64" i="49"/>
  <c r="GP64" i="49"/>
  <c r="FT64" i="49"/>
  <c r="FG64" i="49"/>
  <c r="DW64" i="49"/>
  <c r="GE64" i="49"/>
  <c r="GL64" i="49"/>
  <c r="GI64" i="49"/>
  <c r="EM64" i="49"/>
  <c r="DY64" i="49"/>
  <c r="GM64" i="49"/>
  <c r="EW64" i="49"/>
  <c r="EE64" i="49"/>
  <c r="EQ64" i="49"/>
  <c r="FI64" i="49"/>
  <c r="FY64" i="49"/>
  <c r="FK64" i="49"/>
  <c r="EO64" i="49"/>
  <c r="GD64" i="49"/>
  <c r="DN64" i="49"/>
  <c r="GN64" i="49"/>
  <c r="ER64" i="49"/>
  <c r="GO64" i="49"/>
  <c r="DO64" i="49"/>
  <c r="FQ64" i="49"/>
  <c r="EL64" i="49"/>
  <c r="FS64" i="49"/>
  <c r="EK64" i="49"/>
  <c r="EG64" i="49"/>
  <c r="FC64" i="49"/>
  <c r="GR64" i="49"/>
  <c r="FM64" i="49"/>
  <c r="EH64" i="49"/>
  <c r="ED64" i="49"/>
  <c r="EF64" i="49"/>
  <c r="GJ64" i="49"/>
  <c r="EV64" i="49"/>
  <c r="FB64" i="49"/>
  <c r="FA64" i="49"/>
  <c r="DP64" i="49"/>
  <c r="EC64" i="49"/>
  <c r="GC64" i="49"/>
  <c r="GK64" i="49"/>
  <c r="ES64" i="49"/>
  <c r="FD64" i="49"/>
  <c r="EA64" i="49"/>
  <c r="FV64" i="49"/>
  <c r="EZ64" i="49"/>
  <c r="DQ64" i="49"/>
  <c r="DR64" i="49"/>
  <c r="FW64" i="49"/>
  <c r="GF64" i="49"/>
  <c r="DM64" i="49"/>
  <c r="DU64" i="49"/>
  <c r="FJ64" i="49"/>
  <c r="FH64" i="49"/>
  <c r="FO64" i="49"/>
  <c r="FR64" i="49"/>
  <c r="GJ71" i="49"/>
  <c r="GL71" i="49"/>
  <c r="GA71" i="49"/>
  <c r="GB71" i="49"/>
  <c r="FZ71" i="49"/>
  <c r="FV71" i="49"/>
  <c r="FI71" i="49"/>
  <c r="DJ71" i="49"/>
  <c r="DV71" i="49"/>
  <c r="DW71" i="49"/>
  <c r="DE71" i="49"/>
  <c r="EA71" i="49"/>
  <c r="FT71" i="49"/>
  <c r="FR71" i="49"/>
  <c r="GD71" i="49"/>
  <c r="EW71" i="49"/>
  <c r="DK71" i="49"/>
  <c r="FM71" i="49"/>
  <c r="DU71" i="49"/>
  <c r="GR71" i="49"/>
  <c r="DM71" i="49"/>
  <c r="ET71" i="49"/>
  <c r="GF71" i="49"/>
  <c r="EB71" i="49"/>
  <c r="EU71" i="49"/>
  <c r="EM71" i="49"/>
  <c r="FE71" i="49"/>
  <c r="DR71" i="49"/>
  <c r="FW71" i="49"/>
  <c r="DB71" i="49"/>
  <c r="GH71" i="49"/>
  <c r="DA71" i="49"/>
  <c r="EH71" i="49"/>
  <c r="FK71" i="49"/>
  <c r="FN71" i="49"/>
  <c r="EY71" i="49"/>
  <c r="DP71" i="49"/>
  <c r="DH71" i="49"/>
  <c r="DZ71" i="49"/>
  <c r="DQ71" i="49"/>
  <c r="DD71" i="49"/>
  <c r="DS71" i="49"/>
  <c r="FY71" i="49"/>
  <c r="GI71" i="49"/>
  <c r="EQ71" i="49"/>
  <c r="EP71" i="49"/>
  <c r="ES71" i="49"/>
  <c r="EJ71" i="49"/>
  <c r="EV71" i="49"/>
  <c r="GK71" i="49"/>
  <c r="DF71" i="49"/>
  <c r="EC71" i="49"/>
  <c r="FP71" i="49"/>
  <c r="GE71" i="49"/>
  <c r="DN71" i="49"/>
  <c r="DX71" i="49"/>
  <c r="FJ71" i="49"/>
  <c r="EG71" i="49"/>
  <c r="DC71" i="49"/>
  <c r="FO71" i="49"/>
  <c r="FS71" i="49"/>
  <c r="FF71" i="49"/>
  <c r="GC71" i="49"/>
  <c r="GG71" i="49"/>
  <c r="EK71" i="49"/>
  <c r="DL71" i="49"/>
  <c r="GN71" i="49"/>
  <c r="EI71" i="49"/>
  <c r="GP71" i="49"/>
  <c r="FD71" i="49"/>
  <c r="DT71" i="49"/>
  <c r="ER71" i="49"/>
  <c r="DY71" i="49"/>
  <c r="EE71" i="49"/>
  <c r="FB71" i="49"/>
  <c r="FL71" i="49"/>
  <c r="GO71" i="49"/>
  <c r="EZ71" i="49"/>
  <c r="FC71" i="49"/>
  <c r="EO71" i="49"/>
  <c r="GM71" i="49"/>
  <c r="EN71" i="49"/>
  <c r="DI71" i="49"/>
  <c r="FA71" i="49"/>
  <c r="DO71" i="49"/>
  <c r="GQ71" i="49"/>
  <c r="EF71" i="49"/>
  <c r="EL71" i="49"/>
  <c r="FX71" i="49"/>
  <c r="FG71" i="49"/>
  <c r="DG71" i="49"/>
  <c r="ED71" i="49"/>
  <c r="FH71" i="49"/>
  <c r="EX71" i="49"/>
  <c r="FQ71" i="49"/>
  <c r="FU71" i="49"/>
  <c r="DK48" i="49"/>
  <c r="DB48" i="49"/>
  <c r="DI48" i="49"/>
  <c r="DD48" i="49"/>
  <c r="DL48" i="49"/>
  <c r="DE48" i="49"/>
  <c r="DC48" i="49"/>
  <c r="DA48" i="49"/>
  <c r="DJ48" i="49"/>
  <c r="DG48" i="49"/>
  <c r="DF48" i="49"/>
  <c r="DH48" i="49"/>
  <c r="EG48" i="49"/>
  <c r="EL48" i="49"/>
  <c r="ET48" i="49"/>
  <c r="EA48" i="49"/>
  <c r="FM48" i="49"/>
  <c r="GB48" i="49"/>
  <c r="GD48" i="49"/>
  <c r="FD48" i="49"/>
  <c r="EF48" i="49"/>
  <c r="FN48" i="49"/>
  <c r="EO48" i="49"/>
  <c r="GL48" i="49"/>
  <c r="EX48" i="49"/>
  <c r="FS48" i="49"/>
  <c r="FT48" i="49"/>
  <c r="EM48" i="49"/>
  <c r="FV48" i="49"/>
  <c r="GQ48" i="49"/>
  <c r="FW48" i="49"/>
  <c r="FA48" i="49"/>
  <c r="EC48" i="49"/>
  <c r="EB48" i="49"/>
  <c r="FR48" i="49"/>
  <c r="FX48" i="49"/>
  <c r="FO48" i="49"/>
  <c r="EW48" i="49"/>
  <c r="EJ48" i="49"/>
  <c r="EV48" i="49"/>
  <c r="FI48" i="49"/>
  <c r="EY48" i="49"/>
  <c r="GN48" i="49"/>
  <c r="GJ48" i="49"/>
  <c r="FG48" i="49"/>
  <c r="EN48" i="49"/>
  <c r="EK48" i="49"/>
  <c r="FY48" i="49"/>
  <c r="GG48" i="49"/>
  <c r="FJ48" i="49"/>
  <c r="GK48" i="49"/>
  <c r="FF48" i="49"/>
  <c r="FP48" i="49"/>
  <c r="EU48" i="49"/>
  <c r="EE48" i="49"/>
  <c r="GC48" i="49"/>
  <c r="FQ48" i="49"/>
  <c r="GH48" i="49"/>
  <c r="GI48" i="49"/>
  <c r="FB48" i="49"/>
  <c r="EP48" i="49"/>
  <c r="GM48" i="49"/>
  <c r="DY48" i="49"/>
  <c r="GF48" i="49"/>
  <c r="GR48" i="49"/>
  <c r="EI48" i="49"/>
  <c r="DZ48" i="49"/>
  <c r="GE48" i="49"/>
  <c r="ES48" i="49"/>
  <c r="EQ48" i="49"/>
  <c r="FE48" i="49"/>
  <c r="GP48" i="49"/>
  <c r="GA48" i="49"/>
  <c r="FZ48" i="49"/>
  <c r="FL48" i="49"/>
  <c r="EZ48" i="49"/>
  <c r="FH48" i="49"/>
  <c r="EH48" i="49"/>
  <c r="GO48" i="49"/>
  <c r="FC48" i="49"/>
  <c r="FU48" i="49"/>
  <c r="ER48" i="49"/>
  <c r="FK48" i="49"/>
  <c r="ED48" i="49"/>
  <c r="DV48" i="49"/>
  <c r="DU48" i="49"/>
  <c r="DP48" i="49"/>
  <c r="DO48" i="49"/>
  <c r="DS48" i="49"/>
  <c r="DT48" i="49"/>
  <c r="DM48" i="49"/>
  <c r="DN48" i="49"/>
  <c r="DX48" i="49"/>
  <c r="DQ48" i="49"/>
  <c r="DW48" i="49"/>
  <c r="DR48" i="49"/>
  <c r="DJ19" i="49"/>
  <c r="GM19" i="49"/>
  <c r="DC19" i="49"/>
  <c r="GP19" i="49"/>
  <c r="GK19" i="49"/>
  <c r="GR19" i="49"/>
  <c r="GO19" i="49"/>
  <c r="GH19" i="49"/>
  <c r="GQ19" i="49"/>
  <c r="DI19" i="49"/>
  <c r="GL19" i="49"/>
  <c r="DK19" i="49"/>
  <c r="DG19" i="49"/>
  <c r="DH19" i="49"/>
  <c r="DA19" i="49"/>
  <c r="DF19" i="49"/>
  <c r="DE19" i="49"/>
  <c r="GJ19" i="49"/>
  <c r="DL19" i="49"/>
  <c r="DD19" i="49"/>
  <c r="DB19" i="49"/>
  <c r="GG19" i="49"/>
  <c r="GN19" i="49"/>
  <c r="GI19" i="49"/>
  <c r="EI19" i="49"/>
  <c r="EJ19" i="49"/>
  <c r="EG19" i="49"/>
  <c r="FE19" i="49"/>
  <c r="DZ19" i="49"/>
  <c r="FS19" i="49"/>
  <c r="GB19" i="49"/>
  <c r="FB19" i="49"/>
  <c r="EK19" i="49"/>
  <c r="FM19" i="49"/>
  <c r="FF19" i="49"/>
  <c r="FC19" i="49"/>
  <c r="DY19" i="49"/>
  <c r="EE19" i="49"/>
  <c r="GC19" i="49"/>
  <c r="EB19" i="49"/>
  <c r="ER19" i="49"/>
  <c r="EF19" i="49"/>
  <c r="EY19" i="49"/>
  <c r="FN19" i="49"/>
  <c r="FR19" i="49"/>
  <c r="FD19" i="49"/>
  <c r="FL19" i="49"/>
  <c r="ET19" i="49"/>
  <c r="FG19" i="49"/>
  <c r="GD19" i="49"/>
  <c r="FQ19" i="49"/>
  <c r="EX19" i="49"/>
  <c r="GE19" i="49"/>
  <c r="EP19" i="49"/>
  <c r="EQ19" i="49"/>
  <c r="FW19" i="49"/>
  <c r="FP19" i="49"/>
  <c r="EW19" i="49"/>
  <c r="FH19" i="49"/>
  <c r="EV19" i="49"/>
  <c r="EZ19" i="49"/>
  <c r="FX19" i="49"/>
  <c r="FO19" i="49"/>
  <c r="FY19" i="49"/>
  <c r="EC19" i="49"/>
  <c r="FJ19" i="49"/>
  <c r="FK19" i="49"/>
  <c r="EM19" i="49"/>
  <c r="EA19" i="49"/>
  <c r="EO19" i="49"/>
  <c r="EN19" i="49"/>
  <c r="GF19" i="49"/>
  <c r="EH19" i="49"/>
  <c r="EL19" i="49"/>
  <c r="EU19" i="49"/>
  <c r="GA19" i="49"/>
  <c r="FZ19" i="49"/>
  <c r="FV19" i="49"/>
  <c r="ED19" i="49"/>
  <c r="ES19" i="49"/>
  <c r="FA19" i="49"/>
  <c r="FU19" i="49"/>
  <c r="FT19" i="49"/>
  <c r="FI19" i="49"/>
  <c r="DU19" i="49"/>
  <c r="DO19" i="49"/>
  <c r="DV19" i="49"/>
  <c r="DQ19" i="49"/>
  <c r="DW19" i="49"/>
  <c r="DS19" i="49"/>
  <c r="DT19" i="49"/>
  <c r="DP19" i="49"/>
  <c r="DR19" i="49"/>
  <c r="DN19" i="49"/>
  <c r="DM19" i="49"/>
  <c r="DX19" i="49"/>
  <c r="GG32" i="49"/>
  <c r="FM32" i="49"/>
  <c r="FE32" i="49"/>
  <c r="EW32" i="49"/>
  <c r="EO32" i="49"/>
  <c r="EG32" i="49"/>
  <c r="GK32" i="49"/>
  <c r="DE32" i="49"/>
  <c r="GF32" i="49"/>
  <c r="EF32" i="49"/>
  <c r="FB32" i="49"/>
  <c r="FZ32" i="49"/>
  <c r="GH32" i="49"/>
  <c r="EN32" i="49"/>
  <c r="EM32" i="49"/>
  <c r="DY32" i="49"/>
  <c r="FD32" i="49"/>
  <c r="FR32" i="49"/>
  <c r="DG32" i="49"/>
  <c r="GD32" i="49"/>
  <c r="DJ32" i="49"/>
  <c r="FH32" i="49"/>
  <c r="FK32" i="49"/>
  <c r="ER32" i="49"/>
  <c r="FJ32" i="49"/>
  <c r="DO32" i="49"/>
  <c r="DP32" i="49"/>
  <c r="ED32" i="49"/>
  <c r="GR32" i="49"/>
  <c r="ET32" i="49"/>
  <c r="GI32" i="49"/>
  <c r="DU32" i="49"/>
  <c r="GB32" i="49"/>
  <c r="FU32" i="49"/>
  <c r="GQ32" i="49"/>
  <c r="FW32" i="49"/>
  <c r="DH32" i="49"/>
  <c r="DN32" i="49"/>
  <c r="EU32" i="49"/>
  <c r="GA32" i="49"/>
  <c r="FS32" i="49"/>
  <c r="DQ32" i="49"/>
  <c r="GJ32" i="49"/>
  <c r="EL32" i="49"/>
  <c r="DT32" i="49"/>
  <c r="DI32" i="49"/>
  <c r="DW32" i="49"/>
  <c r="EP32" i="49"/>
  <c r="FX32" i="49"/>
  <c r="FQ32" i="49"/>
  <c r="FI32" i="49"/>
  <c r="FA32" i="49"/>
  <c r="ES32" i="49"/>
  <c r="EK32" i="49"/>
  <c r="GO32" i="49"/>
  <c r="EZ32" i="49"/>
  <c r="GN32" i="49"/>
  <c r="DB32" i="49"/>
  <c r="GC32" i="49"/>
  <c r="FY32" i="49"/>
  <c r="GE32" i="49"/>
  <c r="FP32" i="49"/>
  <c r="EC32" i="49"/>
  <c r="DM32" i="49"/>
  <c r="DV32" i="49"/>
  <c r="EJ32" i="49"/>
  <c r="EB32" i="49"/>
  <c r="GL32" i="49"/>
  <c r="DR32" i="49"/>
  <c r="GP32" i="49"/>
  <c r="EE32" i="49"/>
  <c r="EV32" i="49"/>
  <c r="FV32" i="49"/>
  <c r="FO32" i="49"/>
  <c r="FG32" i="49"/>
  <c r="EY32" i="49"/>
  <c r="EQ32" i="49"/>
  <c r="EI32" i="49"/>
  <c r="GM32" i="49"/>
  <c r="FL32" i="49"/>
  <c r="DF32" i="49"/>
  <c r="DL32" i="49"/>
  <c r="DA32" i="49"/>
  <c r="DX32" i="49"/>
  <c r="DK32" i="49"/>
  <c r="DD32" i="49"/>
  <c r="FF32" i="49"/>
  <c r="DS32" i="49"/>
  <c r="EH32" i="49"/>
  <c r="DZ32" i="49"/>
  <c r="FC32" i="49"/>
  <c r="EX32" i="49"/>
  <c r="FT32" i="49"/>
  <c r="FN32" i="49"/>
  <c r="EA32" i="49"/>
  <c r="DC32" i="49"/>
  <c r="DG36" i="49"/>
  <c r="DA36" i="49"/>
  <c r="DC36" i="49"/>
  <c r="DK36" i="49"/>
  <c r="DE36" i="49"/>
  <c r="DJ36" i="49"/>
  <c r="DI36" i="49"/>
  <c r="DH36" i="49"/>
  <c r="DB36" i="49"/>
  <c r="DD36" i="49"/>
  <c r="DF36" i="49"/>
  <c r="DL36" i="49"/>
  <c r="EG36" i="49"/>
  <c r="GJ36" i="49"/>
  <c r="EJ36" i="49"/>
  <c r="FI36" i="49"/>
  <c r="FE36" i="49"/>
  <c r="GB36" i="49"/>
  <c r="EW36" i="49"/>
  <c r="EK36" i="49"/>
  <c r="EP36" i="49"/>
  <c r="GQ36" i="49"/>
  <c r="EZ36" i="49"/>
  <c r="GD36" i="49"/>
  <c r="EY36" i="49"/>
  <c r="GF36" i="49"/>
  <c r="FU36" i="49"/>
  <c r="GN36" i="49"/>
  <c r="FZ36" i="49"/>
  <c r="FO36" i="49"/>
  <c r="FH36" i="49"/>
  <c r="FL36" i="49"/>
  <c r="FT36" i="49"/>
  <c r="GA36" i="49"/>
  <c r="EO36" i="49"/>
  <c r="FM36" i="49"/>
  <c r="EI36" i="49"/>
  <c r="FP36" i="49"/>
  <c r="GG36" i="49"/>
  <c r="EM36" i="49"/>
  <c r="ES36" i="49"/>
  <c r="FD36" i="49"/>
  <c r="FG36" i="49"/>
  <c r="FQ36" i="49"/>
  <c r="GR36" i="49"/>
  <c r="EB36" i="49"/>
  <c r="GM36" i="49"/>
  <c r="FY36" i="49"/>
  <c r="FV36" i="49"/>
  <c r="FJ36" i="49"/>
  <c r="DZ36" i="49"/>
  <c r="FK36" i="49"/>
  <c r="GO36" i="49"/>
  <c r="EC36" i="49"/>
  <c r="FR36" i="49"/>
  <c r="GL36" i="49"/>
  <c r="DY36" i="49"/>
  <c r="EL36" i="49"/>
  <c r="GH36" i="49"/>
  <c r="FN36" i="49"/>
  <c r="GK36" i="49"/>
  <c r="ET36" i="49"/>
  <c r="FW36" i="49"/>
  <c r="FB36" i="49"/>
  <c r="EU36" i="49"/>
  <c r="EH36" i="49"/>
  <c r="FC36" i="49"/>
  <c r="FX36" i="49"/>
  <c r="EN36" i="49"/>
  <c r="GE36" i="49"/>
  <c r="EQ36" i="49"/>
  <c r="FF36" i="49"/>
  <c r="GP36" i="49"/>
  <c r="FS36" i="49"/>
  <c r="EF36" i="49"/>
  <c r="EX36" i="49"/>
  <c r="ED36" i="49"/>
  <c r="EA36" i="49"/>
  <c r="FA36" i="49"/>
  <c r="ER36" i="49"/>
  <c r="GI36" i="49"/>
  <c r="EV36" i="49"/>
  <c r="EE36" i="49"/>
  <c r="GC36" i="49"/>
  <c r="DT36" i="49"/>
  <c r="DU36" i="49"/>
  <c r="DQ36" i="49"/>
  <c r="DX36" i="49"/>
  <c r="DS36" i="49"/>
  <c r="DO36" i="49"/>
  <c r="DM36" i="49"/>
  <c r="DR36" i="49"/>
  <c r="DP36" i="49"/>
  <c r="DN36" i="49"/>
  <c r="DV36" i="49"/>
  <c r="DW36" i="49"/>
  <c r="DR72" i="49"/>
  <c r="FM72" i="49"/>
  <c r="FV72" i="49"/>
  <c r="FF72" i="49"/>
  <c r="ES72" i="49"/>
  <c r="DI72" i="49"/>
  <c r="DW72" i="49"/>
  <c r="EE72" i="49"/>
  <c r="ET72" i="49"/>
  <c r="DC72" i="49"/>
  <c r="GF72" i="49"/>
  <c r="FE72" i="49"/>
  <c r="GQ72" i="49"/>
  <c r="EP72" i="49"/>
  <c r="EC72" i="49"/>
  <c r="FJ72" i="49"/>
  <c r="GP72" i="49"/>
  <c r="DM72" i="49"/>
  <c r="DJ72" i="49"/>
  <c r="ED72" i="49"/>
  <c r="EQ72" i="49"/>
  <c r="GN72" i="49"/>
  <c r="DA72" i="49"/>
  <c r="EN72" i="49"/>
  <c r="FI72" i="49"/>
  <c r="ER72" i="49"/>
  <c r="GJ72" i="49"/>
  <c r="GR72" i="49"/>
  <c r="GI72" i="49"/>
  <c r="DZ72" i="49"/>
  <c r="DO72" i="49"/>
  <c r="EW72" i="49"/>
  <c r="DS72" i="49"/>
  <c r="FG72" i="49"/>
  <c r="EB72" i="49"/>
  <c r="GL72" i="49"/>
  <c r="FN72" i="49"/>
  <c r="FB72" i="49"/>
  <c r="EM72" i="49"/>
  <c r="FT72" i="49"/>
  <c r="DP72" i="49"/>
  <c r="FZ72" i="49"/>
  <c r="EL72" i="49"/>
  <c r="DG72" i="49"/>
  <c r="FX72" i="49"/>
  <c r="DL72" i="49"/>
  <c r="FQ72" i="49"/>
  <c r="DH72" i="49"/>
  <c r="FS72" i="49"/>
  <c r="FA72" i="49"/>
  <c r="EY72" i="49"/>
  <c r="FU72" i="49"/>
  <c r="FL72" i="49"/>
  <c r="DK72" i="49"/>
  <c r="EF72" i="49"/>
  <c r="EA72" i="49"/>
  <c r="GK72" i="49"/>
  <c r="EK72" i="49"/>
  <c r="EJ72" i="49"/>
  <c r="GD72" i="49"/>
  <c r="DB72" i="49"/>
  <c r="DX72" i="49"/>
  <c r="FD72" i="49"/>
  <c r="EZ72" i="49"/>
  <c r="DE72" i="49"/>
  <c r="DY72" i="49"/>
  <c r="FK72" i="49"/>
  <c r="FR72" i="49"/>
  <c r="FW72" i="49"/>
  <c r="GM72" i="49"/>
  <c r="FO72" i="49"/>
  <c r="GC72" i="49"/>
  <c r="DF72" i="49"/>
  <c r="GG72" i="49"/>
  <c r="DV72" i="49"/>
  <c r="DT72" i="49"/>
  <c r="GA72" i="49"/>
  <c r="EX72" i="49"/>
  <c r="EG72" i="49"/>
  <c r="FP72" i="49"/>
  <c r="EH72" i="49"/>
  <c r="EU72" i="49"/>
  <c r="GH72" i="49"/>
  <c r="DN72" i="49"/>
  <c r="DQ72" i="49"/>
  <c r="GE72" i="49"/>
  <c r="EV72" i="49"/>
  <c r="GO72" i="49"/>
  <c r="FY72" i="49"/>
  <c r="EI72" i="49"/>
  <c r="FC72" i="49"/>
  <c r="DD72" i="49"/>
  <c r="FH72" i="49"/>
  <c r="GB72" i="49"/>
  <c r="DU72" i="49"/>
  <c r="EO72" i="49"/>
  <c r="DD39" i="49"/>
  <c r="DF39" i="49"/>
  <c r="DC39" i="49"/>
  <c r="DB39" i="49"/>
  <c r="DG39" i="49"/>
  <c r="DA39" i="49"/>
  <c r="DL39" i="49"/>
  <c r="DI39" i="49"/>
  <c r="DH39" i="49"/>
  <c r="DJ39" i="49"/>
  <c r="DK39" i="49"/>
  <c r="DE39" i="49"/>
  <c r="DQ39" i="49"/>
  <c r="GE39" i="49"/>
  <c r="EA39" i="49"/>
  <c r="GL39" i="49"/>
  <c r="FV39" i="49"/>
  <c r="DV39" i="49"/>
  <c r="FZ39" i="49"/>
  <c r="FJ39" i="49"/>
  <c r="GJ39" i="49"/>
  <c r="DX39" i="49"/>
  <c r="FI39" i="49"/>
  <c r="GI39" i="49"/>
  <c r="EJ39" i="49"/>
  <c r="DY39" i="49"/>
  <c r="FM39" i="49"/>
  <c r="EN39" i="49"/>
  <c r="GH39" i="49"/>
  <c r="DP39" i="49"/>
  <c r="DZ39" i="49"/>
  <c r="FS39" i="49"/>
  <c r="EU39" i="49"/>
  <c r="FW39" i="49"/>
  <c r="FG39" i="49"/>
  <c r="ET39" i="49"/>
  <c r="EH39" i="49"/>
  <c r="EE39" i="49"/>
  <c r="FK39" i="49"/>
  <c r="FA39" i="49"/>
  <c r="GD39" i="49"/>
  <c r="ES39" i="49"/>
  <c r="EI39" i="49"/>
  <c r="FQ39" i="49"/>
  <c r="FH39" i="49"/>
  <c r="GG39" i="49"/>
  <c r="GP39" i="49"/>
  <c r="EK39" i="49"/>
  <c r="FR39" i="49"/>
  <c r="FU39" i="49"/>
  <c r="FY39" i="49"/>
  <c r="GA39" i="49"/>
  <c r="DU39" i="49"/>
  <c r="FO39" i="49"/>
  <c r="DW39" i="49"/>
  <c r="GQ39" i="49"/>
  <c r="DN39" i="49"/>
  <c r="DT39" i="49"/>
  <c r="GO39" i="49"/>
  <c r="ED39" i="49"/>
  <c r="FP39" i="49"/>
  <c r="EQ39" i="49"/>
  <c r="EL39" i="49"/>
  <c r="EV39" i="49"/>
  <c r="EO39" i="49"/>
  <c r="EZ39" i="49"/>
  <c r="GK39" i="49"/>
  <c r="GF39" i="49"/>
  <c r="FF39" i="49"/>
  <c r="FN39" i="49"/>
  <c r="EM39" i="49"/>
  <c r="EW39" i="49"/>
  <c r="ER39" i="49"/>
  <c r="FT39" i="49"/>
  <c r="GN39" i="49"/>
  <c r="EY39" i="49"/>
  <c r="GC39" i="49"/>
  <c r="FL39" i="49"/>
  <c r="DO39" i="49"/>
  <c r="EP39" i="49"/>
  <c r="EF39" i="49"/>
  <c r="FX39" i="49"/>
  <c r="FE39" i="49"/>
  <c r="DM39" i="49"/>
  <c r="FC39" i="49"/>
  <c r="EG39" i="49"/>
  <c r="FB39" i="49"/>
  <c r="EC39" i="49"/>
  <c r="EX39" i="49"/>
  <c r="GR39" i="49"/>
  <c r="EB39" i="49"/>
  <c r="GB39" i="49"/>
  <c r="GM39" i="49"/>
  <c r="DS39" i="49"/>
  <c r="DR39" i="49"/>
  <c r="FD39" i="49"/>
  <c r="FV29" i="49"/>
  <c r="DB29" i="49"/>
  <c r="FF29" i="49"/>
  <c r="EX29" i="49"/>
  <c r="EP29" i="49"/>
  <c r="EH29" i="49"/>
  <c r="FR29" i="49"/>
  <c r="GK29" i="49"/>
  <c r="EB29" i="49"/>
  <c r="FS29" i="49"/>
  <c r="DG29" i="49"/>
  <c r="EG29" i="49"/>
  <c r="FU29" i="49"/>
  <c r="FM29" i="49"/>
  <c r="FE29" i="49"/>
  <c r="EW29" i="49"/>
  <c r="EO29" i="49"/>
  <c r="FD29" i="49"/>
  <c r="GO29" i="49"/>
  <c r="DF29" i="49"/>
  <c r="DZ29" i="49"/>
  <c r="DO29" i="49"/>
  <c r="EU29" i="49"/>
  <c r="DI29" i="49"/>
  <c r="DH29" i="49"/>
  <c r="DV29" i="49"/>
  <c r="GR29" i="49"/>
  <c r="ET29" i="49"/>
  <c r="EL29" i="49"/>
  <c r="FC29" i="49"/>
  <c r="DN29" i="49"/>
  <c r="DS29" i="49"/>
  <c r="EF29" i="49"/>
  <c r="GM29" i="49"/>
  <c r="GQ29" i="49"/>
  <c r="GG29" i="49"/>
  <c r="EE29" i="49"/>
  <c r="EV29" i="49"/>
  <c r="GA29" i="49"/>
  <c r="DY29" i="49"/>
  <c r="FZ29" i="49"/>
  <c r="GI29" i="49"/>
  <c r="DK29" i="49"/>
  <c r="GF29" i="49"/>
  <c r="GP29" i="49"/>
  <c r="EA29" i="49"/>
  <c r="EC29" i="49"/>
  <c r="GC29" i="49"/>
  <c r="GJ29" i="49"/>
  <c r="DX29" i="49"/>
  <c r="FL29" i="49"/>
  <c r="FB29" i="49"/>
  <c r="DW29" i="49"/>
  <c r="DQ29" i="49"/>
  <c r="GN29" i="49"/>
  <c r="GD29" i="49"/>
  <c r="FJ29" i="49"/>
  <c r="GB29" i="49"/>
  <c r="DU29" i="49"/>
  <c r="DA29" i="49"/>
  <c r="FY29" i="49"/>
  <c r="FQ29" i="49"/>
  <c r="FI29" i="49"/>
  <c r="FA29" i="49"/>
  <c r="ES29" i="49"/>
  <c r="FP29" i="49"/>
  <c r="DE29" i="49"/>
  <c r="GL29" i="49"/>
  <c r="DP29" i="49"/>
  <c r="GE29" i="49"/>
  <c r="FT29" i="49"/>
  <c r="EN29" i="49"/>
  <c r="FX29" i="49"/>
  <c r="DD29" i="49"/>
  <c r="FH29" i="49"/>
  <c r="EZ29" i="49"/>
  <c r="ER29" i="49"/>
  <c r="EJ29" i="49"/>
  <c r="DC29" i="49"/>
  <c r="EM29" i="49"/>
  <c r="FK29" i="49"/>
  <c r="DT29" i="49"/>
  <c r="DL29" i="49"/>
  <c r="EK29" i="49"/>
  <c r="ED29" i="49"/>
  <c r="FW29" i="49"/>
  <c r="DM29" i="49"/>
  <c r="FN29" i="49"/>
  <c r="FO29" i="49"/>
  <c r="DR29" i="49"/>
  <c r="FG29" i="49"/>
  <c r="DJ29" i="49"/>
  <c r="EY29" i="49"/>
  <c r="EI29" i="49"/>
  <c r="EQ29" i="49"/>
  <c r="GH29" i="49"/>
  <c r="FV84" i="49"/>
  <c r="FK84" i="49"/>
  <c r="FJ84" i="49"/>
  <c r="ED84" i="49"/>
  <c r="GB84" i="49"/>
  <c r="GH84" i="49"/>
  <c r="DK84" i="49"/>
  <c r="EV84" i="49"/>
  <c r="DV84" i="49"/>
  <c r="DC84" i="49"/>
  <c r="DN84" i="49"/>
  <c r="EO84" i="49"/>
  <c r="DQ84" i="49"/>
  <c r="EL84" i="49"/>
  <c r="EI84" i="49"/>
  <c r="DX84" i="49"/>
  <c r="FS84" i="49"/>
  <c r="FI84" i="49"/>
  <c r="ES84" i="49"/>
  <c r="FF84" i="49"/>
  <c r="FO84" i="49"/>
  <c r="EX84" i="49"/>
  <c r="FX84" i="49"/>
  <c r="GE84" i="49"/>
  <c r="FH84" i="49"/>
  <c r="GI84" i="49"/>
  <c r="DZ84" i="49"/>
  <c r="FQ84" i="49"/>
  <c r="DO84" i="49"/>
  <c r="FM84" i="49"/>
  <c r="GD84" i="49"/>
  <c r="EC84" i="49"/>
  <c r="EZ84" i="49"/>
  <c r="FU84" i="49"/>
  <c r="EN84" i="49"/>
  <c r="FA84" i="49"/>
  <c r="FP84" i="49"/>
  <c r="EP84" i="49"/>
  <c r="GK84" i="49"/>
  <c r="DW84" i="49"/>
  <c r="DR84" i="49"/>
  <c r="DE84" i="49"/>
  <c r="DM84" i="49"/>
  <c r="DA84" i="49"/>
  <c r="EU84" i="49"/>
  <c r="EK84" i="49"/>
  <c r="DF84" i="49"/>
  <c r="EJ84" i="49"/>
  <c r="GF84" i="49"/>
  <c r="DL84" i="49"/>
  <c r="DI84" i="49"/>
  <c r="DD84" i="49"/>
  <c r="FL84" i="49"/>
  <c r="DY84" i="49"/>
  <c r="FB84" i="49"/>
  <c r="GG84" i="49"/>
  <c r="EB84" i="49"/>
  <c r="DB84" i="49"/>
  <c r="EM84" i="49"/>
  <c r="ET84" i="49"/>
  <c r="GR84" i="49"/>
  <c r="FE84" i="49"/>
  <c r="DJ84" i="49"/>
  <c r="DT84" i="49"/>
  <c r="DS84" i="49"/>
  <c r="FT84" i="49"/>
  <c r="EG84" i="49"/>
  <c r="FD84" i="49"/>
  <c r="EE84" i="49"/>
  <c r="DU84" i="49"/>
  <c r="EH84" i="49"/>
  <c r="GC84" i="49"/>
  <c r="GP84" i="49"/>
  <c r="EQ84" i="49"/>
  <c r="FC84" i="49"/>
  <c r="EY84" i="49"/>
  <c r="FZ84" i="49"/>
  <c r="FR84" i="49"/>
  <c r="FN84" i="49"/>
  <c r="GA84" i="49"/>
  <c r="FG84" i="49"/>
  <c r="EA84" i="49"/>
  <c r="GQ84" i="49"/>
  <c r="GN84" i="49"/>
  <c r="GL84" i="49"/>
  <c r="DP84" i="49"/>
  <c r="EF84" i="49"/>
  <c r="GO84" i="49"/>
  <c r="GM84" i="49"/>
  <c r="FW84" i="49"/>
  <c r="GJ84" i="49"/>
  <c r="ER84" i="49"/>
  <c r="EW84" i="49"/>
  <c r="DG84" i="49"/>
  <c r="FY84" i="49"/>
  <c r="DH84" i="49"/>
  <c r="GK107" i="49"/>
  <c r="DN107" i="49"/>
  <c r="GR107" i="49"/>
  <c r="EK107" i="49"/>
  <c r="DR107" i="49"/>
  <c r="DV107" i="49"/>
  <c r="EN107" i="49"/>
  <c r="FZ107" i="49"/>
  <c r="FD107" i="49"/>
  <c r="FX107" i="49"/>
  <c r="DG107" i="49"/>
  <c r="EJ107" i="49"/>
  <c r="EL107" i="49"/>
  <c r="ER107" i="49"/>
  <c r="EG107" i="49"/>
  <c r="FG107" i="49"/>
  <c r="FL107" i="49"/>
  <c r="DU107" i="49"/>
  <c r="EO107" i="49"/>
  <c r="ED107" i="49"/>
  <c r="GP107" i="49"/>
  <c r="ES107" i="49"/>
  <c r="FV107" i="49"/>
  <c r="DY107" i="49"/>
  <c r="DT107" i="49"/>
  <c r="GD107" i="49"/>
  <c r="FI107" i="49"/>
  <c r="GC107" i="49"/>
  <c r="EE107" i="49"/>
  <c r="DI107" i="49"/>
  <c r="GB107" i="49"/>
  <c r="ET107" i="49"/>
  <c r="EI107" i="49"/>
  <c r="GN107" i="49"/>
  <c r="EX107" i="49"/>
  <c r="DF107" i="49"/>
  <c r="EQ107" i="49"/>
  <c r="EW107" i="49"/>
  <c r="DK107" i="49"/>
  <c r="FH107" i="49"/>
  <c r="DZ107" i="49"/>
  <c r="EZ107" i="49"/>
  <c r="DA107" i="49"/>
  <c r="FF107" i="49"/>
  <c r="FT107" i="49"/>
  <c r="GH107" i="49"/>
  <c r="FA107" i="49"/>
  <c r="GQ107" i="49"/>
  <c r="FP107" i="49"/>
  <c r="DB107" i="49"/>
  <c r="EB107" i="49"/>
  <c r="DO107" i="49"/>
  <c r="DJ107" i="49"/>
  <c r="DH107" i="49"/>
  <c r="DP107" i="49"/>
  <c r="DW107" i="49"/>
  <c r="DM107" i="49"/>
  <c r="FO107" i="49"/>
  <c r="EU107" i="49"/>
  <c r="DX107" i="49"/>
  <c r="GO107" i="49"/>
  <c r="DS107" i="49"/>
  <c r="FS107" i="49"/>
  <c r="FU107" i="49"/>
  <c r="EA107" i="49"/>
  <c r="DC107" i="49"/>
  <c r="FY107" i="49"/>
  <c r="FB107" i="49"/>
  <c r="GA107" i="49"/>
  <c r="DQ107" i="49"/>
  <c r="GJ107" i="49"/>
  <c r="GF107" i="49"/>
  <c r="EY107" i="49"/>
  <c r="FM107" i="49"/>
  <c r="FW107" i="49"/>
  <c r="EC107" i="49"/>
  <c r="GL107" i="49"/>
  <c r="GI107" i="49"/>
  <c r="FK107" i="49"/>
  <c r="EM107" i="49"/>
  <c r="EH107" i="49"/>
  <c r="FN107" i="49"/>
  <c r="GG107" i="49"/>
  <c r="DE107" i="49"/>
  <c r="FR107" i="49"/>
  <c r="FJ107" i="49"/>
  <c r="GE107" i="49"/>
  <c r="EV107" i="49"/>
  <c r="EP107" i="49"/>
  <c r="GM107" i="49"/>
  <c r="FE107" i="49"/>
  <c r="FQ107" i="49"/>
  <c r="DD107" i="49"/>
  <c r="EF107" i="49"/>
  <c r="DL107" i="49"/>
  <c r="FC107" i="49"/>
  <c r="GE28" i="49"/>
  <c r="FM28" i="49"/>
  <c r="GR28" i="49"/>
  <c r="EN28" i="49"/>
  <c r="GC28" i="49"/>
  <c r="FR28" i="49"/>
  <c r="FK28" i="49"/>
  <c r="FX28" i="49"/>
  <c r="DB28" i="49"/>
  <c r="GD28" i="49"/>
  <c r="GP28" i="49"/>
  <c r="GF28" i="49"/>
  <c r="EB28" i="49"/>
  <c r="EV28" i="49"/>
  <c r="EY28" i="49"/>
  <c r="FL28" i="49"/>
  <c r="DH28" i="49"/>
  <c r="FE28" i="49"/>
  <c r="EJ28" i="49"/>
  <c r="EU28" i="49"/>
  <c r="FP28" i="49"/>
  <c r="GA28" i="49"/>
  <c r="EP28" i="49"/>
  <c r="DA28" i="49"/>
  <c r="FB28" i="49"/>
  <c r="EZ28" i="49"/>
  <c r="GB28" i="49"/>
  <c r="EI28" i="49"/>
  <c r="GK28" i="49"/>
  <c r="GO28" i="49"/>
  <c r="FU28" i="49"/>
  <c r="ET28" i="49"/>
  <c r="DC28" i="49"/>
  <c r="GQ28" i="49"/>
  <c r="EF28" i="49"/>
  <c r="FA28" i="49"/>
  <c r="GM28" i="49"/>
  <c r="FG28" i="49"/>
  <c r="EG28" i="49"/>
  <c r="EK28" i="49"/>
  <c r="FI28" i="49"/>
  <c r="DG28" i="49"/>
  <c r="FD28" i="49"/>
  <c r="DI28" i="49"/>
  <c r="DY28" i="49"/>
  <c r="EQ28" i="49"/>
  <c r="FQ28" i="49"/>
  <c r="GN28" i="49"/>
  <c r="EC28" i="49"/>
  <c r="FO28" i="49"/>
  <c r="FW28" i="49"/>
  <c r="EO28" i="49"/>
  <c r="EX28" i="49"/>
  <c r="FV28" i="49"/>
  <c r="FH28" i="49"/>
  <c r="DJ28" i="49"/>
  <c r="EL28" i="49"/>
  <c r="GI28" i="49"/>
  <c r="DL28" i="49"/>
  <c r="EH28" i="49"/>
  <c r="ED28" i="49"/>
  <c r="FY28" i="49"/>
  <c r="FJ28" i="49"/>
  <c r="DZ28" i="49"/>
  <c r="GG28" i="49"/>
  <c r="ES28" i="49"/>
  <c r="EM28" i="49"/>
  <c r="EW28" i="49"/>
  <c r="FF28" i="49"/>
  <c r="FZ28" i="49"/>
  <c r="GJ28" i="49"/>
  <c r="DF28" i="49"/>
  <c r="FT28" i="49"/>
  <c r="FS28" i="49"/>
  <c r="DK28" i="49"/>
  <c r="FN28" i="49"/>
  <c r="GH28" i="49"/>
  <c r="DD28" i="49"/>
  <c r="EE28" i="49"/>
  <c r="DE28" i="49"/>
  <c r="ER28" i="49"/>
  <c r="EA28" i="49"/>
  <c r="FC28" i="49"/>
  <c r="GL28" i="49"/>
  <c r="DN28" i="49"/>
  <c r="DM28" i="49"/>
  <c r="DT28" i="49"/>
  <c r="DQ28" i="49"/>
  <c r="DX28" i="49"/>
  <c r="DW28" i="49"/>
  <c r="DS28" i="49"/>
  <c r="DV28" i="49"/>
  <c r="DU28" i="49"/>
  <c r="DR28" i="49"/>
  <c r="DO28" i="49"/>
  <c r="DP28" i="49"/>
  <c r="DB16" i="49"/>
  <c r="DK16" i="49"/>
  <c r="DH16" i="49"/>
  <c r="DC16" i="49"/>
  <c r="DI16" i="49"/>
  <c r="EH16" i="49"/>
  <c r="DA16" i="49"/>
  <c r="DE16" i="49"/>
  <c r="FE16" i="49"/>
  <c r="DL16" i="49"/>
  <c r="DJ16" i="49"/>
  <c r="DD16" i="49"/>
  <c r="GO16" i="49"/>
  <c r="DF16" i="49"/>
  <c r="DG16" i="49"/>
  <c r="DV16" i="49"/>
  <c r="FC16" i="49"/>
  <c r="FN16" i="49"/>
  <c r="FB16" i="49"/>
  <c r="FV16" i="49"/>
  <c r="FT16" i="49"/>
  <c r="EO16" i="49"/>
  <c r="FA16" i="49"/>
  <c r="FO16" i="49"/>
  <c r="EY16" i="49"/>
  <c r="EX16" i="49"/>
  <c r="EQ16" i="49"/>
  <c r="ES16" i="49"/>
  <c r="FY16" i="49"/>
  <c r="GK16" i="49"/>
  <c r="FP16" i="49"/>
  <c r="GN16" i="49"/>
  <c r="ET16" i="49"/>
  <c r="DZ16" i="49"/>
  <c r="DY16" i="49"/>
  <c r="FF16" i="49"/>
  <c r="EW16" i="49"/>
  <c r="FG16" i="49"/>
  <c r="FW16" i="49"/>
  <c r="DO16" i="49"/>
  <c r="EF16" i="49"/>
  <c r="GQ16" i="49"/>
  <c r="DX16" i="49"/>
  <c r="FQ16" i="49"/>
  <c r="GA16" i="49"/>
  <c r="EV16" i="49"/>
  <c r="FL16" i="49"/>
  <c r="FM16" i="49"/>
  <c r="EA16" i="49"/>
  <c r="EG16" i="49"/>
  <c r="EJ16" i="49"/>
  <c r="GR16" i="49"/>
  <c r="GH16" i="49"/>
  <c r="DU16" i="49"/>
  <c r="GB16" i="49"/>
  <c r="GC16" i="49"/>
  <c r="FH16" i="49"/>
  <c r="EM16" i="49"/>
  <c r="GJ16" i="49"/>
  <c r="DT16" i="49"/>
  <c r="EC16" i="49"/>
  <c r="FU16" i="49"/>
  <c r="FI16" i="49"/>
  <c r="EL16" i="49"/>
  <c r="DQ16" i="49"/>
  <c r="GM16" i="49"/>
  <c r="EP16" i="49"/>
  <c r="EU16" i="49"/>
  <c r="EZ16" i="49"/>
  <c r="DR16" i="49"/>
  <c r="GD16" i="49"/>
  <c r="FX16" i="49"/>
  <c r="GE16" i="49"/>
  <c r="GG16" i="49"/>
  <c r="GI16" i="49"/>
  <c r="ER16" i="49"/>
  <c r="EE16" i="49"/>
  <c r="FR16" i="49"/>
  <c r="FK16" i="49"/>
  <c r="GF16" i="49"/>
  <c r="DN16" i="49"/>
  <c r="DW16" i="49"/>
  <c r="FS16" i="49"/>
  <c r="FZ16" i="49"/>
  <c r="EB16" i="49"/>
  <c r="ED16" i="49"/>
  <c r="FD16" i="49"/>
  <c r="FJ16" i="49"/>
  <c r="DP16" i="49"/>
  <c r="GL16" i="49"/>
  <c r="EN16" i="49"/>
  <c r="DS16" i="49"/>
  <c r="DM16" i="49"/>
  <c r="GP16" i="49"/>
  <c r="EI16" i="49"/>
  <c r="EK16" i="49"/>
  <c r="FT42" i="49"/>
  <c r="FZ42" i="49"/>
  <c r="FN42" i="49"/>
  <c r="FO42" i="49"/>
  <c r="FJ42" i="49"/>
  <c r="GN42" i="49"/>
  <c r="FL42" i="49"/>
  <c r="FK42" i="49"/>
  <c r="DB42" i="49"/>
  <c r="EO42" i="49"/>
  <c r="FR42" i="49"/>
  <c r="EN42" i="49"/>
  <c r="GD42" i="49"/>
  <c r="EL42" i="49"/>
  <c r="GG42" i="49"/>
  <c r="GQ42" i="49"/>
  <c r="GI42" i="49"/>
  <c r="GB42" i="49"/>
  <c r="DE42" i="49"/>
  <c r="FU42" i="49"/>
  <c r="GF42" i="49"/>
  <c r="ES42" i="49"/>
  <c r="FY42" i="49"/>
  <c r="EU42" i="49"/>
  <c r="GL42" i="49"/>
  <c r="EQ42" i="49"/>
  <c r="DH42" i="49"/>
  <c r="GP42" i="49"/>
  <c r="EV42" i="49"/>
  <c r="FV42" i="49"/>
  <c r="EK42" i="49"/>
  <c r="FQ42" i="49"/>
  <c r="GA42" i="49"/>
  <c r="GJ42" i="49"/>
  <c r="DL42" i="49"/>
  <c r="GK42" i="49"/>
  <c r="ET42" i="49"/>
  <c r="DJ42" i="49"/>
  <c r="DC42" i="49"/>
  <c r="GE42" i="49"/>
  <c r="EM42" i="49"/>
  <c r="GC42" i="49"/>
  <c r="FP42" i="49"/>
  <c r="DI42" i="49"/>
  <c r="ER42" i="49"/>
  <c r="FX42" i="49"/>
  <c r="FW42" i="49"/>
  <c r="DK42" i="49"/>
  <c r="FM42" i="49"/>
  <c r="GO42" i="49"/>
  <c r="GM42" i="49"/>
  <c r="FI42" i="49"/>
  <c r="DD42" i="49"/>
  <c r="GH42" i="49"/>
  <c r="DA42" i="49"/>
  <c r="GR42" i="49"/>
  <c r="FS42" i="49"/>
  <c r="DF42" i="49"/>
  <c r="DG42" i="49"/>
  <c r="EP42" i="49"/>
  <c r="EX42" i="49"/>
  <c r="FH42" i="49"/>
  <c r="DZ42" i="49"/>
  <c r="EE42" i="49"/>
  <c r="EH42" i="49"/>
  <c r="FA42" i="49"/>
  <c r="EJ42" i="49"/>
  <c r="EF42" i="49"/>
  <c r="EC42" i="49"/>
  <c r="FF42" i="49"/>
  <c r="ED42" i="49"/>
  <c r="EI42" i="49"/>
  <c r="EY42" i="49"/>
  <c r="EA42" i="49"/>
  <c r="FG42" i="49"/>
  <c r="EZ42" i="49"/>
  <c r="EG42" i="49"/>
  <c r="FE42" i="49"/>
  <c r="EW42" i="49"/>
  <c r="EB42" i="49"/>
  <c r="DY42" i="49"/>
  <c r="FB42" i="49"/>
  <c r="FD42" i="49"/>
  <c r="FC42" i="49"/>
  <c r="DU42" i="49"/>
  <c r="DP42" i="49"/>
  <c r="DO42" i="49"/>
  <c r="DX42" i="49"/>
  <c r="DN42" i="49"/>
  <c r="DV42" i="49"/>
  <c r="DT42" i="49"/>
  <c r="DW42" i="49"/>
  <c r="DS42" i="49"/>
  <c r="DQ42" i="49"/>
  <c r="DM42" i="49"/>
  <c r="DR42" i="49"/>
  <c r="DB40" i="49"/>
  <c r="DJ40" i="49"/>
  <c r="DK40" i="49"/>
  <c r="DI40" i="49"/>
  <c r="DF40" i="49"/>
  <c r="DH40" i="49"/>
  <c r="DD40" i="49"/>
  <c r="DE40" i="49"/>
  <c r="DC40" i="49"/>
  <c r="DG40" i="49"/>
  <c r="DL40" i="49"/>
  <c r="DA40" i="49"/>
  <c r="GO40" i="49"/>
  <c r="GI40" i="49"/>
  <c r="GH40" i="49"/>
  <c r="GL40" i="49"/>
  <c r="GG40" i="49"/>
  <c r="GJ40" i="49"/>
  <c r="GQ40" i="49"/>
  <c r="GR40" i="49"/>
  <c r="GN40" i="49"/>
  <c r="GP40" i="49"/>
  <c r="GM40" i="49"/>
  <c r="GK40" i="49"/>
  <c r="EG40" i="49"/>
  <c r="EP40" i="49"/>
  <c r="EX40" i="49"/>
  <c r="EA40" i="49"/>
  <c r="EV40" i="49"/>
  <c r="FF40" i="49"/>
  <c r="FX40" i="49"/>
  <c r="FU40" i="49"/>
  <c r="ED40" i="49"/>
  <c r="EC40" i="49"/>
  <c r="FA40" i="49"/>
  <c r="EE40" i="49"/>
  <c r="FH40" i="49"/>
  <c r="GF40" i="49"/>
  <c r="DY40" i="49"/>
  <c r="FS40" i="49"/>
  <c r="GE40" i="49"/>
  <c r="EF40" i="49"/>
  <c r="FC40" i="49"/>
  <c r="FB40" i="49"/>
  <c r="FZ40" i="49"/>
  <c r="ER40" i="49"/>
  <c r="FT40" i="49"/>
  <c r="GA40" i="49"/>
  <c r="DZ40" i="49"/>
  <c r="FM40" i="49"/>
  <c r="FR40" i="49"/>
  <c r="EM40" i="49"/>
  <c r="EN40" i="49"/>
  <c r="ET40" i="49"/>
  <c r="FP40" i="49"/>
  <c r="FW40" i="49"/>
  <c r="GC40" i="49"/>
  <c r="FL40" i="49"/>
  <c r="FQ40" i="49"/>
  <c r="GB40" i="49"/>
  <c r="EO40" i="49"/>
  <c r="EY40" i="49"/>
  <c r="FG40" i="49"/>
  <c r="EZ40" i="49"/>
  <c r="FI40" i="49"/>
  <c r="FN40" i="49"/>
  <c r="FE40" i="49"/>
  <c r="EH40" i="49"/>
  <c r="FK40" i="49"/>
  <c r="EQ40" i="49"/>
  <c r="EI40" i="49"/>
  <c r="ES40" i="49"/>
  <c r="EL40" i="49"/>
  <c r="EJ40" i="49"/>
  <c r="GD40" i="49"/>
  <c r="FJ40" i="49"/>
  <c r="FV40" i="49"/>
  <c r="FY40" i="49"/>
  <c r="EW40" i="49"/>
  <c r="EB40" i="49"/>
  <c r="FO40" i="49"/>
  <c r="EK40" i="49"/>
  <c r="FD40" i="49"/>
  <c r="EU40" i="49"/>
  <c r="DT40" i="49"/>
  <c r="DW40" i="49"/>
  <c r="DS40" i="49"/>
  <c r="DV40" i="49"/>
  <c r="DR40" i="49"/>
  <c r="DP40" i="49"/>
  <c r="DM40" i="49"/>
  <c r="DO40" i="49"/>
  <c r="DX40" i="49"/>
  <c r="DU40" i="49"/>
  <c r="DQ40" i="49"/>
  <c r="DN40" i="49"/>
  <c r="ET58" i="49"/>
  <c r="DO58" i="49"/>
  <c r="DJ58" i="49"/>
  <c r="FJ58" i="49"/>
  <c r="EP58" i="49"/>
  <c r="EM58" i="49"/>
  <c r="DI58" i="49"/>
  <c r="ES58" i="49"/>
  <c r="EA58" i="49"/>
  <c r="DX58" i="49"/>
  <c r="GC58" i="49"/>
  <c r="DN58" i="49"/>
  <c r="GB58" i="49"/>
  <c r="EC58" i="49"/>
  <c r="DP58" i="49"/>
  <c r="GE58" i="49"/>
  <c r="GD58" i="49"/>
  <c r="DH58" i="49"/>
  <c r="EN58" i="49"/>
  <c r="DY58" i="49"/>
  <c r="EH58" i="49"/>
  <c r="FZ58" i="49"/>
  <c r="FA58" i="49"/>
  <c r="ED58" i="49"/>
  <c r="DT58" i="49"/>
  <c r="GF58" i="49"/>
  <c r="FU58" i="49"/>
  <c r="EQ58" i="49"/>
  <c r="DU58" i="49"/>
  <c r="FY58" i="49"/>
  <c r="EZ58" i="49"/>
  <c r="EO58" i="49"/>
  <c r="EE58" i="49"/>
  <c r="DS58" i="49"/>
  <c r="DA58" i="49"/>
  <c r="DL58" i="49"/>
  <c r="FK58" i="49"/>
  <c r="DQ58" i="49"/>
  <c r="DE58" i="49"/>
  <c r="FX58" i="49"/>
  <c r="EL58" i="49"/>
  <c r="DG58" i="49"/>
  <c r="DF58" i="49"/>
  <c r="DM58" i="49"/>
  <c r="DC58" i="49"/>
  <c r="EF58" i="49"/>
  <c r="GA58" i="49"/>
  <c r="EB58" i="49"/>
  <c r="FV58" i="49"/>
  <c r="FW58" i="49"/>
  <c r="EI58" i="49"/>
  <c r="DB58" i="49"/>
  <c r="EJ58" i="49"/>
  <c r="EU58" i="49"/>
  <c r="FN58" i="49"/>
  <c r="DR58" i="49"/>
  <c r="EG58" i="49"/>
  <c r="GK58" i="49"/>
  <c r="EK58" i="49"/>
  <c r="DW58" i="49"/>
  <c r="DK58" i="49"/>
  <c r="EV58" i="49"/>
  <c r="DD58" i="49"/>
  <c r="ER58" i="49"/>
  <c r="DV58" i="49"/>
  <c r="DZ58" i="49"/>
  <c r="FO58" i="49"/>
  <c r="GR58" i="49"/>
  <c r="GH58" i="49"/>
  <c r="EX58" i="49"/>
  <c r="FG58" i="49"/>
  <c r="FP58" i="49"/>
  <c r="GQ58" i="49"/>
  <c r="GI58" i="49"/>
  <c r="GM58" i="49"/>
  <c r="GJ58" i="49"/>
  <c r="GN58" i="49"/>
  <c r="FR58" i="49"/>
  <c r="FM58" i="49"/>
  <c r="FD58" i="49"/>
  <c r="GL58" i="49"/>
  <c r="GG58" i="49"/>
  <c r="FH58" i="49"/>
  <c r="GO58" i="49"/>
  <c r="FT58" i="49"/>
  <c r="FF58" i="49"/>
  <c r="EW58" i="49"/>
  <c r="FE58" i="49"/>
  <c r="FC58" i="49"/>
  <c r="FQ58" i="49"/>
  <c r="FS58" i="49"/>
  <c r="GP58" i="49"/>
  <c r="FI58" i="49"/>
  <c r="FB58" i="49"/>
  <c r="FL58" i="49"/>
  <c r="EY58" i="49"/>
  <c r="DD15" i="49"/>
  <c r="DA15" i="49"/>
  <c r="DK15" i="49"/>
  <c r="DH15" i="49"/>
  <c r="DB15" i="49"/>
  <c r="DE15" i="49"/>
  <c r="DF15" i="49"/>
  <c r="DC15" i="49"/>
  <c r="DL15" i="49"/>
  <c r="DG15" i="49"/>
  <c r="DJ15" i="49"/>
  <c r="DI15" i="49"/>
  <c r="GR15" i="49"/>
  <c r="FE15" i="49"/>
  <c r="EY15" i="49"/>
  <c r="GO15" i="49"/>
  <c r="GQ15" i="49"/>
  <c r="FM15" i="49"/>
  <c r="EX15" i="49"/>
  <c r="GJ15" i="49"/>
  <c r="FD15" i="49"/>
  <c r="FO15" i="49"/>
  <c r="FT15" i="49"/>
  <c r="FC15" i="49"/>
  <c r="FS15" i="49"/>
  <c r="GI15" i="49"/>
  <c r="FR15" i="49"/>
  <c r="FN15" i="49"/>
  <c r="FQ15" i="49"/>
  <c r="FI15" i="49"/>
  <c r="GH15" i="49"/>
  <c r="FA15" i="49"/>
  <c r="EZ15" i="49"/>
  <c r="GM15" i="49"/>
  <c r="FB15" i="49"/>
  <c r="FJ15" i="49"/>
  <c r="GG15" i="49"/>
  <c r="FL15" i="49"/>
  <c r="GN15" i="49"/>
  <c r="GK15" i="49"/>
  <c r="FH15" i="49"/>
  <c r="FG15" i="49"/>
  <c r="EW15" i="49"/>
  <c r="FF15" i="49"/>
  <c r="GP15" i="49"/>
  <c r="FP15" i="49"/>
  <c r="FK15" i="49"/>
  <c r="GL15" i="49"/>
  <c r="EC15" i="49"/>
  <c r="GE15" i="49"/>
  <c r="EK15" i="49"/>
  <c r="EB15" i="49"/>
  <c r="EL15" i="49"/>
  <c r="GD15" i="49"/>
  <c r="ES15" i="49"/>
  <c r="EM15" i="49"/>
  <c r="FY15" i="49"/>
  <c r="ET15" i="49"/>
  <c r="EF15" i="49"/>
  <c r="EV15" i="49"/>
  <c r="FW15" i="49"/>
  <c r="FZ15" i="49"/>
  <c r="GF15" i="49"/>
  <c r="GB15" i="49"/>
  <c r="EN15" i="49"/>
  <c r="EG15" i="49"/>
  <c r="FU15" i="49"/>
  <c r="EU15" i="49"/>
  <c r="ED15" i="49"/>
  <c r="FV15" i="49"/>
  <c r="GA15" i="49"/>
  <c r="EJ15" i="49"/>
  <c r="DZ15" i="49"/>
  <c r="DY15" i="49"/>
  <c r="EH15" i="49"/>
  <c r="EE15" i="49"/>
  <c r="ER15" i="49"/>
  <c r="EI15" i="49"/>
  <c r="FX15" i="49"/>
  <c r="EO15" i="49"/>
  <c r="EQ15" i="49"/>
  <c r="GC15" i="49"/>
  <c r="EP15" i="49"/>
  <c r="EA15" i="49"/>
  <c r="DQ15" i="49"/>
  <c r="DP15" i="49"/>
  <c r="DX15" i="49"/>
  <c r="DN15" i="49"/>
  <c r="DM15" i="49"/>
  <c r="DT15" i="49"/>
  <c r="DW15" i="49"/>
  <c r="DS15" i="49"/>
  <c r="DU15" i="49"/>
  <c r="DR15" i="49"/>
  <c r="DO15" i="49"/>
  <c r="DV15" i="49"/>
  <c r="FM76" i="49"/>
  <c r="DD76" i="49"/>
  <c r="FP76" i="49"/>
  <c r="GK76" i="49"/>
  <c r="DH76" i="49"/>
  <c r="FR76" i="49"/>
  <c r="GG76" i="49"/>
  <c r="DI76" i="49"/>
  <c r="FA76" i="49"/>
  <c r="FE76" i="49"/>
  <c r="GB76" i="49"/>
  <c r="FG76" i="49"/>
  <c r="DT76" i="49"/>
  <c r="DW76" i="49"/>
  <c r="DA76" i="49"/>
  <c r="FH76" i="49"/>
  <c r="FZ76" i="49"/>
  <c r="DF76" i="49"/>
  <c r="DU76" i="49"/>
  <c r="FK76" i="49"/>
  <c r="FV76" i="49"/>
  <c r="EB76" i="49"/>
  <c r="FJ76" i="49"/>
  <c r="DX76" i="49"/>
  <c r="FC76" i="49"/>
  <c r="GF76" i="49"/>
  <c r="EL76" i="49"/>
  <c r="GP76" i="49"/>
  <c r="DN76" i="49"/>
  <c r="EK76" i="49"/>
  <c r="EY76" i="49"/>
  <c r="DP76" i="49"/>
  <c r="EO76" i="49"/>
  <c r="FL76" i="49"/>
  <c r="GE76" i="49"/>
  <c r="GN76" i="49"/>
  <c r="DQ76" i="49"/>
  <c r="EM76" i="49"/>
  <c r="FQ76" i="49"/>
  <c r="ED76" i="49"/>
  <c r="ES76" i="49"/>
  <c r="FO76" i="49"/>
  <c r="GD76" i="49"/>
  <c r="FY76" i="49"/>
  <c r="DL76" i="49"/>
  <c r="GH76" i="49"/>
  <c r="DJ76" i="49"/>
  <c r="EE76" i="49"/>
  <c r="EZ76" i="49"/>
  <c r="GC76" i="49"/>
  <c r="DE76" i="49"/>
  <c r="FI76" i="49"/>
  <c r="FW76" i="49"/>
  <c r="DC76" i="49"/>
  <c r="DR76" i="49"/>
  <c r="GL76" i="49"/>
  <c r="GQ76" i="49"/>
  <c r="DM76" i="49"/>
  <c r="FX76" i="49"/>
  <c r="DV76" i="49"/>
  <c r="DG76" i="49"/>
  <c r="EJ76" i="49"/>
  <c r="EI76" i="49"/>
  <c r="GM76" i="49"/>
  <c r="DK76" i="49"/>
  <c r="EH76" i="49"/>
  <c r="GJ76" i="49"/>
  <c r="DY76" i="49"/>
  <c r="EV76" i="49"/>
  <c r="DZ76" i="49"/>
  <c r="DO76" i="49"/>
  <c r="EQ76" i="49"/>
  <c r="DB76" i="49"/>
  <c r="DS76" i="49"/>
  <c r="ET76" i="49"/>
  <c r="EA76" i="49"/>
  <c r="GA76" i="49"/>
  <c r="FT76" i="49"/>
  <c r="FF76" i="49"/>
  <c r="EF76" i="49"/>
  <c r="EU76" i="49"/>
  <c r="GI76" i="49"/>
  <c r="EP76" i="49"/>
  <c r="EC76" i="49"/>
  <c r="EW76" i="49"/>
  <c r="EN76" i="49"/>
  <c r="EX76" i="49"/>
  <c r="FS76" i="49"/>
  <c r="FD76" i="49"/>
  <c r="FU76" i="49"/>
  <c r="EG76" i="49"/>
  <c r="FB76" i="49"/>
  <c r="ER76" i="49"/>
  <c r="FN76" i="49"/>
  <c r="GO76" i="49"/>
  <c r="GR76" i="49"/>
  <c r="DH13" i="49"/>
  <c r="EM13" i="49"/>
  <c r="EL13" i="49"/>
  <c r="EU13" i="49"/>
  <c r="DB13" i="49"/>
  <c r="EQ13" i="49"/>
  <c r="EF13" i="49"/>
  <c r="DG13" i="49"/>
  <c r="DE13" i="49"/>
  <c r="DD13" i="49"/>
  <c r="EP13" i="49"/>
  <c r="DK13" i="49"/>
  <c r="DL13" i="49"/>
  <c r="DF13" i="49"/>
  <c r="ES13" i="49"/>
  <c r="DI13" i="49"/>
  <c r="DM13" i="49"/>
  <c r="EV13" i="49"/>
  <c r="EI13" i="49"/>
  <c r="ET13" i="49"/>
  <c r="EO13" i="49"/>
  <c r="EK13" i="49"/>
  <c r="EE13" i="49"/>
  <c r="ER13" i="49"/>
  <c r="DA13" i="49"/>
  <c r="EX13" i="49"/>
  <c r="EN13" i="49"/>
  <c r="DC13" i="49"/>
  <c r="DJ13" i="49"/>
  <c r="DQ13" i="49"/>
  <c r="FC13" i="49"/>
  <c r="FW13" i="49"/>
  <c r="GH13" i="49"/>
  <c r="EB13" i="49"/>
  <c r="DV13" i="49"/>
  <c r="EC13" i="49"/>
  <c r="DP13" i="49"/>
  <c r="FB13" i="49"/>
  <c r="EW13" i="49"/>
  <c r="GA13" i="49"/>
  <c r="EA13" i="49"/>
  <c r="DY13" i="49"/>
  <c r="GB13" i="49"/>
  <c r="EZ13" i="49"/>
  <c r="ED13" i="49"/>
  <c r="DW13" i="49"/>
  <c r="GK13" i="49"/>
  <c r="GQ13" i="49"/>
  <c r="FY13" i="49"/>
  <c r="EG13" i="49"/>
  <c r="EJ13" i="49"/>
  <c r="DU13" i="49"/>
  <c r="FZ13" i="49"/>
  <c r="EH13" i="49"/>
  <c r="DR13" i="49"/>
  <c r="FA13" i="49"/>
  <c r="GD13" i="49"/>
  <c r="GL13" i="49"/>
  <c r="DO13" i="49"/>
  <c r="FF13" i="49"/>
  <c r="DX13" i="49"/>
  <c r="FV13" i="49"/>
  <c r="GC13" i="49"/>
  <c r="EY13" i="49"/>
  <c r="GM13" i="49"/>
  <c r="DS13" i="49"/>
  <c r="GR13" i="49"/>
  <c r="GJ13" i="49"/>
  <c r="FU13" i="49"/>
  <c r="FE13" i="49"/>
  <c r="GP13" i="49"/>
  <c r="GI13" i="49"/>
  <c r="DN13" i="49"/>
  <c r="GN13" i="49"/>
  <c r="GG13" i="49"/>
  <c r="FG13" i="49"/>
  <c r="DT13" i="49"/>
  <c r="FH13" i="49"/>
  <c r="GE13" i="49"/>
  <c r="DZ13" i="49"/>
  <c r="FD13" i="49"/>
  <c r="FX13" i="49"/>
  <c r="GO13" i="49"/>
  <c r="GF13" i="49"/>
  <c r="FQ13" i="49"/>
  <c r="FL13" i="49"/>
  <c r="FI13" i="49"/>
  <c r="FS13" i="49"/>
  <c r="FM13" i="49"/>
  <c r="FP13" i="49"/>
  <c r="FN13" i="49"/>
  <c r="FT13" i="49"/>
  <c r="FJ13" i="49"/>
  <c r="FO13" i="49"/>
  <c r="FR13" i="49"/>
  <c r="FK13" i="49"/>
  <c r="FD86" i="49"/>
  <c r="DF86" i="49"/>
  <c r="DK86" i="49"/>
  <c r="GA86" i="49"/>
  <c r="DO86" i="49"/>
  <c r="EH86" i="49"/>
  <c r="GE86" i="49"/>
  <c r="DS86" i="49"/>
  <c r="GD86" i="49"/>
  <c r="FC86" i="49"/>
  <c r="EE86" i="49"/>
  <c r="FQ86" i="49"/>
  <c r="FY86" i="49"/>
  <c r="FM86" i="49"/>
  <c r="GK86" i="49"/>
  <c r="FG86" i="49"/>
  <c r="FE86" i="49"/>
  <c r="GJ86" i="49"/>
  <c r="EQ86" i="49"/>
  <c r="GM86" i="49"/>
  <c r="FW86" i="49"/>
  <c r="DV86" i="49"/>
  <c r="DB86" i="49"/>
  <c r="ED86" i="49"/>
  <c r="FN86" i="49"/>
  <c r="EL86" i="49"/>
  <c r="FZ86" i="49"/>
  <c r="GL86" i="49"/>
  <c r="EU86" i="49"/>
  <c r="DD86" i="49"/>
  <c r="ES86" i="49"/>
  <c r="EP86" i="49"/>
  <c r="EK86" i="49"/>
  <c r="FF86" i="49"/>
  <c r="GR86" i="49"/>
  <c r="DC86" i="49"/>
  <c r="FB86" i="49"/>
  <c r="DZ86" i="49"/>
  <c r="EF86" i="49"/>
  <c r="EX86" i="49"/>
  <c r="FX86" i="49"/>
  <c r="DE86" i="49"/>
  <c r="GP86" i="49"/>
  <c r="EA86" i="49"/>
  <c r="DA86" i="49"/>
  <c r="GN86" i="49"/>
  <c r="FL86" i="49"/>
  <c r="FP86" i="49"/>
  <c r="DR86" i="49"/>
  <c r="FT86" i="49"/>
  <c r="DM86" i="49"/>
  <c r="GG86" i="49"/>
  <c r="EO86" i="49"/>
  <c r="ET86" i="49"/>
  <c r="EN86" i="49"/>
  <c r="DL86" i="49"/>
  <c r="DP86" i="49"/>
  <c r="DI86" i="49"/>
  <c r="EJ86" i="49"/>
  <c r="DW86" i="49"/>
  <c r="DT86" i="49"/>
  <c r="DY86" i="49"/>
  <c r="FH86" i="49"/>
  <c r="DJ86" i="49"/>
  <c r="FS86" i="49"/>
  <c r="EI86" i="49"/>
  <c r="DN86" i="49"/>
  <c r="FA86" i="49"/>
  <c r="FK86" i="49"/>
  <c r="EC86" i="49"/>
  <c r="FI86" i="49"/>
  <c r="DG86" i="49"/>
  <c r="DQ86" i="49"/>
  <c r="EM86" i="49"/>
  <c r="GH86" i="49"/>
  <c r="EY86" i="49"/>
  <c r="FJ86" i="49"/>
  <c r="EG86" i="49"/>
  <c r="DX86" i="49"/>
  <c r="EV86" i="49"/>
  <c r="GI86" i="49"/>
  <c r="FO86" i="49"/>
  <c r="EW86" i="49"/>
  <c r="DU86" i="49"/>
  <c r="GQ86" i="49"/>
  <c r="GF86" i="49"/>
  <c r="DH86" i="49"/>
  <c r="FR86" i="49"/>
  <c r="FU86" i="49"/>
  <c r="FV86" i="49"/>
  <c r="GC86" i="49"/>
  <c r="ER86" i="49"/>
  <c r="GO86" i="49"/>
  <c r="EB86" i="49"/>
  <c r="EZ86" i="49"/>
  <c r="GB86" i="49"/>
  <c r="GN65" i="49"/>
  <c r="GF65" i="49"/>
  <c r="FX65" i="49"/>
  <c r="FP65" i="49"/>
  <c r="FH65" i="49"/>
  <c r="EZ65" i="49"/>
  <c r="ER65" i="49"/>
  <c r="EX65" i="49"/>
  <c r="FC65" i="49"/>
  <c r="GR65" i="49"/>
  <c r="FF65" i="49"/>
  <c r="DY65" i="49"/>
  <c r="GQ65" i="49"/>
  <c r="GG65" i="49"/>
  <c r="FV65" i="49"/>
  <c r="FK65" i="49"/>
  <c r="FA65" i="49"/>
  <c r="EP65" i="49"/>
  <c r="EE65" i="49"/>
  <c r="EH65" i="49"/>
  <c r="DL65" i="49"/>
  <c r="EA65" i="49"/>
  <c r="DW65" i="49"/>
  <c r="GE65" i="49"/>
  <c r="FJ65" i="49"/>
  <c r="EY65" i="49"/>
  <c r="EN65" i="49"/>
  <c r="ED65" i="49"/>
  <c r="DS65" i="49"/>
  <c r="DH65" i="49"/>
  <c r="GO65" i="49"/>
  <c r="DT65" i="49"/>
  <c r="GL65" i="49"/>
  <c r="ET65" i="49"/>
  <c r="GD65" i="49"/>
  <c r="EI65" i="49"/>
  <c r="EC65" i="49"/>
  <c r="DR65" i="49"/>
  <c r="DG65" i="49"/>
  <c r="GM65" i="49"/>
  <c r="GB65" i="49"/>
  <c r="FR65" i="49"/>
  <c r="FG65" i="49"/>
  <c r="EM65" i="49"/>
  <c r="FZ65" i="49"/>
  <c r="DA65" i="49"/>
  <c r="FS65" i="49"/>
  <c r="EG65" i="49"/>
  <c r="DE65" i="49"/>
  <c r="DK65" i="49"/>
  <c r="DP65" i="49"/>
  <c r="DN65" i="49"/>
  <c r="ES65" i="49"/>
  <c r="DZ65" i="49"/>
  <c r="EF65" i="49"/>
  <c r="EK65" i="49"/>
  <c r="DQ65" i="49"/>
  <c r="DU65" i="49"/>
  <c r="DI65" i="49"/>
  <c r="FY65" i="49"/>
  <c r="DO65" i="49"/>
  <c r="DX65" i="49"/>
  <c r="EQ65" i="49"/>
  <c r="DB65" i="49"/>
  <c r="FN65" i="49"/>
  <c r="DC65" i="49"/>
  <c r="FQ65" i="49"/>
  <c r="FL65" i="49"/>
  <c r="EV65" i="49"/>
  <c r="DV65" i="49"/>
  <c r="EL65" i="49"/>
  <c r="DF65" i="49"/>
  <c r="FB65" i="49"/>
  <c r="GI65" i="49"/>
  <c r="DM65" i="49"/>
  <c r="FU65" i="49"/>
  <c r="EO65" i="49"/>
  <c r="DJ65" i="49"/>
  <c r="GA65" i="49"/>
  <c r="GJ65" i="49"/>
  <c r="GP65" i="49"/>
  <c r="FM65" i="49"/>
  <c r="EB65" i="49"/>
  <c r="FT65" i="49"/>
  <c r="GH65" i="49"/>
  <c r="EJ65" i="49"/>
  <c r="FO65" i="49"/>
  <c r="GK65" i="49"/>
  <c r="FE65" i="49"/>
  <c r="FW65" i="49"/>
  <c r="GC65" i="49"/>
  <c r="EW65" i="49"/>
  <c r="DD65" i="49"/>
  <c r="EU65" i="49"/>
  <c r="FD65" i="49"/>
  <c r="FI65" i="49"/>
  <c r="DW31" i="49"/>
  <c r="DJ31" i="49"/>
  <c r="EN31" i="49"/>
  <c r="DQ31" i="49"/>
  <c r="DM31" i="49"/>
  <c r="EW31" i="49"/>
  <c r="GE31" i="49"/>
  <c r="EY31" i="49"/>
  <c r="FW31" i="49"/>
  <c r="FK31" i="49"/>
  <c r="FQ31" i="49"/>
  <c r="EZ31" i="49"/>
  <c r="FG31" i="49"/>
  <c r="DS31" i="49"/>
  <c r="EP31" i="49"/>
  <c r="FI31" i="49"/>
  <c r="FS31" i="49"/>
  <c r="DV31" i="49"/>
  <c r="FB31" i="49"/>
  <c r="FA31" i="49"/>
  <c r="GD31" i="49"/>
  <c r="DT31" i="49"/>
  <c r="DP31" i="49"/>
  <c r="DD31" i="49"/>
  <c r="EK31" i="49"/>
  <c r="EV31" i="49"/>
  <c r="EO31" i="49"/>
  <c r="EX31" i="49"/>
  <c r="FM31" i="49"/>
  <c r="ET31" i="49"/>
  <c r="FJ31" i="49"/>
  <c r="ER31" i="49"/>
  <c r="FC31" i="49"/>
  <c r="DB31" i="49"/>
  <c r="FF31" i="49"/>
  <c r="DO31" i="49"/>
  <c r="DL31" i="49"/>
  <c r="FN31" i="49"/>
  <c r="FT31" i="49"/>
  <c r="EL31" i="49"/>
  <c r="DR31" i="49"/>
  <c r="FH31" i="49"/>
  <c r="DC31" i="49"/>
  <c r="DA31" i="49"/>
  <c r="FL31" i="49"/>
  <c r="EU31" i="49"/>
  <c r="FD31" i="49"/>
  <c r="DE31" i="49"/>
  <c r="FR31" i="49"/>
  <c r="DF31" i="49"/>
  <c r="FU31" i="49"/>
  <c r="DU31" i="49"/>
  <c r="GC31" i="49"/>
  <c r="DH31" i="49"/>
  <c r="GA31" i="49"/>
  <c r="FY31" i="49"/>
  <c r="EM31" i="49"/>
  <c r="FE31" i="49"/>
  <c r="DG31" i="49"/>
  <c r="ES31" i="49"/>
  <c r="FO31" i="49"/>
  <c r="FZ31" i="49"/>
  <c r="DK31" i="49"/>
  <c r="DN31" i="49"/>
  <c r="FX31" i="49"/>
  <c r="EQ31" i="49"/>
  <c r="FV31" i="49"/>
  <c r="GB31" i="49"/>
  <c r="DI31" i="49"/>
  <c r="FP31" i="49"/>
  <c r="DX31" i="49"/>
  <c r="GF31" i="49"/>
  <c r="GJ31" i="49"/>
  <c r="GM31" i="49"/>
  <c r="GP31" i="49"/>
  <c r="GQ31" i="49"/>
  <c r="GR31" i="49"/>
  <c r="GI31" i="49"/>
  <c r="GH31" i="49"/>
  <c r="GO31" i="49"/>
  <c r="GL31" i="49"/>
  <c r="GK31" i="49"/>
  <c r="GG31" i="49"/>
  <c r="GN31" i="49"/>
  <c r="EB31" i="49"/>
  <c r="DY31" i="49"/>
  <c r="EE31" i="49"/>
  <c r="DZ31" i="49"/>
  <c r="ED31" i="49"/>
  <c r="EJ31" i="49"/>
  <c r="EC31" i="49"/>
  <c r="EH31" i="49"/>
  <c r="EI31" i="49"/>
  <c r="EG31" i="49"/>
  <c r="EF31" i="49"/>
  <c r="EA31" i="49"/>
  <c r="DH20" i="49"/>
  <c r="DK20" i="49"/>
  <c r="DA20" i="49"/>
  <c r="DC20" i="49"/>
  <c r="DD20" i="49"/>
  <c r="DB20" i="49"/>
  <c r="DG20" i="49"/>
  <c r="DE20" i="49"/>
  <c r="DF20" i="49"/>
  <c r="DI20" i="49"/>
  <c r="DJ20" i="49"/>
  <c r="DL20" i="49"/>
  <c r="GJ20" i="49"/>
  <c r="GP20" i="49"/>
  <c r="GH20" i="49"/>
  <c r="GL20" i="49"/>
  <c r="GI20" i="49"/>
  <c r="GG20" i="49"/>
  <c r="GN20" i="49"/>
  <c r="GO20" i="49"/>
  <c r="GQ20" i="49"/>
  <c r="GK20" i="49"/>
  <c r="GR20" i="49"/>
  <c r="GM20" i="49"/>
  <c r="ED20" i="49"/>
  <c r="FH20" i="49"/>
  <c r="EB20" i="49"/>
  <c r="FU20" i="49"/>
  <c r="FN20" i="49"/>
  <c r="EH20" i="49"/>
  <c r="GB20" i="49"/>
  <c r="FI20" i="49"/>
  <c r="EL20" i="49"/>
  <c r="FJ20" i="49"/>
  <c r="EY20" i="49"/>
  <c r="EV20" i="49"/>
  <c r="GC20" i="49"/>
  <c r="DZ20" i="49"/>
  <c r="FG20" i="49"/>
  <c r="FB20" i="49"/>
  <c r="EW20" i="49"/>
  <c r="FM20" i="49"/>
  <c r="FX20" i="49"/>
  <c r="FS20" i="49"/>
  <c r="EC20" i="49"/>
  <c r="EF20" i="49"/>
  <c r="FA20" i="49"/>
  <c r="EO20" i="49"/>
  <c r="GA20" i="49"/>
  <c r="FW20" i="49"/>
  <c r="EI20" i="49"/>
  <c r="FF20" i="49"/>
  <c r="EQ20" i="49"/>
  <c r="FD20" i="49"/>
  <c r="FL20" i="49"/>
  <c r="FY20" i="49"/>
  <c r="FK20" i="49"/>
  <c r="FR20" i="49"/>
  <c r="EJ20" i="49"/>
  <c r="FQ20" i="49"/>
  <c r="FP20" i="49"/>
  <c r="GF20" i="49"/>
  <c r="EP20" i="49"/>
  <c r="EK20" i="49"/>
  <c r="FE20" i="49"/>
  <c r="EA20" i="49"/>
  <c r="FV20" i="49"/>
  <c r="ER20" i="49"/>
  <c r="EZ20" i="49"/>
  <c r="EM20" i="49"/>
  <c r="EG20" i="49"/>
  <c r="ET20" i="49"/>
  <c r="FT20" i="49"/>
  <c r="ES20" i="49"/>
  <c r="DY20" i="49"/>
  <c r="FO20" i="49"/>
  <c r="EX20" i="49"/>
  <c r="EN20" i="49"/>
  <c r="EU20" i="49"/>
  <c r="GD20" i="49"/>
  <c r="GE20" i="49"/>
  <c r="EE20" i="49"/>
  <c r="FC20" i="49"/>
  <c r="FZ20" i="49"/>
  <c r="DN20" i="49"/>
  <c r="DS20" i="49"/>
  <c r="DO20" i="49"/>
  <c r="DV20" i="49"/>
  <c r="DX20" i="49"/>
  <c r="DP20" i="49"/>
  <c r="DT20" i="49"/>
  <c r="DM20" i="49"/>
  <c r="DQ20" i="49"/>
  <c r="DU20" i="49"/>
  <c r="DR20" i="49"/>
  <c r="DW20" i="49"/>
  <c r="DE62" i="49"/>
  <c r="DK62" i="49"/>
  <c r="FA62" i="49"/>
  <c r="EO62" i="49"/>
  <c r="FP62" i="49"/>
  <c r="DD62" i="49"/>
  <c r="EX62" i="49"/>
  <c r="DT62" i="49"/>
  <c r="DJ62" i="49"/>
  <c r="EY62" i="49"/>
  <c r="EK62" i="49"/>
  <c r="GH62" i="49"/>
  <c r="DI62" i="49"/>
  <c r="FN62" i="49"/>
  <c r="EM62" i="49"/>
  <c r="FX62" i="49"/>
  <c r="FY62" i="49"/>
  <c r="EZ62" i="49"/>
  <c r="DF62" i="49"/>
  <c r="DS62" i="49"/>
  <c r="FQ62" i="49"/>
  <c r="GD62" i="49"/>
  <c r="DO62" i="49"/>
  <c r="GQ62" i="49"/>
  <c r="DX62" i="49"/>
  <c r="FF62" i="49"/>
  <c r="DB62" i="49"/>
  <c r="FJ62" i="49"/>
  <c r="GA62" i="49"/>
  <c r="DR62" i="49"/>
  <c r="GK62" i="49"/>
  <c r="FI62" i="49"/>
  <c r="FT62" i="49"/>
  <c r="FR62" i="49"/>
  <c r="FM62" i="49"/>
  <c r="EP62" i="49"/>
  <c r="FD62" i="49"/>
  <c r="DA62" i="49"/>
  <c r="EV62" i="49"/>
  <c r="FL62" i="49"/>
  <c r="EQ62" i="49"/>
  <c r="GL62" i="49"/>
  <c r="DV62" i="49"/>
  <c r="DL62" i="49"/>
  <c r="GE62" i="49"/>
  <c r="DH62" i="49"/>
  <c r="FO62" i="49"/>
  <c r="ES62" i="49"/>
  <c r="GO62" i="49"/>
  <c r="FH62" i="49"/>
  <c r="FS62" i="49"/>
  <c r="EN62" i="49"/>
  <c r="GC62" i="49"/>
  <c r="FB62" i="49"/>
  <c r="GP62" i="49"/>
  <c r="GM62" i="49"/>
  <c r="EL62" i="49"/>
  <c r="DW62" i="49"/>
  <c r="FU62" i="49"/>
  <c r="GF62" i="49"/>
  <c r="ER62" i="49"/>
  <c r="DN62" i="49"/>
  <c r="FW62" i="49"/>
  <c r="ET62" i="49"/>
  <c r="GJ62" i="49"/>
  <c r="FZ62" i="49"/>
  <c r="FC62" i="49"/>
  <c r="DQ62" i="49"/>
  <c r="FK62" i="49"/>
  <c r="DG62" i="49"/>
  <c r="DP62" i="49"/>
  <c r="DM62" i="49"/>
  <c r="DC62" i="49"/>
  <c r="EW62" i="49"/>
  <c r="FE62" i="49"/>
  <c r="GR62" i="49"/>
  <c r="FG62" i="49"/>
  <c r="DU62" i="49"/>
  <c r="EU62" i="49"/>
  <c r="GB62" i="49"/>
  <c r="GG62" i="49"/>
  <c r="GN62" i="49"/>
  <c r="FV62" i="49"/>
  <c r="GI62" i="49"/>
  <c r="EJ62" i="49"/>
  <c r="EA62" i="49"/>
  <c r="EB62" i="49"/>
  <c r="EH62" i="49"/>
  <c r="DY62" i="49"/>
  <c r="EF62" i="49"/>
  <c r="DZ62" i="49"/>
  <c r="ED62" i="49"/>
  <c r="EE62" i="49"/>
  <c r="EI62" i="49"/>
  <c r="EC62" i="49"/>
  <c r="EG62" i="49"/>
  <c r="GI73" i="49"/>
  <c r="EO73" i="49"/>
  <c r="DY73" i="49"/>
  <c r="FC73" i="49"/>
  <c r="ED73" i="49"/>
  <c r="DM73" i="49"/>
  <c r="DN73" i="49"/>
  <c r="GA73" i="49"/>
  <c r="GJ73" i="49"/>
  <c r="FQ73" i="49"/>
  <c r="DI73" i="49"/>
  <c r="DA73" i="49"/>
  <c r="EQ73" i="49"/>
  <c r="EN73" i="49"/>
  <c r="FK73" i="49"/>
  <c r="FX73" i="49"/>
  <c r="EU73" i="49"/>
  <c r="EZ73" i="49"/>
  <c r="FZ73" i="49"/>
  <c r="GL73" i="49"/>
  <c r="GF73" i="49"/>
  <c r="GQ73" i="49"/>
  <c r="FA73" i="49"/>
  <c r="EL73" i="49"/>
  <c r="DZ73" i="49"/>
  <c r="EI73" i="49"/>
  <c r="DD73" i="49"/>
  <c r="EF73" i="49"/>
  <c r="DO73" i="49"/>
  <c r="FR73" i="49"/>
  <c r="GC73" i="49"/>
  <c r="FS73" i="49"/>
  <c r="DX73" i="49"/>
  <c r="DP73" i="49"/>
  <c r="EP73" i="49"/>
  <c r="FH73" i="49"/>
  <c r="FU73" i="49"/>
  <c r="EW73" i="49"/>
  <c r="FB73" i="49"/>
  <c r="ET73" i="49"/>
  <c r="FE73" i="49"/>
  <c r="GH73" i="49"/>
  <c r="DQ73" i="49"/>
  <c r="FM73" i="49"/>
  <c r="DR73" i="49"/>
  <c r="EY73" i="49"/>
  <c r="EK73" i="49"/>
  <c r="DC73" i="49"/>
  <c r="EX73" i="49"/>
  <c r="FF73" i="49"/>
  <c r="FT73" i="49"/>
  <c r="FI73" i="49"/>
  <c r="GN73" i="49"/>
  <c r="DB73" i="49"/>
  <c r="EG73" i="49"/>
  <c r="FP73" i="49"/>
  <c r="DL73" i="49"/>
  <c r="ER73" i="49"/>
  <c r="GP73" i="49"/>
  <c r="FY73" i="49"/>
  <c r="DE73" i="49"/>
  <c r="DJ73" i="49"/>
  <c r="GR73" i="49"/>
  <c r="EE73" i="49"/>
  <c r="FJ73" i="49"/>
  <c r="FN73" i="49"/>
  <c r="FL73" i="49"/>
  <c r="EA73" i="49"/>
  <c r="EM73" i="49"/>
  <c r="DK73" i="49"/>
  <c r="DS73" i="49"/>
  <c r="DF73" i="49"/>
  <c r="DH73" i="49"/>
  <c r="DG73" i="49"/>
  <c r="GO73" i="49"/>
  <c r="FO73" i="49"/>
  <c r="DU73" i="49"/>
  <c r="FV73" i="49"/>
  <c r="GK73" i="49"/>
  <c r="FW73" i="49"/>
  <c r="GE73" i="49"/>
  <c r="GD73" i="49"/>
  <c r="EH73" i="49"/>
  <c r="DV73" i="49"/>
  <c r="EC73" i="49"/>
  <c r="GG73" i="49"/>
  <c r="EJ73" i="49"/>
  <c r="FG73" i="49"/>
  <c r="GM73" i="49"/>
  <c r="GB73" i="49"/>
  <c r="FD73" i="49"/>
  <c r="DT73" i="49"/>
  <c r="EB73" i="49"/>
  <c r="DW73" i="49"/>
  <c r="ES73" i="49"/>
  <c r="EV73" i="49"/>
  <c r="FI109" i="49"/>
  <c r="DO109" i="49"/>
  <c r="FX109" i="49"/>
  <c r="FH109" i="49"/>
  <c r="DM109" i="49"/>
  <c r="DW109" i="49"/>
  <c r="EN109" i="49"/>
  <c r="FT109" i="49"/>
  <c r="EX109" i="49"/>
  <c r="EM109" i="49"/>
  <c r="GA109" i="49"/>
  <c r="EQ109" i="49"/>
  <c r="GI109" i="49"/>
  <c r="EF109" i="49"/>
  <c r="GJ109" i="49"/>
  <c r="FM109" i="49"/>
  <c r="DJ109" i="49"/>
  <c r="DV109" i="49"/>
  <c r="DU109" i="49"/>
  <c r="EE109" i="49"/>
  <c r="DP109" i="49"/>
  <c r="DQ109" i="49"/>
  <c r="GO109" i="49"/>
  <c r="DA109" i="49"/>
  <c r="FE109" i="49"/>
  <c r="EP109" i="49"/>
  <c r="EW109" i="49"/>
  <c r="FY109" i="49"/>
  <c r="FD109" i="49"/>
  <c r="EY109" i="49"/>
  <c r="DR109" i="49"/>
  <c r="DK109" i="49"/>
  <c r="FN109" i="49"/>
  <c r="FK109" i="49"/>
  <c r="FV109" i="49"/>
  <c r="GC109" i="49"/>
  <c r="DS109" i="49"/>
  <c r="DD109" i="49"/>
  <c r="EO109" i="49"/>
  <c r="FW109" i="49"/>
  <c r="DL109" i="49"/>
  <c r="GG109" i="49"/>
  <c r="GQ109" i="49"/>
  <c r="EK109" i="49"/>
  <c r="DZ109" i="49"/>
  <c r="EH109" i="49"/>
  <c r="FO109" i="49"/>
  <c r="GL109" i="49"/>
  <c r="FG109" i="49"/>
  <c r="FP109" i="49"/>
  <c r="GD109" i="49"/>
  <c r="DY109" i="49"/>
  <c r="ED109" i="49"/>
  <c r="ET109" i="49"/>
  <c r="DC109" i="49"/>
  <c r="GM109" i="49"/>
  <c r="GR109" i="49"/>
  <c r="DB109" i="49"/>
  <c r="FU109" i="49"/>
  <c r="EL109" i="49"/>
  <c r="EA109" i="49"/>
  <c r="FS109" i="49"/>
  <c r="DI109" i="49"/>
  <c r="ES109" i="49"/>
  <c r="FC109" i="49"/>
  <c r="FL109" i="49"/>
  <c r="FF109" i="49"/>
  <c r="DH109" i="49"/>
  <c r="FJ109" i="49"/>
  <c r="FQ109" i="49"/>
  <c r="EI109" i="49"/>
  <c r="EJ109" i="49"/>
  <c r="FA109" i="49"/>
  <c r="DT109" i="49"/>
  <c r="GP109" i="49"/>
  <c r="DX109" i="49"/>
  <c r="EG109" i="49"/>
  <c r="FZ109" i="49"/>
  <c r="EZ109" i="49"/>
  <c r="DG109" i="49"/>
  <c r="GK109" i="49"/>
  <c r="DE109" i="49"/>
  <c r="EC109" i="49"/>
  <c r="FR109" i="49"/>
  <c r="GB109" i="49"/>
  <c r="DF109" i="49"/>
  <c r="GF109" i="49"/>
  <c r="GE109" i="49"/>
  <c r="ER109" i="49"/>
  <c r="GN109" i="49"/>
  <c r="EB109" i="49"/>
  <c r="EU109" i="49"/>
  <c r="GH109" i="49"/>
  <c r="EV109" i="49"/>
  <c r="FB109" i="49"/>
  <c r="DN109" i="49"/>
  <c r="DH41" i="49"/>
  <c r="DE41" i="49"/>
  <c r="DA41" i="49"/>
  <c r="DD41" i="49"/>
  <c r="DK41" i="49"/>
  <c r="DB41" i="49"/>
  <c r="DJ41" i="49"/>
  <c r="DI41" i="49"/>
  <c r="DG41" i="49"/>
  <c r="DC41" i="49"/>
  <c r="DL41" i="49"/>
  <c r="DF41" i="49"/>
  <c r="GM41" i="49"/>
  <c r="GH41" i="49"/>
  <c r="GQ41" i="49"/>
  <c r="GI41" i="49"/>
  <c r="GN41" i="49"/>
  <c r="GL41" i="49"/>
  <c r="GJ41" i="49"/>
  <c r="GR41" i="49"/>
  <c r="GO41" i="49"/>
  <c r="GG41" i="49"/>
  <c r="GP41" i="49"/>
  <c r="GK41" i="49"/>
  <c r="EC41" i="49"/>
  <c r="FI41" i="49"/>
  <c r="EW41" i="49"/>
  <c r="EN41" i="49"/>
  <c r="EV41" i="49"/>
  <c r="FU41" i="49"/>
  <c r="GF41" i="49"/>
  <c r="EG41" i="49"/>
  <c r="FM41" i="49"/>
  <c r="EX41" i="49"/>
  <c r="EF41" i="49"/>
  <c r="EJ41" i="49"/>
  <c r="FV41" i="49"/>
  <c r="FQ41" i="49"/>
  <c r="EK41" i="49"/>
  <c r="EZ41" i="49"/>
  <c r="FO41" i="49"/>
  <c r="FL41" i="49"/>
  <c r="FP41" i="49"/>
  <c r="ER41" i="49"/>
  <c r="GE41" i="49"/>
  <c r="ES41" i="49"/>
  <c r="EQ41" i="49"/>
  <c r="FH41" i="49"/>
  <c r="FR41" i="49"/>
  <c r="EE41" i="49"/>
  <c r="DY41" i="49"/>
  <c r="FN41" i="49"/>
  <c r="FA41" i="49"/>
  <c r="FX41" i="49"/>
  <c r="EA41" i="49"/>
  <c r="GA41" i="49"/>
  <c r="ET41" i="49"/>
  <c r="FK41" i="49"/>
  <c r="EB41" i="49"/>
  <c r="EH41" i="49"/>
  <c r="EY41" i="49"/>
  <c r="FS41" i="49"/>
  <c r="FT41" i="49"/>
  <c r="FZ41" i="49"/>
  <c r="FF41" i="49"/>
  <c r="EL41" i="49"/>
  <c r="FD41" i="49"/>
  <c r="ED41" i="49"/>
  <c r="EI41" i="49"/>
  <c r="GC41" i="49"/>
  <c r="FG41" i="49"/>
  <c r="GD41" i="49"/>
  <c r="GB41" i="49"/>
  <c r="EU41" i="49"/>
  <c r="FB41" i="49"/>
  <c r="EM41" i="49"/>
  <c r="FE41" i="49"/>
  <c r="DZ41" i="49"/>
  <c r="FJ41" i="49"/>
  <c r="FW41" i="49"/>
  <c r="FY41" i="49"/>
  <c r="FC41" i="49"/>
  <c r="EO41" i="49"/>
  <c r="EP41" i="49"/>
  <c r="DW41" i="49"/>
  <c r="DU41" i="49"/>
  <c r="DM41" i="49"/>
  <c r="DP41" i="49"/>
  <c r="DV41" i="49"/>
  <c r="DO41" i="49"/>
  <c r="DS41" i="49"/>
  <c r="DQ41" i="49"/>
  <c r="DT41" i="49"/>
  <c r="DX41" i="49"/>
  <c r="DR41" i="49"/>
  <c r="DN41" i="49"/>
  <c r="DA14" i="49"/>
  <c r="FE14" i="49"/>
  <c r="DF14" i="49"/>
  <c r="DB14" i="49"/>
  <c r="DE14" i="49"/>
  <c r="DU14" i="49"/>
  <c r="DR14" i="49"/>
  <c r="DT14" i="49"/>
  <c r="DJ14" i="49"/>
  <c r="EH14" i="49"/>
  <c r="DP14" i="49"/>
  <c r="DD14" i="49"/>
  <c r="DM14" i="49"/>
  <c r="DI14" i="49"/>
  <c r="DH14" i="49"/>
  <c r="FZ14" i="49"/>
  <c r="DN14" i="49"/>
  <c r="DL14" i="49"/>
  <c r="EF14" i="49"/>
  <c r="DW14" i="49"/>
  <c r="DQ14" i="49"/>
  <c r="DC14" i="49"/>
  <c r="DO14" i="49"/>
  <c r="DS14" i="49"/>
  <c r="DV14" i="49"/>
  <c r="DG14" i="49"/>
  <c r="GH14" i="49"/>
  <c r="FX14" i="49"/>
  <c r="DK14" i="49"/>
  <c r="DX14" i="49"/>
  <c r="DZ14" i="49"/>
  <c r="GO14" i="49"/>
  <c r="GI14" i="49"/>
  <c r="EJ14" i="49"/>
  <c r="GJ14" i="49"/>
  <c r="EX14" i="49"/>
  <c r="GQ14" i="49"/>
  <c r="GR14" i="49"/>
  <c r="GD14" i="49"/>
  <c r="FA14" i="49"/>
  <c r="FT14" i="49"/>
  <c r="FW14" i="49"/>
  <c r="FU14" i="49"/>
  <c r="EK14" i="49"/>
  <c r="GL14" i="49"/>
  <c r="FR14" i="49"/>
  <c r="GA14" i="49"/>
  <c r="FB14" i="49"/>
  <c r="FM14" i="49"/>
  <c r="FP14" i="49"/>
  <c r="GM14" i="49"/>
  <c r="EZ14" i="49"/>
  <c r="EL14" i="49"/>
  <c r="EB14" i="49"/>
  <c r="EA14" i="49"/>
  <c r="GB14" i="49"/>
  <c r="FO14" i="49"/>
  <c r="GC14" i="49"/>
  <c r="ET14" i="49"/>
  <c r="EM14" i="49"/>
  <c r="FJ14" i="49"/>
  <c r="GP14" i="49"/>
  <c r="FN14" i="49"/>
  <c r="ED14" i="49"/>
  <c r="EC14" i="49"/>
  <c r="FH14" i="49"/>
  <c r="EP14" i="49"/>
  <c r="GG14" i="49"/>
  <c r="DY14" i="49"/>
  <c r="FV14" i="49"/>
  <c r="FG14" i="49"/>
  <c r="EV14" i="49"/>
  <c r="FS14" i="49"/>
  <c r="EY14" i="49"/>
  <c r="FD14" i="49"/>
  <c r="FC14" i="49"/>
  <c r="GF14" i="49"/>
  <c r="EE14" i="49"/>
  <c r="GE14" i="49"/>
  <c r="EW14" i="49"/>
  <c r="FK14" i="49"/>
  <c r="GN14" i="49"/>
  <c r="EI14" i="49"/>
  <c r="EG14" i="49"/>
  <c r="ES14" i="49"/>
  <c r="GK14" i="49"/>
  <c r="EO14" i="49"/>
  <c r="FI14" i="49"/>
  <c r="EQ14" i="49"/>
  <c r="EU14" i="49"/>
  <c r="FF14" i="49"/>
  <c r="FQ14" i="49"/>
  <c r="FY14" i="49"/>
  <c r="EN14" i="49"/>
  <c r="FL14" i="49"/>
  <c r="ER14" i="49"/>
  <c r="FI83" i="49"/>
  <c r="EF83" i="49"/>
  <c r="EC83" i="49"/>
  <c r="FH83" i="49"/>
  <c r="GB83" i="49"/>
  <c r="FP83" i="49"/>
  <c r="EI83" i="49"/>
  <c r="EE83" i="49"/>
  <c r="DQ83" i="49"/>
  <c r="FQ83" i="49"/>
  <c r="FW83" i="49"/>
  <c r="DA83" i="49"/>
  <c r="EZ83" i="49"/>
  <c r="FK83" i="49"/>
  <c r="EW83" i="49"/>
  <c r="FA83" i="49"/>
  <c r="DP83" i="49"/>
  <c r="GO83" i="49"/>
  <c r="DR83" i="49"/>
  <c r="FJ83" i="49"/>
  <c r="FD83" i="49"/>
  <c r="DD83" i="49"/>
  <c r="DK83" i="49"/>
  <c r="EB83" i="49"/>
  <c r="ER83" i="49"/>
  <c r="GP83" i="49"/>
  <c r="GJ83" i="49"/>
  <c r="GL83" i="49"/>
  <c r="EU83" i="49"/>
  <c r="EG83" i="49"/>
  <c r="DL83" i="49"/>
  <c r="GM83" i="49"/>
  <c r="GI83" i="49"/>
  <c r="FU83" i="49"/>
  <c r="EJ83" i="49"/>
  <c r="FO83" i="49"/>
  <c r="DB83" i="49"/>
  <c r="ED83" i="49"/>
  <c r="DX83" i="49"/>
  <c r="GG83" i="49"/>
  <c r="FZ83" i="49"/>
  <c r="FT83" i="49"/>
  <c r="ES83" i="49"/>
  <c r="EA83" i="49"/>
  <c r="DW83" i="49"/>
  <c r="DI83" i="49"/>
  <c r="EX83" i="49"/>
  <c r="EN83" i="49"/>
  <c r="FV83" i="49"/>
  <c r="FG83" i="49"/>
  <c r="FC83" i="49"/>
  <c r="EP83" i="49"/>
  <c r="DN83" i="49"/>
  <c r="DH83" i="49"/>
  <c r="GK83" i="49"/>
  <c r="FY83" i="49"/>
  <c r="FB83" i="49"/>
  <c r="EV83" i="49"/>
  <c r="DU83" i="49"/>
  <c r="GF83" i="49"/>
  <c r="FN83" i="49"/>
  <c r="GD83" i="49"/>
  <c r="GH83" i="49"/>
  <c r="DJ83" i="49"/>
  <c r="EQ83" i="49"/>
  <c r="EM83" i="49"/>
  <c r="DY83" i="49"/>
  <c r="GN83" i="49"/>
  <c r="GE83" i="49"/>
  <c r="GA83" i="49"/>
  <c r="DC83" i="49"/>
  <c r="FS83" i="49"/>
  <c r="EY83" i="49"/>
  <c r="GQ83" i="49"/>
  <c r="DM83" i="49"/>
  <c r="DT83" i="49"/>
  <c r="DZ83" i="49"/>
  <c r="DG83" i="49"/>
  <c r="EO83" i="49"/>
  <c r="GC83" i="49"/>
  <c r="EL83" i="49"/>
  <c r="FE83" i="49"/>
  <c r="EK83" i="49"/>
  <c r="DS83" i="49"/>
  <c r="GR83" i="49"/>
  <c r="EH83" i="49"/>
  <c r="FF83" i="49"/>
  <c r="FX83" i="49"/>
  <c r="FR83" i="49"/>
  <c r="DO83" i="49"/>
  <c r="DE83" i="49"/>
  <c r="DF83" i="49"/>
  <c r="ET83" i="49"/>
  <c r="FL83" i="49"/>
  <c r="FM83" i="49"/>
  <c r="DV83" i="49"/>
  <c r="GH95" i="49"/>
  <c r="DV95" i="49"/>
  <c r="DI95" i="49"/>
  <c r="ER95" i="49"/>
  <c r="GB95" i="49"/>
  <c r="EX95" i="49"/>
  <c r="DJ95" i="49"/>
  <c r="FU95" i="49"/>
  <c r="DY95" i="49"/>
  <c r="DF95" i="49"/>
  <c r="EM95" i="49"/>
  <c r="EV95" i="49"/>
  <c r="FZ95" i="49"/>
  <c r="FI95" i="49"/>
  <c r="GN95" i="49"/>
  <c r="EB95" i="49"/>
  <c r="FG95" i="49"/>
  <c r="EH95" i="49"/>
  <c r="GO95" i="49"/>
  <c r="GQ95" i="49"/>
  <c r="DC95" i="49"/>
  <c r="FL95" i="49"/>
  <c r="FS95" i="49"/>
  <c r="DG95" i="49"/>
  <c r="FR95" i="49"/>
  <c r="FA95" i="49"/>
  <c r="GF95" i="49"/>
  <c r="DT95" i="49"/>
  <c r="EY95" i="49"/>
  <c r="DK95" i="49"/>
  <c r="FD95" i="49"/>
  <c r="GA95" i="49"/>
  <c r="EU95" i="49"/>
  <c r="DA95" i="49"/>
  <c r="EW95" i="49"/>
  <c r="FT95" i="49"/>
  <c r="FJ95" i="49"/>
  <c r="ES95" i="49"/>
  <c r="FX95" i="49"/>
  <c r="DL95" i="49"/>
  <c r="GL95" i="49"/>
  <c r="EQ95" i="49"/>
  <c r="ET95" i="49"/>
  <c r="GK95" i="49"/>
  <c r="GR95" i="49"/>
  <c r="GI95" i="49"/>
  <c r="DN95" i="49"/>
  <c r="EG95" i="49"/>
  <c r="FB95" i="49"/>
  <c r="EK95" i="49"/>
  <c r="FP95" i="49"/>
  <c r="DD95" i="49"/>
  <c r="GD95" i="49"/>
  <c r="DX95" i="49"/>
  <c r="FE95" i="49"/>
  <c r="FQ95" i="49"/>
  <c r="GJ95" i="49"/>
  <c r="GC95" i="49"/>
  <c r="EN95" i="49"/>
  <c r="FW95" i="49"/>
  <c r="EL95" i="49"/>
  <c r="EC95" i="49"/>
  <c r="FH95" i="49"/>
  <c r="GM95" i="49"/>
  <c r="FV95" i="49"/>
  <c r="FC95" i="49"/>
  <c r="EO95" i="49"/>
  <c r="FY95" i="49"/>
  <c r="FK95" i="49"/>
  <c r="DW95" i="49"/>
  <c r="EI95" i="49"/>
  <c r="GG95" i="49"/>
  <c r="GP95" i="49"/>
  <c r="ED95" i="49"/>
  <c r="DE95" i="49"/>
  <c r="EJ95" i="49"/>
  <c r="FO95" i="49"/>
  <c r="FF95" i="49"/>
  <c r="DZ95" i="49"/>
  <c r="DH95" i="49"/>
  <c r="DO95" i="49"/>
  <c r="DR95" i="49"/>
  <c r="EF95" i="49"/>
  <c r="DB95" i="49"/>
  <c r="DM95" i="49"/>
  <c r="FM95" i="49"/>
  <c r="DU95" i="49"/>
  <c r="DQ95" i="49"/>
  <c r="EZ95" i="49"/>
  <c r="DP95" i="49"/>
  <c r="GE95" i="49"/>
  <c r="DS95" i="49"/>
  <c r="FN95" i="49"/>
  <c r="EP95" i="49"/>
  <c r="EA95" i="49"/>
  <c r="EE95" i="49"/>
  <c r="DF35" i="49"/>
  <c r="DK35" i="49"/>
  <c r="DG35" i="49"/>
  <c r="DE35" i="49"/>
  <c r="DJ35" i="49"/>
  <c r="DD35" i="49"/>
  <c r="DC35" i="49"/>
  <c r="DL35" i="49"/>
  <c r="DI35" i="49"/>
  <c r="DA35" i="49"/>
  <c r="DB35" i="49"/>
  <c r="DH35" i="49"/>
  <c r="EJ35" i="49"/>
  <c r="GN35" i="49"/>
  <c r="FD35" i="49"/>
  <c r="FG35" i="49"/>
  <c r="ET35" i="49"/>
  <c r="GK35" i="49"/>
  <c r="FY35" i="49"/>
  <c r="FI35" i="49"/>
  <c r="EY35" i="49"/>
  <c r="FW35" i="49"/>
  <c r="GL35" i="49"/>
  <c r="GM35" i="49"/>
  <c r="FK35" i="49"/>
  <c r="EA35" i="49"/>
  <c r="EL35" i="49"/>
  <c r="FX35" i="49"/>
  <c r="EN35" i="49"/>
  <c r="GR35" i="49"/>
  <c r="EG35" i="49"/>
  <c r="FU35" i="49"/>
  <c r="FS35" i="49"/>
  <c r="EK35" i="49"/>
  <c r="DY35" i="49"/>
  <c r="GC35" i="49"/>
  <c r="FC35" i="49"/>
  <c r="EV35" i="49"/>
  <c r="GF35" i="49"/>
  <c r="EX35" i="49"/>
  <c r="EZ35" i="49"/>
  <c r="ED35" i="49"/>
  <c r="FT35" i="49"/>
  <c r="EO35" i="49"/>
  <c r="GA35" i="49"/>
  <c r="FO35" i="49"/>
  <c r="FH35" i="49"/>
  <c r="FM35" i="49"/>
  <c r="EP35" i="49"/>
  <c r="EH35" i="49"/>
  <c r="ER35" i="49"/>
  <c r="GQ35" i="49"/>
  <c r="EW35" i="49"/>
  <c r="FJ35" i="49"/>
  <c r="FQ35" i="49"/>
  <c r="DZ35" i="49"/>
  <c r="GG35" i="49"/>
  <c r="FF35" i="49"/>
  <c r="EQ35" i="49"/>
  <c r="FN35" i="49"/>
  <c r="EM35" i="49"/>
  <c r="EI35" i="49"/>
  <c r="FP35" i="49"/>
  <c r="GD35" i="49"/>
  <c r="GJ35" i="49"/>
  <c r="FV35" i="49"/>
  <c r="GP35" i="49"/>
  <c r="GH35" i="49"/>
  <c r="EF35" i="49"/>
  <c r="FE35" i="49"/>
  <c r="GE35" i="49"/>
  <c r="FB35" i="49"/>
  <c r="FA35" i="49"/>
  <c r="EC35" i="49"/>
  <c r="GI35" i="49"/>
  <c r="GO35" i="49"/>
  <c r="EB35" i="49"/>
  <c r="FL35" i="49"/>
  <c r="EE35" i="49"/>
  <c r="EU35" i="49"/>
  <c r="FR35" i="49"/>
  <c r="GB35" i="49"/>
  <c r="ES35" i="49"/>
  <c r="FZ35" i="49"/>
  <c r="DO35" i="49"/>
  <c r="DU35" i="49"/>
  <c r="DP35" i="49"/>
  <c r="DT35" i="49"/>
  <c r="DW35" i="49"/>
  <c r="DQ35" i="49"/>
  <c r="DS35" i="49"/>
  <c r="DR35" i="49"/>
  <c r="DM35" i="49"/>
  <c r="DN35" i="49"/>
  <c r="DV35" i="49"/>
  <c r="DX35" i="49"/>
  <c r="DR101" i="49"/>
  <c r="DD101" i="49"/>
  <c r="DG101" i="49"/>
  <c r="ES101" i="49"/>
  <c r="FX101" i="49"/>
  <c r="DL101" i="49"/>
  <c r="EQ101" i="49"/>
  <c r="GG101" i="49"/>
  <c r="DJ101" i="49"/>
  <c r="DA101" i="49"/>
  <c r="FB101" i="49"/>
  <c r="DU101" i="49"/>
  <c r="DO101" i="49"/>
  <c r="EL101" i="49"/>
  <c r="FZ101" i="49"/>
  <c r="EK101" i="49"/>
  <c r="FS101" i="49"/>
  <c r="GO101" i="49"/>
  <c r="EC101" i="49"/>
  <c r="DB101" i="49"/>
  <c r="DF101" i="49"/>
  <c r="FU101" i="49"/>
  <c r="EA101" i="49"/>
  <c r="EZ101" i="49"/>
  <c r="GR101" i="49"/>
  <c r="EF101" i="49"/>
  <c r="FK101" i="49"/>
  <c r="FJ101" i="49"/>
  <c r="GP101" i="49"/>
  <c r="FM101" i="49"/>
  <c r="DV101" i="49"/>
  <c r="DS101" i="49"/>
  <c r="EI101" i="49"/>
  <c r="FH101" i="49"/>
  <c r="FD101" i="49"/>
  <c r="FF101" i="49"/>
  <c r="EX101" i="49"/>
  <c r="EW101" i="49"/>
  <c r="GJ101" i="49"/>
  <c r="DX101" i="49"/>
  <c r="FC101" i="49"/>
  <c r="DN101" i="49"/>
  <c r="ED101" i="49"/>
  <c r="GE101" i="49"/>
  <c r="EM101" i="49"/>
  <c r="FQ101" i="49"/>
  <c r="GM101" i="49"/>
  <c r="ER101" i="49"/>
  <c r="FW101" i="49"/>
  <c r="DK101" i="49"/>
  <c r="EP101" i="49"/>
  <c r="EO101" i="49"/>
  <c r="GB101" i="49"/>
  <c r="DP101" i="49"/>
  <c r="EU101" i="49"/>
  <c r="DH101" i="49"/>
  <c r="DW101" i="49"/>
  <c r="EN101" i="49"/>
  <c r="DQ101" i="49"/>
  <c r="GQ101" i="49"/>
  <c r="DE101" i="49"/>
  <c r="EJ101" i="49"/>
  <c r="FO101" i="49"/>
  <c r="DC101" i="49"/>
  <c r="EH101" i="49"/>
  <c r="EG101" i="49"/>
  <c r="FT101" i="49"/>
  <c r="GI101" i="49"/>
  <c r="GA101" i="49"/>
  <c r="DZ101" i="49"/>
  <c r="DM101" i="49"/>
  <c r="EV101" i="49"/>
  <c r="FI101" i="49"/>
  <c r="GN101" i="49"/>
  <c r="EB101" i="49"/>
  <c r="FG101" i="49"/>
  <c r="GL101" i="49"/>
  <c r="GK101" i="49"/>
  <c r="DY101" i="49"/>
  <c r="FE101" i="49"/>
  <c r="FR101" i="49"/>
  <c r="FV101" i="49"/>
  <c r="FL101" i="49"/>
  <c r="EE101" i="49"/>
  <c r="DT101" i="49"/>
  <c r="ET101" i="49"/>
  <c r="EY101" i="49"/>
  <c r="GD101" i="49"/>
  <c r="GC101" i="49"/>
  <c r="GH101" i="49"/>
  <c r="FN101" i="49"/>
  <c r="FP101" i="49"/>
  <c r="GF101" i="49"/>
  <c r="DI101" i="49"/>
  <c r="FA101" i="49"/>
  <c r="FY101" i="49"/>
  <c r="DJ9" i="49"/>
  <c r="EE9" i="49"/>
  <c r="DL9" i="49"/>
  <c r="DC9" i="49"/>
  <c r="DB9" i="49"/>
  <c r="DA9" i="49"/>
  <c r="DM9" i="49"/>
  <c r="DF9" i="49"/>
  <c r="FP9" i="49"/>
  <c r="DH9" i="49"/>
  <c r="DE9" i="49"/>
  <c r="DG9" i="49"/>
  <c r="DI9" i="49"/>
  <c r="DK9" i="49"/>
  <c r="DD9" i="49"/>
  <c r="GH9" i="49"/>
  <c r="GJ9" i="49"/>
  <c r="GD9" i="49"/>
  <c r="EU9" i="49"/>
  <c r="GR9" i="49"/>
  <c r="EQ9" i="49"/>
  <c r="GO9" i="49"/>
  <c r="GN9" i="49"/>
  <c r="FT9" i="49"/>
  <c r="ER9" i="49"/>
  <c r="GF9" i="49"/>
  <c r="EI9" i="49"/>
  <c r="DT9" i="49"/>
  <c r="EC9" i="49"/>
  <c r="FN9" i="49"/>
  <c r="DR9" i="49"/>
  <c r="FQ9" i="49"/>
  <c r="FW9" i="49"/>
  <c r="DQ9" i="49"/>
  <c r="GE9" i="49"/>
  <c r="FR9" i="49"/>
  <c r="GC9" i="49"/>
  <c r="ET9" i="49"/>
  <c r="GG9" i="49"/>
  <c r="EB9" i="49"/>
  <c r="EJ9" i="49"/>
  <c r="GQ9" i="49"/>
  <c r="EA9" i="49"/>
  <c r="FV9" i="49"/>
  <c r="EO9" i="49"/>
  <c r="EF9" i="49"/>
  <c r="DO9" i="49"/>
  <c r="FY9" i="49"/>
  <c r="GB9" i="49"/>
  <c r="EN9" i="49"/>
  <c r="DP9" i="49"/>
  <c r="GM9" i="49"/>
  <c r="FI9" i="49"/>
  <c r="GK9" i="49"/>
  <c r="FZ9" i="49"/>
  <c r="GI9" i="49"/>
  <c r="FM9" i="49"/>
  <c r="FL9" i="49"/>
  <c r="DX9" i="49"/>
  <c r="GL9" i="49"/>
  <c r="DN9" i="49"/>
  <c r="ED9" i="49"/>
  <c r="FS9" i="49"/>
  <c r="FX9" i="49"/>
  <c r="DW9" i="49"/>
  <c r="GA9" i="49"/>
  <c r="FJ9" i="49"/>
  <c r="DV9" i="49"/>
  <c r="FU9" i="49"/>
  <c r="EK9" i="49"/>
  <c r="DU9" i="49"/>
  <c r="EP9" i="49"/>
  <c r="FO9" i="49"/>
  <c r="EM9" i="49"/>
  <c r="DY9" i="49"/>
  <c r="ES9" i="49"/>
  <c r="EH9" i="49"/>
  <c r="GP9" i="49"/>
  <c r="DZ9" i="49"/>
  <c r="FK9" i="49"/>
  <c r="EG9" i="49"/>
  <c r="EV9" i="49"/>
  <c r="EL9" i="49"/>
  <c r="DS9" i="49"/>
  <c r="EZ9" i="49"/>
  <c r="EW9" i="49"/>
  <c r="FE9" i="49"/>
  <c r="EX9" i="49"/>
  <c r="FG9" i="49"/>
  <c r="EY9" i="49"/>
  <c r="FB9" i="49"/>
  <c r="FH9" i="49"/>
  <c r="FA9" i="49"/>
  <c r="FC9" i="49"/>
  <c r="FD9" i="49"/>
  <c r="FF9" i="49"/>
  <c r="DQ87" i="49"/>
  <c r="EO87" i="49"/>
  <c r="DJ87" i="49"/>
  <c r="DN87" i="49"/>
  <c r="FI87" i="49"/>
  <c r="DP87" i="49"/>
  <c r="GE87" i="49"/>
  <c r="EK87" i="49"/>
  <c r="FM87" i="49"/>
  <c r="DW87" i="49"/>
  <c r="DR87" i="49"/>
  <c r="FF87" i="49"/>
  <c r="GR87" i="49"/>
  <c r="GP87" i="49"/>
  <c r="DH87" i="49"/>
  <c r="DB87" i="49"/>
  <c r="DL87" i="49"/>
  <c r="EA87" i="49"/>
  <c r="FG87" i="49"/>
  <c r="FX87" i="49"/>
  <c r="FZ87" i="49"/>
  <c r="GB87" i="49"/>
  <c r="EG87" i="49"/>
  <c r="GL87" i="49"/>
  <c r="FY87" i="49"/>
  <c r="GH87" i="49"/>
  <c r="EE87" i="49"/>
  <c r="DY87" i="49"/>
  <c r="GF87" i="49"/>
  <c r="ED87" i="49"/>
  <c r="DX87" i="49"/>
  <c r="DK87" i="49"/>
  <c r="EJ87" i="49"/>
  <c r="FU87" i="49"/>
  <c r="DF87" i="49"/>
  <c r="EN87" i="49"/>
  <c r="FS87" i="49"/>
  <c r="DE87" i="49"/>
  <c r="GI87" i="49"/>
  <c r="EU87" i="49"/>
  <c r="GJ87" i="49"/>
  <c r="DI87" i="49"/>
  <c r="ER87" i="49"/>
  <c r="GN87" i="49"/>
  <c r="ET87" i="49"/>
  <c r="EY87" i="49"/>
  <c r="FC87" i="49"/>
  <c r="DD87" i="49"/>
  <c r="GM87" i="49"/>
  <c r="DZ87" i="49"/>
  <c r="FD87" i="49"/>
  <c r="GA87" i="49"/>
  <c r="GG87" i="49"/>
  <c r="GC87" i="49"/>
  <c r="DS87" i="49"/>
  <c r="FA87" i="49"/>
  <c r="EF87" i="49"/>
  <c r="FO87" i="49"/>
  <c r="FQ87" i="49"/>
  <c r="EV87" i="49"/>
  <c r="DM87" i="49"/>
  <c r="GO87" i="49"/>
  <c r="FH87" i="49"/>
  <c r="DU87" i="49"/>
  <c r="DA87" i="49"/>
  <c r="FR87" i="49"/>
  <c r="FN87" i="49"/>
  <c r="ES87" i="49"/>
  <c r="DC87" i="49"/>
  <c r="EB87" i="49"/>
  <c r="EM87" i="49"/>
  <c r="DG87" i="49"/>
  <c r="EQ87" i="49"/>
  <c r="FW87" i="49"/>
  <c r="EP87" i="49"/>
  <c r="GD87" i="49"/>
  <c r="GQ87" i="49"/>
  <c r="EX87" i="49"/>
  <c r="FB87" i="49"/>
  <c r="EI87" i="49"/>
  <c r="EW87" i="49"/>
  <c r="FV87" i="49"/>
  <c r="FK87" i="49"/>
  <c r="FL87" i="49"/>
  <c r="FT87" i="49"/>
  <c r="FJ87" i="49"/>
  <c r="FE87" i="49"/>
  <c r="DT87" i="49"/>
  <c r="EL87" i="49"/>
  <c r="DO87" i="49"/>
  <c r="EZ87" i="49"/>
  <c r="GK87" i="49"/>
  <c r="DV87" i="49"/>
  <c r="EC87" i="49"/>
  <c r="EH87" i="49"/>
  <c r="FP87" i="49"/>
  <c r="DM91" i="49"/>
  <c r="FT91" i="49"/>
  <c r="ET91" i="49"/>
  <c r="ER91" i="49"/>
  <c r="EN91" i="49"/>
  <c r="FW91" i="49"/>
  <c r="DK91" i="49"/>
  <c r="DG91" i="49"/>
  <c r="GR91" i="49"/>
  <c r="DO91" i="49"/>
  <c r="EE91" i="49"/>
  <c r="FE91" i="49"/>
  <c r="GP91" i="49"/>
  <c r="ED91" i="49"/>
  <c r="FI91" i="49"/>
  <c r="GN91" i="49"/>
  <c r="EB91" i="49"/>
  <c r="FG91" i="49"/>
  <c r="GL91" i="49"/>
  <c r="FD91" i="49"/>
  <c r="FM91" i="49"/>
  <c r="DY91" i="49"/>
  <c r="EU91" i="49"/>
  <c r="DZ91" i="49"/>
  <c r="GH91" i="49"/>
  <c r="DV91" i="49"/>
  <c r="FA91" i="49"/>
  <c r="GF91" i="49"/>
  <c r="DT91" i="49"/>
  <c r="EY91" i="49"/>
  <c r="GD91" i="49"/>
  <c r="EG91" i="49"/>
  <c r="GI91" i="49"/>
  <c r="DH91" i="49"/>
  <c r="EF91" i="49"/>
  <c r="EO91" i="49"/>
  <c r="FZ91" i="49"/>
  <c r="DN91" i="49"/>
  <c r="ES91" i="49"/>
  <c r="FX91" i="49"/>
  <c r="DL91" i="49"/>
  <c r="EQ91" i="49"/>
  <c r="FV91" i="49"/>
  <c r="DX91" i="49"/>
  <c r="GB91" i="49"/>
  <c r="DJ91" i="49"/>
  <c r="DB91" i="49"/>
  <c r="DQ91" i="49"/>
  <c r="FR91" i="49"/>
  <c r="DF91" i="49"/>
  <c r="EK91" i="49"/>
  <c r="FP91" i="49"/>
  <c r="DD91" i="49"/>
  <c r="EI91" i="49"/>
  <c r="FN91" i="49"/>
  <c r="DR91" i="49"/>
  <c r="DA91" i="49"/>
  <c r="FK91" i="49"/>
  <c r="GJ91" i="49"/>
  <c r="FC91" i="49"/>
  <c r="FJ91" i="49"/>
  <c r="GO91" i="49"/>
  <c r="EC91" i="49"/>
  <c r="FH91" i="49"/>
  <c r="GM91" i="49"/>
  <c r="EA91" i="49"/>
  <c r="FF91" i="49"/>
  <c r="FS91" i="49"/>
  <c r="DW91" i="49"/>
  <c r="DP91" i="49"/>
  <c r="FL91" i="49"/>
  <c r="EP91" i="49"/>
  <c r="FB91" i="49"/>
  <c r="GG91" i="49"/>
  <c r="DU91" i="49"/>
  <c r="EZ91" i="49"/>
  <c r="GE91" i="49"/>
  <c r="DS91" i="49"/>
  <c r="EX91" i="49"/>
  <c r="EV91" i="49"/>
  <c r="GK91" i="49"/>
  <c r="GA91" i="49"/>
  <c r="GC91" i="49"/>
  <c r="DI91" i="49"/>
  <c r="EH91" i="49"/>
  <c r="EW91" i="49"/>
  <c r="EL91" i="49"/>
  <c r="EM91" i="49"/>
  <c r="FQ91" i="49"/>
  <c r="FY91" i="49"/>
  <c r="DE91" i="49"/>
  <c r="GQ91" i="49"/>
  <c r="EJ91" i="49"/>
  <c r="FU91" i="49"/>
  <c r="DC91" i="49"/>
  <c r="FO91" i="49"/>
  <c r="DG25" i="49"/>
  <c r="DH25" i="49"/>
  <c r="DJ25" i="49"/>
  <c r="DF25" i="49"/>
  <c r="DL25" i="49"/>
  <c r="DD25" i="49"/>
  <c r="DB25" i="49"/>
  <c r="DE25" i="49"/>
  <c r="DI25" i="49"/>
  <c r="DK25" i="49"/>
  <c r="DA25" i="49"/>
  <c r="DC25" i="49"/>
  <c r="FE25" i="49"/>
  <c r="FP25" i="49"/>
  <c r="GE25" i="49"/>
  <c r="FF25" i="49"/>
  <c r="EG25" i="49"/>
  <c r="GB25" i="49"/>
  <c r="EA25" i="49"/>
  <c r="GO25" i="49"/>
  <c r="GA25" i="49"/>
  <c r="FH25" i="49"/>
  <c r="EP25" i="49"/>
  <c r="FK25" i="49"/>
  <c r="GP25" i="49"/>
  <c r="EK25" i="49"/>
  <c r="GR25" i="49"/>
  <c r="EZ25" i="49"/>
  <c r="GN25" i="49"/>
  <c r="FW25" i="49"/>
  <c r="EB25" i="49"/>
  <c r="EO25" i="49"/>
  <c r="FN25" i="49"/>
  <c r="EY25" i="49"/>
  <c r="EE25" i="49"/>
  <c r="EJ25" i="49"/>
  <c r="EN25" i="49"/>
  <c r="ES25" i="49"/>
  <c r="GI25" i="49"/>
  <c r="FD25" i="49"/>
  <c r="FM25" i="49"/>
  <c r="FU25" i="49"/>
  <c r="DY25" i="49"/>
  <c r="GC25" i="49"/>
  <c r="FG25" i="49"/>
  <c r="GL25" i="49"/>
  <c r="ER25" i="49"/>
  <c r="EU25" i="49"/>
  <c r="GJ25" i="49"/>
  <c r="EC25" i="49"/>
  <c r="EF25" i="49"/>
  <c r="FR25" i="49"/>
  <c r="GG25" i="49"/>
  <c r="EQ25" i="49"/>
  <c r="EH25" i="49"/>
  <c r="GD25" i="49"/>
  <c r="EV25" i="49"/>
  <c r="GQ25" i="49"/>
  <c r="ED25" i="49"/>
  <c r="FC25" i="49"/>
  <c r="FB25" i="49"/>
  <c r="FY25" i="49"/>
  <c r="EM25" i="49"/>
  <c r="EL25" i="49"/>
  <c r="FO25" i="49"/>
  <c r="FX25" i="49"/>
  <c r="EW25" i="49"/>
  <c r="FZ25" i="49"/>
  <c r="FJ25" i="49"/>
  <c r="FT25" i="49"/>
  <c r="GK25" i="49"/>
  <c r="FA25" i="49"/>
  <c r="FS25" i="49"/>
  <c r="DZ25" i="49"/>
  <c r="GH25" i="49"/>
  <c r="GF25" i="49"/>
  <c r="FI25" i="49"/>
  <c r="GM25" i="49"/>
  <c r="EX25" i="49"/>
  <c r="FV25" i="49"/>
  <c r="FL25" i="49"/>
  <c r="ET25" i="49"/>
  <c r="FQ25" i="49"/>
  <c r="EI25" i="49"/>
  <c r="DQ25" i="49"/>
  <c r="DM25" i="49"/>
  <c r="DX25" i="49"/>
  <c r="DW25" i="49"/>
  <c r="DS25" i="49"/>
  <c r="DU25" i="49"/>
  <c r="DT25" i="49"/>
  <c r="DV25" i="49"/>
  <c r="DR25" i="49"/>
  <c r="DN25" i="49"/>
  <c r="DO25" i="49"/>
  <c r="DP25" i="49"/>
  <c r="GI69" i="49"/>
  <c r="EP69" i="49"/>
  <c r="EW69" i="49"/>
  <c r="DH69" i="49"/>
  <c r="FP69" i="49"/>
  <c r="DB69" i="49"/>
  <c r="FJ69" i="49"/>
  <c r="DS69" i="49"/>
  <c r="GR69" i="49"/>
  <c r="DW69" i="49"/>
  <c r="GK69" i="49"/>
  <c r="EG69" i="49"/>
  <c r="DM69" i="49"/>
  <c r="EY69" i="49"/>
  <c r="EU69" i="49"/>
  <c r="FT69" i="49"/>
  <c r="EK69" i="49"/>
  <c r="FN69" i="49"/>
  <c r="DX69" i="49"/>
  <c r="GE69" i="49"/>
  <c r="GA69" i="49"/>
  <c r="EB69" i="49"/>
  <c r="DZ69" i="49"/>
  <c r="DV69" i="49"/>
  <c r="FY69" i="49"/>
  <c r="EZ69" i="49"/>
  <c r="EX69" i="49"/>
  <c r="EE69" i="49"/>
  <c r="FB69" i="49"/>
  <c r="DK69" i="49"/>
  <c r="GJ69" i="49"/>
  <c r="DT69" i="49"/>
  <c r="DQ69" i="49"/>
  <c r="FI69" i="49"/>
  <c r="GL69" i="49"/>
  <c r="GH69" i="49"/>
  <c r="ED69" i="49"/>
  <c r="DU69" i="49"/>
  <c r="FG69" i="49"/>
  <c r="FE69" i="49"/>
  <c r="DP69" i="49"/>
  <c r="FW69" i="49"/>
  <c r="FK69" i="49"/>
  <c r="GF69" i="49"/>
  <c r="GC69" i="49"/>
  <c r="DN69" i="49"/>
  <c r="EI69" i="49"/>
  <c r="FS69" i="49"/>
  <c r="GP69" i="49"/>
  <c r="GG69" i="49"/>
  <c r="FH69" i="49"/>
  <c r="FF69" i="49"/>
  <c r="GB69" i="49"/>
  <c r="DL69" i="49"/>
  <c r="DI69" i="49"/>
  <c r="FA69" i="49"/>
  <c r="DR69" i="49"/>
  <c r="FZ69" i="49"/>
  <c r="FC69" i="49"/>
  <c r="DE69" i="49"/>
  <c r="FD69" i="49"/>
  <c r="EL69" i="49"/>
  <c r="EC69" i="49"/>
  <c r="DC69" i="49"/>
  <c r="EM69" i="49"/>
  <c r="FX69" i="49"/>
  <c r="FU69" i="49"/>
  <c r="DF69" i="49"/>
  <c r="GD69" i="49"/>
  <c r="EN69" i="49"/>
  <c r="EJ69" i="49"/>
  <c r="ER69" i="49"/>
  <c r="ET69" i="49"/>
  <c r="FV69" i="49"/>
  <c r="EV69" i="49"/>
  <c r="FO69" i="49"/>
  <c r="FR69" i="49"/>
  <c r="FQ69" i="49"/>
  <c r="DD69" i="49"/>
  <c r="EF69" i="49"/>
  <c r="EQ69" i="49"/>
  <c r="EO69" i="49"/>
  <c r="DA69" i="49"/>
  <c r="EA69" i="49"/>
  <c r="DO69" i="49"/>
  <c r="FM69" i="49"/>
  <c r="GM69" i="49"/>
  <c r="FL69" i="49"/>
  <c r="GN69" i="49"/>
  <c r="GQ69" i="49"/>
  <c r="DG69" i="49"/>
  <c r="ES69" i="49"/>
  <c r="DY69" i="49"/>
  <c r="GO69" i="49"/>
  <c r="DJ69" i="49"/>
  <c r="EH69" i="49"/>
  <c r="FK75" i="49"/>
  <c r="EO75" i="49"/>
  <c r="FX75" i="49"/>
  <c r="DG75" i="49"/>
  <c r="DW75" i="49"/>
  <c r="EM75" i="49"/>
  <c r="GB75" i="49"/>
  <c r="DX75" i="49"/>
  <c r="EP75" i="49"/>
  <c r="DC75" i="49"/>
  <c r="EC75" i="49"/>
  <c r="GN75" i="49"/>
  <c r="FU75" i="49"/>
  <c r="GQ75" i="49"/>
  <c r="FH75" i="49"/>
  <c r="ET75" i="49"/>
  <c r="EL75" i="49"/>
  <c r="GP75" i="49"/>
  <c r="FC75" i="49"/>
  <c r="DA75" i="49"/>
  <c r="EN75" i="49"/>
  <c r="EH75" i="49"/>
  <c r="FG75" i="49"/>
  <c r="DU75" i="49"/>
  <c r="EB75" i="49"/>
  <c r="FM75" i="49"/>
  <c r="DY75" i="49"/>
  <c r="FY75" i="49"/>
  <c r="FQ75" i="49"/>
  <c r="ED75" i="49"/>
  <c r="GH75" i="49"/>
  <c r="FS75" i="49"/>
  <c r="DQ75" i="49"/>
  <c r="FD75" i="49"/>
  <c r="GL75" i="49"/>
  <c r="GJ75" i="49"/>
  <c r="GK75" i="49"/>
  <c r="GA75" i="49"/>
  <c r="EF75" i="49"/>
  <c r="DM75" i="49"/>
  <c r="DE75" i="49"/>
  <c r="FI75" i="49"/>
  <c r="DV75" i="49"/>
  <c r="FZ75" i="49"/>
  <c r="DD75" i="49"/>
  <c r="DL75" i="49"/>
  <c r="DZ75" i="49"/>
  <c r="EY75" i="49"/>
  <c r="FE75" i="49"/>
  <c r="EE75" i="49"/>
  <c r="DI75" i="49"/>
  <c r="EQ75" i="49"/>
  <c r="EI75" i="49"/>
  <c r="GM75" i="49"/>
  <c r="FA75" i="49"/>
  <c r="DN75" i="49"/>
  <c r="FR75" i="49"/>
  <c r="EG75" i="49"/>
  <c r="FT75" i="49"/>
  <c r="EZ75" i="49"/>
  <c r="GR75" i="49"/>
  <c r="DO75" i="49"/>
  <c r="EU75" i="49"/>
  <c r="FV75" i="49"/>
  <c r="FN75" i="49"/>
  <c r="EA75" i="49"/>
  <c r="GE75" i="49"/>
  <c r="ES75" i="49"/>
  <c r="DF75" i="49"/>
  <c r="EJ75" i="49"/>
  <c r="FB75" i="49"/>
  <c r="GD75" i="49"/>
  <c r="FP75" i="49"/>
  <c r="EX75" i="49"/>
  <c r="GG75" i="49"/>
  <c r="DJ75" i="49"/>
  <c r="FW75" i="49"/>
  <c r="GC75" i="49"/>
  <c r="GF75" i="49"/>
  <c r="DK75" i="49"/>
  <c r="DR75" i="49"/>
  <c r="EW75" i="49"/>
  <c r="DB75" i="49"/>
  <c r="EK75" i="49"/>
  <c r="DT75" i="49"/>
  <c r="EV75" i="49"/>
  <c r="FO75" i="49"/>
  <c r="GI75" i="49"/>
  <c r="FF75" i="49"/>
  <c r="FJ75" i="49"/>
  <c r="DP75" i="49"/>
  <c r="DH75" i="49"/>
  <c r="GO75" i="49"/>
  <c r="FL75" i="49"/>
  <c r="DS75" i="49"/>
  <c r="ER75" i="49"/>
  <c r="FM17" i="49"/>
  <c r="DZ17" i="49"/>
  <c r="DR17" i="49"/>
  <c r="DJ17" i="49"/>
  <c r="DB17" i="49"/>
  <c r="GK17" i="49"/>
  <c r="EU17" i="49"/>
  <c r="DH17" i="49"/>
  <c r="GH17" i="49"/>
  <c r="GA17" i="49"/>
  <c r="EY17" i="49"/>
  <c r="EO17" i="49"/>
  <c r="EG17" i="49"/>
  <c r="DY17" i="49"/>
  <c r="DQ17" i="49"/>
  <c r="DI17" i="49"/>
  <c r="EM17" i="49"/>
  <c r="GQ17" i="49"/>
  <c r="DD17" i="49"/>
  <c r="DF17" i="49"/>
  <c r="EK17" i="49"/>
  <c r="FG17" i="49"/>
  <c r="EW17" i="49"/>
  <c r="GB17" i="49"/>
  <c r="FD17" i="49"/>
  <c r="EE17" i="49"/>
  <c r="DW17" i="49"/>
  <c r="DO17" i="49"/>
  <c r="DG17" i="49"/>
  <c r="FT17" i="49"/>
  <c r="GG17" i="49"/>
  <c r="EZ17" i="49"/>
  <c r="FB17" i="49"/>
  <c r="FE17" i="49"/>
  <c r="EN17" i="49"/>
  <c r="ER17" i="49"/>
  <c r="DP17" i="49"/>
  <c r="GR17" i="49"/>
  <c r="GJ17" i="49"/>
  <c r="EF17" i="49"/>
  <c r="DV17" i="49"/>
  <c r="FP17" i="49"/>
  <c r="ET17" i="49"/>
  <c r="GD17" i="49"/>
  <c r="FC17" i="49"/>
  <c r="EV17" i="49"/>
  <c r="GO17" i="49"/>
  <c r="FR17" i="49"/>
  <c r="FY17" i="49"/>
  <c r="DL17" i="49"/>
  <c r="FQ17" i="49"/>
  <c r="GF17" i="49"/>
  <c r="FJ17" i="49"/>
  <c r="DM17" i="49"/>
  <c r="FN17" i="49"/>
  <c r="FV17" i="49"/>
  <c r="DC17" i="49"/>
  <c r="DT17" i="49"/>
  <c r="FX17" i="49"/>
  <c r="FS17" i="49"/>
  <c r="FI17" i="49"/>
  <c r="GE17" i="49"/>
  <c r="EJ17" i="49"/>
  <c r="FZ17" i="49"/>
  <c r="EC17" i="49"/>
  <c r="FW17" i="49"/>
  <c r="FK17" i="49"/>
  <c r="EL17" i="49"/>
  <c r="DA17" i="49"/>
  <c r="GI17" i="49"/>
  <c r="FO17" i="49"/>
  <c r="FF17" i="49"/>
  <c r="EI17" i="49"/>
  <c r="EA17" i="49"/>
  <c r="DS17" i="49"/>
  <c r="DK17" i="49"/>
  <c r="EH17" i="49"/>
  <c r="GL17" i="49"/>
  <c r="EP17" i="49"/>
  <c r="GC17" i="49"/>
  <c r="FL17" i="49"/>
  <c r="DE17" i="49"/>
  <c r="FA17" i="49"/>
  <c r="EQ17" i="49"/>
  <c r="ES17" i="49"/>
  <c r="DN17" i="49"/>
  <c r="GM17" i="49"/>
  <c r="EX17" i="49"/>
  <c r="ED17" i="49"/>
  <c r="DU17" i="49"/>
  <c r="FH17" i="49"/>
  <c r="FU17" i="49"/>
  <c r="GN17" i="49"/>
  <c r="DX17" i="49"/>
  <c r="GP17" i="49"/>
  <c r="EB17" i="49"/>
  <c r="EG11" i="49"/>
  <c r="DA11" i="49"/>
  <c r="DL11" i="49"/>
  <c r="DC11" i="49"/>
  <c r="DK11" i="49"/>
  <c r="DF11" i="49"/>
  <c r="DJ11" i="49"/>
  <c r="ER11" i="49"/>
  <c r="DI11" i="49"/>
  <c r="DD11" i="49"/>
  <c r="DG11" i="49"/>
  <c r="DB11" i="49"/>
  <c r="DH11" i="49"/>
  <c r="DE11" i="49"/>
  <c r="FZ11" i="49"/>
  <c r="FV11" i="49"/>
  <c r="FW11" i="49"/>
  <c r="FP11" i="49"/>
  <c r="ET11" i="49"/>
  <c r="FC11" i="49"/>
  <c r="DV11" i="49"/>
  <c r="FH11" i="49"/>
  <c r="GB11" i="49"/>
  <c r="GC11" i="49"/>
  <c r="EP11" i="49"/>
  <c r="FG11" i="49"/>
  <c r="EC11" i="49"/>
  <c r="DR11" i="49"/>
  <c r="DT11" i="49"/>
  <c r="GP11" i="49"/>
  <c r="DW11" i="49"/>
  <c r="DS11" i="49"/>
  <c r="GM11" i="49"/>
  <c r="EO11" i="49"/>
  <c r="GI11" i="49"/>
  <c r="GQ11" i="49"/>
  <c r="DQ11" i="49"/>
  <c r="FE11" i="49"/>
  <c r="DX11" i="49"/>
  <c r="GA11" i="49"/>
  <c r="FU11" i="49"/>
  <c r="DZ11" i="49"/>
  <c r="GN11" i="49"/>
  <c r="EJ11" i="49"/>
  <c r="EZ11" i="49"/>
  <c r="EX11" i="49"/>
  <c r="FK11" i="49"/>
  <c r="FS11" i="49"/>
  <c r="FT11" i="49"/>
  <c r="EK11" i="49"/>
  <c r="FO11" i="49"/>
  <c r="FL11" i="49"/>
  <c r="DN11" i="49"/>
  <c r="GR11" i="49"/>
  <c r="GD11" i="49"/>
  <c r="FI11" i="49"/>
  <c r="GF11" i="49"/>
  <c r="FF11" i="49"/>
  <c r="GK11" i="49"/>
  <c r="FM11" i="49"/>
  <c r="EH11" i="49"/>
  <c r="DO11" i="49"/>
  <c r="GG11" i="49"/>
  <c r="GH11" i="49"/>
  <c r="GE11" i="49"/>
  <c r="FQ11" i="49"/>
  <c r="EW11" i="49"/>
  <c r="GO11" i="49"/>
  <c r="GJ11" i="49"/>
  <c r="EA11" i="49"/>
  <c r="EI11" i="49"/>
  <c r="DM11" i="49"/>
  <c r="EQ11" i="49"/>
  <c r="EN11" i="49"/>
  <c r="EU11" i="49"/>
  <c r="GL11" i="49"/>
  <c r="EL11" i="49"/>
  <c r="EY11" i="49"/>
  <c r="DY11" i="49"/>
  <c r="FY11" i="49"/>
  <c r="FX11" i="49"/>
  <c r="EM11" i="49"/>
  <c r="EE11" i="49"/>
  <c r="FB11" i="49"/>
  <c r="FA11" i="49"/>
  <c r="EV11" i="49"/>
  <c r="FR11" i="49"/>
  <c r="DP11" i="49"/>
  <c r="ES11" i="49"/>
  <c r="FD11" i="49"/>
  <c r="ED11" i="49"/>
  <c r="FN11" i="49"/>
  <c r="FJ11" i="49"/>
  <c r="EB11" i="49"/>
  <c r="DU11" i="49"/>
  <c r="EF11" i="49"/>
  <c r="EB82" i="49"/>
  <c r="EX82" i="49"/>
  <c r="EK82" i="49"/>
  <c r="DD82" i="49"/>
  <c r="FQ82" i="49"/>
  <c r="FC82" i="49"/>
  <c r="DS82" i="49"/>
  <c r="GI82" i="49"/>
  <c r="DF82" i="49"/>
  <c r="FB82" i="49"/>
  <c r="GM82" i="49"/>
  <c r="DU82" i="49"/>
  <c r="FK82" i="49"/>
  <c r="FO82" i="49"/>
  <c r="EJ82" i="49"/>
  <c r="EP82" i="49"/>
  <c r="DR82" i="49"/>
  <c r="GH82" i="49"/>
  <c r="DK82" i="49"/>
  <c r="DL82" i="49"/>
  <c r="EI82" i="49"/>
  <c r="FW82" i="49"/>
  <c r="GC82" i="49"/>
  <c r="FE82" i="49"/>
  <c r="DB82" i="49"/>
  <c r="DC82" i="49"/>
  <c r="GN82" i="49"/>
  <c r="GG82" i="49"/>
  <c r="ER82" i="49"/>
  <c r="DV82" i="49"/>
  <c r="GR82" i="49"/>
  <c r="ED82" i="49"/>
  <c r="FV82" i="49"/>
  <c r="EF82" i="49"/>
  <c r="GE82" i="49"/>
  <c r="DJ82" i="49"/>
  <c r="FM82" i="49"/>
  <c r="FA82" i="49"/>
  <c r="GF82" i="49"/>
  <c r="FF82" i="49"/>
  <c r="DZ82" i="49"/>
  <c r="EY82" i="49"/>
  <c r="EO82" i="49"/>
  <c r="EG82" i="49"/>
  <c r="GQ82" i="49"/>
  <c r="FX82" i="49"/>
  <c r="ET82" i="49"/>
  <c r="FU82" i="49"/>
  <c r="DA82" i="49"/>
  <c r="GP82" i="49"/>
  <c r="DT82" i="49"/>
  <c r="GD82" i="49"/>
  <c r="FN82" i="49"/>
  <c r="EC82" i="49"/>
  <c r="GB82" i="49"/>
  <c r="FT82" i="49"/>
  <c r="FJ82" i="49"/>
  <c r="GK82" i="49"/>
  <c r="FG82" i="49"/>
  <c r="DI82" i="49"/>
  <c r="EN82" i="49"/>
  <c r="FY82" i="49"/>
  <c r="DE82" i="49"/>
  <c r="EW82" i="49"/>
  <c r="EU82" i="49"/>
  <c r="DP82" i="49"/>
  <c r="DH82" i="49"/>
  <c r="EA82" i="49"/>
  <c r="DY82" i="49"/>
  <c r="DQ82" i="49"/>
  <c r="EV82" i="49"/>
  <c r="FS82" i="49"/>
  <c r="ES82" i="49"/>
  <c r="DM82" i="49"/>
  <c r="GL82" i="49"/>
  <c r="GJ82" i="49"/>
  <c r="DN82" i="49"/>
  <c r="FZ82" i="49"/>
  <c r="EM82" i="49"/>
  <c r="GO82" i="49"/>
  <c r="FL82" i="49"/>
  <c r="DW82" i="49"/>
  <c r="GA82" i="49"/>
  <c r="DG82" i="49"/>
  <c r="EQ82" i="49"/>
  <c r="FR82" i="49"/>
  <c r="FD82" i="49"/>
  <c r="FH82" i="49"/>
  <c r="EE82" i="49"/>
  <c r="FP82" i="49"/>
  <c r="EH82" i="49"/>
  <c r="FI82" i="49"/>
  <c r="DO82" i="49"/>
  <c r="DX82" i="49"/>
  <c r="EL82" i="49"/>
  <c r="EZ82" i="49"/>
  <c r="FE89" i="49"/>
  <c r="DX89" i="49"/>
  <c r="GH89" i="49"/>
  <c r="EF89" i="49"/>
  <c r="EH89" i="49"/>
  <c r="FF89" i="49"/>
  <c r="DO89" i="49"/>
  <c r="FK89" i="49"/>
  <c r="GA89" i="49"/>
  <c r="FT89" i="49"/>
  <c r="DG89" i="49"/>
  <c r="EE89" i="49"/>
  <c r="FJ89" i="49"/>
  <c r="DC89" i="49"/>
  <c r="EB89" i="49"/>
  <c r="EA89" i="49"/>
  <c r="EL89" i="49"/>
  <c r="FV89" i="49"/>
  <c r="EN89" i="49"/>
  <c r="GM89" i="49"/>
  <c r="GL89" i="49"/>
  <c r="DT89" i="49"/>
  <c r="GN89" i="49"/>
  <c r="EV89" i="49"/>
  <c r="DF89" i="49"/>
  <c r="FZ89" i="49"/>
  <c r="EJ89" i="49"/>
  <c r="GF89" i="49"/>
  <c r="GO89" i="49"/>
  <c r="FQ89" i="49"/>
  <c r="DJ89" i="49"/>
  <c r="DU89" i="49"/>
  <c r="EY89" i="49"/>
  <c r="EZ89" i="49"/>
  <c r="EC89" i="49"/>
  <c r="GI89" i="49"/>
  <c r="DE89" i="49"/>
  <c r="FW89" i="49"/>
  <c r="FU89" i="49"/>
  <c r="DB89" i="49"/>
  <c r="FG89" i="49"/>
  <c r="FH89" i="49"/>
  <c r="EI89" i="49"/>
  <c r="GR89" i="49"/>
  <c r="DK89" i="49"/>
  <c r="FN89" i="49"/>
  <c r="EX89" i="49"/>
  <c r="DN89" i="49"/>
  <c r="GK89" i="49"/>
  <c r="EP89" i="49"/>
  <c r="FI89" i="49"/>
  <c r="FC89" i="49"/>
  <c r="GD89" i="49"/>
  <c r="EK89" i="49"/>
  <c r="DZ89" i="49"/>
  <c r="FY89" i="49"/>
  <c r="FA89" i="49"/>
  <c r="EM89" i="49"/>
  <c r="FO89" i="49"/>
  <c r="GQ89" i="49"/>
  <c r="DM89" i="49"/>
  <c r="FS89" i="49"/>
  <c r="GE89" i="49"/>
  <c r="EU89" i="49"/>
  <c r="GG89" i="49"/>
  <c r="FR89" i="49"/>
  <c r="FM89" i="49"/>
  <c r="GB89" i="49"/>
  <c r="EQ89" i="49"/>
  <c r="DP89" i="49"/>
  <c r="DS89" i="49"/>
  <c r="FB89" i="49"/>
  <c r="GP89" i="49"/>
  <c r="GC89" i="49"/>
  <c r="FX89" i="49"/>
  <c r="ES89" i="49"/>
  <c r="FL89" i="49"/>
  <c r="ER89" i="49"/>
  <c r="ED89" i="49"/>
  <c r="DL89" i="49"/>
  <c r="GJ89" i="49"/>
  <c r="FP89" i="49"/>
  <c r="ET89" i="49"/>
  <c r="DD89" i="49"/>
  <c r="DY89" i="49"/>
  <c r="DQ89" i="49"/>
  <c r="DI89" i="49"/>
  <c r="FD89" i="49"/>
  <c r="DV89" i="49"/>
  <c r="DH89" i="49"/>
  <c r="DW89" i="49"/>
  <c r="EW89" i="49"/>
  <c r="DR89" i="49"/>
  <c r="EO89" i="49"/>
  <c r="DA89" i="49"/>
  <c r="EG89" i="49"/>
  <c r="GB74" i="49"/>
  <c r="GK74" i="49"/>
  <c r="EG74" i="49"/>
  <c r="GR74" i="49"/>
  <c r="FD74" i="49"/>
  <c r="DG74" i="49"/>
  <c r="EE74" i="49"/>
  <c r="FP74" i="49"/>
  <c r="GG74" i="49"/>
  <c r="FA74" i="49"/>
  <c r="DC74" i="49"/>
  <c r="DJ74" i="49"/>
  <c r="FN74" i="49"/>
  <c r="DF74" i="49"/>
  <c r="EQ74" i="49"/>
  <c r="DU74" i="49"/>
  <c r="FW74" i="49"/>
  <c r="DI74" i="49"/>
  <c r="FC74" i="49"/>
  <c r="GA74" i="49"/>
  <c r="EZ74" i="49"/>
  <c r="FU74" i="49"/>
  <c r="FZ74" i="49"/>
  <c r="DS74" i="49"/>
  <c r="FF74" i="49"/>
  <c r="FX74" i="49"/>
  <c r="FY74" i="49"/>
  <c r="EP74" i="49"/>
  <c r="GF74" i="49"/>
  <c r="FM74" i="49"/>
  <c r="FL74" i="49"/>
  <c r="EL74" i="49"/>
  <c r="ED74" i="49"/>
  <c r="EK74" i="49"/>
  <c r="DL74" i="49"/>
  <c r="FJ74" i="49"/>
  <c r="EO74" i="49"/>
  <c r="DH74" i="49"/>
  <c r="EJ74" i="49"/>
  <c r="FE74" i="49"/>
  <c r="DM74" i="49"/>
  <c r="FV74" i="49"/>
  <c r="GM74" i="49"/>
  <c r="ES74" i="49"/>
  <c r="FH74" i="49"/>
  <c r="GD74" i="49"/>
  <c r="GQ74" i="49"/>
  <c r="EB74" i="49"/>
  <c r="FO74" i="49"/>
  <c r="DN74" i="49"/>
  <c r="DP74" i="49"/>
  <c r="EY74" i="49"/>
  <c r="EH74" i="49"/>
  <c r="DE74" i="49"/>
  <c r="DR74" i="49"/>
  <c r="FS74" i="49"/>
  <c r="FI74" i="49"/>
  <c r="GH74" i="49"/>
  <c r="FG74" i="49"/>
  <c r="GO74" i="49"/>
  <c r="EM74" i="49"/>
  <c r="DV74" i="49"/>
  <c r="GN74" i="49"/>
  <c r="GP74" i="49"/>
  <c r="GJ74" i="49"/>
  <c r="DZ74" i="49"/>
  <c r="DY74" i="49"/>
  <c r="DB74" i="49"/>
  <c r="FK74" i="49"/>
  <c r="DD74" i="49"/>
  <c r="DK74" i="49"/>
  <c r="ER74" i="49"/>
  <c r="DW74" i="49"/>
  <c r="EX74" i="49"/>
  <c r="GI74" i="49"/>
  <c r="EN74" i="49"/>
  <c r="DA74" i="49"/>
  <c r="DX74" i="49"/>
  <c r="EW74" i="49"/>
  <c r="EI74" i="49"/>
  <c r="FT74" i="49"/>
  <c r="GC74" i="49"/>
  <c r="DT74" i="49"/>
  <c r="DO74" i="49"/>
  <c r="GL74" i="49"/>
  <c r="FB74" i="49"/>
  <c r="EC74" i="49"/>
  <c r="GE74" i="49"/>
  <c r="EF74" i="49"/>
  <c r="FR74" i="49"/>
  <c r="FQ74" i="49"/>
  <c r="EA74" i="49"/>
  <c r="EV74" i="49"/>
  <c r="DQ74" i="49"/>
  <c r="EU74" i="49"/>
  <c r="ET74" i="49"/>
  <c r="FE94" i="49"/>
  <c r="GQ94" i="49"/>
  <c r="ET94" i="49"/>
  <c r="EE94" i="49"/>
  <c r="EK94" i="49"/>
  <c r="EJ94" i="49"/>
  <c r="FP94" i="49"/>
  <c r="DP94" i="49"/>
  <c r="FG94" i="49"/>
  <c r="GL94" i="49"/>
  <c r="FS94" i="49"/>
  <c r="DZ94" i="49"/>
  <c r="GP94" i="49"/>
  <c r="GG94" i="49"/>
  <c r="DU94" i="49"/>
  <c r="EZ94" i="49"/>
  <c r="EQ94" i="49"/>
  <c r="FV94" i="49"/>
  <c r="DJ94" i="49"/>
  <c r="EF94" i="49"/>
  <c r="EV94" i="49"/>
  <c r="GA94" i="49"/>
  <c r="DQ94" i="49"/>
  <c r="DG94" i="49"/>
  <c r="GH94" i="49"/>
  <c r="FY94" i="49"/>
  <c r="DM94" i="49"/>
  <c r="ER94" i="49"/>
  <c r="EI94" i="49"/>
  <c r="FN94" i="49"/>
  <c r="DB94" i="49"/>
  <c r="DI94" i="49"/>
  <c r="FK94" i="49"/>
  <c r="DL94" i="49"/>
  <c r="FC94" i="49"/>
  <c r="GB94" i="49"/>
  <c r="FZ94" i="49"/>
  <c r="FQ94" i="49"/>
  <c r="DE94" i="49"/>
  <c r="GM94" i="49"/>
  <c r="EA94" i="49"/>
  <c r="FF94" i="49"/>
  <c r="GK94" i="49"/>
  <c r="DN94" i="49"/>
  <c r="ED94" i="49"/>
  <c r="DA94" i="49"/>
  <c r="EL94" i="49"/>
  <c r="EG94" i="49"/>
  <c r="FR94" i="49"/>
  <c r="FI94" i="49"/>
  <c r="GN94" i="49"/>
  <c r="GE94" i="49"/>
  <c r="DS94" i="49"/>
  <c r="EX94" i="49"/>
  <c r="GC94" i="49"/>
  <c r="FD94" i="49"/>
  <c r="FL94" i="49"/>
  <c r="DV94" i="49"/>
  <c r="FT94" i="49"/>
  <c r="DT94" i="49"/>
  <c r="FJ94" i="49"/>
  <c r="FA94" i="49"/>
  <c r="GF94" i="49"/>
  <c r="FW94" i="49"/>
  <c r="DK94" i="49"/>
  <c r="EP94" i="49"/>
  <c r="FU94" i="49"/>
  <c r="EU94" i="49"/>
  <c r="EO94" i="49"/>
  <c r="DO94" i="49"/>
  <c r="DD94" i="49"/>
  <c r="GI94" i="49"/>
  <c r="GO94" i="49"/>
  <c r="EC94" i="49"/>
  <c r="FH94" i="49"/>
  <c r="EY94" i="49"/>
  <c r="GD94" i="49"/>
  <c r="DR94" i="49"/>
  <c r="EW94" i="49"/>
  <c r="DY94" i="49"/>
  <c r="EN94" i="49"/>
  <c r="EM94" i="49"/>
  <c r="DH94" i="49"/>
  <c r="DF94" i="49"/>
  <c r="EB94" i="49"/>
  <c r="FB94" i="49"/>
  <c r="GR94" i="49"/>
  <c r="ES94" i="49"/>
  <c r="DX94" i="49"/>
  <c r="FX94" i="49"/>
  <c r="GJ94" i="49"/>
  <c r="FO94" i="49"/>
  <c r="DW94" i="49"/>
  <c r="DC94" i="49"/>
  <c r="EH94" i="49"/>
  <c r="FM94" i="49"/>
  <c r="FJ103" i="49"/>
  <c r="FI103" i="49"/>
  <c r="GN103" i="49"/>
  <c r="FV103" i="49"/>
  <c r="FU103" i="49"/>
  <c r="DZ103" i="49"/>
  <c r="DP103" i="49"/>
  <c r="EO103" i="49"/>
  <c r="FD103" i="49"/>
  <c r="DF103" i="49"/>
  <c r="DR103" i="49"/>
  <c r="DX103" i="49"/>
  <c r="FB103" i="49"/>
  <c r="FA103" i="49"/>
  <c r="GF103" i="49"/>
  <c r="FN103" i="49"/>
  <c r="FM103" i="49"/>
  <c r="DQ103" i="49"/>
  <c r="DG103" i="49"/>
  <c r="DA103" i="49"/>
  <c r="FL103" i="49"/>
  <c r="ED103" i="49"/>
  <c r="GI103" i="49"/>
  <c r="DN103" i="49"/>
  <c r="ET103" i="49"/>
  <c r="ES103" i="49"/>
  <c r="FX103" i="49"/>
  <c r="FF103" i="49"/>
  <c r="FE103" i="49"/>
  <c r="DH103" i="49"/>
  <c r="GJ103" i="49"/>
  <c r="DD103" i="49"/>
  <c r="ER103" i="49"/>
  <c r="DT103" i="49"/>
  <c r="GE103" i="49"/>
  <c r="FG103" i="49"/>
  <c r="EL103" i="49"/>
  <c r="EK103" i="49"/>
  <c r="FP103" i="49"/>
  <c r="EX103" i="49"/>
  <c r="EW103" i="49"/>
  <c r="GM103" i="49"/>
  <c r="FO103" i="49"/>
  <c r="DV103" i="49"/>
  <c r="EB103" i="49"/>
  <c r="DL103" i="49"/>
  <c r="EN103" i="49"/>
  <c r="EU103" i="49"/>
  <c r="GP103" i="49"/>
  <c r="GO103" i="49"/>
  <c r="EC103" i="49"/>
  <c r="FH103" i="49"/>
  <c r="EP103" i="49"/>
  <c r="GQ103" i="49"/>
  <c r="FS103" i="49"/>
  <c r="FW103" i="49"/>
  <c r="EG103" i="49"/>
  <c r="FC103" i="49"/>
  <c r="DC103" i="49"/>
  <c r="DS103" i="49"/>
  <c r="GH103" i="49"/>
  <c r="GG103" i="49"/>
  <c r="DU103" i="49"/>
  <c r="EZ103" i="49"/>
  <c r="EH103" i="49"/>
  <c r="FT103" i="49"/>
  <c r="EV103" i="49"/>
  <c r="FK103" i="49"/>
  <c r="GB103" i="49"/>
  <c r="EQ103" i="49"/>
  <c r="GA103" i="49"/>
  <c r="EF103" i="49"/>
  <c r="FZ103" i="49"/>
  <c r="FY103" i="49"/>
  <c r="DM103" i="49"/>
  <c r="GL103" i="49"/>
  <c r="GK103" i="49"/>
  <c r="EY103" i="49"/>
  <c r="EI103" i="49"/>
  <c r="DK103" i="49"/>
  <c r="EA103" i="49"/>
  <c r="EE103" i="49"/>
  <c r="DJ103" i="49"/>
  <c r="DI103" i="49"/>
  <c r="FR103" i="49"/>
  <c r="DW103" i="49"/>
  <c r="FQ103" i="49"/>
  <c r="DB103" i="49"/>
  <c r="DE103" i="49"/>
  <c r="EM103" i="49"/>
  <c r="GD103" i="49"/>
  <c r="GR103" i="49"/>
  <c r="GC103" i="49"/>
  <c r="EJ103" i="49"/>
  <c r="DY103" i="49"/>
  <c r="DO103" i="49"/>
  <c r="GD108" i="49"/>
  <c r="GK108" i="49"/>
  <c r="DY108" i="49"/>
  <c r="FD108" i="49"/>
  <c r="EU108" i="49"/>
  <c r="FY108" i="49"/>
  <c r="DM108" i="49"/>
  <c r="DV108" i="49"/>
  <c r="DK108" i="49"/>
  <c r="FE108" i="49"/>
  <c r="EL108" i="49"/>
  <c r="GF108" i="49"/>
  <c r="FT108" i="49"/>
  <c r="FB108" i="49"/>
  <c r="FV108" i="49"/>
  <c r="GC108" i="49"/>
  <c r="DQ108" i="49"/>
  <c r="EV108" i="49"/>
  <c r="EM108" i="49"/>
  <c r="GI108" i="49"/>
  <c r="EB108" i="49"/>
  <c r="DA108" i="49"/>
  <c r="EP108" i="49"/>
  <c r="DX108" i="49"/>
  <c r="DB108" i="49"/>
  <c r="DJ108" i="49"/>
  <c r="EC108" i="49"/>
  <c r="FN108" i="49"/>
  <c r="FU108" i="49"/>
  <c r="DI108" i="49"/>
  <c r="GQ108" i="49"/>
  <c r="EW108" i="49"/>
  <c r="FX108" i="49"/>
  <c r="EE108" i="49"/>
  <c r="GM108" i="49"/>
  <c r="DO108" i="49"/>
  <c r="EF108" i="49"/>
  <c r="GE108" i="49"/>
  <c r="DH108" i="49"/>
  <c r="EO108" i="49"/>
  <c r="DP108" i="49"/>
  <c r="FF108" i="49"/>
  <c r="FM108" i="49"/>
  <c r="FQ108" i="49"/>
  <c r="ET108" i="49"/>
  <c r="GJ108" i="49"/>
  <c r="FO108" i="49"/>
  <c r="DT108" i="49"/>
  <c r="FR108" i="49"/>
  <c r="GP108" i="49"/>
  <c r="DN108" i="49"/>
  <c r="EY108" i="49"/>
  <c r="FZ108" i="49"/>
  <c r="EH108" i="49"/>
  <c r="EZ108" i="49"/>
  <c r="DW108" i="49"/>
  <c r="DR108" i="49"/>
  <c r="GL108" i="49"/>
  <c r="DL108" i="49"/>
  <c r="DF108" i="49"/>
  <c r="ES108" i="49"/>
  <c r="FP108" i="49"/>
  <c r="EN108" i="49"/>
  <c r="FJ108" i="49"/>
  <c r="DC108" i="49"/>
  <c r="EA108" i="49"/>
  <c r="FW108" i="49"/>
  <c r="GB108" i="49"/>
  <c r="EX108" i="49"/>
  <c r="GO108" i="49"/>
  <c r="DD108" i="49"/>
  <c r="DE108" i="49"/>
  <c r="FS108" i="49"/>
  <c r="DG108" i="49"/>
  <c r="EK108" i="49"/>
  <c r="FH108" i="49"/>
  <c r="DS108" i="49"/>
  <c r="EI108" i="49"/>
  <c r="GH108" i="49"/>
  <c r="GN108" i="49"/>
  <c r="FK108" i="49"/>
  <c r="EJ108" i="49"/>
  <c r="FI108" i="49"/>
  <c r="GR108" i="49"/>
  <c r="GG108" i="49"/>
  <c r="DU108" i="49"/>
  <c r="ER108" i="49"/>
  <c r="FA108" i="49"/>
  <c r="DZ108" i="49"/>
  <c r="FG108" i="49"/>
  <c r="EG108" i="49"/>
  <c r="EQ108" i="49"/>
  <c r="FL108" i="49"/>
  <c r="ED108" i="49"/>
  <c r="FC108" i="49"/>
  <c r="GA108" i="49"/>
  <c r="EP8" i="49"/>
  <c r="DB8" i="49"/>
  <c r="EF8" i="49"/>
  <c r="DD8" i="49"/>
  <c r="DK8" i="49"/>
  <c r="DF8" i="49"/>
  <c r="DL8" i="49"/>
  <c r="DH8" i="49"/>
  <c r="DA8" i="49"/>
  <c r="EZ8" i="49"/>
  <c r="DG8" i="49"/>
  <c r="DC8" i="49"/>
  <c r="FH8" i="49"/>
  <c r="DI8" i="49"/>
  <c r="DE8" i="49"/>
  <c r="DV8" i="49"/>
  <c r="DX8" i="49"/>
  <c r="DJ8" i="49"/>
  <c r="EN8" i="49"/>
  <c r="FT8" i="49"/>
  <c r="FB8" i="49"/>
  <c r="FD8" i="49"/>
  <c r="GA8" i="49"/>
  <c r="EM8" i="49"/>
  <c r="FU8" i="49"/>
  <c r="EA8" i="49"/>
  <c r="EV8" i="49"/>
  <c r="FN8" i="49"/>
  <c r="FM8" i="49"/>
  <c r="DZ8" i="49"/>
  <c r="EL8" i="49"/>
  <c r="DP8" i="49"/>
  <c r="DR8" i="49"/>
  <c r="FZ8" i="49"/>
  <c r="FQ8" i="49"/>
  <c r="EO8" i="49"/>
  <c r="FE8" i="49"/>
  <c r="EX8" i="49"/>
  <c r="DO8" i="49"/>
  <c r="FJ8" i="49"/>
  <c r="EY8" i="49"/>
  <c r="GJ8" i="49"/>
  <c r="GE8" i="49"/>
  <c r="FC8" i="49"/>
  <c r="DS8" i="49"/>
  <c r="EK8" i="49"/>
  <c r="ES8" i="49"/>
  <c r="GN8" i="49"/>
  <c r="EW8" i="49"/>
  <c r="GO8" i="49"/>
  <c r="EH8" i="49"/>
  <c r="FW8" i="49"/>
  <c r="GI8" i="49"/>
  <c r="FG8" i="49"/>
  <c r="FX8" i="49"/>
  <c r="EU8" i="49"/>
  <c r="DY8" i="49"/>
  <c r="GH8" i="49"/>
  <c r="ER8" i="49"/>
  <c r="FV8" i="49"/>
  <c r="DW8" i="49"/>
  <c r="FA8" i="49"/>
  <c r="FK8" i="49"/>
  <c r="FF8" i="49"/>
  <c r="DQ8" i="49"/>
  <c r="EC8" i="49"/>
  <c r="EI8" i="49"/>
  <c r="GQ8" i="49"/>
  <c r="FS8" i="49"/>
  <c r="GL8" i="49"/>
  <c r="GG8" i="49"/>
  <c r="FL8" i="49"/>
  <c r="DM8" i="49"/>
  <c r="GM8" i="49"/>
  <c r="GP8" i="49"/>
  <c r="EE8" i="49"/>
  <c r="GD8" i="49"/>
  <c r="DN8" i="49"/>
  <c r="GK8" i="49"/>
  <c r="GF8" i="49"/>
  <c r="FI8" i="49"/>
  <c r="EQ8" i="49"/>
  <c r="FR8" i="49"/>
  <c r="EG8" i="49"/>
  <c r="FO8" i="49"/>
  <c r="FP8" i="49"/>
  <c r="ET8" i="49"/>
  <c r="DU8" i="49"/>
  <c r="GB8" i="49"/>
  <c r="EJ8" i="49"/>
  <c r="DT8" i="49"/>
  <c r="FY8" i="49"/>
  <c r="ED8" i="49"/>
  <c r="EB8" i="49"/>
  <c r="GR8" i="49"/>
  <c r="GC8" i="49"/>
  <c r="DL56" i="49"/>
  <c r="DE56" i="49"/>
  <c r="DK56" i="49"/>
  <c r="DF56" i="49"/>
  <c r="DJ56" i="49"/>
  <c r="DH56" i="49"/>
  <c r="DI56" i="49"/>
  <c r="DG56" i="49"/>
  <c r="DD56" i="49"/>
  <c r="DB56" i="49"/>
  <c r="DA56" i="49"/>
  <c r="DC56" i="49"/>
  <c r="GR56" i="49"/>
  <c r="GG56" i="49"/>
  <c r="GQ56" i="49"/>
  <c r="GP56" i="49"/>
  <c r="GM56" i="49"/>
  <c r="GN56" i="49"/>
  <c r="GH56" i="49"/>
  <c r="GI56" i="49"/>
  <c r="GK56" i="49"/>
  <c r="GL56" i="49"/>
  <c r="GJ56" i="49"/>
  <c r="GO56" i="49"/>
  <c r="EP56" i="49"/>
  <c r="EG56" i="49"/>
  <c r="FO56" i="49"/>
  <c r="FS56" i="49"/>
  <c r="EA56" i="49"/>
  <c r="EJ56" i="49"/>
  <c r="EQ56" i="49"/>
  <c r="FJ56" i="49"/>
  <c r="FL56" i="49"/>
  <c r="EE56" i="49"/>
  <c r="ES56" i="49"/>
  <c r="FT56" i="49"/>
  <c r="FW56" i="49"/>
  <c r="FC56" i="49"/>
  <c r="FR56" i="49"/>
  <c r="FK56" i="49"/>
  <c r="FB56" i="49"/>
  <c r="GA56" i="49"/>
  <c r="FF56" i="49"/>
  <c r="GD56" i="49"/>
  <c r="FQ56" i="49"/>
  <c r="DZ56" i="49"/>
  <c r="ER56" i="49"/>
  <c r="FD56" i="49"/>
  <c r="EO56" i="49"/>
  <c r="EN56" i="49"/>
  <c r="FP56" i="49"/>
  <c r="EU56" i="49"/>
  <c r="EK56" i="49"/>
  <c r="GF56" i="49"/>
  <c r="FH56" i="49"/>
  <c r="FU56" i="49"/>
  <c r="EY56" i="49"/>
  <c r="GB56" i="49"/>
  <c r="FE56" i="49"/>
  <c r="EW56" i="49"/>
  <c r="FN56" i="49"/>
  <c r="GC56" i="49"/>
  <c r="DY56" i="49"/>
  <c r="ET56" i="49"/>
  <c r="EB56" i="49"/>
  <c r="EF56" i="49"/>
  <c r="EH56" i="49"/>
  <c r="EC56" i="49"/>
  <c r="EL56" i="49"/>
  <c r="FX56" i="49"/>
  <c r="EZ56" i="49"/>
  <c r="FA56" i="49"/>
  <c r="FG56" i="49"/>
  <c r="GE56" i="49"/>
  <c r="EI56" i="49"/>
  <c r="ED56" i="49"/>
  <c r="FI56" i="49"/>
  <c r="FZ56" i="49"/>
  <c r="EX56" i="49"/>
  <c r="EM56" i="49"/>
  <c r="FV56" i="49"/>
  <c r="FY56" i="49"/>
  <c r="FM56" i="49"/>
  <c r="EV56" i="49"/>
  <c r="DQ56" i="49"/>
  <c r="DM56" i="49"/>
  <c r="DN56" i="49"/>
  <c r="DV56" i="49"/>
  <c r="DO56" i="49"/>
  <c r="DT56" i="49"/>
  <c r="DU56" i="49"/>
  <c r="DX56" i="49"/>
  <c r="DS56" i="49"/>
  <c r="DR56" i="49"/>
  <c r="DP56" i="49"/>
  <c r="DW56" i="49"/>
  <c r="DB66" i="49"/>
  <c r="DI66" i="49"/>
  <c r="DJ66" i="49"/>
  <c r="DE66" i="49"/>
  <c r="DC66" i="49"/>
  <c r="DH66" i="49"/>
  <c r="DD66" i="49"/>
  <c r="DA66" i="49"/>
  <c r="DL66" i="49"/>
  <c r="DG66" i="49"/>
  <c r="DK66" i="49"/>
  <c r="DF66" i="49"/>
  <c r="EV66" i="49"/>
  <c r="GM66" i="49"/>
  <c r="FU66" i="49"/>
  <c r="EK66" i="49"/>
  <c r="EY66" i="49"/>
  <c r="EO66" i="49"/>
  <c r="ES66" i="49"/>
  <c r="EQ66" i="49"/>
  <c r="EL66" i="49"/>
  <c r="DQ66" i="49"/>
  <c r="FA66" i="49"/>
  <c r="GB66" i="49"/>
  <c r="GJ66" i="49"/>
  <c r="FZ66" i="49"/>
  <c r="GR66" i="49"/>
  <c r="EX66" i="49"/>
  <c r="FG66" i="49"/>
  <c r="GE66" i="49"/>
  <c r="FW66" i="49"/>
  <c r="FB66" i="49"/>
  <c r="FJ66" i="49"/>
  <c r="FF66" i="49"/>
  <c r="DX66" i="49"/>
  <c r="GO66" i="49"/>
  <c r="FK66" i="49"/>
  <c r="DT66" i="49"/>
  <c r="FX66" i="49"/>
  <c r="GD66" i="49"/>
  <c r="FS66" i="49"/>
  <c r="GL66" i="49"/>
  <c r="EG66" i="49"/>
  <c r="ER66" i="49"/>
  <c r="EZ66" i="49"/>
  <c r="FL66" i="49"/>
  <c r="FI66" i="49"/>
  <c r="DS66" i="49"/>
  <c r="DY66" i="49"/>
  <c r="FR66" i="49"/>
  <c r="EC66" i="49"/>
  <c r="FM66" i="49"/>
  <c r="FV66" i="49"/>
  <c r="GQ66" i="49"/>
  <c r="FT66" i="49"/>
  <c r="EJ66" i="49"/>
  <c r="EH66" i="49"/>
  <c r="GN66" i="49"/>
  <c r="ET66" i="49"/>
  <c r="DW66" i="49"/>
  <c r="DP66" i="49"/>
  <c r="FY66" i="49"/>
  <c r="EW66" i="49"/>
  <c r="FE66" i="49"/>
  <c r="EA66" i="49"/>
  <c r="DO66" i="49"/>
  <c r="FN66" i="49"/>
  <c r="FQ66" i="49"/>
  <c r="GA66" i="49"/>
  <c r="FD66" i="49"/>
  <c r="FC66" i="49"/>
  <c r="FP66" i="49"/>
  <c r="EE66" i="49"/>
  <c r="EI66" i="49"/>
  <c r="GG66" i="49"/>
  <c r="FO66" i="49"/>
  <c r="EU66" i="49"/>
  <c r="DV66" i="49"/>
  <c r="DN66" i="49"/>
  <c r="GK66" i="49"/>
  <c r="EN66" i="49"/>
  <c r="GH66" i="49"/>
  <c r="EB66" i="49"/>
  <c r="ED66" i="49"/>
  <c r="DU66" i="49"/>
  <c r="FH66" i="49"/>
  <c r="DM66" i="49"/>
  <c r="GI66" i="49"/>
  <c r="GP66" i="49"/>
  <c r="EM66" i="49"/>
  <c r="EP66" i="49"/>
  <c r="GF66" i="49"/>
  <c r="DZ66" i="49"/>
  <c r="EF66" i="49"/>
  <c r="DR66" i="49"/>
  <c r="GC66" i="49"/>
  <c r="DF10" i="49"/>
  <c r="FG10" i="49"/>
  <c r="FJ10" i="49"/>
  <c r="DJ10" i="49"/>
  <c r="DD10" i="49"/>
  <c r="DK10" i="49"/>
  <c r="DA10" i="49"/>
  <c r="DE10" i="49"/>
  <c r="FE10" i="49"/>
  <c r="DC10" i="49"/>
  <c r="DH10" i="49"/>
  <c r="DG10" i="49"/>
  <c r="FO10" i="49"/>
  <c r="DL10" i="49"/>
  <c r="DB10" i="49"/>
  <c r="DI10" i="49"/>
  <c r="FD10" i="49"/>
  <c r="FP10" i="49"/>
  <c r="EZ10" i="49"/>
  <c r="FT10" i="49"/>
  <c r="GL10" i="49"/>
  <c r="GE10" i="49"/>
  <c r="FV10" i="49"/>
  <c r="DT10" i="49"/>
  <c r="FR10" i="49"/>
  <c r="EA10" i="49"/>
  <c r="EO10" i="49"/>
  <c r="ES10" i="49"/>
  <c r="EW10" i="49"/>
  <c r="EB10" i="49"/>
  <c r="GJ10" i="49"/>
  <c r="EN10" i="49"/>
  <c r="DU10" i="49"/>
  <c r="EU10" i="49"/>
  <c r="EQ10" i="49"/>
  <c r="EJ10" i="49"/>
  <c r="DR10" i="49"/>
  <c r="DN10" i="49"/>
  <c r="GR10" i="49"/>
  <c r="FK10" i="49"/>
  <c r="GP10" i="49"/>
  <c r="FX10" i="49"/>
  <c r="EH10" i="49"/>
  <c r="GD10" i="49"/>
  <c r="EF10" i="49"/>
  <c r="FM10" i="49"/>
  <c r="GC10" i="49"/>
  <c r="FS10" i="49"/>
  <c r="FL10" i="49"/>
  <c r="DV10" i="49"/>
  <c r="GG10" i="49"/>
  <c r="EV10" i="49"/>
  <c r="FQ10" i="49"/>
  <c r="FY10" i="49"/>
  <c r="DW10" i="49"/>
  <c r="GQ10" i="49"/>
  <c r="GM10" i="49"/>
  <c r="FZ10" i="49"/>
  <c r="FA10" i="49"/>
  <c r="FB10" i="49"/>
  <c r="DX10" i="49"/>
  <c r="GI10" i="49"/>
  <c r="DY10" i="49"/>
  <c r="FN10" i="49"/>
  <c r="ET10" i="49"/>
  <c r="GB10" i="49"/>
  <c r="DP10" i="49"/>
  <c r="EE10" i="49"/>
  <c r="EX10" i="49"/>
  <c r="GK10" i="49"/>
  <c r="DO10" i="49"/>
  <c r="DZ10" i="49"/>
  <c r="FF10" i="49"/>
  <c r="FW10" i="49"/>
  <c r="FH10" i="49"/>
  <c r="EC10" i="49"/>
  <c r="GH10" i="49"/>
  <c r="DQ10" i="49"/>
  <c r="FI10" i="49"/>
  <c r="FU10" i="49"/>
  <c r="DS10" i="49"/>
  <c r="EK10" i="49"/>
  <c r="GF10" i="49"/>
  <c r="EY10" i="49"/>
  <c r="EM10" i="49"/>
  <c r="GN10" i="49"/>
  <c r="FC10" i="49"/>
  <c r="ER10" i="49"/>
  <c r="DM10" i="49"/>
  <c r="EP10" i="49"/>
  <c r="GA10" i="49"/>
  <c r="EL10" i="49"/>
  <c r="GO10" i="49"/>
  <c r="EG10" i="49"/>
  <c r="EI10" i="49"/>
  <c r="ED10" i="49"/>
  <c r="DU23" i="49"/>
  <c r="EJ23" i="49"/>
  <c r="DN23" i="49"/>
  <c r="FH23" i="49"/>
  <c r="ET23" i="49"/>
  <c r="GD23" i="49"/>
  <c r="GH23" i="49"/>
  <c r="DK23" i="49"/>
  <c r="DG23" i="49"/>
  <c r="DF23" i="49"/>
  <c r="DD23" i="49"/>
  <c r="FJ23" i="49"/>
  <c r="ED23" i="49"/>
  <c r="FY23" i="49"/>
  <c r="FR23" i="49"/>
  <c r="GL23" i="49"/>
  <c r="FI23" i="49"/>
  <c r="DL23" i="49"/>
  <c r="DA23" i="49"/>
  <c r="GP23" i="49"/>
  <c r="EC23" i="49"/>
  <c r="FP23" i="49"/>
  <c r="EF23" i="49"/>
  <c r="GK23" i="49"/>
  <c r="FX23" i="49"/>
  <c r="FO23" i="49"/>
  <c r="FG23" i="49"/>
  <c r="EY23" i="49"/>
  <c r="EQ23" i="49"/>
  <c r="EI23" i="49"/>
  <c r="GF23" i="49"/>
  <c r="DZ23" i="49"/>
  <c r="DR23" i="49"/>
  <c r="DM23" i="49"/>
  <c r="EU23" i="49"/>
  <c r="EX23" i="49"/>
  <c r="FW23" i="49"/>
  <c r="FN23" i="49"/>
  <c r="FF23" i="49"/>
  <c r="GE23" i="49"/>
  <c r="EP23" i="49"/>
  <c r="EH23" i="49"/>
  <c r="GB23" i="49"/>
  <c r="DW23" i="49"/>
  <c r="DO23" i="49"/>
  <c r="DY23" i="49"/>
  <c r="ES23" i="49"/>
  <c r="GO23" i="49"/>
  <c r="FU23" i="49"/>
  <c r="FM23" i="49"/>
  <c r="FE23" i="49"/>
  <c r="EW23" i="49"/>
  <c r="EO23" i="49"/>
  <c r="EG23" i="49"/>
  <c r="FB23" i="49"/>
  <c r="DE23" i="49"/>
  <c r="GA23" i="49"/>
  <c r="DI23" i="49"/>
  <c r="EK23" i="49"/>
  <c r="DS23" i="49"/>
  <c r="FS23" i="49"/>
  <c r="FK23" i="49"/>
  <c r="FC23" i="49"/>
  <c r="FL23" i="49"/>
  <c r="EM23" i="49"/>
  <c r="EE23" i="49"/>
  <c r="GG23" i="49"/>
  <c r="GQ23" i="49"/>
  <c r="FZ23" i="49"/>
  <c r="DC23" i="49"/>
  <c r="GN23" i="49"/>
  <c r="DQ23" i="49"/>
  <c r="FD23" i="49"/>
  <c r="EV23" i="49"/>
  <c r="EN23" i="49"/>
  <c r="GC23" i="49"/>
  <c r="DP23" i="49"/>
  <c r="GM23" i="49"/>
  <c r="EZ23" i="49"/>
  <c r="EA23" i="49"/>
  <c r="ER23" i="49"/>
  <c r="DB23" i="49"/>
  <c r="DH23" i="49"/>
  <c r="DX23" i="49"/>
  <c r="GI23" i="49"/>
  <c r="EL23" i="49"/>
  <c r="FV23" i="49"/>
  <c r="FQ23" i="49"/>
  <c r="DJ23" i="49"/>
  <c r="DT23" i="49"/>
  <c r="FT23" i="49"/>
  <c r="GR23" i="49"/>
  <c r="DV23" i="49"/>
  <c r="EB23" i="49"/>
  <c r="FA23" i="49"/>
  <c r="GJ23" i="49"/>
  <c r="FC113" i="49"/>
  <c r="GG113" i="49"/>
  <c r="DU113" i="49"/>
  <c r="EZ113" i="49"/>
  <c r="EL113" i="49"/>
  <c r="GM113" i="49"/>
  <c r="DS113" i="49"/>
  <c r="FI113" i="49"/>
  <c r="GQ113" i="49"/>
  <c r="DP113" i="49"/>
  <c r="DR113" i="49"/>
  <c r="FV113" i="49"/>
  <c r="EU113" i="49"/>
  <c r="FY113" i="49"/>
  <c r="DM113" i="49"/>
  <c r="ER113" i="49"/>
  <c r="FN113" i="49"/>
  <c r="DB113" i="49"/>
  <c r="EG113" i="49"/>
  <c r="EN113" i="49"/>
  <c r="EE113" i="49"/>
  <c r="GI113" i="49"/>
  <c r="FX113" i="49"/>
  <c r="GD113" i="49"/>
  <c r="EJ113" i="49"/>
  <c r="FO113" i="49"/>
  <c r="EA113" i="49"/>
  <c r="EQ113" i="49"/>
  <c r="FF113" i="49"/>
  <c r="GK113" i="49"/>
  <c r="DY113" i="49"/>
  <c r="GL113" i="49"/>
  <c r="DZ113" i="49"/>
  <c r="FS113" i="49"/>
  <c r="DL113" i="49"/>
  <c r="EM113" i="49"/>
  <c r="EB113" i="49"/>
  <c r="EI113" i="49"/>
  <c r="GH113" i="49"/>
  <c r="DN113" i="49"/>
  <c r="EX113" i="49"/>
  <c r="GC113" i="49"/>
  <c r="DQ113" i="49"/>
  <c r="EO113" i="49"/>
  <c r="GB113" i="49"/>
  <c r="DX113" i="49"/>
  <c r="EF113" i="49"/>
  <c r="GF113" i="49"/>
  <c r="DT113" i="49"/>
  <c r="EP113" i="49"/>
  <c r="FU113" i="49"/>
  <c r="DI113" i="49"/>
  <c r="EV113" i="49"/>
  <c r="GA113" i="49"/>
  <c r="DO113" i="49"/>
  <c r="GN113" i="49"/>
  <c r="FD113" i="49"/>
  <c r="GR113" i="49"/>
  <c r="DH113" i="49"/>
  <c r="DE113" i="49"/>
  <c r="GE113" i="49"/>
  <c r="FM113" i="49"/>
  <c r="DF113" i="49"/>
  <c r="ET113" i="49"/>
  <c r="DA113" i="49"/>
  <c r="DC113" i="49"/>
  <c r="DK113" i="49"/>
  <c r="GP113" i="49"/>
  <c r="FZ113" i="49"/>
  <c r="FT113" i="49"/>
  <c r="FA113" i="49"/>
  <c r="GJ113" i="49"/>
  <c r="FW113" i="49"/>
  <c r="DG113" i="49"/>
  <c r="FG113" i="49"/>
  <c r="EK113" i="49"/>
  <c r="FB113" i="49"/>
  <c r="FP113" i="49"/>
  <c r="DV113" i="49"/>
  <c r="ES113" i="49"/>
  <c r="EW113" i="49"/>
  <c r="DW113" i="49"/>
  <c r="FQ113" i="49"/>
  <c r="DD113" i="49"/>
  <c r="EY113" i="49"/>
  <c r="DJ113" i="49"/>
  <c r="FK113" i="49"/>
  <c r="FL113" i="49"/>
  <c r="GO113" i="49"/>
  <c r="FE113" i="49"/>
  <c r="EC113" i="49"/>
  <c r="FJ113" i="49"/>
  <c r="FH113" i="49"/>
  <c r="EH113" i="49"/>
  <c r="ED113" i="49"/>
  <c r="FR113" i="49"/>
  <c r="HA44" i="49" l="1"/>
  <c r="HC22" i="49"/>
  <c r="GZ47" i="49"/>
  <c r="HE18" i="49"/>
  <c r="GY70" i="49"/>
  <c r="HD5" i="49"/>
  <c r="GZ6" i="49"/>
  <c r="GZ45" i="49"/>
  <c r="HB52" i="49"/>
  <c r="GY12" i="49"/>
  <c r="GZ12" i="49"/>
  <c r="HC59" i="49"/>
  <c r="HB114" i="49"/>
  <c r="GX17" i="49"/>
  <c r="HC25" i="49"/>
  <c r="A9" i="34" a="1"/>
  <c r="GX68" i="34" s="1"/>
  <c r="A9" i="41" a="1"/>
  <c r="GZ22" i="49"/>
  <c r="GY112" i="49"/>
  <c r="HD55" i="49"/>
  <c r="A9" i="42" a="1"/>
  <c r="A9" i="42" s="1"/>
  <c r="HA3" i="49"/>
  <c r="HE3" i="49"/>
  <c r="HE6" i="49"/>
  <c r="GY45" i="49"/>
  <c r="GY33" i="49"/>
  <c r="HA33" i="49"/>
  <c r="GX33" i="49"/>
  <c r="GZ7" i="49"/>
  <c r="HE7" i="49"/>
  <c r="HC21" i="49"/>
  <c r="HB21" i="49"/>
  <c r="GY61" i="49"/>
  <c r="HB61" i="49"/>
  <c r="GY37" i="49"/>
  <c r="HD37" i="49"/>
  <c r="HB37" i="49"/>
  <c r="GX37" i="49"/>
  <c r="HB44" i="49"/>
  <c r="HA8" i="49"/>
  <c r="HB91" i="49"/>
  <c r="HB107" i="49"/>
  <c r="HE78" i="49"/>
  <c r="HA85" i="49"/>
  <c r="GY85" i="49"/>
  <c r="HD30" i="49"/>
  <c r="GX114" i="49"/>
  <c r="GY50" i="49"/>
  <c r="GZ100" i="49"/>
  <c r="GX47" i="49"/>
  <c r="HD63" i="49"/>
  <c r="HE26" i="49"/>
  <c r="HD70" i="49"/>
  <c r="HA93" i="49"/>
  <c r="HC27" i="49"/>
  <c r="GY5" i="49"/>
  <c r="HA5" i="49"/>
  <c r="HC34" i="49"/>
  <c r="HD80" i="49"/>
  <c r="HE53" i="49"/>
  <c r="GZ96" i="49"/>
  <c r="HD67" i="49"/>
  <c r="HA110" i="49"/>
  <c r="HC110" i="49"/>
  <c r="GY92" i="49"/>
  <c r="HC92" i="49"/>
  <c r="HA90" i="49"/>
  <c r="HB81" i="49"/>
  <c r="HE105" i="49"/>
  <c r="HE57" i="49"/>
  <c r="HA57" i="49"/>
  <c r="GY99" i="49"/>
  <c r="HB99" i="49"/>
  <c r="HA77" i="49"/>
  <c r="HA49" i="49"/>
  <c r="HA79" i="49"/>
  <c r="HE108" i="49"/>
  <c r="GZ89" i="49"/>
  <c r="GZ69" i="49"/>
  <c r="GY87" i="49"/>
  <c r="HE87" i="49"/>
  <c r="HC87" i="49"/>
  <c r="HD9" i="49"/>
  <c r="HC9" i="49"/>
  <c r="GY35" i="49"/>
  <c r="HB35" i="49"/>
  <c r="GY95" i="49"/>
  <c r="GZ14" i="49"/>
  <c r="GY14" i="49"/>
  <c r="GY109" i="49"/>
  <c r="HD73" i="49"/>
  <c r="GY31" i="49"/>
  <c r="GX86" i="49"/>
  <c r="HD13" i="49"/>
  <c r="HB76" i="49"/>
  <c r="HE15" i="49"/>
  <c r="HC58" i="49"/>
  <c r="GY16" i="49"/>
  <c r="HB16" i="49"/>
  <c r="GZ28" i="49"/>
  <c r="HB84" i="49"/>
  <c r="HD29" i="49"/>
  <c r="GZ19" i="49"/>
  <c r="GY71" i="49"/>
  <c r="HC64" i="49"/>
  <c r="HE38" i="49"/>
  <c r="HD34" i="49"/>
  <c r="HC67" i="49"/>
  <c r="GY67" i="49"/>
  <c r="HC106" i="49"/>
  <c r="HD106" i="49"/>
  <c r="GX74" i="49"/>
  <c r="GY89" i="49"/>
  <c r="GZ82" i="49"/>
  <c r="HA17" i="49"/>
  <c r="HC56" i="49"/>
  <c r="HD108" i="49"/>
  <c r="HA94" i="49"/>
  <c r="HC17" i="49"/>
  <c r="HD75" i="49"/>
  <c r="HE25" i="49"/>
  <c r="HA56" i="49"/>
  <c r="HB10" i="49"/>
  <c r="HD103" i="49"/>
  <c r="HB23" i="49"/>
  <c r="HB56" i="49"/>
  <c r="GX103" i="49"/>
  <c r="HE82" i="49"/>
  <c r="HD17" i="49"/>
  <c r="HA75" i="49"/>
  <c r="GX75" i="49"/>
  <c r="GZ87" i="49"/>
  <c r="HC35" i="49"/>
  <c r="GX83" i="49"/>
  <c r="HE14" i="49"/>
  <c r="HA14" i="49"/>
  <c r="GZ109" i="49"/>
  <c r="HA109" i="49"/>
  <c r="HC73" i="49"/>
  <c r="GX73" i="49"/>
  <c r="GY20" i="49"/>
  <c r="HD20" i="49"/>
  <c r="GX31" i="49"/>
  <c r="HB65" i="49"/>
  <c r="HD65" i="49"/>
  <c r="GZ65" i="49"/>
  <c r="HE86" i="49"/>
  <c r="GZ76" i="49"/>
  <c r="HC76" i="49"/>
  <c r="GY58" i="49"/>
  <c r="GZ58" i="49"/>
  <c r="GX40" i="49"/>
  <c r="HC42" i="49"/>
  <c r="HD42" i="49"/>
  <c r="HB28" i="49"/>
  <c r="HA107" i="49"/>
  <c r="GX84" i="49"/>
  <c r="HA29" i="49"/>
  <c r="GX29" i="49"/>
  <c r="HE29" i="49"/>
  <c r="GY39" i="49"/>
  <c r="HD72" i="49"/>
  <c r="HA36" i="49"/>
  <c r="HB32" i="49"/>
  <c r="HC19" i="49"/>
  <c r="HD64" i="49"/>
  <c r="HE64" i="49"/>
  <c r="HE24" i="49"/>
  <c r="HD38" i="49"/>
  <c r="HA38" i="49"/>
  <c r="HD54" i="49"/>
  <c r="GX54" i="49"/>
  <c r="HA114" i="49"/>
  <c r="HE50" i="49"/>
  <c r="HB50" i="49"/>
  <c r="GX50" i="49"/>
  <c r="HE100" i="49"/>
  <c r="HA100" i="49"/>
  <c r="HD100" i="49"/>
  <c r="GY68" i="49"/>
  <c r="HA68" i="49"/>
  <c r="HE68" i="49"/>
  <c r="GY18" i="49"/>
  <c r="GY63" i="49"/>
  <c r="GZ70" i="49"/>
  <c r="GY51" i="49"/>
  <c r="HE51" i="49"/>
  <c r="GZ93" i="49"/>
  <c r="HD27" i="49"/>
  <c r="GX34" i="49"/>
  <c r="HB80" i="49"/>
  <c r="GY80" i="49"/>
  <c r="HC104" i="49"/>
  <c r="GZ88" i="49"/>
  <c r="GX88" i="49"/>
  <c r="GZ43" i="49"/>
  <c r="HA92" i="49"/>
  <c r="HE90" i="49"/>
  <c r="HB57" i="49"/>
  <c r="HC99" i="49"/>
  <c r="GZ77" i="49"/>
  <c r="GY77" i="49"/>
  <c r="HB98" i="49"/>
  <c r="HD60" i="49"/>
  <c r="HC49" i="49"/>
  <c r="HB3" i="49"/>
  <c r="GZ3" i="49"/>
  <c r="GZ52" i="49"/>
  <c r="GX52" i="49"/>
  <c r="HC79" i="49"/>
  <c r="HC7" i="49"/>
  <c r="HE21" i="49"/>
  <c r="HD61" i="49"/>
  <c r="HD59" i="49"/>
  <c r="HA59" i="49"/>
  <c r="GX59" i="49"/>
  <c r="GZ102" i="49"/>
  <c r="HA102" i="49"/>
  <c r="GY46" i="49"/>
  <c r="HD44" i="49"/>
  <c r="HA4" i="49"/>
  <c r="HB4" i="49"/>
  <c r="HE4" i="49"/>
  <c r="HD22" i="49"/>
  <c r="GY55" i="49"/>
  <c r="HB89" i="49"/>
  <c r="HC82" i="49"/>
  <c r="HD113" i="49"/>
  <c r="HE23" i="49"/>
  <c r="HA23" i="49"/>
  <c r="GX23" i="49"/>
  <c r="HE10" i="49"/>
  <c r="HE66" i="49"/>
  <c r="GX56" i="49"/>
  <c r="HC108" i="49"/>
  <c r="HA108" i="49"/>
  <c r="GZ108" i="49"/>
  <c r="GY103" i="49"/>
  <c r="HD94" i="49"/>
  <c r="GY94" i="49"/>
  <c r="GZ74" i="49"/>
  <c r="HC89" i="49"/>
  <c r="HA82" i="49"/>
  <c r="HB11" i="49"/>
  <c r="HE75" i="49"/>
  <c r="GZ75" i="49"/>
  <c r="GX69" i="49"/>
  <c r="HD69" i="49"/>
  <c r="HB69" i="49"/>
  <c r="HB25" i="49"/>
  <c r="GZ25" i="49"/>
  <c r="GX25" i="49"/>
  <c r="HA91" i="49"/>
  <c r="GZ9" i="49"/>
  <c r="GZ35" i="49"/>
  <c r="HB95" i="49"/>
  <c r="HA83" i="49"/>
  <c r="GY83" i="49"/>
  <c r="GZ83" i="49"/>
  <c r="HD14" i="49"/>
  <c r="GZ41" i="49"/>
  <c r="GX41" i="49"/>
  <c r="HD109" i="49"/>
  <c r="HB109" i="49"/>
  <c r="GZ73" i="49"/>
  <c r="HD62" i="49"/>
  <c r="HA62" i="49"/>
  <c r="GZ20" i="49"/>
  <c r="GX20" i="49"/>
  <c r="HE31" i="49"/>
  <c r="HD31" i="49"/>
  <c r="GY65" i="49"/>
  <c r="HB86" i="49"/>
  <c r="GY86" i="49"/>
  <c r="HE13" i="49"/>
  <c r="HD15" i="49"/>
  <c r="HA15" i="49"/>
  <c r="HB15" i="49"/>
  <c r="HA58" i="49"/>
  <c r="GX58" i="49"/>
  <c r="HD58" i="49"/>
  <c r="GY40" i="49"/>
  <c r="GZ16" i="49"/>
  <c r="HE107" i="49"/>
  <c r="GX107" i="49"/>
  <c r="HC107" i="49"/>
  <c r="GY84" i="49"/>
  <c r="GY36" i="49"/>
  <c r="HD36" i="49"/>
  <c r="HB36" i="49"/>
  <c r="GX32" i="49"/>
  <c r="HC32" i="49"/>
  <c r="GY48" i="49"/>
  <c r="GY64" i="49"/>
  <c r="GX38" i="49"/>
  <c r="HD78" i="49"/>
  <c r="GZ85" i="49"/>
  <c r="HB30" i="49"/>
  <c r="GX100" i="49"/>
  <c r="HC68" i="49"/>
  <c r="HC47" i="49"/>
  <c r="HA18" i="49"/>
  <c r="GZ18" i="49"/>
  <c r="HE63" i="49"/>
  <c r="HC63" i="49"/>
  <c r="HB26" i="49"/>
  <c r="GY27" i="49"/>
  <c r="GX5" i="49"/>
  <c r="GY34" i="49"/>
  <c r="GZ80" i="49"/>
  <c r="GY111" i="49"/>
  <c r="HB96" i="49"/>
  <c r="GY96" i="49"/>
  <c r="HB104" i="49"/>
  <c r="GY88" i="49"/>
  <c r="HE88" i="49"/>
  <c r="GZ97" i="49"/>
  <c r="GY97" i="49"/>
  <c r="GX67" i="49"/>
  <c r="GZ67" i="49"/>
  <c r="HE67" i="49"/>
  <c r="HB67" i="49"/>
  <c r="GX92" i="49"/>
  <c r="HE81" i="49"/>
  <c r="GZ105" i="49"/>
  <c r="HB105" i="49"/>
  <c r="HB77" i="49"/>
  <c r="HA60" i="49"/>
  <c r="GX60" i="49"/>
  <c r="GZ49" i="49"/>
  <c r="HD6" i="49"/>
  <c r="HB45" i="49"/>
  <c r="GX45" i="49"/>
  <c r="HC45" i="49"/>
  <c r="GY52" i="49"/>
  <c r="HE52" i="49"/>
  <c r="GX12" i="49"/>
  <c r="HB12" i="49"/>
  <c r="HD33" i="49"/>
  <c r="HA7" i="49"/>
  <c r="HD21" i="49"/>
  <c r="GX21" i="49"/>
  <c r="HB59" i="49"/>
  <c r="HB102" i="49"/>
  <c r="HE102" i="49"/>
  <c r="HC44" i="49"/>
  <c r="GY4" i="49"/>
  <c r="GY22" i="49"/>
  <c r="HB22" i="49"/>
  <c r="HB112" i="49"/>
  <c r="HC112" i="49"/>
  <c r="HA112" i="49"/>
  <c r="HA113" i="49"/>
  <c r="HE113" i="49"/>
  <c r="GY23" i="49"/>
  <c r="HA10" i="49"/>
  <c r="HC103" i="49"/>
  <c r="HC94" i="49"/>
  <c r="HA74" i="49"/>
  <c r="GY82" i="49"/>
  <c r="HA11" i="49"/>
  <c r="GX11" i="49"/>
  <c r="HB75" i="49"/>
  <c r="HC75" i="49"/>
  <c r="HE69" i="49"/>
  <c r="HC69" i="49"/>
  <c r="HD25" i="49"/>
  <c r="HA25" i="49"/>
  <c r="HE91" i="49"/>
  <c r="HD87" i="49"/>
  <c r="GX101" i="49"/>
  <c r="HA35" i="49"/>
  <c r="GX35" i="49"/>
  <c r="HA95" i="49"/>
  <c r="GX95" i="49"/>
  <c r="HD83" i="49"/>
  <c r="HB41" i="49"/>
  <c r="HC41" i="49"/>
  <c r="HE109" i="49"/>
  <c r="HB62" i="49"/>
  <c r="HE20" i="49"/>
  <c r="HD76" i="49"/>
  <c r="GY76" i="49"/>
  <c r="GZ15" i="49"/>
  <c r="GX15" i="49"/>
  <c r="HE58" i="49"/>
  <c r="HA40" i="49"/>
  <c r="HE16" i="49"/>
  <c r="HD84" i="49"/>
  <c r="HC84" i="49"/>
  <c r="HD39" i="49"/>
  <c r="GZ39" i="49"/>
  <c r="HE72" i="49"/>
  <c r="GZ72" i="49"/>
  <c r="HA72" i="49"/>
  <c r="GY72" i="49"/>
  <c r="GX36" i="49"/>
  <c r="HD32" i="49"/>
  <c r="HD19" i="49"/>
  <c r="HB19" i="49"/>
  <c r="HA64" i="49"/>
  <c r="HB64" i="49"/>
  <c r="GX64" i="49"/>
  <c r="GY38" i="49"/>
  <c r="HC38" i="49"/>
  <c r="GZ78" i="49"/>
  <c r="HC85" i="49"/>
  <c r="GY54" i="49"/>
  <c r="HC54" i="49"/>
  <c r="GZ114" i="49"/>
  <c r="HB18" i="49"/>
  <c r="HC70" i="49"/>
  <c r="HA51" i="49"/>
  <c r="HC51" i="49"/>
  <c r="GX93" i="49"/>
  <c r="GZ27" i="49"/>
  <c r="GZ34" i="49"/>
  <c r="GX111" i="49"/>
  <c r="GZ111" i="49"/>
  <c r="HE111" i="49"/>
  <c r="GX53" i="49"/>
  <c r="HA96" i="49"/>
  <c r="GZ104" i="49"/>
  <c r="HA104" i="49"/>
  <c r="HD97" i="49"/>
  <c r="HA97" i="49"/>
  <c r="GY110" i="49"/>
  <c r="GX110" i="49"/>
  <c r="HA43" i="49"/>
  <c r="HE43" i="49"/>
  <c r="GX43" i="49"/>
  <c r="GY106" i="49"/>
  <c r="HD90" i="49"/>
  <c r="GY90" i="49"/>
  <c r="GZ90" i="49"/>
  <c r="HA81" i="49"/>
  <c r="HA105" i="49"/>
  <c r="GX57" i="49"/>
  <c r="HC57" i="49"/>
  <c r="GY98" i="49"/>
  <c r="HC60" i="49"/>
  <c r="GZ60" i="49"/>
  <c r="HB60" i="49"/>
  <c r="HE49" i="49"/>
  <c r="HC3" i="49"/>
  <c r="HA6" i="49"/>
  <c r="HC6" i="49"/>
  <c r="HD45" i="49"/>
  <c r="HC52" i="49"/>
  <c r="HA12" i="49"/>
  <c r="HD79" i="49"/>
  <c r="HA21" i="49"/>
  <c r="HE61" i="49"/>
  <c r="HE59" i="49"/>
  <c r="GY59" i="49"/>
  <c r="GZ59" i="49"/>
  <c r="HC102" i="49"/>
  <c r="GZ46" i="49"/>
  <c r="HE22" i="49"/>
  <c r="GZ55" i="49"/>
  <c r="HE55" i="49"/>
  <c r="GY69" i="49"/>
  <c r="GX113" i="49"/>
  <c r="HC8" i="49"/>
  <c r="GY8" i="49"/>
  <c r="GZ8" i="49"/>
  <c r="HB8" i="49"/>
  <c r="HD8" i="49"/>
  <c r="GX8" i="49"/>
  <c r="HB103" i="49"/>
  <c r="HC74" i="49"/>
  <c r="GY74" i="49"/>
  <c r="HE74" i="49"/>
  <c r="HE89" i="49"/>
  <c r="GX82" i="49"/>
  <c r="HD11" i="49"/>
  <c r="HA69" i="49"/>
  <c r="GX91" i="49"/>
  <c r="GY91" i="49"/>
  <c r="HB87" i="49"/>
  <c r="GX87" i="49"/>
  <c r="HC101" i="49"/>
  <c r="HE35" i="49"/>
  <c r="GZ95" i="49"/>
  <c r="HC83" i="49"/>
  <c r="GX14" i="49"/>
  <c r="HC109" i="49"/>
  <c r="GZ62" i="49"/>
  <c r="HE62" i="49"/>
  <c r="HB20" i="49"/>
  <c r="HA31" i="49"/>
  <c r="HD86" i="49"/>
  <c r="HA86" i="49"/>
  <c r="GX13" i="49"/>
  <c r="GY13" i="49"/>
  <c r="GY15" i="49"/>
  <c r="HC40" i="49"/>
  <c r="HE40" i="49"/>
  <c r="GZ42" i="49"/>
  <c r="HE28" i="49"/>
  <c r="HC28" i="49"/>
  <c r="GY107" i="49"/>
  <c r="HC72" i="49"/>
  <c r="GZ36" i="49"/>
  <c r="HE32" i="49"/>
  <c r="HA19" i="49"/>
  <c r="HD48" i="49"/>
  <c r="HE48" i="49"/>
  <c r="HC48" i="49"/>
  <c r="GZ71" i="49"/>
  <c r="HA71" i="49"/>
  <c r="HA78" i="49"/>
  <c r="HD85" i="49"/>
  <c r="HB54" i="49"/>
  <c r="HA30" i="49"/>
  <c r="GX30" i="49"/>
  <c r="HE114" i="49"/>
  <c r="HA50" i="49"/>
  <c r="GY100" i="49"/>
  <c r="HB100" i="49"/>
  <c r="HD68" i="49"/>
  <c r="GX68" i="49"/>
  <c r="GY47" i="49"/>
  <c r="HE47" i="49"/>
  <c r="GZ26" i="49"/>
  <c r="HA26" i="49"/>
  <c r="GX26" i="49"/>
  <c r="GZ51" i="49"/>
  <c r="HD93" i="49"/>
  <c r="GX27" i="49"/>
  <c r="HE5" i="49"/>
  <c r="HB34" i="49"/>
  <c r="GY53" i="49"/>
  <c r="HC53" i="49"/>
  <c r="HC96" i="49"/>
  <c r="HD96" i="49"/>
  <c r="HE96" i="49"/>
  <c r="HD104" i="49"/>
  <c r="HE104" i="49"/>
  <c r="HB88" i="49"/>
  <c r="HA88" i="49"/>
  <c r="GX97" i="49"/>
  <c r="HE97" i="49"/>
  <c r="GZ110" i="49"/>
  <c r="HB43" i="49"/>
  <c r="HD92" i="49"/>
  <c r="GX106" i="49"/>
  <c r="HC90" i="49"/>
  <c r="GX81" i="49"/>
  <c r="GZ81" i="49"/>
  <c r="GY81" i="49"/>
  <c r="GY105" i="49"/>
  <c r="HD57" i="49"/>
  <c r="GZ99" i="49"/>
  <c r="HD77" i="49"/>
  <c r="GZ98" i="49"/>
  <c r="HE60" i="49"/>
  <c r="HD49" i="49"/>
  <c r="HB6" i="49"/>
  <c r="HB33" i="49"/>
  <c r="HE79" i="49"/>
  <c r="HC61" i="49"/>
  <c r="GY102" i="49"/>
  <c r="HB46" i="49"/>
  <c r="GX44" i="49"/>
  <c r="HC4" i="49"/>
  <c r="GX4" i="49"/>
  <c r="HE112" i="49"/>
  <c r="HC55" i="49"/>
  <c r="HD23" i="49"/>
  <c r="GY10" i="49"/>
  <c r="HC113" i="49"/>
  <c r="HA66" i="49"/>
  <c r="HD56" i="49"/>
  <c r="GZ94" i="49"/>
  <c r="HD82" i="49"/>
  <c r="GY11" i="49"/>
  <c r="GY75" i="49"/>
  <c r="HA87" i="49"/>
  <c r="HA101" i="49"/>
  <c r="HE101" i="49"/>
  <c r="HD35" i="49"/>
  <c r="HE95" i="49"/>
  <c r="HD95" i="49"/>
  <c r="HE83" i="49"/>
  <c r="HC14" i="49"/>
  <c r="HB14" i="49"/>
  <c r="GX109" i="49"/>
  <c r="GY62" i="49"/>
  <c r="HC62" i="49"/>
  <c r="HA20" i="49"/>
  <c r="HC20" i="49"/>
  <c r="HC31" i="49"/>
  <c r="HC65" i="49"/>
  <c r="HA65" i="49"/>
  <c r="GZ13" i="49"/>
  <c r="HD40" i="49"/>
  <c r="HA16" i="49"/>
  <c r="HA28" i="49"/>
  <c r="GX28" i="49"/>
  <c r="HD107" i="49"/>
  <c r="GZ107" i="49"/>
  <c r="HE84" i="49"/>
  <c r="GZ29" i="49"/>
  <c r="HB29" i="49"/>
  <c r="HB39" i="49"/>
  <c r="HA39" i="49"/>
  <c r="HB72" i="49"/>
  <c r="HC36" i="49"/>
  <c r="GY32" i="49"/>
  <c r="GZ32" i="49"/>
  <c r="GX48" i="49"/>
  <c r="HD71" i="49"/>
  <c r="HE71" i="49"/>
  <c r="GX71" i="49"/>
  <c r="HB71" i="49"/>
  <c r="GZ64" i="49"/>
  <c r="GX24" i="49"/>
  <c r="HD24" i="49"/>
  <c r="HC24" i="49"/>
  <c r="GZ38" i="49"/>
  <c r="GX78" i="49"/>
  <c r="GY78" i="49"/>
  <c r="HB78" i="49"/>
  <c r="HE85" i="49"/>
  <c r="HA54" i="49"/>
  <c r="GZ54" i="49"/>
  <c r="HE54" i="49"/>
  <c r="HC30" i="49"/>
  <c r="HC100" i="49"/>
  <c r="GX18" i="49"/>
  <c r="HD18" i="49"/>
  <c r="GZ63" i="49"/>
  <c r="HB70" i="49"/>
  <c r="HD51" i="49"/>
  <c r="HB93" i="49"/>
  <c r="HA27" i="49"/>
  <c r="HE80" i="49"/>
  <c r="HD111" i="49"/>
  <c r="HB53" i="49"/>
  <c r="GX96" i="49"/>
  <c r="GY104" i="49"/>
  <c r="HD88" i="49"/>
  <c r="HD110" i="49"/>
  <c r="HD43" i="49"/>
  <c r="HC43" i="49"/>
  <c r="HE92" i="49"/>
  <c r="HE106" i="49"/>
  <c r="HC81" i="49"/>
  <c r="HD105" i="49"/>
  <c r="GZ57" i="49"/>
  <c r="HA99" i="49"/>
  <c r="HD99" i="49"/>
  <c r="HE99" i="49"/>
  <c r="HD98" i="49"/>
  <c r="HA98" i="49"/>
  <c r="HC98" i="49"/>
  <c r="HB49" i="49"/>
  <c r="GX49" i="49"/>
  <c r="HD3" i="49"/>
  <c r="GX3" i="49"/>
  <c r="GY6" i="49"/>
  <c r="GX6" i="49"/>
  <c r="HA45" i="49"/>
  <c r="HE12" i="49"/>
  <c r="GZ37" i="49"/>
  <c r="HC37" i="49"/>
  <c r="HC46" i="49"/>
  <c r="HE46" i="49"/>
  <c r="HE44" i="49"/>
  <c r="HD4" i="49"/>
  <c r="HA22" i="49"/>
  <c r="GX22" i="49"/>
  <c r="GZ112" i="49"/>
  <c r="HA55" i="49"/>
  <c r="HB113" i="49"/>
  <c r="HC23" i="49"/>
  <c r="GZ66" i="49"/>
  <c r="HD10" i="49"/>
  <c r="GX66" i="49"/>
  <c r="HB108" i="49"/>
  <c r="HB82" i="49"/>
  <c r="HC11" i="49"/>
  <c r="GZ113" i="49"/>
  <c r="GY113" i="49"/>
  <c r="HC10" i="49"/>
  <c r="GZ10" i="49"/>
  <c r="GX10" i="49"/>
  <c r="GY66" i="49"/>
  <c r="HB66" i="49"/>
  <c r="HC66" i="49"/>
  <c r="HD66" i="49"/>
  <c r="GZ56" i="49"/>
  <c r="HE8" i="49"/>
  <c r="GY108" i="49"/>
  <c r="GZ103" i="49"/>
  <c r="HB94" i="49"/>
  <c r="HB74" i="49"/>
  <c r="GX89" i="49"/>
  <c r="HD89" i="49"/>
  <c r="GZ11" i="49"/>
  <c r="HE11" i="49"/>
  <c r="HE17" i="49"/>
  <c r="HB17" i="49"/>
  <c r="HC91" i="49"/>
  <c r="HE9" i="49"/>
  <c r="GY9" i="49"/>
  <c r="GZ101" i="49"/>
  <c r="GY101" i="49"/>
  <c r="HB83" i="49"/>
  <c r="GY41" i="49"/>
  <c r="HA41" i="49"/>
  <c r="HA73" i="49"/>
  <c r="HC86" i="49"/>
  <c r="HC13" i="49"/>
  <c r="HB13" i="49"/>
  <c r="GX76" i="49"/>
  <c r="HE76" i="49"/>
  <c r="HB58" i="49"/>
  <c r="HB40" i="49"/>
  <c r="GZ40" i="49"/>
  <c r="GY42" i="49"/>
  <c r="HB42" i="49"/>
  <c r="GX42" i="49"/>
  <c r="HA42" i="49"/>
  <c r="HE42" i="49"/>
  <c r="HC16" i="49"/>
  <c r="GX16" i="49"/>
  <c r="HD28" i="49"/>
  <c r="GY29" i="49"/>
  <c r="HC29" i="49"/>
  <c r="HC39" i="49"/>
  <c r="GX72" i="49"/>
  <c r="HE36" i="49"/>
  <c r="GY19" i="49"/>
  <c r="GX19" i="49"/>
  <c r="GZ48" i="49"/>
  <c r="HA48" i="49"/>
  <c r="HC71" i="49"/>
  <c r="GZ24" i="49"/>
  <c r="HA24" i="49"/>
  <c r="GY24" i="49"/>
  <c r="HB85" i="49"/>
  <c r="GY30" i="49"/>
  <c r="GZ30" i="49"/>
  <c r="HC50" i="49"/>
  <c r="HD50" i="49"/>
  <c r="GZ68" i="49"/>
  <c r="HB68" i="49"/>
  <c r="HA47" i="49"/>
  <c r="HC18" i="49"/>
  <c r="HB63" i="49"/>
  <c r="GX63" i="49"/>
  <c r="HA63" i="49"/>
  <c r="HE70" i="49"/>
  <c r="GX70" i="49"/>
  <c r="GY93" i="49"/>
  <c r="HE93" i="49"/>
  <c r="HC93" i="49"/>
  <c r="HB27" i="49"/>
  <c r="HE27" i="49"/>
  <c r="HC5" i="49"/>
  <c r="HA80" i="49"/>
  <c r="GZ53" i="49"/>
  <c r="HC88" i="49"/>
  <c r="HC97" i="49"/>
  <c r="HA67" i="49"/>
  <c r="HE110" i="49"/>
  <c r="HB92" i="49"/>
  <c r="GZ92" i="49"/>
  <c r="HB106" i="49"/>
  <c r="HD81" i="49"/>
  <c r="HC105" i="49"/>
  <c r="GY57" i="49"/>
  <c r="GX99" i="49"/>
  <c r="HE77" i="49"/>
  <c r="GX98" i="49"/>
  <c r="HD52" i="49"/>
  <c r="HA52" i="49"/>
  <c r="HC12" i="49"/>
  <c r="HD12" i="49"/>
  <c r="GZ33" i="49"/>
  <c r="GY79" i="49"/>
  <c r="HB79" i="49"/>
  <c r="GY7" i="49"/>
  <c r="GX61" i="49"/>
  <c r="HA37" i="49"/>
  <c r="HD46" i="49"/>
  <c r="GY44" i="49"/>
  <c r="GZ44" i="49"/>
  <c r="GX112" i="49"/>
  <c r="GX55" i="49"/>
  <c r="GZ23" i="49"/>
  <c r="GY56" i="49"/>
  <c r="HE56" i="49"/>
  <c r="GX108" i="49"/>
  <c r="HE103" i="49"/>
  <c r="HA103" i="49"/>
  <c r="GX94" i="49"/>
  <c r="HE94" i="49"/>
  <c r="HD74" i="49"/>
  <c r="HA89" i="49"/>
  <c r="GY17" i="49"/>
  <c r="GZ17" i="49"/>
  <c r="GY25" i="49"/>
  <c r="HD91" i="49"/>
  <c r="GZ91" i="49"/>
  <c r="HB9" i="49"/>
  <c r="HA9" i="49"/>
  <c r="GX9" i="49"/>
  <c r="HB101" i="49"/>
  <c r="HD101" i="49"/>
  <c r="HC95" i="49"/>
  <c r="HD41" i="49"/>
  <c r="HE41" i="49"/>
  <c r="HE73" i="49"/>
  <c r="HB73" i="49"/>
  <c r="GY73" i="49"/>
  <c r="GX62" i="49"/>
  <c r="GZ31" i="49"/>
  <c r="HB31" i="49"/>
  <c r="GX65" i="49"/>
  <c r="HE65" i="49"/>
  <c r="GZ86" i="49"/>
  <c r="HA13" i="49"/>
  <c r="HA76" i="49"/>
  <c r="HC15" i="49"/>
  <c r="HD16" i="49"/>
  <c r="GY28" i="49"/>
  <c r="GZ84" i="49"/>
  <c r="HA84" i="49"/>
  <c r="HE39" i="49"/>
  <c r="GX39" i="49"/>
  <c r="HA32" i="49"/>
  <c r="HE19" i="49"/>
  <c r="HB48" i="49"/>
  <c r="HB24" i="49"/>
  <c r="HB38" i="49"/>
  <c r="HC78" i="49"/>
  <c r="GX85" i="49"/>
  <c r="HE30" i="49"/>
  <c r="HD114" i="49"/>
  <c r="HC114" i="49"/>
  <c r="GY114" i="49"/>
  <c r="GZ50" i="49"/>
  <c r="HD47" i="49"/>
  <c r="HB47" i="49"/>
  <c r="GY26" i="49"/>
  <c r="HC26" i="49"/>
  <c r="HD26" i="49"/>
  <c r="HA70" i="49"/>
  <c r="HB51" i="49"/>
  <c r="GX51" i="49"/>
  <c r="GZ5" i="49"/>
  <c r="HB5" i="49"/>
  <c r="HA34" i="49"/>
  <c r="HE34" i="49"/>
  <c r="GX80" i="49"/>
  <c r="HC80" i="49"/>
  <c r="HA111" i="49"/>
  <c r="HC111" i="49"/>
  <c r="HB111" i="49"/>
  <c r="HD53" i="49"/>
  <c r="HA53" i="49"/>
  <c r="GX104" i="49"/>
  <c r="HB97" i="49"/>
  <c r="HB110" i="49"/>
  <c r="GY43" i="49"/>
  <c r="GZ106" i="49"/>
  <c r="HA106" i="49"/>
  <c r="GX90" i="49"/>
  <c r="HB90" i="49"/>
  <c r="GX105" i="49"/>
  <c r="GX77" i="49"/>
  <c r="HC77" i="49"/>
  <c r="HE98" i="49"/>
  <c r="GY60" i="49"/>
  <c r="GY49" i="49"/>
  <c r="GY3" i="49"/>
  <c r="HE45" i="49"/>
  <c r="HC33" i="49"/>
  <c r="HE33" i="49"/>
  <c r="GZ79" i="49"/>
  <c r="GX79" i="49"/>
  <c r="HB7" i="49"/>
  <c r="HD7" i="49"/>
  <c r="GX7" i="49"/>
  <c r="GY21" i="49"/>
  <c r="GZ21" i="49"/>
  <c r="GZ61" i="49"/>
  <c r="HA61" i="49"/>
  <c r="HE37" i="49"/>
  <c r="GX102" i="49"/>
  <c r="HD102" i="49"/>
  <c r="HA46" i="49"/>
  <c r="GX46" i="49"/>
  <c r="GZ4" i="49"/>
  <c r="HD112" i="49"/>
  <c r="HB55" i="49"/>
  <c r="HF35" i="49" l="1"/>
  <c r="GV10" i="42"/>
  <c r="GX9" i="42"/>
  <c r="GV11" i="42"/>
  <c r="HB9" i="42"/>
  <c r="HA11" i="42"/>
  <c r="GZ10" i="42"/>
  <c r="GY10" i="42"/>
  <c r="GZ9" i="42"/>
  <c r="HC11" i="42"/>
  <c r="HC10" i="42"/>
  <c r="HA10" i="42"/>
  <c r="GY9" i="42"/>
  <c r="P35" i="46"/>
  <c r="HO30" i="34"/>
  <c r="GX29" i="34"/>
  <c r="GW56" i="34"/>
  <c r="HO12" i="34"/>
  <c r="HR10" i="34"/>
  <c r="HA59" i="34"/>
  <c r="GY23" i="34"/>
  <c r="HQ11" i="34"/>
  <c r="GV42" i="34"/>
  <c r="AF35" i="46"/>
  <c r="HA71" i="34"/>
  <c r="HP11" i="34"/>
  <c r="HT28" i="34"/>
  <c r="HO61" i="34"/>
  <c r="HG51" i="34"/>
  <c r="HH51" i="34" s="1"/>
  <c r="HJ51" i="34" s="1"/>
  <c r="HV42" i="34"/>
  <c r="HV74" i="34"/>
  <c r="BZ35" i="46"/>
  <c r="HQ45" i="34"/>
  <c r="HG66" i="34"/>
  <c r="HH66" i="34" s="1"/>
  <c r="HJ66" i="34" s="1"/>
  <c r="HV34" i="34"/>
  <c r="HU50" i="34"/>
  <c r="GV27" i="34"/>
  <c r="GV49" i="34"/>
  <c r="AS20" i="46"/>
  <c r="AS21" i="46" s="1"/>
  <c r="GV59" i="34"/>
  <c r="HC54" i="34"/>
  <c r="HV39" i="34"/>
  <c r="GW63" i="34"/>
  <c r="GW45" i="34"/>
  <c r="HO40" i="34"/>
  <c r="GX51" i="34"/>
  <c r="HU57" i="34"/>
  <c r="HV67" i="34"/>
  <c r="HR13" i="34"/>
  <c r="HU54" i="34"/>
  <c r="HB70" i="34"/>
  <c r="GW40" i="34"/>
  <c r="GW60" i="34"/>
  <c r="HO28" i="34"/>
  <c r="GY33" i="34"/>
  <c r="GX47" i="34"/>
  <c r="GX53" i="34"/>
  <c r="GV14" i="34"/>
  <c r="HS58" i="34"/>
  <c r="HU11" i="34"/>
  <c r="HA11" i="34"/>
  <c r="HS53" i="34"/>
  <c r="HC19" i="34"/>
  <c r="HB73" i="34"/>
  <c r="GZ61" i="34"/>
  <c r="HV13" i="34"/>
  <c r="HP52" i="34"/>
  <c r="HU61" i="34"/>
  <c r="HB55" i="34"/>
  <c r="HV48" i="34"/>
  <c r="HB62" i="34"/>
  <c r="GY40" i="34"/>
  <c r="HR26" i="34"/>
  <c r="GW34" i="34"/>
  <c r="HB11" i="34"/>
  <c r="HA67" i="34"/>
  <c r="HT31" i="34"/>
  <c r="HC31" i="34"/>
  <c r="HO46" i="34"/>
  <c r="GZ10" i="34"/>
  <c r="HG71" i="34"/>
  <c r="HH71" i="34" s="1"/>
  <c r="HJ71" i="34" s="1"/>
  <c r="HB52" i="34"/>
  <c r="HU65" i="34"/>
  <c r="GX42" i="34"/>
  <c r="AR35" i="46"/>
  <c r="GY46" i="34"/>
  <c r="HT42" i="34"/>
  <c r="HO47" i="34"/>
  <c r="CC35" i="46"/>
  <c r="GZ44" i="34"/>
  <c r="HV53" i="34"/>
  <c r="HU34" i="34"/>
  <c r="HR56" i="34"/>
  <c r="CH35" i="46"/>
  <c r="GV12" i="42"/>
  <c r="HA44" i="34"/>
  <c r="GW23" i="34"/>
  <c r="HT50" i="34"/>
  <c r="HB57" i="34"/>
  <c r="HO69" i="34"/>
  <c r="HB9" i="34"/>
  <c r="BQ35" i="46"/>
  <c r="HV73" i="34"/>
  <c r="HT63" i="34"/>
  <c r="HV17" i="34"/>
  <c r="AC35" i="46"/>
  <c r="HT15" i="34"/>
  <c r="HS46" i="34"/>
  <c r="HS14" i="34"/>
  <c r="HO36" i="34"/>
  <c r="HB24" i="34"/>
  <c r="HR71" i="34"/>
  <c r="GX27" i="34"/>
  <c r="HB21" i="34"/>
  <c r="GX22" i="34"/>
  <c r="HA17" i="34"/>
  <c r="CO35" i="46"/>
  <c r="GX39" i="34"/>
  <c r="HQ40" i="34"/>
  <c r="HG53" i="34"/>
  <c r="HH53" i="34" s="1"/>
  <c r="HJ53" i="34" s="1"/>
  <c r="GV63" i="34"/>
  <c r="GX45" i="34"/>
  <c r="HO10" i="34"/>
  <c r="HO71" i="34"/>
  <c r="HS43" i="34"/>
  <c r="HU15" i="34"/>
  <c r="HR31" i="34"/>
  <c r="HS30" i="34"/>
  <c r="HA19" i="34"/>
  <c r="HS49" i="34"/>
  <c r="HS51" i="34"/>
  <c r="HT73" i="34"/>
  <c r="HT17" i="34"/>
  <c r="HS64" i="34"/>
  <c r="HO67" i="34"/>
  <c r="GX64" i="34"/>
  <c r="AV35" i="46"/>
  <c r="HA37" i="34"/>
  <c r="HR38" i="34"/>
  <c r="HV12" i="34"/>
  <c r="HV71" i="34"/>
  <c r="HS61" i="34"/>
  <c r="HP71" i="34"/>
  <c r="GV13" i="34"/>
  <c r="GW57" i="34"/>
  <c r="GV46" i="34"/>
  <c r="HC57" i="34"/>
  <c r="AK35" i="46"/>
  <c r="HS42" i="34"/>
  <c r="HT48" i="34"/>
  <c r="HB72" i="34"/>
  <c r="HC14" i="34"/>
  <c r="HP31" i="34"/>
  <c r="HQ41" i="34"/>
  <c r="HG58" i="34"/>
  <c r="HH58" i="34" s="1"/>
  <c r="HJ58" i="34" s="1"/>
  <c r="HA20" i="34"/>
  <c r="HB14" i="34"/>
  <c r="HC39" i="34"/>
  <c r="HU12" i="34"/>
  <c r="HB10" i="34"/>
  <c r="GV68" i="34"/>
  <c r="HS35" i="34"/>
  <c r="GX61" i="34"/>
  <c r="HA39" i="34"/>
  <c r="GZ31" i="34"/>
  <c r="HG14" i="34"/>
  <c r="HH14" i="34" s="1"/>
  <c r="HJ14" i="34" s="1"/>
  <c r="GY53" i="34"/>
  <c r="HR53" i="34"/>
  <c r="AW35" i="46"/>
  <c r="HP72" i="34"/>
  <c r="HP35" i="34"/>
  <c r="HO73" i="34"/>
  <c r="HR21" i="34"/>
  <c r="HG17" i="34"/>
  <c r="HH17" i="34" s="1"/>
  <c r="HJ17" i="34" s="1"/>
  <c r="GV56" i="34"/>
  <c r="HB29" i="34"/>
  <c r="H35" i="46"/>
  <c r="HR22" i="34"/>
  <c r="HG40" i="34"/>
  <c r="HH40" i="34" s="1"/>
  <c r="HJ40" i="34" s="1"/>
  <c r="HB68" i="34"/>
  <c r="HG32" i="34"/>
  <c r="HH32" i="34" s="1"/>
  <c r="HJ32" i="34" s="1"/>
  <c r="HP32" i="34"/>
  <c r="GY64" i="34"/>
  <c r="HU16" i="34"/>
  <c r="GX34" i="34"/>
  <c r="GW38" i="34"/>
  <c r="HB61" i="34"/>
  <c r="GW73" i="34"/>
  <c r="HB23" i="34"/>
  <c r="HA22" i="34"/>
  <c r="HP46" i="34"/>
  <c r="HQ55" i="34"/>
  <c r="HB44" i="34"/>
  <c r="HS24" i="34"/>
  <c r="CP35" i="46"/>
  <c r="HG15" i="34"/>
  <c r="HH15" i="34" s="1"/>
  <c r="HJ15" i="34" s="1"/>
  <c r="GZ21" i="34"/>
  <c r="HC51" i="34"/>
  <c r="CQ35" i="46"/>
  <c r="HB35" i="34"/>
  <c r="HP68" i="34"/>
  <c r="HS9" i="34"/>
  <c r="GX74" i="34"/>
  <c r="GW19" i="34"/>
  <c r="HG12" i="34"/>
  <c r="HH12" i="34" s="1"/>
  <c r="HJ12" i="34" s="1"/>
  <c r="HR64" i="34"/>
  <c r="HU72" i="34"/>
  <c r="HP12" i="34"/>
  <c r="HT52" i="34"/>
  <c r="HQ24" i="34"/>
  <c r="HG73" i="34"/>
  <c r="HH73" i="34" s="1"/>
  <c r="HJ73" i="34" s="1"/>
  <c r="HP36" i="34"/>
  <c r="HB56" i="34"/>
  <c r="HG41" i="34"/>
  <c r="HH41" i="34" s="1"/>
  <c r="HJ41" i="34" s="1"/>
  <c r="I35" i="46"/>
  <c r="GX17" i="41"/>
  <c r="GV9" i="41"/>
  <c r="HA10" i="41"/>
  <c r="BS20" i="46"/>
  <c r="BS21" i="46" s="1"/>
  <c r="HB16" i="41"/>
  <c r="GZ14" i="41"/>
  <c r="GW13" i="41"/>
  <c r="HB10" i="41"/>
  <c r="GY10" i="41"/>
  <c r="HA14" i="41"/>
  <c r="GY16" i="41"/>
  <c r="HC9" i="41"/>
  <c r="GY9" i="41"/>
  <c r="GV10" i="41"/>
  <c r="GX11" i="41"/>
  <c r="Q20" i="46"/>
  <c r="Q21" i="46" s="1"/>
  <c r="AO20" i="46"/>
  <c r="AO21" i="46" s="1"/>
  <c r="GX14" i="41"/>
  <c r="CR20" i="46"/>
  <c r="CR21" i="46" s="1"/>
  <c r="O20" i="46"/>
  <c r="O21" i="46" s="1"/>
  <c r="GW17" i="41"/>
  <c r="GW12" i="41"/>
  <c r="GV16" i="41"/>
  <c r="CK20" i="46"/>
  <c r="CK21" i="46" s="1"/>
  <c r="GZ11" i="41"/>
  <c r="AU20" i="46"/>
  <c r="AU21" i="46" s="1"/>
  <c r="GY14" i="41"/>
  <c r="A9" i="41"/>
  <c r="HA13" i="41"/>
  <c r="GX13" i="41"/>
  <c r="HB11" i="41"/>
  <c r="HC16" i="41"/>
  <c r="HC12" i="41"/>
  <c r="GW11" i="41"/>
  <c r="AK20" i="46"/>
  <c r="AK21" i="46" s="1"/>
  <c r="BY20" i="46"/>
  <c r="BY21" i="46" s="1"/>
  <c r="HA9" i="41"/>
  <c r="GZ12" i="41"/>
  <c r="BW20" i="46"/>
  <c r="BW21" i="46" s="1"/>
  <c r="GY17" i="41"/>
  <c r="GY12" i="41"/>
  <c r="GX10" i="41"/>
  <c r="GZ16" i="41"/>
  <c r="HC11" i="41"/>
  <c r="GZ17" i="41"/>
  <c r="HB14" i="41"/>
  <c r="HC15" i="41"/>
  <c r="GV12" i="41"/>
  <c r="HA11" i="41"/>
  <c r="GV13" i="41"/>
  <c r="GZ13" i="41"/>
  <c r="GX12" i="41"/>
  <c r="GZ15" i="41"/>
  <c r="GZ9" i="41"/>
  <c r="HB9" i="41"/>
  <c r="GW9" i="41"/>
  <c r="GY15" i="41"/>
  <c r="GV11" i="41"/>
  <c r="HA16" i="41"/>
  <c r="GW10" i="41"/>
  <c r="HC10" i="41"/>
  <c r="HC17" i="41"/>
  <c r="HB12" i="41"/>
  <c r="GZ10" i="41"/>
  <c r="HB17" i="41"/>
  <c r="HB13" i="41"/>
  <c r="HA15" i="41"/>
  <c r="GX15" i="41"/>
  <c r="GW14" i="41"/>
  <c r="HB15" i="41"/>
  <c r="GY13" i="41"/>
  <c r="GY11" i="41"/>
  <c r="GV14" i="41"/>
  <c r="HC13" i="41"/>
  <c r="GV17" i="41"/>
  <c r="GV15" i="41"/>
  <c r="HA17" i="41"/>
  <c r="GW15" i="41"/>
  <c r="CP20" i="46"/>
  <c r="CP21" i="46" s="1"/>
  <c r="HA12" i="41"/>
  <c r="GW16" i="41"/>
  <c r="GX9" i="41"/>
  <c r="HC14" i="41"/>
  <c r="GX16" i="41"/>
  <c r="AM20" i="46"/>
  <c r="AM21" i="46" s="1"/>
  <c r="P20" i="46"/>
  <c r="P21" i="46" s="1"/>
  <c r="AZ20" i="46"/>
  <c r="AZ21" i="46" s="1"/>
  <c r="HC61" i="34"/>
  <c r="BN20" i="46"/>
  <c r="BN21" i="46" s="1"/>
  <c r="HT9" i="34"/>
  <c r="HT71" i="34"/>
  <c r="HU52" i="34"/>
  <c r="HB12" i="34"/>
  <c r="HP49" i="34"/>
  <c r="GY72" i="34"/>
  <c r="HT34" i="34"/>
  <c r="HP34" i="34"/>
  <c r="HG59" i="34"/>
  <c r="HH59" i="34" s="1"/>
  <c r="HJ59" i="34" s="1"/>
  <c r="BX20" i="46"/>
  <c r="BX21" i="46" s="1"/>
  <c r="HO50" i="34"/>
  <c r="GX63" i="34"/>
  <c r="HQ9" i="34"/>
  <c r="K20" i="46"/>
  <c r="K21" i="46" s="1"/>
  <c r="HP10" i="34"/>
  <c r="HC35" i="34"/>
  <c r="BC35" i="46"/>
  <c r="AX35" i="46"/>
  <c r="GZ49" i="34"/>
  <c r="HT33" i="34"/>
  <c r="GV45" i="34"/>
  <c r="J20" i="46"/>
  <c r="J21" i="46" s="1"/>
  <c r="HU22" i="34"/>
  <c r="W20" i="46"/>
  <c r="W21" i="46" s="1"/>
  <c r="GZ64" i="34"/>
  <c r="GV72" i="34"/>
  <c r="GZ54" i="34"/>
  <c r="GY56" i="34"/>
  <c r="HC56" i="34"/>
  <c r="GW68" i="34"/>
  <c r="GZ32" i="34"/>
  <c r="GW50" i="34"/>
  <c r="HU37" i="34"/>
  <c r="HV27" i="34"/>
  <c r="GX26" i="34"/>
  <c r="AC20" i="46"/>
  <c r="AC21" i="46" s="1"/>
  <c r="HR62" i="34"/>
  <c r="HT12" i="34"/>
  <c r="HT37" i="34"/>
  <c r="GX54" i="34"/>
  <c r="HU13" i="34"/>
  <c r="GZ70" i="34"/>
  <c r="HO16" i="34"/>
  <c r="HC73" i="34"/>
  <c r="HT46" i="34"/>
  <c r="HC26" i="34"/>
  <c r="GY26" i="34"/>
  <c r="GZ26" i="34"/>
  <c r="HS60" i="34"/>
  <c r="AH20" i="46"/>
  <c r="AH21" i="46" s="1"/>
  <c r="GW66" i="34"/>
  <c r="C35" i="46"/>
  <c r="BH35" i="46"/>
  <c r="GX25" i="34"/>
  <c r="GY12" i="34"/>
  <c r="GY15" i="34"/>
  <c r="GV24" i="34"/>
  <c r="GX73" i="34"/>
  <c r="GW9" i="34"/>
  <c r="GX67" i="34"/>
  <c r="HR55" i="34"/>
  <c r="GY36" i="34"/>
  <c r="HU9" i="34"/>
  <c r="HG46" i="34"/>
  <c r="HH46" i="34" s="1"/>
  <c r="HJ46" i="34" s="1"/>
  <c r="GW61" i="34"/>
  <c r="HR49" i="34"/>
  <c r="GW10" i="42"/>
  <c r="GY11" i="42"/>
  <c r="GY13" i="42"/>
  <c r="GZ13" i="42"/>
  <c r="HR25" i="34"/>
  <c r="HR35" i="34"/>
  <c r="HG60" i="34"/>
  <c r="HH60" i="34" s="1"/>
  <c r="HJ60" i="34" s="1"/>
  <c r="BM20" i="46"/>
  <c r="BM21" i="46" s="1"/>
  <c r="HB46" i="34"/>
  <c r="HQ22" i="34"/>
  <c r="GW69" i="34"/>
  <c r="HP44" i="34"/>
  <c r="HU21" i="34"/>
  <c r="GY59" i="34"/>
  <c r="HC40" i="34"/>
  <c r="HA40" i="34"/>
  <c r="HP48" i="34"/>
  <c r="HO39" i="34"/>
  <c r="GX52" i="34"/>
  <c r="GY43" i="34"/>
  <c r="HA16" i="34"/>
  <c r="HG65" i="34"/>
  <c r="HH65" i="34" s="1"/>
  <c r="HJ65" i="34" s="1"/>
  <c r="HR60" i="34"/>
  <c r="HV22" i="34"/>
  <c r="GY57" i="34"/>
  <c r="HP14" i="34"/>
  <c r="HS47" i="34"/>
  <c r="HC41" i="34"/>
  <c r="GW43" i="34"/>
  <c r="HS72" i="34"/>
  <c r="GW74" i="34"/>
  <c r="BO20" i="46"/>
  <c r="BO21" i="46" s="1"/>
  <c r="HV41" i="34"/>
  <c r="HQ28" i="34"/>
  <c r="HA45" i="34"/>
  <c r="HV44" i="34"/>
  <c r="HR59" i="34"/>
  <c r="GV48" i="34"/>
  <c r="HU62" i="34"/>
  <c r="HB37" i="34"/>
  <c r="HU39" i="34"/>
  <c r="HC42" i="34"/>
  <c r="HB16" i="34"/>
  <c r="HO57" i="34"/>
  <c r="HB54" i="34"/>
  <c r="HA10" i="34"/>
  <c r="GY74" i="34"/>
  <c r="GV64" i="34"/>
  <c r="GV74" i="34"/>
  <c r="GW52" i="34"/>
  <c r="GZ33" i="34"/>
  <c r="HO55" i="34"/>
  <c r="BZ20" i="46"/>
  <c r="BZ21" i="46" s="1"/>
  <c r="GV65" i="34"/>
  <c r="HC37" i="34"/>
  <c r="CJ20" i="46"/>
  <c r="CJ21" i="46" s="1"/>
  <c r="HV62" i="34"/>
  <c r="BH20" i="46"/>
  <c r="BH21" i="46" s="1"/>
  <c r="HG64" i="34"/>
  <c r="HH64" i="34" s="1"/>
  <c r="HJ64" i="34" s="1"/>
  <c r="HC63" i="34"/>
  <c r="HU33" i="34"/>
  <c r="GY25" i="34"/>
  <c r="HB74" i="34"/>
  <c r="HS37" i="34"/>
  <c r="HG23" i="34"/>
  <c r="HH23" i="34" s="1"/>
  <c r="HJ23" i="34" s="1"/>
  <c r="HA14" i="34"/>
  <c r="HA47" i="34"/>
  <c r="GZ60" i="34"/>
  <c r="HA58" i="34"/>
  <c r="BI35" i="46"/>
  <c r="HB40" i="34"/>
  <c r="HC9" i="42"/>
  <c r="GW11" i="42"/>
  <c r="GV9" i="42"/>
  <c r="GW9" i="42"/>
  <c r="HC43" i="34"/>
  <c r="HB63" i="34"/>
  <c r="AG35" i="46"/>
  <c r="HC34" i="34"/>
  <c r="GX46" i="34"/>
  <c r="HO53" i="34"/>
  <c r="HS10" i="34"/>
  <c r="HO62" i="34"/>
  <c r="BA35" i="46"/>
  <c r="AG20" i="46"/>
  <c r="AG21" i="46" s="1"/>
  <c r="Q35" i="46"/>
  <c r="HG49" i="34"/>
  <c r="HH49" i="34" s="1"/>
  <c r="HJ49" i="34" s="1"/>
  <c r="HU74" i="34"/>
  <c r="HS40" i="34"/>
  <c r="HO33" i="34"/>
  <c r="GV9" i="34"/>
  <c r="HB36" i="34"/>
  <c r="BT35" i="46"/>
  <c r="GW59" i="34"/>
  <c r="HU47" i="34"/>
  <c r="HA51" i="34"/>
  <c r="HT74" i="34"/>
  <c r="HO45" i="34"/>
  <c r="HT58" i="34"/>
  <c r="HP65" i="34"/>
  <c r="HT61" i="34"/>
  <c r="GW14" i="34"/>
  <c r="HC59" i="34"/>
  <c r="GW51" i="34"/>
  <c r="K35" i="46"/>
  <c r="GW36" i="34"/>
  <c r="HR28" i="34"/>
  <c r="GW53" i="34"/>
  <c r="GX71" i="34"/>
  <c r="HG55" i="34"/>
  <c r="HH55" i="34" s="1"/>
  <c r="HJ55" i="34" s="1"/>
  <c r="HT62" i="34"/>
  <c r="GW35" i="34"/>
  <c r="AW20" i="46"/>
  <c r="AW21" i="46" s="1"/>
  <c r="HQ30" i="34"/>
  <c r="HG70" i="34"/>
  <c r="HH70" i="34" s="1"/>
  <c r="HJ70" i="34" s="1"/>
  <c r="HU48" i="34"/>
  <c r="CT20" i="46"/>
  <c r="CT21" i="46" s="1"/>
  <c r="HG9" i="34"/>
  <c r="HH9" i="34" s="1"/>
  <c r="HJ9" i="34" s="1"/>
  <c r="GZ53" i="34"/>
  <c r="HP16" i="34"/>
  <c r="HO24" i="34"/>
  <c r="GY63" i="34"/>
  <c r="HS26" i="34"/>
  <c r="HC53" i="34"/>
  <c r="HP67" i="34"/>
  <c r="HC64" i="34"/>
  <c r="GZ57" i="34"/>
  <c r="HO17" i="34"/>
  <c r="HT30" i="34"/>
  <c r="HV9" i="34"/>
  <c r="GY18" i="34"/>
  <c r="GV15" i="34"/>
  <c r="HT65" i="34"/>
  <c r="HU70" i="34"/>
  <c r="GV70" i="34"/>
  <c r="HU63" i="34"/>
  <c r="HT32" i="34"/>
  <c r="HB49" i="34"/>
  <c r="HO37" i="34"/>
  <c r="HA53" i="34"/>
  <c r="HC48" i="34"/>
  <c r="CB20" i="46"/>
  <c r="CB21" i="46" s="1"/>
  <c r="HV60" i="34"/>
  <c r="HS29" i="34"/>
  <c r="HC36" i="34"/>
  <c r="HV30" i="34"/>
  <c r="CS20" i="46"/>
  <c r="CS21" i="46" s="1"/>
  <c r="HG30" i="34"/>
  <c r="HH30" i="34" s="1"/>
  <c r="HJ30" i="34" s="1"/>
  <c r="AM35" i="46"/>
  <c r="BF20" i="46"/>
  <c r="BF21" i="46" s="1"/>
  <c r="HG72" i="34"/>
  <c r="HH72" i="34" s="1"/>
  <c r="HJ72" i="34" s="1"/>
  <c r="HR37" i="34"/>
  <c r="CL20" i="46"/>
  <c r="CL21" i="46" s="1"/>
  <c r="HV23" i="34"/>
  <c r="HG45" i="34"/>
  <c r="HH45" i="34" s="1"/>
  <c r="HJ45" i="34" s="1"/>
  <c r="GY60" i="34"/>
  <c r="HO66" i="34"/>
  <c r="W35" i="46"/>
  <c r="BB20" i="46"/>
  <c r="BB21" i="46" s="1"/>
  <c r="HQ21" i="34"/>
  <c r="HO74" i="34"/>
  <c r="CI35" i="46"/>
  <c r="HT16" i="34"/>
  <c r="HR24" i="34"/>
  <c r="AX20" i="46"/>
  <c r="AX21" i="46" s="1"/>
  <c r="HP18" i="34"/>
  <c r="HG37" i="34"/>
  <c r="HH37" i="34" s="1"/>
  <c r="HJ37" i="34" s="1"/>
  <c r="HU51" i="34"/>
  <c r="HR34" i="34"/>
  <c r="GX70" i="34"/>
  <c r="GV38" i="34"/>
  <c r="GZ67" i="34"/>
  <c r="HQ46" i="34"/>
  <c r="GX33" i="34"/>
  <c r="GX31" i="34"/>
  <c r="HA13" i="42"/>
  <c r="HB10" i="42"/>
  <c r="GX12" i="42"/>
  <c r="HU35" i="34"/>
  <c r="GW46" i="34"/>
  <c r="HO35" i="34"/>
  <c r="HA27" i="34"/>
  <c r="HT56" i="34"/>
  <c r="HT64" i="34"/>
  <c r="CH20" i="46"/>
  <c r="CH21" i="46" s="1"/>
  <c r="HP9" i="34"/>
  <c r="GV33" i="34"/>
  <c r="M20" i="46"/>
  <c r="M21" i="46" s="1"/>
  <c r="GY30" i="34"/>
  <c r="HS23" i="34"/>
  <c r="GX15" i="34"/>
  <c r="HA48" i="34"/>
  <c r="HO52" i="34"/>
  <c r="HU43" i="34"/>
  <c r="Z35" i="46"/>
  <c r="GW31" i="34"/>
  <c r="BQ20" i="46"/>
  <c r="BQ21" i="46" s="1"/>
  <c r="HQ15" i="34"/>
  <c r="HQ37" i="34"/>
  <c r="HB45" i="34"/>
  <c r="HU59" i="34"/>
  <c r="HS73" i="34"/>
  <c r="GV71" i="34"/>
  <c r="GZ34" i="34"/>
  <c r="HV16" i="34"/>
  <c r="HU73" i="34"/>
  <c r="HV58" i="34"/>
  <c r="HB33" i="34"/>
  <c r="HT26" i="34"/>
  <c r="HR39" i="34"/>
  <c r="GV12" i="34"/>
  <c r="HG57" i="34"/>
  <c r="HH57" i="34" s="1"/>
  <c r="HJ57" i="34" s="1"/>
  <c r="GY39" i="34"/>
  <c r="HQ14" i="34"/>
  <c r="HP13" i="34"/>
  <c r="GV31" i="34"/>
  <c r="HU28" i="34"/>
  <c r="HT70" i="34"/>
  <c r="HV33" i="34"/>
  <c r="HA55" i="34"/>
  <c r="BV20" i="46"/>
  <c r="BV21" i="46" s="1"/>
  <c r="HV21" i="34"/>
  <c r="HT54" i="34"/>
  <c r="HG47" i="34"/>
  <c r="HH47" i="34" s="1"/>
  <c r="HJ47" i="34" s="1"/>
  <c r="HV10" i="34"/>
  <c r="HV31" i="34"/>
  <c r="U20" i="46"/>
  <c r="U21" i="46" s="1"/>
  <c r="HA46" i="34"/>
  <c r="HO70" i="34"/>
  <c r="HS18" i="34"/>
  <c r="AS35" i="46"/>
  <c r="S35" i="46"/>
  <c r="GV60" i="34"/>
  <c r="HG36" i="34"/>
  <c r="HH36" i="34" s="1"/>
  <c r="HJ36" i="34" s="1"/>
  <c r="GX16" i="34"/>
  <c r="GY24" i="34"/>
  <c r="HA21" i="34"/>
  <c r="HA73" i="34"/>
  <c r="HB59" i="34"/>
  <c r="CD20" i="46"/>
  <c r="CD21" i="46" s="1"/>
  <c r="GV67" i="34"/>
  <c r="HU49" i="34"/>
  <c r="HA28" i="34"/>
  <c r="HA9" i="42"/>
  <c r="HC13" i="42"/>
  <c r="GV13" i="42"/>
  <c r="HF86" i="49"/>
  <c r="HF99" i="49"/>
  <c r="HF114" i="49"/>
  <c r="HF31" i="49"/>
  <c r="HF44" i="49"/>
  <c r="HV37" i="34"/>
  <c r="HA26" i="34"/>
  <c r="GX23" i="41"/>
  <c r="GX22" i="41"/>
  <c r="GX21" i="41"/>
  <c r="GX20" i="41"/>
  <c r="GX19" i="41"/>
  <c r="GX18" i="41"/>
  <c r="GW23" i="41"/>
  <c r="GW22" i="41"/>
  <c r="GW21" i="41"/>
  <c r="GW20" i="41"/>
  <c r="GW19" i="41"/>
  <c r="GW18" i="41"/>
  <c r="HC19" i="41"/>
  <c r="HB18" i="41"/>
  <c r="GZ18" i="41"/>
  <c r="GV23" i="41"/>
  <c r="GV22" i="41"/>
  <c r="GV21" i="41"/>
  <c r="GV20" i="41"/>
  <c r="GV19" i="41"/>
  <c r="GV18" i="41"/>
  <c r="HC21" i="41"/>
  <c r="HC18" i="41"/>
  <c r="GZ19" i="41"/>
  <c r="HC23" i="41"/>
  <c r="HC22" i="41"/>
  <c r="HC20" i="41"/>
  <c r="GZ21" i="41"/>
  <c r="HB23" i="41"/>
  <c r="HB22" i="41"/>
  <c r="HB21" i="41"/>
  <c r="HB20" i="41"/>
  <c r="HB19" i="41"/>
  <c r="GZ20" i="41"/>
  <c r="HA23" i="41"/>
  <c r="HA22" i="41"/>
  <c r="HA21" i="41"/>
  <c r="HA20" i="41"/>
  <c r="HA19" i="41"/>
  <c r="HA18" i="41"/>
  <c r="GZ22" i="41"/>
  <c r="GY23" i="41"/>
  <c r="GY22" i="41"/>
  <c r="GY21" i="41"/>
  <c r="GY20" i="41"/>
  <c r="GY19" i="41"/>
  <c r="GY18" i="41"/>
  <c r="GZ23" i="41"/>
  <c r="HP43" i="34"/>
  <c r="HV54" i="34"/>
  <c r="GV47" i="34"/>
  <c r="GX58" i="34"/>
  <c r="HU26" i="34"/>
  <c r="HC46" i="34"/>
  <c r="HP62" i="34"/>
  <c r="HG42" i="34"/>
  <c r="HH42" i="34" s="1"/>
  <c r="HJ42" i="34" s="1"/>
  <c r="GW62" i="34"/>
  <c r="HO42" i="34"/>
  <c r="BV35" i="46"/>
  <c r="HT51" i="34"/>
  <c r="HT44" i="34"/>
  <c r="HT35" i="34"/>
  <c r="F35" i="46"/>
  <c r="HB51" i="34"/>
  <c r="HV69" i="34"/>
  <c r="GV69" i="34"/>
  <c r="HB42" i="34"/>
  <c r="HP58" i="34"/>
  <c r="HS33" i="34"/>
  <c r="GY67" i="34"/>
  <c r="AQ35" i="46"/>
  <c r="HP42" i="34"/>
  <c r="HP30" i="34"/>
  <c r="GY65" i="34"/>
  <c r="BW35" i="46"/>
  <c r="HT38" i="34"/>
  <c r="HC45" i="34"/>
  <c r="HT39" i="34"/>
  <c r="HS55" i="34"/>
  <c r="HU25" i="34"/>
  <c r="GV34" i="34"/>
  <c r="HA32" i="34"/>
  <c r="AP35" i="46"/>
  <c r="GZ50" i="34"/>
  <c r="GY9" i="34"/>
  <c r="Y20" i="46"/>
  <c r="Y21" i="46" s="1"/>
  <c r="CT35" i="46"/>
  <c r="GZ39" i="34"/>
  <c r="GY31" i="34"/>
  <c r="GW71" i="34"/>
  <c r="HV47" i="34"/>
  <c r="GV18" i="34"/>
  <c r="HC15" i="34"/>
  <c r="HG20" i="34"/>
  <c r="HH20" i="34" s="1"/>
  <c r="HJ20" i="34" s="1"/>
  <c r="HR63" i="34"/>
  <c r="GX19" i="34"/>
  <c r="HT21" i="34"/>
  <c r="HB60" i="34"/>
  <c r="AQ20" i="46"/>
  <c r="AQ21" i="46" s="1"/>
  <c r="HV52" i="34"/>
  <c r="HA18" i="34"/>
  <c r="HO13" i="34"/>
  <c r="HS16" i="34"/>
  <c r="HS11" i="34"/>
  <c r="HG74" i="34"/>
  <c r="HH74" i="34" s="1"/>
  <c r="HJ74" i="34" s="1"/>
  <c r="HQ10" i="34"/>
  <c r="BE35" i="46"/>
  <c r="GY10" i="34"/>
  <c r="GW67" i="34"/>
  <c r="HU19" i="34"/>
  <c r="HR42" i="34"/>
  <c r="GV29" i="34"/>
  <c r="HQ56" i="34"/>
  <c r="HA68" i="34"/>
  <c r="GW32" i="34"/>
  <c r="HC62" i="34"/>
  <c r="HG35" i="34"/>
  <c r="HH35" i="34" s="1"/>
  <c r="HJ35" i="34" s="1"/>
  <c r="HA61" i="34"/>
  <c r="HU67" i="34"/>
  <c r="GY58" i="34"/>
  <c r="HC10" i="34"/>
  <c r="GW58" i="34"/>
  <c r="GW20" i="34"/>
  <c r="E35" i="46"/>
  <c r="HA15" i="34"/>
  <c r="HQ31" i="34"/>
  <c r="HR33" i="34"/>
  <c r="HA29" i="34"/>
  <c r="HQ69" i="34"/>
  <c r="GW12" i="42"/>
  <c r="HC12" i="42"/>
  <c r="GX13" i="42"/>
  <c r="GX10" i="42"/>
  <c r="HR58" i="34"/>
  <c r="V35" i="46"/>
  <c r="HA56" i="34"/>
  <c r="GW21" i="34"/>
  <c r="BN35" i="46"/>
  <c r="GZ38" i="34"/>
  <c r="HR57" i="34"/>
  <c r="HP73" i="34"/>
  <c r="GY69" i="34"/>
  <c r="HR23" i="34"/>
  <c r="CO20" i="46"/>
  <c r="CO21" i="46" s="1"/>
  <c r="G35" i="46"/>
  <c r="GX18" i="34"/>
  <c r="GW17" i="34"/>
  <c r="AJ20" i="46"/>
  <c r="AJ21" i="46" s="1"/>
  <c r="HP39" i="34"/>
  <c r="HQ42" i="34"/>
  <c r="HV56" i="34"/>
  <c r="HQ19" i="34"/>
  <c r="HA9" i="34"/>
  <c r="HQ35" i="34"/>
  <c r="GX14" i="34"/>
  <c r="GV37" i="34"/>
  <c r="GY49" i="34"/>
  <c r="GW65" i="34"/>
  <c r="HO26" i="34"/>
  <c r="HC21" i="34"/>
  <c r="HG50" i="34"/>
  <c r="HH50" i="34" s="1"/>
  <c r="HJ50" i="34" s="1"/>
  <c r="HG19" i="34"/>
  <c r="HH19" i="34" s="1"/>
  <c r="HJ19" i="34" s="1"/>
  <c r="CD35" i="46"/>
  <c r="HS50" i="34"/>
  <c r="HR74" i="34"/>
  <c r="GW70" i="34"/>
  <c r="HO22" i="34"/>
  <c r="HP27" i="34"/>
  <c r="HP17" i="34"/>
  <c r="GZ35" i="34"/>
  <c r="HQ66" i="34"/>
  <c r="HU23" i="34"/>
  <c r="HQ13" i="34"/>
  <c r="GX40" i="34"/>
  <c r="HG52" i="34"/>
  <c r="HH52" i="34" s="1"/>
  <c r="HJ52" i="34" s="1"/>
  <c r="HO56" i="34"/>
  <c r="HV11" i="34"/>
  <c r="GZ47" i="34"/>
  <c r="HG13" i="34"/>
  <c r="HH13" i="34" s="1"/>
  <c r="HJ13" i="34" s="1"/>
  <c r="S20" i="46"/>
  <c r="S21" i="46" s="1"/>
  <c r="GX21" i="34"/>
  <c r="GZ17" i="34"/>
  <c r="GW30" i="34"/>
  <c r="HV49" i="34"/>
  <c r="AN35" i="46"/>
  <c r="HV57" i="34"/>
  <c r="HC22" i="34"/>
  <c r="HG44" i="34"/>
  <c r="HH44" i="34" s="1"/>
  <c r="HJ44" i="34" s="1"/>
  <c r="HA25" i="34"/>
  <c r="HQ16" i="34"/>
  <c r="HS65" i="34"/>
  <c r="HR9" i="34"/>
  <c r="GY35" i="34"/>
  <c r="GW55" i="34"/>
  <c r="HR29" i="34"/>
  <c r="CQ20" i="46"/>
  <c r="CQ21" i="46" s="1"/>
  <c r="GX20" i="34"/>
  <c r="HU30" i="34"/>
  <c r="HG63" i="34"/>
  <c r="HH63" i="34" s="1"/>
  <c r="HJ63" i="34" s="1"/>
  <c r="HA63" i="34"/>
  <c r="L20" i="46"/>
  <c r="L21" i="46" s="1"/>
  <c r="HR51" i="34"/>
  <c r="D20" i="46"/>
  <c r="D21" i="46" s="1"/>
  <c r="HB20" i="34"/>
  <c r="GZ73" i="34"/>
  <c r="GW13" i="42"/>
  <c r="HB11" i="42"/>
  <c r="HB13" i="42"/>
  <c r="HS21" i="34"/>
  <c r="BD20" i="46"/>
  <c r="BD21" i="46" s="1"/>
  <c r="HC12" i="34"/>
  <c r="GY44" i="34"/>
  <c r="HR61" i="34"/>
  <c r="HR12" i="34"/>
  <c r="GY16" i="34"/>
  <c r="BJ35" i="46"/>
  <c r="HT19" i="34"/>
  <c r="HP53" i="34"/>
  <c r="HG11" i="34"/>
  <c r="HH11" i="34" s="1"/>
  <c r="HJ11" i="34" s="1"/>
  <c r="HP19" i="34"/>
  <c r="HA24" i="34"/>
  <c r="HR73" i="34"/>
  <c r="GY71" i="34"/>
  <c r="HR50" i="34"/>
  <c r="HO29" i="34"/>
  <c r="Z20" i="46"/>
  <c r="Z21" i="46" s="1"/>
  <c r="HQ12" i="34"/>
  <c r="GZ12" i="34"/>
  <c r="GZ30" i="34"/>
  <c r="HO15" i="34"/>
  <c r="HV43" i="34"/>
  <c r="HP21" i="34"/>
  <c r="GW13" i="34"/>
  <c r="HB47" i="34"/>
  <c r="GV30" i="34"/>
  <c r="HT41" i="34"/>
  <c r="GV32" i="34"/>
  <c r="HG31" i="34"/>
  <c r="HH31" i="34" s="1"/>
  <c r="HJ31" i="34" s="1"/>
  <c r="HS44" i="34"/>
  <c r="GW64" i="34"/>
  <c r="GV22" i="34"/>
  <c r="HR41" i="34"/>
  <c r="AL20" i="46"/>
  <c r="AL21" i="46" s="1"/>
  <c r="HA43" i="34"/>
  <c r="HU41" i="34"/>
  <c r="HO20" i="34"/>
  <c r="BF35" i="46"/>
  <c r="HQ29" i="34"/>
  <c r="CM35" i="46"/>
  <c r="HV15" i="34"/>
  <c r="HR16" i="34"/>
  <c r="HQ34" i="34"/>
  <c r="HP56" i="34"/>
  <c r="AJ35" i="46"/>
  <c r="HV72" i="34"/>
  <c r="N20" i="46"/>
  <c r="N21" i="46" s="1"/>
  <c r="GW15" i="34"/>
  <c r="T20" i="46"/>
  <c r="T21" i="46" s="1"/>
  <c r="HB50" i="34"/>
  <c r="HT23" i="34"/>
  <c r="GW49" i="34"/>
  <c r="HA70" i="34"/>
  <c r="HU55" i="34"/>
  <c r="GY42" i="34"/>
  <c r="HA66" i="34"/>
  <c r="HB31" i="34"/>
  <c r="HR67" i="34"/>
  <c r="HU36" i="34"/>
  <c r="HG10" i="34"/>
  <c r="HH10" i="34" s="1"/>
  <c r="HJ10" i="34" s="1"/>
  <c r="HQ53" i="34"/>
  <c r="HP37" i="34"/>
  <c r="CF35" i="46"/>
  <c r="HR45" i="34"/>
  <c r="HO43" i="34"/>
  <c r="CB35" i="46"/>
  <c r="HP51" i="34"/>
  <c r="GY41" i="34"/>
  <c r="GW72" i="34"/>
  <c r="GY47" i="34"/>
  <c r="GW41" i="34"/>
  <c r="HO44" i="34"/>
  <c r="HS74" i="34"/>
  <c r="HG54" i="34"/>
  <c r="HH54" i="34" s="1"/>
  <c r="HJ54" i="34" s="1"/>
  <c r="HO49" i="34"/>
  <c r="GX38" i="34"/>
  <c r="GX41" i="34"/>
  <c r="HP38" i="34"/>
  <c r="AN20" i="46"/>
  <c r="AN21" i="46" s="1"/>
  <c r="HV55" i="34"/>
  <c r="HP26" i="34"/>
  <c r="GV17" i="34"/>
  <c r="HU14" i="34"/>
  <c r="HB53" i="34"/>
  <c r="HQ67" i="34"/>
  <c r="GZ36" i="34"/>
  <c r="HU42" i="34"/>
  <c r="HU53" i="34"/>
  <c r="GY28" i="34"/>
  <c r="L35" i="46"/>
  <c r="GV23" i="34"/>
  <c r="HS41" i="34"/>
  <c r="HR72" i="34"/>
  <c r="HA74" i="34"/>
  <c r="GY14" i="34"/>
  <c r="GY52" i="34"/>
  <c r="GY29" i="34"/>
  <c r="HA36" i="34"/>
  <c r="HS57" i="34"/>
  <c r="HB19" i="34"/>
  <c r="GW26" i="34"/>
  <c r="HO51" i="34"/>
  <c r="HR46" i="34"/>
  <c r="GW37" i="34"/>
  <c r="GY62" i="34"/>
  <c r="U35" i="46"/>
  <c r="GW12" i="34"/>
  <c r="GX10" i="34"/>
  <c r="HT18" i="34"/>
  <c r="HS52" i="34"/>
  <c r="HP29" i="34"/>
  <c r="F20" i="46"/>
  <c r="F21" i="46" s="1"/>
  <c r="HR17" i="34"/>
  <c r="HO31" i="34"/>
  <c r="HQ26" i="34"/>
  <c r="V20" i="46"/>
  <c r="V21" i="46" s="1"/>
  <c r="HS70" i="34"/>
  <c r="HR65" i="34"/>
  <c r="CL35" i="46"/>
  <c r="GX48" i="34"/>
  <c r="HQ58" i="34"/>
  <c r="HV19" i="34"/>
  <c r="HR30" i="34"/>
  <c r="AU35" i="46"/>
  <c r="HV38" i="34"/>
  <c r="HQ72" i="34"/>
  <c r="BL35" i="46"/>
  <c r="HO18" i="34"/>
  <c r="HR44" i="34"/>
  <c r="HV14" i="34"/>
  <c r="AE35" i="46"/>
  <c r="GW24" i="34"/>
  <c r="HA12" i="42"/>
  <c r="HB12" i="42"/>
  <c r="GX11" i="42"/>
  <c r="AO35" i="46"/>
  <c r="HA35" i="34"/>
  <c r="HC33" i="34"/>
  <c r="O35" i="46"/>
  <c r="GZ22" i="34"/>
  <c r="GV16" i="34"/>
  <c r="GY66" i="34"/>
  <c r="GX12" i="34"/>
  <c r="GY37" i="34"/>
  <c r="HQ61" i="34"/>
  <c r="GW29" i="34"/>
  <c r="HQ52" i="34"/>
  <c r="GV51" i="34"/>
  <c r="GW11" i="34"/>
  <c r="GW25" i="34"/>
  <c r="GV50" i="34"/>
  <c r="CE35" i="46"/>
  <c r="HT69" i="34"/>
  <c r="GZ72" i="34"/>
  <c r="HS15" i="34"/>
  <c r="HV32" i="34"/>
  <c r="HQ57" i="34"/>
  <c r="HV68" i="34"/>
  <c r="GZ15" i="34"/>
  <c r="HR14" i="34"/>
  <c r="GZ45" i="34"/>
  <c r="GY45" i="34"/>
  <c r="AD20" i="46"/>
  <c r="AD21" i="46" s="1"/>
  <c r="HG39" i="34"/>
  <c r="HH39" i="34" s="1"/>
  <c r="HJ39" i="34" s="1"/>
  <c r="HT24" i="34"/>
  <c r="HV51" i="34"/>
  <c r="HO23" i="34"/>
  <c r="GZ58" i="34"/>
  <c r="HG56" i="34"/>
  <c r="HH56" i="34" s="1"/>
  <c r="HJ56" i="34" s="1"/>
  <c r="CS35" i="46"/>
  <c r="CF20" i="46"/>
  <c r="CF21" i="46" s="1"/>
  <c r="HC30" i="34"/>
  <c r="HB65" i="34"/>
  <c r="HV64" i="34"/>
  <c r="HS48" i="34"/>
  <c r="GX36" i="34"/>
  <c r="GX59" i="34"/>
  <c r="HQ68" i="34"/>
  <c r="GV73" i="34"/>
  <c r="GY17" i="34"/>
  <c r="HQ63" i="34"/>
  <c r="GZ66" i="34"/>
  <c r="GV55" i="34"/>
  <c r="GX32" i="34"/>
  <c r="HQ32" i="34"/>
  <c r="HU45" i="34"/>
  <c r="GY20" i="34"/>
  <c r="HO11" i="34"/>
  <c r="GV54" i="34"/>
  <c r="GZ43" i="34"/>
  <c r="HT49" i="34"/>
  <c r="HC58" i="34"/>
  <c r="HP69" i="34"/>
  <c r="HS56" i="34"/>
  <c r="HV28" i="34"/>
  <c r="HS17" i="34"/>
  <c r="GV52" i="34"/>
  <c r="HU18" i="34"/>
  <c r="HT55" i="34"/>
  <c r="HS25" i="34"/>
  <c r="HB15" i="34"/>
  <c r="HQ74" i="34"/>
  <c r="R20" i="46"/>
  <c r="R21" i="46" s="1"/>
  <c r="BR35" i="46"/>
  <c r="HB39" i="34"/>
  <c r="AP20" i="46"/>
  <c r="AP21" i="46" s="1"/>
  <c r="HP61" i="34"/>
  <c r="GZ9" i="34"/>
  <c r="GZ55" i="34"/>
  <c r="HP23" i="34"/>
  <c r="HA72" i="34"/>
  <c r="HC23" i="34"/>
  <c r="HO34" i="34"/>
  <c r="GY48" i="34"/>
  <c r="HT11" i="34"/>
  <c r="HU29" i="34"/>
  <c r="HP22" i="34"/>
  <c r="GZ12" i="42"/>
  <c r="GZ11" i="42"/>
  <c r="GY12" i="42"/>
  <c r="HF46" i="49"/>
  <c r="HF26" i="49"/>
  <c r="HF25" i="49"/>
  <c r="HF33" i="49"/>
  <c r="HF4" i="49"/>
  <c r="HF113" i="49"/>
  <c r="HF79" i="49"/>
  <c r="HF17" i="49"/>
  <c r="HF45" i="49"/>
  <c r="HF107" i="49"/>
  <c r="HF77" i="49"/>
  <c r="HF56" i="49"/>
  <c r="HF5" i="49"/>
  <c r="HF104" i="49"/>
  <c r="HF61" i="49"/>
  <c r="HF74" i="49"/>
  <c r="HF37" i="49"/>
  <c r="HF21" i="49"/>
  <c r="HF85" i="49"/>
  <c r="HF7" i="49"/>
  <c r="HF98" i="49"/>
  <c r="HF63" i="49"/>
  <c r="HF111" i="49"/>
  <c r="HF11" i="49"/>
  <c r="GZ41" i="34"/>
  <c r="HO32" i="34"/>
  <c r="HR36" i="34"/>
  <c r="HT40" i="34"/>
  <c r="AZ35" i="46"/>
  <c r="GX56" i="34"/>
  <c r="HG22" i="34"/>
  <c r="HH22" i="34" s="1"/>
  <c r="HJ22" i="34" s="1"/>
  <c r="HO27" i="34"/>
  <c r="HR47" i="34"/>
  <c r="GV41" i="34"/>
  <c r="BG35" i="46"/>
  <c r="HQ70" i="34"/>
  <c r="HA69" i="34"/>
  <c r="GW27" i="34"/>
  <c r="GX30" i="34"/>
  <c r="HO38" i="34"/>
  <c r="HP24" i="34"/>
  <c r="HV20" i="34"/>
  <c r="HQ25" i="34"/>
  <c r="GV28" i="34"/>
  <c r="HS32" i="34"/>
  <c r="CR35" i="46"/>
  <c r="GY51" i="34"/>
  <c r="HO65" i="34"/>
  <c r="G20" i="46"/>
  <c r="G21" i="46" s="1"/>
  <c r="J35" i="46"/>
  <c r="HP54" i="34"/>
  <c r="HT20" i="34"/>
  <c r="HO54" i="34"/>
  <c r="HT47" i="34"/>
  <c r="HS38" i="34"/>
  <c r="HC66" i="34"/>
  <c r="HC55" i="34"/>
  <c r="GY19" i="34"/>
  <c r="AI20" i="46"/>
  <c r="AI21" i="46" s="1"/>
  <c r="HV70" i="34"/>
  <c r="HB69" i="34"/>
  <c r="HC17" i="34"/>
  <c r="GZ48" i="34"/>
  <c r="AF20" i="46"/>
  <c r="AF21" i="46" s="1"/>
  <c r="GY38" i="34"/>
  <c r="CJ35" i="46"/>
  <c r="GZ62" i="34"/>
  <c r="AB35" i="46"/>
  <c r="HS54" i="34"/>
  <c r="HC65" i="34"/>
  <c r="BY35" i="46"/>
  <c r="AY35" i="46"/>
  <c r="HQ39" i="34"/>
  <c r="HU24" i="34"/>
  <c r="CC20" i="46"/>
  <c r="CC21" i="46" s="1"/>
  <c r="HQ59" i="34"/>
  <c r="HQ54" i="34"/>
  <c r="HR66" i="34"/>
  <c r="HG38" i="34"/>
  <c r="HH38" i="34" s="1"/>
  <c r="HJ38" i="34" s="1"/>
  <c r="HA23" i="34"/>
  <c r="HA13" i="34"/>
  <c r="GV39" i="34"/>
  <c r="HU20" i="34"/>
  <c r="HO72" i="34"/>
  <c r="HG68" i="34"/>
  <c r="HH68" i="34" s="1"/>
  <c r="HJ68" i="34" s="1"/>
  <c r="GV25" i="34"/>
  <c r="HP57" i="34"/>
  <c r="GZ63" i="34"/>
  <c r="GW39" i="34"/>
  <c r="GZ19" i="34"/>
  <c r="GW18" i="34"/>
  <c r="BI20" i="46"/>
  <c r="BI21" i="46" s="1"/>
  <c r="HA12" i="34"/>
  <c r="HR52" i="34"/>
  <c r="HO21" i="34"/>
  <c r="CM20" i="46"/>
  <c r="CM21" i="46" s="1"/>
  <c r="AV20" i="46"/>
  <c r="AV21" i="46" s="1"/>
  <c r="CA35" i="46"/>
  <c r="HS67" i="34"/>
  <c r="HB58" i="34"/>
  <c r="HG29" i="34"/>
  <c r="HH29" i="34" s="1"/>
  <c r="HJ29" i="34" s="1"/>
  <c r="HP15" i="34"/>
  <c r="HS31" i="34"/>
  <c r="HO58" i="34"/>
  <c r="BO35" i="46"/>
  <c r="GX23" i="34"/>
  <c r="HT60" i="34"/>
  <c r="HO68" i="34"/>
  <c r="HG69" i="34"/>
  <c r="HH69" i="34" s="1"/>
  <c r="HJ69" i="34" s="1"/>
  <c r="HV35" i="34"/>
  <c r="HR70" i="34"/>
  <c r="HC71" i="34"/>
  <c r="HC29" i="34"/>
  <c r="HA30" i="34"/>
  <c r="Y35" i="46"/>
  <c r="GZ65" i="34"/>
  <c r="HB26" i="34"/>
  <c r="GZ37" i="34"/>
  <c r="HG26" i="34"/>
  <c r="HH26" i="34" s="1"/>
  <c r="HJ26" i="34" s="1"/>
  <c r="HV45" i="34"/>
  <c r="HB38" i="34"/>
  <c r="HP41" i="34"/>
  <c r="GW44" i="34"/>
  <c r="BA20" i="46"/>
  <c r="BA21" i="46" s="1"/>
  <c r="HQ18" i="34"/>
  <c r="HB25" i="34"/>
  <c r="GX28" i="34"/>
  <c r="HO48" i="34"/>
  <c r="HB18" i="34"/>
  <c r="HR40" i="34"/>
  <c r="HP40" i="34"/>
  <c r="AA35" i="46"/>
  <c r="HQ47" i="34"/>
  <c r="HP70" i="34"/>
  <c r="GX72" i="34"/>
  <c r="GZ28" i="34"/>
  <c r="GV58" i="34"/>
  <c r="HA64" i="34"/>
  <c r="HA57" i="34"/>
  <c r="I20" i="46"/>
  <c r="I21" i="46" s="1"/>
  <c r="CG35" i="46"/>
  <c r="GW10" i="34"/>
  <c r="GX9" i="34"/>
  <c r="GX55" i="34"/>
  <c r="HA42" i="34"/>
  <c r="GX62" i="34"/>
  <c r="HO14" i="34"/>
  <c r="HA33" i="34"/>
  <c r="GX37" i="34"/>
  <c r="HS34" i="34"/>
  <c r="HP28" i="34"/>
  <c r="GX24" i="34"/>
  <c r="BK35" i="46"/>
  <c r="HG61" i="34"/>
  <c r="HH61" i="34" s="1"/>
  <c r="HJ61" i="34" s="1"/>
  <c r="HV40" i="34"/>
  <c r="BB35" i="46"/>
  <c r="HG27" i="34"/>
  <c r="HH27" i="34" s="1"/>
  <c r="HJ27" i="34" s="1"/>
  <c r="HB71" i="34"/>
  <c r="GW33" i="34"/>
  <c r="D35" i="46"/>
  <c r="HC9" i="34"/>
  <c r="HV36" i="34"/>
  <c r="HA54" i="34"/>
  <c r="HP60" i="34"/>
  <c r="HU46" i="34"/>
  <c r="HG28" i="34"/>
  <c r="HH28" i="34" s="1"/>
  <c r="HJ28" i="34" s="1"/>
  <c r="HA41" i="34"/>
  <c r="HS12" i="34"/>
  <c r="AA20" i="46"/>
  <c r="AA21" i="46" s="1"/>
  <c r="HT22" i="34"/>
  <c r="GV62" i="34"/>
  <c r="GV19" i="34"/>
  <c r="CA20" i="46"/>
  <c r="CA21" i="46" s="1"/>
  <c r="HG25" i="34"/>
  <c r="HH25" i="34" s="1"/>
  <c r="HJ25" i="34" s="1"/>
  <c r="HR18" i="34"/>
  <c r="GX44" i="34"/>
  <c r="CK35" i="46"/>
  <c r="GV53" i="34"/>
  <c r="GV11" i="34"/>
  <c r="HP47" i="34"/>
  <c r="GX13" i="34"/>
  <c r="GY68" i="34"/>
  <c r="HO63" i="34"/>
  <c r="X35" i="46"/>
  <c r="HV25" i="34"/>
  <c r="C20" i="46"/>
  <c r="C21" i="46" s="1"/>
  <c r="GV40" i="34"/>
  <c r="HQ27" i="34"/>
  <c r="GZ24" i="34"/>
  <c r="GX49" i="34"/>
  <c r="HO59" i="34"/>
  <c r="HC27" i="34"/>
  <c r="GZ46" i="34"/>
  <c r="GZ18" i="34"/>
  <c r="HT68" i="34"/>
  <c r="HC74" i="34"/>
  <c r="HR27" i="34"/>
  <c r="GZ23" i="34"/>
  <c r="HQ17" i="34"/>
  <c r="HC49" i="34"/>
  <c r="HU66" i="34"/>
  <c r="HO19" i="34"/>
  <c r="HQ65" i="34"/>
  <c r="HT45" i="34"/>
  <c r="HU64" i="34"/>
  <c r="BU20" i="46"/>
  <c r="BU21" i="46" s="1"/>
  <c r="HB64" i="34"/>
  <c r="GY13" i="34"/>
  <c r="HC38" i="34"/>
  <c r="HS13" i="34"/>
  <c r="HQ43" i="34"/>
  <c r="HA49" i="34"/>
  <c r="HP55" i="34"/>
  <c r="AT35" i="46"/>
  <c r="GV44" i="34"/>
  <c r="GY27" i="34"/>
  <c r="GY54" i="34"/>
  <c r="HP45" i="34"/>
  <c r="HP74" i="34"/>
  <c r="BK20" i="46"/>
  <c r="BK21" i="46" s="1"/>
  <c r="GZ27" i="34"/>
  <c r="HB43" i="34"/>
  <c r="HA62" i="34"/>
  <c r="GZ20" i="34"/>
  <c r="GV36" i="34"/>
  <c r="HR11" i="34"/>
  <c r="A9" i="34"/>
  <c r="B13" i="44" s="1" a="1"/>
  <c r="G19" i="44" s="1"/>
  <c r="HC18" i="34"/>
  <c r="HS59" i="34"/>
  <c r="HG24" i="34"/>
  <c r="HH24" i="34" s="1"/>
  <c r="HJ24" i="34" s="1"/>
  <c r="HV61" i="34"/>
  <c r="GZ29" i="34"/>
  <c r="GY61" i="34"/>
  <c r="HB32" i="34"/>
  <c r="AT20" i="46"/>
  <c r="AT21" i="46" s="1"/>
  <c r="HT36" i="34"/>
  <c r="HC44" i="34"/>
  <c r="GY11" i="34"/>
  <c r="AY20" i="46"/>
  <c r="AY21" i="46" s="1"/>
  <c r="HT13" i="34"/>
  <c r="GY34" i="34"/>
  <c r="HT72" i="34"/>
  <c r="HC69" i="34"/>
  <c r="HO64" i="34"/>
  <c r="GZ14" i="34"/>
  <c r="GZ42" i="34"/>
  <c r="GZ59" i="34"/>
  <c r="HC13" i="34"/>
  <c r="HB34" i="34"/>
  <c r="HA38" i="34"/>
  <c r="GZ13" i="34"/>
  <c r="HP33" i="34"/>
  <c r="T35" i="46"/>
  <c r="GX57" i="34"/>
  <c r="HQ50" i="34"/>
  <c r="HU10" i="34"/>
  <c r="M35" i="46"/>
  <c r="HO41" i="34"/>
  <c r="CN20" i="46"/>
  <c r="CN21" i="46" s="1"/>
  <c r="GV10" i="34"/>
  <c r="GX35" i="34"/>
  <c r="HB67" i="34"/>
  <c r="HS62" i="34"/>
  <c r="HB22" i="34"/>
  <c r="HB28" i="34"/>
  <c r="HS69" i="34"/>
  <c r="GZ68" i="34"/>
  <c r="HC47" i="34"/>
  <c r="GV66" i="34"/>
  <c r="HC28" i="34"/>
  <c r="HU27" i="34"/>
  <c r="HB66" i="34"/>
  <c r="GX60" i="34"/>
  <c r="HR48" i="34"/>
  <c r="HR32" i="34"/>
  <c r="HB48" i="34"/>
  <c r="HB30" i="34"/>
  <c r="HQ73" i="34"/>
  <c r="HC70" i="34"/>
  <c r="HR19" i="34"/>
  <c r="GY21" i="34"/>
  <c r="HV26" i="34"/>
  <c r="HB27" i="34"/>
  <c r="HT25" i="34"/>
  <c r="HP63" i="34"/>
  <c r="GX11" i="34"/>
  <c r="AI35" i="46"/>
  <c r="HC32" i="34"/>
  <c r="HC52" i="34"/>
  <c r="HA60" i="34"/>
  <c r="H20" i="46"/>
  <c r="H21" i="46" s="1"/>
  <c r="HU17" i="34"/>
  <c r="BS35" i="46"/>
  <c r="HT59" i="34"/>
  <c r="AB20" i="46"/>
  <c r="AB21" i="46" s="1"/>
  <c r="HC16" i="34"/>
  <c r="GV20" i="34"/>
  <c r="BP20" i="46"/>
  <c r="BP21" i="46" s="1"/>
  <c r="BP35" i="46"/>
  <c r="GZ51" i="34"/>
  <c r="GZ69" i="34"/>
  <c r="HU38" i="34"/>
  <c r="GY55" i="34"/>
  <c r="GV43" i="34"/>
  <c r="HP25" i="34"/>
  <c r="HP20" i="34"/>
  <c r="HT67" i="34"/>
  <c r="HC25" i="34"/>
  <c r="GZ25" i="34"/>
  <c r="HS19" i="34"/>
  <c r="CN35" i="46"/>
  <c r="HG43" i="34"/>
  <c r="HH43" i="34" s="1"/>
  <c r="HJ43" i="34" s="1"/>
  <c r="BE20" i="46"/>
  <c r="BE21" i="46" s="1"/>
  <c r="GW48" i="34"/>
  <c r="GW47" i="34"/>
  <c r="GY50" i="34"/>
  <c r="HU31" i="34"/>
  <c r="HR15" i="34"/>
  <c r="HP64" i="34"/>
  <c r="HG33" i="34"/>
  <c r="HH33" i="34" s="1"/>
  <c r="HJ33" i="34" s="1"/>
  <c r="HT53" i="34"/>
  <c r="HB13" i="34"/>
  <c r="BG20" i="46"/>
  <c r="BG21" i="46" s="1"/>
  <c r="HS71" i="34"/>
  <c r="GX69" i="34"/>
  <c r="GX17" i="34"/>
  <c r="BJ20" i="46"/>
  <c r="BJ21" i="46" s="1"/>
  <c r="HT66" i="34"/>
  <c r="HR43" i="34"/>
  <c r="GV61" i="34"/>
  <c r="HG16" i="34"/>
  <c r="HH16" i="34" s="1"/>
  <c r="HJ16" i="34" s="1"/>
  <c r="HA34" i="34"/>
  <c r="HQ23" i="34"/>
  <c r="HQ48" i="34"/>
  <c r="HQ60" i="34"/>
  <c r="HB17" i="34"/>
  <c r="HA31" i="34"/>
  <c r="HT14" i="34"/>
  <c r="GZ11" i="34"/>
  <c r="GW28" i="34"/>
  <c r="HG18" i="34"/>
  <c r="HH18" i="34" s="1"/>
  <c r="HJ18" i="34" s="1"/>
  <c r="CG20" i="46"/>
  <c r="CG21" i="46" s="1"/>
  <c r="GX43" i="34"/>
  <c r="HC60" i="34"/>
  <c r="GV35" i="34"/>
  <c r="HV66" i="34"/>
  <c r="HQ62" i="34"/>
  <c r="HR69" i="34"/>
  <c r="GZ71" i="34"/>
  <c r="HQ38" i="34"/>
  <c r="HU60" i="34"/>
  <c r="HG34" i="34"/>
  <c r="HH34" i="34" s="1"/>
  <c r="HJ34" i="34" s="1"/>
  <c r="HC24" i="34"/>
  <c r="HA50" i="34"/>
  <c r="HS28" i="34"/>
  <c r="GW42" i="34"/>
  <c r="HV24" i="34"/>
  <c r="HP59" i="34"/>
  <c r="HS45" i="34"/>
  <c r="HU71" i="34"/>
  <c r="GY70" i="34"/>
  <c r="AL35" i="46"/>
  <c r="GY32" i="34"/>
  <c r="HC67" i="34"/>
  <c r="AD35" i="46"/>
  <c r="HC20" i="34"/>
  <c r="HV63" i="34"/>
  <c r="HS66" i="34"/>
  <c r="HA52" i="34"/>
  <c r="HG62" i="34"/>
  <c r="HH62" i="34" s="1"/>
  <c r="HJ62" i="34" s="1"/>
  <c r="HS22" i="34"/>
  <c r="HG67" i="34"/>
  <c r="HH67" i="34" s="1"/>
  <c r="HJ67" i="34" s="1"/>
  <c r="GZ52" i="34"/>
  <c r="X20" i="46"/>
  <c r="X21" i="46" s="1"/>
  <c r="GZ16" i="34"/>
  <c r="HP66" i="34"/>
  <c r="HT43" i="34"/>
  <c r="HV59" i="34"/>
  <c r="HT57" i="34"/>
  <c r="GZ40" i="34"/>
  <c r="HV65" i="34"/>
  <c r="HQ36" i="34"/>
  <c r="HQ71" i="34"/>
  <c r="HC72" i="34"/>
  <c r="GV57" i="34"/>
  <c r="HR20" i="34"/>
  <c r="HQ64" i="34"/>
  <c r="HU44" i="34"/>
  <c r="HR54" i="34"/>
  <c r="HU40" i="34"/>
  <c r="GW22" i="34"/>
  <c r="HV18" i="34"/>
  <c r="BX35" i="46"/>
  <c r="HS27" i="34"/>
  <c r="GY22" i="34"/>
  <c r="BU35" i="46"/>
  <c r="HQ20" i="34"/>
  <c r="HA65" i="34"/>
  <c r="AH35" i="46"/>
  <c r="HT27" i="34"/>
  <c r="GW54" i="34"/>
  <c r="HQ44" i="34"/>
  <c r="BC20" i="46"/>
  <c r="BC21" i="46" s="1"/>
  <c r="HC50" i="34"/>
  <c r="AE20" i="46"/>
  <c r="AE21" i="46" s="1"/>
  <c r="HQ49" i="34"/>
  <c r="HS68" i="34"/>
  <c r="GY73" i="34"/>
  <c r="HS20" i="34"/>
  <c r="GZ56" i="34"/>
  <c r="HO60" i="34"/>
  <c r="HU32" i="34"/>
  <c r="AR20" i="46"/>
  <c r="AR21" i="46" s="1"/>
  <c r="HV46" i="34"/>
  <c r="HS36" i="34"/>
  <c r="CI20" i="46"/>
  <c r="CI21" i="46" s="1"/>
  <c r="HG48" i="34"/>
  <c r="HH48" i="34" s="1"/>
  <c r="HJ48" i="34" s="1"/>
  <c r="BD35" i="46"/>
  <c r="CE20" i="46"/>
  <c r="CE21" i="46" s="1"/>
  <c r="GW16" i="34"/>
  <c r="HO9" i="34"/>
  <c r="HU56" i="34"/>
  <c r="GX65" i="34"/>
  <c r="HG21" i="34"/>
  <c r="HH21" i="34" s="1"/>
  <c r="HJ21" i="34" s="1"/>
  <c r="BM35" i="46"/>
  <c r="GV21" i="34"/>
  <c r="HC11" i="34"/>
  <c r="GX66" i="34"/>
  <c r="HV50" i="34"/>
  <c r="HT10" i="34"/>
  <c r="HU69" i="34"/>
  <c r="GZ74" i="34"/>
  <c r="HP50" i="34"/>
  <c r="HR68" i="34"/>
  <c r="HC68" i="34"/>
  <c r="E20" i="46"/>
  <c r="E21" i="46" s="1"/>
  <c r="GX50" i="34"/>
  <c r="HS63" i="34"/>
  <c r="HU58" i="34"/>
  <c r="HO25" i="34"/>
  <c r="GV26" i="34"/>
  <c r="R35" i="46"/>
  <c r="HS39" i="34"/>
  <c r="HT29" i="34"/>
  <c r="BT20" i="46"/>
  <c r="BT21" i="46" s="1"/>
  <c r="N35" i="46"/>
  <c r="HV29" i="34"/>
  <c r="HQ51" i="34"/>
  <c r="BR20" i="46"/>
  <c r="BR21" i="46" s="1"/>
  <c r="HB41" i="34"/>
  <c r="HQ33" i="34"/>
  <c r="BL20" i="46"/>
  <c r="BL21" i="46" s="1"/>
  <c r="HU68" i="34"/>
  <c r="HF90" i="49"/>
  <c r="HF94" i="49"/>
  <c r="HF30" i="49"/>
  <c r="HF16" i="49"/>
  <c r="HF10" i="49"/>
  <c r="HF66" i="49"/>
  <c r="HF97" i="49"/>
  <c r="HF14" i="49"/>
  <c r="HF91" i="49"/>
  <c r="HF15" i="49"/>
  <c r="HF22" i="49"/>
  <c r="HD1" i="49"/>
  <c r="HB1" i="49"/>
  <c r="HF50" i="49"/>
  <c r="G17" i="43"/>
  <c r="U17" i="43" s="1"/>
  <c r="AI17" i="43" s="1"/>
  <c r="H15" i="43"/>
  <c r="V15" i="43" s="1"/>
  <c r="AJ15" i="43" s="1"/>
  <c r="K18" i="43"/>
  <c r="Y18" i="43" s="1"/>
  <c r="AM18" i="43" s="1"/>
  <c r="G15" i="43"/>
  <c r="U15" i="43" s="1"/>
  <c r="AI15" i="43" s="1"/>
  <c r="H16" i="43"/>
  <c r="V16" i="43" s="1"/>
  <c r="AJ16" i="43" s="1"/>
  <c r="K16" i="43"/>
  <c r="Y16" i="43" s="1"/>
  <c r="AM16" i="43" s="1"/>
  <c r="B13" i="43" a="1"/>
  <c r="L16" i="43"/>
  <c r="Z16" i="43" s="1"/>
  <c r="AN16" i="43" s="1"/>
  <c r="J17" i="43"/>
  <c r="X17" i="43" s="1"/>
  <c r="AL17" i="43" s="1"/>
  <c r="J18" i="43"/>
  <c r="X18" i="43" s="1"/>
  <c r="AL18" i="43" s="1"/>
  <c r="J19" i="43"/>
  <c r="X19" i="43" s="1"/>
  <c r="AL19" i="43" s="1"/>
  <c r="H19" i="43"/>
  <c r="V19" i="43" s="1"/>
  <c r="AJ19" i="43" s="1"/>
  <c r="G16" i="43"/>
  <c r="U16" i="43" s="1"/>
  <c r="AI16" i="43" s="1"/>
  <c r="G19" i="43"/>
  <c r="U19" i="43" s="1"/>
  <c r="AI19" i="43" s="1"/>
  <c r="M18" i="43"/>
  <c r="AA18" i="43" s="1"/>
  <c r="AO18" i="43" s="1"/>
  <c r="F19" i="43"/>
  <c r="I17" i="43"/>
  <c r="W17" i="43" s="1"/>
  <c r="AK17" i="43" s="1"/>
  <c r="F15" i="43"/>
  <c r="I16" i="43"/>
  <c r="W16" i="43" s="1"/>
  <c r="AK16" i="43" s="1"/>
  <c r="M17" i="43"/>
  <c r="AA17" i="43" s="1"/>
  <c r="AO17" i="43" s="1"/>
  <c r="M15" i="43"/>
  <c r="AA15" i="43" s="1"/>
  <c r="AO15" i="43" s="1"/>
  <c r="L15" i="43"/>
  <c r="Z15" i="43" s="1"/>
  <c r="AN15" i="43" s="1"/>
  <c r="I18" i="43"/>
  <c r="W18" i="43" s="1"/>
  <c r="AK18" i="43" s="1"/>
  <c r="L19" i="43"/>
  <c r="Z19" i="43" s="1"/>
  <c r="AN19" i="43" s="1"/>
  <c r="M19" i="43"/>
  <c r="AA19" i="43" s="1"/>
  <c r="AO19" i="43" s="1"/>
  <c r="J15" i="43"/>
  <c r="X15" i="43" s="1"/>
  <c r="AL15" i="43" s="1"/>
  <c r="I15" i="43"/>
  <c r="W15" i="43" s="1"/>
  <c r="AK15" i="43" s="1"/>
  <c r="F16" i="43"/>
  <c r="G18" i="43"/>
  <c r="U18" i="43" s="1"/>
  <c r="AI18" i="43" s="1"/>
  <c r="L18" i="43"/>
  <c r="Z18" i="43" s="1"/>
  <c r="AN18" i="43" s="1"/>
  <c r="F17" i="43"/>
  <c r="K17" i="43"/>
  <c r="Y17" i="43" s="1"/>
  <c r="AM17" i="43" s="1"/>
  <c r="L17" i="43"/>
  <c r="Z17" i="43" s="1"/>
  <c r="AN17" i="43" s="1"/>
  <c r="H18" i="43"/>
  <c r="V18" i="43" s="1"/>
  <c r="AJ18" i="43" s="1"/>
  <c r="I19" i="43"/>
  <c r="W19" i="43" s="1"/>
  <c r="AK19" i="43" s="1"/>
  <c r="K19" i="43"/>
  <c r="Y19" i="43" s="1"/>
  <c r="AM19" i="43" s="1"/>
  <c r="J16" i="43"/>
  <c r="X16" i="43" s="1"/>
  <c r="AL16" i="43" s="1"/>
  <c r="K15" i="43"/>
  <c r="Y15" i="43" s="1"/>
  <c r="AM15" i="43" s="1"/>
  <c r="H17" i="43"/>
  <c r="V17" i="43" s="1"/>
  <c r="AJ17" i="43" s="1"/>
  <c r="M16" i="43"/>
  <c r="AA16" i="43" s="1"/>
  <c r="AO16" i="43" s="1"/>
  <c r="F18" i="43"/>
  <c r="HC1" i="49"/>
  <c r="HF19" i="49"/>
  <c r="HF41" i="49"/>
  <c r="HF96" i="49"/>
  <c r="HF81" i="49"/>
  <c r="HF8" i="49"/>
  <c r="HF54" i="49"/>
  <c r="GZ1" i="49"/>
  <c r="HF92" i="49"/>
  <c r="HF27" i="49"/>
  <c r="HF100" i="49"/>
  <c r="HF32" i="49"/>
  <c r="HF29" i="49"/>
  <c r="HF103" i="49"/>
  <c r="D41" i="46"/>
  <c r="D44" i="46"/>
  <c r="D39" i="46"/>
  <c r="D42" i="46"/>
  <c r="L19" i="44"/>
  <c r="D46" i="46"/>
  <c r="D43" i="46"/>
  <c r="D45" i="46"/>
  <c r="D38" i="46"/>
  <c r="D40" i="46"/>
  <c r="D47" i="46"/>
  <c r="GY1" i="49"/>
  <c r="HF49" i="49"/>
  <c r="HF65" i="49"/>
  <c r="HF112" i="49"/>
  <c r="HF102" i="49"/>
  <c r="HF51" i="49"/>
  <c r="HF28" i="49"/>
  <c r="HF43" i="49"/>
  <c r="HF93" i="49"/>
  <c r="HF95" i="49"/>
  <c r="HF40" i="49"/>
  <c r="HF83" i="49"/>
  <c r="HF34" i="49"/>
  <c r="HE1" i="49"/>
  <c r="HF108" i="49"/>
  <c r="HF72" i="49"/>
  <c r="HF76" i="49"/>
  <c r="HF18" i="49"/>
  <c r="HF71" i="49"/>
  <c r="HF106" i="49"/>
  <c r="HF47" i="49"/>
  <c r="HF82" i="49"/>
  <c r="HF57" i="49"/>
  <c r="HF12" i="49"/>
  <c r="HF60" i="49"/>
  <c r="HF88" i="49"/>
  <c r="HF84" i="49"/>
  <c r="HF20" i="49"/>
  <c r="HF62" i="49"/>
  <c r="HF53" i="49"/>
  <c r="HF70" i="49"/>
  <c r="HF24" i="49"/>
  <c r="HF42" i="49"/>
  <c r="HF6" i="49"/>
  <c r="HF78" i="49"/>
  <c r="HF68" i="49"/>
  <c r="HF36" i="49"/>
  <c r="HF58" i="49"/>
  <c r="HF73" i="49"/>
  <c r="HW28" i="34"/>
  <c r="HA1" i="49"/>
  <c r="I28" i="55" a="1"/>
  <c r="I28" i="55" s="1"/>
  <c r="L28" i="55" a="1"/>
  <c r="L28" i="55" s="1"/>
  <c r="F59" i="46"/>
  <c r="F33" i="55" a="1"/>
  <c r="F33" i="55" s="1"/>
  <c r="M59" i="46"/>
  <c r="M53" i="46"/>
  <c r="M58" i="46"/>
  <c r="C45" i="46"/>
  <c r="C41" i="46"/>
  <c r="G33" i="55" a="1"/>
  <c r="G33" i="55" s="1"/>
  <c r="G35" i="55" a="1"/>
  <c r="G35" i="55" s="1"/>
  <c r="H61" i="46"/>
  <c r="I33" i="55" a="1"/>
  <c r="I33" i="55" s="1"/>
  <c r="G61" i="46"/>
  <c r="J58" i="46"/>
  <c r="K61" i="46"/>
  <c r="C44" i="46"/>
  <c r="H56" i="46"/>
  <c r="L53" i="46"/>
  <c r="H53" i="46"/>
  <c r="HF80" i="49"/>
  <c r="HF9" i="49"/>
  <c r="HF13" i="49"/>
  <c r="HF89" i="49"/>
  <c r="GX1" i="49"/>
  <c r="HF3" i="49"/>
  <c r="HF87" i="49"/>
  <c r="HF110" i="49"/>
  <c r="HF38" i="49"/>
  <c r="HF52" i="49"/>
  <c r="HF67" i="49"/>
  <c r="HF69" i="49"/>
  <c r="HF23" i="49"/>
  <c r="HF55" i="49"/>
  <c r="HF75" i="49"/>
  <c r="HF105" i="49"/>
  <c r="HF39" i="49"/>
  <c r="HF48" i="49"/>
  <c r="HF109" i="49"/>
  <c r="HF64" i="49"/>
  <c r="HF101" i="49"/>
  <c r="HF59" i="49"/>
  <c r="H28" i="55" l="1" a="1"/>
  <c r="H28" i="55" s="1"/>
  <c r="M28" i="55" a="1"/>
  <c r="M28" i="55" s="1"/>
  <c r="K56" i="46"/>
  <c r="C39" i="46"/>
  <c r="K53" i="46"/>
  <c r="J33" i="55" a="1"/>
  <c r="J33" i="55" s="1"/>
  <c r="B13" i="16" a="1"/>
  <c r="K33" i="55" a="1"/>
  <c r="K33" i="55" s="1"/>
  <c r="K58" i="46"/>
  <c r="F60" i="46"/>
  <c r="G28" i="55" a="1"/>
  <c r="G28" i="55" s="1"/>
  <c r="K59" i="46"/>
  <c r="C38" i="46"/>
  <c r="F53" i="46"/>
  <c r="F61" i="46"/>
  <c r="M61" i="46"/>
  <c r="L35" i="55" a="1"/>
  <c r="L35" i="55" s="1"/>
  <c r="I53" i="46"/>
  <c r="C40" i="46"/>
  <c r="F28" i="55" a="1"/>
  <c r="F28" i="55" s="1"/>
  <c r="J53" i="46"/>
  <c r="N53" i="46" s="1"/>
  <c r="G59" i="46"/>
  <c r="C42" i="46"/>
  <c r="L33" i="55" a="1"/>
  <c r="L33" i="55" s="1"/>
  <c r="I61" i="46"/>
  <c r="F56" i="46"/>
  <c r="L56" i="46"/>
  <c r="G53" i="46"/>
  <c r="J61" i="46"/>
  <c r="C47" i="46"/>
  <c r="H58" i="46"/>
  <c r="G60" i="46"/>
  <c r="H59" i="46"/>
  <c r="I19" i="44"/>
  <c r="HE11" i="34"/>
  <c r="HD11" i="34" s="1"/>
  <c r="J60" i="46"/>
  <c r="I58" i="46"/>
  <c r="HW19" i="34"/>
  <c r="H35" i="55" a="1"/>
  <c r="H35" i="55" s="1"/>
  <c r="HW54" i="34"/>
  <c r="K35" i="55" a="1"/>
  <c r="K35" i="55" s="1"/>
  <c r="M35" i="55" a="1"/>
  <c r="M35" i="55" s="1"/>
  <c r="HW21" i="34"/>
  <c r="H34" i="55" a="1"/>
  <c r="H34" i="55" s="1"/>
  <c r="J19" i="44"/>
  <c r="X19" i="44" s="1"/>
  <c r="AL19" i="44" s="1"/>
  <c r="F19" i="44"/>
  <c r="H52" i="46"/>
  <c r="L58" i="46"/>
  <c r="L60" i="46"/>
  <c r="F31" i="55" a="1"/>
  <c r="F31" i="55" s="1"/>
  <c r="HW35" i="34"/>
  <c r="HW66" i="34"/>
  <c r="K28" i="55" a="1"/>
  <c r="K28" i="55" s="1"/>
  <c r="K78" i="55" s="1"/>
  <c r="L23" i="40" s="1" a="1"/>
  <c r="L23" i="40" s="1"/>
  <c r="J28" i="55" a="1"/>
  <c r="J28" i="55" s="1"/>
  <c r="J78" i="55" s="1"/>
  <c r="K23" i="40" s="1" a="1"/>
  <c r="K23" i="40" s="1"/>
  <c r="C46" i="46"/>
  <c r="L61" i="46"/>
  <c r="H33" i="55" a="1"/>
  <c r="H33" i="55" s="1"/>
  <c r="H83" i="55" s="1"/>
  <c r="I28" i="40" s="1" a="1"/>
  <c r="I28" i="40" s="1"/>
  <c r="M33" i="55" a="1"/>
  <c r="M33" i="55" s="1"/>
  <c r="L59" i="46"/>
  <c r="C43" i="46"/>
  <c r="K19" i="44"/>
  <c r="Y19" i="44" s="1"/>
  <c r="F35" i="55" a="1"/>
  <c r="F35" i="55" s="1"/>
  <c r="I35" i="55" a="1"/>
  <c r="I35" i="55" s="1"/>
  <c r="J52" i="46"/>
  <c r="J35" i="55" a="1"/>
  <c r="J35" i="55" s="1"/>
  <c r="M56" i="46"/>
  <c r="HE54" i="34"/>
  <c r="HD54" i="34" s="1"/>
  <c r="K34" i="55" a="1"/>
  <c r="K34" i="55" s="1"/>
  <c r="K84" i="55" s="1"/>
  <c r="L29" i="40" s="1" a="1"/>
  <c r="L29" i="40" s="1"/>
  <c r="I34" i="55" a="1"/>
  <c r="I34" i="55" s="1"/>
  <c r="I84" i="55" s="1"/>
  <c r="J29" i="40" s="1" a="1"/>
  <c r="J29" i="40" s="1"/>
  <c r="M31" i="55" a="1"/>
  <c r="M31" i="55" s="1"/>
  <c r="H31" i="55" a="1"/>
  <c r="H31" i="55" s="1"/>
  <c r="H81" i="55" s="1"/>
  <c r="I26" i="40" s="1" a="1"/>
  <c r="I26" i="40" s="1"/>
  <c r="J31" i="55" a="1"/>
  <c r="J31" i="55" s="1"/>
  <c r="I31" i="55" a="1"/>
  <c r="I31" i="55" s="1"/>
  <c r="HE14" i="34"/>
  <c r="HD14" i="34" s="1"/>
  <c r="HE37" i="34"/>
  <c r="HD37" i="34" s="1"/>
  <c r="M34" i="55" a="1"/>
  <c r="M34" i="55" s="1"/>
  <c r="M100" i="55" s="1"/>
  <c r="L31" i="55" a="1"/>
  <c r="L31" i="55" s="1"/>
  <c r="K31" i="55" a="1"/>
  <c r="K31" i="55" s="1"/>
  <c r="K81" i="55" s="1"/>
  <c r="L26" i="40" s="1" a="1"/>
  <c r="L26" i="40" s="1"/>
  <c r="I52" i="46"/>
  <c r="HW14" i="34"/>
  <c r="HW72" i="34"/>
  <c r="HW22" i="34"/>
  <c r="HW67" i="34"/>
  <c r="G34" i="55" a="1"/>
  <c r="G34" i="55" s="1"/>
  <c r="J34" i="55" a="1"/>
  <c r="J34" i="55" s="1"/>
  <c r="F34" i="55" a="1"/>
  <c r="F34" i="55" s="1"/>
  <c r="HE10" i="42"/>
  <c r="HD10" i="42" s="1"/>
  <c r="G31" i="55" a="1"/>
  <c r="G31" i="55" s="1"/>
  <c r="L34" i="55" a="1"/>
  <c r="L34" i="55" s="1"/>
  <c r="L100" i="55" s="1"/>
  <c r="HE35" i="34"/>
  <c r="HD35" i="34" s="1"/>
  <c r="HE13" i="34"/>
  <c r="HD13" i="34" s="1"/>
  <c r="L52" i="46"/>
  <c r="H27" i="55" a="1"/>
  <c r="H27" i="55" s="1"/>
  <c r="H93" i="55" s="1"/>
  <c r="J57" i="46"/>
  <c r="HE29" i="34"/>
  <c r="HD29" i="34" s="1"/>
  <c r="G57" i="46"/>
  <c r="J59" i="46"/>
  <c r="HW15" i="34"/>
  <c r="HW57" i="34"/>
  <c r="M19" i="44"/>
  <c r="H19" i="44"/>
  <c r="V19" i="44" s="1"/>
  <c r="AJ19" i="44" s="1"/>
  <c r="HW47" i="34"/>
  <c r="HW53" i="34"/>
  <c r="HE43" i="34"/>
  <c r="HD43" i="34" s="1"/>
  <c r="HW61" i="34"/>
  <c r="HE69" i="34"/>
  <c r="HD69" i="34" s="1"/>
  <c r="HE27" i="34"/>
  <c r="HD27" i="34" s="1"/>
  <c r="I27" i="55" a="1"/>
  <c r="I27" i="55" s="1"/>
  <c r="I77" i="55" s="1"/>
  <c r="HW46" i="34"/>
  <c r="HW13" i="34"/>
  <c r="HE31" i="34"/>
  <c r="HD31" i="34" s="1"/>
  <c r="F27" i="55" a="1"/>
  <c r="F27" i="55" s="1"/>
  <c r="F93" i="55" s="1"/>
  <c r="M27" i="55" a="1"/>
  <c r="M27" i="55" s="1"/>
  <c r="M93" i="55" s="1"/>
  <c r="K27" i="55" a="1"/>
  <c r="K27" i="55" s="1"/>
  <c r="K77" i="55" s="1"/>
  <c r="J27" i="55" a="1"/>
  <c r="J27" i="55" s="1"/>
  <c r="G27" i="55" a="1"/>
  <c r="G27" i="55" s="1"/>
  <c r="G77" i="55" s="1"/>
  <c r="HW59" i="34"/>
  <c r="HE61" i="34"/>
  <c r="HD61" i="34" s="1"/>
  <c r="HW51" i="34"/>
  <c r="HW37" i="34"/>
  <c r="HE26" i="34"/>
  <c r="HD26" i="34" s="1"/>
  <c r="HE57" i="34"/>
  <c r="HD57" i="34" s="1"/>
  <c r="L27" i="55" a="1"/>
  <c r="L27" i="55" s="1"/>
  <c r="HW41" i="34"/>
  <c r="HW49" i="34"/>
  <c r="K60" i="46"/>
  <c r="HW73" i="34"/>
  <c r="HW23" i="34"/>
  <c r="HW30" i="34"/>
  <c r="HW9" i="34"/>
  <c r="HE36" i="34"/>
  <c r="HD36" i="34" s="1"/>
  <c r="HW10" i="34"/>
  <c r="HE52" i="34"/>
  <c r="HD52" i="34" s="1"/>
  <c r="G52" i="46"/>
  <c r="HE12" i="34"/>
  <c r="HD12" i="34" s="1"/>
  <c r="HE14" i="41"/>
  <c r="HD14" i="41" s="1"/>
  <c r="HE10" i="41"/>
  <c r="HD10" i="41" s="1"/>
  <c r="HE17" i="41"/>
  <c r="HD17" i="41" s="1"/>
  <c r="HE9" i="41"/>
  <c r="HD9" i="41" s="1"/>
  <c r="F58" i="46"/>
  <c r="HE39" i="34"/>
  <c r="HD39" i="34" s="1"/>
  <c r="M52" i="46"/>
  <c r="HW34" i="34"/>
  <c r="HW58" i="34"/>
  <c r="HE55" i="34"/>
  <c r="HD55" i="34" s="1"/>
  <c r="HW62" i="34"/>
  <c r="HE59" i="34"/>
  <c r="HD59" i="34" s="1"/>
  <c r="HE62" i="34"/>
  <c r="HD62" i="34" s="1"/>
  <c r="HE44" i="34"/>
  <c r="HD44" i="34" s="1"/>
  <c r="HE64" i="34"/>
  <c r="HD64" i="34" s="1"/>
  <c r="I57" i="46"/>
  <c r="HE72" i="34"/>
  <c r="HD72" i="34" s="1"/>
  <c r="F32" i="55" a="1"/>
  <c r="F32" i="55" s="1"/>
  <c r="F98" i="55" s="1"/>
  <c r="I60" i="46"/>
  <c r="M57" i="46"/>
  <c r="K32" i="55" a="1"/>
  <c r="K32" i="55" s="1"/>
  <c r="K82" i="55" s="1"/>
  <c r="L27" i="40" s="1" a="1"/>
  <c r="L27" i="40" s="1"/>
  <c r="HW50" i="34"/>
  <c r="HW32" i="34"/>
  <c r="HE40" i="34"/>
  <c r="HD40" i="34" s="1"/>
  <c r="HE42" i="34"/>
  <c r="HD42" i="34" s="1"/>
  <c r="HW71" i="34"/>
  <c r="HE10" i="34"/>
  <c r="HD10" i="34" s="1"/>
  <c r="HE49" i="34"/>
  <c r="HD49" i="34" s="1"/>
  <c r="HE19" i="34"/>
  <c r="HD19" i="34" s="1"/>
  <c r="HW39" i="34"/>
  <c r="HE21" i="34"/>
  <c r="HD21" i="34" s="1"/>
  <c r="HW11" i="34"/>
  <c r="HW64" i="34"/>
  <c r="H57" i="46"/>
  <c r="HW65" i="34"/>
  <c r="HW52" i="34"/>
  <c r="HW43" i="34"/>
  <c r="HE71" i="34"/>
  <c r="HD71" i="34" s="1"/>
  <c r="HE11" i="42"/>
  <c r="HD11" i="42" s="1"/>
  <c r="J56" i="46"/>
  <c r="HE30" i="34"/>
  <c r="HD30" i="34" s="1"/>
  <c r="HW56" i="34"/>
  <c r="HW42" i="34"/>
  <c r="HW16" i="34"/>
  <c r="HW63" i="34"/>
  <c r="HW55" i="34"/>
  <c r="HE9" i="42"/>
  <c r="HE46" i="34"/>
  <c r="HD46" i="34" s="1"/>
  <c r="HW24" i="34"/>
  <c r="HE60" i="34"/>
  <c r="HD60" i="34" s="1"/>
  <c r="HW48" i="34"/>
  <c r="G56" i="46"/>
  <c r="HE63" i="34"/>
  <c r="HD63" i="34" s="1"/>
  <c r="M55" i="46"/>
  <c r="HE13" i="42"/>
  <c r="HD13" i="42" s="1"/>
  <c r="K52" i="46"/>
  <c r="HE68" i="34"/>
  <c r="HD68" i="34" s="1"/>
  <c r="HE12" i="41"/>
  <c r="HD12" i="41" s="1"/>
  <c r="HE15" i="41"/>
  <c r="HD15" i="41" s="1"/>
  <c r="HE16" i="41"/>
  <c r="HD16" i="41" s="1"/>
  <c r="HE11" i="41"/>
  <c r="HD11" i="41" s="1"/>
  <c r="HE13" i="41"/>
  <c r="HD13" i="41" s="1"/>
  <c r="H32" i="55" a="1"/>
  <c r="H32" i="55" s="1"/>
  <c r="L32" i="55" a="1"/>
  <c r="L32" i="55" s="1"/>
  <c r="L82" i="55" s="1"/>
  <c r="M27" i="40" s="1" a="1"/>
  <c r="M27" i="40" s="1"/>
  <c r="I32" i="55" a="1"/>
  <c r="I32" i="55" s="1"/>
  <c r="I82" i="55" s="1"/>
  <c r="J27" i="40" s="1" a="1"/>
  <c r="J27" i="40" s="1"/>
  <c r="HW12" i="34"/>
  <c r="HW18" i="34"/>
  <c r="G32" i="55" a="1"/>
  <c r="G32" i="55" s="1"/>
  <c r="G82" i="55" s="1"/>
  <c r="H27" i="40" s="1" a="1"/>
  <c r="H27" i="40" s="1"/>
  <c r="HW68" i="34"/>
  <c r="J32" i="55" a="1"/>
  <c r="J32" i="55" s="1"/>
  <c r="J82" i="55" s="1"/>
  <c r="K27" i="40" s="1" a="1"/>
  <c r="K27" i="40" s="1"/>
  <c r="HE12" i="42"/>
  <c r="HD12" i="42" s="1"/>
  <c r="HE23" i="34"/>
  <c r="HD23" i="34" s="1"/>
  <c r="F54" i="46"/>
  <c r="HE17" i="34"/>
  <c r="HD17" i="34" s="1"/>
  <c r="M54" i="46"/>
  <c r="HE22" i="34"/>
  <c r="HD22" i="34" s="1"/>
  <c r="HE24" i="34"/>
  <c r="HD24" i="34" s="1"/>
  <c r="HE53" i="34"/>
  <c r="HD53" i="34" s="1"/>
  <c r="HE38" i="34"/>
  <c r="HD38" i="34" s="1"/>
  <c r="HE41" i="34"/>
  <c r="HD41" i="34" s="1"/>
  <c r="HE32" i="34"/>
  <c r="HD32" i="34" s="1"/>
  <c r="I55" i="46"/>
  <c r="HE73" i="34"/>
  <c r="HD73" i="34" s="1"/>
  <c r="HE20" i="34"/>
  <c r="HD20" i="34" s="1"/>
  <c r="I59" i="46"/>
  <c r="G58" i="46"/>
  <c r="HE15" i="34"/>
  <c r="HD15" i="34" s="1"/>
  <c r="G30" i="55" a="1"/>
  <c r="G30" i="55" s="1"/>
  <c r="HE9" i="34"/>
  <c r="HD9" i="34" s="1"/>
  <c r="HE45" i="34"/>
  <c r="HD45" i="34" s="1"/>
  <c r="HW33" i="34"/>
  <c r="L57" i="46"/>
  <c r="HE18" i="41"/>
  <c r="HD18" i="41" s="1"/>
  <c r="HW29" i="34"/>
  <c r="HE66" i="34"/>
  <c r="HD66" i="34" s="1"/>
  <c r="HE16" i="34"/>
  <c r="HD16" i="34" s="1"/>
  <c r="HW44" i="34"/>
  <c r="K29" i="55" a="1"/>
  <c r="K29" i="55" s="1"/>
  <c r="HE67" i="34"/>
  <c r="HD67" i="34" s="1"/>
  <c r="HW69" i="34"/>
  <c r="HE34" i="34"/>
  <c r="HD34" i="34" s="1"/>
  <c r="HE25" i="34"/>
  <c r="HD25" i="34" s="1"/>
  <c r="HE51" i="34"/>
  <c r="HD51" i="34" s="1"/>
  <c r="K57" i="46"/>
  <c r="HE48" i="34"/>
  <c r="HD48" i="34" s="1"/>
  <c r="G54" i="46"/>
  <c r="F55" i="46"/>
  <c r="HW36" i="34"/>
  <c r="HE18" i="34"/>
  <c r="HD18" i="34" s="1"/>
  <c r="HW45" i="34"/>
  <c r="HE74" i="34"/>
  <c r="HD74" i="34" s="1"/>
  <c r="H54" i="46"/>
  <c r="G55" i="46"/>
  <c r="HE65" i="34"/>
  <c r="HD65" i="34" s="1"/>
  <c r="F52" i="46"/>
  <c r="HE58" i="34"/>
  <c r="HD58" i="34" s="1"/>
  <c r="F57" i="46"/>
  <c r="H55" i="46"/>
  <c r="HW70" i="34"/>
  <c r="HW20" i="34"/>
  <c r="H60" i="46"/>
  <c r="HW40" i="34"/>
  <c r="M32" i="55" a="1"/>
  <c r="M32" i="55" s="1"/>
  <c r="M82" i="55" s="1"/>
  <c r="N27" i="40" s="1" a="1"/>
  <c r="N27" i="40" s="1"/>
  <c r="I56" i="46"/>
  <c r="HE70" i="34"/>
  <c r="HD70" i="34" s="1"/>
  <c r="HE28" i="34"/>
  <c r="HD28" i="34" s="1"/>
  <c r="HW74" i="34"/>
  <c r="L30" i="55" a="1"/>
  <c r="L30" i="55" s="1"/>
  <c r="L96" i="55" s="1"/>
  <c r="J30" i="55" a="1"/>
  <c r="J30" i="55" s="1"/>
  <c r="J96" i="55" s="1"/>
  <c r="M60" i="46"/>
  <c r="HW26" i="34"/>
  <c r="HE22" i="41"/>
  <c r="HD22" i="41" s="1"/>
  <c r="H20" i="44"/>
  <c r="V20" i="44" s="1"/>
  <c r="AJ20" i="44" s="1"/>
  <c r="HE50" i="34"/>
  <c r="HD50" i="34" s="1"/>
  <c r="K30" i="55" a="1"/>
  <c r="K30" i="55" s="1"/>
  <c r="K96" i="55" s="1"/>
  <c r="M30" i="55" a="1"/>
  <c r="M30" i="55" s="1"/>
  <c r="M96" i="55" s="1"/>
  <c r="H30" i="55" a="1"/>
  <c r="H30" i="55" s="1"/>
  <c r="H96" i="55" s="1"/>
  <c r="F30" i="55" a="1"/>
  <c r="F30" i="55" s="1"/>
  <c r="F80" i="55" s="1"/>
  <c r="HE33" i="34"/>
  <c r="HD33" i="34" s="1"/>
  <c r="HW31" i="34"/>
  <c r="HW38" i="34"/>
  <c r="HE23" i="41"/>
  <c r="HD23" i="41" s="1"/>
  <c r="HE56" i="34"/>
  <c r="HD56" i="34" s="1"/>
  <c r="I30" i="55" a="1"/>
  <c r="I30" i="55" s="1"/>
  <c r="I96" i="55" s="1"/>
  <c r="HE47" i="34"/>
  <c r="HD47" i="34" s="1"/>
  <c r="B13" i="44"/>
  <c r="F21" i="44"/>
  <c r="P21" i="44"/>
  <c r="G21" i="44"/>
  <c r="U21" i="44" s="1"/>
  <c r="AI21" i="44" s="1"/>
  <c r="G20" i="44"/>
  <c r="F20" i="44"/>
  <c r="H21" i="44"/>
  <c r="V21" i="44" s="1"/>
  <c r="AJ21" i="44" s="1"/>
  <c r="AD19" i="44"/>
  <c r="I21" i="44"/>
  <c r="W21" i="44" s="1"/>
  <c r="AK21" i="44" s="1"/>
  <c r="AD20" i="44"/>
  <c r="J20" i="44"/>
  <c r="AD21" i="44"/>
  <c r="K21" i="44"/>
  <c r="J21" i="44"/>
  <c r="P19" i="44"/>
  <c r="L21" i="44"/>
  <c r="P20" i="44"/>
  <c r="M20" i="44"/>
  <c r="M21" i="44"/>
  <c r="AA21" i="44" s="1"/>
  <c r="AO21" i="44" s="1"/>
  <c r="K20" i="44"/>
  <c r="L20" i="44"/>
  <c r="HW60" i="34"/>
  <c r="HE19" i="41"/>
  <c r="HD19" i="41" s="1"/>
  <c r="HE20" i="41"/>
  <c r="HD20" i="41" s="1"/>
  <c r="L55" i="46"/>
  <c r="HG8" i="41"/>
  <c r="J54" i="46"/>
  <c r="I20" i="44"/>
  <c r="W20" i="44" s="1"/>
  <c r="AK20" i="44" s="1"/>
  <c r="HE21" i="41"/>
  <c r="HD21" i="41" s="1"/>
  <c r="Z19" i="44"/>
  <c r="AN19" i="44" s="1"/>
  <c r="W19" i="44"/>
  <c r="AK19" i="44" s="1"/>
  <c r="T19" i="44"/>
  <c r="AH19" i="44" s="1"/>
  <c r="U19" i="44"/>
  <c r="AI19" i="44" s="1"/>
  <c r="K55" i="46"/>
  <c r="HW27" i="34"/>
  <c r="H29" i="55" a="1"/>
  <c r="H29" i="55" s="1"/>
  <c r="H95" i="55" s="1"/>
  <c r="HW17" i="34"/>
  <c r="HW25" i="34"/>
  <c r="F29" i="55" a="1"/>
  <c r="F29" i="55" s="1"/>
  <c r="F79" i="55" s="1"/>
  <c r="I29" i="55" a="1"/>
  <c r="I29" i="55" s="1"/>
  <c r="I79" i="55" s="1"/>
  <c r="J24" i="40" s="1" a="1"/>
  <c r="J24" i="40" s="1"/>
  <c r="L54" i="46"/>
  <c r="J29" i="55" a="1"/>
  <c r="J29" i="55" s="1"/>
  <c r="J95" i="55" s="1"/>
  <c r="I54" i="46"/>
  <c r="K54" i="46"/>
  <c r="J55" i="46"/>
  <c r="G29" i="55" a="1"/>
  <c r="G29" i="55" s="1"/>
  <c r="G79" i="55" s="1"/>
  <c r="H24" i="40" s="1" a="1"/>
  <c r="H24" i="40" s="1"/>
  <c r="L29" i="55" a="1"/>
  <c r="L29" i="55" s="1"/>
  <c r="L95" i="55" s="1"/>
  <c r="M29" i="55" a="1"/>
  <c r="M29" i="55" s="1"/>
  <c r="M79" i="55" s="1"/>
  <c r="N24" i="40" s="1" a="1"/>
  <c r="N24" i="40" s="1"/>
  <c r="L85" i="55"/>
  <c r="M30" i="40" s="1" a="1"/>
  <c r="M30" i="40" s="1"/>
  <c r="L101" i="55"/>
  <c r="J100" i="55"/>
  <c r="J84" i="55"/>
  <c r="K29" i="40" s="1" a="1"/>
  <c r="K29" i="40" s="1"/>
  <c r="J81" i="55"/>
  <c r="K26" i="40" s="1" a="1"/>
  <c r="K26" i="40" s="1"/>
  <c r="J97" i="55"/>
  <c r="L94" i="55"/>
  <c r="L78" i="55"/>
  <c r="M23" i="40" s="1" a="1"/>
  <c r="M23" i="40" s="1"/>
  <c r="I85" i="55"/>
  <c r="J30" i="40" s="1" a="1"/>
  <c r="J30" i="40" s="1"/>
  <c r="I101" i="55"/>
  <c r="T15" i="43"/>
  <c r="AB15" i="43" s="1"/>
  <c r="N15" i="43"/>
  <c r="E43" i="46"/>
  <c r="F43" i="46" a="1"/>
  <c r="F43" i="46" s="1"/>
  <c r="E42" i="46"/>
  <c r="F42" i="46" a="1"/>
  <c r="F42" i="46" s="1"/>
  <c r="I83" i="55"/>
  <c r="J28" i="40" s="1" a="1"/>
  <c r="J28" i="40" s="1"/>
  <c r="I99" i="55"/>
  <c r="G85" i="55"/>
  <c r="H30" i="40" s="1" a="1"/>
  <c r="H30" i="40" s="1"/>
  <c r="G101" i="55"/>
  <c r="F83" i="55"/>
  <c r="F99" i="55"/>
  <c r="J99" i="55"/>
  <c r="J83" i="55"/>
  <c r="K28" i="40" s="1" a="1"/>
  <c r="K28" i="40" s="1"/>
  <c r="M97" i="55"/>
  <c r="M81" i="55"/>
  <c r="N26" i="40" s="1" a="1"/>
  <c r="N26" i="40" s="1"/>
  <c r="N18" i="43"/>
  <c r="T18" i="43"/>
  <c r="AB18" i="43" s="1"/>
  <c r="F81" i="55"/>
  <c r="F97" i="55"/>
  <c r="K94" i="55"/>
  <c r="L77" i="55"/>
  <c r="L93" i="55"/>
  <c r="J101" i="55"/>
  <c r="J85" i="55"/>
  <c r="K30" i="40" s="1" a="1"/>
  <c r="K30" i="40" s="1"/>
  <c r="E45" i="46"/>
  <c r="F45" i="46" a="1"/>
  <c r="F45" i="46" s="1"/>
  <c r="F78" i="55"/>
  <c r="F94" i="55"/>
  <c r="I93" i="55"/>
  <c r="F47" i="46" a="1"/>
  <c r="F47" i="46" s="1"/>
  <c r="E47" i="46"/>
  <c r="M78" i="55"/>
  <c r="N23" i="40" s="1" a="1"/>
  <c r="N23" i="40" s="1"/>
  <c r="M94" i="55"/>
  <c r="N19" i="43"/>
  <c r="T19" i="43"/>
  <c r="AB19" i="43" s="1"/>
  <c r="E40" i="46"/>
  <c r="F40" i="46" a="1"/>
  <c r="F40" i="46" s="1"/>
  <c r="K85" i="55"/>
  <c r="L30" i="40" s="1" a="1"/>
  <c r="L30" i="40" s="1"/>
  <c r="K101" i="55"/>
  <c r="E46" i="46"/>
  <c r="F46" i="46" a="1"/>
  <c r="F46" i="46" s="1"/>
  <c r="G99" i="55"/>
  <c r="G83" i="55"/>
  <c r="H28" i="40" s="1" a="1"/>
  <c r="H28" i="40" s="1"/>
  <c r="M99" i="55"/>
  <c r="M18" i="44"/>
  <c r="AA18" i="44" s="1"/>
  <c r="AO18" i="44" s="1"/>
  <c r="P18" i="44"/>
  <c r="J14" i="44"/>
  <c r="X14" i="44" s="1"/>
  <c r="AL14" i="44" s="1"/>
  <c r="M17" i="44"/>
  <c r="AA17" i="44" s="1"/>
  <c r="AO17" i="44" s="1"/>
  <c r="M16" i="44"/>
  <c r="AA16" i="44" s="1"/>
  <c r="AO16" i="44" s="1"/>
  <c r="I17" i="44"/>
  <c r="W17" i="44" s="1"/>
  <c r="AK17" i="44" s="1"/>
  <c r="I18" i="44"/>
  <c r="W18" i="44" s="1"/>
  <c r="AK18" i="44" s="1"/>
  <c r="AD14" i="44"/>
  <c r="P17" i="44"/>
  <c r="AD17" i="44"/>
  <c r="P15" i="44"/>
  <c r="L15" i="44"/>
  <c r="Z15" i="44" s="1"/>
  <c r="AN15" i="44" s="1"/>
  <c r="G18" i="44"/>
  <c r="U18" i="44" s="1"/>
  <c r="AI18" i="44" s="1"/>
  <c r="G14" i="44"/>
  <c r="U14" i="44" s="1"/>
  <c r="AI14" i="44" s="1"/>
  <c r="I16" i="44"/>
  <c r="W16" i="44" s="1"/>
  <c r="AK16" i="44" s="1"/>
  <c r="M15" i="44"/>
  <c r="AA15" i="44" s="1"/>
  <c r="AO15" i="44" s="1"/>
  <c r="G16" i="44"/>
  <c r="U16" i="44" s="1"/>
  <c r="AI16" i="44" s="1"/>
  <c r="G17" i="44"/>
  <c r="U17" i="44" s="1"/>
  <c r="AI17" i="44" s="1"/>
  <c r="F17" i="44"/>
  <c r="H17" i="44"/>
  <c r="V17" i="44" s="1"/>
  <c r="AJ17" i="44" s="1"/>
  <c r="K17" i="44"/>
  <c r="Y17" i="44" s="1"/>
  <c r="AM17" i="44" s="1"/>
  <c r="L17" i="44"/>
  <c r="Z17" i="44" s="1"/>
  <c r="AN17" i="44" s="1"/>
  <c r="H14" i="44"/>
  <c r="V14" i="44" s="1"/>
  <c r="AJ14" i="44" s="1"/>
  <c r="I15" i="44"/>
  <c r="W15" i="44" s="1"/>
  <c r="AK15" i="44" s="1"/>
  <c r="L18" i="44"/>
  <c r="Z18" i="44" s="1"/>
  <c r="AN18" i="44" s="1"/>
  <c r="J18" i="44"/>
  <c r="X18" i="44" s="1"/>
  <c r="AL18" i="44" s="1"/>
  <c r="F14" i="44"/>
  <c r="L14" i="44"/>
  <c r="Z14" i="44" s="1"/>
  <c r="AN14" i="44" s="1"/>
  <c r="L16" i="44"/>
  <c r="Z16" i="44" s="1"/>
  <c r="AN16" i="44" s="1"/>
  <c r="K15" i="44"/>
  <c r="Y15" i="44" s="1"/>
  <c r="AM15" i="44" s="1"/>
  <c r="J16" i="44"/>
  <c r="X16" i="44" s="1"/>
  <c r="AL16" i="44" s="1"/>
  <c r="H18" i="44"/>
  <c r="V18" i="44" s="1"/>
  <c r="AJ18" i="44" s="1"/>
  <c r="K16" i="44"/>
  <c r="Y16" i="44" s="1"/>
  <c r="AM16" i="44" s="1"/>
  <c r="K18" i="44"/>
  <c r="Y18" i="44" s="1"/>
  <c r="AM18" i="44" s="1"/>
  <c r="F15" i="44"/>
  <c r="H16" i="44"/>
  <c r="V16" i="44" s="1"/>
  <c r="AJ16" i="44" s="1"/>
  <c r="G15" i="44"/>
  <c r="U15" i="44" s="1"/>
  <c r="AI15" i="44" s="1"/>
  <c r="AD16" i="44"/>
  <c r="K14" i="44"/>
  <c r="Y14" i="44" s="1"/>
  <c r="AM14" i="44" s="1"/>
  <c r="F18" i="44"/>
  <c r="I14" i="44"/>
  <c r="W14" i="44" s="1"/>
  <c r="AK14" i="44" s="1"/>
  <c r="J15" i="44"/>
  <c r="X15" i="44" s="1"/>
  <c r="AL15" i="44" s="1"/>
  <c r="J17" i="44"/>
  <c r="X17" i="44" s="1"/>
  <c r="AL17" i="44" s="1"/>
  <c r="F16" i="44"/>
  <c r="P16" i="44"/>
  <c r="AD18" i="44"/>
  <c r="H15" i="44"/>
  <c r="V15" i="44" s="1"/>
  <c r="AJ15" i="44" s="1"/>
  <c r="AD15" i="44"/>
  <c r="M14" i="44"/>
  <c r="AA14" i="44" s="1"/>
  <c r="AO14" i="44" s="1"/>
  <c r="P14" i="44"/>
  <c r="HD9" i="42"/>
  <c r="T17" i="43"/>
  <c r="AB17" i="43" s="1"/>
  <c r="N17" i="43"/>
  <c r="H14" i="43"/>
  <c r="V14" i="43" s="1"/>
  <c r="AJ14" i="43" s="1"/>
  <c r="L14" i="43"/>
  <c r="Z14" i="43" s="1"/>
  <c r="AN14" i="43" s="1"/>
  <c r="M14" i="43"/>
  <c r="AA14" i="43" s="1"/>
  <c r="AO14" i="43" s="1"/>
  <c r="K14" i="43"/>
  <c r="Y14" i="43" s="1"/>
  <c r="AM14" i="43" s="1"/>
  <c r="G14" i="43"/>
  <c r="U14" i="43" s="1"/>
  <c r="AI14" i="43" s="1"/>
  <c r="I14" i="43"/>
  <c r="W14" i="43" s="1"/>
  <c r="AK14" i="43" s="1"/>
  <c r="F14" i="43"/>
  <c r="B13" i="43"/>
  <c r="J14" i="43"/>
  <c r="X14" i="43" s="1"/>
  <c r="AL14" i="43" s="1"/>
  <c r="I78" i="55"/>
  <c r="J23" i="40" s="1" a="1"/>
  <c r="J23" i="40" s="1"/>
  <c r="I94" i="55"/>
  <c r="E38" i="46"/>
  <c r="F38" i="46" a="1"/>
  <c r="F38" i="46" s="1"/>
  <c r="C48" i="46"/>
  <c r="E41" i="46"/>
  <c r="F41" i="46" a="1"/>
  <c r="F41" i="46" s="1"/>
  <c r="M101" i="55"/>
  <c r="M85" i="55"/>
  <c r="N30" i="40" s="1" a="1"/>
  <c r="N30" i="40" s="1"/>
  <c r="F101" i="55"/>
  <c r="F85" i="55"/>
  <c r="K99" i="55"/>
  <c r="K83" i="55"/>
  <c r="L28" i="40" s="1" a="1"/>
  <c r="L28" i="40" s="1"/>
  <c r="D48" i="46"/>
  <c r="H78" i="55"/>
  <c r="I23" i="40" s="1" a="1"/>
  <c r="I23" i="40" s="1"/>
  <c r="H94" i="55"/>
  <c r="H100" i="55"/>
  <c r="H84" i="55"/>
  <c r="I29" i="40" s="1" a="1"/>
  <c r="I29" i="40" s="1"/>
  <c r="N61" i="46"/>
  <c r="G97" i="55"/>
  <c r="G81" i="55"/>
  <c r="H26" i="40" s="1" a="1"/>
  <c r="H26" i="40" s="1"/>
  <c r="G78" i="55"/>
  <c r="H23" i="40" s="1" a="1"/>
  <c r="H23" i="40" s="1"/>
  <c r="G94" i="55"/>
  <c r="H18" i="16"/>
  <c r="V18" i="16" s="1"/>
  <c r="AJ18" i="16" s="1"/>
  <c r="I19" i="16"/>
  <c r="W19" i="16" s="1"/>
  <c r="AK19" i="16" s="1"/>
  <c r="L19" i="16"/>
  <c r="Z19" i="16" s="1"/>
  <c r="AN19" i="16" s="1"/>
  <c r="K19" i="16"/>
  <c r="Y19" i="16" s="1"/>
  <c r="AM19" i="16" s="1"/>
  <c r="I14" i="16"/>
  <c r="W14" i="16" s="1"/>
  <c r="AK14" i="16" s="1"/>
  <c r="I16" i="16"/>
  <c r="W16" i="16" s="1"/>
  <c r="AK16" i="16" s="1"/>
  <c r="J15" i="16"/>
  <c r="X15" i="16" s="1"/>
  <c r="AL15" i="16" s="1"/>
  <c r="H20" i="16"/>
  <c r="V20" i="16" s="1"/>
  <c r="AJ20" i="16" s="1"/>
  <c r="J20" i="16"/>
  <c r="X20" i="16" s="1"/>
  <c r="AL20" i="16" s="1"/>
  <c r="H21" i="16"/>
  <c r="V21" i="16" s="1"/>
  <c r="AJ21" i="16" s="1"/>
  <c r="G17" i="16"/>
  <c r="U17" i="16" s="1"/>
  <c r="AI17" i="16" s="1"/>
  <c r="M18" i="16"/>
  <c r="AA18" i="16" s="1"/>
  <c r="AO18" i="16" s="1"/>
  <c r="L20" i="16"/>
  <c r="Z20" i="16" s="1"/>
  <c r="AN20" i="16" s="1"/>
  <c r="K21" i="16"/>
  <c r="Y21" i="16" s="1"/>
  <c r="AM21" i="16" s="1"/>
  <c r="J19" i="16"/>
  <c r="X19" i="16" s="1"/>
  <c r="AL19" i="16" s="1"/>
  <c r="M14" i="16"/>
  <c r="AA14" i="16" s="1"/>
  <c r="AO14" i="16" s="1"/>
  <c r="K16" i="16"/>
  <c r="Y16" i="16" s="1"/>
  <c r="AM16" i="16" s="1"/>
  <c r="H16" i="16"/>
  <c r="V16" i="16" s="1"/>
  <c r="AJ16" i="16" s="1"/>
  <c r="G15" i="16"/>
  <c r="U15" i="16" s="1"/>
  <c r="AI15" i="16" s="1"/>
  <c r="G14" i="16"/>
  <c r="U14" i="16" s="1"/>
  <c r="AI14" i="16" s="1"/>
  <c r="F14" i="16"/>
  <c r="H15" i="16"/>
  <c r="V15" i="16" s="1"/>
  <c r="AJ15" i="16" s="1"/>
  <c r="L14" i="16"/>
  <c r="Z14" i="16" s="1"/>
  <c r="AN14" i="16" s="1"/>
  <c r="I17" i="16"/>
  <c r="W17" i="16" s="1"/>
  <c r="AK17" i="16" s="1"/>
  <c r="G21" i="16"/>
  <c r="U21" i="16" s="1"/>
  <c r="AI21" i="16" s="1"/>
  <c r="F20" i="16"/>
  <c r="F19" i="16"/>
  <c r="G16" i="16"/>
  <c r="U16" i="16" s="1"/>
  <c r="AI16" i="16" s="1"/>
  <c r="I15" i="16"/>
  <c r="W15" i="16" s="1"/>
  <c r="AK15" i="16" s="1"/>
  <c r="L17" i="16"/>
  <c r="Z17" i="16" s="1"/>
  <c r="AN17" i="16" s="1"/>
  <c r="K14" i="16"/>
  <c r="Y14" i="16" s="1"/>
  <c r="AM14" i="16" s="1"/>
  <c r="I18" i="16"/>
  <c r="W18" i="16" s="1"/>
  <c r="AK18" i="16" s="1"/>
  <c r="B13" i="16"/>
  <c r="F17" i="16"/>
  <c r="J17" i="16"/>
  <c r="X17" i="16" s="1"/>
  <c r="AL17" i="16" s="1"/>
  <c r="L18" i="16"/>
  <c r="Z18" i="16" s="1"/>
  <c r="AN18" i="16" s="1"/>
  <c r="M19" i="16"/>
  <c r="AA19" i="16" s="1"/>
  <c r="AO19" i="16" s="1"/>
  <c r="H19" i="16"/>
  <c r="V19" i="16" s="1"/>
  <c r="AJ19" i="16" s="1"/>
  <c r="G19" i="16"/>
  <c r="U19" i="16" s="1"/>
  <c r="AI19" i="16" s="1"/>
  <c r="F18" i="16"/>
  <c r="J14" i="16"/>
  <c r="X14" i="16" s="1"/>
  <c r="AL14" i="16" s="1"/>
  <c r="G18" i="16"/>
  <c r="U18" i="16" s="1"/>
  <c r="AI18" i="16" s="1"/>
  <c r="H14" i="16"/>
  <c r="V14" i="16" s="1"/>
  <c r="AJ14" i="16" s="1"/>
  <c r="F15" i="16"/>
  <c r="L15" i="16"/>
  <c r="Z15" i="16" s="1"/>
  <c r="AN15" i="16" s="1"/>
  <c r="F16" i="16"/>
  <c r="I21" i="16"/>
  <c r="W21" i="16" s="1"/>
  <c r="AK21" i="16" s="1"/>
  <c r="K15" i="16"/>
  <c r="Y15" i="16" s="1"/>
  <c r="AM15" i="16" s="1"/>
  <c r="J21" i="16"/>
  <c r="X21" i="16" s="1"/>
  <c r="AL21" i="16" s="1"/>
  <c r="I20" i="16"/>
  <c r="W20" i="16" s="1"/>
  <c r="AK20" i="16" s="1"/>
  <c r="L21" i="16"/>
  <c r="Z21" i="16" s="1"/>
  <c r="AN21" i="16" s="1"/>
  <c r="J18" i="16"/>
  <c r="X18" i="16" s="1"/>
  <c r="AL18" i="16" s="1"/>
  <c r="K17" i="16"/>
  <c r="Y17" i="16" s="1"/>
  <c r="AM17" i="16" s="1"/>
  <c r="M15" i="16"/>
  <c r="AA15" i="16" s="1"/>
  <c r="AO15" i="16" s="1"/>
  <c r="M16" i="16"/>
  <c r="AA16" i="16" s="1"/>
  <c r="AO16" i="16" s="1"/>
  <c r="H17" i="16"/>
  <c r="V17" i="16" s="1"/>
  <c r="AJ17" i="16" s="1"/>
  <c r="K20" i="16"/>
  <c r="Y20" i="16" s="1"/>
  <c r="AM20" i="16" s="1"/>
  <c r="M17" i="16"/>
  <c r="AA17" i="16" s="1"/>
  <c r="AO17" i="16" s="1"/>
  <c r="F21" i="16"/>
  <c r="M21" i="16"/>
  <c r="AA21" i="16" s="1"/>
  <c r="AO21" i="16" s="1"/>
  <c r="M20" i="16"/>
  <c r="AA20" i="16" s="1"/>
  <c r="AO20" i="16" s="1"/>
  <c r="L16" i="16"/>
  <c r="Z16" i="16" s="1"/>
  <c r="AN16" i="16" s="1"/>
  <c r="K18" i="16"/>
  <c r="Y18" i="16" s="1"/>
  <c r="AM18" i="16" s="1"/>
  <c r="J16" i="16"/>
  <c r="X16" i="16" s="1"/>
  <c r="AL16" i="16" s="1"/>
  <c r="G20" i="16"/>
  <c r="U20" i="16" s="1"/>
  <c r="AI20" i="16" s="1"/>
  <c r="J98" i="55"/>
  <c r="H101" i="55"/>
  <c r="H85" i="55"/>
  <c r="I30" i="40" s="1" a="1"/>
  <c r="I30" i="40" s="1"/>
  <c r="J77" i="55"/>
  <c r="J93" i="55"/>
  <c r="F84" i="55"/>
  <c r="F100" i="55"/>
  <c r="HF1" i="49"/>
  <c r="F44" i="46" a="1"/>
  <c r="F44" i="46" s="1"/>
  <c r="E44" i="46"/>
  <c r="H98" i="55"/>
  <c r="H82" i="55"/>
  <c r="I27" i="40" s="1" a="1"/>
  <c r="I27" i="40" s="1"/>
  <c r="F39" i="46" a="1"/>
  <c r="F39" i="46" s="1"/>
  <c r="E39" i="46"/>
  <c r="F77" i="55"/>
  <c r="M84" i="55"/>
  <c r="N29" i="40" s="1" a="1"/>
  <c r="N29" i="40" s="1"/>
  <c r="L99" i="55"/>
  <c r="L83" i="55"/>
  <c r="M28" i="40" s="1" a="1"/>
  <c r="M28" i="40" s="1"/>
  <c r="L97" i="55"/>
  <c r="L81" i="55"/>
  <c r="M26" i="40" s="1" a="1"/>
  <c r="M26" i="40" s="1"/>
  <c r="M98" i="55"/>
  <c r="G84" i="55"/>
  <c r="H29" i="40" s="1" a="1"/>
  <c r="H29" i="40" s="1"/>
  <c r="N16" i="43"/>
  <c r="T16" i="43"/>
  <c r="AB16" i="43" s="1"/>
  <c r="G93" i="55" l="1"/>
  <c r="K100" i="55"/>
  <c r="G98" i="55"/>
  <c r="H77" i="55"/>
  <c r="I100" i="55"/>
  <c r="H99" i="55"/>
  <c r="N35" i="55"/>
  <c r="M95" i="55"/>
  <c r="M103" i="55" s="1"/>
  <c r="K80" i="55"/>
  <c r="L25" i="40" s="1" a="1"/>
  <c r="L25" i="40" s="1"/>
  <c r="J94" i="55"/>
  <c r="N94" i="55" s="1"/>
  <c r="K93" i="55"/>
  <c r="N93" i="55" s="1"/>
  <c r="K97" i="55"/>
  <c r="N33" i="55"/>
  <c r="H97" i="55"/>
  <c r="L98" i="55"/>
  <c r="L103" i="55" s="1"/>
  <c r="M83" i="55"/>
  <c r="N28" i="40" s="1" a="1"/>
  <c r="N28" i="40" s="1"/>
  <c r="K37" i="55"/>
  <c r="N31" i="55"/>
  <c r="N28" i="55"/>
  <c r="A1" i="55"/>
  <c r="N58" i="46"/>
  <c r="N19" i="44"/>
  <c r="I95" i="55"/>
  <c r="I81" i="55"/>
  <c r="J26" i="40" s="1" a="1"/>
  <c r="J26" i="40" s="1"/>
  <c r="F82" i="55"/>
  <c r="F87" i="55" s="1"/>
  <c r="K95" i="55"/>
  <c r="K98" i="55"/>
  <c r="I97" i="55"/>
  <c r="F96" i="55"/>
  <c r="L84" i="55"/>
  <c r="M29" i="40" s="1" a="1"/>
  <c r="M29" i="40" s="1"/>
  <c r="N59" i="46"/>
  <c r="N34" i="55"/>
  <c r="M77" i="55"/>
  <c r="N22" i="40" s="1" a="1"/>
  <c r="N22" i="40" s="1"/>
  <c r="G100" i="55"/>
  <c r="L79" i="55"/>
  <c r="M24" i="40" s="1" a="1"/>
  <c r="M24" i="40" s="1"/>
  <c r="K79" i="55"/>
  <c r="L24" i="40" s="1" a="1"/>
  <c r="L24" i="40" s="1"/>
  <c r="AA19" i="44"/>
  <c r="AO19" i="44" s="1"/>
  <c r="N60" i="46"/>
  <c r="I98" i="55"/>
  <c r="J80" i="55"/>
  <c r="K25" i="40" s="1" a="1"/>
  <c r="K25" i="40" s="1"/>
  <c r="AH18" i="43"/>
  <c r="AP18" i="43" s="1"/>
  <c r="H80" i="55"/>
  <c r="I25" i="40" s="1" a="1"/>
  <c r="I25" i="40" s="1"/>
  <c r="F37" i="55"/>
  <c r="F105" i="55" s="1"/>
  <c r="N27" i="55"/>
  <c r="N54" i="46"/>
  <c r="N30" i="55"/>
  <c r="N56" i="46"/>
  <c r="J37" i="55"/>
  <c r="G80" i="55"/>
  <c r="H25" i="40" s="1" a="1"/>
  <c r="H25" i="40" s="1"/>
  <c r="L37" i="55"/>
  <c r="I80" i="55"/>
  <c r="J25" i="40" s="1" a="1"/>
  <c r="J25" i="40" s="1"/>
  <c r="J79" i="55"/>
  <c r="K24" i="40" s="1" a="1"/>
  <c r="K24" i="40" s="1"/>
  <c r="I37" i="55"/>
  <c r="G96" i="55"/>
  <c r="M80" i="55"/>
  <c r="N25" i="40" s="1" a="1"/>
  <c r="N25" i="40" s="1"/>
  <c r="L80" i="55"/>
  <c r="M25" i="40" s="1" a="1"/>
  <c r="M25" i="40" s="1"/>
  <c r="N32" i="55"/>
  <c r="N52" i="46"/>
  <c r="N57" i="46"/>
  <c r="F95" i="55"/>
  <c r="H79" i="55"/>
  <c r="I24" i="40" s="1" a="1"/>
  <c r="I24" i="40" s="1"/>
  <c r="H37" i="55"/>
  <c r="N55" i="46"/>
  <c r="M37" i="55"/>
  <c r="M105" i="55" s="1"/>
  <c r="N29" i="55"/>
  <c r="Y20" i="44"/>
  <c r="AM20" i="44" s="1"/>
  <c r="AH16" i="43"/>
  <c r="AP16" i="43" s="1"/>
  <c r="X20" i="44"/>
  <c r="AL20" i="44" s="1"/>
  <c r="AA20" i="44"/>
  <c r="AO20" i="44" s="1"/>
  <c r="T21" i="44"/>
  <c r="N21" i="44"/>
  <c r="Z21" i="44"/>
  <c r="AN21" i="44" s="1"/>
  <c r="X21" i="44"/>
  <c r="AL21" i="44" s="1"/>
  <c r="T20" i="44"/>
  <c r="N20" i="44"/>
  <c r="Z20" i="44"/>
  <c r="AN20" i="44" s="1"/>
  <c r="Y21" i="44"/>
  <c r="AM21" i="44" s="1"/>
  <c r="U20" i="44"/>
  <c r="AI20" i="44" s="1"/>
  <c r="AM19" i="44"/>
  <c r="G37" i="55"/>
  <c r="G95" i="55"/>
  <c r="AH19" i="43"/>
  <c r="AP19" i="43" s="1"/>
  <c r="T15" i="44"/>
  <c r="AB15" i="44" s="1"/>
  <c r="N15" i="44"/>
  <c r="T14" i="44"/>
  <c r="AB14" i="44" s="1"/>
  <c r="N14" i="44"/>
  <c r="T17" i="44"/>
  <c r="AB17" i="44" s="1"/>
  <c r="N17" i="44"/>
  <c r="G22" i="40" a="1"/>
  <c r="G22" i="40" s="1"/>
  <c r="T17" i="16"/>
  <c r="AB17" i="16" s="1"/>
  <c r="N17" i="16"/>
  <c r="T20" i="16"/>
  <c r="AB20" i="16" s="1"/>
  <c r="N20" i="16"/>
  <c r="G30" i="40" a="1"/>
  <c r="G30" i="40" s="1"/>
  <c r="N85" i="55"/>
  <c r="T18" i="44"/>
  <c r="AB18" i="44" s="1"/>
  <c r="N18" i="44"/>
  <c r="G23" i="40" a="1"/>
  <c r="G23" i="40" s="1"/>
  <c r="N78" i="55"/>
  <c r="T14" i="16"/>
  <c r="AB14" i="16" s="1"/>
  <c r="N14" i="16"/>
  <c r="T15" i="16"/>
  <c r="AB15" i="16" s="1"/>
  <c r="N15" i="16"/>
  <c r="H22" i="40" a="1"/>
  <c r="H22" i="40" s="1"/>
  <c r="M22" i="40" a="1"/>
  <c r="M22" i="40" s="1"/>
  <c r="G26" i="40" a="1"/>
  <c r="G26" i="40" s="1"/>
  <c r="AH15" i="43"/>
  <c r="AP15" i="43" s="1"/>
  <c r="L22" i="40" a="1"/>
  <c r="L22" i="40" s="1"/>
  <c r="G24" i="40" a="1"/>
  <c r="G24" i="40" s="1"/>
  <c r="T21" i="16"/>
  <c r="AB21" i="16" s="1"/>
  <c r="N21" i="16"/>
  <c r="T19" i="16"/>
  <c r="AB19" i="16" s="1"/>
  <c r="N19" i="16"/>
  <c r="G29" i="40" a="1"/>
  <c r="G29" i="40" s="1"/>
  <c r="K13" i="16"/>
  <c r="M13" i="16"/>
  <c r="L13" i="16"/>
  <c r="H13" i="16"/>
  <c r="J13" i="16"/>
  <c r="F13" i="16"/>
  <c r="P13" i="16" a="1"/>
  <c r="G13" i="16"/>
  <c r="I13" i="16"/>
  <c r="L13" i="43"/>
  <c r="G13" i="43"/>
  <c r="B23" i="43"/>
  <c r="J13" i="43"/>
  <c r="M13" i="43"/>
  <c r="K13" i="43"/>
  <c r="H13" i="43"/>
  <c r="I13" i="43"/>
  <c r="P13" i="43" a="1"/>
  <c r="P13" i="43" s="1"/>
  <c r="AD13" i="43" a="1"/>
  <c r="AD13" i="43" s="1"/>
  <c r="F13" i="43"/>
  <c r="AH17" i="43"/>
  <c r="AP17" i="43" s="1"/>
  <c r="J22" i="40" a="1"/>
  <c r="J22" i="40" s="1"/>
  <c r="T18" i="16"/>
  <c r="N18" i="16"/>
  <c r="N101" i="55"/>
  <c r="T14" i="43"/>
  <c r="AB14" i="43" s="1"/>
  <c r="N14" i="43"/>
  <c r="N99" i="55"/>
  <c r="I22" i="40" a="1"/>
  <c r="I22" i="40" s="1"/>
  <c r="P13" i="44"/>
  <c r="F13" i="44"/>
  <c r="L13" i="44"/>
  <c r="H13" i="44"/>
  <c r="M13" i="44"/>
  <c r="AD13" i="44"/>
  <c r="I13" i="44"/>
  <c r="G13" i="44"/>
  <c r="K13" i="44"/>
  <c r="J13" i="44"/>
  <c r="G25" i="40" a="1"/>
  <c r="G25" i="40" s="1"/>
  <c r="G28" i="40" a="1"/>
  <c r="G28" i="40" s="1"/>
  <c r="N83" i="55"/>
  <c r="K22" i="40" a="1"/>
  <c r="K22" i="40" s="1"/>
  <c r="T16" i="16"/>
  <c r="AB16" i="16" s="1"/>
  <c r="N16" i="16"/>
  <c r="E48" i="46"/>
  <c r="T16" i="44"/>
  <c r="AB16" i="44" s="1"/>
  <c r="N16" i="44"/>
  <c r="N100" i="55" l="1"/>
  <c r="I103" i="55"/>
  <c r="H103" i="55"/>
  <c r="G87" i="55"/>
  <c r="N97" i="55"/>
  <c r="G27" i="40" a="1"/>
  <c r="G27" i="40" s="1"/>
  <c r="G57" i="40" s="1"/>
  <c r="N57" i="40"/>
  <c r="N82" i="55"/>
  <c r="J103" i="55"/>
  <c r="N77" i="55"/>
  <c r="K103" i="55"/>
  <c r="K87" i="55"/>
  <c r="K106" i="55" s="1"/>
  <c r="L105" i="55"/>
  <c r="K105" i="55"/>
  <c r="G105" i="55"/>
  <c r="N84" i="55"/>
  <c r="N98" i="55"/>
  <c r="H105" i="55"/>
  <c r="I105" i="55"/>
  <c r="J105" i="55"/>
  <c r="N81" i="55"/>
  <c r="J87" i="55"/>
  <c r="L87" i="55"/>
  <c r="L106" i="55" s="1"/>
  <c r="F103" i="55"/>
  <c r="F106" i="55" s="1"/>
  <c r="F107" i="55" s="1"/>
  <c r="AB19" i="44"/>
  <c r="AP19" i="44"/>
  <c r="H87" i="55"/>
  <c r="H106" i="55" s="1"/>
  <c r="N96" i="55"/>
  <c r="G103" i="55"/>
  <c r="G106" i="55" s="1"/>
  <c r="N95" i="55"/>
  <c r="N80" i="55"/>
  <c r="I87" i="55"/>
  <c r="I106" i="55" s="1"/>
  <c r="N79" i="55"/>
  <c r="M87" i="55"/>
  <c r="M106" i="55" s="1"/>
  <c r="M107" i="55" s="1"/>
  <c r="AH17" i="16"/>
  <c r="AP17" i="16" s="1"/>
  <c r="N37" i="55"/>
  <c r="AH14" i="43"/>
  <c r="AP14" i="43" s="1"/>
  <c r="AH20" i="16"/>
  <c r="AP20" i="16" s="1"/>
  <c r="AH20" i="44"/>
  <c r="AP20" i="44" s="1"/>
  <c r="AB20" i="44"/>
  <c r="AH14" i="16"/>
  <c r="AP14" i="16" s="1"/>
  <c r="AH21" i="44"/>
  <c r="AP21" i="44" s="1"/>
  <c r="AB21" i="44"/>
  <c r="AH14" i="44"/>
  <c r="AP14" i="44" s="1"/>
  <c r="AH18" i="44"/>
  <c r="AP18" i="44" s="1"/>
  <c r="AH15" i="44"/>
  <c r="AP15" i="44" s="1"/>
  <c r="Y13" i="16"/>
  <c r="Y23" i="16" s="1"/>
  <c r="K23" i="16"/>
  <c r="V13" i="44"/>
  <c r="V22" i="44" s="1"/>
  <c r="H22" i="44"/>
  <c r="H23" i="44" s="1"/>
  <c r="I57" i="40"/>
  <c r="V13" i="43"/>
  <c r="V20" i="43" s="1"/>
  <c r="H20" i="43"/>
  <c r="H21" i="43" s="1"/>
  <c r="G23" i="16"/>
  <c r="U13" i="16"/>
  <c r="U23" i="16" s="1"/>
  <c r="AH21" i="16"/>
  <c r="AP21" i="16" s="1"/>
  <c r="P24" i="40"/>
  <c r="M22" i="44"/>
  <c r="M23" i="44" s="1"/>
  <c r="AA13" i="44"/>
  <c r="AA22" i="44" s="1"/>
  <c r="I20" i="43"/>
  <c r="I21" i="43" s="1"/>
  <c r="W13" i="43"/>
  <c r="W20" i="43" s="1"/>
  <c r="P25" i="40"/>
  <c r="Z13" i="44"/>
  <c r="Z22" i="44" s="1"/>
  <c r="L22" i="44"/>
  <c r="L23" i="44" s="1"/>
  <c r="Y13" i="43"/>
  <c r="Y20" i="43" s="1"/>
  <c r="K20" i="43"/>
  <c r="K21" i="43" s="1"/>
  <c r="AD17" i="16"/>
  <c r="AD21" i="16"/>
  <c r="AD16" i="16"/>
  <c r="AD20" i="16"/>
  <c r="AD18" i="16"/>
  <c r="AD14" i="16"/>
  <c r="P13" i="16"/>
  <c r="AD15" i="16"/>
  <c r="AD19" i="16"/>
  <c r="P29" i="40"/>
  <c r="Q29" i="40" s="1"/>
  <c r="P22" i="40"/>
  <c r="Q22" i="40" s="1"/>
  <c r="L57" i="40"/>
  <c r="F22" i="44"/>
  <c r="F23" i="44" s="1"/>
  <c r="T13" i="44"/>
  <c r="AH13" i="44" s="1"/>
  <c r="N13" i="44"/>
  <c r="N22" i="44" s="1"/>
  <c r="M20" i="43"/>
  <c r="M21" i="43" s="1"/>
  <c r="AA13" i="43"/>
  <c r="AA20" i="43" s="1"/>
  <c r="F23" i="16"/>
  <c r="N13" i="16"/>
  <c r="N23" i="16" s="1"/>
  <c r="T13" i="16"/>
  <c r="P26" i="40"/>
  <c r="Q26" i="40" s="1"/>
  <c r="X13" i="44"/>
  <c r="X22" i="44" s="1"/>
  <c r="J22" i="44"/>
  <c r="J23" i="44" s="1"/>
  <c r="AH16" i="16"/>
  <c r="AP16" i="16" s="1"/>
  <c r="Y13" i="44"/>
  <c r="Y22" i="44" s="1"/>
  <c r="K22" i="44"/>
  <c r="K23" i="44" s="1"/>
  <c r="X13" i="43"/>
  <c r="X20" i="43" s="1"/>
  <c r="J20" i="43"/>
  <c r="J21" i="43" s="1"/>
  <c r="X13" i="16"/>
  <c r="X23" i="16" s="1"/>
  <c r="J23" i="16"/>
  <c r="K57" i="40"/>
  <c r="I23" i="16"/>
  <c r="W13" i="16"/>
  <c r="W23" i="16" s="1"/>
  <c r="G22" i="44"/>
  <c r="G23" i="44" s="1"/>
  <c r="U13" i="44"/>
  <c r="U22" i="44" s="1"/>
  <c r="P27" i="40"/>
  <c r="Q27" i="40" s="1"/>
  <c r="N13" i="43"/>
  <c r="N20" i="43" s="1"/>
  <c r="F20" i="43"/>
  <c r="F21" i="43" s="1"/>
  <c r="T13" i="43"/>
  <c r="C26" i="43" a="1"/>
  <c r="C26" i="43" s="1"/>
  <c r="E26" i="43" s="1" a="1"/>
  <c r="B26" i="43" a="1"/>
  <c r="B26" i="43" s="1"/>
  <c r="H23" i="16"/>
  <c r="V13" i="16"/>
  <c r="V23" i="16" s="1"/>
  <c r="M57" i="40"/>
  <c r="H57" i="40"/>
  <c r="J57" i="40"/>
  <c r="G20" i="43"/>
  <c r="G21" i="43" s="1"/>
  <c r="U13" i="43"/>
  <c r="U20" i="43" s="1"/>
  <c r="Z13" i="16"/>
  <c r="Z23" i="16" s="1"/>
  <c r="L23" i="16"/>
  <c r="AH19" i="16"/>
  <c r="AP19" i="16" s="1"/>
  <c r="AH15" i="16"/>
  <c r="AP15" i="16" s="1"/>
  <c r="P30" i="40"/>
  <c r="Q30" i="40" s="1"/>
  <c r="P28" i="40"/>
  <c r="Q28" i="40" s="1"/>
  <c r="W13" i="44"/>
  <c r="W22" i="44" s="1"/>
  <c r="I22" i="44"/>
  <c r="I23" i="44" s="1"/>
  <c r="AH16" i="44"/>
  <c r="AP16" i="44" s="1"/>
  <c r="AH18" i="16"/>
  <c r="AP18" i="16" s="1"/>
  <c r="AB18" i="16"/>
  <c r="L20" i="43"/>
  <c r="L21" i="43" s="1"/>
  <c r="Z13" i="43"/>
  <c r="Z20" i="43" s="1"/>
  <c r="M23" i="16"/>
  <c r="M24" i="16" s="1"/>
  <c r="AA13" i="16"/>
  <c r="AA23" i="16" s="1"/>
  <c r="P23" i="40"/>
  <c r="Q23" i="40" s="1"/>
  <c r="AH17" i="44"/>
  <c r="AP17" i="44" s="1"/>
  <c r="K107" i="55" l="1"/>
  <c r="J106" i="55"/>
  <c r="I107" i="55"/>
  <c r="G107" i="55"/>
  <c r="L107" i="55"/>
  <c r="H107" i="55"/>
  <c r="N105" i="55"/>
  <c r="J107" i="55"/>
  <c r="Q25" i="40"/>
  <c r="N103" i="55"/>
  <c r="N87" i="55"/>
  <c r="Q24" i="40"/>
  <c r="AK13" i="43"/>
  <c r="AK20" i="43" s="1"/>
  <c r="AK13" i="16"/>
  <c r="AK23" i="16" s="1"/>
  <c r="AK24" i="16" s="1"/>
  <c r="AI13" i="16"/>
  <c r="AI23" i="16" s="1"/>
  <c r="AI24" i="16" s="1"/>
  <c r="AO13" i="44"/>
  <c r="AO22" i="44" s="1"/>
  <c r="AO23" i="44" s="1"/>
  <c r="AM13" i="44"/>
  <c r="AM22" i="44" s="1"/>
  <c r="AM23" i="44" s="1"/>
  <c r="AJ13" i="44"/>
  <c r="AJ22" i="44" s="1"/>
  <c r="AJ23" i="44" s="1"/>
  <c r="AI13" i="44"/>
  <c r="AI22" i="44" s="1"/>
  <c r="AI23" i="44" s="1"/>
  <c r="AJ13" i="16"/>
  <c r="AJ23" i="16" s="1"/>
  <c r="AJ24" i="16" s="1"/>
  <c r="AJ13" i="43"/>
  <c r="AJ20" i="43" s="1"/>
  <c r="AJ21" i="43" s="1"/>
  <c r="AK13" i="44"/>
  <c r="AK22" i="44" s="1"/>
  <c r="AK23" i="44" s="1"/>
  <c r="AN13" i="43"/>
  <c r="AN20" i="43" s="1"/>
  <c r="AN21" i="43" s="1"/>
  <c r="AM13" i="16"/>
  <c r="AM23" i="16" s="1"/>
  <c r="AM24" i="16" s="1"/>
  <c r="AH22" i="44"/>
  <c r="AO13" i="16"/>
  <c r="AO23" i="16" s="1"/>
  <c r="AO24" i="16" s="1"/>
  <c r="AI13" i="43"/>
  <c r="AI20" i="43" s="1"/>
  <c r="AI21" i="43" s="1"/>
  <c r="AL13" i="43"/>
  <c r="AL20" i="43" s="1"/>
  <c r="AL21" i="43" s="1"/>
  <c r="AL13" i="44"/>
  <c r="AL22" i="44" s="1"/>
  <c r="AL23" i="44" s="1"/>
  <c r="K11" i="40" a="1"/>
  <c r="K11" i="40" s="1"/>
  <c r="H16" i="40" a="1"/>
  <c r="H16" i="40" s="1"/>
  <c r="G20" i="40" a="1"/>
  <c r="G20" i="40" s="1"/>
  <c r="J13" i="40" a="1"/>
  <c r="J13" i="40" s="1"/>
  <c r="K19" i="40" a="1"/>
  <c r="K19" i="40" s="1"/>
  <c r="N11" i="40" a="1"/>
  <c r="N11" i="40" s="1"/>
  <c r="I11" i="40" a="1"/>
  <c r="I11" i="40" s="1"/>
  <c r="J12" i="40" a="1"/>
  <c r="J12" i="40" s="1"/>
  <c r="K12" i="40" a="1"/>
  <c r="K12" i="40" s="1"/>
  <c r="M12" i="40" a="1"/>
  <c r="M12" i="40" s="1"/>
  <c r="I18" i="40" a="1"/>
  <c r="I18" i="40" s="1"/>
  <c r="H19" i="40" a="1"/>
  <c r="H19" i="40" s="1"/>
  <c r="L15" i="40" a="1"/>
  <c r="L15" i="40" s="1"/>
  <c r="J11" i="40" a="1"/>
  <c r="J11" i="40" s="1"/>
  <c r="G17" i="40" a="1"/>
  <c r="G17" i="40" s="1"/>
  <c r="H14" i="40" a="1"/>
  <c r="H14" i="40" s="1"/>
  <c r="L11" i="40" a="1"/>
  <c r="L11" i="40" s="1"/>
  <c r="L13" i="40" a="1"/>
  <c r="L13" i="40" s="1"/>
  <c r="I14" i="40" a="1"/>
  <c r="I14" i="40" s="1"/>
  <c r="L17" i="40" a="1"/>
  <c r="L17" i="40" s="1"/>
  <c r="L18" i="40" a="1"/>
  <c r="L18" i="40" s="1"/>
  <c r="I15" i="40" a="1"/>
  <c r="I15" i="40" s="1"/>
  <c r="M17" i="40" a="1"/>
  <c r="M17" i="40" s="1"/>
  <c r="M14" i="40" a="1"/>
  <c r="M14" i="40" s="1"/>
  <c r="G11" i="40" a="1"/>
  <c r="G11" i="40" s="1"/>
  <c r="N20" i="40" a="1"/>
  <c r="N20" i="40" s="1"/>
  <c r="G16" i="40" a="1"/>
  <c r="G16" i="40" s="1"/>
  <c r="H17" i="40" a="1"/>
  <c r="H17" i="40" s="1"/>
  <c r="N12" i="40" a="1"/>
  <c r="N12" i="40" s="1"/>
  <c r="N19" i="40" a="1"/>
  <c r="N19" i="40" s="1"/>
  <c r="J16" i="40" a="1"/>
  <c r="J16" i="40" s="1"/>
  <c r="N15" i="40" a="1"/>
  <c r="N15" i="40" s="1"/>
  <c r="G14" i="40" a="1"/>
  <c r="G14" i="40" s="1"/>
  <c r="K17" i="40" a="1"/>
  <c r="K17" i="40" s="1"/>
  <c r="M13" i="40" a="1"/>
  <c r="M13" i="40" s="1"/>
  <c r="M18" i="40" a="1"/>
  <c r="M18" i="40" s="1"/>
  <c r="K18" i="40" a="1"/>
  <c r="K18" i="40" s="1"/>
  <c r="I12" i="40" a="1"/>
  <c r="I12" i="40" s="1"/>
  <c r="H12" i="40" a="1"/>
  <c r="H12" i="40" s="1"/>
  <c r="N17" i="40" a="1"/>
  <c r="N17" i="40" s="1"/>
  <c r="M19" i="40" a="1"/>
  <c r="M19" i="40" s="1"/>
  <c r="L12" i="40" a="1"/>
  <c r="L12" i="40" s="1"/>
  <c r="N18" i="40" a="1"/>
  <c r="N18" i="40" s="1"/>
  <c r="J20" i="40" a="1"/>
  <c r="J20" i="40" s="1"/>
  <c r="N13" i="40" a="1"/>
  <c r="N13" i="40" s="1"/>
  <c r="I16" i="40" a="1"/>
  <c r="I16" i="40" s="1"/>
  <c r="AD13" i="16"/>
  <c r="K14" i="40" a="1"/>
  <c r="K14" i="40" s="1"/>
  <c r="J19" i="40" a="1"/>
  <c r="J19" i="40" s="1"/>
  <c r="I17" i="40" a="1"/>
  <c r="I17" i="40" s="1"/>
  <c r="N14" i="40" a="1"/>
  <c r="N14" i="40" s="1"/>
  <c r="H13" i="40" a="1"/>
  <c r="H13" i="40" s="1"/>
  <c r="L16" i="40" a="1"/>
  <c r="L16" i="40" s="1"/>
  <c r="H18" i="40" a="1"/>
  <c r="H18" i="40" s="1"/>
  <c r="M15" i="40" a="1"/>
  <c r="M15" i="40" s="1"/>
  <c r="G12" i="40" a="1"/>
  <c r="G12" i="40" s="1"/>
  <c r="M16" i="40" a="1"/>
  <c r="M16" i="40" s="1"/>
  <c r="I13" i="40" a="1"/>
  <c r="I13" i="40" s="1"/>
  <c r="H15" i="40" a="1"/>
  <c r="H15" i="40" s="1"/>
  <c r="G18" i="40" a="1"/>
  <c r="G18" i="40" s="1"/>
  <c r="G13" i="40" a="1"/>
  <c r="G13" i="40" s="1"/>
  <c r="M11" i="40" a="1"/>
  <c r="M11" i="40" s="1"/>
  <c r="L19" i="40" a="1"/>
  <c r="L19" i="40" s="1"/>
  <c r="K20" i="40" a="1"/>
  <c r="K20" i="40" s="1"/>
  <c r="K15" i="40" a="1"/>
  <c r="K15" i="40" s="1"/>
  <c r="M20" i="40" a="1"/>
  <c r="M20" i="40" s="1"/>
  <c r="J17" i="40" a="1"/>
  <c r="J17" i="40" s="1"/>
  <c r="J18" i="40" a="1"/>
  <c r="J18" i="40" s="1"/>
  <c r="L14" i="40" a="1"/>
  <c r="L14" i="40" s="1"/>
  <c r="J15" i="40" a="1"/>
  <c r="J15" i="40" s="1"/>
  <c r="I19" i="40" a="1"/>
  <c r="I19" i="40" s="1"/>
  <c r="K16" i="40" a="1"/>
  <c r="K16" i="40" s="1"/>
  <c r="N16" i="40" a="1"/>
  <c r="N16" i="40" s="1"/>
  <c r="H20" i="40" a="1"/>
  <c r="H20" i="40" s="1"/>
  <c r="J14" i="40" a="1"/>
  <c r="J14" i="40" s="1"/>
  <c r="K13" i="40" a="1"/>
  <c r="K13" i="40" s="1"/>
  <c r="L20" i="40" a="1"/>
  <c r="L20" i="40" s="1"/>
  <c r="G19" i="40" a="1"/>
  <c r="G19" i="40" s="1"/>
  <c r="I20" i="40" a="1"/>
  <c r="I20" i="40" s="1"/>
  <c r="H11" i="40" a="1"/>
  <c r="H11" i="40" s="1"/>
  <c r="G15" i="40" a="1"/>
  <c r="G15" i="40" s="1"/>
  <c r="I24" i="16"/>
  <c r="AH13" i="16"/>
  <c r="T23" i="16"/>
  <c r="AB13" i="16"/>
  <c r="AB23" i="16" s="1"/>
  <c r="T22" i="44"/>
  <c r="AB13" i="44"/>
  <c r="AB22" i="44" s="1"/>
  <c r="G24" i="16"/>
  <c r="N21" i="43"/>
  <c r="HF8" i="42"/>
  <c r="N23" i="44"/>
  <c r="HF8" i="41"/>
  <c r="H24" i="16"/>
  <c r="HF8" i="34"/>
  <c r="N24" i="16"/>
  <c r="L24" i="16"/>
  <c r="J24" i="16"/>
  <c r="F24" i="16"/>
  <c r="AK21" i="43"/>
  <c r="AN13" i="16"/>
  <c r="AN23" i="16" s="1"/>
  <c r="AN24" i="16" s="1"/>
  <c r="G31" i="43"/>
  <c r="M27" i="43"/>
  <c r="K31" i="43"/>
  <c r="L30" i="43"/>
  <c r="L36" i="43" s="1"/>
  <c r="J31" i="43"/>
  <c r="F28" i="43"/>
  <c r="L31" i="43"/>
  <c r="J27" i="43"/>
  <c r="G30" i="43"/>
  <c r="G36" i="43" s="1"/>
  <c r="G27" i="43"/>
  <c r="E26" i="43"/>
  <c r="H27" i="43"/>
  <c r="K29" i="43"/>
  <c r="J29" i="43"/>
  <c r="F29" i="43"/>
  <c r="F27" i="43"/>
  <c r="J30" i="43"/>
  <c r="J36" i="43" s="1"/>
  <c r="H29" i="43"/>
  <c r="H31" i="43"/>
  <c r="M28" i="43"/>
  <c r="M34" i="43" s="1"/>
  <c r="F30" i="43"/>
  <c r="F31" i="43"/>
  <c r="J28" i="43"/>
  <c r="J34" i="43" s="1"/>
  <c r="K27" i="43"/>
  <c r="L28" i="43"/>
  <c r="L34" i="43" s="1"/>
  <c r="H30" i="43"/>
  <c r="H36" i="43" s="1"/>
  <c r="I31" i="43"/>
  <c r="I28" i="43"/>
  <c r="I34" i="43" s="1"/>
  <c r="G28" i="43"/>
  <c r="G34" i="43" s="1"/>
  <c r="M29" i="43"/>
  <c r="K30" i="43"/>
  <c r="K36" i="43" s="1"/>
  <c r="M31" i="43"/>
  <c r="M30" i="43"/>
  <c r="M36" i="43" s="1"/>
  <c r="H28" i="43"/>
  <c r="H34" i="43" s="1"/>
  <c r="L29" i="43"/>
  <c r="K28" i="43"/>
  <c r="K34" i="43" s="1"/>
  <c r="I30" i="43"/>
  <c r="I36" i="43" s="1"/>
  <c r="I27" i="43"/>
  <c r="I29" i="43"/>
  <c r="L27" i="43"/>
  <c r="G29" i="43"/>
  <c r="AL13" i="16"/>
  <c r="AL23" i="16" s="1"/>
  <c r="AL24" i="16" s="1"/>
  <c r="AO13" i="43"/>
  <c r="AO20" i="43" s="1"/>
  <c r="AO21" i="43" s="1"/>
  <c r="K24" i="16"/>
  <c r="AH13" i="43"/>
  <c r="AB13" i="43"/>
  <c r="AB20" i="43" s="1"/>
  <c r="T20" i="43"/>
  <c r="AM13" i="43"/>
  <c r="AM20" i="43" s="1"/>
  <c r="AM21" i="43" s="1"/>
  <c r="AN13" i="44"/>
  <c r="AN22" i="44" s="1"/>
  <c r="AN23" i="44" s="1"/>
  <c r="N106" i="55" l="1"/>
  <c r="N107" i="55" s="1"/>
  <c r="K26" i="43"/>
  <c r="K33" i="43" s="1"/>
  <c r="K38" i="43" s="1"/>
  <c r="L26" i="43"/>
  <c r="L33" i="43" s="1"/>
  <c r="L38" i="43" s="1"/>
  <c r="H26" i="43"/>
  <c r="H33" i="43" s="1"/>
  <c r="H38" i="43" s="1"/>
  <c r="G26" i="43"/>
  <c r="G33" i="43" s="1"/>
  <c r="G38" i="43" s="1"/>
  <c r="I26" i="43"/>
  <c r="I33" i="43" s="1"/>
  <c r="I38" i="43" s="1"/>
  <c r="F26" i="43"/>
  <c r="J26" i="43"/>
  <c r="J33" i="43" s="1"/>
  <c r="J38" i="43" s="1"/>
  <c r="M26" i="43"/>
  <c r="M33" i="43" s="1"/>
  <c r="M38" i="43" s="1"/>
  <c r="H56" i="40"/>
  <c r="P12" i="40"/>
  <c r="Q12" i="40" s="1"/>
  <c r="K56" i="40"/>
  <c r="N53" i="40" a="1"/>
  <c r="N53" i="40" s="1"/>
  <c r="J48" i="40" a="1"/>
  <c r="J48" i="40" s="1"/>
  <c r="I44" i="40" a="1"/>
  <c r="I44" i="40" s="1"/>
  <c r="M45" i="40" a="1"/>
  <c r="M45" i="40" s="1"/>
  <c r="K48" i="40" a="1"/>
  <c r="K48" i="40" s="1"/>
  <c r="J51" i="40" a="1"/>
  <c r="J51" i="40" s="1"/>
  <c r="J47" i="40" a="1"/>
  <c r="J47" i="40" s="1"/>
  <c r="I48" i="40" a="1"/>
  <c r="I48" i="40" s="1"/>
  <c r="L45" i="40" a="1"/>
  <c r="L45" i="40" s="1"/>
  <c r="I46" i="40" a="1"/>
  <c r="I46" i="40" s="1"/>
  <c r="H45" i="40" a="1"/>
  <c r="H45" i="40" s="1"/>
  <c r="J49" i="40" a="1"/>
  <c r="J49" i="40" s="1"/>
  <c r="J53" i="40" a="1"/>
  <c r="J53" i="40" s="1"/>
  <c r="G46" i="40" a="1"/>
  <c r="G46" i="40" s="1"/>
  <c r="H48" i="40" a="1"/>
  <c r="H48" i="40" s="1"/>
  <c r="G49" i="40" a="1"/>
  <c r="G49" i="40" s="1"/>
  <c r="G44" i="40" a="1"/>
  <c r="G44" i="40" s="1"/>
  <c r="I53" i="40" a="1"/>
  <c r="I53" i="40" s="1"/>
  <c r="J50" i="40" a="1"/>
  <c r="J50" i="40" s="1"/>
  <c r="M47" i="40" a="1"/>
  <c r="M47" i="40" s="1"/>
  <c r="G52" i="40" a="1"/>
  <c r="G52" i="40" s="1"/>
  <c r="I49" i="40" a="1"/>
  <c r="I49" i="40" s="1"/>
  <c r="H53" i="40" a="1"/>
  <c r="H53" i="40" s="1"/>
  <c r="G50" i="40" a="1"/>
  <c r="G50" i="40" s="1"/>
  <c r="I47" i="40" a="1"/>
  <c r="I47" i="40" s="1"/>
  <c r="N52" i="40" a="1"/>
  <c r="N52" i="40" s="1"/>
  <c r="L47" i="40" a="1"/>
  <c r="L47" i="40" s="1"/>
  <c r="N50" i="40" a="1"/>
  <c r="N50" i="40" s="1"/>
  <c r="G51" i="40" a="1"/>
  <c r="G51" i="40" s="1"/>
  <c r="N46" i="40" a="1"/>
  <c r="N46" i="40" s="1"/>
  <c r="N47" i="40" a="1"/>
  <c r="N47" i="40" s="1"/>
  <c r="I52" i="40" a="1"/>
  <c r="I52" i="40" s="1"/>
  <c r="L44" i="40" a="1"/>
  <c r="L44" i="40" s="1"/>
  <c r="K45" i="40" a="1"/>
  <c r="K45" i="40" s="1"/>
  <c r="L53" i="40" a="1"/>
  <c r="L53" i="40" s="1"/>
  <c r="N51" i="40" a="1"/>
  <c r="N51" i="40" s="1"/>
  <c r="H46" i="40" a="1"/>
  <c r="H46" i="40" s="1"/>
  <c r="I50" i="40" a="1"/>
  <c r="I50" i="40" s="1"/>
  <c r="N49" i="40" a="1"/>
  <c r="N49" i="40" s="1"/>
  <c r="K51" i="40" a="1"/>
  <c r="K51" i="40" s="1"/>
  <c r="M49" i="40" a="1"/>
  <c r="M49" i="40" s="1"/>
  <c r="H50" i="40" a="1"/>
  <c r="H50" i="40" s="1"/>
  <c r="N44" i="40" a="1"/>
  <c r="N44" i="40" s="1"/>
  <c r="J52" i="40" a="1"/>
  <c r="J52" i="40" s="1"/>
  <c r="L52" i="40" a="1"/>
  <c r="L52" i="40" s="1"/>
  <c r="J45" i="40" a="1"/>
  <c r="J45" i="40" s="1"/>
  <c r="L48" i="40" a="1"/>
  <c r="L48" i="40" s="1"/>
  <c r="M52" i="40" a="1"/>
  <c r="M52" i="40" s="1"/>
  <c r="H49" i="40" a="1"/>
  <c r="H49" i="40" s="1"/>
  <c r="L51" i="40" a="1"/>
  <c r="L51" i="40" s="1"/>
  <c r="G47" i="40" a="1"/>
  <c r="G47" i="40" s="1"/>
  <c r="M53" i="40" a="1"/>
  <c r="M53" i="40" s="1"/>
  <c r="H51" i="40" a="1"/>
  <c r="H51" i="40" s="1"/>
  <c r="K44" i="40" a="1"/>
  <c r="K44" i="40" s="1"/>
  <c r="G48" i="40" a="1"/>
  <c r="G48" i="40" s="1"/>
  <c r="M44" i="40" a="1"/>
  <c r="M44" i="40" s="1"/>
  <c r="K50" i="40" a="1"/>
  <c r="K50" i="40" s="1"/>
  <c r="M46" i="40" a="1"/>
  <c r="M46" i="40" s="1"/>
  <c r="N48" i="40" a="1"/>
  <c r="N48" i="40" s="1"/>
  <c r="H47" i="40" a="1"/>
  <c r="H47" i="40" s="1"/>
  <c r="N45" i="40" a="1"/>
  <c r="N45" i="40" s="1"/>
  <c r="J44" i="40" a="1"/>
  <c r="J44" i="40" s="1"/>
  <c r="K53" i="40" a="1"/>
  <c r="K53" i="40" s="1"/>
  <c r="L50" i="40" a="1"/>
  <c r="L50" i="40" s="1"/>
  <c r="J46" i="40" a="1"/>
  <c r="J46" i="40" s="1"/>
  <c r="L46" i="40" a="1"/>
  <c r="L46" i="40" s="1"/>
  <c r="G53" i="40" a="1"/>
  <c r="G53" i="40" s="1"/>
  <c r="K47" i="40" a="1"/>
  <c r="K47" i="40" s="1"/>
  <c r="M50" i="40" a="1"/>
  <c r="M50" i="40" s="1"/>
  <c r="M48" i="40" a="1"/>
  <c r="M48" i="40" s="1"/>
  <c r="G45" i="40" a="1"/>
  <c r="G45" i="40" s="1"/>
  <c r="L49" i="40" a="1"/>
  <c r="L49" i="40" s="1"/>
  <c r="H52" i="40" a="1"/>
  <c r="H52" i="40" s="1"/>
  <c r="I45" i="40" a="1"/>
  <c r="I45" i="40" s="1"/>
  <c r="K52" i="40" a="1"/>
  <c r="K52" i="40" s="1"/>
  <c r="K49" i="40" a="1"/>
  <c r="K49" i="40" s="1"/>
  <c r="I51" i="40" a="1"/>
  <c r="I51" i="40" s="1"/>
  <c r="K46" i="40" a="1"/>
  <c r="K46" i="40" s="1"/>
  <c r="M51" i="40" a="1"/>
  <c r="M51" i="40" s="1"/>
  <c r="H44" i="40" a="1"/>
  <c r="H44" i="40" s="1"/>
  <c r="J56" i="40"/>
  <c r="N56" i="40"/>
  <c r="P19" i="40"/>
  <c r="Q19" i="40" s="1"/>
  <c r="M56" i="40"/>
  <c r="N27" i="43"/>
  <c r="AH23" i="16"/>
  <c r="AH24" i="16" s="1"/>
  <c r="AP13" i="16"/>
  <c r="AP23" i="16" s="1"/>
  <c r="AP24" i="16" s="1"/>
  <c r="P13" i="40"/>
  <c r="Q13" i="40" s="1"/>
  <c r="P18" i="40"/>
  <c r="Q18" i="40" s="1"/>
  <c r="I56" i="40"/>
  <c r="AH20" i="43"/>
  <c r="AH21" i="43" s="1"/>
  <c r="AP13" i="43"/>
  <c r="AP20" i="43" s="1"/>
  <c r="AP21" i="43" s="1"/>
  <c r="H41" i="40" a="1"/>
  <c r="H41" i="40" s="1"/>
  <c r="M40" i="40" a="1"/>
  <c r="M40" i="40" s="1"/>
  <c r="N34" i="40" a="1"/>
  <c r="N34" i="40" s="1"/>
  <c r="M39" i="40" a="1"/>
  <c r="M39" i="40" s="1"/>
  <c r="N41" i="40" a="1"/>
  <c r="N41" i="40" s="1"/>
  <c r="L36" i="40" a="1"/>
  <c r="L36" i="40" s="1"/>
  <c r="J41" i="40" a="1"/>
  <c r="J41" i="40" s="1"/>
  <c r="G33" i="40" a="1"/>
  <c r="G33" i="40" s="1"/>
  <c r="L41" i="40" a="1"/>
  <c r="L41" i="40" s="1"/>
  <c r="J36" i="40" a="1"/>
  <c r="J36" i="40" s="1"/>
  <c r="M38" i="40" a="1"/>
  <c r="M38" i="40" s="1"/>
  <c r="M34" i="40" a="1"/>
  <c r="M34" i="40" s="1"/>
  <c r="N37" i="40" a="1"/>
  <c r="N37" i="40" s="1"/>
  <c r="H33" i="40" a="1"/>
  <c r="H33" i="40" s="1"/>
  <c r="L35" i="40" a="1"/>
  <c r="L35" i="40" s="1"/>
  <c r="H42" i="40" a="1"/>
  <c r="H42" i="40" s="1"/>
  <c r="L38" i="40" a="1"/>
  <c r="L38" i="40" s="1"/>
  <c r="K36" i="40" a="1"/>
  <c r="K36" i="40" s="1"/>
  <c r="H39" i="40" a="1"/>
  <c r="H39" i="40" s="1"/>
  <c r="N36" i="40" a="1"/>
  <c r="N36" i="40" s="1"/>
  <c r="L39" i="40" a="1"/>
  <c r="L39" i="40" s="1"/>
  <c r="N33" i="40" a="1"/>
  <c r="N33" i="40" s="1"/>
  <c r="G35" i="40" a="1"/>
  <c r="G35" i="40" s="1"/>
  <c r="G36" i="40" a="1"/>
  <c r="G36" i="40" s="1"/>
  <c r="I38" i="40" a="1"/>
  <c r="I38" i="40" s="1"/>
  <c r="L40" i="40" a="1"/>
  <c r="L40" i="40" s="1"/>
  <c r="H34" i="40" a="1"/>
  <c r="H34" i="40" s="1"/>
  <c r="J38" i="40" a="1"/>
  <c r="J38" i="40" s="1"/>
  <c r="G40" i="40" a="1"/>
  <c r="G40" i="40" s="1"/>
  <c r="G39" i="40" a="1"/>
  <c r="G39" i="40" s="1"/>
  <c r="K37" i="40" a="1"/>
  <c r="K37" i="40" s="1"/>
  <c r="I34" i="40" a="1"/>
  <c r="I34" i="40" s="1"/>
  <c r="I40" i="40" a="1"/>
  <c r="I40" i="40" s="1"/>
  <c r="G37" i="40" a="1"/>
  <c r="G37" i="40" s="1"/>
  <c r="G38" i="40" a="1"/>
  <c r="G38" i="40" s="1"/>
  <c r="M36" i="40" a="1"/>
  <c r="M36" i="40" s="1"/>
  <c r="I36" i="40" a="1"/>
  <c r="I36" i="40" s="1"/>
  <c r="K33" i="40" a="1"/>
  <c r="K33" i="40" s="1"/>
  <c r="J34" i="40" a="1"/>
  <c r="J34" i="40" s="1"/>
  <c r="H36" i="40" a="1"/>
  <c r="H36" i="40" s="1"/>
  <c r="K40" i="40" a="1"/>
  <c r="K40" i="40" s="1"/>
  <c r="H37" i="40" a="1"/>
  <c r="H37" i="40" s="1"/>
  <c r="G34" i="40" a="1"/>
  <c r="G34" i="40" s="1"/>
  <c r="J33" i="40" a="1"/>
  <c r="J33" i="40" s="1"/>
  <c r="G42" i="40" a="1"/>
  <c r="G42" i="40" s="1"/>
  <c r="L33" i="40" a="1"/>
  <c r="L33" i="40" s="1"/>
  <c r="J37" i="40" a="1"/>
  <c r="J37" i="40" s="1"/>
  <c r="I33" i="40" a="1"/>
  <c r="I33" i="40" s="1"/>
  <c r="N35" i="40" a="1"/>
  <c r="N35" i="40" s="1"/>
  <c r="K41" i="40" a="1"/>
  <c r="K41" i="40" s="1"/>
  <c r="J39" i="40" a="1"/>
  <c r="J39" i="40" s="1"/>
  <c r="N40" i="40" a="1"/>
  <c r="N40" i="40" s="1"/>
  <c r="H35" i="40" a="1"/>
  <c r="H35" i="40" s="1"/>
  <c r="M35" i="40" a="1"/>
  <c r="M35" i="40" s="1"/>
  <c r="H40" i="40" a="1"/>
  <c r="H40" i="40" s="1"/>
  <c r="L37" i="40" a="1"/>
  <c r="L37" i="40" s="1"/>
  <c r="I41" i="40" a="1"/>
  <c r="I41" i="40" s="1"/>
  <c r="I35" i="40" a="1"/>
  <c r="I35" i="40" s="1"/>
  <c r="M42" i="40" a="1"/>
  <c r="M42" i="40" s="1"/>
  <c r="N38" i="40" a="1"/>
  <c r="N38" i="40" s="1"/>
  <c r="G41" i="40" a="1"/>
  <c r="G41" i="40" s="1"/>
  <c r="H38" i="40" a="1"/>
  <c r="H38" i="40" s="1"/>
  <c r="M33" i="40" a="1"/>
  <c r="M33" i="40" s="1"/>
  <c r="J42" i="40" a="1"/>
  <c r="J42" i="40" s="1"/>
  <c r="I39" i="40" a="1"/>
  <c r="I39" i="40" s="1"/>
  <c r="K35" i="40" a="1"/>
  <c r="K35" i="40" s="1"/>
  <c r="I42" i="40" a="1"/>
  <c r="I42" i="40" s="1"/>
  <c r="K39" i="40" a="1"/>
  <c r="K39" i="40" s="1"/>
  <c r="L34" i="40" a="1"/>
  <c r="L34" i="40" s="1"/>
  <c r="N42" i="40" a="1"/>
  <c r="N42" i="40" s="1"/>
  <c r="K38" i="40" a="1"/>
  <c r="K38" i="40" s="1"/>
  <c r="M37" i="40" a="1"/>
  <c r="M37" i="40" s="1"/>
  <c r="I37" i="40" a="1"/>
  <c r="I37" i="40" s="1"/>
  <c r="J35" i="40" a="1"/>
  <c r="J35" i="40" s="1"/>
  <c r="N39" i="40" a="1"/>
  <c r="N39" i="40" s="1"/>
  <c r="K34" i="40" a="1"/>
  <c r="K34" i="40" s="1"/>
  <c r="K42" i="40" a="1"/>
  <c r="K42" i="40" s="1"/>
  <c r="M41" i="40" a="1"/>
  <c r="M41" i="40" s="1"/>
  <c r="J40" i="40" a="1"/>
  <c r="J40" i="40" s="1"/>
  <c r="L42" i="40" a="1"/>
  <c r="L42" i="40" s="1"/>
  <c r="N28" i="43"/>
  <c r="F34" i="43"/>
  <c r="N34" i="43" s="1"/>
  <c r="P16" i="40"/>
  <c r="Q16" i="40" s="1"/>
  <c r="P20" i="40"/>
  <c r="Q20" i="40" s="1"/>
  <c r="P17" i="40"/>
  <c r="Q17" i="40" s="1"/>
  <c r="N31" i="43"/>
  <c r="N30" i="43"/>
  <c r="F36" i="43"/>
  <c r="N36" i="43" s="1"/>
  <c r="AH23" i="44"/>
  <c r="N29" i="43"/>
  <c r="P15" i="40"/>
  <c r="Q15" i="40" s="1"/>
  <c r="P14" i="40"/>
  <c r="Q14" i="40" s="1"/>
  <c r="G56" i="40"/>
  <c r="P11" i="40"/>
  <c r="Q11" i="40" s="1"/>
  <c r="L56" i="40"/>
  <c r="AP13" i="44"/>
  <c r="AP22" i="44" s="1"/>
  <c r="AP23" i="44" s="1"/>
  <c r="G54" i="40" l="1"/>
  <c r="K54" i="40"/>
  <c r="H54" i="40"/>
  <c r="I54" i="40"/>
  <c r="P39" i="40"/>
  <c r="Q39" i="40" s="1"/>
  <c r="M58" i="40"/>
  <c r="P35" i="40"/>
  <c r="Q35" i="40" s="1"/>
  <c r="P53" i="40"/>
  <c r="Q53" i="40" s="1"/>
  <c r="P47" i="40"/>
  <c r="Q47" i="40" s="1"/>
  <c r="N59" i="40"/>
  <c r="I59" i="40"/>
  <c r="L58" i="40"/>
  <c r="N58" i="40"/>
  <c r="P41" i="40"/>
  <c r="Q41" i="40" s="1"/>
  <c r="P42" i="40"/>
  <c r="Q42" i="40" s="1"/>
  <c r="P40" i="40"/>
  <c r="Q40" i="40" s="1"/>
  <c r="N54" i="40"/>
  <c r="L59" i="40"/>
  <c r="G59" i="40"/>
  <c r="P44" i="40"/>
  <c r="Q44" i="40" s="1"/>
  <c r="F33" i="43"/>
  <c r="N33" i="43" s="1"/>
  <c r="N26" i="43"/>
  <c r="O25" i="43" s="1"/>
  <c r="J58" i="40"/>
  <c r="H59" i="40"/>
  <c r="M59" i="40"/>
  <c r="P50" i="40"/>
  <c r="Q50" i="40" s="1"/>
  <c r="P49" i="40"/>
  <c r="Q49" i="40" s="1"/>
  <c r="P34" i="40"/>
  <c r="Q34" i="40" s="1"/>
  <c r="P38" i="40"/>
  <c r="Q38" i="40" s="1"/>
  <c r="P45" i="40"/>
  <c r="Q45" i="40" s="1"/>
  <c r="P48" i="40"/>
  <c r="Q48" i="40" s="1"/>
  <c r="K58" i="40"/>
  <c r="H58" i="40"/>
  <c r="L54" i="40"/>
  <c r="P37" i="40"/>
  <c r="Q37" i="40" s="1"/>
  <c r="J59" i="40"/>
  <c r="K59" i="40"/>
  <c r="P46" i="40"/>
  <c r="Q46" i="40" s="1"/>
  <c r="J54" i="40"/>
  <c r="P51" i="40"/>
  <c r="Q51" i="40" s="1"/>
  <c r="P52" i="40"/>
  <c r="Q52" i="40" s="1"/>
  <c r="M54" i="40"/>
  <c r="I58" i="40"/>
  <c r="P36" i="40"/>
  <c r="Q36" i="40" s="1"/>
  <c r="P33" i="40"/>
  <c r="Q33" i="40" s="1"/>
  <c r="G58" i="40"/>
  <c r="G60" i="40" l="1"/>
  <c r="I60" i="40"/>
  <c r="H60" i="40"/>
  <c r="F38" i="43"/>
  <c r="K60" i="40"/>
  <c r="M60" i="40"/>
  <c r="N60" i="40"/>
  <c r="A54" i="40"/>
  <c r="P54" i="40"/>
  <c r="L60" i="40"/>
  <c r="J60" i="40"/>
  <c r="D36" i="40" l="1"/>
  <c r="D34" i="40"/>
  <c r="D20" i="40"/>
  <c r="D13" i="40"/>
  <c r="D42" i="40"/>
  <c r="D48" i="40"/>
  <c r="D16" i="40"/>
  <c r="D26" i="40"/>
  <c r="D53" i="40"/>
  <c r="D25" i="40"/>
  <c r="D49" i="40"/>
  <c r="D39" i="40"/>
  <c r="D40" i="40"/>
  <c r="D33" i="40"/>
  <c r="D47" i="40"/>
  <c r="D50" i="40"/>
  <c r="D45" i="40"/>
  <c r="D44" i="40"/>
  <c r="D18" i="40"/>
  <c r="D30" i="40"/>
  <c r="D19" i="40"/>
  <c r="D29" i="40"/>
  <c r="D14" i="40"/>
  <c r="D46" i="40"/>
  <c r="D23" i="40"/>
  <c r="D31" i="40"/>
  <c r="D22" i="40"/>
  <c r="D35" i="40"/>
  <c r="D24" i="40"/>
  <c r="D12" i="40"/>
  <c r="D52" i="40"/>
  <c r="D51" i="40"/>
  <c r="D15" i="40"/>
  <c r="D17" i="40"/>
  <c r="D27" i="40"/>
  <c r="D38" i="40"/>
  <c r="D28" i="40"/>
  <c r="D37" i="40"/>
  <c r="D11" i="40"/>
  <c r="D41" i="40"/>
  <c r="D54" i="40" l="1"/>
  <c r="D60" i="40" s="1"/>
  <c r="E24" i="40" l="1"/>
  <c r="E45" i="40"/>
  <c r="E47" i="40"/>
  <c r="E25" i="40"/>
  <c r="E28" i="40"/>
  <c r="E16" i="40"/>
  <c r="E12" i="40"/>
  <c r="E37" i="40"/>
  <c r="E27" i="40"/>
  <c r="E44" i="40"/>
  <c r="E42" i="40"/>
  <c r="E23" i="40"/>
  <c r="E38" i="40"/>
  <c r="E22" i="40"/>
  <c r="E52" i="40"/>
  <c r="E41" i="40"/>
  <c r="E17" i="40"/>
  <c r="E51" i="40"/>
  <c r="E53" i="40"/>
  <c r="E49" i="40"/>
  <c r="E15" i="40"/>
  <c r="E19" i="40"/>
  <c r="E18" i="40"/>
  <c r="E50" i="40"/>
  <c r="E48" i="40"/>
  <c r="E34" i="40"/>
  <c r="E36" i="40"/>
  <c r="E46" i="40"/>
  <c r="E14" i="40"/>
  <c r="E20" i="40"/>
  <c r="E31" i="40"/>
  <c r="E11" i="40"/>
  <c r="E35" i="40"/>
  <c r="E39" i="40"/>
  <c r="E30" i="40"/>
  <c r="E40" i="40"/>
  <c r="E13" i="40"/>
  <c r="E26" i="40"/>
  <c r="E29" i="40"/>
  <c r="E33" i="40"/>
  <c r="E54" i="40" l="1"/>
  <c r="F39" i="40"/>
  <c r="F34" i="40"/>
  <c r="F35" i="40"/>
  <c r="F36" i="40"/>
  <c r="F49" i="40"/>
  <c r="O49" i="40" s="1"/>
  <c r="F30" i="40"/>
  <c r="O30" i="40" s="1"/>
  <c r="F26" i="40"/>
  <c r="O26" i="40" s="1"/>
  <c r="F37" i="40"/>
  <c r="F44" i="40"/>
  <c r="F27" i="40"/>
  <c r="O27" i="40" s="1"/>
  <c r="F40" i="40"/>
  <c r="O40" i="40" s="1"/>
  <c r="F22" i="40"/>
  <c r="F48" i="40"/>
  <c r="O48" i="40" s="1"/>
  <c r="F16" i="40"/>
  <c r="F24" i="40"/>
  <c r="O24" i="40" s="1"/>
  <c r="F14" i="40"/>
  <c r="F50" i="40"/>
  <c r="O50" i="40" s="1"/>
  <c r="F52" i="40"/>
  <c r="O52" i="40" s="1"/>
  <c r="F13" i="40"/>
  <c r="F18" i="40"/>
  <c r="F51" i="40"/>
  <c r="O51" i="40" s="1"/>
  <c r="F33" i="40"/>
  <c r="F12" i="40"/>
  <c r="F20" i="40"/>
  <c r="F23" i="40"/>
  <c r="O23" i="40" s="1"/>
  <c r="F45" i="40"/>
  <c r="O45" i="40" s="1"/>
  <c r="F17" i="40"/>
  <c r="F42" i="40"/>
  <c r="F19" i="40"/>
  <c r="F47" i="40"/>
  <c r="O47" i="40" s="1"/>
  <c r="F41" i="40"/>
  <c r="F28" i="40"/>
  <c r="O28" i="40" s="1"/>
  <c r="F29" i="40"/>
  <c r="O29" i="40" s="1"/>
  <c r="F31" i="40"/>
  <c r="O31" i="40" s="1"/>
  <c r="F38" i="40"/>
  <c r="F11" i="40"/>
  <c r="F53" i="40"/>
  <c r="O53" i="40" s="1"/>
  <c r="F46" i="40"/>
  <c r="O46" i="40" s="1"/>
  <c r="F25" i="40"/>
  <c r="O25" i="40" s="1"/>
  <c r="F15" i="40"/>
  <c r="O15" i="40" s="1"/>
  <c r="O22" i="40" l="1"/>
  <c r="O13" i="40"/>
  <c r="O33" i="40"/>
  <c r="O38" i="40"/>
  <c r="O19" i="40"/>
  <c r="O42" i="40"/>
  <c r="O36" i="40"/>
  <c r="O35" i="40"/>
  <c r="O17" i="40"/>
  <c r="O34" i="40"/>
  <c r="O16" i="40"/>
  <c r="O39" i="40"/>
  <c r="O14" i="40"/>
  <c r="O37" i="40"/>
  <c r="O11" i="40"/>
  <c r="O20" i="40"/>
  <c r="O41" i="40"/>
  <c r="O12" i="40"/>
  <c r="O18" i="40"/>
  <c r="O44" i="40"/>
  <c r="F54" i="40"/>
  <c r="T10" i="40" l="1"/>
  <c r="O54" i="40"/>
  <c r="O60" i="40" s="1"/>
  <c r="A60" i="40" s="1"/>
  <c r="T11" i="40"/>
  <c r="T13" i="40" l="1"/>
  <c r="A13" i="40" s="1"/>
  <c r="L1" i="4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tc={A6E219E9-EF5A-4AB9-BD50-F4B2DBE2B399}</author>
  </authors>
  <commentList>
    <comment ref="B3" authorId="0" shapeId="0" xr:uid="{A6E219E9-EF5A-4AB9-BD50-F4B2DBE2B3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Contracted redacted, internal not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<sst xmlns="http://schemas.openxmlformats.org/spreadsheetml/2006/main" count="914" uniqueCount="336">
  <si>
    <t>Overview</t>
  </si>
  <si>
    <t>About this workbook</t>
  </si>
  <si>
    <t>Tab colour meanings</t>
  </si>
  <si>
    <t>Control and reporting sheets</t>
  </si>
  <si>
    <t>Calculation sheets</t>
  </si>
  <si>
    <t>Primary input sheets</t>
  </si>
  <si>
    <t>Secondary input sheets (feed in to primary input sheets). These sheets are ad-hoc, free form calculations</t>
  </si>
  <si>
    <t>Variance sheets</t>
  </si>
  <si>
    <t>Cell colour meanings</t>
  </si>
  <si>
    <t>Fixed cell - should not be changed by user</t>
  </si>
  <si>
    <t>Input cell - value can be changed by the user</t>
  </si>
  <si>
    <t>Formulas change at this point - value should not be changed by user</t>
  </si>
  <si>
    <t>Cell targeted by solver - value should not be changed by user</t>
  </si>
  <si>
    <t>Assertion/check passes</t>
  </si>
  <si>
    <t>Assertion/check fails</t>
  </si>
  <si>
    <t>How to use this workbook</t>
  </si>
  <si>
    <t>Model structure</t>
  </si>
  <si>
    <t>Reference 
to report</t>
  </si>
  <si>
    <t>Header worksheets</t>
  </si>
  <si>
    <t>Description of worksheet</t>
  </si>
  <si>
    <t>Key assumptions</t>
  </si>
  <si>
    <t>This tab presents the key assumptions applied to the costs in this model.</t>
  </si>
  <si>
    <t>Historical indirect capex</t>
  </si>
  <si>
    <t>Data source</t>
  </si>
  <si>
    <t>Internal_labour_inputs</t>
  </si>
  <si>
    <t>This tab summarises the inputs used in the calculation tabs relating to the internal labour FTEs and costs. It also includes some calculations pertaining to the external recruitment fee.</t>
  </si>
  <si>
    <t>Outsourced_labour_inputs</t>
  </si>
  <si>
    <t>This tab summarises the inputs used in the calculation tabs relating to the outsourced labour FTEs and costs.</t>
  </si>
  <si>
    <t>Non-labour_inputs</t>
  </si>
  <si>
    <t>This tab summarises the inputs used in the calculation tabs relating to the non-labour quantities and costs.</t>
  </si>
  <si>
    <t>Labour-related(susso)_inputs</t>
  </si>
  <si>
    <t>Internal_labour_calcs</t>
  </si>
  <si>
    <t>This tab summarises the internal labour costs and categorises them in accordance with the various cost categories. It also splits up the internal labour costs into direct and indirect costs.</t>
  </si>
  <si>
    <t>Outsourced_labour_calcs</t>
  </si>
  <si>
    <t>This tab summarises the outsourced labour costs and categorises them in accordance with the various cost categories. It also splits up the outsourced labour costs into direct and indirect costs.</t>
  </si>
  <si>
    <t>Labour-related_calcs</t>
  </si>
  <si>
    <t>This tab forecasts the labour-related costs i.e., travel expenses, IT costs, recruitment and training.</t>
  </si>
  <si>
    <t>Non-labour_calcs</t>
  </si>
  <si>
    <t>This tab summarises the non-labour costs and categorises them in accordance with the various cost categories.</t>
  </si>
  <si>
    <t>FTE&amp;roles_calcs</t>
  </si>
  <si>
    <t>This tab summarises the number of FTEs by category and is used in the calculations in other tabs of the workbook.</t>
  </si>
  <si>
    <t>Summary tables</t>
  </si>
  <si>
    <t>Total</t>
  </si>
  <si>
    <t>Notes</t>
  </si>
  <si>
    <t>General</t>
  </si>
  <si>
    <t>Model period</t>
  </si>
  <si>
    <t>FY2023</t>
  </si>
  <si>
    <t>FY2024</t>
  </si>
  <si>
    <t>FY2026</t>
  </si>
  <si>
    <t>FY2027</t>
  </si>
  <si>
    <t>FY2028</t>
  </si>
  <si>
    <t>Labour cost assumption</t>
  </si>
  <si>
    <t>Base salary</t>
  </si>
  <si>
    <t>Average total hours worked per month</t>
  </si>
  <si>
    <t>hours</t>
  </si>
  <si>
    <t>Labour - related cost assumptions</t>
  </si>
  <si>
    <t>Apportioning cost</t>
  </si>
  <si>
    <t>Recruitment fees assumptions</t>
  </si>
  <si>
    <t>Recruitment fees as % of annual salary</t>
  </si>
  <si>
    <t>%</t>
  </si>
  <si>
    <t>Roles recruited using external recruiter</t>
  </si>
  <si>
    <t>% of number of FTEs considered as 'new'</t>
  </si>
  <si>
    <t>Training cost assumptions</t>
  </si>
  <si>
    <t>Training cost per annum per staff</t>
  </si>
  <si>
    <t>Broader cost category</t>
  </si>
  <si>
    <t>Total annualised training cost</t>
  </si>
  <si>
    <t>Total training cost across all internal staff in one year (Project Management)</t>
  </si>
  <si>
    <t>Total training cost across all internal staff in one year (Environment)</t>
  </si>
  <si>
    <t>Total monthly training cost</t>
  </si>
  <si>
    <t>Total adj. training cost per month (Project Management)</t>
  </si>
  <si>
    <t>Total adj. training cost per month (Environment)</t>
  </si>
  <si>
    <t>Number of FTE per year by cost category</t>
  </si>
  <si>
    <t>IT hardware cost assumptions</t>
  </si>
  <si>
    <t>IT hardware cost per annum per employee</t>
  </si>
  <si>
    <t>Number of FTEs considered as 'new'</t>
  </si>
  <si>
    <t>Travel expenses assumptions</t>
  </si>
  <si>
    <t>Number of trips taken in each year of the modelling period</t>
  </si>
  <si>
    <t>Number of nights assumed per trip throughout modelling period</t>
  </si>
  <si>
    <t>#</t>
  </si>
  <si>
    <t>Cost per trip per staff</t>
  </si>
  <si>
    <t>Cost per return flight to sites</t>
  </si>
  <si>
    <t>ATO rates for Accom &amp; Meals</t>
  </si>
  <si>
    <t>Car hire per day at site</t>
  </si>
  <si>
    <t>Number of staff per trip</t>
  </si>
  <si>
    <t>Direct cost assumptions</t>
  </si>
  <si>
    <t>Share of internal labour costs that are direct</t>
  </si>
  <si>
    <t>Share of contracted labour costs that are direct</t>
  </si>
  <si>
    <t>Share of labour-related costs that are direct</t>
  </si>
  <si>
    <t>Share of non-labour costs that are direct</t>
  </si>
  <si>
    <t>Dollar Basis Conversions</t>
  </si>
  <si>
    <t>Historical (Nominal, Dollars)</t>
  </si>
  <si>
    <t>Labour (internal and outsourced, direct)</t>
  </si>
  <si>
    <t>Labour (internal and outsourced, direct) Total</t>
  </si>
  <si>
    <t>Labour related (direct)</t>
  </si>
  <si>
    <t>Labour related (direct) Subtotal</t>
  </si>
  <si>
    <t>Indirect</t>
  </si>
  <si>
    <t>Indirect Subtotal</t>
  </si>
  <si>
    <t>Check</t>
  </si>
  <si>
    <t>Source:</t>
  </si>
  <si>
    <t>FTEs</t>
  </si>
  <si>
    <t>blank</t>
  </si>
  <si>
    <t>Costs</t>
  </si>
  <si>
    <t>Item</t>
  </si>
  <si>
    <t>Cost Category</t>
  </si>
  <si>
    <t>Resource</t>
  </si>
  <si>
    <t>Internal labour inputs</t>
  </si>
  <si>
    <t>FTE inputs</t>
  </si>
  <si>
    <t>end</t>
  </si>
  <si>
    <t>Historical</t>
  </si>
  <si>
    <t>Forecast (Base + oncost and support cost)</t>
  </si>
  <si>
    <t>Recruitment fee calculation</t>
  </si>
  <si>
    <t>check</t>
  </si>
  <si>
    <t>Total over forecast period</t>
  </si>
  <si>
    <t>Annual salary</t>
  </si>
  <si>
    <t>FTE average over modelling period</t>
  </si>
  <si>
    <t>Outsourced labour inputs</t>
  </si>
  <si>
    <t>Forecast</t>
  </si>
  <si>
    <t>Non- labour inputs</t>
  </si>
  <si>
    <t>Quantity</t>
  </si>
  <si>
    <t xml:space="preserve"> </t>
  </si>
  <si>
    <t>Internal labour cost calculations</t>
  </si>
  <si>
    <t>This tab calculates the forecast internal labour capex and categorises the costs by cost category.</t>
  </si>
  <si>
    <t>Total direct and indirect costs</t>
  </si>
  <si>
    <t>Labour costs - Direct costs only</t>
  </si>
  <si>
    <t>Labour costs - Indirect costs only</t>
  </si>
  <si>
    <t>Capex category</t>
  </si>
  <si>
    <t>Total capex</t>
  </si>
  <si>
    <t>Outsourced labour cost calculations</t>
  </si>
  <si>
    <t>This tab calculates the forecast outsourced labour capex and categorises the costs by cost category.</t>
  </si>
  <si>
    <t>Labour-related costs - Direct costs only</t>
  </si>
  <si>
    <t>Labour-related costs - Indirect costs only</t>
  </si>
  <si>
    <t>Labour-related cost calculations</t>
  </si>
  <si>
    <t>Training</t>
  </si>
  <si>
    <t xml:space="preserve"> Recruitment</t>
  </si>
  <si>
    <t>IT Hardware expenses</t>
  </si>
  <si>
    <t>Travel expenses for non-works delivery staff</t>
  </si>
  <si>
    <t>Total labour-related costs - direct</t>
  </si>
  <si>
    <t>Total labour-related costs - indirect</t>
  </si>
  <si>
    <t>Non-labour cost calculations</t>
  </si>
  <si>
    <t>This tab calculates the forecast non-labour capex and categorises the costs by cost category.</t>
  </si>
  <si>
    <t>Non-labour costs - Direct costs only</t>
  </si>
  <si>
    <t>Non-labour costs - Indirect costs only</t>
  </si>
  <si>
    <t>Broader category</t>
  </si>
  <si>
    <t>FTEs and roles</t>
  </si>
  <si>
    <t>This tab presents the FTE calculations for labour across both historical and forecast capex.</t>
  </si>
  <si>
    <t>Number of FTEs (internal and contracted labour)</t>
  </si>
  <si>
    <t>Av forecast FTE per month</t>
  </si>
  <si>
    <t>Total FTEs per month</t>
  </si>
  <si>
    <t>Target - Internal and contracted labour total</t>
  </si>
  <si>
    <t>Number of FTEs (internal labour only)</t>
  </si>
  <si>
    <t>Variance - Internal labour total</t>
  </si>
  <si>
    <t>No. of internal roles over entire project</t>
  </si>
  <si>
    <t>No. of outsourced roles over entire project</t>
  </si>
  <si>
    <t>Total roles</t>
  </si>
  <si>
    <t>Section Check:</t>
  </si>
  <si>
    <t>Total costs across entire period</t>
  </si>
  <si>
    <t xml:space="preserve">Total capex </t>
  </si>
  <si>
    <t>Total capex (excl. historical data)</t>
  </si>
  <si>
    <t>Labour and labour-related (direct)</t>
  </si>
  <si>
    <t>Labour-related (direct)</t>
  </si>
  <si>
    <t>check 1</t>
  </si>
  <si>
    <t>check 2</t>
  </si>
  <si>
    <t>check 3</t>
  </si>
  <si>
    <t>check 4</t>
  </si>
  <si>
    <t>check 5</t>
  </si>
  <si>
    <t>End</t>
  </si>
  <si>
    <t>Totals</t>
  </si>
  <si>
    <t>Dollar Basis</t>
  </si>
  <si>
    <t>FullRate</t>
  </si>
  <si>
    <t>BaseRate</t>
  </si>
  <si>
    <t>Travel time allowance</t>
  </si>
  <si>
    <t>Avg forecast FTE per month</t>
  </si>
  <si>
    <t>Avg FTE per month</t>
  </si>
  <si>
    <t>$ Real (2024-2025)</t>
  </si>
  <si>
    <t>Total - By cost category</t>
  </si>
  <si>
    <t>Total - Direct + Indirect</t>
  </si>
  <si>
    <t>Inputs</t>
  </si>
  <si>
    <t>This tab replicates the 'Inputs' tab with the main purpose of standardising the resource rates to be consistently presented in Real 2026 dollars.</t>
  </si>
  <si>
    <t>This tab summarises the inputs which are classified as labour related. However labour related costs are forecast using the standardised approach in 'Labour-related_calcs'.</t>
  </si>
  <si>
    <t>Summary of tables that will be used in the Capex Forecast Model and other submission documents.</t>
  </si>
  <si>
    <t>Blank</t>
  </si>
  <si>
    <t>Labour and overhead costs for the System Operability project</t>
  </si>
  <si>
    <t>SO cost allocation model period</t>
  </si>
  <si>
    <t>SO categories</t>
  </si>
  <si>
    <t>Target</t>
  </si>
  <si>
    <t>SO (WO)</t>
  </si>
  <si>
    <t>FY2033</t>
  </si>
  <si>
    <t>FY2032</t>
  </si>
  <si>
    <t>FY2031</t>
  </si>
  <si>
    <t>FY2030</t>
  </si>
  <si>
    <t>FY2029</t>
  </si>
  <si>
    <t>FY2025</t>
  </si>
  <si>
    <t>Non labour</t>
  </si>
  <si>
    <t>Non labour Subtotal</t>
  </si>
  <si>
    <t>Historical data (1/07/2023 to 30/6/2025)</t>
  </si>
  <si>
    <t>This workbook is the supporting model to the 'Labour and Indirect Costs forecast for the System Operability project' document.</t>
  </si>
  <si>
    <t xml:space="preserve">This model substantiates values documented in the report in relation to the ‘Labour cost and Corporate and Network Overhead Capex' for the System Operability project. </t>
  </si>
  <si>
    <r>
      <t xml:space="preserve">Historical data (actuals) in this workbook range from </t>
    </r>
    <r>
      <rPr>
        <sz val="11"/>
        <color theme="1"/>
        <rFont val="Open Sans"/>
        <family val="2"/>
      </rPr>
      <t>1 July 2022</t>
    </r>
    <r>
      <rPr>
        <sz val="11"/>
        <color theme="1"/>
        <rFont val="Open Sans"/>
        <family val="2"/>
        <scheme val="minor"/>
      </rPr>
      <t xml:space="preserve"> to 30 Jun 2025</t>
    </r>
  </si>
  <si>
    <t>Forecast data in this workbook range from 1 Jul 2025 to 30 June 2033</t>
  </si>
  <si>
    <r>
      <t xml:space="preserve">This tab presents the hardcoded values summarising the actual cost data accumulated over the </t>
    </r>
    <r>
      <rPr>
        <sz val="11"/>
        <color theme="0"/>
        <rFont val="Open Sans"/>
        <family val="2"/>
      </rPr>
      <t>1 July 2022 to 30 Jun 2025</t>
    </r>
    <r>
      <rPr>
        <sz val="11"/>
        <color theme="0"/>
        <rFont val="Open Sans"/>
        <family val="2"/>
        <scheme val="minor"/>
      </rPr>
      <t xml:space="preserve"> time period ('cost incurred to date' i.e., 'Actuals') relating to the System Operability project. The historical capex is based on transactions recorded in Ellipse (Transgrid's enterprise resource planning system).</t>
    </r>
  </si>
  <si>
    <t>This tab presents the forecast FTEs and capex for the System Operability project developed using a bottom-up approach. The tab extracts resource rates from TransGrid's finance system and calculates internal labour costs and non-labour cost. It also presents the outsourced labour cost expected over the course of the project. Note that it does not include labour-related costs i.e., travel expenses, IT costs, recruitment and training.</t>
  </si>
  <si>
    <t>Number of months working on System Operability</t>
  </si>
  <si>
    <t>Total one-off recruitment fee (no adjustment for FTEs on System Operability)</t>
  </si>
  <si>
    <t>This tab presents the calculations for the forecast capex for training, travel expenses, recruitment and IT hardware across the different cost categories for the System Operability project.</t>
  </si>
  <si>
    <t>Average number of months working on System Operability project</t>
  </si>
  <si>
    <t>Total one-off recruitment fee (adjustment for FTEs on System Operability)</t>
  </si>
  <si>
    <t>Column Reference</t>
  </si>
  <si>
    <t>$ Real (2022-2023)</t>
  </si>
  <si>
    <t>FullRate (Converted to Real 2023)</t>
  </si>
  <si>
    <t>BaseRate (Converted to Real 2023)</t>
  </si>
  <si>
    <t>Real 2024-25 to Real 2022-23</t>
  </si>
  <si>
    <t>This tab presents the key assumptions applied in this model. Outputs in this model will be presented in FY23 dollars.</t>
  </si>
  <si>
    <t>Real, $FY2023</t>
  </si>
  <si>
    <t>Historical (Real, $22-23)</t>
  </si>
  <si>
    <t>Forecast (Real, $22-23)</t>
  </si>
  <si>
    <t>This tab presents the tables for the cost allocation report (in FY23 dollars).</t>
  </si>
  <si>
    <t>Nominal (Mid Period) to Real 2023 (End Period)</t>
  </si>
  <si>
    <t>Non Labour</t>
  </si>
  <si>
    <t>Indirect capex</t>
  </si>
  <si>
    <t>Non-labour capex</t>
  </si>
  <si>
    <t>Real 2025-26 to Real 2022-23</t>
  </si>
  <si>
    <t>Real 2026-27 to Real 2022-23</t>
  </si>
  <si>
    <t>$ Real (2026-2027)</t>
  </si>
  <si>
    <t>$ Real (2025-2026)</t>
  </si>
  <si>
    <t>Dollar basis of labour forecast</t>
  </si>
  <si>
    <t>Travel</t>
  </si>
  <si>
    <t>Recruitment</t>
  </si>
  <si>
    <t>IT Hardware</t>
  </si>
  <si>
    <t>$Real, 2022-23</t>
  </si>
  <si>
    <t>Network Planning</t>
  </si>
  <si>
    <t>[Spare]</t>
  </si>
  <si>
    <t>Corporate</t>
  </si>
  <si>
    <t>Asset Management</t>
  </si>
  <si>
    <t>Delivery</t>
  </si>
  <si>
    <t>Network Operations</t>
  </si>
  <si>
    <t>Finance</t>
  </si>
  <si>
    <t>IT</t>
  </si>
  <si>
    <t>Regulatory submissions</t>
  </si>
  <si>
    <t xml:space="preserve">System Resilience </t>
  </si>
  <si>
    <t>General Manager</t>
  </si>
  <si>
    <t>Internal Labour</t>
  </si>
  <si>
    <t xml:space="preserve">project management </t>
  </si>
  <si>
    <t>Level 4 ID Manager (Network Projects)</t>
  </si>
  <si>
    <t>Contracted Labour</t>
  </si>
  <si>
    <t>Project Manager (Network Projects)</t>
  </si>
  <si>
    <t>Program &amp; Risk Planner</t>
  </si>
  <si>
    <t>Program and Risk Planner (Portfolio Controls)</t>
  </si>
  <si>
    <t>Project Controller - Senior</t>
  </si>
  <si>
    <t>Project Controller (Portfolio Controls)</t>
  </si>
  <si>
    <t>Contract Manager</t>
  </si>
  <si>
    <t>Contract Manager - Senior (Commercial)</t>
  </si>
  <si>
    <t>Project Director</t>
  </si>
  <si>
    <t>Project Manager - Senior (Network Projects)</t>
  </si>
  <si>
    <t>Procurement Officer</t>
  </si>
  <si>
    <t>Supply Specialist (Project Procurement)</t>
  </si>
  <si>
    <t xml:space="preserve">Project Admin </t>
  </si>
  <si>
    <t>Admin Support Officer (Network Projects)</t>
  </si>
  <si>
    <t>Test Manager</t>
  </si>
  <si>
    <t xml:space="preserve">Test management </t>
  </si>
  <si>
    <t>SCADA/AEMS Testers</t>
  </si>
  <si>
    <t>SCADA Officer (Nwk Operations Tech)</t>
  </si>
  <si>
    <t>Security Tester</t>
  </si>
  <si>
    <t>Infrastructure Tester</t>
  </si>
  <si>
    <t>User Acceptance Testing (Control Room)</t>
  </si>
  <si>
    <t>Network Operations Officer (Control Centre)</t>
  </si>
  <si>
    <t>Test Automation Developer</t>
  </si>
  <si>
    <t>Technology change and release manager</t>
  </si>
  <si>
    <t xml:space="preserve">Lead Architect </t>
  </si>
  <si>
    <t>Technology Architecture</t>
  </si>
  <si>
    <t>IT Support Analyst - Senior (IT Service Mgmt)</t>
  </si>
  <si>
    <t xml:space="preserve">Infrastrucutre Architect </t>
  </si>
  <si>
    <t xml:space="preserve">Security Architect </t>
  </si>
  <si>
    <t xml:space="preserve">Network Architect </t>
  </si>
  <si>
    <t>Safety Officer</t>
  </si>
  <si>
    <t>HSE</t>
  </si>
  <si>
    <t>Safety Officer (Safety and Environmental Delivery)</t>
  </si>
  <si>
    <t>Environmental officer</t>
  </si>
  <si>
    <t>Environment Officer (Safety and Environmental Delivery)</t>
  </si>
  <si>
    <t>Close-Out</t>
  </si>
  <si>
    <t>SCADA Engineer</t>
  </si>
  <si>
    <t xml:space="preserve">Control Room Operator </t>
  </si>
  <si>
    <t>Project Admin</t>
  </si>
  <si>
    <t xml:space="preserve">Product Manager </t>
  </si>
  <si>
    <t>Control Room SMEs</t>
  </si>
  <si>
    <t>Designer - Telecommunications</t>
  </si>
  <si>
    <t>SCADA Dual Homing</t>
  </si>
  <si>
    <t>Telecommunications Design Engineer (Eng&amp;Design Leadership)</t>
  </si>
  <si>
    <t>Telecommunication Technician</t>
  </si>
  <si>
    <t>Telecommunication Technician (Construction)</t>
  </si>
  <si>
    <t>Telecommuniction Technician (travel and sustenance)</t>
  </si>
  <si>
    <t xml:space="preserve">SCADA Engineer (sustenance) </t>
  </si>
  <si>
    <t>PDC &amp; PMU Data Feed</t>
  </si>
  <si>
    <t>Senior SCADA Engineer</t>
  </si>
  <si>
    <t>Asset Manager (Asset Analytics&amp;Insights)</t>
  </si>
  <si>
    <t>Network Engineer (Control Room)</t>
  </si>
  <si>
    <t>Senior SCADA Application Developer</t>
  </si>
  <si>
    <t>Outage Management</t>
  </si>
  <si>
    <t>Data Architect</t>
  </si>
  <si>
    <t>Data Management</t>
  </si>
  <si>
    <t>Control Room Operator SME</t>
  </si>
  <si>
    <t>Control Centre</t>
  </si>
  <si>
    <t xml:space="preserve">AEMS Engineer </t>
  </si>
  <si>
    <t xml:space="preserve">Junior SCADA Engineer </t>
  </si>
  <si>
    <t>Control Room - Network Control Manager</t>
  </si>
  <si>
    <t>Operational Planning Engineer</t>
  </si>
  <si>
    <t>Operational Planning Systems</t>
  </si>
  <si>
    <t>Asset Engineer</t>
  </si>
  <si>
    <t>Engineer</t>
  </si>
  <si>
    <t>Operational Document Management System</t>
  </si>
  <si>
    <t>Senior Engineer</t>
  </si>
  <si>
    <t>Change Management</t>
  </si>
  <si>
    <t>Project Engineer - Senior (Network Projects)</t>
  </si>
  <si>
    <t>Organisation Change Manager</t>
  </si>
  <si>
    <t>Site Manager - Wallgrove</t>
  </si>
  <si>
    <t>Newcastle and Wallgrove facilities internal costs</t>
  </si>
  <si>
    <t xml:space="preserve">Site Manager - Newcastle </t>
  </si>
  <si>
    <t>CPA submission - Internal Labour - Corporate</t>
  </si>
  <si>
    <t>CPA submission</t>
  </si>
  <si>
    <t>Project stage gate assurance review</t>
  </si>
  <si>
    <t>CPA submission - Internal Labour - Delivery</t>
  </si>
  <si>
    <t>Project administration and schedule management</t>
  </si>
  <si>
    <t>CPA submission - Internal Labour - Network Planning</t>
  </si>
  <si>
    <t>CPA submission - Internal Labour - Network Operations</t>
  </si>
  <si>
    <t>CPA submission - Internal Labour - IT</t>
  </si>
  <si>
    <t>CPA submission - Internal Labour - Regulatory submissions</t>
  </si>
  <si>
    <t>Regulatory Manager</t>
  </si>
  <si>
    <t xml:space="preserve">CPA submission - Internal Labour - System Resilience </t>
  </si>
  <si>
    <t>Senior control room specialist and project management</t>
  </si>
  <si>
    <t>Travel (to Australian AEMO and TNSPs)</t>
  </si>
  <si>
    <t>Non-labour</t>
  </si>
  <si>
    <t xml:space="preserve">Shared </t>
  </si>
  <si>
    <t>Travel (Overseas to visit SCADA vendor and customers)</t>
  </si>
  <si>
    <t>Global Recruitment and Visa fees for 5 Transgrid roles)</t>
  </si>
  <si>
    <t>SME travel and accommodation to Wallgrove project office for various SMEs</t>
  </si>
  <si>
    <t>IT Hardware - CAPEX Labour</t>
  </si>
  <si>
    <t>c-i-c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</si>
</sst>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FY&quot;0"/>
    <numFmt numFmtId="167" formatCode="_(&quot;$&quot;* #,##0_);_(&quot;$&quot;* \(#,##0\);_(&quot;$&quot;* &quot;-&quot;??_);_(@_)"/>
    <numFmt numFmtId="168" formatCode="0.0%"/>
    <numFmt numFmtId="169" formatCode="_-&quot;$&quot;* #,##0_-;\-&quot;$&quot;* #,##0_-;_-&quot;$&quot;* &quot;-&quot;??_-;_-@_-"/>
    <numFmt numFmtId="170" formatCode="0.0"/>
    <numFmt numFmtId="171" formatCode="&quot;$&quot;#,##0"/>
    <numFmt numFmtId="172" formatCode="_(#,##0.00%_);\(#,##0.00%\);_(&quot;-&quot;_)"/>
    <numFmt numFmtId="173" formatCode="_(#,##0.0_);\(#,##0.0\);_(&quot;-&quot;_)"/>
    <numFmt numFmtId="174" formatCode="##,##0.00,,"/>
    <numFmt numFmtId="175" formatCode="##,##0.000,,"/>
    <numFmt numFmtId="176" formatCode="#,##0_ ;\-#,##0\ "/>
    <numFmt numFmtId="177" formatCode="0;\-0;;@"/>
    <numFmt numFmtId="178" formatCode="&quot;$&quot;#,##0.00"/>
    <numFmt numFmtId="179" formatCode="0.0;\-0.0;;@"/>
    <numFmt numFmtId="180" formatCode="_-&quot;$&quot;* #,##0.0_-;\-&quot;$&quot;* #,##0.0_-;_-&quot;$&quot;* &quot;-&quot;??_-;_-@_-"/>
    <numFmt numFmtId="181" formatCode="#,##0.000"/>
    <numFmt numFmtId="182" formatCode="#,##0.0000"/>
  </numFmts>
  <fonts count="95" x14ac:knownFonts="1">
    <font>
      <sz val="11"/>
      <color theme="1"/>
      <name val="Open Sans"/>
      <family val="2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sz val="11"/>
      <color theme="1"/>
      <name val="Arial"/>
      <family val="2"/>
    </font>
    <font>
      <sz val="11"/>
      <color rgb="FF006100"/>
      <name val="Open Sans"/>
      <family val="2"/>
      <scheme val="minor"/>
    </font>
    <font>
      <sz val="11"/>
      <color rgb="FF9C0006"/>
      <name val="Open Sans"/>
      <family val="2"/>
      <scheme val="minor"/>
    </font>
    <font>
      <sz val="11"/>
      <color rgb="FF9C5700"/>
      <name val="Open Sans"/>
      <family val="2"/>
      <scheme val="minor"/>
    </font>
    <font>
      <sz val="11"/>
      <color rgb="FF3F3F76"/>
      <name val="Open Sans"/>
      <family val="2"/>
      <scheme val="minor"/>
    </font>
    <font>
      <b/>
      <sz val="11"/>
      <color rgb="FF3F3F3F"/>
      <name val="Open Sans"/>
      <family val="2"/>
      <scheme val="minor"/>
    </font>
    <font>
      <b/>
      <sz val="11"/>
      <color rgb="FFFA7D00"/>
      <name val="Open Sans"/>
      <family val="2"/>
      <scheme val="minor"/>
    </font>
    <font>
      <sz val="11"/>
      <color rgb="FFFA7D00"/>
      <name val="Open Sans"/>
      <family val="2"/>
      <scheme val="minor"/>
    </font>
    <font>
      <b/>
      <sz val="11"/>
      <color theme="0"/>
      <name val="Open Sans"/>
      <family val="2"/>
      <scheme val="minor"/>
    </font>
    <font>
      <sz val="11"/>
      <color rgb="FFFF0000"/>
      <name val="Open Sans"/>
      <family val="2"/>
      <scheme val="minor"/>
    </font>
    <font>
      <i/>
      <sz val="11"/>
      <color rgb="FF7F7F7F"/>
      <name val="Open Sans"/>
      <family val="2"/>
      <scheme val="minor"/>
    </font>
    <font>
      <sz val="20"/>
      <color indexed="9"/>
      <name val="Arial"/>
      <family val="2"/>
    </font>
    <font>
      <sz val="16"/>
      <name val="Arial"/>
      <family val="2"/>
    </font>
    <font>
      <sz val="18"/>
      <color theme="3"/>
      <name val="Open Sans Light"/>
      <family val="2"/>
      <scheme val="major"/>
    </font>
    <font>
      <b/>
      <sz val="13"/>
      <color theme="3"/>
      <name val="Open Sans"/>
      <family val="2"/>
      <scheme val="minor"/>
    </font>
    <font>
      <b/>
      <sz val="11"/>
      <color theme="3"/>
      <name val="Open Sans"/>
      <family val="2"/>
      <scheme val="minor"/>
    </font>
    <font>
      <b/>
      <sz val="11"/>
      <color theme="1"/>
      <name val="Open Sans"/>
      <family val="2"/>
      <scheme val="minor"/>
    </font>
    <font>
      <sz val="11"/>
      <name val="Open Sans"/>
      <family val="2"/>
      <scheme val="minor"/>
    </font>
    <font>
      <sz val="10"/>
      <name val="Open Sans"/>
      <family val="2"/>
      <scheme val="minor"/>
    </font>
    <font>
      <sz val="18"/>
      <name val="Open Sans"/>
      <family val="2"/>
      <scheme val="minor"/>
    </font>
    <font>
      <b/>
      <sz val="18"/>
      <name val="Open Sans"/>
      <family val="2"/>
      <scheme val="minor"/>
    </font>
    <font>
      <b/>
      <sz val="11"/>
      <name val="Open Sans"/>
      <family val="2"/>
      <scheme val="minor"/>
    </font>
    <font>
      <sz val="10"/>
      <color theme="1"/>
      <name val="Open Sans"/>
      <family val="2"/>
      <scheme val="minor"/>
    </font>
    <font>
      <sz val="11"/>
      <color theme="1"/>
      <name val="Open Sans SemiBold"/>
      <family val="2"/>
    </font>
    <font>
      <sz val="11"/>
      <name val="Open Sans"/>
      <family val="2"/>
    </font>
    <font>
      <u/>
      <sz val="11"/>
      <color theme="10"/>
      <name val="Open Sans"/>
      <family val="2"/>
    </font>
    <font>
      <u/>
      <sz val="11"/>
      <color theme="11"/>
      <name val="Open Sans"/>
      <family val="2"/>
    </font>
    <font>
      <sz val="15"/>
      <color theme="3"/>
      <name val="Open Sans Light"/>
      <family val="2"/>
      <scheme val="major"/>
    </font>
    <font>
      <sz val="18"/>
      <color theme="1"/>
      <name val="Open Sans Light"/>
      <family val="2"/>
      <scheme val="major"/>
    </font>
    <font>
      <sz val="14"/>
      <color theme="1"/>
      <name val="Open Sans SemiBold"/>
      <family val="2"/>
    </font>
    <font>
      <sz val="12"/>
      <color theme="1"/>
      <name val="Open Sans SemiBold"/>
      <family val="2"/>
    </font>
    <font>
      <sz val="20"/>
      <color theme="0"/>
      <name val="Open Sans Light"/>
      <family val="2"/>
      <scheme val="major"/>
    </font>
    <font>
      <sz val="16"/>
      <color theme="0"/>
      <name val="Open Sans SemiBold"/>
      <family val="2"/>
    </font>
    <font>
      <b/>
      <sz val="20"/>
      <color indexed="9"/>
      <name val="Open Sans"/>
      <family val="2"/>
      <scheme val="minor"/>
    </font>
    <font>
      <sz val="20"/>
      <color indexed="9"/>
      <name val="Open Sans"/>
      <family val="2"/>
      <scheme val="minor"/>
    </font>
    <font>
      <sz val="16"/>
      <name val="Open Sans"/>
      <family val="2"/>
      <scheme val="minor"/>
    </font>
    <font>
      <sz val="11"/>
      <color theme="0"/>
      <name val="Open Sans"/>
      <family val="2"/>
      <scheme val="minor"/>
    </font>
    <font>
      <sz val="8"/>
      <name val="Open Sans"/>
      <family val="2"/>
    </font>
    <font>
      <sz val="10"/>
      <name val="Arial"/>
      <family val="2"/>
    </font>
    <font>
      <u/>
      <sz val="11"/>
      <color theme="10"/>
      <name val="Open Sans"/>
      <family val="2"/>
      <scheme val="minor"/>
    </font>
    <font>
      <b/>
      <sz val="10"/>
      <color theme="1"/>
      <name val="Open Sans"/>
      <family val="2"/>
      <scheme val="minor"/>
    </font>
    <font>
      <i/>
      <sz val="10"/>
      <color theme="8"/>
      <name val="Open Sans"/>
      <family val="2"/>
      <scheme val="minor"/>
    </font>
    <font>
      <b/>
      <sz val="10"/>
      <color theme="8"/>
      <name val="Open Sans"/>
      <family val="2"/>
      <scheme val="minor"/>
    </font>
    <font>
      <sz val="11"/>
      <color theme="1"/>
      <name val="Open Sans"/>
      <family val="2"/>
    </font>
    <font>
      <sz val="10"/>
      <color theme="0"/>
      <name val="Open Sans"/>
      <family val="2"/>
      <scheme val="minor"/>
    </font>
    <font>
      <i/>
      <sz val="10"/>
      <color theme="1"/>
      <name val="Open Sans"/>
      <family val="2"/>
      <scheme val="minor"/>
    </font>
    <font>
      <b/>
      <sz val="10"/>
      <color theme="0"/>
      <name val="Open Sans"/>
      <family val="2"/>
      <scheme val="minor"/>
    </font>
    <font>
      <u/>
      <sz val="10"/>
      <color theme="1"/>
      <name val="Open Sans"/>
      <family val="2"/>
      <scheme val="minor"/>
    </font>
    <font>
      <b/>
      <sz val="11"/>
      <color theme="1"/>
      <name val="Open Sans SemiBold"/>
      <family val="2"/>
    </font>
    <font>
      <b/>
      <sz val="11"/>
      <color theme="1"/>
      <name val="Open Sans"/>
      <family val="2"/>
    </font>
    <font>
      <b/>
      <sz val="10"/>
      <color rgb="FFFFFFFF"/>
      <name val="Arial"/>
      <family val="2"/>
    </font>
    <font>
      <b/>
      <sz val="10"/>
      <color rgb="FF425364"/>
      <name val="Arial"/>
      <family val="2"/>
    </font>
    <font>
      <sz val="10"/>
      <color rgb="FF425364"/>
      <name val="Arial"/>
      <family val="2"/>
    </font>
    <font>
      <b/>
      <sz val="11"/>
      <color theme="0"/>
      <name val="Open Sans"/>
      <family val="2"/>
    </font>
    <font>
      <sz val="10"/>
      <color theme="1"/>
      <name val="Arial"/>
      <family val="2"/>
    </font>
    <font>
      <sz val="10"/>
      <color theme="4"/>
      <name val="Arial"/>
      <family val="2"/>
    </font>
    <font>
      <b/>
      <sz val="10"/>
      <color rgb="FFFF0000"/>
      <name val="Arial"/>
      <family val="2"/>
    </font>
    <font>
      <b/>
      <sz val="9"/>
      <color rgb="FFFFFFFF"/>
      <name val="Arial"/>
      <family val="2"/>
    </font>
    <font>
      <sz val="10"/>
      <color rgb="FFFF0000"/>
      <name val="Open Sans"/>
      <family val="2"/>
      <scheme val="minor"/>
    </font>
    <font>
      <sz val="11"/>
      <color rgb="FF000000"/>
      <name val="Open Sans"/>
      <family val="2"/>
      <scheme val="minor"/>
    </font>
    <font>
      <b/>
      <sz val="10"/>
      <name val="Arial"/>
      <family val="2"/>
    </font>
    <font>
      <sz val="10"/>
      <color theme="8"/>
      <name val="Arial"/>
      <family val="2"/>
    </font>
    <font>
      <i/>
      <sz val="10"/>
      <color rgb="FFFFFFFF"/>
      <name val="Arial"/>
      <family val="2"/>
    </font>
    <font>
      <i/>
      <sz val="10"/>
      <color rgb="FF425364"/>
      <name val="Arial"/>
      <family val="2"/>
    </font>
    <font>
      <i/>
      <sz val="10"/>
      <color rgb="FFFF0000"/>
      <name val="Open Sans"/>
      <family val="2"/>
      <scheme val="minor"/>
    </font>
    <font>
      <b/>
      <sz val="10"/>
      <color theme="1"/>
      <name val="Arial"/>
      <family val="2"/>
    </font>
    <font>
      <b/>
      <sz val="10"/>
      <color indexed="9"/>
      <name val="Arial"/>
      <family val="2"/>
    </font>
    <font>
      <sz val="20"/>
      <color theme="0"/>
      <name val="Arial"/>
      <family val="2"/>
    </font>
    <font>
      <sz val="10"/>
      <color indexed="9"/>
      <name val="Arial"/>
      <family val="2"/>
    </font>
    <font>
      <sz val="16"/>
      <color theme="0"/>
      <name val="Arial"/>
      <family val="2"/>
    </font>
    <font>
      <strike/>
      <sz val="10"/>
      <color theme="8"/>
      <name val="Arial"/>
      <family val="2"/>
    </font>
    <font>
      <b/>
      <sz val="10"/>
      <color theme="8"/>
      <name val="Arial"/>
      <family val="2"/>
    </font>
    <font>
      <i/>
      <sz val="10"/>
      <color theme="1"/>
      <name val="Arial"/>
      <family val="2"/>
    </font>
    <font>
      <i/>
      <sz val="10"/>
      <color theme="8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i/>
      <sz val="10"/>
      <color rgb="FFFF0000"/>
      <name val="Arial"/>
      <family val="2"/>
    </font>
    <font>
      <sz val="9"/>
      <name val="Arial"/>
      <family val="2"/>
    </font>
    <font>
      <sz val="11"/>
      <color theme="0"/>
      <name val="Open Sans"/>
      <family val="2"/>
    </font>
    <font>
      <b/>
      <u/>
      <sz val="10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A897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CC2E0"/>
        <bgColor indexed="64"/>
      </patternFill>
    </fill>
    <fill>
      <patternFill patternType="solid">
        <fgColor rgb="FFCFD1D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7A8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D5D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F2A2A"/>
        <bgColor indexed="64"/>
      </patternFill>
    </fill>
    <fill>
      <patternFill patternType="lightUp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B2D83A"/>
        <bgColor indexed="64"/>
      </patternFill>
    </fill>
    <fill>
      <patternFill patternType="solid">
        <fgColor rgb="FFF8C6A7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002395"/>
      </top>
      <bottom style="medium">
        <color rgb="FF002395"/>
      </bottom>
      <diagonal/>
    </border>
    <border>
      <left/>
      <right/>
      <top/>
      <bottom style="medium">
        <color rgb="FF002395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dotted">
        <color auto="1"/>
      </top>
      <bottom/>
      <diagonal/>
    </border>
  </borders>
  <cellStyleXfs count="55">
    <xf numFmtId="0" fontId="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1" applyNumberFormat="0" applyAlignment="0" applyProtection="0"/>
    <xf numFmtId="0" fontId="18" fillId="8" borderId="2" applyNumberFormat="0" applyAlignment="0" applyProtection="0"/>
    <xf numFmtId="0" fontId="19" fillId="8" borderId="1" applyNumberFormat="0" applyAlignment="0" applyProtection="0"/>
    <xf numFmtId="0" fontId="20" fillId="0" borderId="3" applyNumberFormat="0" applyFill="0" applyAlignment="0" applyProtection="0"/>
    <xf numFmtId="0" fontId="21" fillId="9" borderId="4" applyNumberFormat="0" applyAlignment="0" applyProtection="0"/>
    <xf numFmtId="0" fontId="22" fillId="0" borderId="0" applyNumberFormat="0" applyFill="0" applyBorder="0" applyAlignment="0" applyProtection="0"/>
    <xf numFmtId="0" fontId="13" fillId="10" borderId="5" applyNumberFormat="0" applyFont="0" applyAlignment="0" applyProtection="0"/>
    <xf numFmtId="0" fontId="23" fillId="0" borderId="0" applyNumberFormat="0" applyFill="0" applyBorder="0" applyAlignment="0" applyProtection="0"/>
    <xf numFmtId="0" fontId="42" fillId="0" borderId="0"/>
    <xf numFmtId="0" fontId="43" fillId="0" borderId="0"/>
    <xf numFmtId="0" fontId="37" fillId="0" borderId="0"/>
    <xf numFmtId="0" fontId="38" fillId="0" borderId="0" applyNumberFormat="0" applyFill="0" applyBorder="0" applyAlignment="0" applyProtection="0"/>
    <xf numFmtId="0" fontId="37" fillId="13" borderId="0"/>
    <xf numFmtId="0" fontId="37" fillId="20" borderId="0"/>
    <xf numFmtId="0" fontId="37" fillId="19" borderId="0"/>
    <xf numFmtId="0" fontId="3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0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41" fillId="0" borderId="0">
      <alignment vertical="top"/>
    </xf>
    <xf numFmtId="0" fontId="36" fillId="0" borderId="0"/>
    <xf numFmtId="0" fontId="8" fillId="0" borderId="0"/>
    <xf numFmtId="164" fontId="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67" fillId="0" borderId="0"/>
    <xf numFmtId="0" fontId="51" fillId="0" borderId="0" applyFill="0" applyBorder="0">
      <alignment vertical="center"/>
    </xf>
    <xf numFmtId="0" fontId="68" fillId="0" borderId="0" applyFill="0" applyBorder="0">
      <alignment vertical="center"/>
    </xf>
    <xf numFmtId="172" fontId="51" fillId="31" borderId="14">
      <alignment vertical="center"/>
      <protection locked="0"/>
    </xf>
    <xf numFmtId="173" fontId="67" fillId="0" borderId="0" applyFill="0" applyBorder="0">
      <alignment vertical="center"/>
    </xf>
    <xf numFmtId="0" fontId="51" fillId="31" borderId="14">
      <alignment vertical="center"/>
      <protection locked="0"/>
    </xf>
    <xf numFmtId="173" fontId="68" fillId="0" borderId="0" applyFill="0" applyBorder="0">
      <alignment vertical="center"/>
    </xf>
    <xf numFmtId="164" fontId="51" fillId="0" borderId="0" applyFont="0" applyFill="0" applyBorder="0" applyAlignment="0" applyProtection="0"/>
    <xf numFmtId="0" fontId="72" fillId="0" borderId="0"/>
    <xf numFmtId="43" fontId="56" fillId="0" borderId="0" applyFont="0" applyFill="0" applyBorder="0" applyAlignment="0" applyProtection="0"/>
  </cellStyleXfs>
  <cellXfs count="349">
    <xf numFmtId="0" fontId="0" fillId="0" borderId="0" xfId="0"/>
    <xf numFmtId="0" fontId="0" fillId="2" borderId="0" xfId="0" applyFill="1"/>
    <xf numFmtId="0" fontId="24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30" fillId="0" borderId="0" xfId="0" applyFont="1"/>
    <xf numFmtId="0" fontId="25" fillId="2" borderId="0" xfId="0" applyFont="1" applyFill="1" applyAlignment="1">
      <alignment vertical="top"/>
    </xf>
    <xf numFmtId="0" fontId="30" fillId="0" borderId="0" xfId="0" applyFont="1" applyAlignment="1">
      <alignment vertical="top"/>
    </xf>
    <xf numFmtId="0" fontId="10" fillId="0" borderId="0" xfId="0" applyFont="1"/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/>
    <xf numFmtId="0" fontId="31" fillId="16" borderId="0" xfId="0" applyFont="1" applyFill="1"/>
    <xf numFmtId="0" fontId="31" fillId="0" borderId="0" xfId="0" applyFont="1"/>
    <xf numFmtId="0" fontId="30" fillId="12" borderId="0" xfId="0" applyFont="1" applyFill="1"/>
    <xf numFmtId="0" fontId="30" fillId="2" borderId="0" xfId="0" applyFont="1" applyFill="1"/>
    <xf numFmtId="0" fontId="30" fillId="3" borderId="0" xfId="0" applyFont="1" applyFill="1"/>
    <xf numFmtId="0" fontId="30" fillId="11" borderId="0" xfId="0" applyFont="1" applyFill="1"/>
    <xf numFmtId="0" fontId="30" fillId="14" borderId="0" xfId="0" applyFont="1" applyFill="1"/>
    <xf numFmtId="0" fontId="30" fillId="15" borderId="0" xfId="0" applyFont="1" applyFill="1"/>
    <xf numFmtId="0" fontId="31" fillId="0" borderId="0" xfId="0" applyFont="1" applyAlignment="1">
      <alignment vertical="top"/>
    </xf>
    <xf numFmtId="0" fontId="34" fillId="0" borderId="0" xfId="0" applyFont="1" applyAlignment="1">
      <alignment vertical="top"/>
    </xf>
    <xf numFmtId="0" fontId="35" fillId="0" borderId="0" xfId="0" applyFont="1"/>
    <xf numFmtId="0" fontId="30" fillId="17" borderId="0" xfId="0" applyFont="1" applyFill="1"/>
    <xf numFmtId="0" fontId="30" fillId="18" borderId="0" xfId="0" applyFont="1" applyFill="1"/>
    <xf numFmtId="0" fontId="30" fillId="19" borderId="0" xfId="0" applyFont="1" applyFill="1"/>
    <xf numFmtId="0" fontId="36" fillId="0" borderId="0" xfId="0" applyFont="1"/>
    <xf numFmtId="0" fontId="41" fillId="0" borderId="0" xfId="0" applyFont="1" applyAlignment="1">
      <alignment vertical="top"/>
    </xf>
    <xf numFmtId="0" fontId="44" fillId="2" borderId="0" xfId="0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46" fillId="2" borderId="0" xfId="0" applyFont="1" applyFill="1" applyAlignment="1">
      <alignment vertical="center"/>
    </xf>
    <xf numFmtId="0" fontId="47" fillId="2" borderId="0" xfId="0" applyFont="1" applyFill="1" applyAlignment="1">
      <alignment vertical="center"/>
    </xf>
    <xf numFmtId="0" fontId="48" fillId="2" borderId="0" xfId="0" applyFont="1" applyFill="1" applyAlignment="1">
      <alignment vertical="top"/>
    </xf>
    <xf numFmtId="0" fontId="9" fillId="0" borderId="0" xfId="0" applyFont="1"/>
    <xf numFmtId="0" fontId="8" fillId="0" borderId="0" xfId="30"/>
    <xf numFmtId="0" fontId="8" fillId="21" borderId="0" xfId="30" applyFill="1"/>
    <xf numFmtId="0" fontId="55" fillId="0" borderId="0" xfId="30" applyFont="1"/>
    <xf numFmtId="0" fontId="35" fillId="0" borderId="0" xfId="30" applyFont="1"/>
    <xf numFmtId="9" fontId="57" fillId="0" borderId="0" xfId="30" applyNumberFormat="1" applyFont="1"/>
    <xf numFmtId="0" fontId="53" fillId="0" borderId="0" xfId="0" applyFont="1"/>
    <xf numFmtId="0" fontId="58" fillId="0" borderId="0" xfId="0" applyFont="1"/>
    <xf numFmtId="0" fontId="35" fillId="0" borderId="0" xfId="0" applyFont="1" applyAlignment="1">
      <alignment horizontal="center"/>
    </xf>
    <xf numFmtId="166" fontId="53" fillId="0" borderId="0" xfId="30" applyNumberFormat="1" applyFont="1" applyAlignment="1">
      <alignment horizontal="center"/>
    </xf>
    <xf numFmtId="166" fontId="53" fillId="0" borderId="0" xfId="0" applyNumberFormat="1" applyFont="1" applyAlignment="1">
      <alignment horizontal="center"/>
    </xf>
    <xf numFmtId="0" fontId="60" fillId="0" borderId="0" xfId="0" applyFont="1"/>
    <xf numFmtId="166" fontId="53" fillId="0" borderId="0" xfId="0" applyNumberFormat="1" applyFont="1" applyAlignment="1">
      <alignment horizontal="left"/>
    </xf>
    <xf numFmtId="0" fontId="62" fillId="0" borderId="0" xfId="0" applyFont="1"/>
    <xf numFmtId="0" fontId="59" fillId="0" borderId="0" xfId="0" applyFont="1"/>
    <xf numFmtId="0" fontId="53" fillId="29" borderId="0" xfId="0" applyFont="1" applyFill="1"/>
    <xf numFmtId="0" fontId="35" fillId="29" borderId="0" xfId="0" applyFont="1" applyFill="1"/>
    <xf numFmtId="0" fontId="63" fillId="0" borderId="0" xfId="0" applyFont="1" applyAlignment="1">
      <alignment vertical="center" wrapText="1"/>
    </xf>
    <xf numFmtId="0" fontId="65" fillId="0" borderId="0" xfId="0" applyFont="1" applyAlignment="1">
      <alignment vertical="center" wrapText="1"/>
    </xf>
    <xf numFmtId="0" fontId="63" fillId="0" borderId="0" xfId="0" applyFont="1" applyAlignment="1">
      <alignment horizontal="center" vertical="center" wrapText="1"/>
    </xf>
    <xf numFmtId="169" fontId="29" fillId="27" borderId="0" xfId="42" applyNumberFormat="1" applyFont="1" applyFill="1" applyBorder="1" applyAlignment="1">
      <alignment horizontal="center" vertical="center"/>
    </xf>
    <xf numFmtId="17" fontId="63" fillId="0" borderId="0" xfId="0" applyNumberFormat="1" applyFont="1" applyAlignment="1">
      <alignment vertical="center" wrapText="1"/>
    </xf>
    <xf numFmtId="2" fontId="65" fillId="0" borderId="0" xfId="0" applyNumberFormat="1" applyFont="1" applyAlignment="1">
      <alignment horizontal="left" vertical="center" wrapText="1"/>
    </xf>
    <xf numFmtId="0" fontId="62" fillId="33" borderId="0" xfId="0" applyFont="1" applyFill="1"/>
    <xf numFmtId="0" fontId="0" fillId="33" borderId="0" xfId="0" applyFill="1"/>
    <xf numFmtId="0" fontId="66" fillId="33" borderId="0" xfId="0" applyFont="1" applyFill="1"/>
    <xf numFmtId="0" fontId="66" fillId="0" borderId="0" xfId="0" applyFont="1"/>
    <xf numFmtId="0" fontId="69" fillId="0" borderId="0" xfId="0" applyFont="1" applyAlignment="1">
      <alignment vertical="center" wrapText="1"/>
    </xf>
    <xf numFmtId="0" fontId="35" fillId="0" borderId="0" xfId="0" applyFont="1" applyAlignment="1">
      <alignment vertical="top"/>
    </xf>
    <xf numFmtId="0" fontId="57" fillId="0" borderId="13" xfId="0" applyFont="1" applyBorder="1" applyAlignment="1">
      <alignment horizontal="left" vertical="top" wrapText="1" readingOrder="1"/>
    </xf>
    <xf numFmtId="169" fontId="29" fillId="27" borderId="0" xfId="42" applyNumberFormat="1" applyFont="1" applyFill="1" applyBorder="1" applyAlignment="1">
      <alignment horizontal="center" vertical="top"/>
    </xf>
    <xf numFmtId="174" fontId="65" fillId="0" borderId="0" xfId="40" applyNumberFormat="1" applyFont="1" applyFill="1" applyBorder="1" applyAlignment="1">
      <alignment horizontal="right" vertical="center" wrapText="1"/>
    </xf>
    <xf numFmtId="174" fontId="64" fillId="0" borderId="0" xfId="40" applyNumberFormat="1" applyFont="1" applyFill="1" applyBorder="1" applyAlignment="1">
      <alignment horizontal="right" vertical="center" wrapText="1"/>
    </xf>
    <xf numFmtId="9" fontId="0" fillId="0" borderId="0" xfId="37" applyFont="1"/>
    <xf numFmtId="0" fontId="70" fillId="34" borderId="17" xfId="0" applyFont="1" applyFill="1" applyBorder="1" applyAlignment="1">
      <alignment vertical="center" wrapText="1"/>
    </xf>
    <xf numFmtId="0" fontId="63" fillId="34" borderId="19" xfId="0" applyFont="1" applyFill="1" applyBorder="1" applyAlignment="1">
      <alignment horizontal="center" vertical="center" wrapText="1"/>
    </xf>
    <xf numFmtId="0" fontId="64" fillId="0" borderId="18" xfId="0" applyFont="1" applyBorder="1" applyAlignment="1">
      <alignment vertical="center" wrapText="1"/>
    </xf>
    <xf numFmtId="0" fontId="65" fillId="0" borderId="18" xfId="0" applyFont="1" applyBorder="1" applyAlignment="1">
      <alignment horizontal="left" vertical="center" wrapText="1" indent="2"/>
    </xf>
    <xf numFmtId="174" fontId="65" fillId="0" borderId="20" xfId="40" applyNumberFormat="1" applyFont="1" applyFill="1" applyBorder="1" applyAlignment="1">
      <alignment horizontal="right" vertical="center" wrapText="1"/>
    </xf>
    <xf numFmtId="175" fontId="65" fillId="0" borderId="0" xfId="0" applyNumberFormat="1" applyFont="1" applyAlignment="1">
      <alignment horizontal="left" vertical="center" wrapText="1"/>
    </xf>
    <xf numFmtId="0" fontId="35" fillId="21" borderId="0" xfId="0" applyFont="1" applyFill="1"/>
    <xf numFmtId="174" fontId="64" fillId="0" borderId="20" xfId="40" applyNumberFormat="1" applyFont="1" applyFill="1" applyBorder="1" applyAlignment="1">
      <alignment horizontal="right" vertical="center" wrapText="1"/>
    </xf>
    <xf numFmtId="0" fontId="57" fillId="0" borderId="21" xfId="0" applyFont="1" applyBorder="1" applyAlignment="1">
      <alignment horizontal="left" vertical="top" wrapText="1" readingOrder="1"/>
    </xf>
    <xf numFmtId="0" fontId="71" fillId="0" borderId="0" xfId="0" applyFont="1"/>
    <xf numFmtId="169" fontId="65" fillId="0" borderId="20" xfId="40" applyNumberFormat="1" applyFont="1" applyFill="1" applyBorder="1" applyAlignment="1">
      <alignment horizontal="right" vertical="center" wrapText="1"/>
    </xf>
    <xf numFmtId="169" fontId="64" fillId="0" borderId="20" xfId="40" applyNumberFormat="1" applyFont="1" applyFill="1" applyBorder="1" applyAlignment="1">
      <alignment horizontal="right" vertical="center" wrapText="1"/>
    </xf>
    <xf numFmtId="169" fontId="65" fillId="0" borderId="20" xfId="40" applyNumberFormat="1" applyFont="1" applyFill="1" applyBorder="1" applyAlignment="1">
      <alignment horizontal="left" vertical="center" wrapText="1"/>
    </xf>
    <xf numFmtId="169" fontId="64" fillId="0" borderId="20" xfId="40" applyNumberFormat="1" applyFont="1" applyFill="1" applyBorder="1" applyAlignment="1">
      <alignment horizontal="left" vertical="center" wrapText="1"/>
    </xf>
    <xf numFmtId="17" fontId="70" fillId="34" borderId="17" xfId="0" applyNumberFormat="1" applyFont="1" applyFill="1" applyBorder="1" applyAlignment="1">
      <alignment vertical="center" wrapText="1"/>
    </xf>
    <xf numFmtId="0" fontId="70" fillId="0" borderId="0" xfId="0" applyFont="1" applyAlignment="1">
      <alignment vertical="center" wrapText="1"/>
    </xf>
    <xf numFmtId="0" fontId="64" fillId="0" borderId="20" xfId="40" applyNumberFormat="1" applyFont="1" applyBorder="1" applyAlignment="1">
      <alignment horizontal="left" vertical="center" wrapText="1"/>
    </xf>
    <xf numFmtId="0" fontId="64" fillId="0" borderId="20" xfId="40" applyNumberFormat="1" applyFont="1" applyFill="1" applyBorder="1" applyAlignment="1">
      <alignment horizontal="left" vertical="center" wrapText="1"/>
    </xf>
    <xf numFmtId="0" fontId="54" fillId="0" borderId="0" xfId="0" applyFont="1"/>
    <xf numFmtId="0" fontId="53" fillId="24" borderId="0" xfId="0" applyFont="1" applyFill="1"/>
    <xf numFmtId="0" fontId="65" fillId="0" borderId="0" xfId="40" applyNumberFormat="1" applyFont="1" applyBorder="1" applyAlignment="1">
      <alignment horizontal="left" vertical="center" wrapText="1"/>
    </xf>
    <xf numFmtId="169" fontId="65" fillId="0" borderId="0" xfId="40" applyNumberFormat="1" applyFont="1" applyBorder="1" applyAlignment="1">
      <alignment horizontal="right" vertical="center" wrapText="1"/>
    </xf>
    <xf numFmtId="169" fontId="64" fillId="0" borderId="0" xfId="40" applyNumberFormat="1" applyFont="1" applyBorder="1" applyAlignment="1">
      <alignment horizontal="right" vertical="center" wrapText="1"/>
    </xf>
    <xf numFmtId="2" fontId="65" fillId="0" borderId="0" xfId="40" applyNumberFormat="1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51" fillId="0" borderId="12" xfId="0" applyFont="1" applyBorder="1" applyAlignment="1">
      <alignment horizontal="center" vertical="center" wrapText="1"/>
    </xf>
    <xf numFmtId="168" fontId="35" fillId="36" borderId="0" xfId="0" applyNumberFormat="1" applyFont="1" applyFill="1"/>
    <xf numFmtId="169" fontId="29" fillId="0" borderId="0" xfId="42" applyNumberFormat="1" applyFont="1" applyFill="1" applyBorder="1" applyAlignment="1">
      <alignment horizontal="center" vertical="top"/>
    </xf>
    <xf numFmtId="0" fontId="53" fillId="0" borderId="0" xfId="30" applyFont="1"/>
    <xf numFmtId="0" fontId="65" fillId="0" borderId="0" xfId="40" applyNumberFormat="1" applyFont="1" applyFill="1" applyBorder="1" applyAlignment="1">
      <alignment horizontal="left" vertical="center" wrapText="1"/>
    </xf>
    <xf numFmtId="169" fontId="67" fillId="0" borderId="0" xfId="40" applyNumberFormat="1" applyFont="1" applyFill="1" applyBorder="1" applyAlignment="1">
      <alignment horizontal="right" vertical="center" wrapText="1"/>
    </xf>
    <xf numFmtId="176" fontId="65" fillId="0" borderId="0" xfId="40" applyNumberFormat="1" applyFont="1" applyFill="1" applyBorder="1" applyAlignment="1">
      <alignment horizontal="right" vertical="center" wrapText="1"/>
    </xf>
    <xf numFmtId="177" fontId="65" fillId="0" borderId="20" xfId="40" applyNumberFormat="1" applyFont="1" applyFill="1" applyBorder="1" applyAlignment="1">
      <alignment horizontal="left" vertical="center" wrapText="1"/>
    </xf>
    <xf numFmtId="177" fontId="65" fillId="0" borderId="20" xfId="40" applyNumberFormat="1" applyFont="1" applyBorder="1" applyAlignment="1">
      <alignment horizontal="left" vertical="center" wrapText="1"/>
    </xf>
    <xf numFmtId="177" fontId="64" fillId="0" borderId="20" xfId="40" applyNumberFormat="1" applyFont="1" applyBorder="1" applyAlignment="1">
      <alignment horizontal="left" vertical="center" wrapText="1"/>
    </xf>
    <xf numFmtId="169" fontId="65" fillId="33" borderId="20" xfId="40" applyNumberFormat="1" applyFont="1" applyFill="1" applyBorder="1" applyAlignment="1">
      <alignment horizontal="right" vertical="center" wrapText="1"/>
    </xf>
    <xf numFmtId="169" fontId="64" fillId="33" borderId="20" xfId="40" applyNumberFormat="1" applyFont="1" applyFill="1" applyBorder="1" applyAlignment="1">
      <alignment horizontal="right" vertical="center" wrapText="1"/>
    </xf>
    <xf numFmtId="0" fontId="75" fillId="34" borderId="19" xfId="0" applyFont="1" applyFill="1" applyBorder="1" applyAlignment="1">
      <alignment horizontal="center" vertical="center" wrapText="1"/>
    </xf>
    <xf numFmtId="174" fontId="76" fillId="0" borderId="20" xfId="40" applyNumberFormat="1" applyFont="1" applyFill="1" applyBorder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9" fillId="0" borderId="22" xfId="0" applyFont="1" applyBorder="1" applyAlignment="1">
      <alignment vertical="center"/>
    </xf>
    <xf numFmtId="0" fontId="61" fillId="0" borderId="22" xfId="0" applyFont="1" applyBorder="1" applyAlignment="1">
      <alignment vertical="center"/>
    </xf>
    <xf numFmtId="0" fontId="8" fillId="12" borderId="0" xfId="30" applyFill="1"/>
    <xf numFmtId="0" fontId="49" fillId="16" borderId="22" xfId="0" applyFont="1" applyFill="1" applyBorder="1"/>
    <xf numFmtId="9" fontId="74" fillId="0" borderId="0" xfId="37" applyFont="1" applyFill="1" applyBorder="1" applyAlignment="1">
      <alignment horizontal="right" vertical="center" wrapText="1"/>
    </xf>
    <xf numFmtId="177" fontId="0" fillId="0" borderId="0" xfId="0" applyNumberFormat="1"/>
    <xf numFmtId="177" fontId="70" fillId="34" borderId="17" xfId="0" applyNumberFormat="1" applyFont="1" applyFill="1" applyBorder="1" applyAlignment="1">
      <alignment vertical="center" wrapText="1"/>
    </xf>
    <xf numFmtId="0" fontId="77" fillId="0" borderId="0" xfId="0" applyFont="1" applyAlignment="1">
      <alignment wrapText="1"/>
    </xf>
    <xf numFmtId="0" fontId="71" fillId="0" borderId="0" xfId="0" applyFont="1" applyAlignment="1">
      <alignment vertical="top"/>
    </xf>
    <xf numFmtId="169" fontId="65" fillId="37" borderId="20" xfId="40" applyNumberFormat="1" applyFont="1" applyFill="1" applyBorder="1" applyAlignment="1">
      <alignment horizontal="right" vertical="center" wrapText="1"/>
    </xf>
    <xf numFmtId="169" fontId="65" fillId="0" borderId="0" xfId="40" applyNumberFormat="1" applyFont="1" applyFill="1" applyBorder="1" applyAlignment="1">
      <alignment horizontal="right" vertical="center" wrapText="1"/>
    </xf>
    <xf numFmtId="174" fontId="65" fillId="0" borderId="0" xfId="40" applyNumberFormat="1" applyFont="1" applyFill="1" applyBorder="1" applyAlignment="1">
      <alignment horizontal="center" vertical="center" wrapText="1"/>
    </xf>
    <xf numFmtId="3" fontId="65" fillId="0" borderId="20" xfId="40" applyNumberFormat="1" applyFont="1" applyFill="1" applyBorder="1" applyAlignment="1">
      <alignment horizontal="center" vertical="center" wrapText="1"/>
    </xf>
    <xf numFmtId="0" fontId="67" fillId="0" borderId="0" xfId="41" applyFont="1"/>
    <xf numFmtId="0" fontId="67" fillId="0" borderId="0" xfId="0" applyFont="1"/>
    <xf numFmtId="0" fontId="78" fillId="0" borderId="0" xfId="41" applyFont="1" applyAlignment="1">
      <alignment vertical="center" wrapText="1"/>
    </xf>
    <xf numFmtId="17" fontId="78" fillId="0" borderId="0" xfId="41" applyNumberFormat="1" applyFont="1" applyAlignment="1">
      <alignment vertical="center" wrapText="1"/>
    </xf>
    <xf numFmtId="0" fontId="79" fillId="2" borderId="0" xfId="0" applyFont="1" applyFill="1" applyAlignment="1">
      <alignment vertical="center"/>
    </xf>
    <xf numFmtId="0" fontId="80" fillId="2" borderId="0" xfId="0" applyFont="1" applyFill="1" applyAlignment="1">
      <alignment vertical="center"/>
    </xf>
    <xf numFmtId="0" fontId="81" fillId="2" borderId="0" xfId="0" applyFont="1" applyFill="1" applyAlignment="1">
      <alignment vertical="center"/>
    </xf>
    <xf numFmtId="0" fontId="79" fillId="2" borderId="0" xfId="0" applyFont="1" applyFill="1" applyAlignment="1">
      <alignment horizontal="center" vertical="center"/>
    </xf>
    <xf numFmtId="0" fontId="81" fillId="2" borderId="0" xfId="0" applyFont="1" applyFill="1" applyAlignment="1">
      <alignment horizontal="center" vertical="center"/>
    </xf>
    <xf numFmtId="0" fontId="51" fillId="2" borderId="0" xfId="0" applyFont="1" applyFill="1" applyAlignment="1">
      <alignment vertical="top"/>
    </xf>
    <xf numFmtId="0" fontId="82" fillId="2" borderId="0" xfId="0" applyFont="1" applyFill="1" applyAlignment="1">
      <alignment vertical="center"/>
    </xf>
    <xf numFmtId="0" fontId="83" fillId="2" borderId="0" xfId="0" applyFont="1" applyFill="1" applyAlignment="1">
      <alignment vertical="top"/>
    </xf>
    <xf numFmtId="0" fontId="51" fillId="2" borderId="0" xfId="0" applyFont="1" applyFill="1" applyAlignment="1">
      <alignment horizontal="center" vertical="top"/>
    </xf>
    <xf numFmtId="0" fontId="67" fillId="2" borderId="0" xfId="0" applyFont="1" applyFill="1"/>
    <xf numFmtId="0" fontId="84" fillId="0" borderId="0" xfId="30" applyFont="1"/>
    <xf numFmtId="0" fontId="67" fillId="0" borderId="0" xfId="0" applyFont="1" applyAlignment="1">
      <alignment horizontal="center"/>
    </xf>
    <xf numFmtId="0" fontId="85" fillId="0" borderId="0" xfId="0" applyFont="1"/>
    <xf numFmtId="0" fontId="67" fillId="0" borderId="0" xfId="30" applyFont="1"/>
    <xf numFmtId="0" fontId="74" fillId="0" borderId="0" xfId="30" applyFont="1"/>
    <xf numFmtId="0" fontId="67" fillId="0" borderId="0" xfId="30" applyFont="1" applyAlignment="1">
      <alignment horizontal="center"/>
    </xf>
    <xf numFmtId="0" fontId="86" fillId="0" borderId="0" xfId="0" applyFont="1"/>
    <xf numFmtId="9" fontId="67" fillId="0" borderId="0" xfId="0" applyNumberFormat="1" applyFont="1" applyAlignment="1">
      <alignment horizontal="center"/>
    </xf>
    <xf numFmtId="0" fontId="86" fillId="0" borderId="11" xfId="0" applyFont="1" applyBorder="1"/>
    <xf numFmtId="9" fontId="67" fillId="0" borderId="0" xfId="0" applyNumberFormat="1" applyFont="1"/>
    <xf numFmtId="0" fontId="78" fillId="0" borderId="12" xfId="0" applyFont="1" applyBorder="1"/>
    <xf numFmtId="0" fontId="67" fillId="0" borderId="12" xfId="0" applyFont="1" applyBorder="1"/>
    <xf numFmtId="171" fontId="67" fillId="0" borderId="0" xfId="0" applyNumberFormat="1" applyFont="1"/>
    <xf numFmtId="0" fontId="78" fillId="0" borderId="12" xfId="0" applyFont="1" applyBorder="1" applyAlignment="1">
      <alignment horizontal="center"/>
    </xf>
    <xf numFmtId="44" fontId="67" fillId="0" borderId="12" xfId="40" applyFont="1" applyFill="1" applyBorder="1" applyAlignment="1">
      <alignment horizontal="center"/>
    </xf>
    <xf numFmtId="44" fontId="67" fillId="0" borderId="0" xfId="40" applyFont="1" applyFill="1" applyBorder="1" applyAlignment="1">
      <alignment horizontal="center"/>
    </xf>
    <xf numFmtId="3" fontId="74" fillId="0" borderId="0" xfId="0" applyNumberFormat="1" applyFont="1" applyAlignment="1">
      <alignment horizontal="center"/>
    </xf>
    <xf numFmtId="167" fontId="67" fillId="0" borderId="0" xfId="31" applyNumberFormat="1" applyFont="1" applyFill="1" applyBorder="1"/>
    <xf numFmtId="0" fontId="67" fillId="0" borderId="0" xfId="30" applyFont="1" applyAlignment="1">
      <alignment horizontal="left" indent="1"/>
    </xf>
    <xf numFmtId="0" fontId="78" fillId="23" borderId="0" xfId="0" applyFont="1" applyFill="1"/>
    <xf numFmtId="0" fontId="78" fillId="11" borderId="0" xfId="0" applyFont="1" applyFill="1"/>
    <xf numFmtId="0" fontId="78" fillId="11" borderId="0" xfId="0" applyFont="1" applyFill="1" applyAlignment="1">
      <alignment horizontal="center"/>
    </xf>
    <xf numFmtId="0" fontId="78" fillId="0" borderId="0" xfId="0" applyFont="1"/>
    <xf numFmtId="0" fontId="78" fillId="26" borderId="0" xfId="0" applyFont="1" applyFill="1" applyAlignment="1">
      <alignment horizontal="center"/>
    </xf>
    <xf numFmtId="0" fontId="87" fillId="2" borderId="0" xfId="0" applyFont="1" applyFill="1" applyAlignment="1">
      <alignment vertical="center"/>
    </xf>
    <xf numFmtId="0" fontId="51" fillId="0" borderId="0" xfId="0" applyFont="1" applyAlignment="1">
      <alignment vertical="top"/>
    </xf>
    <xf numFmtId="17" fontId="85" fillId="0" borderId="0" xfId="0" applyNumberFormat="1" applyFont="1"/>
    <xf numFmtId="0" fontId="73" fillId="0" borderId="0" xfId="20" applyFont="1" applyFill="1" applyAlignment="1">
      <alignment horizontal="center" vertical="center" wrapText="1"/>
    </xf>
    <xf numFmtId="17" fontId="78" fillId="0" borderId="0" xfId="41" applyNumberFormat="1" applyFont="1" applyAlignment="1">
      <alignment horizontal="center" vertical="center" textRotation="90" wrapText="1"/>
    </xf>
    <xf numFmtId="166" fontId="73" fillId="0" borderId="0" xfId="32" applyNumberFormat="1" applyFont="1" applyAlignment="1">
      <alignment horizontal="center" vertical="center" wrapText="1"/>
    </xf>
    <xf numFmtId="166" fontId="73" fillId="0" borderId="0" xfId="32" applyNumberFormat="1" applyFont="1" applyAlignment="1">
      <alignment horizontal="center" vertical="center"/>
    </xf>
    <xf numFmtId="169" fontId="78" fillId="38" borderId="0" xfId="42" applyNumberFormat="1" applyFont="1" applyFill="1" applyBorder="1" applyAlignment="1">
      <alignment horizontal="center" vertical="center"/>
    </xf>
    <xf numFmtId="0" fontId="88" fillId="16" borderId="0" xfId="0" applyFont="1" applyFill="1"/>
    <xf numFmtId="0" fontId="78" fillId="0" borderId="0" xfId="0" applyFont="1" applyAlignment="1">
      <alignment horizontal="left"/>
    </xf>
    <xf numFmtId="169" fontId="78" fillId="27" borderId="0" xfId="42" applyNumberFormat="1" applyFont="1" applyFill="1" applyBorder="1" applyAlignment="1">
      <alignment horizontal="center" vertical="center"/>
    </xf>
    <xf numFmtId="0" fontId="88" fillId="0" borderId="0" xfId="0" applyFont="1"/>
    <xf numFmtId="0" fontId="78" fillId="29" borderId="0" xfId="0" applyFont="1" applyFill="1"/>
    <xf numFmtId="0" fontId="67" fillId="29" borderId="0" xfId="0" applyFont="1" applyFill="1"/>
    <xf numFmtId="166" fontId="78" fillId="0" borderId="0" xfId="30" applyNumberFormat="1" applyFont="1"/>
    <xf numFmtId="0" fontId="63" fillId="34" borderId="17" xfId="0" applyFont="1" applyFill="1" applyBorder="1" applyAlignment="1">
      <alignment vertical="center" wrapText="1"/>
    </xf>
    <xf numFmtId="0" fontId="80" fillId="34" borderId="0" xfId="0" applyFont="1" applyFill="1" applyAlignment="1">
      <alignment vertical="center"/>
    </xf>
    <xf numFmtId="169" fontId="64" fillId="37" borderId="20" xfId="40" applyNumberFormat="1" applyFont="1" applyFill="1" applyBorder="1" applyAlignment="1">
      <alignment horizontal="right" vertical="center" wrapText="1"/>
    </xf>
    <xf numFmtId="174" fontId="65" fillId="0" borderId="20" xfId="40" applyNumberFormat="1" applyFont="1" applyFill="1" applyBorder="1" applyAlignment="1">
      <alignment horizontal="center" vertical="center" wrapText="1"/>
    </xf>
    <xf numFmtId="0" fontId="24" fillId="34" borderId="0" xfId="0" applyFont="1" applyFill="1" applyAlignment="1">
      <alignment vertical="center"/>
    </xf>
    <xf numFmtId="3" fontId="64" fillId="0" borderId="20" xfId="40" applyNumberFormat="1" applyFont="1" applyFill="1" applyBorder="1" applyAlignment="1">
      <alignment horizontal="center" vertical="center" wrapText="1"/>
    </xf>
    <xf numFmtId="178" fontId="67" fillId="0" borderId="0" xfId="30" applyNumberFormat="1" applyFont="1" applyAlignment="1">
      <alignment horizontal="center"/>
    </xf>
    <xf numFmtId="9" fontId="35" fillId="0" borderId="0" xfId="0" applyNumberFormat="1" applyFont="1"/>
    <xf numFmtId="0" fontId="62" fillId="37" borderId="0" xfId="0" applyFont="1" applyFill="1"/>
    <xf numFmtId="0" fontId="69" fillId="0" borderId="0" xfId="0" applyFont="1" applyAlignment="1">
      <alignment horizontal="center" vertical="center" wrapText="1"/>
    </xf>
    <xf numFmtId="0" fontId="89" fillId="0" borderId="0" xfId="40" applyNumberFormat="1" applyFont="1" applyFill="1" applyBorder="1" applyAlignment="1">
      <alignment horizontal="left" vertical="center" wrapText="1"/>
    </xf>
    <xf numFmtId="169" fontId="89" fillId="0" borderId="0" xfId="40" applyNumberFormat="1" applyFont="1" applyFill="1" applyBorder="1" applyAlignment="1">
      <alignment horizontal="right" vertical="center" wrapText="1"/>
    </xf>
    <xf numFmtId="0" fontId="90" fillId="0" borderId="0" xfId="0" applyFont="1" applyAlignment="1">
      <alignment vertical="center" wrapText="1"/>
    </xf>
    <xf numFmtId="0" fontId="49" fillId="2" borderId="23" xfId="0" applyFont="1" applyFill="1" applyBorder="1"/>
    <xf numFmtId="0" fontId="49" fillId="2" borderId="23" xfId="0" applyFont="1" applyFill="1" applyBorder="1" applyAlignment="1">
      <alignment vertical="top"/>
    </xf>
    <xf numFmtId="0" fontId="49" fillId="2" borderId="23" xfId="0" applyFont="1" applyFill="1" applyBorder="1" applyAlignment="1">
      <alignment vertical="top" wrapText="1"/>
    </xf>
    <xf numFmtId="0" fontId="49" fillId="2" borderId="10" xfId="0" applyFont="1" applyFill="1" applyBorder="1"/>
    <xf numFmtId="0" fontId="49" fillId="2" borderId="10" xfId="0" applyFont="1" applyFill="1" applyBorder="1" applyAlignment="1">
      <alignment vertical="top"/>
    </xf>
    <xf numFmtId="0" fontId="49" fillId="2" borderId="10" xfId="0" applyFont="1" applyFill="1" applyBorder="1" applyAlignment="1">
      <alignment vertical="top" wrapText="1"/>
    </xf>
    <xf numFmtId="0" fontId="49" fillId="12" borderId="10" xfId="0" applyFont="1" applyFill="1" applyBorder="1"/>
    <xf numFmtId="0" fontId="49" fillId="12" borderId="10" xfId="0" applyFont="1" applyFill="1" applyBorder="1" applyAlignment="1">
      <alignment vertical="top"/>
    </xf>
    <xf numFmtId="0" fontId="49" fillId="12" borderId="10" xfId="0" applyFont="1" applyFill="1" applyBorder="1" applyAlignment="1">
      <alignment vertical="top" wrapText="1"/>
    </xf>
    <xf numFmtId="177" fontId="64" fillId="0" borderId="20" xfId="40" applyNumberFormat="1" applyFont="1" applyFill="1" applyBorder="1" applyAlignment="1">
      <alignment horizontal="left" vertical="center" wrapText="1"/>
    </xf>
    <xf numFmtId="169" fontId="0" fillId="0" borderId="0" xfId="0" applyNumberFormat="1"/>
    <xf numFmtId="3" fontId="65" fillId="0" borderId="25" xfId="40" applyNumberFormat="1" applyFont="1" applyFill="1" applyBorder="1" applyAlignment="1">
      <alignment horizontal="center" vertical="center" wrapText="1"/>
    </xf>
    <xf numFmtId="3" fontId="35" fillId="0" borderId="0" xfId="0" applyNumberFormat="1" applyFont="1"/>
    <xf numFmtId="0" fontId="4" fillId="0" borderId="0" xfId="0" applyFont="1"/>
    <xf numFmtId="44" fontId="51" fillId="0" borderId="18" xfId="40" applyFont="1" applyFill="1" applyBorder="1" applyAlignment="1">
      <alignment vertical="center" wrapText="1"/>
    </xf>
    <xf numFmtId="169" fontId="51" fillId="0" borderId="18" xfId="40" applyNumberFormat="1" applyFont="1" applyFill="1" applyBorder="1" applyAlignment="1">
      <alignment horizontal="center" vertical="center" wrapText="1"/>
    </xf>
    <xf numFmtId="0" fontId="51" fillId="0" borderId="0" xfId="0" applyFont="1"/>
    <xf numFmtId="0" fontId="81" fillId="0" borderId="0" xfId="0" applyFont="1" applyAlignment="1">
      <alignment vertical="center"/>
    </xf>
    <xf numFmtId="0" fontId="78" fillId="0" borderId="0" xfId="0" applyFont="1" applyAlignment="1">
      <alignment horizontal="center"/>
    </xf>
    <xf numFmtId="179" fontId="65" fillId="39" borderId="18" xfId="40" applyNumberFormat="1" applyFont="1" applyFill="1" applyBorder="1" applyAlignment="1">
      <alignment horizontal="left" vertical="center" wrapText="1"/>
    </xf>
    <xf numFmtId="179" fontId="65" fillId="39" borderId="20" xfId="40" applyNumberFormat="1" applyFont="1" applyFill="1" applyBorder="1" applyAlignment="1">
      <alignment horizontal="left" vertical="center" wrapText="1"/>
    </xf>
    <xf numFmtId="170" fontId="64" fillId="39" borderId="18" xfId="40" applyNumberFormat="1" applyFont="1" applyFill="1" applyBorder="1" applyAlignment="1">
      <alignment horizontal="left" vertical="center" wrapText="1"/>
    </xf>
    <xf numFmtId="170" fontId="64" fillId="39" borderId="20" xfId="40" applyNumberFormat="1" applyFont="1" applyFill="1" applyBorder="1" applyAlignment="1">
      <alignment horizontal="left" vertical="center" wrapText="1"/>
    </xf>
    <xf numFmtId="0" fontId="66" fillId="22" borderId="16" xfId="0" applyFont="1" applyFill="1" applyBorder="1" applyAlignment="1">
      <alignment horizontal="centerContinuous" wrapText="1"/>
    </xf>
    <xf numFmtId="0" fontId="70" fillId="34" borderId="27" xfId="0" applyFont="1" applyFill="1" applyBorder="1" applyAlignment="1">
      <alignment vertical="center" wrapText="1"/>
    </xf>
    <xf numFmtId="44" fontId="51" fillId="0" borderId="17" xfId="40" applyFont="1" applyFill="1" applyBorder="1" applyAlignment="1">
      <alignment vertical="center" wrapText="1"/>
    </xf>
    <xf numFmtId="44" fontId="73" fillId="40" borderId="17" xfId="40" applyFont="1" applyFill="1" applyBorder="1" applyAlignment="1">
      <alignment vertical="center" wrapText="1"/>
    </xf>
    <xf numFmtId="169" fontId="73" fillId="40" borderId="17" xfId="40" applyNumberFormat="1" applyFont="1" applyFill="1" applyBorder="1" applyAlignment="1">
      <alignment horizontal="center" vertical="center" wrapText="1"/>
    </xf>
    <xf numFmtId="44" fontId="73" fillId="40" borderId="18" xfId="40" applyFont="1" applyFill="1" applyBorder="1" applyAlignment="1">
      <alignment vertical="center" wrapText="1"/>
    </xf>
    <xf numFmtId="169" fontId="73" fillId="40" borderId="18" xfId="40" applyNumberFormat="1" applyFont="1" applyFill="1" applyBorder="1" applyAlignment="1">
      <alignment horizontal="center" vertical="center" wrapText="1"/>
    </xf>
    <xf numFmtId="169" fontId="73" fillId="41" borderId="18" xfId="40" applyNumberFormat="1" applyFont="1" applyFill="1" applyBorder="1" applyAlignment="1">
      <alignment horizontal="center" vertical="center" wrapText="1"/>
    </xf>
    <xf numFmtId="174" fontId="51" fillId="0" borderId="0" xfId="40" applyNumberFormat="1" applyFont="1" applyFill="1" applyBorder="1" applyAlignment="1">
      <alignment horizontal="right" vertical="center" wrapText="1"/>
    </xf>
    <xf numFmtId="174" fontId="73" fillId="0" borderId="0" xfId="40" applyNumberFormat="1" applyFont="1" applyFill="1" applyBorder="1" applyAlignment="1">
      <alignment horizontal="right" vertical="center" wrapText="1"/>
    </xf>
    <xf numFmtId="44" fontId="73" fillId="41" borderId="18" xfId="40" applyFont="1" applyFill="1" applyBorder="1" applyAlignment="1">
      <alignment vertical="center" wrapText="1"/>
    </xf>
    <xf numFmtId="179" fontId="65" fillId="0" borderId="20" xfId="40" applyNumberFormat="1" applyFont="1" applyFill="1" applyBorder="1" applyAlignment="1">
      <alignment horizontal="right" vertical="center" wrapText="1"/>
    </xf>
    <xf numFmtId="170" fontId="65" fillId="0" borderId="20" xfId="40" applyNumberFormat="1" applyFont="1" applyFill="1" applyBorder="1" applyAlignment="1">
      <alignment horizontal="right" vertical="center" wrapText="1"/>
    </xf>
    <xf numFmtId="179" fontId="64" fillId="0" borderId="20" xfId="40" applyNumberFormat="1" applyFont="1" applyFill="1" applyBorder="1" applyAlignment="1">
      <alignment horizontal="right" vertical="center" wrapText="1"/>
    </xf>
    <xf numFmtId="170" fontId="64" fillId="0" borderId="20" xfId="40" applyNumberFormat="1" applyFont="1" applyFill="1" applyBorder="1" applyAlignment="1">
      <alignment horizontal="right" vertical="center" wrapText="1"/>
    </xf>
    <xf numFmtId="2" fontId="65" fillId="0" borderId="0" xfId="40" applyNumberFormat="1" applyFont="1" applyBorder="1" applyAlignment="1">
      <alignment horizontal="right" vertical="center" wrapText="1"/>
    </xf>
    <xf numFmtId="169" fontId="29" fillId="27" borderId="0" xfId="42" applyNumberFormat="1" applyFont="1" applyFill="1" applyBorder="1" applyAlignment="1">
      <alignment horizontal="right" vertical="center"/>
    </xf>
    <xf numFmtId="2" fontId="65" fillId="0" borderId="20" xfId="40" applyNumberFormat="1" applyFont="1" applyFill="1" applyBorder="1" applyAlignment="1">
      <alignment horizontal="right" vertical="center" wrapText="1"/>
    </xf>
    <xf numFmtId="2" fontId="0" fillId="0" borderId="0" xfId="0" applyNumberFormat="1"/>
    <xf numFmtId="179" fontId="0" fillId="0" borderId="0" xfId="0" applyNumberFormat="1"/>
    <xf numFmtId="0" fontId="47" fillId="2" borderId="0" xfId="0" applyFont="1" applyFill="1" applyAlignment="1">
      <alignment horizontal="right" vertical="center"/>
    </xf>
    <xf numFmtId="177" fontId="65" fillId="0" borderId="0" xfId="40" applyNumberFormat="1" applyFont="1" applyFill="1" applyBorder="1" applyAlignment="1">
      <alignment horizontal="left" vertical="center" wrapText="1"/>
    </xf>
    <xf numFmtId="2" fontId="65" fillId="0" borderId="0" xfId="40" applyNumberFormat="1" applyFont="1" applyFill="1" applyBorder="1" applyAlignment="1">
      <alignment horizontal="right" vertical="center" wrapText="1"/>
    </xf>
    <xf numFmtId="43" fontId="67" fillId="0" borderId="0" xfId="54" applyFont="1"/>
    <xf numFmtId="180" fontId="51" fillId="0" borderId="0" xfId="40" applyNumberFormat="1" applyFont="1" applyFill="1"/>
    <xf numFmtId="170" fontId="51" fillId="30" borderId="0" xfId="41" applyNumberFormat="1" applyFont="1" applyFill="1"/>
    <xf numFmtId="0" fontId="67" fillId="23" borderId="0" xfId="0" applyFont="1" applyFill="1"/>
    <xf numFmtId="169" fontId="51" fillId="0" borderId="20" xfId="40" applyNumberFormat="1" applyFont="1" applyFill="1" applyBorder="1" applyAlignment="1">
      <alignment horizontal="right" vertical="center" wrapText="1"/>
    </xf>
    <xf numFmtId="169" fontId="73" fillId="0" borderId="20" xfId="40" applyNumberFormat="1" applyFont="1" applyFill="1" applyBorder="1" applyAlignment="1">
      <alignment horizontal="right" vertical="center" wrapText="1"/>
    </xf>
    <xf numFmtId="44" fontId="51" fillId="0" borderId="0" xfId="40" applyFont="1" applyFill="1"/>
    <xf numFmtId="44" fontId="51" fillId="0" borderId="0" xfId="40" applyFont="1" applyFill="1" applyBorder="1"/>
    <xf numFmtId="43" fontId="65" fillId="0" borderId="20" xfId="40" applyNumberFormat="1" applyFont="1" applyFill="1" applyBorder="1" applyAlignment="1">
      <alignment horizontal="right" vertical="center" wrapText="1"/>
    </xf>
    <xf numFmtId="170" fontId="65" fillId="0" borderId="0" xfId="40" applyNumberFormat="1" applyFont="1" applyFill="1" applyBorder="1" applyAlignment="1">
      <alignment horizontal="right" vertical="center" wrapText="1"/>
    </xf>
    <xf numFmtId="0" fontId="78" fillId="23" borderId="0" xfId="0" applyFont="1" applyFill="1" applyAlignment="1">
      <alignment horizontal="right"/>
    </xf>
    <xf numFmtId="17" fontId="70" fillId="34" borderId="17" xfId="0" applyNumberFormat="1" applyFont="1" applyFill="1" applyBorder="1" applyAlignment="1">
      <alignment horizontal="right" vertical="center" wrapText="1"/>
    </xf>
    <xf numFmtId="0" fontId="70" fillId="34" borderId="17" xfId="0" applyFont="1" applyFill="1" applyBorder="1" applyAlignment="1">
      <alignment horizontal="right" vertical="center" wrapText="1"/>
    </xf>
    <xf numFmtId="2" fontId="64" fillId="0" borderId="20" xfId="40" applyNumberFormat="1" applyFont="1" applyFill="1" applyBorder="1" applyAlignment="1">
      <alignment horizontal="right" vertical="center" wrapText="1"/>
    </xf>
    <xf numFmtId="3" fontId="51" fillId="0" borderId="20" xfId="40" applyNumberFormat="1" applyFont="1" applyFill="1" applyBorder="1" applyAlignment="1">
      <alignment horizontal="center" vertical="center" wrapText="1"/>
    </xf>
    <xf numFmtId="3" fontId="73" fillId="0" borderId="20" xfId="40" applyNumberFormat="1" applyFont="1" applyFill="1" applyBorder="1" applyAlignment="1">
      <alignment horizontal="center" vertical="center" wrapText="1"/>
    </xf>
    <xf numFmtId="3" fontId="51" fillId="0" borderId="25" xfId="40" applyNumberFormat="1" applyFont="1" applyFill="1" applyBorder="1" applyAlignment="1">
      <alignment horizontal="center" vertical="center" wrapText="1"/>
    </xf>
    <xf numFmtId="44" fontId="67" fillId="42" borderId="12" xfId="40" applyFont="1" applyFill="1" applyBorder="1"/>
    <xf numFmtId="3" fontId="78" fillId="0" borderId="12" xfId="0" applyNumberFormat="1" applyFont="1" applyBorder="1"/>
    <xf numFmtId="3" fontId="73" fillId="42" borderId="12" xfId="0" applyNumberFormat="1" applyFont="1" applyFill="1" applyBorder="1" applyAlignment="1">
      <alignment horizontal="right"/>
    </xf>
    <xf numFmtId="3" fontId="67" fillId="42" borderId="12" xfId="0" applyNumberFormat="1" applyFont="1" applyFill="1" applyBorder="1"/>
    <xf numFmtId="182" fontId="67" fillId="42" borderId="12" xfId="0" applyNumberFormat="1" applyFont="1" applyFill="1" applyBorder="1"/>
    <xf numFmtId="0" fontId="78" fillId="26" borderId="0" xfId="0" applyFont="1" applyFill="1" applyAlignment="1">
      <alignment horizontal="centerContinuous"/>
    </xf>
    <xf numFmtId="181" fontId="51" fillId="0" borderId="0" xfId="40" applyNumberFormat="1" applyFont="1" applyFill="1" applyBorder="1" applyAlignment="1">
      <alignment horizontal="center" vertical="center" wrapText="1"/>
    </xf>
    <xf numFmtId="9" fontId="67" fillId="27" borderId="14" xfId="37" applyFont="1" applyFill="1" applyBorder="1" applyAlignment="1">
      <alignment horizontal="center"/>
    </xf>
    <xf numFmtId="0" fontId="63" fillId="34" borderId="28" xfId="0" applyFont="1" applyFill="1" applyBorder="1" applyAlignment="1">
      <alignment horizontal="right" vertical="center" wrapText="1"/>
    </xf>
    <xf numFmtId="169" fontId="51" fillId="0" borderId="17" xfId="40" applyNumberFormat="1" applyFont="1" applyFill="1" applyBorder="1" applyAlignment="1">
      <alignment horizontal="center" vertical="center" wrapText="1"/>
    </xf>
    <xf numFmtId="0" fontId="67" fillId="0" borderId="0" xfId="0" applyFont="1" applyAlignment="1">
      <alignment horizontal="right"/>
    </xf>
    <xf numFmtId="43" fontId="67" fillId="0" borderId="0" xfId="54" applyFont="1" applyFill="1"/>
    <xf numFmtId="166" fontId="73" fillId="0" borderId="0" xfId="32" applyNumberFormat="1" applyFont="1" applyAlignment="1">
      <alignment horizontal="right" vertical="center" wrapText="1"/>
    </xf>
    <xf numFmtId="166" fontId="73" fillId="0" borderId="0" xfId="32" applyNumberFormat="1" applyFont="1" applyAlignment="1">
      <alignment horizontal="right" vertical="center"/>
    </xf>
    <xf numFmtId="0" fontId="73" fillId="0" borderId="0" xfId="20" applyFont="1" applyFill="1" applyAlignment="1">
      <alignment horizontal="right" vertical="center" wrapText="1"/>
    </xf>
    <xf numFmtId="0" fontId="63" fillId="34" borderId="19" xfId="0" applyFont="1" applyFill="1" applyBorder="1" applyAlignment="1">
      <alignment horizontal="right" vertical="center" wrapText="1"/>
    </xf>
    <xf numFmtId="0" fontId="63" fillId="34" borderId="24" xfId="0" applyFont="1" applyFill="1" applyBorder="1" applyAlignment="1">
      <alignment horizontal="right" vertical="center" wrapText="1"/>
    </xf>
    <xf numFmtId="0" fontId="91" fillId="0" borderId="11" xfId="0" applyFont="1" applyBorder="1"/>
    <xf numFmtId="0" fontId="4" fillId="0" borderId="0" xfId="0" applyFont="1" applyAlignment="1">
      <alignment vertical="top"/>
    </xf>
    <xf numFmtId="0" fontId="4" fillId="16" borderId="22" xfId="0" applyFont="1" applyFill="1" applyBorder="1" applyAlignment="1">
      <alignment vertical="top"/>
    </xf>
    <xf numFmtId="0" fontId="4" fillId="16" borderId="22" xfId="0" applyFont="1" applyFill="1" applyBorder="1" applyAlignment="1">
      <alignment vertical="top" wrapText="1"/>
    </xf>
    <xf numFmtId="0" fontId="4" fillId="2" borderId="0" xfId="0" applyFont="1" applyFill="1"/>
    <xf numFmtId="9" fontId="67" fillId="43" borderId="12" xfId="0" applyNumberFormat="1" applyFont="1" applyFill="1" applyBorder="1"/>
    <xf numFmtId="169" fontId="29" fillId="27" borderId="0" xfId="42" applyNumberFormat="1" applyFont="1" applyFill="1" applyBorder="1" applyAlignment="1">
      <alignment horizontal="right" vertical="top"/>
    </xf>
    <xf numFmtId="180" fontId="51" fillId="39" borderId="0" xfId="40" applyNumberFormat="1" applyFont="1" applyFill="1"/>
    <xf numFmtId="180" fontId="88" fillId="16" borderId="0" xfId="0" applyNumberFormat="1" applyFont="1" applyFill="1"/>
    <xf numFmtId="0" fontId="65" fillId="0" borderId="18" xfId="0" applyFont="1" applyBorder="1" applyAlignment="1">
      <alignment vertical="center"/>
    </xf>
    <xf numFmtId="169" fontId="35" fillId="0" borderId="0" xfId="0" applyNumberFormat="1" applyFont="1"/>
    <xf numFmtId="44" fontId="46" fillId="34" borderId="0" xfId="0" applyNumberFormat="1" applyFont="1" applyFill="1" applyAlignment="1">
      <alignment vertical="center"/>
    </xf>
    <xf numFmtId="177" fontId="65" fillId="0" borderId="20" xfId="40" applyNumberFormat="1" applyFont="1" applyFill="1" applyBorder="1" applyAlignment="1">
      <alignment horizontal="left" vertical="center"/>
    </xf>
    <xf numFmtId="177" fontId="92" fillId="0" borderId="0" xfId="0" applyNumberFormat="1" applyFont="1" applyAlignment="1">
      <alignment vertical="center"/>
    </xf>
    <xf numFmtId="0" fontId="35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49" fillId="44" borderId="10" xfId="0" applyFont="1" applyFill="1" applyBorder="1"/>
    <xf numFmtId="0" fontId="49" fillId="44" borderId="10" xfId="0" applyFont="1" applyFill="1" applyBorder="1" applyAlignment="1">
      <alignment vertical="top"/>
    </xf>
    <xf numFmtId="0" fontId="49" fillId="44" borderId="10" xfId="0" applyFont="1" applyFill="1" applyBorder="1" applyAlignment="1">
      <alignment vertical="top" wrapText="1"/>
    </xf>
    <xf numFmtId="0" fontId="78" fillId="0" borderId="0" xfId="30" applyFont="1"/>
    <xf numFmtId="0" fontId="94" fillId="0" borderId="0" xfId="30" applyFont="1"/>
    <xf numFmtId="0" fontId="85" fillId="0" borderId="11" xfId="0" applyFont="1" applyBorder="1"/>
    <xf numFmtId="9" fontId="67" fillId="0" borderId="0" xfId="30" applyNumberFormat="1" applyFont="1"/>
    <xf numFmtId="0" fontId="56" fillId="0" borderId="0" xfId="0" applyFont="1"/>
    <xf numFmtId="0" fontId="73" fillId="0" borderId="12" xfId="0" applyFont="1" applyBorder="1" applyAlignment="1">
      <alignment horizontal="center" vertical="center" wrapText="1"/>
    </xf>
    <xf numFmtId="0" fontId="67" fillId="45" borderId="12" xfId="0" applyFont="1" applyFill="1" applyBorder="1"/>
    <xf numFmtId="9" fontId="67" fillId="45" borderId="12" xfId="0" applyNumberFormat="1" applyFont="1" applyFill="1" applyBorder="1" applyAlignment="1">
      <alignment horizontal="center"/>
    </xf>
    <xf numFmtId="2" fontId="67" fillId="45" borderId="12" xfId="37" applyNumberFormat="1" applyFont="1" applyFill="1" applyBorder="1" applyAlignment="1">
      <alignment horizontal="center"/>
    </xf>
    <xf numFmtId="2" fontId="67" fillId="45" borderId="12" xfId="54" applyNumberFormat="1" applyFont="1" applyFill="1" applyBorder="1" applyAlignment="1">
      <alignment horizontal="center"/>
    </xf>
    <xf numFmtId="2" fontId="51" fillId="45" borderId="12" xfId="54" applyNumberFormat="1" applyFont="1" applyFill="1" applyBorder="1" applyAlignment="1">
      <alignment horizontal="center"/>
    </xf>
    <xf numFmtId="3" fontId="51" fillId="45" borderId="12" xfId="0" applyNumberFormat="1" applyFont="1" applyFill="1" applyBorder="1" applyAlignment="1">
      <alignment horizontal="center"/>
    </xf>
    <xf numFmtId="9" fontId="67" fillId="45" borderId="12" xfId="0" applyNumberFormat="1" applyFont="1" applyFill="1" applyBorder="1"/>
    <xf numFmtId="169" fontId="51" fillId="45" borderId="18" xfId="40" applyNumberFormat="1" applyFont="1" applyFill="1" applyBorder="1" applyAlignment="1">
      <alignment horizontal="center" vertical="center" wrapText="1"/>
    </xf>
    <xf numFmtId="0" fontId="67" fillId="45" borderId="0" xfId="0" applyFont="1" applyFill="1"/>
    <xf numFmtId="43" fontId="67" fillId="45" borderId="0" xfId="54" applyFont="1" applyFill="1"/>
    <xf numFmtId="180" fontId="51" fillId="45" borderId="0" xfId="40" applyNumberFormat="1" applyFont="1" applyFill="1"/>
    <xf numFmtId="0" fontId="57" fillId="0" borderId="29" xfId="0" applyFont="1" applyBorder="1" applyAlignment="1">
      <alignment horizontal="left" vertical="top" wrapText="1" readingOrder="1"/>
    </xf>
    <xf numFmtId="0" fontId="88" fillId="16" borderId="0" xfId="0" applyFont="1" applyFill="1" applyAlignment="1">
      <alignment horizontal="right"/>
    </xf>
    <xf numFmtId="166" fontId="67" fillId="0" borderId="0" xfId="0" applyNumberFormat="1" applyFont="1" applyAlignment="1">
      <alignment horizontal="right"/>
    </xf>
    <xf numFmtId="17" fontId="78" fillId="0" borderId="0" xfId="41" applyNumberFormat="1" applyFont="1" applyAlignment="1">
      <alignment horizontal="right" vertical="center" wrapText="1"/>
    </xf>
    <xf numFmtId="17" fontId="78" fillId="0" borderId="0" xfId="0" applyNumberFormat="1" applyFont="1" applyAlignment="1">
      <alignment horizontal="right" vertical="top"/>
    </xf>
    <xf numFmtId="0" fontId="78" fillId="25" borderId="0" xfId="0" applyFont="1" applyFill="1" applyAlignment="1">
      <alignment horizontal="centerContinuous"/>
    </xf>
    <xf numFmtId="0" fontId="62" fillId="32" borderId="16" xfId="0" applyFont="1" applyFill="1" applyBorder="1" applyAlignment="1">
      <alignment horizontal="centerContinuous"/>
    </xf>
    <xf numFmtId="0" fontId="2" fillId="0" borderId="0" xfId="0" applyFont="1" applyAlignment="1">
      <alignment vertical="top"/>
    </xf>
    <xf numFmtId="0" fontId="67" fillId="24" borderId="12" xfId="0" applyFont="1" applyFill="1" applyBorder="1"/>
    <xf numFmtId="17" fontId="78" fillId="0" borderId="0" xfId="0" applyNumberFormat="1" applyFont="1" applyAlignment="1">
      <alignment horizontal="left" vertical="top"/>
    </xf>
    <xf numFmtId="0" fontId="63" fillId="34" borderId="19" xfId="0" applyFont="1" applyFill="1" applyBorder="1" applyAlignment="1">
      <alignment horizontal="left" vertical="center" wrapText="1"/>
    </xf>
    <xf numFmtId="17" fontId="78" fillId="45" borderId="0" xfId="0" applyNumberFormat="1" applyFont="1" applyFill="1" applyAlignment="1">
      <alignment horizontal="left" vertical="top"/>
    </xf>
    <xf numFmtId="0" fontId="88" fillId="16" borderId="0" xfId="0" applyFont="1" applyFill="1" applyAlignment="1">
      <alignment horizontal="left"/>
    </xf>
    <xf numFmtId="166" fontId="67" fillId="0" borderId="0" xfId="0" applyNumberFormat="1" applyFont="1"/>
    <xf numFmtId="0" fontId="88" fillId="35" borderId="15" xfId="0" applyFont="1" applyFill="1" applyBorder="1" applyAlignment="1">
      <alignment horizontal="centerContinuous"/>
    </xf>
    <xf numFmtId="0" fontId="88" fillId="28" borderId="15" xfId="0" applyFont="1" applyFill="1" applyBorder="1" applyAlignment="1">
      <alignment horizontal="centerContinuous"/>
    </xf>
    <xf numFmtId="0" fontId="59" fillId="35" borderId="15" xfId="0" applyFont="1" applyFill="1" applyBorder="1" applyAlignment="1">
      <alignment horizontal="centerContinuous"/>
    </xf>
    <xf numFmtId="0" fontId="59" fillId="28" borderId="15" xfId="0" applyFont="1" applyFill="1" applyBorder="1" applyAlignment="1">
      <alignment horizontal="centerContinuous"/>
    </xf>
    <xf numFmtId="169" fontId="65" fillId="39" borderId="20" xfId="40" applyNumberFormat="1" applyFont="1" applyFill="1" applyBorder="1" applyAlignment="1">
      <alignment horizontal="right" vertical="center" wrapText="1"/>
    </xf>
    <xf numFmtId="0" fontId="0" fillId="3" borderId="25" xfId="0" applyFill="1" applyBorder="1" applyAlignment="1">
      <alignment horizontal="centerContinuous"/>
    </xf>
    <xf numFmtId="181" fontId="51" fillId="45" borderId="0" xfId="40" applyNumberFormat="1" applyFont="1" applyFill="1" applyBorder="1" applyAlignment="1">
      <alignment horizontal="center" vertical="center" wrapText="1"/>
    </xf>
    <xf numFmtId="169" fontId="51" fillId="39" borderId="18" xfId="40" applyNumberFormat="1" applyFont="1" applyFill="1" applyBorder="1" applyAlignment="1">
      <alignment horizontal="center" vertical="center" wrapText="1"/>
    </xf>
    <xf numFmtId="0" fontId="67" fillId="45" borderId="30" xfId="0" applyFont="1" applyFill="1" applyBorder="1"/>
    <xf numFmtId="43" fontId="67" fillId="45" borderId="30" xfId="54" applyFont="1" applyFill="1" applyBorder="1"/>
    <xf numFmtId="182" fontId="67" fillId="0" borderId="12" xfId="0" applyNumberFormat="1" applyFont="1" applyBorder="1"/>
    <xf numFmtId="169" fontId="53" fillId="36" borderId="0" xfId="0" applyNumberFormat="1" applyFont="1" applyFill="1"/>
    <xf numFmtId="0" fontId="65" fillId="0" borderId="17" xfId="0" applyFont="1" applyBorder="1" applyAlignment="1">
      <alignment vertical="center"/>
    </xf>
    <xf numFmtId="169" fontId="51" fillId="0" borderId="17" xfId="40" applyNumberFormat="1" applyFont="1" applyFill="1" applyBorder="1" applyAlignment="1">
      <alignment horizontal="right" vertical="center" wrapText="1"/>
    </xf>
    <xf numFmtId="169" fontId="73" fillId="0" borderId="17" xfId="40" applyNumberFormat="1" applyFont="1" applyFill="1" applyBorder="1" applyAlignment="1">
      <alignment horizontal="right" vertical="center" wrapText="1"/>
    </xf>
    <xf numFmtId="43" fontId="67" fillId="45" borderId="0" xfId="0" applyNumberFormat="1" applyFont="1" applyFill="1"/>
    <xf numFmtId="169" fontId="67" fillId="0" borderId="0" xfId="0" applyNumberFormat="1" applyFont="1"/>
    <xf numFmtId="0" fontId="67" fillId="46" borderId="0" xfId="0" applyFont="1" applyFill="1"/>
    <xf numFmtId="0" fontId="67" fillId="46" borderId="0" xfId="41" applyFont="1" applyFill="1"/>
    <xf numFmtId="10" fontId="67" fillId="45" borderId="0" xfId="0" applyNumberFormat="1" applyFont="1" applyFill="1"/>
    <xf numFmtId="10" fontId="67" fillId="45" borderId="30" xfId="0" applyNumberFormat="1" applyFont="1" applyFill="1" applyBorder="1"/>
    <xf numFmtId="44" fontId="51" fillId="0" borderId="26" xfId="40" applyFont="1" applyFill="1" applyBorder="1" applyAlignment="1">
      <alignment horizontal="center" vertical="center" wrapText="1"/>
    </xf>
    <xf numFmtId="44" fontId="51" fillId="0" borderId="24" xfId="40" applyFont="1" applyFill="1" applyBorder="1" applyAlignment="1">
      <alignment horizontal="center" vertical="center" wrapText="1"/>
    </xf>
    <xf numFmtId="44" fontId="51" fillId="0" borderId="19" xfId="40" applyFont="1" applyFill="1" applyBorder="1" applyAlignment="1">
      <alignment horizontal="center" vertical="center" wrapText="1"/>
    </xf>
    <xf numFmtId="44" fontId="73" fillId="23" borderId="17" xfId="40" applyFont="1" applyFill="1" applyBorder="1" applyAlignment="1">
      <alignment horizontal="left" vertical="center" wrapText="1"/>
    </xf>
    <xf numFmtId="44" fontId="73" fillId="23" borderId="26" xfId="40" applyFont="1" applyFill="1" applyBorder="1" applyAlignment="1">
      <alignment horizontal="left" vertical="center" wrapText="1"/>
    </xf>
    <xf numFmtId="44" fontId="73" fillId="23" borderId="24" xfId="40" applyFont="1" applyFill="1" applyBorder="1" applyAlignment="1">
      <alignment horizontal="left" vertical="center" wrapText="1"/>
    </xf>
    <xf numFmtId="44" fontId="73" fillId="23" borderId="19" xfId="40" applyFont="1" applyFill="1" applyBorder="1" applyAlignment="1">
      <alignment horizontal="left" vertical="center" wrapText="1"/>
    </xf>
    <xf numFmtId="0" fontId="78" fillId="26" borderId="0" xfId="0" applyFont="1" applyFill="1" applyAlignment="1">
      <alignment horizontal="center"/>
    </xf>
    <xf numFmtId="0" fontId="78" fillId="11" borderId="0" xfId="0" applyFont="1" applyFill="1" applyAlignment="1">
      <alignment horizontal="center"/>
    </xf>
    <xf numFmtId="0" fontId="78" fillId="25" borderId="0" xfId="0" applyFont="1" applyFill="1" applyAlignment="1">
      <alignment horizontal="center"/>
    </xf>
    <xf numFmtId="0" fontId="78" fillId="24" borderId="0" xfId="0" applyFont="1" applyFill="1" applyAlignment="1">
      <alignment horizontal="center"/>
    </xf>
    <xf numFmtId="0" fontId="62" fillId="0" borderId="0" xfId="0" applyFont="1" applyAlignment="1">
      <alignment horizontal="center"/>
    </xf>
    <xf numFmtId="10" fontId="89" fillId="46" borderId="0" xfId="0" applyNumberFormat="1" applyFont="1" applyFill="1"/>
  </cellXfs>
  <cellStyles count="55">
    <cellStyle name="Bad" xfId="4" builtinId="27" hidden="1"/>
    <cellStyle name="Calculation" xfId="8" builtinId="22" hidden="1"/>
    <cellStyle name="Category" xfId="14" xr:uid="{0B7BB563-C5A4-4F2F-B66E-098B032ACF88}"/>
    <cellStyle name="Check Cell" xfId="10" builtinId="23" hidden="1"/>
    <cellStyle name="Comma" xfId="54" builtinId="3"/>
    <cellStyle name="Comma 2" xfId="36" xr:uid="{18D71173-3C26-4738-9C33-9E55EB9D9CFD}"/>
    <cellStyle name="Currency" xfId="40" builtinId="4"/>
    <cellStyle name="Currency 2" xfId="31" xr:uid="{3CFE6C15-A80E-4EEB-8227-C49D954E45FB}"/>
    <cellStyle name="Currency 3" xfId="42" xr:uid="{54E7B952-C7A6-4B3C-B8A9-CD23B7F52A86}"/>
    <cellStyle name="Currency 4" xfId="44" xr:uid="{D7A74B9E-B51B-4AE5-84AD-A24B05C54374}"/>
    <cellStyle name="Currency 5" xfId="52" xr:uid="{42FA3767-15F4-45DA-8D83-41F5A2C2DDF8}"/>
    <cellStyle name="Explanatory Text" xfId="13" builtinId="53" hidden="1"/>
    <cellStyle name="Followed Hyperlink" xfId="2" builtinId="9" hidden="1"/>
    <cellStyle name="Followed Hyperlink" xfId="21" builtinId="9" customBuiltin="1"/>
    <cellStyle name="Formula change cell" xfId="19" xr:uid="{E49FE87C-DBC2-45C1-9FF9-667C9CDA2707}"/>
    <cellStyle name="Good" xfId="3" builtinId="26" hidden="1"/>
    <cellStyle name="Heading 1" xfId="23" builtinId="16" hidden="1" customBuiltin="1"/>
    <cellStyle name="Heading 2" xfId="24" builtinId="17" hidden="1"/>
    <cellStyle name="Heading 3" xfId="25" builtinId="18" hidden="1"/>
    <cellStyle name="Heading 4" xfId="26" builtinId="19" hidden="1"/>
    <cellStyle name="Heading 5" xfId="46" xr:uid="{12F0EDEA-E16E-4897-8623-E6CE90455F77}"/>
    <cellStyle name="Heading 5 Assumptions" xfId="50" xr:uid="{38F54B17-1B5D-4A83-B338-381A3E06A044}"/>
    <cellStyle name="Heading 5 Input" xfId="47" xr:uid="{54D46FF5-1E37-42EB-914F-83E9775403D2}"/>
    <cellStyle name="Hyperlink" xfId="1" builtinId="8" hidden="1"/>
    <cellStyle name="Hyperlink" xfId="17" builtinId="8" customBuiltin="1"/>
    <cellStyle name="Hyperlink 2" xfId="34" xr:uid="{FDC48550-BAEC-47C0-8F62-9F541CBE981E}"/>
    <cellStyle name="Input" xfId="6" builtinId="20" hidden="1"/>
    <cellStyle name="InputCell" xfId="18" xr:uid="{2D6EF06A-4E5E-418C-864D-73935DF5F533}"/>
    <cellStyle name="LineItem" xfId="16" xr:uid="{FD098ECF-44F1-4E9E-8541-48DF2E93B46C}"/>
    <cellStyle name="Linked Cell" xfId="9" builtinId="24" hidden="1"/>
    <cellStyle name="Main heading" xfId="28" xr:uid="{D26EDA8D-059C-4EA7-8387-D6D82099B44B}"/>
    <cellStyle name="Neutral" xfId="5" builtinId="28" hidden="1"/>
    <cellStyle name="Normal" xfId="0" builtinId="0" customBuiltin="1"/>
    <cellStyle name="Normal 138" xfId="32" xr:uid="{8788608B-F3A1-433B-B4C4-BF922DBBEB5F}"/>
    <cellStyle name="Normal 2" xfId="30" xr:uid="{9CBE5C26-A0F3-4228-9963-AE4886319434}"/>
    <cellStyle name="Normal 3" xfId="38" xr:uid="{1355E7F9-334A-40A4-9679-C5BA79714863}"/>
    <cellStyle name="Normal 4" xfId="41" xr:uid="{CDDB5A59-2212-4A3C-87F7-11FCC4AED27E}"/>
    <cellStyle name="Normal 5" xfId="43" xr:uid="{AED121E5-36E4-4C3F-84FC-CE302AEFDFC5}"/>
    <cellStyle name="Normal 6" xfId="45" xr:uid="{EBB54EAE-CB90-4380-9210-071304F6B9B4}"/>
    <cellStyle name="Normal 7" xfId="53" xr:uid="{38A24BAF-2EE4-421E-9E81-E29CEA4FEF82}"/>
    <cellStyle name="Note" xfId="12" builtinId="10" hidden="1"/>
    <cellStyle name="Number" xfId="49" xr:uid="{4525072E-5C19-4282-B92B-81C5226E10B1}"/>
    <cellStyle name="Number Input" xfId="51" xr:uid="{616CA867-9654-4893-81A4-52762056A997}"/>
    <cellStyle name="Output" xfId="7" builtinId="21" hidden="1"/>
    <cellStyle name="Percent" xfId="37" builtinId="5"/>
    <cellStyle name="Percent 2" xfId="33" xr:uid="{69F9DA26-D7BA-49F7-96FA-28CA9A22BDB4}"/>
    <cellStyle name="Percent 3" xfId="35" xr:uid="{DEE130D4-93BE-4229-8D36-763D57594B54}"/>
    <cellStyle name="Percent 4" xfId="39" xr:uid="{D3971510-F643-4714-86A2-C901BA458757}"/>
    <cellStyle name="Percent Assumptions" xfId="48" xr:uid="{EE636E1D-6400-418A-942E-9CBB8827929A}"/>
    <cellStyle name="Solver cell" xfId="20" xr:uid="{C903F9E8-9AA5-4CEB-BCE0-0AFE8624550D}"/>
    <cellStyle name="Subcategory" xfId="15" xr:uid="{911AE8DC-C55F-4732-9700-18C302F7EFA7}"/>
    <cellStyle name="Subheading" xfId="29" xr:uid="{86B8D6F9-798F-4906-90AC-49764B7673C0}"/>
    <cellStyle name="Title" xfId="22" builtinId="15" hidden="1"/>
    <cellStyle name="Total" xfId="27" builtinId="25" hidden="1"/>
    <cellStyle name="Warning Text" xfId="11" builtinId="11" hidden="1"/>
  </cellStyles>
  <dxfs count="118">
    <dxf>
      <font>
        <color rgb="FF9C0006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ont>
        <color rgb="FF00610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BCD7E2"/>
        </patternFill>
      </fill>
    </dxf>
    <dxf>
      <font>
        <color rgb="FF9C0006"/>
      </font>
    </dxf>
    <dxf>
      <font>
        <color rgb="FF0061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</dxf>
    <dxf>
      <font>
        <color rgb="FF006100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BCD7E2"/>
        </patternFill>
      </fill>
    </dxf>
    <dxf>
      <font>
        <color rgb="FF9C0006"/>
      </font>
    </dxf>
    <dxf>
      <font>
        <color rgb="FF0061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</dxf>
    <dxf>
      <font>
        <color rgb="FF9C0006"/>
      </font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DFEFAF"/>
        </patternFill>
      </fill>
    </dxf>
    <dxf>
      <fill>
        <patternFill>
          <bgColor rgb="FFBCD7E2"/>
        </patternFill>
      </fill>
    </dxf>
    <dxf>
      <fill>
        <patternFill>
          <bgColor rgb="FFBCD7E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 Style 1" defaultPivotStyle="PivotStyleLight16">
    <tableStyle name="Table Style 1" pivot="0" count="2" xr9:uid="{40DC8C16-070A-4096-8C31-BB2DC3A90D62}">
      <tableStyleElement type="wholeTable" dxfId="117"/>
      <tableStyleElement type="headerRow" dxfId="116"/>
    </tableStyle>
  </tableStyles>
  <colors>
    <mruColors>
      <color rgb="FFF8C6A7"/>
      <color rgb="FF47A843"/>
      <color rgb="FFB2D83A"/>
      <color rgb="FFEC7023"/>
      <color rgb="FF00B050"/>
      <color rgb="FFFFC7CE"/>
      <color rgb="FFFCC2E0"/>
      <color rgb="FF00A897"/>
      <color rgb="FFEB7E00"/>
      <color rgb="FFE83F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00-4834-98FC-CAAD1E92C5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00-4834-98FC-CAAD1E92C5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tables'!$S$10:$S$11</c:f>
              <c:strCache>
                <c:ptCount val="2"/>
                <c:pt idx="0">
                  <c:v>Labour and labour-related (direct)</c:v>
                </c:pt>
                <c:pt idx="1">
                  <c:v>Indirect</c:v>
                </c:pt>
              </c:strCache>
            </c:strRef>
          </c:cat>
          <c:val>
            <c:numRef>
              <c:f>'Summary tables'!$T$10:$T$11</c:f>
              <c:numCache>
                <c:formatCode>##,##0.00,,</c:formatCode>
                <c:ptCount val="2"/>
                <c:pt idx="0">
                  <c:v>29040086.463822041</c:v>
                </c:pt>
                <c:pt idx="1">
                  <c:v>12625981.441207293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00-4834-98FC-CAAD1E92C5C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Non-labour_calc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0</xdr:rowOff>
    </xdr:from>
    <xdr:to>
      <xdr:col>0</xdr:col>
      <xdr:colOff>231321</xdr:colOff>
      <xdr:row>23</xdr:row>
      <xdr:rowOff>68036</xdr:rowOff>
    </xdr:to>
    <xdr:sp macro="" textlink="">
      <xdr:nvSpPr>
        <xdr:cNvPr id="7" name="Arrow: Up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A64539-BEBF-42C2-A45C-78F25A0DC25C}"/>
            </a:ext>
          </a:extLst>
        </xdr:cNvPr>
        <xdr:cNvSpPr/>
      </xdr:nvSpPr>
      <xdr:spPr>
        <a:xfrm>
          <a:off x="0" y="30262286"/>
          <a:ext cx="231321" cy="258536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976018</xdr:colOff>
      <xdr:row>14</xdr:row>
      <xdr:rowOff>68433</xdr:rowOff>
    </xdr:from>
    <xdr:to>
      <xdr:col>26</xdr:col>
      <xdr:colOff>546099</xdr:colOff>
      <xdr:row>55</xdr:row>
      <xdr:rowOff>25400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F0B0293-3556-1324-D058-F703415911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rdan Daly" id="{459ABAC7-EE35-4F3B-8C88-3766340EC944}" userId="S::Jordan.Daly@transgrid.com.au::7a6eaa77-01ee-4cc0-bcc3-e349f2be7a63" providerId="AD"/>
</personList>
</file>

<file path=xl/theme/theme1.xml><?xml version="1.0" encoding="utf-8"?>
<a:theme xmlns:a="http://schemas.openxmlformats.org/drawingml/2006/main" name="Office Theme">
  <a:themeElements>
    <a:clrScheme name="Transgrid">
      <a:dk1>
        <a:sysClr val="windowText" lastClr="000000"/>
      </a:dk1>
      <a:lt1>
        <a:sysClr val="window" lastClr="FFFFFF"/>
      </a:lt1>
      <a:dk2>
        <a:srgbClr val="BFBFBF"/>
      </a:dk2>
      <a:lt2>
        <a:srgbClr val="0066BE"/>
      </a:lt2>
      <a:accent1>
        <a:srgbClr val="47A843"/>
      </a:accent1>
      <a:accent2>
        <a:srgbClr val="B2D83A"/>
      </a:accent2>
      <a:accent3>
        <a:srgbClr val="0066BE"/>
      </a:accent3>
      <a:accent4>
        <a:srgbClr val="EC7023"/>
      </a:accent4>
      <a:accent5>
        <a:srgbClr val="DF2A2A"/>
      </a:accent5>
      <a:accent6>
        <a:srgbClr val="4D3097"/>
      </a:accent6>
      <a:hlink>
        <a:srgbClr val="0066BE"/>
      </a:hlink>
      <a:folHlink>
        <a:srgbClr val="4D3097"/>
      </a:folHlink>
    </a:clrScheme>
    <a:fontScheme name="FE">
      <a:majorFont>
        <a:latin typeface="Open Sans Light"/>
        <a:ea typeface=""/>
        <a:cs typeface=""/>
      </a:majorFont>
      <a:minorFont>
        <a:latin typeface="Open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custClrLst>
    <a:custClr name="FE Red">
      <a:srgbClr val="E83F35"/>
    </a:custClr>
    <a:custClr name="Pine">
      <a:srgbClr val="00A897"/>
    </a:custClr>
    <a:custClr name="Forest">
      <a:srgbClr val="2B555A"/>
    </a:custClr>
    <a:custClr name="Deep blue">
      <a:srgbClr val="005F95"/>
    </a:custClr>
    <a:custClr name="Grey 3">
      <a:srgbClr val="6A7177"/>
    </a:custClr>
    <a:custClr name="Dark red">
      <a:srgbClr val="A10000"/>
    </a:custClr>
    <a:custClr name="Orange 1">
      <a:srgbClr val="EB7E00"/>
    </a:custClr>
    <a:custClr name="Orange 2">
      <a:srgbClr val="FBB216"/>
    </a:custClr>
    <a:custClr name="Purple">
      <a:srgbClr val="7261AB"/>
    </a:custClr>
  </a:custClrLst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" dT="2026-05-08T00:04:38.93" personId="{459ABAC7-EE35-4F3B-8C88-3766340EC944}" id="{A6E219E9-EF5A-4AB9-BD50-F4B2DBE2B399}">
    <text xml:space="preserve">Contracted redacted, internal not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37E9B-C6E3-4920-8749-6489771F5FFC}">
  <sheetPr codeName="Sheet2"/>
  <dimension ref="A1:Q98"/>
  <sheetViews>
    <sheetView showGridLines="0" topLeftCell="A30" zoomScaleNormal="100" workbookViewId="0">
      <selection activeCell="E13" sqref="E13"/>
    </sheetView>
  </sheetViews>
  <sheetFormatPr defaultColWidth="0" defaultRowHeight="16.5" x14ac:dyDescent="0.3"/>
  <cols>
    <col min="1" max="1" width="3.6640625" style="7" customWidth="1"/>
    <col min="2" max="2" width="10.77734375" style="7" customWidth="1"/>
    <col min="3" max="3" width="1.6640625" style="7" customWidth="1"/>
    <col min="4" max="4" width="27.109375" style="7" customWidth="1"/>
    <col min="5" max="5" width="113.33203125" style="7" customWidth="1"/>
    <col min="6" max="6" width="9.77734375" style="7" bestFit="1" customWidth="1"/>
    <col min="7" max="16" width="9.21875" style="7" customWidth="1"/>
    <col min="17" max="16384" width="0" style="7" hidden="1"/>
  </cols>
  <sheetData>
    <row r="1" spans="1:17" customFormat="1" ht="35.25" customHeight="1" x14ac:dyDescent="0.3">
      <c r="A1" s="29"/>
      <c r="B1" s="27" t="s">
        <v>181</v>
      </c>
      <c r="C1" s="2"/>
      <c r="D1" s="2"/>
      <c r="E1" s="30"/>
      <c r="F1" s="30"/>
      <c r="G1" s="29"/>
      <c r="H1" s="30"/>
      <c r="I1" s="30"/>
      <c r="J1" s="30"/>
      <c r="K1" s="30"/>
      <c r="L1" s="30"/>
      <c r="M1" s="30"/>
      <c r="N1" s="30"/>
      <c r="O1" s="30"/>
      <c r="P1" s="30"/>
      <c r="Q1" s="3"/>
    </row>
    <row r="2" spans="1:17" s="1" customFormat="1" ht="26.25" customHeight="1" x14ac:dyDescent="0.3">
      <c r="A2" s="31"/>
      <c r="B2" s="28" t="s">
        <v>0</v>
      </c>
      <c r="C2" s="5"/>
      <c r="D2" s="5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5"/>
    </row>
    <row r="4" spans="1:17" ht="27" x14ac:dyDescent="0.3">
      <c r="A4" s="198"/>
      <c r="B4" s="26" t="s">
        <v>1</v>
      </c>
      <c r="C4" s="9"/>
      <c r="D4" s="6"/>
      <c r="E4" s="6"/>
      <c r="F4" s="6"/>
      <c r="G4" s="6"/>
      <c r="H4" s="198"/>
      <c r="I4" s="198"/>
      <c r="J4" s="198"/>
      <c r="K4" s="198"/>
      <c r="L4" s="198"/>
      <c r="M4" s="198"/>
      <c r="N4" s="198"/>
      <c r="O4" s="198"/>
      <c r="P4" s="198"/>
      <c r="Q4" s="198"/>
    </row>
    <row r="5" spans="1:17" ht="9.9499999999999993" customHeight="1" x14ac:dyDescent="0.3">
      <c r="A5" s="198"/>
      <c r="B5" s="4"/>
      <c r="C5" s="4"/>
      <c r="D5" s="4"/>
      <c r="E5" s="4"/>
      <c r="F5" s="6"/>
      <c r="G5" s="4"/>
      <c r="H5" s="198"/>
      <c r="I5" s="198"/>
      <c r="J5" s="198"/>
      <c r="K5" s="198"/>
      <c r="L5" s="198"/>
      <c r="M5" s="198"/>
      <c r="N5" s="198"/>
      <c r="O5" s="198"/>
      <c r="P5" s="198"/>
      <c r="Q5" s="198"/>
    </row>
    <row r="6" spans="1:17" x14ac:dyDescent="0.3">
      <c r="A6" s="198"/>
      <c r="B6" s="198" t="s">
        <v>195</v>
      </c>
      <c r="C6" s="4"/>
      <c r="D6" s="4"/>
      <c r="E6" s="4"/>
      <c r="F6" s="6"/>
      <c r="G6" s="4"/>
      <c r="H6" s="198"/>
      <c r="I6" s="198"/>
      <c r="J6" s="198"/>
      <c r="K6" s="198"/>
      <c r="L6" s="198"/>
      <c r="M6" s="198"/>
      <c r="N6" s="198"/>
      <c r="O6" s="198"/>
      <c r="P6" s="198"/>
      <c r="Q6" s="198"/>
    </row>
    <row r="7" spans="1:17" x14ac:dyDescent="0.3">
      <c r="A7" s="198"/>
      <c r="B7" s="198" t="s">
        <v>196</v>
      </c>
      <c r="C7" s="4"/>
      <c r="D7" s="4"/>
      <c r="E7" s="4"/>
      <c r="F7" s="6"/>
      <c r="G7" s="4"/>
      <c r="H7" s="198"/>
      <c r="I7" s="198"/>
      <c r="J7" s="198"/>
      <c r="K7" s="198"/>
      <c r="L7" s="198"/>
      <c r="M7" s="198"/>
      <c r="N7" s="198"/>
      <c r="O7" s="198"/>
      <c r="P7" s="198"/>
      <c r="Q7" s="198"/>
    </row>
    <row r="8" spans="1:17" x14ac:dyDescent="0.3">
      <c r="A8" s="198"/>
      <c r="B8" s="4"/>
      <c r="C8" s="4"/>
      <c r="D8" s="4"/>
      <c r="E8" s="4"/>
      <c r="F8" s="6"/>
      <c r="G8" s="4"/>
      <c r="H8" s="198"/>
      <c r="I8" s="198"/>
      <c r="J8" s="198"/>
      <c r="K8" s="198"/>
      <c r="L8" s="198"/>
      <c r="M8" s="198"/>
      <c r="N8" s="198"/>
      <c r="O8" s="198"/>
      <c r="P8" s="198"/>
      <c r="Q8" s="198"/>
    </row>
    <row r="9" spans="1:17" x14ac:dyDescent="0.3">
      <c r="A9" s="198"/>
      <c r="B9" s="25" t="s">
        <v>2</v>
      </c>
      <c r="C9" s="10"/>
      <c r="D9" s="4"/>
      <c r="E9" s="4"/>
      <c r="F9" s="4"/>
      <c r="G9" s="4"/>
      <c r="H9" s="198"/>
      <c r="I9" s="198"/>
      <c r="J9" s="198"/>
      <c r="K9" s="198"/>
      <c r="L9" s="198"/>
      <c r="M9" s="198"/>
      <c r="N9" s="198"/>
      <c r="O9" s="198"/>
      <c r="P9" s="198"/>
      <c r="Q9" s="198"/>
    </row>
    <row r="10" spans="1:17" ht="9.9499999999999993" customHeight="1" x14ac:dyDescent="0.3">
      <c r="A10" s="198"/>
      <c r="B10" s="4"/>
      <c r="C10" s="4"/>
      <c r="D10" s="4"/>
      <c r="E10" s="4"/>
      <c r="F10" s="4"/>
      <c r="G10" s="4"/>
      <c r="H10" s="198"/>
      <c r="I10" s="198"/>
      <c r="J10" s="198"/>
      <c r="K10" s="198"/>
      <c r="L10" s="198"/>
      <c r="M10" s="198"/>
      <c r="N10" s="198"/>
      <c r="O10" s="198"/>
      <c r="P10" s="198"/>
      <c r="Q10" s="198"/>
    </row>
    <row r="11" spans="1:17" x14ac:dyDescent="0.3">
      <c r="A11" s="198"/>
      <c r="B11" s="11"/>
      <c r="C11" s="12"/>
      <c r="D11" s="198" t="s">
        <v>3</v>
      </c>
      <c r="E11" s="4"/>
      <c r="F11" s="4"/>
      <c r="G11" s="4"/>
      <c r="H11" s="198"/>
      <c r="I11" s="198"/>
      <c r="J11" s="198"/>
      <c r="K11" s="198"/>
      <c r="L11" s="198"/>
      <c r="M11" s="198"/>
      <c r="N11" s="198"/>
      <c r="O11" s="198"/>
      <c r="P11" s="198"/>
      <c r="Q11" s="198"/>
    </row>
    <row r="12" spans="1:17" x14ac:dyDescent="0.3">
      <c r="A12" s="198"/>
      <c r="B12" s="13"/>
      <c r="C12" s="4"/>
      <c r="D12" s="198" t="s">
        <v>4</v>
      </c>
      <c r="E12" s="4"/>
      <c r="F12" s="4"/>
      <c r="G12" s="4"/>
      <c r="H12" s="198"/>
      <c r="I12" s="198"/>
      <c r="J12" s="198"/>
      <c r="K12" s="198"/>
      <c r="L12" s="198"/>
      <c r="M12" s="198"/>
      <c r="N12" s="198"/>
      <c r="O12" s="198"/>
      <c r="P12" s="198"/>
      <c r="Q12" s="198"/>
    </row>
    <row r="13" spans="1:17" x14ac:dyDescent="0.3">
      <c r="A13" s="198"/>
      <c r="B13" s="14"/>
      <c r="C13" s="4"/>
      <c r="D13" s="198" t="s">
        <v>5</v>
      </c>
      <c r="E13" s="4"/>
      <c r="F13" s="4"/>
      <c r="G13" s="4"/>
      <c r="H13" s="198"/>
      <c r="I13" s="198"/>
      <c r="J13" s="198"/>
      <c r="K13" s="198"/>
      <c r="L13" s="198"/>
      <c r="M13" s="198"/>
      <c r="N13" s="198"/>
      <c r="O13" s="198"/>
      <c r="P13" s="198"/>
      <c r="Q13" s="198"/>
    </row>
    <row r="14" spans="1:17" x14ac:dyDescent="0.3">
      <c r="A14" s="198"/>
      <c r="B14" s="15"/>
      <c r="C14" s="4"/>
      <c r="D14" s="198" t="s">
        <v>6</v>
      </c>
      <c r="E14" s="4"/>
      <c r="F14" s="4"/>
      <c r="G14" s="4"/>
      <c r="H14" s="198"/>
      <c r="I14" s="198"/>
      <c r="J14" s="198"/>
      <c r="K14" s="198"/>
      <c r="L14" s="198"/>
      <c r="M14" s="198"/>
      <c r="N14" s="198"/>
      <c r="O14" s="198"/>
      <c r="P14" s="198"/>
      <c r="Q14" s="198"/>
    </row>
    <row r="15" spans="1:17" x14ac:dyDescent="0.3">
      <c r="A15" s="198"/>
      <c r="B15" s="16"/>
      <c r="C15" s="4"/>
      <c r="D15" s="198" t="s">
        <v>7</v>
      </c>
      <c r="E15" s="4"/>
      <c r="F15" s="4"/>
      <c r="G15" s="4"/>
      <c r="H15" s="198"/>
      <c r="I15" s="198"/>
      <c r="J15" s="198"/>
      <c r="K15" s="198"/>
      <c r="L15" s="198"/>
      <c r="M15" s="198"/>
      <c r="N15" s="198"/>
      <c r="O15" s="198"/>
      <c r="P15" s="198"/>
      <c r="Q15" s="198"/>
    </row>
    <row r="16" spans="1:17" ht="9.9499999999999993" customHeight="1" x14ac:dyDescent="0.3">
      <c r="A16" s="198"/>
      <c r="B16" s="4"/>
      <c r="C16" s="4"/>
      <c r="D16" s="4"/>
      <c r="E16" s="4"/>
      <c r="F16" s="6"/>
      <c r="G16" s="4"/>
      <c r="H16" s="198"/>
      <c r="I16" s="198"/>
      <c r="J16" s="198"/>
      <c r="K16" s="198"/>
      <c r="L16" s="198"/>
      <c r="M16" s="198"/>
      <c r="N16" s="198"/>
      <c r="O16" s="198"/>
      <c r="P16" s="198"/>
      <c r="Q16" s="198"/>
    </row>
    <row r="17" spans="1:17" x14ac:dyDescent="0.3">
      <c r="B17" s="25" t="s">
        <v>8</v>
      </c>
      <c r="C17" s="10"/>
      <c r="D17" s="4"/>
      <c r="E17" s="4"/>
      <c r="F17" s="4"/>
      <c r="G17" s="4"/>
    </row>
    <row r="18" spans="1:17" ht="9.9499999999999993" customHeight="1" x14ac:dyDescent="0.3">
      <c r="A18" s="198"/>
      <c r="B18" s="4"/>
      <c r="C18" s="4"/>
      <c r="D18" s="4"/>
      <c r="E18" s="4"/>
      <c r="F18" s="6"/>
      <c r="G18" s="4"/>
      <c r="H18" s="198"/>
      <c r="I18" s="198"/>
      <c r="J18" s="198"/>
      <c r="K18" s="198"/>
      <c r="L18" s="198"/>
      <c r="M18" s="198"/>
      <c r="N18" s="198"/>
      <c r="O18" s="198"/>
      <c r="P18" s="198"/>
      <c r="Q18" s="198"/>
    </row>
    <row r="19" spans="1:17" x14ac:dyDescent="0.3">
      <c r="B19" s="4"/>
      <c r="C19" s="4"/>
      <c r="D19" s="198" t="s">
        <v>9</v>
      </c>
      <c r="E19" s="4"/>
      <c r="F19" s="4"/>
      <c r="G19" s="4"/>
    </row>
    <row r="20" spans="1:17" x14ac:dyDescent="0.3">
      <c r="B20" s="22"/>
      <c r="C20" s="4"/>
      <c r="D20" s="198" t="s">
        <v>10</v>
      </c>
      <c r="E20" s="4"/>
      <c r="F20" s="4"/>
      <c r="G20" s="4"/>
    </row>
    <row r="21" spans="1:17" x14ac:dyDescent="0.3">
      <c r="B21" s="23"/>
      <c r="C21" s="4"/>
      <c r="D21" s="198" t="s">
        <v>11</v>
      </c>
      <c r="E21" s="4"/>
      <c r="F21" s="4"/>
      <c r="G21" s="4"/>
    </row>
    <row r="22" spans="1:17" x14ac:dyDescent="0.3">
      <c r="B22" s="24"/>
      <c r="C22" s="4"/>
      <c r="D22" s="198" t="s">
        <v>12</v>
      </c>
      <c r="E22" s="4"/>
      <c r="F22" s="4"/>
      <c r="G22" s="4"/>
    </row>
    <row r="23" spans="1:17" x14ac:dyDescent="0.3">
      <c r="B23" s="17"/>
      <c r="C23" s="4"/>
      <c r="D23" s="198" t="s">
        <v>13</v>
      </c>
      <c r="E23" s="4"/>
      <c r="F23" s="4"/>
      <c r="G23" s="4"/>
    </row>
    <row r="24" spans="1:17" x14ac:dyDescent="0.3">
      <c r="B24" s="18"/>
      <c r="C24" s="4"/>
      <c r="D24" s="198" t="s">
        <v>14</v>
      </c>
      <c r="E24" s="4"/>
      <c r="F24" s="4"/>
      <c r="G24" s="4"/>
    </row>
    <row r="25" spans="1:17" ht="9.9499999999999993" customHeight="1" x14ac:dyDescent="0.3">
      <c r="A25" s="198"/>
      <c r="B25" s="4"/>
      <c r="C25" s="4"/>
      <c r="D25" s="4"/>
      <c r="E25" s="4"/>
      <c r="F25" s="6"/>
      <c r="G25" s="4"/>
      <c r="H25" s="198"/>
      <c r="I25" s="198"/>
      <c r="J25" s="198"/>
      <c r="K25" s="198"/>
      <c r="L25" s="198"/>
      <c r="M25" s="198"/>
      <c r="N25" s="198"/>
      <c r="O25" s="198"/>
      <c r="P25" s="198"/>
      <c r="Q25" s="198"/>
    </row>
    <row r="26" spans="1:17" ht="27" x14ac:dyDescent="0.3">
      <c r="B26" s="26" t="s">
        <v>15</v>
      </c>
      <c r="C26" s="9"/>
      <c r="D26" s="4"/>
      <c r="E26" s="4"/>
      <c r="F26" s="4"/>
      <c r="G26" s="4"/>
    </row>
    <row r="27" spans="1:17" ht="9.9499999999999993" customHeight="1" x14ac:dyDescent="0.3">
      <c r="A27" s="198"/>
      <c r="B27" s="4"/>
      <c r="C27" s="4"/>
      <c r="D27" s="4"/>
      <c r="E27" s="4"/>
      <c r="F27" s="6"/>
      <c r="G27" s="4"/>
      <c r="H27" s="198"/>
      <c r="I27" s="198"/>
      <c r="J27" s="198"/>
      <c r="K27" s="198"/>
      <c r="L27" s="198"/>
      <c r="M27" s="198"/>
      <c r="N27" s="198"/>
      <c r="O27" s="198"/>
      <c r="P27" s="198"/>
      <c r="Q27" s="198"/>
    </row>
    <row r="28" spans="1:17" x14ac:dyDescent="0.3">
      <c r="B28" s="308" t="s">
        <v>197</v>
      </c>
      <c r="C28" s="19"/>
      <c r="D28" s="12"/>
      <c r="E28" s="12"/>
      <c r="F28" s="4"/>
      <c r="G28" s="12"/>
    </row>
    <row r="29" spans="1:17" x14ac:dyDescent="0.3">
      <c r="B29" s="280" t="s">
        <v>198</v>
      </c>
      <c r="C29" s="19"/>
      <c r="D29" s="12"/>
      <c r="E29" s="12"/>
      <c r="F29" s="4"/>
      <c r="G29" s="12"/>
    </row>
    <row r="30" spans="1:17" ht="9.9499999999999993" customHeight="1" x14ac:dyDescent="0.3">
      <c r="A30" s="198"/>
      <c r="B30" s="4"/>
      <c r="C30" s="4"/>
      <c r="D30" s="4"/>
      <c r="E30" s="4"/>
      <c r="F30" s="6"/>
      <c r="G30" s="4"/>
      <c r="H30" s="198"/>
      <c r="I30" s="198"/>
      <c r="J30" s="198"/>
      <c r="K30" s="198"/>
      <c r="L30" s="198"/>
      <c r="M30" s="198"/>
      <c r="N30" s="198"/>
      <c r="O30" s="198"/>
      <c r="P30" s="198"/>
      <c r="Q30" s="198"/>
    </row>
    <row r="31" spans="1:17" ht="9.9499999999999993" customHeight="1" x14ac:dyDescent="0.3">
      <c r="B31" s="8"/>
      <c r="C31" s="9"/>
      <c r="D31" s="4"/>
      <c r="E31" s="4"/>
      <c r="F31" s="4"/>
      <c r="G31" s="4"/>
    </row>
    <row r="32" spans="1:17" ht="31.5" customHeight="1" x14ac:dyDescent="0.3">
      <c r="B32" s="26" t="s">
        <v>16</v>
      </c>
      <c r="C32" s="20"/>
      <c r="D32" s="4"/>
      <c r="E32" s="4"/>
      <c r="F32" s="4"/>
      <c r="G32" s="4"/>
    </row>
    <row r="33" spans="2:7" ht="45.75" customHeight="1" x14ac:dyDescent="0.3">
      <c r="B33" s="105" t="s">
        <v>17</v>
      </c>
      <c r="C33" s="106"/>
      <c r="D33" s="107" t="s">
        <v>18</v>
      </c>
      <c r="E33" s="107" t="s">
        <v>19</v>
      </c>
      <c r="F33" s="266"/>
      <c r="G33" s="198"/>
    </row>
    <row r="34" spans="2:7" x14ac:dyDescent="0.3">
      <c r="B34" s="185"/>
      <c r="C34" s="185"/>
      <c r="D34" s="186" t="s">
        <v>20</v>
      </c>
      <c r="E34" s="187" t="s">
        <v>21</v>
      </c>
      <c r="F34" s="4"/>
      <c r="G34" s="4"/>
    </row>
    <row r="35" spans="2:7" ht="49.5" x14ac:dyDescent="0.3">
      <c r="B35" s="188"/>
      <c r="C35" s="188"/>
      <c r="D35" s="189" t="s">
        <v>22</v>
      </c>
      <c r="E35" s="190" t="s">
        <v>199</v>
      </c>
      <c r="F35" s="4"/>
      <c r="G35" s="4"/>
    </row>
    <row r="36" spans="2:7" ht="63.75" customHeight="1" x14ac:dyDescent="0.3">
      <c r="B36" s="281"/>
      <c r="C36" s="281"/>
      <c r="D36" s="282" t="s">
        <v>176</v>
      </c>
      <c r="E36" s="283" t="s">
        <v>200</v>
      </c>
      <c r="F36" s="4"/>
      <c r="G36" s="4"/>
    </row>
    <row r="37" spans="2:7" ht="33" x14ac:dyDescent="0.3">
      <c r="B37" s="281"/>
      <c r="C37" s="281"/>
      <c r="D37" s="282" t="s">
        <v>23</v>
      </c>
      <c r="E37" s="283" t="s">
        <v>177</v>
      </c>
      <c r="F37" s="4"/>
      <c r="G37" s="4"/>
    </row>
    <row r="38" spans="2:7" ht="33" x14ac:dyDescent="0.3">
      <c r="B38" s="188"/>
      <c r="C38" s="188"/>
      <c r="D38" s="189" t="s">
        <v>24</v>
      </c>
      <c r="E38" s="190" t="s">
        <v>25</v>
      </c>
      <c r="F38" s="4"/>
      <c r="G38" s="4"/>
    </row>
    <row r="39" spans="2:7" x14ac:dyDescent="0.3">
      <c r="B39" s="188"/>
      <c r="C39" s="188"/>
      <c r="D39" s="189" t="s">
        <v>26</v>
      </c>
      <c r="E39" s="190" t="s">
        <v>27</v>
      </c>
      <c r="F39" s="4"/>
      <c r="G39" s="4"/>
    </row>
    <row r="40" spans="2:7" x14ac:dyDescent="0.3">
      <c r="B40" s="188"/>
      <c r="C40" s="188"/>
      <c r="D40" s="189" t="s">
        <v>28</v>
      </c>
      <c r="E40" s="190" t="s">
        <v>29</v>
      </c>
      <c r="F40" s="4"/>
      <c r="G40" s="4"/>
    </row>
    <row r="41" spans="2:7" ht="33" x14ac:dyDescent="0.3">
      <c r="B41" s="188"/>
      <c r="C41" s="188"/>
      <c r="D41" s="189" t="s">
        <v>30</v>
      </c>
      <c r="E41" s="190" t="s">
        <v>178</v>
      </c>
      <c r="F41" s="4"/>
      <c r="G41" s="4"/>
    </row>
    <row r="42" spans="2:7" ht="33" x14ac:dyDescent="0.3">
      <c r="B42" s="191"/>
      <c r="C42" s="191"/>
      <c r="D42" s="192" t="s">
        <v>31</v>
      </c>
      <c r="E42" s="193" t="s">
        <v>32</v>
      </c>
      <c r="F42" s="4"/>
      <c r="G42" s="4"/>
    </row>
    <row r="43" spans="2:7" ht="33" x14ac:dyDescent="0.3">
      <c r="B43" s="191"/>
      <c r="C43" s="191"/>
      <c r="D43" s="192" t="s">
        <v>33</v>
      </c>
      <c r="E43" s="193" t="s">
        <v>34</v>
      </c>
      <c r="F43" s="4"/>
      <c r="G43" s="4"/>
    </row>
    <row r="44" spans="2:7" x14ac:dyDescent="0.3">
      <c r="B44" s="191"/>
      <c r="C44" s="191"/>
      <c r="D44" s="192" t="s">
        <v>35</v>
      </c>
      <c r="E44" s="193" t="s">
        <v>36</v>
      </c>
      <c r="F44" s="4"/>
      <c r="G44" s="4"/>
    </row>
    <row r="45" spans="2:7" x14ac:dyDescent="0.3">
      <c r="B45" s="191"/>
      <c r="C45" s="191"/>
      <c r="D45" s="192" t="s">
        <v>37</v>
      </c>
      <c r="E45" s="193" t="s">
        <v>38</v>
      </c>
      <c r="F45" s="4"/>
      <c r="G45" s="4"/>
    </row>
    <row r="46" spans="2:7" x14ac:dyDescent="0.3">
      <c r="B46" s="191"/>
      <c r="C46" s="191"/>
      <c r="D46" s="192" t="s">
        <v>39</v>
      </c>
      <c r="E46" s="193" t="s">
        <v>40</v>
      </c>
      <c r="F46" s="4"/>
      <c r="G46" s="4"/>
    </row>
    <row r="47" spans="2:7" x14ac:dyDescent="0.3">
      <c r="B47" s="109"/>
      <c r="C47" s="109"/>
      <c r="D47" s="267" t="s">
        <v>41</v>
      </c>
      <c r="E47" s="268" t="s">
        <v>179</v>
      </c>
      <c r="F47" s="4"/>
      <c r="G47" s="4"/>
    </row>
    <row r="48" spans="2:7" ht="27" x14ac:dyDescent="0.3">
      <c r="B48" s="26"/>
      <c r="C48" s="20"/>
      <c r="D48" s="4"/>
      <c r="E48" s="4"/>
      <c r="F48" s="4"/>
      <c r="G48" s="4"/>
    </row>
    <row r="49" s="120" customFormat="1" ht="12.75" x14ac:dyDescent="0.2"/>
    <row r="50" s="120" customFormat="1" ht="12.75" x14ac:dyDescent="0.2"/>
    <row r="51" s="120" customFormat="1" ht="12.75" x14ac:dyDescent="0.2"/>
    <row r="52" s="120" customFormat="1" ht="12.75" x14ac:dyDescent="0.2"/>
    <row r="53" s="120" customFormat="1" ht="12.75" x14ac:dyDescent="0.2"/>
    <row r="54" s="120" customFormat="1" ht="12.75" x14ac:dyDescent="0.2"/>
    <row r="55" s="120" customFormat="1" ht="12.75" x14ac:dyDescent="0.2"/>
    <row r="56" s="120" customFormat="1" ht="12.75" x14ac:dyDescent="0.2"/>
    <row r="57" s="120" customFormat="1" ht="12.75" x14ac:dyDescent="0.2"/>
    <row r="58" s="120" customFormat="1" ht="12.75" x14ac:dyDescent="0.2"/>
    <row r="59" s="120" customFormat="1" ht="12.75" x14ac:dyDescent="0.2"/>
    <row r="60" s="120" customFormat="1" ht="12.75" x14ac:dyDescent="0.2"/>
    <row r="61" s="120" customFormat="1" ht="12.75" x14ac:dyDescent="0.2"/>
    <row r="62" s="120" customFormat="1" ht="12.75" x14ac:dyDescent="0.2"/>
    <row r="63" s="120" customFormat="1" ht="12.75" x14ac:dyDescent="0.2"/>
    <row r="64" s="120" customFormat="1" ht="12.75" x14ac:dyDescent="0.2"/>
    <row r="65" s="120" customFormat="1" ht="12.75" x14ac:dyDescent="0.2"/>
    <row r="66" s="120" customFormat="1" ht="12.75" x14ac:dyDescent="0.2"/>
    <row r="67" s="120" customFormat="1" ht="12.75" x14ac:dyDescent="0.2"/>
    <row r="68" s="120" customFormat="1" ht="12.75" x14ac:dyDescent="0.2"/>
    <row r="69" s="120" customFormat="1" ht="12.75" x14ac:dyDescent="0.2"/>
    <row r="70" s="120" customFormat="1" ht="12.75" x14ac:dyDescent="0.2"/>
    <row r="71" s="120" customFormat="1" ht="12.75" x14ac:dyDescent="0.2"/>
    <row r="72" s="120" customFormat="1" ht="12.75" x14ac:dyDescent="0.2"/>
    <row r="73" s="120" customFormat="1" ht="12.75" x14ac:dyDescent="0.2"/>
    <row r="74" s="120" customFormat="1" ht="12.75" x14ac:dyDescent="0.2"/>
    <row r="75" s="120" customFormat="1" ht="12.75" x14ac:dyDescent="0.2"/>
    <row r="76" s="120" customFormat="1" ht="12.75" x14ac:dyDescent="0.2"/>
    <row r="77" s="120" customFormat="1" ht="12.75" x14ac:dyDescent="0.2"/>
    <row r="78" s="120" customFormat="1" ht="12.75" x14ac:dyDescent="0.2"/>
    <row r="79" s="120" customFormat="1" ht="12.75" x14ac:dyDescent="0.2"/>
    <row r="80" s="120" customFormat="1" ht="12.75" x14ac:dyDescent="0.2"/>
    <row r="81" s="120" customFormat="1" ht="12.75" x14ac:dyDescent="0.2"/>
    <row r="82" s="120" customFormat="1" ht="12.75" x14ac:dyDescent="0.2"/>
    <row r="83" s="120" customFormat="1" ht="12.75" x14ac:dyDescent="0.2"/>
    <row r="84" s="120" customFormat="1" ht="12.75" x14ac:dyDescent="0.2"/>
    <row r="85" s="120" customFormat="1" ht="12.75" x14ac:dyDescent="0.2"/>
    <row r="86" s="120" customFormat="1" ht="12.75" x14ac:dyDescent="0.2"/>
    <row r="87" s="120" customFormat="1" ht="12.75" x14ac:dyDescent="0.2"/>
    <row r="88" s="120" customFormat="1" ht="12.75" x14ac:dyDescent="0.2"/>
    <row r="89" s="120" customFormat="1" ht="12.75" x14ac:dyDescent="0.2"/>
    <row r="90" s="120" customFormat="1" ht="12.75" x14ac:dyDescent="0.2"/>
    <row r="91" s="120" customFormat="1" ht="12.75" x14ac:dyDescent="0.2"/>
    <row r="92" s="120" customFormat="1" ht="12.75" x14ac:dyDescent="0.2"/>
    <row r="93" s="120" customFormat="1" ht="12.75" x14ac:dyDescent="0.2"/>
    <row r="94" s="120" customFormat="1" ht="12.75" x14ac:dyDescent="0.2"/>
    <row r="95" s="120" customFormat="1" ht="12.75" x14ac:dyDescent="0.2"/>
    <row r="96" s="120" customFormat="1" ht="12.75" x14ac:dyDescent="0.2"/>
    <row r="97" s="120" customFormat="1" ht="12.75" x14ac:dyDescent="0.2"/>
    <row r="98" s="120" customFormat="1" ht="12.75" x14ac:dyDescent="0.2"/>
  </sheetData>
  <phoneticPr fontId="50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9ED93-D8B0-4341-BC07-3D9D386D5C14}">
  <sheetPr codeName="Sheet9"/>
  <dimension ref="A1:E77"/>
  <sheetViews>
    <sheetView topLeftCell="XFD1048576" zoomScaleNormal="100" workbookViewId="0"/>
  </sheetViews>
  <sheetFormatPr defaultColWidth="0" defaultRowHeight="15" customHeight="1" zeroHeight="1" x14ac:dyDescent="0.3"/>
  <cols>
    <col min="1" max="16384" width="7.109375" style="33" hidden="1"/>
  </cols>
  <sheetData>
    <row r="1" spans="1:1" ht="15" hidden="1" customHeight="1" x14ac:dyDescent="0.3">
      <c r="A1" s="108"/>
    </row>
    <row r="77" spans="5:5" ht="15" hidden="1" customHeight="1" x14ac:dyDescent="0.3">
      <c r="E77" s="34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2E5E-9B83-45D9-9F98-E3897E0F7A30}">
  <sheetPr codeName="Sheet10">
    <tabColor rgb="FFFF0000"/>
  </sheetPr>
  <dimension ref="A1:AP114"/>
  <sheetViews>
    <sheetView showGridLines="0" zoomScaleNormal="100" workbookViewId="0">
      <pane ySplit="8" topLeftCell="A15" activePane="bottomLeft" state="frozen"/>
      <selection activeCell="G2" sqref="G2"/>
      <selection pane="bottomLeft" activeCell="B4" sqref="B4"/>
    </sheetView>
  </sheetViews>
  <sheetFormatPr defaultColWidth="9.21875" defaultRowHeight="12.75" x14ac:dyDescent="0.2"/>
  <cols>
    <col min="1" max="1" width="3.6640625" style="120" customWidth="1"/>
    <col min="2" max="2" width="31.77734375" style="120" customWidth="1"/>
    <col min="3" max="8" width="10.6640625" style="120" customWidth="1"/>
    <col min="9" max="14" width="11.6640625" style="120" customWidth="1"/>
    <col min="15" max="15" width="3.6640625" style="120" customWidth="1"/>
    <col min="16" max="16" width="32.21875" style="120" customWidth="1"/>
    <col min="17" max="22" width="10.6640625" style="120" customWidth="1"/>
    <col min="23" max="28" width="12.6640625" style="120" customWidth="1"/>
    <col min="29" max="29" width="10.33203125" style="120" customWidth="1"/>
    <col min="30" max="30" width="33.33203125" style="120" customWidth="1"/>
    <col min="31" max="36" width="10.6640625" style="120" customWidth="1"/>
    <col min="37" max="42" width="12.6640625" style="120" customWidth="1"/>
    <col min="43" max="44" width="9.21875" style="120"/>
    <col min="45" max="45" width="32.33203125" style="120" bestFit="1" customWidth="1"/>
    <col min="46" max="46" width="29" style="120" bestFit="1" customWidth="1"/>
    <col min="47" max="47" width="32.33203125" style="120" bestFit="1" customWidth="1"/>
    <col min="48" max="16384" width="9.21875" style="120"/>
  </cols>
  <sheetData>
    <row r="1" spans="1:42" ht="35.25" customHeight="1" x14ac:dyDescent="0.2">
      <c r="A1" s="123"/>
      <c r="B1" s="173" t="str">
        <f>Overview!$B$1</f>
        <v>Labour and overhead costs for the System Operability project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3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 t="s">
        <v>119</v>
      </c>
      <c r="AP1" s="125"/>
    </row>
    <row r="2" spans="1:42" ht="26.25" customHeight="1" x14ac:dyDescent="0.2">
      <c r="A2" s="128"/>
      <c r="B2" s="129" t="s">
        <v>120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</row>
    <row r="4" spans="1:42" x14ac:dyDescent="0.2">
      <c r="B4" s="133" t="s">
        <v>43</v>
      </c>
    </row>
    <row r="5" spans="1:42" ht="15" customHeight="1" x14ac:dyDescent="0.2">
      <c r="B5" s="135" t="s">
        <v>121</v>
      </c>
      <c r="C5" s="135"/>
      <c r="D5" s="135"/>
      <c r="E5" s="135"/>
      <c r="F5" s="135"/>
      <c r="G5" s="135"/>
      <c r="H5" s="135"/>
    </row>
    <row r="6" spans="1:42" x14ac:dyDescent="0.2">
      <c r="B6" s="135"/>
      <c r="C6" s="135"/>
      <c r="D6" s="135"/>
      <c r="E6" s="135"/>
      <c r="F6" s="135"/>
      <c r="G6" s="135"/>
      <c r="H6" s="135"/>
    </row>
    <row r="7" spans="1:42" s="168" customFormat="1" x14ac:dyDescent="0.2"/>
    <row r="8" spans="1:42" x14ac:dyDescent="0.2">
      <c r="B8" s="169" t="s">
        <v>122</v>
      </c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P8" s="169" t="s">
        <v>123</v>
      </c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D8" s="169" t="s">
        <v>124</v>
      </c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</row>
    <row r="9" spans="1:42" x14ac:dyDescent="0.2">
      <c r="B9" s="155"/>
      <c r="P9" s="155"/>
      <c r="AD9" s="155"/>
    </row>
    <row r="10" spans="1:42" ht="17.25" customHeight="1" thickBot="1" x14ac:dyDescent="0.25">
      <c r="C10" s="346" t="s">
        <v>212</v>
      </c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Q10" s="346" t="s">
        <v>212</v>
      </c>
      <c r="R10" s="346"/>
      <c r="S10" s="346"/>
      <c r="T10" s="346"/>
      <c r="U10" s="346"/>
      <c r="V10" s="346"/>
      <c r="W10" s="346"/>
      <c r="X10" s="346"/>
      <c r="Y10" s="346"/>
      <c r="Z10" s="346"/>
      <c r="AA10" s="346"/>
      <c r="AB10" s="346"/>
      <c r="AE10" s="346" t="s">
        <v>212</v>
      </c>
      <c r="AF10" s="346"/>
      <c r="AG10" s="346"/>
      <c r="AH10" s="346"/>
      <c r="AI10" s="346"/>
      <c r="AJ10" s="346"/>
      <c r="AK10" s="346"/>
      <c r="AL10" s="346"/>
      <c r="AM10" s="346"/>
      <c r="AN10" s="346"/>
      <c r="AO10" s="346"/>
      <c r="AP10" s="346"/>
    </row>
    <row r="11" spans="1:42" ht="17.25" customHeight="1" thickBot="1" x14ac:dyDescent="0.25">
      <c r="C11" s="316" t="s">
        <v>108</v>
      </c>
      <c r="D11" s="316"/>
      <c r="E11" s="316"/>
      <c r="F11" s="315" t="s">
        <v>116</v>
      </c>
      <c r="G11" s="315"/>
      <c r="H11" s="315"/>
      <c r="I11" s="315"/>
      <c r="J11" s="315"/>
      <c r="K11" s="315"/>
      <c r="L11" s="315"/>
      <c r="M11" s="315"/>
      <c r="N11" s="315"/>
      <c r="Q11" s="316" t="s">
        <v>108</v>
      </c>
      <c r="R11" s="316"/>
      <c r="S11" s="316"/>
      <c r="T11" s="315" t="s">
        <v>116</v>
      </c>
      <c r="U11" s="315"/>
      <c r="V11" s="315"/>
      <c r="W11" s="315"/>
      <c r="X11" s="315"/>
      <c r="Y11" s="315"/>
      <c r="Z11" s="315"/>
      <c r="AA11" s="315"/>
      <c r="AB11" s="315"/>
      <c r="AE11" s="316" t="s">
        <v>108</v>
      </c>
      <c r="AF11" s="316"/>
      <c r="AG11" s="316"/>
      <c r="AH11" s="315" t="s">
        <v>116</v>
      </c>
      <c r="AI11" s="315"/>
      <c r="AJ11" s="315"/>
      <c r="AK11" s="315"/>
      <c r="AL11" s="315"/>
      <c r="AM11" s="315"/>
      <c r="AN11" s="315"/>
      <c r="AO11" s="315"/>
      <c r="AP11" s="315"/>
    </row>
    <row r="12" spans="1:42" ht="88.5" customHeight="1" thickBot="1" x14ac:dyDescent="0.25">
      <c r="B12" s="172" t="s">
        <v>125</v>
      </c>
      <c r="C12" s="67" t="str" cm="1">
        <f t="array" ref="C12:M12">model_period</f>
        <v>FY2023</v>
      </c>
      <c r="D12" s="67" t="str">
        <v>FY2024</v>
      </c>
      <c r="E12" s="67" t="str">
        <v>FY2025</v>
      </c>
      <c r="F12" s="67" t="str">
        <v>FY2026</v>
      </c>
      <c r="G12" s="67" t="str">
        <v>FY2027</v>
      </c>
      <c r="H12" s="67" t="str">
        <v>FY2028</v>
      </c>
      <c r="I12" s="67" t="str">
        <v>FY2029</v>
      </c>
      <c r="J12" s="67" t="str">
        <v>FY2030</v>
      </c>
      <c r="K12" s="67" t="str">
        <v>FY2031</v>
      </c>
      <c r="L12" s="67" t="str">
        <v>FY2032</v>
      </c>
      <c r="M12" s="67" t="str">
        <v>FY2033</v>
      </c>
      <c r="N12" s="67" t="s">
        <v>126</v>
      </c>
      <c r="P12" s="172" t="str">
        <f>B12</f>
        <v>Capex category</v>
      </c>
      <c r="Q12" s="67" t="str" cm="1">
        <f t="array" ref="Q12:AA12">model_period</f>
        <v>FY2023</v>
      </c>
      <c r="R12" s="67" t="str">
        <v>FY2024</v>
      </c>
      <c r="S12" s="67" t="str">
        <v>FY2025</v>
      </c>
      <c r="T12" s="67" t="str">
        <v>FY2026</v>
      </c>
      <c r="U12" s="67" t="str">
        <v>FY2027</v>
      </c>
      <c r="V12" s="67" t="str">
        <v>FY2028</v>
      </c>
      <c r="W12" s="67" t="str">
        <v>FY2029</v>
      </c>
      <c r="X12" s="67" t="str">
        <v>FY2030</v>
      </c>
      <c r="Y12" s="67" t="str">
        <v>FY2031</v>
      </c>
      <c r="Z12" s="67" t="str">
        <v>FY2032</v>
      </c>
      <c r="AA12" s="67" t="str">
        <v>FY2033</v>
      </c>
      <c r="AB12" s="67" t="str">
        <f>N12</f>
        <v>Total capex</v>
      </c>
      <c r="AD12" s="172" t="str">
        <f t="shared" ref="AD12:AD23" si="0">P12</f>
        <v>Capex category</v>
      </c>
      <c r="AE12" s="67" t="str" cm="1">
        <f t="array" ref="AE12:AO12">model_period</f>
        <v>FY2023</v>
      </c>
      <c r="AF12" s="67" t="str">
        <v>FY2024</v>
      </c>
      <c r="AG12" s="67" t="str">
        <v>FY2025</v>
      </c>
      <c r="AH12" s="67" t="str">
        <v>FY2026</v>
      </c>
      <c r="AI12" s="67" t="str">
        <v>FY2027</v>
      </c>
      <c r="AJ12" s="67" t="str">
        <v>FY2028</v>
      </c>
      <c r="AK12" s="67" t="str">
        <v>FY2029</v>
      </c>
      <c r="AL12" s="67" t="str">
        <v>FY2030</v>
      </c>
      <c r="AM12" s="67" t="str">
        <v>FY2031</v>
      </c>
      <c r="AN12" s="67" t="str">
        <v>FY2032</v>
      </c>
      <c r="AO12" s="67" t="str">
        <v>FY2033</v>
      </c>
      <c r="AP12" s="67" t="str">
        <f>AB12</f>
        <v>Total capex</v>
      </c>
    </row>
    <row r="13" spans="1:42" ht="12.95" customHeight="1" thickBot="1" x14ac:dyDescent="0.25">
      <c r="B13" s="98" t="str" cm="1">
        <f t="array" ref="B13:B21">_xlfn.UNIQUE(labour_category)</f>
        <v>Delivery</v>
      </c>
      <c r="C13" s="101"/>
      <c r="D13" s="101"/>
      <c r="E13" s="101"/>
      <c r="F13" s="235">
        <f>SUMIFS(Internal_labour_inputs!GV$9:GV$408,Internal_labour_inputs!$A$9:$A$408,$B13)</f>
        <v>47177.134791813696</v>
      </c>
      <c r="G13" s="235">
        <f>SUMIFS(Internal_labour_inputs!GW$9:GW$408,Internal_labour_inputs!$A$9:$A$408,$B13)</f>
        <v>2374640.6002877974</v>
      </c>
      <c r="H13" s="235">
        <f>SUMIFS(Internal_labour_inputs!GX$9:GX$408,Internal_labour_inputs!$A$9:$A$408,$B13)</f>
        <v>1734790.0971316653</v>
      </c>
      <c r="I13" s="235">
        <f>SUMIFS(Internal_labour_inputs!GY$9:GY$408,Internal_labour_inputs!$A$9:$A$408,$B13)</f>
        <v>934260.83203680988</v>
      </c>
      <c r="J13" s="235">
        <f>SUMIFS(Internal_labour_inputs!GZ$9:GZ$408,Internal_labour_inputs!$A$9:$A$408,$B13)</f>
        <v>946858.50837273081</v>
      </c>
      <c r="K13" s="235">
        <f>SUMIFS(Internal_labour_inputs!HA$9:HA$408,Internal_labour_inputs!$A$9:$A$408,$B13)</f>
        <v>959151.65736033837</v>
      </c>
      <c r="L13" s="235">
        <f>SUMIFS(Internal_labour_inputs!HB$9:HB$408,Internal_labour_inputs!$A$9:$A$408,$B13)</f>
        <v>67363.064739167239</v>
      </c>
      <c r="M13" s="235">
        <f>SUMIFS(Internal_labour_inputs!HC$9:HC$408,Internal_labour_inputs!$A$9:$A$408,$B13)</f>
        <v>0</v>
      </c>
      <c r="N13" s="236">
        <f t="shared" ref="N13:N19" si="1">SUM(C13:M13)</f>
        <v>7064241.8947203234</v>
      </c>
      <c r="P13" s="98" t="str" cm="1">
        <f t="array" ref="P13:P21">$B$13:$B$21</f>
        <v>Delivery</v>
      </c>
      <c r="Q13" s="115"/>
      <c r="R13" s="115"/>
      <c r="S13" s="115"/>
      <c r="T13" s="235">
        <f t="shared" ref="T13:T21" si="2">F13*labour_direct</f>
        <v>33023.994354269584</v>
      </c>
      <c r="U13" s="235">
        <f t="shared" ref="U13:U21" si="3">G13*labour_direct</f>
        <v>1662248.420201458</v>
      </c>
      <c r="V13" s="235">
        <f t="shared" ref="V13:V21" si="4">H13*labour_direct</f>
        <v>1214353.0679921657</v>
      </c>
      <c r="W13" s="235">
        <f t="shared" ref="W13" si="5">I13*labour_direct</f>
        <v>653982.58242576686</v>
      </c>
      <c r="X13" s="235">
        <f t="shared" ref="X13:X21" si="6">J13*labour_direct</f>
        <v>662800.95586091152</v>
      </c>
      <c r="Y13" s="235">
        <f t="shared" ref="Y13:Y21" si="7">K13*labour_direct</f>
        <v>671406.16015223681</v>
      </c>
      <c r="Z13" s="235">
        <f t="shared" ref="Z13:Z21" si="8">L13*labour_direct</f>
        <v>47154.145317417067</v>
      </c>
      <c r="AA13" s="235">
        <f t="shared" ref="AA13:AA21" si="9">M13*labour_direct</f>
        <v>0</v>
      </c>
      <c r="AB13" s="236">
        <f t="shared" ref="AB13:AB19" si="10">SUM(Q13:AA13)</f>
        <v>4944969.3263042253</v>
      </c>
      <c r="AD13" s="98" t="str">
        <f t="shared" si="0"/>
        <v>Delivery</v>
      </c>
      <c r="AE13" s="101"/>
      <c r="AF13" s="101"/>
      <c r="AG13" s="101"/>
      <c r="AH13" s="235">
        <f t="shared" ref="AH13:AH21" si="11">F13-T13</f>
        <v>14153.140437544113</v>
      </c>
      <c r="AI13" s="235">
        <f t="shared" ref="AI13:AI21" si="12">G13-U13</f>
        <v>712392.18008633936</v>
      </c>
      <c r="AJ13" s="235">
        <f t="shared" ref="AJ13:AJ21" si="13">H13-V13</f>
        <v>520437.02913949965</v>
      </c>
      <c r="AK13" s="235">
        <f t="shared" ref="AK13" si="14">I13-W13</f>
        <v>280278.24961104302</v>
      </c>
      <c r="AL13" s="235">
        <f t="shared" ref="AL13:AL21" si="15">J13-X13</f>
        <v>284057.55251181929</v>
      </c>
      <c r="AM13" s="235">
        <f t="shared" ref="AM13:AM21" si="16">K13-Y13</f>
        <v>287745.49720810156</v>
      </c>
      <c r="AN13" s="235">
        <f t="shared" ref="AN13:AN21" si="17">L13-Z13</f>
        <v>20208.919421750172</v>
      </c>
      <c r="AO13" s="235">
        <f t="shared" ref="AO13:AO21" si="18">M13-AA13</f>
        <v>0</v>
      </c>
      <c r="AP13" s="236">
        <f t="shared" ref="AP13:AP19" si="19">SUM(AE13:AO13)</f>
        <v>2119272.5684160972</v>
      </c>
    </row>
    <row r="14" spans="1:42" ht="12.95" customHeight="1" thickBot="1" x14ac:dyDescent="0.25">
      <c r="B14" s="98" t="str">
        <v>Corporate</v>
      </c>
      <c r="C14" s="101"/>
      <c r="D14" s="101"/>
      <c r="E14" s="101"/>
      <c r="F14" s="235">
        <f>SUMIFS(Internal_labour_inputs!GV$9:GV$408,Internal_labour_inputs!$A$9:$A$408,$B14)</f>
        <v>50377.631616090315</v>
      </c>
      <c r="G14" s="235">
        <f>SUMIFS(Internal_labour_inputs!GW$9:GW$408,Internal_labour_inputs!$A$9:$A$408,$B14)</f>
        <v>153158.83198306279</v>
      </c>
      <c r="H14" s="235">
        <f>SUMIFS(Internal_labour_inputs!GX$9:GX$408,Internal_labour_inputs!$A$9:$A$408,$B14)</f>
        <v>534256.91192095971</v>
      </c>
      <c r="I14" s="235">
        <f>SUMIFS(Internal_labour_inputs!GY$9:GY$408,Internal_labour_inputs!$A$9:$A$408,$B14)</f>
        <v>534256.91192095971</v>
      </c>
      <c r="J14" s="235">
        <f>SUMIFS(Internal_labour_inputs!GZ$9:GZ$408,Internal_labour_inputs!$A$9:$A$408,$B14)</f>
        <v>539915.11101764289</v>
      </c>
      <c r="K14" s="235">
        <f>SUMIFS(Internal_labour_inputs!HA$9:HA$408,Internal_labour_inputs!$A$9:$A$408,$B14)</f>
        <v>445214.09326746658</v>
      </c>
      <c r="L14" s="235">
        <f>SUMIFS(Internal_labour_inputs!HB$9:HB$408,Internal_labour_inputs!$A$9:$A$408,$B14)</f>
        <v>0</v>
      </c>
      <c r="M14" s="235">
        <f>SUMIFS(Internal_labour_inputs!HC$9:HC$408,Internal_labour_inputs!$A$9:$A$408,$B14)</f>
        <v>0</v>
      </c>
      <c r="N14" s="236">
        <f t="shared" si="1"/>
        <v>2257179.4917261819</v>
      </c>
      <c r="P14" s="98" t="str">
        <v>Corporate</v>
      </c>
      <c r="Q14" s="101"/>
      <c r="R14" s="101"/>
      <c r="S14" s="101"/>
      <c r="T14" s="235">
        <f t="shared" si="2"/>
        <v>35264.34213126322</v>
      </c>
      <c r="U14" s="235">
        <f t="shared" si="3"/>
        <v>107211.18238814395</v>
      </c>
      <c r="V14" s="235">
        <f t="shared" si="4"/>
        <v>373979.83834467176</v>
      </c>
      <c r="W14" s="235">
        <f t="shared" ref="W14:W21" si="20">I14*labour_direct</f>
        <v>373979.83834467176</v>
      </c>
      <c r="X14" s="235">
        <f t="shared" si="6"/>
        <v>377940.57771235</v>
      </c>
      <c r="Y14" s="235">
        <f t="shared" si="7"/>
        <v>311649.86528722657</v>
      </c>
      <c r="Z14" s="235">
        <f t="shared" si="8"/>
        <v>0</v>
      </c>
      <c r="AA14" s="235">
        <f t="shared" si="9"/>
        <v>0</v>
      </c>
      <c r="AB14" s="236">
        <f t="shared" si="10"/>
        <v>1580025.6442083274</v>
      </c>
      <c r="AD14" s="98" t="str">
        <f t="shared" si="0"/>
        <v>Corporate</v>
      </c>
      <c r="AE14" s="101"/>
      <c r="AF14" s="101"/>
      <c r="AG14" s="101"/>
      <c r="AH14" s="235">
        <f t="shared" si="11"/>
        <v>15113.289484827095</v>
      </c>
      <c r="AI14" s="235">
        <f t="shared" si="12"/>
        <v>45947.649594918839</v>
      </c>
      <c r="AJ14" s="235">
        <f t="shared" si="13"/>
        <v>160277.07357628795</v>
      </c>
      <c r="AK14" s="235">
        <f t="shared" ref="AK14:AK21" si="21">I14-W14</f>
        <v>160277.07357628795</v>
      </c>
      <c r="AL14" s="235">
        <f t="shared" si="15"/>
        <v>161974.53330529289</v>
      </c>
      <c r="AM14" s="235">
        <f t="shared" si="16"/>
        <v>133564.22798024002</v>
      </c>
      <c r="AN14" s="235">
        <f t="shared" si="17"/>
        <v>0</v>
      </c>
      <c r="AO14" s="235">
        <f t="shared" si="18"/>
        <v>0</v>
      </c>
      <c r="AP14" s="236">
        <f t="shared" si="19"/>
        <v>677153.84751785477</v>
      </c>
    </row>
    <row r="15" spans="1:42" ht="12.95" customHeight="1" thickBot="1" x14ac:dyDescent="0.25">
      <c r="B15" s="98" t="str">
        <v>Network Operations</v>
      </c>
      <c r="C15" s="101"/>
      <c r="D15" s="101"/>
      <c r="E15" s="101"/>
      <c r="F15" s="235">
        <f>SUMIFS(Internal_labour_inputs!GV$9:GV$408,Internal_labour_inputs!$A$9:$A$408,$B15)</f>
        <v>0</v>
      </c>
      <c r="G15" s="235">
        <f>SUMIFS(Internal_labour_inputs!GW$9:GW$408,Internal_labour_inputs!$A$9:$A$408,$B15)</f>
        <v>1341486.9521983729</v>
      </c>
      <c r="H15" s="235">
        <f>SUMIFS(Internal_labour_inputs!GX$9:GX$408,Internal_labour_inputs!$A$9:$A$408,$B15)</f>
        <v>3806421.5278140469</v>
      </c>
      <c r="I15" s="235">
        <f>SUMIFS(Internal_labour_inputs!GY$9:GY$408,Internal_labour_inputs!$A$9:$A$408,$B15)</f>
        <v>4353880.393310938</v>
      </c>
      <c r="J15" s="235">
        <f>SUMIFS(Internal_labour_inputs!GZ$9:GZ$408,Internal_labour_inputs!$A$9:$A$408,$B15)</f>
        <v>3117989.4246673253</v>
      </c>
      <c r="K15" s="235">
        <f>SUMIFS(Internal_labour_inputs!HA$9:HA$408,Internal_labour_inputs!$A$9:$A$408,$B15)</f>
        <v>3654198.0478611146</v>
      </c>
      <c r="L15" s="235">
        <f>SUMIFS(Internal_labour_inputs!HB$9:HB$408,Internal_labour_inputs!$A$9:$A$408,$B15)</f>
        <v>63244.90451940718</v>
      </c>
      <c r="M15" s="235">
        <f>SUMIFS(Internal_labour_inputs!HC$9:HC$408,Internal_labour_inputs!$A$9:$A$408,$B15)</f>
        <v>0</v>
      </c>
      <c r="N15" s="236">
        <f t="shared" si="1"/>
        <v>16337221.250371205</v>
      </c>
      <c r="P15" s="98" t="str">
        <v>Network Operations</v>
      </c>
      <c r="Q15" s="101"/>
      <c r="R15" s="101"/>
      <c r="S15" s="101"/>
      <c r="T15" s="235">
        <f t="shared" si="2"/>
        <v>0</v>
      </c>
      <c r="U15" s="235">
        <f t="shared" si="3"/>
        <v>939040.86653886095</v>
      </c>
      <c r="V15" s="235">
        <f t="shared" si="4"/>
        <v>2664495.0694698328</v>
      </c>
      <c r="W15" s="235">
        <f t="shared" si="20"/>
        <v>3047716.2753176563</v>
      </c>
      <c r="X15" s="235">
        <f t="shared" si="6"/>
        <v>2182592.5972671276</v>
      </c>
      <c r="Y15" s="235">
        <f t="shared" si="7"/>
        <v>2557938.63350278</v>
      </c>
      <c r="Z15" s="235">
        <f t="shared" si="8"/>
        <v>44271.433163585025</v>
      </c>
      <c r="AA15" s="235">
        <f t="shared" si="9"/>
        <v>0</v>
      </c>
      <c r="AB15" s="236">
        <f t="shared" si="10"/>
        <v>11436054.875259843</v>
      </c>
      <c r="AD15" s="98" t="str">
        <f t="shared" si="0"/>
        <v>Network Operations</v>
      </c>
      <c r="AE15" s="101"/>
      <c r="AF15" s="101"/>
      <c r="AG15" s="101"/>
      <c r="AH15" s="235">
        <f t="shared" si="11"/>
        <v>0</v>
      </c>
      <c r="AI15" s="235">
        <f t="shared" si="12"/>
        <v>402446.08565951197</v>
      </c>
      <c r="AJ15" s="235">
        <f t="shared" si="13"/>
        <v>1141926.4583442141</v>
      </c>
      <c r="AK15" s="235">
        <f t="shared" si="21"/>
        <v>1306164.1179932817</v>
      </c>
      <c r="AL15" s="235">
        <f t="shared" si="15"/>
        <v>935396.82740019774</v>
      </c>
      <c r="AM15" s="235">
        <f t="shared" si="16"/>
        <v>1096259.4143583346</v>
      </c>
      <c r="AN15" s="235">
        <f t="shared" si="17"/>
        <v>18973.471355822156</v>
      </c>
      <c r="AO15" s="235">
        <f t="shared" si="18"/>
        <v>0</v>
      </c>
      <c r="AP15" s="236">
        <f t="shared" si="19"/>
        <v>4901166.375111362</v>
      </c>
    </row>
    <row r="16" spans="1:42" ht="12.95" customHeight="1" thickBot="1" x14ac:dyDescent="0.25">
      <c r="B16" s="98" t="str">
        <v>IT</v>
      </c>
      <c r="C16" s="101"/>
      <c r="D16" s="101"/>
      <c r="E16" s="101"/>
      <c r="F16" s="235">
        <f>SUMIFS(Internal_labour_inputs!GV$9:GV$408,Internal_labour_inputs!$A$9:$A$408,$B16)</f>
        <v>0</v>
      </c>
      <c r="G16" s="235">
        <f>SUMIFS(Internal_labour_inputs!GW$9:GW$408,Internal_labour_inputs!$A$9:$A$408,$B16)</f>
        <v>426977.99147043028</v>
      </c>
      <c r="H16" s="235">
        <f>SUMIFS(Internal_labour_inputs!GX$9:GX$408,Internal_labour_inputs!$A$9:$A$408,$B16)</f>
        <v>699557.69138235692</v>
      </c>
      <c r="I16" s="235">
        <f>SUMIFS(Internal_labour_inputs!GY$9:GY$408,Internal_labour_inputs!$A$9:$A$408,$B16)</f>
        <v>542331.76993761456</v>
      </c>
      <c r="J16" s="235">
        <f>SUMIFS(Internal_labour_inputs!GZ$9:GZ$408,Internal_labour_inputs!$A$9:$A$408,$B16)</f>
        <v>114369.10485815103</v>
      </c>
      <c r="K16" s="235">
        <f>SUMIFS(Internal_labour_inputs!HA$9:HA$408,Internal_labour_inputs!$A$9:$A$408,$B16)</f>
        <v>149479.33249964713</v>
      </c>
      <c r="L16" s="235">
        <f>SUMIFS(Internal_labour_inputs!HB$9:HB$408,Internal_labour_inputs!$A$9:$A$408,$B16)</f>
        <v>0</v>
      </c>
      <c r="M16" s="235">
        <f>SUMIFS(Internal_labour_inputs!HC$9:HC$408,Internal_labour_inputs!$A$9:$A$408,$B16)</f>
        <v>0</v>
      </c>
      <c r="N16" s="236">
        <f t="shared" si="1"/>
        <v>1932715.8901481999</v>
      </c>
      <c r="P16" s="98" t="str">
        <v>IT</v>
      </c>
      <c r="Q16" s="101"/>
      <c r="R16" s="101"/>
      <c r="S16" s="101"/>
      <c r="T16" s="235">
        <f t="shared" si="2"/>
        <v>0</v>
      </c>
      <c r="U16" s="235">
        <f t="shared" si="3"/>
        <v>298884.5940293012</v>
      </c>
      <c r="V16" s="235">
        <f t="shared" si="4"/>
        <v>489690.38396764983</v>
      </c>
      <c r="W16" s="235">
        <f t="shared" si="20"/>
        <v>379632.23895633017</v>
      </c>
      <c r="X16" s="235">
        <f t="shared" si="6"/>
        <v>80058.373400705706</v>
      </c>
      <c r="Y16" s="235">
        <f t="shared" si="7"/>
        <v>104635.53274975299</v>
      </c>
      <c r="Z16" s="235">
        <f t="shared" si="8"/>
        <v>0</v>
      </c>
      <c r="AA16" s="235">
        <f t="shared" si="9"/>
        <v>0</v>
      </c>
      <c r="AB16" s="236">
        <f t="shared" si="10"/>
        <v>1352901.1231037397</v>
      </c>
      <c r="AD16" s="98" t="str">
        <f t="shared" si="0"/>
        <v>IT</v>
      </c>
      <c r="AE16" s="101"/>
      <c r="AF16" s="101"/>
      <c r="AG16" s="101"/>
      <c r="AH16" s="235">
        <f t="shared" si="11"/>
        <v>0</v>
      </c>
      <c r="AI16" s="235">
        <f t="shared" si="12"/>
        <v>128093.39744112908</v>
      </c>
      <c r="AJ16" s="235">
        <f t="shared" si="13"/>
        <v>209867.30741470709</v>
      </c>
      <c r="AK16" s="235">
        <f t="shared" si="21"/>
        <v>162699.53098128439</v>
      </c>
      <c r="AL16" s="235">
        <f t="shared" si="15"/>
        <v>34310.731457445319</v>
      </c>
      <c r="AM16" s="235">
        <f t="shared" si="16"/>
        <v>44843.79974989414</v>
      </c>
      <c r="AN16" s="235">
        <f t="shared" si="17"/>
        <v>0</v>
      </c>
      <c r="AO16" s="235">
        <f t="shared" si="18"/>
        <v>0</v>
      </c>
      <c r="AP16" s="236">
        <f t="shared" si="19"/>
        <v>579814.76704446005</v>
      </c>
    </row>
    <row r="17" spans="2:42" ht="12.95" customHeight="1" thickBot="1" x14ac:dyDescent="0.25">
      <c r="B17" s="98" t="str">
        <v>Finance</v>
      </c>
      <c r="C17" s="101"/>
      <c r="D17" s="101"/>
      <c r="E17" s="101"/>
      <c r="F17" s="235">
        <f>SUMIFS(Internal_labour_inputs!GV$9:GV$408,Internal_labour_inputs!$A$9:$A$408,$B17)</f>
        <v>0</v>
      </c>
      <c r="G17" s="235">
        <f>SUMIFS(Internal_labour_inputs!GW$9:GW$408,Internal_labour_inputs!$A$9:$A$408,$B17)</f>
        <v>11981.219886520814</v>
      </c>
      <c r="H17" s="235">
        <f>SUMIFS(Internal_labour_inputs!GX$9:GX$408,Internal_labour_inputs!$A$9:$A$408,$B17)</f>
        <v>143774.6386382498</v>
      </c>
      <c r="I17" s="235">
        <f>SUMIFS(Internal_labour_inputs!GY$9:GY$408,Internal_labour_inputs!$A$9:$A$408,$B17)</f>
        <v>143774.6386382498</v>
      </c>
      <c r="J17" s="235">
        <f>SUMIFS(Internal_labour_inputs!GZ$9:GZ$408,Internal_labour_inputs!$A$9:$A$408,$B17)</f>
        <v>143774.6386382498</v>
      </c>
      <c r="K17" s="235">
        <f>SUMIFS(Internal_labour_inputs!HA$9:HA$408,Internal_labour_inputs!$A$9:$A$408,$B17)</f>
        <v>119812.19886520812</v>
      </c>
      <c r="L17" s="235">
        <f>SUMIFS(Internal_labour_inputs!HB$9:HB$408,Internal_labour_inputs!$A$9:$A$408,$B17)</f>
        <v>0</v>
      </c>
      <c r="M17" s="235">
        <f>SUMIFS(Internal_labour_inputs!HC$9:HC$408,Internal_labour_inputs!$A$9:$A$408,$B17)</f>
        <v>0</v>
      </c>
      <c r="N17" s="236">
        <f t="shared" si="1"/>
        <v>563117.33466647833</v>
      </c>
      <c r="P17" s="98" t="str">
        <v>Finance</v>
      </c>
      <c r="Q17" s="101"/>
      <c r="R17" s="101"/>
      <c r="S17" s="101"/>
      <c r="T17" s="235">
        <f t="shared" si="2"/>
        <v>0</v>
      </c>
      <c r="U17" s="235">
        <f t="shared" si="3"/>
        <v>8386.8539205645684</v>
      </c>
      <c r="V17" s="235">
        <f t="shared" si="4"/>
        <v>100642.24704677485</v>
      </c>
      <c r="W17" s="235">
        <f t="shared" si="20"/>
        <v>100642.24704677485</v>
      </c>
      <c r="X17" s="235">
        <f t="shared" si="6"/>
        <v>100642.24704677485</v>
      </c>
      <c r="Y17" s="235">
        <f t="shared" si="7"/>
        <v>83868.539205645677</v>
      </c>
      <c r="Z17" s="235">
        <f t="shared" si="8"/>
        <v>0</v>
      </c>
      <c r="AA17" s="235">
        <f t="shared" si="9"/>
        <v>0</v>
      </c>
      <c r="AB17" s="236">
        <f t="shared" si="10"/>
        <v>394182.13426653476</v>
      </c>
      <c r="AD17" s="98" t="str">
        <f t="shared" si="0"/>
        <v>Finance</v>
      </c>
      <c r="AE17" s="101"/>
      <c r="AF17" s="101"/>
      <c r="AG17" s="101"/>
      <c r="AH17" s="235">
        <f t="shared" si="11"/>
        <v>0</v>
      </c>
      <c r="AI17" s="235">
        <f t="shared" si="12"/>
        <v>3594.3659659562454</v>
      </c>
      <c r="AJ17" s="235">
        <f t="shared" si="13"/>
        <v>43132.391591474952</v>
      </c>
      <c r="AK17" s="235">
        <f t="shared" si="21"/>
        <v>43132.391591474952</v>
      </c>
      <c r="AL17" s="235">
        <f t="shared" si="15"/>
        <v>43132.391591474952</v>
      </c>
      <c r="AM17" s="235">
        <f t="shared" si="16"/>
        <v>35943.659659562443</v>
      </c>
      <c r="AN17" s="235">
        <f t="shared" si="17"/>
        <v>0</v>
      </c>
      <c r="AO17" s="235">
        <f t="shared" si="18"/>
        <v>0</v>
      </c>
      <c r="AP17" s="236">
        <f t="shared" si="19"/>
        <v>168935.20039994357</v>
      </c>
    </row>
    <row r="18" spans="2:42" ht="12.95" customHeight="1" thickBot="1" x14ac:dyDescent="0.25">
      <c r="B18" s="98" t="str">
        <v>Network Planning</v>
      </c>
      <c r="C18" s="101"/>
      <c r="D18" s="101"/>
      <c r="E18" s="101"/>
      <c r="F18" s="235">
        <f>SUMIFS(Internal_labour_inputs!GV$9:GV$408,Internal_labour_inputs!$A$9:$A$408,$B18)</f>
        <v>0</v>
      </c>
      <c r="G18" s="235">
        <f>SUMIFS(Internal_labour_inputs!GW$9:GW$408,Internal_labour_inputs!$A$9:$A$408,$B18)</f>
        <v>0</v>
      </c>
      <c r="H18" s="235">
        <f>SUMIFS(Internal_labour_inputs!GX$9:GX$408,Internal_labour_inputs!$A$9:$A$408,$B18)</f>
        <v>0</v>
      </c>
      <c r="I18" s="235">
        <f>SUMIFS(Internal_labour_inputs!GY$9:GY$408,Internal_labour_inputs!$A$9:$A$408,$B18)</f>
        <v>0</v>
      </c>
      <c r="J18" s="235">
        <f>SUMIFS(Internal_labour_inputs!GZ$9:GZ$408,Internal_labour_inputs!$A$9:$A$408,$B18)</f>
        <v>0</v>
      </c>
      <c r="K18" s="235">
        <f>SUMIFS(Internal_labour_inputs!HA$9:HA$408,Internal_labour_inputs!$A$9:$A$408,$B18)</f>
        <v>0</v>
      </c>
      <c r="L18" s="235">
        <f>SUMIFS(Internal_labour_inputs!HB$9:HB$408,Internal_labour_inputs!$A$9:$A$408,$B18)</f>
        <v>0</v>
      </c>
      <c r="M18" s="235">
        <f>SUMIFS(Internal_labour_inputs!HC$9:HC$408,Internal_labour_inputs!$A$9:$A$408,$B18)</f>
        <v>0</v>
      </c>
      <c r="N18" s="236">
        <f t="shared" si="1"/>
        <v>0</v>
      </c>
      <c r="P18" s="98" t="str">
        <v>Network Planning</v>
      </c>
      <c r="Q18" s="101"/>
      <c r="R18" s="101"/>
      <c r="S18" s="101"/>
      <c r="T18" s="235">
        <f t="shared" si="2"/>
        <v>0</v>
      </c>
      <c r="U18" s="235">
        <f t="shared" si="3"/>
        <v>0</v>
      </c>
      <c r="V18" s="235">
        <f t="shared" si="4"/>
        <v>0</v>
      </c>
      <c r="W18" s="235">
        <f t="shared" si="20"/>
        <v>0</v>
      </c>
      <c r="X18" s="235">
        <f t="shared" si="6"/>
        <v>0</v>
      </c>
      <c r="Y18" s="235">
        <f t="shared" si="7"/>
        <v>0</v>
      </c>
      <c r="Z18" s="235">
        <f t="shared" si="8"/>
        <v>0</v>
      </c>
      <c r="AA18" s="235">
        <f t="shared" si="9"/>
        <v>0</v>
      </c>
      <c r="AB18" s="236">
        <f t="shared" si="10"/>
        <v>0</v>
      </c>
      <c r="AD18" s="98" t="str">
        <f t="shared" si="0"/>
        <v>Network Planning</v>
      </c>
      <c r="AE18" s="101"/>
      <c r="AF18" s="101"/>
      <c r="AG18" s="101"/>
      <c r="AH18" s="235">
        <f t="shared" si="11"/>
        <v>0</v>
      </c>
      <c r="AI18" s="235">
        <f t="shared" si="12"/>
        <v>0</v>
      </c>
      <c r="AJ18" s="235">
        <f t="shared" si="13"/>
        <v>0</v>
      </c>
      <c r="AK18" s="235">
        <f t="shared" si="21"/>
        <v>0</v>
      </c>
      <c r="AL18" s="235">
        <f t="shared" si="15"/>
        <v>0</v>
      </c>
      <c r="AM18" s="235">
        <f t="shared" si="16"/>
        <v>0</v>
      </c>
      <c r="AN18" s="235">
        <f t="shared" si="17"/>
        <v>0</v>
      </c>
      <c r="AO18" s="235">
        <f t="shared" si="18"/>
        <v>0</v>
      </c>
      <c r="AP18" s="236">
        <f t="shared" si="19"/>
        <v>0</v>
      </c>
    </row>
    <row r="19" spans="2:42" ht="12.95" customHeight="1" thickBot="1" x14ac:dyDescent="0.25">
      <c r="B19" s="98" t="str">
        <v>Regulatory submissions</v>
      </c>
      <c r="C19" s="101"/>
      <c r="D19" s="101"/>
      <c r="E19" s="101"/>
      <c r="F19" s="235">
        <f>SUMIFS(Internal_labour_inputs!GV$9:GV$408,Internal_labour_inputs!$A$9:$A$408,$B19)</f>
        <v>75483.41566690187</v>
      </c>
      <c r="G19" s="235">
        <f>SUMIFS(Internal_labour_inputs!GW$9:GW$408,Internal_labour_inputs!$A$9:$A$408,$B19)</f>
        <v>0</v>
      </c>
      <c r="H19" s="235">
        <f>SUMIFS(Internal_labour_inputs!GX$9:GX$408,Internal_labour_inputs!$A$9:$A$408,$B19)</f>
        <v>0</v>
      </c>
      <c r="I19" s="235">
        <f>SUMIFS(Internal_labour_inputs!GY$9:GY$408,Internal_labour_inputs!$A$9:$A$408,$B19)</f>
        <v>0</v>
      </c>
      <c r="J19" s="235">
        <f>SUMIFS(Internal_labour_inputs!GZ$9:GZ$408,Internal_labour_inputs!$A$9:$A$408,$B19)</f>
        <v>0</v>
      </c>
      <c r="K19" s="235">
        <f>SUMIFS(Internal_labour_inputs!HA$9:HA$408,Internal_labour_inputs!$A$9:$A$408,$B19)</f>
        <v>0</v>
      </c>
      <c r="L19" s="235">
        <f>SUMIFS(Internal_labour_inputs!HB$9:HB$408,Internal_labour_inputs!$A$9:$A$408,$B19)</f>
        <v>0</v>
      </c>
      <c r="M19" s="235">
        <f>SUMIFS(Internal_labour_inputs!HC$9:HC$408,Internal_labour_inputs!$A$9:$A$408,$B19)</f>
        <v>0</v>
      </c>
      <c r="N19" s="236">
        <f t="shared" si="1"/>
        <v>75483.41566690187</v>
      </c>
      <c r="P19" s="98" t="str">
        <v>Regulatory submissions</v>
      </c>
      <c r="Q19" s="101"/>
      <c r="R19" s="101"/>
      <c r="S19" s="101"/>
      <c r="T19" s="235">
        <f t="shared" si="2"/>
        <v>52838.390966831306</v>
      </c>
      <c r="U19" s="235">
        <f t="shared" si="3"/>
        <v>0</v>
      </c>
      <c r="V19" s="235">
        <f t="shared" si="4"/>
        <v>0</v>
      </c>
      <c r="W19" s="235">
        <f t="shared" si="20"/>
        <v>0</v>
      </c>
      <c r="X19" s="235">
        <f t="shared" si="6"/>
        <v>0</v>
      </c>
      <c r="Y19" s="235">
        <f t="shared" si="7"/>
        <v>0</v>
      </c>
      <c r="Z19" s="235">
        <f t="shared" si="8"/>
        <v>0</v>
      </c>
      <c r="AA19" s="235">
        <f t="shared" si="9"/>
        <v>0</v>
      </c>
      <c r="AB19" s="236">
        <f t="shared" si="10"/>
        <v>52838.390966831306</v>
      </c>
      <c r="AD19" s="98" t="str">
        <f t="shared" si="0"/>
        <v>Regulatory submissions</v>
      </c>
      <c r="AE19" s="101"/>
      <c r="AF19" s="101"/>
      <c r="AG19" s="101"/>
      <c r="AH19" s="235">
        <f t="shared" si="11"/>
        <v>22645.024700070564</v>
      </c>
      <c r="AI19" s="235">
        <f t="shared" si="12"/>
        <v>0</v>
      </c>
      <c r="AJ19" s="235">
        <f t="shared" si="13"/>
        <v>0</v>
      </c>
      <c r="AK19" s="235">
        <f t="shared" si="21"/>
        <v>0</v>
      </c>
      <c r="AL19" s="235">
        <f t="shared" si="15"/>
        <v>0</v>
      </c>
      <c r="AM19" s="235">
        <f t="shared" si="16"/>
        <v>0</v>
      </c>
      <c r="AN19" s="235">
        <f t="shared" si="17"/>
        <v>0</v>
      </c>
      <c r="AO19" s="235">
        <f t="shared" si="18"/>
        <v>0</v>
      </c>
      <c r="AP19" s="236">
        <f t="shared" si="19"/>
        <v>22645.024700070564</v>
      </c>
    </row>
    <row r="20" spans="2:42" ht="12.95" customHeight="1" thickBot="1" x14ac:dyDescent="0.25">
      <c r="B20" s="98" t="str">
        <v xml:space="preserve">System Resilience </v>
      </c>
      <c r="C20" s="101"/>
      <c r="D20" s="101"/>
      <c r="E20" s="101"/>
      <c r="F20" s="235">
        <f>SUMIFS(Internal_labour_inputs!GV$9:GV$408,Internal_labour_inputs!$A$9:$A$408,$B20)</f>
        <v>377417.07833450957</v>
      </c>
      <c r="G20" s="235">
        <f>SUMIFS(Internal_labour_inputs!GW$9:GW$408,Internal_labour_inputs!$A$9:$A$408,$B20)</f>
        <v>0</v>
      </c>
      <c r="H20" s="235">
        <f>SUMIFS(Internal_labour_inputs!GX$9:GX$408,Internal_labour_inputs!$A$9:$A$408,$B20)</f>
        <v>0</v>
      </c>
      <c r="I20" s="235">
        <f>SUMIFS(Internal_labour_inputs!GY$9:GY$408,Internal_labour_inputs!$A$9:$A$408,$B20)</f>
        <v>0</v>
      </c>
      <c r="J20" s="235">
        <f>SUMIFS(Internal_labour_inputs!GZ$9:GZ$408,Internal_labour_inputs!$A$9:$A$408,$B20)</f>
        <v>0</v>
      </c>
      <c r="K20" s="235">
        <f>SUMIFS(Internal_labour_inputs!HA$9:HA$408,Internal_labour_inputs!$A$9:$A$408,$B20)</f>
        <v>0</v>
      </c>
      <c r="L20" s="235">
        <f>SUMIFS(Internal_labour_inputs!HB$9:HB$408,Internal_labour_inputs!$A$9:$A$408,$B20)</f>
        <v>0</v>
      </c>
      <c r="M20" s="235">
        <f>SUMIFS(Internal_labour_inputs!HC$9:HC$408,Internal_labour_inputs!$A$9:$A$408,$B20)</f>
        <v>0</v>
      </c>
      <c r="N20" s="236">
        <f t="shared" ref="N20:N21" si="22">SUM(C20:M20)</f>
        <v>377417.07833450957</v>
      </c>
      <c r="P20" s="98" t="str">
        <v xml:space="preserve">System Resilience </v>
      </c>
      <c r="Q20" s="101"/>
      <c r="R20" s="101"/>
      <c r="S20" s="101"/>
      <c r="T20" s="235">
        <f t="shared" si="2"/>
        <v>264191.95483415667</v>
      </c>
      <c r="U20" s="235">
        <f t="shared" si="3"/>
        <v>0</v>
      </c>
      <c r="V20" s="235">
        <f t="shared" si="4"/>
        <v>0</v>
      </c>
      <c r="W20" s="235">
        <f t="shared" si="20"/>
        <v>0</v>
      </c>
      <c r="X20" s="235">
        <f t="shared" si="6"/>
        <v>0</v>
      </c>
      <c r="Y20" s="235">
        <f t="shared" si="7"/>
        <v>0</v>
      </c>
      <c r="Z20" s="235">
        <f t="shared" si="8"/>
        <v>0</v>
      </c>
      <c r="AA20" s="235">
        <f t="shared" si="9"/>
        <v>0</v>
      </c>
      <c r="AB20" s="236">
        <f t="shared" ref="AB20:AB21" si="23">SUM(Q20:AA20)</f>
        <v>264191.95483415667</v>
      </c>
      <c r="AD20" s="98" t="str">
        <f t="shared" ref="AD20:AD21" si="24">P20</f>
        <v xml:space="preserve">System Resilience </v>
      </c>
      <c r="AE20" s="101"/>
      <c r="AF20" s="101"/>
      <c r="AG20" s="101"/>
      <c r="AH20" s="235">
        <f t="shared" si="11"/>
        <v>113225.1235003529</v>
      </c>
      <c r="AI20" s="235">
        <f t="shared" si="12"/>
        <v>0</v>
      </c>
      <c r="AJ20" s="235">
        <f t="shared" si="13"/>
        <v>0</v>
      </c>
      <c r="AK20" s="235">
        <f t="shared" si="21"/>
        <v>0</v>
      </c>
      <c r="AL20" s="235">
        <f t="shared" si="15"/>
        <v>0</v>
      </c>
      <c r="AM20" s="235">
        <f t="shared" si="16"/>
        <v>0</v>
      </c>
      <c r="AN20" s="235">
        <f t="shared" si="17"/>
        <v>0</v>
      </c>
      <c r="AO20" s="235">
        <f t="shared" si="18"/>
        <v>0</v>
      </c>
      <c r="AP20" s="236">
        <f t="shared" ref="AP20:AP21" si="25">SUM(AE20:AO20)</f>
        <v>113225.1235003529</v>
      </c>
    </row>
    <row r="21" spans="2:42" ht="12.95" customHeight="1" thickBot="1" x14ac:dyDescent="0.25">
      <c r="B21" s="98">
        <v>0</v>
      </c>
      <c r="C21" s="101"/>
      <c r="D21" s="101"/>
      <c r="E21" s="101"/>
      <c r="F21" s="235">
        <f>SUMIFS(Internal_labour_inputs!GV$9:GV$408,Internal_labour_inputs!$A$9:$A$408,$B21)</f>
        <v>0</v>
      </c>
      <c r="G21" s="235">
        <f>SUMIFS(Internal_labour_inputs!GW$9:GW$408,Internal_labour_inputs!$A$9:$A$408,$B21)</f>
        <v>0</v>
      </c>
      <c r="H21" s="235">
        <f>SUMIFS(Internal_labour_inputs!GX$9:GX$408,Internal_labour_inputs!$A$9:$A$408,$B21)</f>
        <v>0</v>
      </c>
      <c r="I21" s="235">
        <f>SUMIFS(Internal_labour_inputs!GY$9:GY$408,Internal_labour_inputs!$A$9:$A$408,$B21)</f>
        <v>0</v>
      </c>
      <c r="J21" s="235">
        <f>SUMIFS(Internal_labour_inputs!GZ$9:GZ$408,Internal_labour_inputs!$A$9:$A$408,$B21)</f>
        <v>0</v>
      </c>
      <c r="K21" s="235">
        <f>SUMIFS(Internal_labour_inputs!HA$9:HA$408,Internal_labour_inputs!$A$9:$A$408,$B21)</f>
        <v>0</v>
      </c>
      <c r="L21" s="235">
        <f>SUMIFS(Internal_labour_inputs!HB$9:HB$408,Internal_labour_inputs!$A$9:$A$408,$B21)</f>
        <v>0</v>
      </c>
      <c r="M21" s="235">
        <f>SUMIFS(Internal_labour_inputs!HC$9:HC$408,Internal_labour_inputs!$A$9:$A$408,$B21)</f>
        <v>0</v>
      </c>
      <c r="N21" s="236">
        <f t="shared" si="22"/>
        <v>0</v>
      </c>
      <c r="P21" s="98">
        <v>0</v>
      </c>
      <c r="Q21" s="101"/>
      <c r="R21" s="101"/>
      <c r="S21" s="101"/>
      <c r="T21" s="235">
        <f t="shared" si="2"/>
        <v>0</v>
      </c>
      <c r="U21" s="235">
        <f t="shared" si="3"/>
        <v>0</v>
      </c>
      <c r="V21" s="235">
        <f t="shared" si="4"/>
        <v>0</v>
      </c>
      <c r="W21" s="235">
        <f t="shared" si="20"/>
        <v>0</v>
      </c>
      <c r="X21" s="235">
        <f t="shared" si="6"/>
        <v>0</v>
      </c>
      <c r="Y21" s="235">
        <f t="shared" si="7"/>
        <v>0</v>
      </c>
      <c r="Z21" s="235">
        <f t="shared" si="8"/>
        <v>0</v>
      </c>
      <c r="AA21" s="235">
        <f t="shared" si="9"/>
        <v>0</v>
      </c>
      <c r="AB21" s="236">
        <f t="shared" si="23"/>
        <v>0</v>
      </c>
      <c r="AD21" s="98">
        <f t="shared" si="24"/>
        <v>0</v>
      </c>
      <c r="AE21" s="101"/>
      <c r="AF21" s="101"/>
      <c r="AG21" s="101"/>
      <c r="AH21" s="235">
        <f t="shared" si="11"/>
        <v>0</v>
      </c>
      <c r="AI21" s="235">
        <f t="shared" si="12"/>
        <v>0</v>
      </c>
      <c r="AJ21" s="235">
        <f t="shared" si="13"/>
        <v>0</v>
      </c>
      <c r="AK21" s="235">
        <f t="shared" si="21"/>
        <v>0</v>
      </c>
      <c r="AL21" s="235">
        <f t="shared" si="15"/>
        <v>0</v>
      </c>
      <c r="AM21" s="235">
        <f t="shared" si="16"/>
        <v>0</v>
      </c>
      <c r="AN21" s="235">
        <f t="shared" si="17"/>
        <v>0</v>
      </c>
      <c r="AO21" s="235">
        <f t="shared" si="18"/>
        <v>0</v>
      </c>
      <c r="AP21" s="236">
        <f t="shared" si="25"/>
        <v>0</v>
      </c>
    </row>
    <row r="22" spans="2:42" ht="12.95" customHeight="1" thickBot="1" x14ac:dyDescent="0.25">
      <c r="B22" s="98"/>
      <c r="C22" s="101"/>
      <c r="D22" s="101"/>
      <c r="E22" s="101"/>
      <c r="F22" s="235"/>
      <c r="G22" s="235"/>
      <c r="H22" s="235"/>
      <c r="I22" s="235"/>
      <c r="J22" s="235"/>
      <c r="K22" s="235"/>
      <c r="L22" s="235"/>
      <c r="M22" s="235"/>
      <c r="N22" s="236"/>
      <c r="P22" s="98"/>
      <c r="Q22" s="101"/>
      <c r="R22" s="101"/>
      <c r="S22" s="101"/>
      <c r="T22" s="235"/>
      <c r="U22" s="235"/>
      <c r="V22" s="235"/>
      <c r="W22" s="235"/>
      <c r="X22" s="235"/>
      <c r="Y22" s="235"/>
      <c r="Z22" s="235"/>
      <c r="AA22" s="235"/>
      <c r="AB22" s="236"/>
      <c r="AD22" s="98"/>
      <c r="AE22" s="101"/>
      <c r="AF22" s="101"/>
      <c r="AG22" s="101"/>
      <c r="AH22" s="235"/>
      <c r="AI22" s="235"/>
      <c r="AJ22" s="235"/>
      <c r="AK22" s="235"/>
      <c r="AL22" s="235"/>
      <c r="AM22" s="235"/>
      <c r="AN22" s="235"/>
      <c r="AO22" s="235"/>
      <c r="AP22" s="236"/>
    </row>
    <row r="23" spans="2:42" ht="12.95" customHeight="1" thickBot="1" x14ac:dyDescent="0.25">
      <c r="B23" s="83" t="s">
        <v>42</v>
      </c>
      <c r="C23" s="102"/>
      <c r="D23" s="102"/>
      <c r="E23" s="102"/>
      <c r="F23" s="77">
        <f t="shared" ref="F23:H23" si="26">SUM(F13:F22)</f>
        <v>550455.26040931547</v>
      </c>
      <c r="G23" s="77">
        <f t="shared" si="26"/>
        <v>4308245.5958261844</v>
      </c>
      <c r="H23" s="77">
        <f t="shared" si="26"/>
        <v>6918800.8668872789</v>
      </c>
      <c r="I23" s="77">
        <f>SUM(I13:I22)</f>
        <v>6508504.5458445717</v>
      </c>
      <c r="J23" s="77">
        <f t="shared" ref="J23:N23" si="27">SUM(J13:J22)</f>
        <v>4862906.7875540992</v>
      </c>
      <c r="K23" s="77">
        <f t="shared" si="27"/>
        <v>5327855.329853775</v>
      </c>
      <c r="L23" s="77">
        <f t="shared" si="27"/>
        <v>130607.96925857442</v>
      </c>
      <c r="M23" s="77">
        <f t="shared" si="27"/>
        <v>0</v>
      </c>
      <c r="N23" s="77">
        <f t="shared" si="27"/>
        <v>28607376.355633799</v>
      </c>
      <c r="P23" s="83" t="str">
        <f>B23</f>
        <v>Total</v>
      </c>
      <c r="Q23" s="102"/>
      <c r="R23" s="102"/>
      <c r="S23" s="102"/>
      <c r="T23" s="77">
        <f t="shared" ref="T23:V23" si="28">SUM(T13:T22)</f>
        <v>385318.68228652078</v>
      </c>
      <c r="U23" s="77">
        <f t="shared" si="28"/>
        <v>3015771.9170783288</v>
      </c>
      <c r="V23" s="77">
        <f t="shared" si="28"/>
        <v>4843160.6068210956</v>
      </c>
      <c r="W23" s="77">
        <f>SUM(W13:W22)</f>
        <v>4555953.1820912007</v>
      </c>
      <c r="X23" s="77">
        <f t="shared" ref="X23" si="29">SUM(X13:X22)</f>
        <v>3404034.7512878696</v>
      </c>
      <c r="Y23" s="77">
        <f t="shared" ref="Y23" si="30">SUM(Y13:Y22)</f>
        <v>3729498.7308976417</v>
      </c>
      <c r="Z23" s="77">
        <f t="shared" ref="Z23" si="31">SUM(Z13:Z22)</f>
        <v>91425.5784810021</v>
      </c>
      <c r="AA23" s="77">
        <f t="shared" ref="AA23" si="32">SUM(AA13:AA22)</f>
        <v>0</v>
      </c>
      <c r="AB23" s="77">
        <f t="shared" ref="AB23" si="33">SUM(AB13:AB22)</f>
        <v>20025163.448943652</v>
      </c>
      <c r="AD23" s="83" t="str">
        <f t="shared" si="0"/>
        <v>Total</v>
      </c>
      <c r="AE23" s="102"/>
      <c r="AF23" s="102"/>
      <c r="AG23" s="102"/>
      <c r="AH23" s="77">
        <f t="shared" ref="AH23:AJ23" si="34">SUM(AH13:AH22)</f>
        <v>165136.57812279469</v>
      </c>
      <c r="AI23" s="77">
        <f t="shared" si="34"/>
        <v>1292473.6787478556</v>
      </c>
      <c r="AJ23" s="77">
        <f t="shared" si="34"/>
        <v>2075640.2600661835</v>
      </c>
      <c r="AK23" s="77">
        <f>SUM(AK13:AK22)</f>
        <v>1952551.3637533719</v>
      </c>
      <c r="AL23" s="77">
        <f t="shared" ref="AL23" si="35">SUM(AL13:AL22)</f>
        <v>1458872.03626623</v>
      </c>
      <c r="AM23" s="77">
        <f t="shared" ref="AM23" si="36">SUM(AM13:AM22)</f>
        <v>1598356.5989561325</v>
      </c>
      <c r="AN23" s="77">
        <f t="shared" ref="AN23" si="37">SUM(AN13:AN22)</f>
        <v>39182.390777572327</v>
      </c>
      <c r="AO23" s="77">
        <f t="shared" ref="AO23" si="38">SUM(AO13:AO22)</f>
        <v>0</v>
      </c>
      <c r="AP23" s="77">
        <f t="shared" ref="AP23" si="39">SUM(AP13:AP22)</f>
        <v>8582212.9066901393</v>
      </c>
    </row>
    <row r="24" spans="2:42" ht="16.5" x14ac:dyDescent="0.2">
      <c r="F24" s="271" t="str">
        <f>IF(ROUND(F23-SUM(Internal_labour_inputs!GV9:GV408),3)=0,"OK","ERROR")</f>
        <v>OK</v>
      </c>
      <c r="G24" s="271" t="str">
        <f>IF(ROUND(G23-SUM(Internal_labour_inputs!GW9:GW408),3)=0,"OK","ERROR")</f>
        <v>OK</v>
      </c>
      <c r="H24" s="271" t="str">
        <f>IF(ROUND(H23-SUM(Internal_labour_inputs!GX9:GX408),3)=0,"OK","ERROR")</f>
        <v>OK</v>
      </c>
      <c r="I24" s="271" t="str">
        <f>IF(ROUND(I23-SUM(Internal_labour_inputs!GY9:GY408),3)=0,"OK","ERROR")</f>
        <v>OK</v>
      </c>
      <c r="J24" s="271" t="str">
        <f>IF(ROUND(J23-SUM(Internal_labour_inputs!GZ9:GZ408),3)=0,"OK","ERROR")</f>
        <v>OK</v>
      </c>
      <c r="K24" s="271" t="str">
        <f>IF(ROUND(K23-SUM(Internal_labour_inputs!HA9:HA408),3)=0,"OK","ERROR")</f>
        <v>OK</v>
      </c>
      <c r="L24" s="271" t="str">
        <f>IF(ROUND(L23-SUM(Internal_labour_inputs!HB9:HB408),3)=0,"OK","ERROR")</f>
        <v>OK</v>
      </c>
      <c r="M24" s="271" t="str">
        <f>IF(ROUND(M23-SUM(Internal_labour_inputs!HC9:HC408),3)=0,"OK","ERROR")</f>
        <v>OK</v>
      </c>
      <c r="N24" s="271" t="str">
        <f>IF(ROUND(N23-SUM(Internal_labour_inputs!HE9:HE408),3)=0,"OK","ERROR")</f>
        <v>OK</v>
      </c>
      <c r="AH24" s="271" t="str">
        <f t="shared" ref="AH24:AJ24" si="40">IF(ROUND(SUM(T23,AH23)-F23,4)=0,"OK","ERROR")</f>
        <v>OK</v>
      </c>
      <c r="AI24" s="271" t="str">
        <f t="shared" si="40"/>
        <v>OK</v>
      </c>
      <c r="AJ24" s="271" t="str">
        <f t="shared" si="40"/>
        <v>OK</v>
      </c>
      <c r="AK24" s="271" t="str">
        <f>IF(ROUND(SUM(W23,AK23)-I23,4)=0,"OK","ERROR")</f>
        <v>OK</v>
      </c>
      <c r="AL24" s="271" t="str">
        <f t="shared" ref="AL24:AO24" si="41">IF(ROUND(SUM(X23,AL23)-J23,4)=0,"OK","ERROR")</f>
        <v>OK</v>
      </c>
      <c r="AM24" s="271" t="str">
        <f t="shared" si="41"/>
        <v>OK</v>
      </c>
      <c r="AN24" s="271" t="str">
        <f t="shared" si="41"/>
        <v>OK</v>
      </c>
      <c r="AO24" s="271" t="str">
        <f t="shared" si="41"/>
        <v>OK</v>
      </c>
      <c r="AP24" s="271" t="str">
        <f>IF(ROUND(SUM(AB23,AP23),5)=ROUND(N23,5),"OK","ERROR")</f>
        <v>OK</v>
      </c>
    </row>
    <row r="26" spans="2:42" x14ac:dyDescent="0.2">
      <c r="F26" s="331"/>
    </row>
    <row r="108" spans="2:15" x14ac:dyDescent="0.2">
      <c r="B108" s="155"/>
      <c r="C108" s="155"/>
      <c r="D108" s="155"/>
      <c r="E108" s="155"/>
      <c r="F108" s="155"/>
      <c r="G108" s="155"/>
      <c r="H108" s="155"/>
      <c r="I108" s="155"/>
      <c r="J108" s="171"/>
      <c r="K108" s="171"/>
      <c r="L108" s="171"/>
      <c r="M108" s="171"/>
      <c r="N108" s="171"/>
      <c r="O108" s="171"/>
    </row>
    <row r="114" spans="2:2" x14ac:dyDescent="0.2">
      <c r="B114" s="155"/>
    </row>
  </sheetData>
  <mergeCells count="3">
    <mergeCell ref="Q10:AB10"/>
    <mergeCell ref="C10:N10"/>
    <mergeCell ref="AE10:AP10"/>
  </mergeCells>
  <conditionalFormatting sqref="F24:N24">
    <cfRule type="cellIs" dxfId="102" priority="13" operator="equal">
      <formula>"ERROR"</formula>
    </cfRule>
    <cfRule type="cellIs" dxfId="101" priority="14" operator="equal">
      <formula>"OK"</formula>
    </cfRule>
    <cfRule type="expression" dxfId="100" priority="15">
      <formula>$Q24="Manual $ Spread"</formula>
    </cfRule>
  </conditionalFormatting>
  <conditionalFormatting sqref="AH24:AP24">
    <cfRule type="cellIs" dxfId="99" priority="10" operator="equal">
      <formula>"ERROR"</formula>
    </cfRule>
    <cfRule type="cellIs" dxfId="98" priority="11" operator="equal">
      <formula>"OK"</formula>
    </cfRule>
    <cfRule type="expression" dxfId="97" priority="12">
      <formula>$Q24="Manual $ Spread"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60CD1-D308-4D34-9105-374C12119FD7}">
  <sheetPr codeName="Sheet11">
    <tabColor rgb="FFFF0000"/>
  </sheetPr>
  <dimension ref="A1:AP25"/>
  <sheetViews>
    <sheetView showGridLines="0" tabSelected="1" zoomScaleNormal="100" workbookViewId="0"/>
  </sheetViews>
  <sheetFormatPr defaultColWidth="9.21875" defaultRowHeight="15" x14ac:dyDescent="0.3"/>
  <cols>
    <col min="1" max="1" width="3.6640625" style="21" customWidth="1"/>
    <col min="2" max="2" width="37.33203125" style="21" customWidth="1"/>
    <col min="3" max="8" width="10.6640625" style="21" customWidth="1"/>
    <col min="9" max="14" width="12.6640625" style="21" customWidth="1"/>
    <col min="15" max="15" width="3.6640625" style="21" customWidth="1"/>
    <col min="16" max="16" width="32.88671875" style="21" customWidth="1"/>
    <col min="17" max="22" width="11.88671875" style="21" customWidth="1"/>
    <col min="23" max="28" width="12.6640625" style="21" customWidth="1"/>
    <col min="29" max="29" width="3.6640625" style="21" customWidth="1"/>
    <col min="30" max="30" width="32.6640625" style="21" customWidth="1"/>
    <col min="31" max="36" width="9.21875" style="21"/>
    <col min="37" max="42" width="12.6640625" style="21" customWidth="1"/>
    <col min="43" max="16384" width="9.21875" style="21"/>
  </cols>
  <sheetData>
    <row r="1" spans="1:42" s="32" customFormat="1" ht="35.25" customHeight="1" x14ac:dyDescent="0.3">
      <c r="A1" s="29"/>
      <c r="B1" s="173" t="str">
        <f>Overview!$B$1</f>
        <v>Labour and overhead costs for the System Operability project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198"/>
    </row>
    <row r="2" spans="1:42" s="32" customFormat="1" ht="26.25" customHeight="1" x14ac:dyDescent="0.3">
      <c r="A2" s="31"/>
      <c r="B2" s="129" t="s">
        <v>127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198"/>
    </row>
    <row r="4" spans="1:42" x14ac:dyDescent="0.3">
      <c r="B4" s="35" t="s">
        <v>43</v>
      </c>
    </row>
    <row r="5" spans="1:42" x14ac:dyDescent="0.3">
      <c r="B5" s="39" t="s">
        <v>128</v>
      </c>
      <c r="C5" s="39"/>
      <c r="D5" s="39"/>
      <c r="E5" s="39"/>
      <c r="F5" s="39"/>
      <c r="G5" s="39"/>
      <c r="H5" s="39"/>
    </row>
    <row r="6" spans="1:42" x14ac:dyDescent="0.3">
      <c r="B6" s="39"/>
      <c r="C6" s="39"/>
      <c r="D6" s="39"/>
      <c r="E6" s="39"/>
      <c r="F6" s="39"/>
      <c r="G6" s="39"/>
      <c r="H6" s="39"/>
    </row>
    <row r="7" spans="1:42" s="46" customFormat="1" x14ac:dyDescent="0.3"/>
    <row r="8" spans="1:42" x14ac:dyDescent="0.3">
      <c r="B8" s="47" t="s">
        <v>122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P8" s="47" t="s">
        <v>129</v>
      </c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D8" s="47" t="s">
        <v>130</v>
      </c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</row>
    <row r="9" spans="1:42" x14ac:dyDescent="0.3">
      <c r="B9" s="38"/>
      <c r="P9" s="38"/>
      <c r="AD9" s="38"/>
    </row>
    <row r="10" spans="1:42" ht="17.25" customHeight="1" thickBot="1" x14ac:dyDescent="0.35">
      <c r="C10" s="346" t="s">
        <v>212</v>
      </c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Q10" s="346" t="s">
        <v>212</v>
      </c>
      <c r="R10" s="346"/>
      <c r="S10" s="346"/>
      <c r="T10" s="346"/>
      <c r="U10" s="346"/>
      <c r="V10" s="346"/>
      <c r="W10" s="346"/>
      <c r="X10" s="346"/>
      <c r="Y10" s="346"/>
      <c r="Z10" s="346"/>
      <c r="AA10" s="346"/>
      <c r="AB10" s="346"/>
      <c r="AE10" s="346" t="s">
        <v>212</v>
      </c>
      <c r="AF10" s="346"/>
      <c r="AG10" s="346"/>
      <c r="AH10" s="346"/>
      <c r="AI10" s="346"/>
      <c r="AJ10" s="346"/>
      <c r="AK10" s="346"/>
      <c r="AL10" s="346"/>
      <c r="AM10" s="346"/>
      <c r="AN10" s="346"/>
      <c r="AO10" s="346"/>
      <c r="AP10" s="346"/>
    </row>
    <row r="11" spans="1:42" ht="17.25" customHeight="1" thickBot="1" x14ac:dyDescent="0.35">
      <c r="C11" s="318" t="s">
        <v>108</v>
      </c>
      <c r="D11" s="318"/>
      <c r="E11" s="318"/>
      <c r="F11" s="317" t="s">
        <v>116</v>
      </c>
      <c r="G11" s="317"/>
      <c r="H11" s="317"/>
      <c r="I11" s="317"/>
      <c r="J11" s="317"/>
      <c r="K11" s="317"/>
      <c r="L11" s="317"/>
      <c r="M11" s="317"/>
      <c r="N11" s="317"/>
      <c r="Q11" s="318" t="s">
        <v>108</v>
      </c>
      <c r="R11" s="318"/>
      <c r="S11" s="318"/>
      <c r="T11" s="317" t="s">
        <v>116</v>
      </c>
      <c r="U11" s="317"/>
      <c r="V11" s="317"/>
      <c r="W11" s="317"/>
      <c r="X11" s="317"/>
      <c r="Y11" s="317"/>
      <c r="Z11" s="317"/>
      <c r="AA11" s="317"/>
      <c r="AB11" s="317"/>
      <c r="AE11" s="318" t="s">
        <v>108</v>
      </c>
      <c r="AF11" s="318"/>
      <c r="AG11" s="318"/>
      <c r="AH11" s="317" t="s">
        <v>116</v>
      </c>
      <c r="AI11" s="317"/>
      <c r="AJ11" s="317"/>
      <c r="AK11" s="317"/>
      <c r="AL11" s="317"/>
      <c r="AM11" s="317"/>
      <c r="AN11" s="317"/>
      <c r="AO11" s="317"/>
      <c r="AP11" s="317"/>
    </row>
    <row r="12" spans="1:42" ht="15.75" thickBot="1" x14ac:dyDescent="0.35">
      <c r="B12" s="66" t="s">
        <v>125</v>
      </c>
      <c r="C12" s="67" t="str" cm="1">
        <f t="array" ref="C12:M12">model_period</f>
        <v>FY2023</v>
      </c>
      <c r="D12" s="67" t="str">
        <v>FY2024</v>
      </c>
      <c r="E12" s="67" t="str">
        <v>FY2025</v>
      </c>
      <c r="F12" s="67" t="str">
        <v>FY2026</v>
      </c>
      <c r="G12" s="67" t="str">
        <v>FY2027</v>
      </c>
      <c r="H12" s="67" t="str">
        <v>FY2028</v>
      </c>
      <c r="I12" s="67" t="str">
        <v>FY2029</v>
      </c>
      <c r="J12" s="67" t="str">
        <v>FY2030</v>
      </c>
      <c r="K12" s="67" t="str">
        <v>FY2031</v>
      </c>
      <c r="L12" s="67" t="str">
        <v>FY2032</v>
      </c>
      <c r="M12" s="67" t="str">
        <v>FY2033</v>
      </c>
      <c r="N12" s="67" t="s">
        <v>126</v>
      </c>
      <c r="P12" s="66" t="s">
        <v>125</v>
      </c>
      <c r="Q12" s="67" t="str" cm="1">
        <f t="array" ref="Q12:AA12">model_period</f>
        <v>FY2023</v>
      </c>
      <c r="R12" s="67" t="str">
        <v>FY2024</v>
      </c>
      <c r="S12" s="67" t="str">
        <v>FY2025</v>
      </c>
      <c r="T12" s="67" t="str">
        <v>FY2026</v>
      </c>
      <c r="U12" s="67" t="str">
        <v>FY2027</v>
      </c>
      <c r="V12" s="67" t="str">
        <v>FY2028</v>
      </c>
      <c r="W12" s="67" t="str">
        <v>FY2029</v>
      </c>
      <c r="X12" s="67" t="str">
        <v>FY2030</v>
      </c>
      <c r="Y12" s="67" t="str">
        <v>FY2031</v>
      </c>
      <c r="Z12" s="67" t="str">
        <v>FY2032</v>
      </c>
      <c r="AA12" s="67" t="str">
        <v>FY2033</v>
      </c>
      <c r="AB12" s="67" t="s">
        <v>126</v>
      </c>
      <c r="AD12" s="66" t="s">
        <v>125</v>
      </c>
      <c r="AE12" s="67" t="str" cm="1">
        <f t="array" ref="AE12:AO12">model_period</f>
        <v>FY2023</v>
      </c>
      <c r="AF12" s="67" t="str">
        <v>FY2024</v>
      </c>
      <c r="AG12" s="67" t="str">
        <v>FY2025</v>
      </c>
      <c r="AH12" s="67" t="str">
        <v>FY2026</v>
      </c>
      <c r="AI12" s="67" t="str">
        <v>FY2027</v>
      </c>
      <c r="AJ12" s="67" t="str">
        <v>FY2028</v>
      </c>
      <c r="AK12" s="67" t="str">
        <v>FY2029</v>
      </c>
      <c r="AL12" s="67" t="str">
        <v>FY2030</v>
      </c>
      <c r="AM12" s="67" t="str">
        <v>FY2031</v>
      </c>
      <c r="AN12" s="67" t="str">
        <v>FY2032</v>
      </c>
      <c r="AO12" s="67" t="str">
        <v>FY2033</v>
      </c>
      <c r="AP12" s="67" t="s">
        <v>126</v>
      </c>
    </row>
    <row r="13" spans="1:42" ht="12.95" customHeight="1" thickBot="1" x14ac:dyDescent="0.35">
      <c r="B13" s="98" t="str" cm="1">
        <f t="array" ref="B13:B21">_xlfn.UNIQUE(labour_category)</f>
        <v>Delivery</v>
      </c>
      <c r="C13" s="101"/>
      <c r="D13" s="101"/>
      <c r="E13" s="101"/>
      <c r="F13" s="235">
        <f>SUMIFS(Outsourced_labour_inputs!GV$9:GV$212,Outsourced_labour_inputs!$A$9:$A$212,$B13)</f>
        <v>0</v>
      </c>
      <c r="G13" s="235">
        <f>SUMIFS(Outsourced_labour_inputs!GW$9:GW$212,Outsourced_labour_inputs!$A$9:$A$212,$B13)</f>
        <v>269577.4474467184</v>
      </c>
      <c r="H13" s="235">
        <f>SUMIFS(Outsourced_labour_inputs!GX$9:GX$212,Outsourced_labour_inputs!$A$9:$A$212,$B13)</f>
        <v>409983.5267297104</v>
      </c>
      <c r="I13" s="235">
        <f>SUMIFS(Outsourced_labour_inputs!GY$9:GY$212,Outsourced_labour_inputs!$A$9:$A$212,$B13)</f>
        <v>409983.5267297104</v>
      </c>
      <c r="J13" s="235">
        <f>SUMIFS(Outsourced_labour_inputs!GZ$9:GZ$212,Outsourced_labour_inputs!$A$9:$A$212,$B13)</f>
        <v>89859.149148906101</v>
      </c>
      <c r="K13" s="235">
        <f>SUMIFS(Outsourced_labour_inputs!HA$9:HA$212,Outsourced_labour_inputs!$A$9:$A$212,$B13)</f>
        <v>50546.930134086084</v>
      </c>
      <c r="L13" s="235">
        <f>SUMIFS(Outsourced_labour_inputs!HB$9:HB$212,Outsourced_labour_inputs!$A$9:$A$212,$B13)</f>
        <v>50546.930134086084</v>
      </c>
      <c r="M13" s="235">
        <f>SUMIFS(Outsourced_labour_inputs!HC$9:HC$212,Outsourced_labour_inputs!$A$9:$A$212,$B13)</f>
        <v>0</v>
      </c>
      <c r="N13" s="236">
        <f t="shared" ref="N13:N17" si="0">SUM(C13:M13)</f>
        <v>1280497.5103232176</v>
      </c>
      <c r="P13" s="98" t="str">
        <f>B13</f>
        <v>Delivery</v>
      </c>
      <c r="Q13" s="101"/>
      <c r="R13" s="101"/>
      <c r="S13" s="101"/>
      <c r="T13" s="235">
        <f t="shared" ref="T13:T18" si="1">F13*labour_related_direct</f>
        <v>0</v>
      </c>
      <c r="U13" s="235">
        <f t="shared" ref="U13:U18" si="2">G13*labour_related_direct</f>
        <v>188704.21321270286</v>
      </c>
      <c r="V13" s="235">
        <f t="shared" ref="V13:V18" si="3">H13*labour_related_direct</f>
        <v>286988.46871079726</v>
      </c>
      <c r="W13" s="235">
        <f t="shared" ref="W13" si="4">I13*labour_related_direct</f>
        <v>286988.46871079726</v>
      </c>
      <c r="X13" s="235">
        <f t="shared" ref="X13:X18" si="5">J13*labour_related_direct</f>
        <v>62901.404404234265</v>
      </c>
      <c r="Y13" s="235">
        <f t="shared" ref="Y13:Y18" si="6">K13*labour_related_direct</f>
        <v>35382.851093860256</v>
      </c>
      <c r="Z13" s="235">
        <f t="shared" ref="Z13:Z18" si="7">L13*labour_related_direct</f>
        <v>35382.851093860256</v>
      </c>
      <c r="AA13" s="235">
        <f t="shared" ref="AA13:AA18" si="8">M13*labour_related_direct</f>
        <v>0</v>
      </c>
      <c r="AB13" s="236">
        <f t="shared" ref="AB13:AB18" si="9">SUM(Q13:AA13)</f>
        <v>896348.25722625211</v>
      </c>
      <c r="AD13" s="98" t="str">
        <f>B13</f>
        <v>Delivery</v>
      </c>
      <c r="AE13" s="101"/>
      <c r="AF13" s="101"/>
      <c r="AG13" s="101"/>
      <c r="AH13" s="235">
        <f t="shared" ref="AH13:AH18" si="10">F13-T13</f>
        <v>0</v>
      </c>
      <c r="AI13" s="235">
        <f t="shared" ref="AI13:AI18" si="11">G13-U13</f>
        <v>80873.234234015545</v>
      </c>
      <c r="AJ13" s="235">
        <f t="shared" ref="AJ13:AJ18" si="12">H13-V13</f>
        <v>122995.05801891314</v>
      </c>
      <c r="AK13" s="235">
        <f t="shared" ref="AK13" si="13">I13-W13</f>
        <v>122995.05801891314</v>
      </c>
      <c r="AL13" s="235">
        <f t="shared" ref="AL13:AL18" si="14">J13-X13</f>
        <v>26957.744744671836</v>
      </c>
      <c r="AM13" s="235">
        <f t="shared" ref="AM13:AM18" si="15">K13-Y13</f>
        <v>15164.079040225828</v>
      </c>
      <c r="AN13" s="235">
        <f t="shared" ref="AN13:AN18" si="16">L13-Z13</f>
        <v>15164.079040225828</v>
      </c>
      <c r="AO13" s="235">
        <f t="shared" ref="AO13:AO18" si="17">M13-AA13</f>
        <v>0</v>
      </c>
      <c r="AP13" s="236">
        <f t="shared" ref="AP13:AP18" si="18">SUM(AE13:AO13)</f>
        <v>384149.25309696537</v>
      </c>
    </row>
    <row r="14" spans="1:42" ht="12.95" customHeight="1" thickBot="1" x14ac:dyDescent="0.35">
      <c r="B14" s="98" t="str">
        <v>Corporate</v>
      </c>
      <c r="C14" s="101"/>
      <c r="D14" s="101"/>
      <c r="E14" s="101"/>
      <c r="F14" s="235">
        <f>SUMIFS(Outsourced_labour_inputs!GV$9:GV$212,Outsourced_labour_inputs!$A$9:$A$212,$B14)</f>
        <v>0</v>
      </c>
      <c r="G14" s="235">
        <f>SUMIFS(Outsourced_labour_inputs!GW$9:GW$212,Outsourced_labour_inputs!$A$9:$A$212,$B14)</f>
        <v>0</v>
      </c>
      <c r="H14" s="235">
        <f>SUMIFS(Outsourced_labour_inputs!GX$9:GX$212,Outsourced_labour_inputs!$A$9:$A$212,$B14)</f>
        <v>0</v>
      </c>
      <c r="I14" s="235">
        <f>SUMIFS(Outsourced_labour_inputs!GY$9:GY$212,Outsourced_labour_inputs!$A$9:$A$212,$B14)</f>
        <v>0</v>
      </c>
      <c r="J14" s="235">
        <f>SUMIFS(Outsourced_labour_inputs!GZ$9:GZ$212,Outsourced_labour_inputs!$A$9:$A$212,$B14)</f>
        <v>0</v>
      </c>
      <c r="K14" s="235">
        <f>SUMIFS(Outsourced_labour_inputs!HA$9:HA$212,Outsourced_labour_inputs!$A$9:$A$212,$B14)</f>
        <v>0</v>
      </c>
      <c r="L14" s="235">
        <f>SUMIFS(Outsourced_labour_inputs!HB$9:HB$212,Outsourced_labour_inputs!$A$9:$A$212,$B14)</f>
        <v>0</v>
      </c>
      <c r="M14" s="235">
        <f>SUMIFS(Outsourced_labour_inputs!HC$9:HC$212,Outsourced_labour_inputs!$A$9:$A$212,$B14)</f>
        <v>0</v>
      </c>
      <c r="N14" s="236">
        <f t="shared" si="0"/>
        <v>0</v>
      </c>
      <c r="P14" s="98" t="str">
        <f t="shared" ref="P14:P18" si="19">B14</f>
        <v>Corporate</v>
      </c>
      <c r="Q14" s="101"/>
      <c r="R14" s="101"/>
      <c r="S14" s="101"/>
      <c r="T14" s="235">
        <f t="shared" si="1"/>
        <v>0</v>
      </c>
      <c r="U14" s="235">
        <f t="shared" si="2"/>
        <v>0</v>
      </c>
      <c r="V14" s="235">
        <f t="shared" si="3"/>
        <v>0</v>
      </c>
      <c r="W14" s="235">
        <f t="shared" ref="W14:W18" si="20">I14*labour_related_direct</f>
        <v>0</v>
      </c>
      <c r="X14" s="235">
        <f t="shared" si="5"/>
        <v>0</v>
      </c>
      <c r="Y14" s="235">
        <f t="shared" si="6"/>
        <v>0</v>
      </c>
      <c r="Z14" s="235">
        <f t="shared" si="7"/>
        <v>0</v>
      </c>
      <c r="AA14" s="235">
        <f t="shared" si="8"/>
        <v>0</v>
      </c>
      <c r="AB14" s="236">
        <f t="shared" si="9"/>
        <v>0</v>
      </c>
      <c r="AD14" s="98" t="str">
        <f t="shared" ref="AD14:AD18" si="21">B14</f>
        <v>Corporate</v>
      </c>
      <c r="AE14" s="101"/>
      <c r="AF14" s="101"/>
      <c r="AG14" s="101"/>
      <c r="AH14" s="235">
        <f t="shared" si="10"/>
        <v>0</v>
      </c>
      <c r="AI14" s="235">
        <f t="shared" si="11"/>
        <v>0</v>
      </c>
      <c r="AJ14" s="235">
        <f t="shared" si="12"/>
        <v>0</v>
      </c>
      <c r="AK14" s="235">
        <f t="shared" ref="AK14:AK18" si="22">I14-W14</f>
        <v>0</v>
      </c>
      <c r="AL14" s="235">
        <f t="shared" si="14"/>
        <v>0</v>
      </c>
      <c r="AM14" s="235">
        <f t="shared" si="15"/>
        <v>0</v>
      </c>
      <c r="AN14" s="235">
        <f t="shared" si="16"/>
        <v>0</v>
      </c>
      <c r="AO14" s="235">
        <f t="shared" si="17"/>
        <v>0</v>
      </c>
      <c r="AP14" s="236">
        <f t="shared" si="18"/>
        <v>0</v>
      </c>
    </row>
    <row r="15" spans="1:42" ht="12.95" customHeight="1" thickBot="1" x14ac:dyDescent="0.35">
      <c r="B15" s="98" t="str">
        <v>Network Operations</v>
      </c>
      <c r="C15" s="101"/>
      <c r="D15" s="101"/>
      <c r="E15" s="101"/>
      <c r="F15" s="235">
        <f>SUMIFS(Outsourced_labour_inputs!GV$9:GV$212,Outsourced_labour_inputs!$A$9:$A$212,$B15)</f>
        <v>0</v>
      </c>
      <c r="G15" s="235">
        <f>SUMIFS(Outsourced_labour_inputs!GW$9:GW$212,Outsourced_labour_inputs!$A$9:$A$212,$B15)</f>
        <v>38123.034952717004</v>
      </c>
      <c r="H15" s="235">
        <f>SUMIFS(Outsourced_labour_inputs!GX$9:GX$212,Outsourced_labour_inputs!$A$9:$A$212,$B15)</f>
        <v>999193.87061115028</v>
      </c>
      <c r="I15" s="235">
        <f>SUMIFS(Outsourced_labour_inputs!GY$9:GY$212,Outsourced_labour_inputs!$A$9:$A$212,$B15)</f>
        <v>500611.00215666881</v>
      </c>
      <c r="J15" s="235">
        <f>SUMIFS(Outsourced_labour_inputs!GZ$9:GZ$212,Outsourced_labour_inputs!$A$9:$A$212,$B15)</f>
        <v>0</v>
      </c>
      <c r="K15" s="235">
        <f>SUMIFS(Outsourced_labour_inputs!HA$9:HA$212,Outsourced_labour_inputs!$A$9:$A$212,$B15)</f>
        <v>0</v>
      </c>
      <c r="L15" s="235">
        <f>SUMIFS(Outsourced_labour_inputs!HB$9:HB$212,Outsourced_labour_inputs!$A$9:$A$212,$B15)</f>
        <v>0</v>
      </c>
      <c r="M15" s="235">
        <f>SUMIFS(Outsourced_labour_inputs!HC$9:HC$212,Outsourced_labour_inputs!$A$9:$A$212,$B15)</f>
        <v>0</v>
      </c>
      <c r="N15" s="236">
        <f t="shared" si="0"/>
        <v>1537927.907720536</v>
      </c>
      <c r="P15" s="98" t="str">
        <f t="shared" si="19"/>
        <v>Network Operations</v>
      </c>
      <c r="Q15" s="101"/>
      <c r="R15" s="101"/>
      <c r="S15" s="101"/>
      <c r="T15" s="235">
        <f t="shared" si="1"/>
        <v>0</v>
      </c>
      <c r="U15" s="235">
        <f t="shared" si="2"/>
        <v>26686.1244669019</v>
      </c>
      <c r="V15" s="235">
        <f t="shared" si="3"/>
        <v>699435.70942780515</v>
      </c>
      <c r="W15" s="235">
        <f t="shared" si="20"/>
        <v>350427.70150966814</v>
      </c>
      <c r="X15" s="235">
        <f t="shared" si="5"/>
        <v>0</v>
      </c>
      <c r="Y15" s="235">
        <f t="shared" si="6"/>
        <v>0</v>
      </c>
      <c r="Z15" s="235">
        <f t="shared" si="7"/>
        <v>0</v>
      </c>
      <c r="AA15" s="235">
        <f t="shared" si="8"/>
        <v>0</v>
      </c>
      <c r="AB15" s="236">
        <f t="shared" si="9"/>
        <v>1076549.5354043753</v>
      </c>
      <c r="AD15" s="98" t="str">
        <f t="shared" si="21"/>
        <v>Network Operations</v>
      </c>
      <c r="AE15" s="101"/>
      <c r="AF15" s="101"/>
      <c r="AG15" s="101"/>
      <c r="AH15" s="235">
        <f t="shared" si="10"/>
        <v>0</v>
      </c>
      <c r="AI15" s="235">
        <f t="shared" si="11"/>
        <v>11436.910485815104</v>
      </c>
      <c r="AJ15" s="235">
        <f t="shared" si="12"/>
        <v>299758.16118334513</v>
      </c>
      <c r="AK15" s="235">
        <f t="shared" si="22"/>
        <v>150183.30064700067</v>
      </c>
      <c r="AL15" s="235">
        <f t="shared" si="14"/>
        <v>0</v>
      </c>
      <c r="AM15" s="235">
        <f t="shared" si="15"/>
        <v>0</v>
      </c>
      <c r="AN15" s="235">
        <f t="shared" si="16"/>
        <v>0</v>
      </c>
      <c r="AO15" s="235">
        <f t="shared" si="17"/>
        <v>0</v>
      </c>
      <c r="AP15" s="236">
        <f t="shared" si="18"/>
        <v>461378.37231616088</v>
      </c>
    </row>
    <row r="16" spans="1:42" ht="12.95" customHeight="1" thickBot="1" x14ac:dyDescent="0.35">
      <c r="B16" s="98" t="str">
        <v>IT</v>
      </c>
      <c r="C16" s="101"/>
      <c r="D16" s="101"/>
      <c r="E16" s="101"/>
      <c r="F16" s="235">
        <f>SUMIFS(Outsourced_labour_inputs!GV$9:GV$212,Outsourced_labour_inputs!$A$9:$A$212,$B16)</f>
        <v>0</v>
      </c>
      <c r="G16" s="235">
        <f>SUMIFS(Outsourced_labour_inputs!GW$9:GW$212,Outsourced_labour_inputs!$A$9:$A$212,$B16)</f>
        <v>60576.799774170759</v>
      </c>
      <c r="H16" s="235">
        <f>SUMIFS(Outsourced_labour_inputs!GX$9:GX$212,Outsourced_labour_inputs!$A$9:$A$212,$B16)</f>
        <v>726921.59729004931</v>
      </c>
      <c r="I16" s="235">
        <f>SUMIFS(Outsourced_labour_inputs!GY$9:GY$212,Outsourced_labour_inputs!$A$9:$A$212,$B16)</f>
        <v>666344.79751587845</v>
      </c>
      <c r="J16" s="235">
        <f>SUMIFS(Outsourced_labour_inputs!GZ$9:GZ$212,Outsourced_labour_inputs!$A$9:$A$212,$B16)</f>
        <v>0</v>
      </c>
      <c r="K16" s="235">
        <f>SUMIFS(Outsourced_labour_inputs!HA$9:HA$212,Outsourced_labour_inputs!$A$9:$A$212,$B16)</f>
        <v>0</v>
      </c>
      <c r="L16" s="235">
        <f>SUMIFS(Outsourced_labour_inputs!HB$9:HB$212,Outsourced_labour_inputs!$A$9:$A$212,$B16)</f>
        <v>0</v>
      </c>
      <c r="M16" s="235">
        <f>SUMIFS(Outsourced_labour_inputs!HC$9:HC$212,Outsourced_labour_inputs!$A$9:$A$212,$B16)</f>
        <v>0</v>
      </c>
      <c r="N16" s="236">
        <f t="shared" si="0"/>
        <v>1453843.1945800986</v>
      </c>
      <c r="P16" s="98" t="str">
        <f t="shared" si="19"/>
        <v>IT</v>
      </c>
      <c r="Q16" s="101"/>
      <c r="R16" s="101"/>
      <c r="S16" s="101"/>
      <c r="T16" s="235">
        <f t="shared" si="1"/>
        <v>0</v>
      </c>
      <c r="U16" s="235">
        <f t="shared" si="2"/>
        <v>42403.759841919527</v>
      </c>
      <c r="V16" s="235">
        <f t="shared" si="3"/>
        <v>508845.1181030345</v>
      </c>
      <c r="W16" s="235">
        <f t="shared" si="20"/>
        <v>466441.35826111486</v>
      </c>
      <c r="X16" s="235">
        <f t="shared" si="5"/>
        <v>0</v>
      </c>
      <c r="Y16" s="235">
        <f t="shared" si="6"/>
        <v>0</v>
      </c>
      <c r="Z16" s="235">
        <f t="shared" si="7"/>
        <v>0</v>
      </c>
      <c r="AA16" s="235">
        <f t="shared" si="8"/>
        <v>0</v>
      </c>
      <c r="AB16" s="236">
        <f t="shared" si="9"/>
        <v>1017690.2362060689</v>
      </c>
      <c r="AD16" s="98" t="str">
        <f t="shared" si="21"/>
        <v>IT</v>
      </c>
      <c r="AE16" s="101"/>
      <c r="AF16" s="101"/>
      <c r="AG16" s="101"/>
      <c r="AH16" s="235">
        <f t="shared" si="10"/>
        <v>0</v>
      </c>
      <c r="AI16" s="235">
        <f t="shared" si="11"/>
        <v>18173.039932251231</v>
      </c>
      <c r="AJ16" s="235">
        <f t="shared" si="12"/>
        <v>218076.4791870148</v>
      </c>
      <c r="AK16" s="235">
        <f t="shared" si="22"/>
        <v>199903.43925476359</v>
      </c>
      <c r="AL16" s="235">
        <f t="shared" si="14"/>
        <v>0</v>
      </c>
      <c r="AM16" s="235">
        <f t="shared" si="15"/>
        <v>0</v>
      </c>
      <c r="AN16" s="235">
        <f t="shared" si="16"/>
        <v>0</v>
      </c>
      <c r="AO16" s="235">
        <f t="shared" si="17"/>
        <v>0</v>
      </c>
      <c r="AP16" s="236">
        <f t="shared" si="18"/>
        <v>436152.95837402961</v>
      </c>
    </row>
    <row r="17" spans="2:42" ht="12.95" customHeight="1" thickBot="1" x14ac:dyDescent="0.35">
      <c r="B17" s="98" t="str">
        <v>Finance</v>
      </c>
      <c r="C17" s="101"/>
      <c r="D17" s="101"/>
      <c r="E17" s="101"/>
      <c r="F17" s="235">
        <f>SUMIFS(Outsourced_labour_inputs!GV$9:GV$212,Outsourced_labour_inputs!$A$9:$A$212,$B17)</f>
        <v>0</v>
      </c>
      <c r="G17" s="235">
        <f>SUMIFS(Outsourced_labour_inputs!GW$9:GW$212,Outsourced_labour_inputs!$A$9:$A$212,$B17)</f>
        <v>15117.211603105146</v>
      </c>
      <c r="H17" s="235">
        <f>SUMIFS(Outsourced_labour_inputs!GX$9:GX$212,Outsourced_labour_inputs!$A$9:$A$212,$B17)</f>
        <v>60468.846412420586</v>
      </c>
      <c r="I17" s="235">
        <f>SUMIFS(Outsourced_labour_inputs!GY$9:GY$212,Outsourced_labour_inputs!$A$9:$A$212,$B17)</f>
        <v>0</v>
      </c>
      <c r="J17" s="235">
        <f>SUMIFS(Outsourced_labour_inputs!GZ$9:GZ$212,Outsourced_labour_inputs!$A$9:$A$212,$B17)</f>
        <v>0</v>
      </c>
      <c r="K17" s="235">
        <f>SUMIFS(Outsourced_labour_inputs!HA$9:HA$212,Outsourced_labour_inputs!$A$9:$A$212,$B17)</f>
        <v>0</v>
      </c>
      <c r="L17" s="235">
        <f>SUMIFS(Outsourced_labour_inputs!HB$9:HB$212,Outsourced_labour_inputs!$A$9:$A$212,$B17)</f>
        <v>0</v>
      </c>
      <c r="M17" s="235">
        <f>SUMIFS(Outsourced_labour_inputs!HC$9:HC$212,Outsourced_labour_inputs!$A$9:$A$212,$B17)</f>
        <v>0</v>
      </c>
      <c r="N17" s="236">
        <f t="shared" si="0"/>
        <v>75586.058015525734</v>
      </c>
      <c r="P17" s="98" t="str">
        <f t="shared" si="19"/>
        <v>Finance</v>
      </c>
      <c r="Q17" s="101"/>
      <c r="R17" s="101"/>
      <c r="S17" s="101"/>
      <c r="T17" s="235">
        <f t="shared" si="1"/>
        <v>0</v>
      </c>
      <c r="U17" s="235">
        <f t="shared" si="2"/>
        <v>10582.048122173603</v>
      </c>
      <c r="V17" s="235">
        <f t="shared" si="3"/>
        <v>42328.192488694411</v>
      </c>
      <c r="W17" s="235">
        <f t="shared" si="20"/>
        <v>0</v>
      </c>
      <c r="X17" s="235">
        <f t="shared" si="5"/>
        <v>0</v>
      </c>
      <c r="Y17" s="235">
        <f t="shared" si="6"/>
        <v>0</v>
      </c>
      <c r="Z17" s="235">
        <f t="shared" si="7"/>
        <v>0</v>
      </c>
      <c r="AA17" s="235">
        <f t="shared" si="8"/>
        <v>0</v>
      </c>
      <c r="AB17" s="236">
        <f t="shared" si="9"/>
        <v>52910.240610868015</v>
      </c>
      <c r="AD17" s="98" t="str">
        <f t="shared" si="21"/>
        <v>Finance</v>
      </c>
      <c r="AE17" s="101"/>
      <c r="AF17" s="101"/>
      <c r="AG17" s="101"/>
      <c r="AH17" s="235">
        <f t="shared" si="10"/>
        <v>0</v>
      </c>
      <c r="AI17" s="235">
        <f t="shared" si="11"/>
        <v>4535.1634809315437</v>
      </c>
      <c r="AJ17" s="235">
        <f t="shared" si="12"/>
        <v>18140.653923726175</v>
      </c>
      <c r="AK17" s="235">
        <f t="shared" si="22"/>
        <v>0</v>
      </c>
      <c r="AL17" s="235">
        <f t="shared" si="14"/>
        <v>0</v>
      </c>
      <c r="AM17" s="235">
        <f t="shared" si="15"/>
        <v>0</v>
      </c>
      <c r="AN17" s="235">
        <f t="shared" si="16"/>
        <v>0</v>
      </c>
      <c r="AO17" s="235">
        <f t="shared" si="17"/>
        <v>0</v>
      </c>
      <c r="AP17" s="236">
        <f t="shared" si="18"/>
        <v>22675.817404657719</v>
      </c>
    </row>
    <row r="18" spans="2:42" ht="12.95" customHeight="1" thickBot="1" x14ac:dyDescent="0.35">
      <c r="B18" s="98" t="str">
        <v>Network Planning</v>
      </c>
      <c r="C18" s="101"/>
      <c r="D18" s="101"/>
      <c r="E18" s="101"/>
      <c r="F18" s="235">
        <f>SUMIFS(Outsourced_labour_inputs!GV$9:GV$212,Outsourced_labour_inputs!$A$9:$A$212,$B18)</f>
        <v>0</v>
      </c>
      <c r="G18" s="235">
        <f>SUMIFS(Outsourced_labour_inputs!GW$9:GW$212,Outsourced_labour_inputs!$A$9:$A$212,$B18)</f>
        <v>0</v>
      </c>
      <c r="H18" s="235">
        <f>SUMIFS(Outsourced_labour_inputs!GX$9:GX$212,Outsourced_labour_inputs!$A$9:$A$212,$B18)</f>
        <v>0</v>
      </c>
      <c r="I18" s="235">
        <f>SUMIFS(Outsourced_labour_inputs!GY$9:GY$212,Outsourced_labour_inputs!$A$9:$A$212,$B18)</f>
        <v>0</v>
      </c>
      <c r="J18" s="235">
        <f>SUMIFS(Outsourced_labour_inputs!GZ$9:GZ$212,Outsourced_labour_inputs!$A$9:$A$212,$B18)</f>
        <v>0</v>
      </c>
      <c r="K18" s="235">
        <f>SUMIFS(Outsourced_labour_inputs!HA$9:HA$212,Outsourced_labour_inputs!$A$9:$A$212,$B18)</f>
        <v>0</v>
      </c>
      <c r="L18" s="235">
        <f>SUMIFS(Outsourced_labour_inputs!HB$9:HB$212,Outsourced_labour_inputs!$A$9:$A$212,$B18)</f>
        <v>0</v>
      </c>
      <c r="M18" s="235">
        <f>SUMIFS(Outsourced_labour_inputs!HC$9:HC$212,Outsourced_labour_inputs!$A$9:$A$212,$B18)</f>
        <v>0</v>
      </c>
      <c r="N18" s="236">
        <f t="shared" ref="N18:N19" si="23">SUM(C18:M18)</f>
        <v>0</v>
      </c>
      <c r="P18" s="98" t="str">
        <f t="shared" si="19"/>
        <v>Network Planning</v>
      </c>
      <c r="Q18" s="101"/>
      <c r="R18" s="101"/>
      <c r="S18" s="101"/>
      <c r="T18" s="235">
        <f t="shared" si="1"/>
        <v>0</v>
      </c>
      <c r="U18" s="235">
        <f t="shared" si="2"/>
        <v>0</v>
      </c>
      <c r="V18" s="235">
        <f t="shared" si="3"/>
        <v>0</v>
      </c>
      <c r="W18" s="235">
        <f t="shared" si="20"/>
        <v>0</v>
      </c>
      <c r="X18" s="235">
        <f t="shared" si="5"/>
        <v>0</v>
      </c>
      <c r="Y18" s="235">
        <f t="shared" si="6"/>
        <v>0</v>
      </c>
      <c r="Z18" s="235">
        <f t="shared" si="7"/>
        <v>0</v>
      </c>
      <c r="AA18" s="235">
        <f t="shared" si="8"/>
        <v>0</v>
      </c>
      <c r="AB18" s="236">
        <f t="shared" si="9"/>
        <v>0</v>
      </c>
      <c r="AD18" s="98" t="str">
        <f t="shared" si="21"/>
        <v>Network Planning</v>
      </c>
      <c r="AE18" s="101"/>
      <c r="AF18" s="101"/>
      <c r="AG18" s="101"/>
      <c r="AH18" s="76">
        <f t="shared" si="10"/>
        <v>0</v>
      </c>
      <c r="AI18" s="76">
        <f t="shared" si="11"/>
        <v>0</v>
      </c>
      <c r="AJ18" s="76">
        <f t="shared" si="12"/>
        <v>0</v>
      </c>
      <c r="AK18" s="76">
        <f t="shared" si="22"/>
        <v>0</v>
      </c>
      <c r="AL18" s="76">
        <f t="shared" si="14"/>
        <v>0</v>
      </c>
      <c r="AM18" s="76">
        <f t="shared" si="15"/>
        <v>0</v>
      </c>
      <c r="AN18" s="76">
        <f t="shared" si="16"/>
        <v>0</v>
      </c>
      <c r="AO18" s="76">
        <f t="shared" si="17"/>
        <v>0</v>
      </c>
      <c r="AP18" s="77">
        <f t="shared" si="18"/>
        <v>0</v>
      </c>
    </row>
    <row r="19" spans="2:42" ht="12.95" customHeight="1" thickBot="1" x14ac:dyDescent="0.35">
      <c r="B19" s="98" t="str">
        <v>Regulatory submissions</v>
      </c>
      <c r="C19" s="101"/>
      <c r="D19" s="101"/>
      <c r="E19" s="101"/>
      <c r="F19" s="235">
        <f>SUMIFS(Outsourced_labour_inputs!GV$9:GV$212,Outsourced_labour_inputs!$A$9:$A$212,$B19)</f>
        <v>360609.75229357794</v>
      </c>
      <c r="G19" s="235">
        <f>SUMIFS(Outsourced_labour_inputs!GW$9:GW$212,Outsourced_labour_inputs!$A$9:$A$212,$B19)</f>
        <v>0</v>
      </c>
      <c r="H19" s="235">
        <f>SUMIFS(Outsourced_labour_inputs!GX$9:GX$212,Outsourced_labour_inputs!$A$9:$A$212,$B19)</f>
        <v>0</v>
      </c>
      <c r="I19" s="235">
        <f>SUMIFS(Outsourced_labour_inputs!GY$9:GY$212,Outsourced_labour_inputs!$A$9:$A$212,$B19)</f>
        <v>0</v>
      </c>
      <c r="J19" s="235">
        <f>SUMIFS(Outsourced_labour_inputs!GZ$9:GZ$212,Outsourced_labour_inputs!$A$9:$A$212,$B19)</f>
        <v>0</v>
      </c>
      <c r="K19" s="235">
        <f>SUMIFS(Outsourced_labour_inputs!HA$9:HA$212,Outsourced_labour_inputs!$A$9:$A$212,$B19)</f>
        <v>0</v>
      </c>
      <c r="L19" s="235">
        <f>SUMIFS(Outsourced_labour_inputs!HB$9:HB$212,Outsourced_labour_inputs!$A$9:$A$212,$B19)</f>
        <v>0</v>
      </c>
      <c r="M19" s="235">
        <f>SUMIFS(Outsourced_labour_inputs!HC$9:HC$212,Outsourced_labour_inputs!$A$9:$A$212,$B19)</f>
        <v>0</v>
      </c>
      <c r="N19" s="236">
        <f t="shared" si="23"/>
        <v>360609.75229357794</v>
      </c>
      <c r="P19" s="98" t="str">
        <f t="shared" ref="P19:P21" si="24">B19</f>
        <v>Regulatory submissions</v>
      </c>
      <c r="Q19" s="101"/>
      <c r="R19" s="101"/>
      <c r="S19" s="101"/>
      <c r="T19" s="235">
        <f t="shared" ref="T19:T21" si="25">F19*labour_related_direct</f>
        <v>252426.82660550455</v>
      </c>
      <c r="U19" s="235">
        <f t="shared" ref="U19:U21" si="26">G19*labour_related_direct</f>
        <v>0</v>
      </c>
      <c r="V19" s="235">
        <f t="shared" ref="V19:V21" si="27">H19*labour_related_direct</f>
        <v>0</v>
      </c>
      <c r="W19" s="235">
        <f t="shared" ref="W19:W21" si="28">I19*labour_related_direct</f>
        <v>0</v>
      </c>
      <c r="X19" s="235">
        <f t="shared" ref="X19:X21" si="29">J19*labour_related_direct</f>
        <v>0</v>
      </c>
      <c r="Y19" s="235">
        <f t="shared" ref="Y19:Y21" si="30">K19*labour_related_direct</f>
        <v>0</v>
      </c>
      <c r="Z19" s="235">
        <f t="shared" ref="Z19:Z21" si="31">L19*labour_related_direct</f>
        <v>0</v>
      </c>
      <c r="AA19" s="235">
        <f t="shared" ref="AA19:AA21" si="32">M19*labour_related_direct</f>
        <v>0</v>
      </c>
      <c r="AB19" s="236">
        <f t="shared" ref="AB19:AB21" si="33">SUM(Q19:AA19)</f>
        <v>252426.82660550455</v>
      </c>
      <c r="AD19" s="98" t="str">
        <f t="shared" ref="AD19:AD21" si="34">B19</f>
        <v>Regulatory submissions</v>
      </c>
      <c r="AE19" s="101"/>
      <c r="AF19" s="101"/>
      <c r="AG19" s="101"/>
      <c r="AH19" s="76">
        <f t="shared" ref="AH19:AH21" si="35">F19-T19</f>
        <v>108182.92568807339</v>
      </c>
      <c r="AI19" s="76">
        <f t="shared" ref="AI19:AI21" si="36">G19-U19</f>
        <v>0</v>
      </c>
      <c r="AJ19" s="76">
        <f t="shared" ref="AJ19:AJ21" si="37">H19-V19</f>
        <v>0</v>
      </c>
      <c r="AK19" s="76">
        <f t="shared" ref="AK19:AK21" si="38">I19-W19</f>
        <v>0</v>
      </c>
      <c r="AL19" s="76">
        <f t="shared" ref="AL19:AL21" si="39">J19-X19</f>
        <v>0</v>
      </c>
      <c r="AM19" s="76">
        <f t="shared" ref="AM19:AM21" si="40">K19-Y19</f>
        <v>0</v>
      </c>
      <c r="AN19" s="76">
        <f t="shared" ref="AN19:AN21" si="41">L19-Z19</f>
        <v>0</v>
      </c>
      <c r="AO19" s="76">
        <f t="shared" ref="AO19:AO21" si="42">M19-AA19</f>
        <v>0</v>
      </c>
      <c r="AP19" s="77">
        <f t="shared" ref="AP19:AP21" si="43">SUM(AE19:AO19)</f>
        <v>108182.92568807339</v>
      </c>
    </row>
    <row r="20" spans="2:42" ht="12.95" customHeight="1" thickBot="1" x14ac:dyDescent="0.35">
      <c r="B20" s="98" t="str">
        <v xml:space="preserve">System Resilience </v>
      </c>
      <c r="C20" s="101"/>
      <c r="D20" s="101"/>
      <c r="E20" s="101"/>
      <c r="F20" s="235">
        <f>SUMIFS(Outsourced_labour_inputs!GV$9:GV$212,Outsourced_labour_inputs!$A$9:$A$212,$B20)</f>
        <v>158338.73041637253</v>
      </c>
      <c r="G20" s="235">
        <f>SUMIFS(Outsourced_labour_inputs!GW$9:GW$212,Outsourced_labour_inputs!$A$9:$A$212,$B20)</f>
        <v>0</v>
      </c>
      <c r="H20" s="235">
        <f>SUMIFS(Outsourced_labour_inputs!GX$9:GX$212,Outsourced_labour_inputs!$A$9:$A$212,$B20)</f>
        <v>0</v>
      </c>
      <c r="I20" s="235">
        <f>SUMIFS(Outsourced_labour_inputs!GY$9:GY$212,Outsourced_labour_inputs!$A$9:$A$212,$B20)</f>
        <v>0</v>
      </c>
      <c r="J20" s="235">
        <f>SUMIFS(Outsourced_labour_inputs!GZ$9:GZ$212,Outsourced_labour_inputs!$A$9:$A$212,$B20)</f>
        <v>0</v>
      </c>
      <c r="K20" s="235">
        <f>SUMIFS(Outsourced_labour_inputs!HA$9:HA$212,Outsourced_labour_inputs!$A$9:$A$212,$B20)</f>
        <v>0</v>
      </c>
      <c r="L20" s="235">
        <f>SUMIFS(Outsourced_labour_inputs!HB$9:HB$212,Outsourced_labour_inputs!$A$9:$A$212,$B20)</f>
        <v>0</v>
      </c>
      <c r="M20" s="235">
        <f>SUMIFS(Outsourced_labour_inputs!HC$9:HC$212,Outsourced_labour_inputs!$A$9:$A$212,$B20)</f>
        <v>0</v>
      </c>
      <c r="N20" s="236">
        <f t="shared" ref="N20:N21" si="44">SUM(C20:M20)</f>
        <v>158338.73041637253</v>
      </c>
      <c r="P20" s="98" t="str">
        <f t="shared" si="24"/>
        <v xml:space="preserve">System Resilience </v>
      </c>
      <c r="Q20" s="101"/>
      <c r="R20" s="101"/>
      <c r="S20" s="101"/>
      <c r="T20" s="235">
        <f t="shared" si="25"/>
        <v>110837.11129146077</v>
      </c>
      <c r="U20" s="235">
        <f t="shared" si="26"/>
        <v>0</v>
      </c>
      <c r="V20" s="235">
        <f t="shared" si="27"/>
        <v>0</v>
      </c>
      <c r="W20" s="235">
        <f t="shared" si="28"/>
        <v>0</v>
      </c>
      <c r="X20" s="235">
        <f t="shared" si="29"/>
        <v>0</v>
      </c>
      <c r="Y20" s="235">
        <f t="shared" si="30"/>
        <v>0</v>
      </c>
      <c r="Z20" s="235">
        <f t="shared" si="31"/>
        <v>0</v>
      </c>
      <c r="AA20" s="235">
        <f t="shared" si="32"/>
        <v>0</v>
      </c>
      <c r="AB20" s="236">
        <f t="shared" si="33"/>
        <v>110837.11129146077</v>
      </c>
      <c r="AD20" s="98" t="str">
        <f t="shared" si="34"/>
        <v xml:space="preserve">System Resilience </v>
      </c>
      <c r="AE20" s="101"/>
      <c r="AF20" s="101"/>
      <c r="AG20" s="101"/>
      <c r="AH20" s="76">
        <f t="shared" si="35"/>
        <v>47501.619124911769</v>
      </c>
      <c r="AI20" s="76">
        <f t="shared" si="36"/>
        <v>0</v>
      </c>
      <c r="AJ20" s="76">
        <f t="shared" si="37"/>
        <v>0</v>
      </c>
      <c r="AK20" s="76">
        <f t="shared" si="38"/>
        <v>0</v>
      </c>
      <c r="AL20" s="76">
        <f t="shared" si="39"/>
        <v>0</v>
      </c>
      <c r="AM20" s="76">
        <f t="shared" si="40"/>
        <v>0</v>
      </c>
      <c r="AN20" s="76">
        <f t="shared" si="41"/>
        <v>0</v>
      </c>
      <c r="AO20" s="76">
        <f t="shared" si="42"/>
        <v>0</v>
      </c>
      <c r="AP20" s="77">
        <f t="shared" si="43"/>
        <v>47501.619124911769</v>
      </c>
    </row>
    <row r="21" spans="2:42" ht="12.95" customHeight="1" thickBot="1" x14ac:dyDescent="0.35">
      <c r="B21" s="98">
        <v>0</v>
      </c>
      <c r="C21" s="101"/>
      <c r="D21" s="101"/>
      <c r="E21" s="101"/>
      <c r="F21" s="235">
        <f>SUMIFS(Outsourced_labour_inputs!GV$9:GV$212,Outsourced_labour_inputs!$A$9:$A$212,$B21)</f>
        <v>0</v>
      </c>
      <c r="G21" s="235">
        <f>SUMIFS(Outsourced_labour_inputs!GW$9:GW$212,Outsourced_labour_inputs!$A$9:$A$212,$B21)</f>
        <v>0</v>
      </c>
      <c r="H21" s="235">
        <f>SUMIFS(Outsourced_labour_inputs!GX$9:GX$212,Outsourced_labour_inputs!$A$9:$A$212,$B21)</f>
        <v>0</v>
      </c>
      <c r="I21" s="235">
        <f>SUMIFS(Outsourced_labour_inputs!GY$9:GY$212,Outsourced_labour_inputs!$A$9:$A$212,$B21)</f>
        <v>0</v>
      </c>
      <c r="J21" s="235">
        <f>SUMIFS(Outsourced_labour_inputs!GZ$9:GZ$212,Outsourced_labour_inputs!$A$9:$A$212,$B21)</f>
        <v>0</v>
      </c>
      <c r="K21" s="235">
        <f>SUMIFS(Outsourced_labour_inputs!HA$9:HA$212,Outsourced_labour_inputs!$A$9:$A$212,$B21)</f>
        <v>0</v>
      </c>
      <c r="L21" s="235">
        <f>SUMIFS(Outsourced_labour_inputs!HB$9:HB$212,Outsourced_labour_inputs!$A$9:$A$212,$B21)</f>
        <v>0</v>
      </c>
      <c r="M21" s="235">
        <f>SUMIFS(Outsourced_labour_inputs!HC$9:HC$212,Outsourced_labour_inputs!$A$9:$A$212,$B21)</f>
        <v>0</v>
      </c>
      <c r="N21" s="236">
        <f t="shared" si="44"/>
        <v>0</v>
      </c>
      <c r="P21" s="98">
        <f t="shared" si="24"/>
        <v>0</v>
      </c>
      <c r="Q21" s="101"/>
      <c r="R21" s="101"/>
      <c r="S21" s="101"/>
      <c r="T21" s="235">
        <f t="shared" si="25"/>
        <v>0</v>
      </c>
      <c r="U21" s="235">
        <f t="shared" si="26"/>
        <v>0</v>
      </c>
      <c r="V21" s="235">
        <f t="shared" si="27"/>
        <v>0</v>
      </c>
      <c r="W21" s="235">
        <f t="shared" si="28"/>
        <v>0</v>
      </c>
      <c r="X21" s="235">
        <f t="shared" si="29"/>
        <v>0</v>
      </c>
      <c r="Y21" s="235">
        <f t="shared" si="30"/>
        <v>0</v>
      </c>
      <c r="Z21" s="235">
        <f t="shared" si="31"/>
        <v>0</v>
      </c>
      <c r="AA21" s="235">
        <f t="shared" si="32"/>
        <v>0</v>
      </c>
      <c r="AB21" s="236">
        <f t="shared" si="33"/>
        <v>0</v>
      </c>
      <c r="AD21" s="98">
        <f t="shared" si="34"/>
        <v>0</v>
      </c>
      <c r="AE21" s="101"/>
      <c r="AF21" s="101"/>
      <c r="AG21" s="101"/>
      <c r="AH21" s="76">
        <f t="shared" si="35"/>
        <v>0</v>
      </c>
      <c r="AI21" s="76">
        <f t="shared" si="36"/>
        <v>0</v>
      </c>
      <c r="AJ21" s="76">
        <f t="shared" si="37"/>
        <v>0</v>
      </c>
      <c r="AK21" s="76">
        <f t="shared" si="38"/>
        <v>0</v>
      </c>
      <c r="AL21" s="76">
        <f t="shared" si="39"/>
        <v>0</v>
      </c>
      <c r="AM21" s="76">
        <f t="shared" si="40"/>
        <v>0</v>
      </c>
      <c r="AN21" s="76">
        <f t="shared" si="41"/>
        <v>0</v>
      </c>
      <c r="AO21" s="76">
        <f t="shared" si="42"/>
        <v>0</v>
      </c>
      <c r="AP21" s="77">
        <f t="shared" si="43"/>
        <v>0</v>
      </c>
    </row>
    <row r="22" spans="2:42" ht="12.95" customHeight="1" thickBot="1" x14ac:dyDescent="0.35">
      <c r="B22" s="83" t="s">
        <v>42</v>
      </c>
      <c r="C22" s="102"/>
      <c r="D22" s="102"/>
      <c r="E22" s="102"/>
      <c r="F22" s="77">
        <f t="shared" ref="F22:N22" si="45">SUM(F13:F21)</f>
        <v>518948.48270995048</v>
      </c>
      <c r="G22" s="77">
        <f t="shared" si="45"/>
        <v>383394.49377671129</v>
      </c>
      <c r="H22" s="77">
        <f t="shared" si="45"/>
        <v>2196567.8410433307</v>
      </c>
      <c r="I22" s="77">
        <f t="shared" si="45"/>
        <v>1576939.3264022577</v>
      </c>
      <c r="J22" s="77">
        <f t="shared" si="45"/>
        <v>89859.149148906101</v>
      </c>
      <c r="K22" s="77">
        <f t="shared" si="45"/>
        <v>50546.930134086084</v>
      </c>
      <c r="L22" s="77">
        <f t="shared" si="45"/>
        <v>50546.930134086084</v>
      </c>
      <c r="M22" s="77">
        <f t="shared" si="45"/>
        <v>0</v>
      </c>
      <c r="N22" s="77">
        <f t="shared" si="45"/>
        <v>4866803.1533493279</v>
      </c>
      <c r="P22" s="83" t="s">
        <v>42</v>
      </c>
      <c r="Q22" s="102"/>
      <c r="R22" s="102"/>
      <c r="S22" s="102"/>
      <c r="T22" s="77">
        <f t="shared" ref="T22:AB22" si="46">SUM(T13:T21)</f>
        <v>363263.9378969653</v>
      </c>
      <c r="U22" s="77">
        <f t="shared" si="46"/>
        <v>268376.14564369788</v>
      </c>
      <c r="V22" s="77">
        <f t="shared" si="46"/>
        <v>1537597.4887303312</v>
      </c>
      <c r="W22" s="77">
        <f t="shared" si="46"/>
        <v>1103857.5284815803</v>
      </c>
      <c r="X22" s="77">
        <f t="shared" si="46"/>
        <v>62901.404404234265</v>
      </c>
      <c r="Y22" s="77">
        <f t="shared" si="46"/>
        <v>35382.851093860256</v>
      </c>
      <c r="Z22" s="77">
        <f t="shared" si="46"/>
        <v>35382.851093860256</v>
      </c>
      <c r="AA22" s="77">
        <f t="shared" si="46"/>
        <v>0</v>
      </c>
      <c r="AB22" s="77">
        <f t="shared" si="46"/>
        <v>3406762.2073445297</v>
      </c>
      <c r="AD22" s="83" t="s">
        <v>42</v>
      </c>
      <c r="AE22" s="102"/>
      <c r="AF22" s="102"/>
      <c r="AG22" s="102"/>
      <c r="AH22" s="77">
        <f t="shared" ref="AH22:AP22" si="47">SUM(AH13:AH21)</f>
        <v>155684.54481298517</v>
      </c>
      <c r="AI22" s="77">
        <f t="shared" si="47"/>
        <v>115018.34813301344</v>
      </c>
      <c r="AJ22" s="77">
        <f t="shared" si="47"/>
        <v>658970.35231299931</v>
      </c>
      <c r="AK22" s="77">
        <f t="shared" si="47"/>
        <v>473081.7979206774</v>
      </c>
      <c r="AL22" s="77">
        <f t="shared" si="47"/>
        <v>26957.744744671836</v>
      </c>
      <c r="AM22" s="77">
        <f t="shared" si="47"/>
        <v>15164.079040225828</v>
      </c>
      <c r="AN22" s="77">
        <f t="shared" si="47"/>
        <v>15164.079040225828</v>
      </c>
      <c r="AO22" s="77">
        <f t="shared" si="47"/>
        <v>0</v>
      </c>
      <c r="AP22" s="77">
        <f t="shared" si="47"/>
        <v>1460040.9460047986</v>
      </c>
    </row>
    <row r="23" spans="2:42" ht="16.5" x14ac:dyDescent="0.3">
      <c r="F23" s="271" t="str">
        <f>IF(F22=SUM(Outsourced_labour_inputs!GV9:GV72),"OK","ERROR")</f>
        <v>OK</v>
      </c>
      <c r="G23" s="271" t="str">
        <f>IF(G22=SUM(Outsourced_labour_inputs!GW9:GW72),"OK","ERROR")</f>
        <v>OK</v>
      </c>
      <c r="H23" s="271" t="str">
        <f>IF(H22=SUM(Outsourced_labour_inputs!GX9:GX72),"OK","ERROR")</f>
        <v>OK</v>
      </c>
      <c r="I23" s="271" t="str">
        <f>IF(I22=SUM(Outsourced_labour_inputs!GY9:GY72),"OK","ERROR")</f>
        <v>OK</v>
      </c>
      <c r="J23" s="271" t="str">
        <f>IF(J22=SUM(Outsourced_labour_inputs!GZ9:GZ72),"OK","ERROR")</f>
        <v>OK</v>
      </c>
      <c r="K23" s="271" t="str">
        <f>IF(K22=SUM(Outsourced_labour_inputs!HA9:HA72),"OK","ERROR")</f>
        <v>OK</v>
      </c>
      <c r="L23" s="271" t="str">
        <f>IF(L22=SUM(Outsourced_labour_inputs!HB9:HB72),"OK","ERROR")</f>
        <v>OK</v>
      </c>
      <c r="M23" s="271" t="str">
        <f>IF(M22=SUM(Outsourced_labour_inputs!HC9:HC72),"OK","ERROR")</f>
        <v>OK</v>
      </c>
      <c r="N23" s="271" t="str">
        <f>IF(N22=SUM(Outsourced_labour_inputs!HE9:HE72),"OK","ERROR")</f>
        <v>OK</v>
      </c>
      <c r="Q23"/>
      <c r="R23"/>
      <c r="S23"/>
      <c r="T23"/>
      <c r="U23"/>
      <c r="V23"/>
      <c r="AH23" s="271" t="str">
        <f t="shared" ref="AH23:AJ23" si="48">IF(SUM(T22,AH22)=F22,"OK","ERROR")</f>
        <v>OK</v>
      </c>
      <c r="AI23" s="271" t="str">
        <f t="shared" si="48"/>
        <v>OK</v>
      </c>
      <c r="AJ23" s="271" t="str">
        <f t="shared" si="48"/>
        <v>OK</v>
      </c>
      <c r="AK23" s="271" t="str">
        <f>IF(SUM(W22,AK22)=I22,"OK","ERROR")</f>
        <v>OK</v>
      </c>
      <c r="AL23" s="271" t="str">
        <f>IF(SUM(X22,AL22)=J22,"OK","ERROR")</f>
        <v>OK</v>
      </c>
      <c r="AM23" s="271" t="str">
        <f t="shared" ref="AM23:AO23" si="49">IF(SUM(Y22,AM22)=K22,"OK","ERROR")</f>
        <v>OK</v>
      </c>
      <c r="AN23" s="271" t="str">
        <f t="shared" si="49"/>
        <v>OK</v>
      </c>
      <c r="AO23" s="271" t="str">
        <f t="shared" si="49"/>
        <v>OK</v>
      </c>
      <c r="AP23" s="271" t="str">
        <f>IF(SUM(AB22,AP22)=N22,"OK","ERROR")</f>
        <v>OK</v>
      </c>
    </row>
    <row r="24" spans="2:42" ht="16.5" x14ac:dyDescent="0.3">
      <c r="Q24"/>
      <c r="R24"/>
      <c r="S24"/>
      <c r="T24"/>
      <c r="U24"/>
      <c r="V24"/>
    </row>
    <row r="25" spans="2:42" x14ac:dyDescent="0.3">
      <c r="D25" s="120"/>
      <c r="E25" s="120"/>
      <c r="F25" s="120"/>
      <c r="G25" s="120"/>
      <c r="H25" s="120"/>
      <c r="O25" s="120"/>
      <c r="P25" s="120"/>
      <c r="Q25" s="120"/>
      <c r="R25" s="120"/>
      <c r="S25" s="120"/>
      <c r="T25" s="120"/>
      <c r="U25" s="120"/>
      <c r="V25" s="120"/>
      <c r="AC25" s="120"/>
      <c r="AD25" s="120"/>
      <c r="AE25" s="120"/>
      <c r="AF25" s="120"/>
      <c r="AG25" s="120"/>
      <c r="AH25" s="120"/>
      <c r="AI25" s="120"/>
      <c r="AJ25" s="120"/>
    </row>
  </sheetData>
  <mergeCells count="3">
    <mergeCell ref="Q10:AB10"/>
    <mergeCell ref="AE10:AP10"/>
    <mergeCell ref="C10:N10"/>
  </mergeCells>
  <conditionalFormatting sqref="F23:N23">
    <cfRule type="cellIs" dxfId="96" priority="13" operator="equal">
      <formula>"ERROR"</formula>
    </cfRule>
    <cfRule type="cellIs" dxfId="95" priority="14" operator="equal">
      <formula>"OK"</formula>
    </cfRule>
    <cfRule type="expression" dxfId="94" priority="15">
      <formula>$Q23="Manual $ Spread"</formula>
    </cfRule>
  </conditionalFormatting>
  <conditionalFormatting sqref="AH23:AP23">
    <cfRule type="cellIs" dxfId="93" priority="10" operator="equal">
      <formula>"ERROR"</formula>
    </cfRule>
    <cfRule type="cellIs" dxfId="92" priority="11" operator="equal">
      <formula>"OK"</formula>
    </cfRule>
    <cfRule type="expression" dxfId="91" priority="12">
      <formula>$Q23="Manual $ Spread"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EC08E-2170-4B7F-A47A-DE491FA0A698}">
  <sheetPr codeName="Sheet13">
    <tabColor rgb="FFFF0000"/>
  </sheetPr>
  <dimension ref="A1:BQ107"/>
  <sheetViews>
    <sheetView showGridLines="0" zoomScaleNormal="100" workbookViewId="0"/>
  </sheetViews>
  <sheetFormatPr defaultRowHeight="16.5" x14ac:dyDescent="0.3"/>
  <cols>
    <col min="1" max="1" width="2.6640625" customWidth="1"/>
    <col min="2" max="2" width="34.109375" customWidth="1"/>
    <col min="3" max="8" width="12.6640625" customWidth="1"/>
    <col min="9" max="10" width="12" customWidth="1"/>
    <col min="11" max="13" width="12.6640625" customWidth="1"/>
    <col min="14" max="14" width="14.6640625" customWidth="1"/>
    <col min="15" max="30" width="14.33203125" customWidth="1"/>
  </cols>
  <sheetData>
    <row r="1" spans="1:69" s="32" customFormat="1" ht="35.25" customHeight="1" x14ac:dyDescent="0.3">
      <c r="A1" s="276">
        <f>SUM(K11:M11,K28:M28,K45:M45,K61:M61)/10^6</f>
        <v>0</v>
      </c>
      <c r="B1" s="173" t="str">
        <f>Overview!$B$1</f>
        <v>Labour and overhead costs for the System Operability project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</row>
    <row r="2" spans="1:69" s="32" customFormat="1" ht="26.25" customHeight="1" x14ac:dyDescent="0.3">
      <c r="A2" s="31"/>
      <c r="B2" s="129" t="s">
        <v>131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  <c r="BE2" s="269"/>
      <c r="BF2" s="269"/>
      <c r="BG2" s="269"/>
      <c r="BH2" s="269"/>
      <c r="BI2" s="269"/>
      <c r="BJ2" s="269"/>
      <c r="BK2" s="269"/>
      <c r="BL2" s="269"/>
      <c r="BM2" s="269"/>
      <c r="BN2" s="269"/>
      <c r="BO2" s="269"/>
      <c r="BP2" s="269"/>
      <c r="BQ2" s="269"/>
    </row>
    <row r="3" spans="1:69" s="21" customFormat="1" ht="15" x14ac:dyDescent="0.3"/>
    <row r="4" spans="1:69" s="21" customFormat="1" ht="15" x14ac:dyDescent="0.3">
      <c r="B4" s="35" t="s">
        <v>43</v>
      </c>
    </row>
    <row r="5" spans="1:69" s="21" customFormat="1" ht="15" x14ac:dyDescent="0.3">
      <c r="B5" s="39" t="s">
        <v>203</v>
      </c>
      <c r="C5" s="39"/>
      <c r="D5" s="39"/>
      <c r="E5" s="39"/>
      <c r="F5" s="39"/>
      <c r="G5" s="39"/>
      <c r="H5" s="39"/>
    </row>
    <row r="6" spans="1:69" x14ac:dyDescent="0.3">
      <c r="I6" s="21"/>
    </row>
    <row r="7" spans="1:69" x14ac:dyDescent="0.3">
      <c r="A7" s="45">
        <v>1</v>
      </c>
      <c r="B7" s="45" t="s">
        <v>132</v>
      </c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</row>
    <row r="8" spans="1:69" ht="33.75" customHeight="1" thickBot="1" x14ac:dyDescent="0.35">
      <c r="C8" s="208" t="s">
        <v>213</v>
      </c>
      <c r="D8" s="208"/>
      <c r="E8" s="208"/>
      <c r="F8" s="307" t="s">
        <v>214</v>
      </c>
      <c r="G8" s="307"/>
      <c r="H8" s="307"/>
      <c r="I8" s="307"/>
      <c r="J8" s="307"/>
      <c r="K8" s="307"/>
      <c r="L8" s="307"/>
      <c r="M8" s="30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</row>
    <row r="9" spans="1:69" ht="64.5" customHeight="1" thickBot="1" x14ac:dyDescent="0.35">
      <c r="B9" s="66" t="str">
        <f>'Data source'!$A$2</f>
        <v>Broader cost category</v>
      </c>
      <c r="C9" s="263" t="str" cm="1">
        <f t="array" ref="C9:M9">model_period</f>
        <v>FY2023</v>
      </c>
      <c r="D9" s="263" t="str">
        <v>FY2024</v>
      </c>
      <c r="E9" s="263" t="str">
        <v>FY2025</v>
      </c>
      <c r="F9" s="263" t="str">
        <v>FY2026</v>
      </c>
      <c r="G9" s="263" t="str">
        <v>FY2027</v>
      </c>
      <c r="H9" s="263" t="str">
        <v>FY2028</v>
      </c>
      <c r="I9" s="263" t="str">
        <v>FY2029</v>
      </c>
      <c r="J9" s="263" t="str">
        <v>FY2030</v>
      </c>
      <c r="K9" s="263" t="str">
        <v>FY2031</v>
      </c>
      <c r="L9" s="263" t="str">
        <v>FY2032</v>
      </c>
      <c r="M9" s="263" t="str">
        <v>FY2033</v>
      </c>
      <c r="N9" s="264" t="s">
        <v>126</v>
      </c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</row>
    <row r="10" spans="1:69" ht="17.25" thickBot="1" x14ac:dyDescent="0.35">
      <c r="B10" s="98" t="str" cm="1">
        <f t="array" ref="B10:B19">_xlfn.UNIQUE('Key assumptions'!$G$24:$G$33)</f>
        <v>Corporate</v>
      </c>
      <c r="C10" s="101"/>
      <c r="D10" s="101"/>
      <c r="E10" s="101"/>
      <c r="F10" s="235">
        <f>'Key assumptions'!J49*training</f>
        <v>0</v>
      </c>
      <c r="G10" s="235">
        <f>'Key assumptions'!K49*training</f>
        <v>0</v>
      </c>
      <c r="H10" s="235">
        <f>'Key assumptions'!L49*training</f>
        <v>0</v>
      </c>
      <c r="I10" s="235">
        <f>'Key assumptions'!M49*training</f>
        <v>0</v>
      </c>
      <c r="J10" s="235">
        <f>'Key assumptions'!N49*training</f>
        <v>0</v>
      </c>
      <c r="K10" s="235">
        <f>'Key assumptions'!O49*training</f>
        <v>0</v>
      </c>
      <c r="L10" s="235">
        <f>'Key assumptions'!P49*training</f>
        <v>0</v>
      </c>
      <c r="M10" s="235">
        <f>'Key assumptions'!Q49*training</f>
        <v>0</v>
      </c>
      <c r="N10" s="236">
        <f t="shared" ref="N10" si="0">SUM(C10:M10)</f>
        <v>0</v>
      </c>
      <c r="O10" s="116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</row>
    <row r="11" spans="1:69" ht="17.25" thickBot="1" x14ac:dyDescent="0.35">
      <c r="B11" s="98" t="str">
        <v>Asset Management</v>
      </c>
      <c r="C11" s="101"/>
      <c r="D11" s="101"/>
      <c r="E11" s="101"/>
      <c r="F11" s="235">
        <f>'Key assumptions'!J50*training</f>
        <v>0</v>
      </c>
      <c r="G11" s="235">
        <f>'Key assumptions'!K50*training</f>
        <v>0</v>
      </c>
      <c r="H11" s="235">
        <f>'Key assumptions'!L50*training</f>
        <v>0</v>
      </c>
      <c r="I11" s="235">
        <f>'Key assumptions'!M50*training</f>
        <v>0</v>
      </c>
      <c r="J11" s="235">
        <f>'Key assumptions'!N50*training</f>
        <v>0</v>
      </c>
      <c r="K11" s="235">
        <f>'Key assumptions'!O50*training</f>
        <v>0</v>
      </c>
      <c r="L11" s="235">
        <f>'Key assumptions'!P50*training</f>
        <v>0</v>
      </c>
      <c r="M11" s="235">
        <f>'Key assumptions'!Q50*training</f>
        <v>0</v>
      </c>
      <c r="N11" s="236">
        <f t="shared" ref="N11:N19" si="1">SUM(C11:M11)</f>
        <v>0</v>
      </c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</row>
    <row r="12" spans="1:69" ht="17.25" thickBot="1" x14ac:dyDescent="0.35">
      <c r="B12" s="98" t="str">
        <v>Delivery</v>
      </c>
      <c r="C12" s="101"/>
      <c r="D12" s="101"/>
      <c r="E12" s="101"/>
      <c r="F12" s="235">
        <f>'Key assumptions'!J51*training</f>
        <v>0</v>
      </c>
      <c r="G12" s="235">
        <f>'Key assumptions'!K51*training</f>
        <v>0</v>
      </c>
      <c r="H12" s="235">
        <f>'Key assumptions'!L51*training</f>
        <v>0</v>
      </c>
      <c r="I12" s="235">
        <f>'Key assumptions'!M51*training</f>
        <v>0</v>
      </c>
      <c r="J12" s="235">
        <f>'Key assumptions'!N51*training</f>
        <v>0</v>
      </c>
      <c r="K12" s="235">
        <f>'Key assumptions'!O51*training</f>
        <v>0</v>
      </c>
      <c r="L12" s="235">
        <f>'Key assumptions'!P51*training</f>
        <v>0</v>
      </c>
      <c r="M12" s="235">
        <f>'Key assumptions'!Q51*training</f>
        <v>0</v>
      </c>
      <c r="N12" s="236">
        <f t="shared" si="1"/>
        <v>0</v>
      </c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</row>
    <row r="13" spans="1:69" ht="17.25" thickBot="1" x14ac:dyDescent="0.35">
      <c r="B13" s="98" t="str">
        <v>Network Operations</v>
      </c>
      <c r="C13" s="101"/>
      <c r="D13" s="101"/>
      <c r="E13" s="101"/>
      <c r="F13" s="235">
        <f>'Key assumptions'!J52*training</f>
        <v>0</v>
      </c>
      <c r="G13" s="235">
        <f>'Key assumptions'!K52*training</f>
        <v>0</v>
      </c>
      <c r="H13" s="235">
        <f>'Key assumptions'!L52*training</f>
        <v>0</v>
      </c>
      <c r="I13" s="235">
        <f>'Key assumptions'!M52*training</f>
        <v>0</v>
      </c>
      <c r="J13" s="235">
        <f>'Key assumptions'!N52*training</f>
        <v>0</v>
      </c>
      <c r="K13" s="235">
        <f>'Key assumptions'!O52*training</f>
        <v>0</v>
      </c>
      <c r="L13" s="235">
        <f>'Key assumptions'!P52*training</f>
        <v>0</v>
      </c>
      <c r="M13" s="235">
        <f>'Key assumptions'!Q52*training</f>
        <v>0</v>
      </c>
      <c r="N13" s="236">
        <f t="shared" si="1"/>
        <v>0</v>
      </c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</row>
    <row r="14" spans="1:69" ht="17.25" thickBot="1" x14ac:dyDescent="0.35">
      <c r="B14" s="98" t="str">
        <v>Finance</v>
      </c>
      <c r="C14" s="101"/>
      <c r="D14" s="101"/>
      <c r="E14" s="101"/>
      <c r="F14" s="235">
        <f>'Key assumptions'!J53*training</f>
        <v>0</v>
      </c>
      <c r="G14" s="235">
        <f>'Key assumptions'!K53*training</f>
        <v>0</v>
      </c>
      <c r="H14" s="235">
        <f>'Key assumptions'!L53*training</f>
        <v>0</v>
      </c>
      <c r="I14" s="235">
        <f>'Key assumptions'!M53*training</f>
        <v>0</v>
      </c>
      <c r="J14" s="235">
        <f>'Key assumptions'!N53*training</f>
        <v>0</v>
      </c>
      <c r="K14" s="235">
        <f>'Key assumptions'!O53*training</f>
        <v>0</v>
      </c>
      <c r="L14" s="235">
        <f>'Key assumptions'!P53*training</f>
        <v>0</v>
      </c>
      <c r="M14" s="235">
        <f>'Key assumptions'!Q53*training</f>
        <v>0</v>
      </c>
      <c r="N14" s="236">
        <f t="shared" si="1"/>
        <v>0</v>
      </c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</row>
    <row r="15" spans="1:69" ht="17.25" thickBot="1" x14ac:dyDescent="0.35">
      <c r="B15" s="98" t="str">
        <v>IT</v>
      </c>
      <c r="C15" s="101"/>
      <c r="D15" s="101"/>
      <c r="E15" s="101"/>
      <c r="F15" s="235">
        <f>'Key assumptions'!J54*training</f>
        <v>0</v>
      </c>
      <c r="G15" s="235">
        <f>'Key assumptions'!K54*training</f>
        <v>0</v>
      </c>
      <c r="H15" s="235">
        <f>'Key assumptions'!L54*training</f>
        <v>0</v>
      </c>
      <c r="I15" s="235">
        <f>'Key assumptions'!M54*training</f>
        <v>0</v>
      </c>
      <c r="J15" s="235">
        <f>'Key assumptions'!N54*training</f>
        <v>0</v>
      </c>
      <c r="K15" s="235">
        <f>'Key assumptions'!O54*training</f>
        <v>0</v>
      </c>
      <c r="L15" s="235">
        <f>'Key assumptions'!P54*training</f>
        <v>0</v>
      </c>
      <c r="M15" s="235">
        <f>'Key assumptions'!Q54*training</f>
        <v>0</v>
      </c>
      <c r="N15" s="236">
        <f t="shared" si="1"/>
        <v>0</v>
      </c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</row>
    <row r="16" spans="1:69" ht="16.5" customHeight="1" thickBot="1" x14ac:dyDescent="0.35">
      <c r="B16" s="98" t="str">
        <v>Regulatory submissions</v>
      </c>
      <c r="C16" s="101"/>
      <c r="D16" s="101"/>
      <c r="E16" s="101"/>
      <c r="F16" s="235">
        <f>'Key assumptions'!J55*training</f>
        <v>0</v>
      </c>
      <c r="G16" s="235">
        <f>'Key assumptions'!K55*training</f>
        <v>0</v>
      </c>
      <c r="H16" s="235">
        <f>'Key assumptions'!L55*training</f>
        <v>0</v>
      </c>
      <c r="I16" s="235">
        <f>'Key assumptions'!M55*training</f>
        <v>0</v>
      </c>
      <c r="J16" s="235">
        <f>'Key assumptions'!N55*training</f>
        <v>0</v>
      </c>
      <c r="K16" s="235">
        <f>'Key assumptions'!O55*training</f>
        <v>0</v>
      </c>
      <c r="L16" s="235">
        <f>'Key assumptions'!P55*training</f>
        <v>0</v>
      </c>
      <c r="M16" s="235">
        <f>'Key assumptions'!Q55*training</f>
        <v>0</v>
      </c>
      <c r="N16" s="236">
        <f t="shared" si="1"/>
        <v>0</v>
      </c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</row>
    <row r="17" spans="1:69" ht="16.5" customHeight="1" thickBot="1" x14ac:dyDescent="0.35">
      <c r="B17" s="98" t="str">
        <v xml:space="preserve">System Resilience </v>
      </c>
      <c r="C17" s="101"/>
      <c r="D17" s="101"/>
      <c r="E17" s="101"/>
      <c r="F17" s="235">
        <f>'Key assumptions'!J56*training</f>
        <v>0</v>
      </c>
      <c r="G17" s="235">
        <f>'Key assumptions'!K56*training</f>
        <v>0</v>
      </c>
      <c r="H17" s="235">
        <f>'Key assumptions'!L56*training</f>
        <v>0</v>
      </c>
      <c r="I17" s="235">
        <f>'Key assumptions'!M56*training</f>
        <v>0</v>
      </c>
      <c r="J17" s="235">
        <f>'Key assumptions'!N56*training</f>
        <v>0</v>
      </c>
      <c r="K17" s="235">
        <f>'Key assumptions'!O56*training</f>
        <v>0</v>
      </c>
      <c r="L17" s="235">
        <f>'Key assumptions'!P56*training</f>
        <v>0</v>
      </c>
      <c r="M17" s="235">
        <f>'Key assumptions'!Q56*training</f>
        <v>0</v>
      </c>
      <c r="N17" s="236">
        <f t="shared" si="1"/>
        <v>0</v>
      </c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</row>
    <row r="18" spans="1:69" ht="16.5" customHeight="1" thickBot="1" x14ac:dyDescent="0.35">
      <c r="B18" s="98" t="str">
        <v>Network Planning</v>
      </c>
      <c r="C18" s="101"/>
      <c r="D18" s="101"/>
      <c r="E18" s="101"/>
      <c r="F18" s="319"/>
      <c r="G18" s="319"/>
      <c r="H18" s="319"/>
      <c r="I18" s="319"/>
      <c r="J18" s="319"/>
      <c r="K18" s="319"/>
      <c r="L18" s="319"/>
      <c r="M18" s="319"/>
      <c r="N18" s="236">
        <f t="shared" si="1"/>
        <v>0</v>
      </c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</row>
    <row r="19" spans="1:69" ht="16.5" customHeight="1" thickBot="1" x14ac:dyDescent="0.35">
      <c r="B19" s="98" t="str">
        <v>[Spare]</v>
      </c>
      <c r="C19" s="101"/>
      <c r="D19" s="101"/>
      <c r="E19" s="101"/>
      <c r="F19" s="319"/>
      <c r="G19" s="319"/>
      <c r="H19" s="319"/>
      <c r="I19" s="319"/>
      <c r="J19" s="319"/>
      <c r="K19" s="319"/>
      <c r="L19" s="319"/>
      <c r="M19" s="319"/>
      <c r="N19" s="236">
        <f t="shared" si="1"/>
        <v>0</v>
      </c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</row>
    <row r="20" spans="1:69" ht="17.25" thickBot="1" x14ac:dyDescent="0.35">
      <c r="B20" s="100" t="s">
        <v>42</v>
      </c>
      <c r="C20" s="102"/>
      <c r="D20" s="102"/>
      <c r="E20" s="102"/>
      <c r="F20" s="77">
        <f t="shared" ref="F20:H20" si="2">SUM(F10:F19)</f>
        <v>0</v>
      </c>
      <c r="G20" s="77">
        <f t="shared" si="2"/>
        <v>0</v>
      </c>
      <c r="H20" s="77">
        <f t="shared" si="2"/>
        <v>0</v>
      </c>
      <c r="I20" s="77">
        <f t="shared" ref="I20:N20" si="3">SUM(I10:I19)</f>
        <v>0</v>
      </c>
      <c r="J20" s="77">
        <f t="shared" si="3"/>
        <v>0</v>
      </c>
      <c r="K20" s="77">
        <f t="shared" si="3"/>
        <v>0</v>
      </c>
      <c r="L20" s="77">
        <f t="shared" si="3"/>
        <v>0</v>
      </c>
      <c r="M20" s="77">
        <f t="shared" si="3"/>
        <v>0</v>
      </c>
      <c r="N20" s="77">
        <f t="shared" si="3"/>
        <v>0</v>
      </c>
    </row>
    <row r="24" spans="1:69" x14ac:dyDescent="0.3">
      <c r="A24" s="45">
        <v>2</v>
      </c>
      <c r="B24" s="45" t="s">
        <v>133</v>
      </c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</row>
    <row r="25" spans="1:69" ht="33.75" customHeight="1" thickBot="1" x14ac:dyDescent="0.35">
      <c r="C25" s="208" t="s">
        <v>213</v>
      </c>
      <c r="D25" s="208"/>
      <c r="E25" s="208"/>
      <c r="F25" s="307" t="s">
        <v>214</v>
      </c>
      <c r="G25" s="307"/>
      <c r="H25" s="307"/>
      <c r="I25" s="307"/>
      <c r="J25" s="307"/>
      <c r="K25" s="307"/>
      <c r="L25" s="307"/>
      <c r="M25" s="307"/>
      <c r="N25" s="90"/>
      <c r="O25" s="90"/>
      <c r="P25" s="94"/>
      <c r="Q25" s="36"/>
      <c r="R25" s="36"/>
      <c r="S25" s="36"/>
      <c r="T25" s="36"/>
      <c r="U25" s="36"/>
      <c r="V25" s="36"/>
      <c r="W25" s="37"/>
      <c r="X25" s="37"/>
      <c r="Y25" s="84"/>
      <c r="Z25" s="179"/>
      <c r="AA25" s="36"/>
      <c r="AB25" s="90"/>
      <c r="AC25" s="90"/>
      <c r="AD25" s="90"/>
    </row>
    <row r="26" spans="1:69" ht="60.75" customHeight="1" thickBot="1" x14ac:dyDescent="0.35">
      <c r="B26" s="66" t="str">
        <f>'Data source'!$A$2</f>
        <v>Broader cost category</v>
      </c>
      <c r="C26" s="263" t="str" cm="1">
        <f t="array" ref="C26:M26">model_period</f>
        <v>FY2023</v>
      </c>
      <c r="D26" s="263" t="str">
        <v>FY2024</v>
      </c>
      <c r="E26" s="263" t="str">
        <v>FY2025</v>
      </c>
      <c r="F26" s="263" t="str">
        <v>FY2026</v>
      </c>
      <c r="G26" s="263" t="str">
        <v>FY2027</v>
      </c>
      <c r="H26" s="263" t="str">
        <v>FY2028</v>
      </c>
      <c r="I26" s="263" t="str">
        <v>FY2029</v>
      </c>
      <c r="J26" s="263" t="str">
        <v>FY2030</v>
      </c>
      <c r="K26" s="263" t="str">
        <v>FY2031</v>
      </c>
      <c r="L26" s="263" t="str">
        <v>FY2032</v>
      </c>
      <c r="M26" s="263" t="str">
        <v>FY2033</v>
      </c>
      <c r="N26" s="263" t="s">
        <v>126</v>
      </c>
      <c r="P26" s="184"/>
      <c r="Q26" s="116"/>
      <c r="R26" s="116"/>
      <c r="S26" s="116"/>
      <c r="T26" s="116"/>
      <c r="U26" s="116"/>
      <c r="V26" s="116"/>
      <c r="W26" s="116"/>
      <c r="X26" s="116"/>
      <c r="Y26" s="181"/>
      <c r="Z26" s="181"/>
      <c r="AA26" s="51"/>
    </row>
    <row r="27" spans="1:69" ht="17.25" thickBot="1" x14ac:dyDescent="0.35">
      <c r="B27" s="98" t="str" cm="1">
        <f t="array" ref="B27:B36">_xlfn.UNIQUE('Key assumptions'!$G$24:$G$33)</f>
        <v>Corporate</v>
      </c>
      <c r="C27" s="115"/>
      <c r="D27" s="115"/>
      <c r="E27" s="115"/>
      <c r="F27" s="235" cm="1">
        <f t="array" ref="F27">_xlfn.XLOOKUP($B27,'Key assumptions'!$G$24:$G$33,_xlfn.XLOOKUP(F$26,'Key assumptions'!$I$23:$Q$23,'Key assumptions'!$I$24:$Q$33))*SUMIFS(Internal_labour_inputs!$HJ$9:$HJ$408,Internal_labour_inputs!$A$9:$A$408,$B27)</f>
        <v>0</v>
      </c>
      <c r="G27" s="235" cm="1">
        <f t="array" ref="G27">_xlfn.XLOOKUP($B27,'Key assumptions'!$G$24:$G$33,_xlfn.XLOOKUP(G$26,'Key assumptions'!$I$23:$Q$23,'Key assumptions'!$I$24:$Q$33))*SUMIFS(Internal_labour_inputs!$HJ$9:$HJ$408,Internal_labour_inputs!$A$9:$A$408,$B27)</f>
        <v>0</v>
      </c>
      <c r="H27" s="235" cm="1">
        <f t="array" ref="H27">_xlfn.XLOOKUP($B27,'Key assumptions'!$G$24:$G$33,_xlfn.XLOOKUP(H$26,'Key assumptions'!$I$23:$Q$23,'Key assumptions'!$I$24:$Q$33))*SUMIFS(Internal_labour_inputs!$HJ$9:$HJ$408,Internal_labour_inputs!$A$9:$A$408,$B27)</f>
        <v>0</v>
      </c>
      <c r="I27" s="235" cm="1">
        <f t="array" ref="I27">_xlfn.XLOOKUP($B27,'Key assumptions'!$G$24:$G$33,_xlfn.XLOOKUP(I$26,'Key assumptions'!$I$23:$Q$23,'Key assumptions'!$I$24:$Q$33))*SUMIFS(Internal_labour_inputs!$HJ$9:$HJ$408,Internal_labour_inputs!$A$9:$A$408,$B27)</f>
        <v>0</v>
      </c>
      <c r="J27" s="235" cm="1">
        <f t="array" ref="J27">_xlfn.XLOOKUP($B27,'Key assumptions'!$G$24:$G$33,_xlfn.XLOOKUP(J$26,'Key assumptions'!$I$23:$Q$23,'Key assumptions'!$I$24:$Q$33))*SUMIFS(Internal_labour_inputs!$HJ$9:$HJ$408,Internal_labour_inputs!$A$9:$A$408,$B27)</f>
        <v>0</v>
      </c>
      <c r="K27" s="235" cm="1">
        <f t="array" ref="K27">_xlfn.XLOOKUP($B27,'Key assumptions'!$G$24:$G$33,_xlfn.XLOOKUP(K$26,'Key assumptions'!$I$23:$Q$23,'Key assumptions'!$I$24:$Q$33))*SUMIFS(Internal_labour_inputs!$HJ$9:$HJ$408,Internal_labour_inputs!$A$9:$A$408,$B27)</f>
        <v>0</v>
      </c>
      <c r="L27" s="235" cm="1">
        <f t="array" ref="L27">_xlfn.XLOOKUP($B27,'Key assumptions'!$G$24:$G$33,_xlfn.XLOOKUP(L$26,'Key assumptions'!$I$23:$Q$23,'Key assumptions'!$I$24:$Q$33))*SUMIFS(Internal_labour_inputs!$HJ$9:$HJ$408,Internal_labour_inputs!$A$9:$A$408,$B27)</f>
        <v>0</v>
      </c>
      <c r="M27" s="235" cm="1">
        <f t="array" ref="M27">_xlfn.XLOOKUP($B27,'Key assumptions'!$G$24:$G$33,_xlfn.XLOOKUP(M$26,'Key assumptions'!$I$23:$Q$23,'Key assumptions'!$I$24:$Q$33))*SUMIFS(Internal_labour_inputs!$HJ$9:$HJ$408,Internal_labour_inputs!$A$9:$A$408,$B27)</f>
        <v>0</v>
      </c>
      <c r="N27" s="236">
        <f t="shared" ref="N27:N36" si="4">SUM(C27:M27)</f>
        <v>0</v>
      </c>
      <c r="P27" s="182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96"/>
    </row>
    <row r="28" spans="1:69" ht="17.25" thickBot="1" x14ac:dyDescent="0.35">
      <c r="B28" s="98" t="str">
        <v>Asset Management</v>
      </c>
      <c r="C28" s="101"/>
      <c r="D28" s="101"/>
      <c r="E28" s="101"/>
      <c r="F28" s="235" cm="1">
        <f t="array" ref="F28">_xlfn.XLOOKUP($B28,'Key assumptions'!$G$24:$G$33,_xlfn.XLOOKUP(F$26,'Key assumptions'!$I$23:$Q$23,'Key assumptions'!$I$24:$Q$33))*SUMIFS(Internal_labour_inputs!$HJ$9:$HJ$408,Internal_labour_inputs!$A$9:$A$408,$B28)</f>
        <v>0</v>
      </c>
      <c r="G28" s="235" cm="1">
        <f t="array" ref="G28">_xlfn.XLOOKUP($B28,'Key assumptions'!$G$24:$G$33,_xlfn.XLOOKUP(G$26,'Key assumptions'!$I$23:$Q$23,'Key assumptions'!$I$24:$Q$33))*SUMIFS(Internal_labour_inputs!$HJ$9:$HJ$408,Internal_labour_inputs!$A$9:$A$408,$B28)</f>
        <v>0</v>
      </c>
      <c r="H28" s="235" cm="1">
        <f t="array" ref="H28">_xlfn.XLOOKUP($B28,'Key assumptions'!$G$24:$G$33,_xlfn.XLOOKUP(H$26,'Key assumptions'!$I$23:$Q$23,'Key assumptions'!$I$24:$Q$33))*SUMIFS(Internal_labour_inputs!$HJ$9:$HJ$408,Internal_labour_inputs!$A$9:$A$408,$B28)</f>
        <v>0</v>
      </c>
      <c r="I28" s="235" cm="1">
        <f t="array" ref="I28">_xlfn.XLOOKUP($B28,'Key assumptions'!$G$24:$G$33,_xlfn.XLOOKUP(I$26,'Key assumptions'!$I$23:$Q$23,'Key assumptions'!$I$24:$Q$33))*SUMIFS(Internal_labour_inputs!$HJ$9:$HJ$408,Internal_labour_inputs!$A$9:$A$408,$B28)</f>
        <v>0</v>
      </c>
      <c r="J28" s="235" cm="1">
        <f t="array" ref="J28">_xlfn.XLOOKUP($B28,'Key assumptions'!$G$24:$G$33,_xlfn.XLOOKUP(J$26,'Key assumptions'!$I$23:$Q$23,'Key assumptions'!$I$24:$Q$33))*SUMIFS(Internal_labour_inputs!$HJ$9:$HJ$408,Internal_labour_inputs!$A$9:$A$408,$B28)</f>
        <v>0</v>
      </c>
      <c r="K28" s="235" cm="1">
        <f t="array" ref="K28">_xlfn.XLOOKUP($B28,'Key assumptions'!$G$24:$G$33,_xlfn.XLOOKUP(K$26,'Key assumptions'!$I$23:$Q$23,'Key assumptions'!$I$24:$Q$33))*SUMIFS(Internal_labour_inputs!$HJ$9:$HJ$408,Internal_labour_inputs!$A$9:$A$408,$B28)</f>
        <v>0</v>
      </c>
      <c r="L28" s="235" cm="1">
        <f t="array" ref="L28">_xlfn.XLOOKUP($B28,'Key assumptions'!$G$24:$G$33,_xlfn.XLOOKUP(L$26,'Key assumptions'!$I$23:$Q$23,'Key assumptions'!$I$24:$Q$33))*SUMIFS(Internal_labour_inputs!$HJ$9:$HJ$408,Internal_labour_inputs!$A$9:$A$408,$B28)</f>
        <v>0</v>
      </c>
      <c r="M28" s="235" cm="1">
        <f t="array" ref="M28">_xlfn.XLOOKUP($B28,'Key assumptions'!$G$24:$G$33,_xlfn.XLOOKUP(M$26,'Key assumptions'!$I$23:$Q$23,'Key assumptions'!$I$24:$Q$33))*SUMIFS(Internal_labour_inputs!$HJ$9:$HJ$408,Internal_labour_inputs!$A$9:$A$408,$B28)</f>
        <v>0</v>
      </c>
      <c r="N28" s="236">
        <f t="shared" si="4"/>
        <v>0</v>
      </c>
      <c r="P28" s="182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96"/>
    </row>
    <row r="29" spans="1:69" ht="17.25" thickBot="1" x14ac:dyDescent="0.35">
      <c r="B29" s="98" t="str">
        <v>Delivery</v>
      </c>
      <c r="C29" s="101"/>
      <c r="D29" s="101"/>
      <c r="E29" s="101"/>
      <c r="F29" s="235" cm="1">
        <f t="array" ref="F29">_xlfn.XLOOKUP($B29,'Key assumptions'!$G$24:$G$33,_xlfn.XLOOKUP(F$26,'Key assumptions'!$I$23:$Q$23,'Key assumptions'!$I$24:$Q$33))*SUMIFS(Internal_labour_inputs!$HJ$9:$HJ$408,Internal_labour_inputs!$A$9:$A$408,$B29)</f>
        <v>0</v>
      </c>
      <c r="G29" s="235" cm="1">
        <f t="array" ref="G29">_xlfn.XLOOKUP($B29,'Key assumptions'!$G$24:$G$33,_xlfn.XLOOKUP(G$26,'Key assumptions'!$I$23:$Q$23,'Key assumptions'!$I$24:$Q$33))*SUMIFS(Internal_labour_inputs!$HJ$9:$HJ$408,Internal_labour_inputs!$A$9:$A$408,$B29)</f>
        <v>18529.741335033119</v>
      </c>
      <c r="H29" s="235" cm="1">
        <f t="array" ref="H29">_xlfn.XLOOKUP($B29,'Key assumptions'!$G$24:$G$33,_xlfn.XLOOKUP(H$26,'Key assumptions'!$I$23:$Q$23,'Key assumptions'!$I$24:$Q$33))*SUMIFS(Internal_labour_inputs!$HJ$9:$HJ$408,Internal_labour_inputs!$A$9:$A$408,$B29)</f>
        <v>18529.741335033119</v>
      </c>
      <c r="I29" s="235" cm="1">
        <f t="array" ref="I29">_xlfn.XLOOKUP($B29,'Key assumptions'!$G$24:$G$33,_xlfn.XLOOKUP(I$26,'Key assumptions'!$I$23:$Q$23,'Key assumptions'!$I$24:$Q$33))*SUMIFS(Internal_labour_inputs!$HJ$9:$HJ$408,Internal_labour_inputs!$A$9:$A$408,$B29)</f>
        <v>18529.741335033119</v>
      </c>
      <c r="J29" s="235" cm="1">
        <f t="array" ref="J29">_xlfn.XLOOKUP($B29,'Key assumptions'!$G$24:$G$33,_xlfn.XLOOKUP(J$26,'Key assumptions'!$I$23:$Q$23,'Key assumptions'!$I$24:$Q$33))*SUMIFS(Internal_labour_inputs!$HJ$9:$HJ$408,Internal_labour_inputs!$A$9:$A$408,$B29)</f>
        <v>0</v>
      </c>
      <c r="K29" s="235" cm="1">
        <f t="array" ref="K29">_xlfn.XLOOKUP($B29,'Key assumptions'!$G$24:$G$33,_xlfn.XLOOKUP(K$26,'Key assumptions'!$I$23:$Q$23,'Key assumptions'!$I$24:$Q$33))*SUMIFS(Internal_labour_inputs!$HJ$9:$HJ$408,Internal_labour_inputs!$A$9:$A$408,$B29)</f>
        <v>0</v>
      </c>
      <c r="L29" s="235" cm="1">
        <f t="array" ref="L29">_xlfn.XLOOKUP($B29,'Key assumptions'!$G$24:$G$33,_xlfn.XLOOKUP(L$26,'Key assumptions'!$I$23:$Q$23,'Key assumptions'!$I$24:$Q$33))*SUMIFS(Internal_labour_inputs!$HJ$9:$HJ$408,Internal_labour_inputs!$A$9:$A$408,$B29)</f>
        <v>0</v>
      </c>
      <c r="M29" s="235" cm="1">
        <f t="array" ref="M29">_xlfn.XLOOKUP($B29,'Key assumptions'!$G$24:$G$33,_xlfn.XLOOKUP(M$26,'Key assumptions'!$I$23:$Q$23,'Key assumptions'!$I$24:$Q$33))*SUMIFS(Internal_labour_inputs!$HJ$9:$HJ$408,Internal_labour_inputs!$A$9:$A$408,$B29)</f>
        <v>0</v>
      </c>
      <c r="N29" s="236">
        <f t="shared" si="4"/>
        <v>55589.224005099357</v>
      </c>
      <c r="P29" s="182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96"/>
    </row>
    <row r="30" spans="1:69" ht="17.25" thickBot="1" x14ac:dyDescent="0.35">
      <c r="B30" s="98" t="str">
        <v>Network Operations</v>
      </c>
      <c r="C30" s="101"/>
      <c r="D30" s="101"/>
      <c r="E30" s="101"/>
      <c r="F30" s="235" cm="1">
        <f t="array" ref="F30">_xlfn.XLOOKUP($B30,'Key assumptions'!$G$24:$G$33,_xlfn.XLOOKUP(F$26,'Key assumptions'!$I$23:$Q$23,'Key assumptions'!$I$24:$Q$33))*SUMIFS(Internal_labour_inputs!$HJ$9:$HJ$408,Internal_labour_inputs!$A$9:$A$408,$B30)</f>
        <v>0</v>
      </c>
      <c r="G30" s="235" cm="1">
        <f t="array" ref="G30">_xlfn.XLOOKUP($B30,'Key assumptions'!$G$24:$G$33,_xlfn.XLOOKUP(G$26,'Key assumptions'!$I$23:$Q$23,'Key assumptions'!$I$24:$Q$33))*SUMIFS(Internal_labour_inputs!$HJ$9:$HJ$408,Internal_labour_inputs!$A$9:$A$408,$B30)</f>
        <v>26540.609813443327</v>
      </c>
      <c r="H30" s="235" cm="1">
        <f t="array" ref="H30">_xlfn.XLOOKUP($B30,'Key assumptions'!$G$24:$G$33,_xlfn.XLOOKUP(H$26,'Key assumptions'!$I$23:$Q$23,'Key assumptions'!$I$24:$Q$33))*SUMIFS(Internal_labour_inputs!$HJ$9:$HJ$408,Internal_labour_inputs!$A$9:$A$408,$B30)</f>
        <v>26540.609813443327</v>
      </c>
      <c r="I30" s="235" cm="1">
        <f t="array" ref="I30">_xlfn.XLOOKUP($B30,'Key assumptions'!$G$24:$G$33,_xlfn.XLOOKUP(I$26,'Key assumptions'!$I$23:$Q$23,'Key assumptions'!$I$24:$Q$33))*SUMIFS(Internal_labour_inputs!$HJ$9:$HJ$408,Internal_labour_inputs!$A$9:$A$408,$B30)</f>
        <v>26540.609813443327</v>
      </c>
      <c r="J30" s="235" cm="1">
        <f t="array" ref="J30">_xlfn.XLOOKUP($B30,'Key assumptions'!$G$24:$G$33,_xlfn.XLOOKUP(J$26,'Key assumptions'!$I$23:$Q$23,'Key assumptions'!$I$24:$Q$33))*SUMIFS(Internal_labour_inputs!$HJ$9:$HJ$408,Internal_labour_inputs!$A$9:$A$408,$B30)</f>
        <v>0</v>
      </c>
      <c r="K30" s="235" cm="1">
        <f t="array" ref="K30">_xlfn.XLOOKUP($B30,'Key assumptions'!$G$24:$G$33,_xlfn.XLOOKUP(K$26,'Key assumptions'!$I$23:$Q$23,'Key assumptions'!$I$24:$Q$33))*SUMIFS(Internal_labour_inputs!$HJ$9:$HJ$408,Internal_labour_inputs!$A$9:$A$408,$B30)</f>
        <v>0</v>
      </c>
      <c r="L30" s="235" cm="1">
        <f t="array" ref="L30">_xlfn.XLOOKUP($B30,'Key assumptions'!$G$24:$G$33,_xlfn.XLOOKUP(L$26,'Key assumptions'!$I$23:$Q$23,'Key assumptions'!$I$24:$Q$33))*SUMIFS(Internal_labour_inputs!$HJ$9:$HJ$408,Internal_labour_inputs!$A$9:$A$408,$B30)</f>
        <v>0</v>
      </c>
      <c r="M30" s="235" cm="1">
        <f t="array" ref="M30">_xlfn.XLOOKUP($B30,'Key assumptions'!$G$24:$G$33,_xlfn.XLOOKUP(M$26,'Key assumptions'!$I$23:$Q$23,'Key assumptions'!$I$24:$Q$33))*SUMIFS(Internal_labour_inputs!$HJ$9:$HJ$408,Internal_labour_inputs!$A$9:$A$408,$B30)</f>
        <v>0</v>
      </c>
      <c r="N30" s="236">
        <f t="shared" si="4"/>
        <v>79621.829440329981</v>
      </c>
      <c r="P30" s="182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96"/>
    </row>
    <row r="31" spans="1:69" ht="17.25" thickBot="1" x14ac:dyDescent="0.35">
      <c r="B31" s="98" t="str">
        <v>Finance</v>
      </c>
      <c r="C31" s="101"/>
      <c r="D31" s="101"/>
      <c r="E31" s="101"/>
      <c r="F31" s="235" cm="1">
        <f t="array" ref="F31">_xlfn.XLOOKUP($B31,'Key assumptions'!$G$24:$G$33,_xlfn.XLOOKUP(F$26,'Key assumptions'!$I$23:$Q$23,'Key assumptions'!$I$24:$Q$33))*SUMIFS(Internal_labour_inputs!$HJ$9:$HJ$408,Internal_labour_inputs!$A$9:$A$408,$B31)</f>
        <v>0</v>
      </c>
      <c r="G31" s="235" cm="1">
        <f t="array" ref="G31">_xlfn.XLOOKUP($B31,'Key assumptions'!$G$24:$G$33,_xlfn.XLOOKUP(G$26,'Key assumptions'!$I$23:$Q$23,'Key assumptions'!$I$24:$Q$33))*SUMIFS(Internal_labour_inputs!$HJ$9:$HJ$408,Internal_labour_inputs!$A$9:$A$408,$B31)</f>
        <v>0</v>
      </c>
      <c r="H31" s="235" cm="1">
        <f t="array" ref="H31">_xlfn.XLOOKUP($B31,'Key assumptions'!$G$24:$G$33,_xlfn.XLOOKUP(H$26,'Key assumptions'!$I$23:$Q$23,'Key assumptions'!$I$24:$Q$33))*SUMIFS(Internal_labour_inputs!$HJ$9:$HJ$408,Internal_labour_inputs!$A$9:$A$408,$B31)</f>
        <v>0</v>
      </c>
      <c r="I31" s="235" cm="1">
        <f t="array" ref="I31">_xlfn.XLOOKUP($B31,'Key assumptions'!$G$24:$G$33,_xlfn.XLOOKUP(I$26,'Key assumptions'!$I$23:$Q$23,'Key assumptions'!$I$24:$Q$33))*SUMIFS(Internal_labour_inputs!$HJ$9:$HJ$408,Internal_labour_inputs!$A$9:$A$408,$B31)</f>
        <v>0</v>
      </c>
      <c r="J31" s="235" cm="1">
        <f t="array" ref="J31">_xlfn.XLOOKUP($B31,'Key assumptions'!$G$24:$G$33,_xlfn.XLOOKUP(J$26,'Key assumptions'!$I$23:$Q$23,'Key assumptions'!$I$24:$Q$33))*SUMIFS(Internal_labour_inputs!$HJ$9:$HJ$408,Internal_labour_inputs!$A$9:$A$408,$B31)</f>
        <v>0</v>
      </c>
      <c r="K31" s="235" cm="1">
        <f t="array" ref="K31">_xlfn.XLOOKUP($B31,'Key assumptions'!$G$24:$G$33,_xlfn.XLOOKUP(K$26,'Key assumptions'!$I$23:$Q$23,'Key assumptions'!$I$24:$Q$33))*SUMIFS(Internal_labour_inputs!$HJ$9:$HJ$408,Internal_labour_inputs!$A$9:$A$408,$B31)</f>
        <v>0</v>
      </c>
      <c r="L31" s="235" cm="1">
        <f t="array" ref="L31">_xlfn.XLOOKUP($B31,'Key assumptions'!$G$24:$G$33,_xlfn.XLOOKUP(L$26,'Key assumptions'!$I$23:$Q$23,'Key assumptions'!$I$24:$Q$33))*SUMIFS(Internal_labour_inputs!$HJ$9:$HJ$408,Internal_labour_inputs!$A$9:$A$408,$B31)</f>
        <v>0</v>
      </c>
      <c r="M31" s="235" cm="1">
        <f t="array" ref="M31">_xlfn.XLOOKUP($B31,'Key assumptions'!$G$24:$G$33,_xlfn.XLOOKUP(M$26,'Key assumptions'!$I$23:$Q$23,'Key assumptions'!$I$24:$Q$33))*SUMIFS(Internal_labour_inputs!$HJ$9:$HJ$408,Internal_labour_inputs!$A$9:$A$408,$B31)</f>
        <v>0</v>
      </c>
      <c r="N31" s="236">
        <f t="shared" si="4"/>
        <v>0</v>
      </c>
      <c r="P31" s="95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  <row r="32" spans="1:69" ht="17.25" thickBot="1" x14ac:dyDescent="0.35">
      <c r="B32" s="98" t="str">
        <v>IT</v>
      </c>
      <c r="C32" s="101"/>
      <c r="D32" s="101"/>
      <c r="E32" s="101"/>
      <c r="F32" s="235" cm="1">
        <f t="array" ref="F32">_xlfn.XLOOKUP($B32,'Key assumptions'!$G$24:$G$33,_xlfn.XLOOKUP(F$26,'Key assumptions'!$I$23:$Q$23,'Key assumptions'!$I$24:$Q$33))*SUMIFS(Internal_labour_inputs!$HJ$9:$HJ$408,Internal_labour_inputs!$A$9:$A$408,$B32)</f>
        <v>0</v>
      </c>
      <c r="G32" s="235" cm="1">
        <f t="array" ref="G32">_xlfn.XLOOKUP($B32,'Key assumptions'!$G$24:$G$33,_xlfn.XLOOKUP(G$26,'Key assumptions'!$I$23:$Q$23,'Key assumptions'!$I$24:$Q$33))*SUMIFS(Internal_labour_inputs!$HJ$9:$HJ$408,Internal_labour_inputs!$A$9:$A$408,$B32)</f>
        <v>2859.60756635691</v>
      </c>
      <c r="H32" s="235" cm="1">
        <f t="array" ref="H32">_xlfn.XLOOKUP($B32,'Key assumptions'!$G$24:$G$33,_xlfn.XLOOKUP(H$26,'Key assumptions'!$I$23:$Q$23,'Key assumptions'!$I$24:$Q$33))*SUMIFS(Internal_labour_inputs!$HJ$9:$HJ$408,Internal_labour_inputs!$A$9:$A$408,$B32)</f>
        <v>2859.60756635691</v>
      </c>
      <c r="I32" s="235" cm="1">
        <f t="array" ref="I32">_xlfn.XLOOKUP($B32,'Key assumptions'!$G$24:$G$33,_xlfn.XLOOKUP(I$26,'Key assumptions'!$I$23:$Q$23,'Key assumptions'!$I$24:$Q$33))*SUMIFS(Internal_labour_inputs!$HJ$9:$HJ$408,Internal_labour_inputs!$A$9:$A$408,$B32)</f>
        <v>2859.60756635691</v>
      </c>
      <c r="J32" s="235" cm="1">
        <f t="array" ref="J32">_xlfn.XLOOKUP($B32,'Key assumptions'!$G$24:$G$33,_xlfn.XLOOKUP(J$26,'Key assumptions'!$I$23:$Q$23,'Key assumptions'!$I$24:$Q$33))*SUMIFS(Internal_labour_inputs!$HJ$9:$HJ$408,Internal_labour_inputs!$A$9:$A$408,$B32)</f>
        <v>0</v>
      </c>
      <c r="K32" s="235" cm="1">
        <f t="array" ref="K32">_xlfn.XLOOKUP($B32,'Key assumptions'!$G$24:$G$33,_xlfn.XLOOKUP(K$26,'Key assumptions'!$I$23:$Q$23,'Key assumptions'!$I$24:$Q$33))*SUMIFS(Internal_labour_inputs!$HJ$9:$HJ$408,Internal_labour_inputs!$A$9:$A$408,$B32)</f>
        <v>0</v>
      </c>
      <c r="L32" s="235" cm="1">
        <f t="array" ref="L32">_xlfn.XLOOKUP($B32,'Key assumptions'!$G$24:$G$33,_xlfn.XLOOKUP(L$26,'Key assumptions'!$I$23:$Q$23,'Key assumptions'!$I$24:$Q$33))*SUMIFS(Internal_labour_inputs!$HJ$9:$HJ$408,Internal_labour_inputs!$A$9:$A$408,$B32)</f>
        <v>0</v>
      </c>
      <c r="M32" s="235" cm="1">
        <f t="array" ref="M32">_xlfn.XLOOKUP($B32,'Key assumptions'!$G$24:$G$33,_xlfn.XLOOKUP(M$26,'Key assumptions'!$I$23:$Q$23,'Key assumptions'!$I$24:$Q$33))*SUMIFS(Internal_labour_inputs!$HJ$9:$HJ$408,Internal_labour_inputs!$A$9:$A$408,$B32)</f>
        <v>0</v>
      </c>
      <c r="N32" s="236">
        <f t="shared" si="4"/>
        <v>8578.8226990707299</v>
      </c>
      <c r="P32" s="95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spans="1:30" ht="17.25" thickBot="1" x14ac:dyDescent="0.35">
      <c r="B33" s="98" t="str">
        <v>Regulatory submissions</v>
      </c>
      <c r="C33" s="101"/>
      <c r="D33" s="101"/>
      <c r="E33" s="101"/>
      <c r="F33" s="235" cm="1">
        <f t="array" ref="F33">_xlfn.XLOOKUP($B33,'Key assumptions'!$G$24:$G$33,_xlfn.XLOOKUP(F$26,'Key assumptions'!$I$23:$Q$23,'Key assumptions'!$I$24:$Q$33))*SUMIFS(Internal_labour_inputs!$HJ$9:$HJ$408,Internal_labour_inputs!$A$9:$A$408,$B33)</f>
        <v>0</v>
      </c>
      <c r="G33" s="235" cm="1">
        <f t="array" ref="G33">_xlfn.XLOOKUP($B33,'Key assumptions'!$G$24:$G$33,_xlfn.XLOOKUP(G$26,'Key assumptions'!$I$23:$Q$23,'Key assumptions'!$I$24:$Q$33))*SUMIFS(Internal_labour_inputs!$HJ$9:$HJ$408,Internal_labour_inputs!$A$9:$A$408,$B33)</f>
        <v>0</v>
      </c>
      <c r="H33" s="235" cm="1">
        <f t="array" ref="H33">_xlfn.XLOOKUP($B33,'Key assumptions'!$G$24:$G$33,_xlfn.XLOOKUP(H$26,'Key assumptions'!$I$23:$Q$23,'Key assumptions'!$I$24:$Q$33))*SUMIFS(Internal_labour_inputs!$HJ$9:$HJ$408,Internal_labour_inputs!$A$9:$A$408,$B33)</f>
        <v>0</v>
      </c>
      <c r="I33" s="235" cm="1">
        <f t="array" ref="I33">_xlfn.XLOOKUP($B33,'Key assumptions'!$G$24:$G$33,_xlfn.XLOOKUP(I$26,'Key assumptions'!$I$23:$Q$23,'Key assumptions'!$I$24:$Q$33))*SUMIFS(Internal_labour_inputs!$HJ$9:$HJ$408,Internal_labour_inputs!$A$9:$A$408,$B33)</f>
        <v>0</v>
      </c>
      <c r="J33" s="235" cm="1">
        <f t="array" ref="J33">_xlfn.XLOOKUP($B33,'Key assumptions'!$G$24:$G$33,_xlfn.XLOOKUP(J$26,'Key assumptions'!$I$23:$Q$23,'Key assumptions'!$I$24:$Q$33))*SUMIFS(Internal_labour_inputs!$HJ$9:$HJ$408,Internal_labour_inputs!$A$9:$A$408,$B33)</f>
        <v>0</v>
      </c>
      <c r="K33" s="235" cm="1">
        <f t="array" ref="K33">_xlfn.XLOOKUP($B33,'Key assumptions'!$G$24:$G$33,_xlfn.XLOOKUP(K$26,'Key assumptions'!$I$23:$Q$23,'Key assumptions'!$I$24:$Q$33))*SUMIFS(Internal_labour_inputs!$HJ$9:$HJ$408,Internal_labour_inputs!$A$9:$A$408,$B33)</f>
        <v>0</v>
      </c>
      <c r="L33" s="235" cm="1">
        <f t="array" ref="L33">_xlfn.XLOOKUP($B33,'Key assumptions'!$G$24:$G$33,_xlfn.XLOOKUP(L$26,'Key assumptions'!$I$23:$Q$23,'Key assumptions'!$I$24:$Q$33))*SUMIFS(Internal_labour_inputs!$HJ$9:$HJ$408,Internal_labour_inputs!$A$9:$A$408,$B33)</f>
        <v>0</v>
      </c>
      <c r="M33" s="235" cm="1">
        <f t="array" ref="M33">_xlfn.XLOOKUP($B33,'Key assumptions'!$G$24:$G$33,_xlfn.XLOOKUP(M$26,'Key assumptions'!$I$23:$Q$23,'Key assumptions'!$I$24:$Q$33))*SUMIFS(Internal_labour_inputs!$HJ$9:$HJ$408,Internal_labour_inputs!$A$9:$A$408,$B33)</f>
        <v>0</v>
      </c>
      <c r="N33" s="236">
        <f t="shared" si="4"/>
        <v>0</v>
      </c>
      <c r="P33" s="95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</row>
    <row r="34" spans="1:30" ht="17.25" thickBot="1" x14ac:dyDescent="0.35">
      <c r="B34" s="98" t="str">
        <v xml:space="preserve">System Resilience </v>
      </c>
      <c r="C34" s="101"/>
      <c r="D34" s="101"/>
      <c r="E34" s="101"/>
      <c r="F34" s="235" cm="1">
        <f t="array" ref="F34">_xlfn.XLOOKUP($B34,'Key assumptions'!$G$24:$G$33,_xlfn.XLOOKUP(F$26,'Key assumptions'!$I$23:$Q$23,'Key assumptions'!$I$24:$Q$33))*SUMIFS(Internal_labour_inputs!$HJ$9:$HJ$408,Internal_labour_inputs!$A$9:$A$408,$B34)</f>
        <v>0</v>
      </c>
      <c r="G34" s="235" cm="1">
        <f t="array" ref="G34">_xlfn.XLOOKUP($B34,'Key assumptions'!$G$24:$G$33,_xlfn.XLOOKUP(G$26,'Key assumptions'!$I$23:$Q$23,'Key assumptions'!$I$24:$Q$33))*SUMIFS(Internal_labour_inputs!$HJ$9:$HJ$408,Internal_labour_inputs!$A$9:$A$408,$B34)</f>
        <v>0</v>
      </c>
      <c r="H34" s="235" cm="1">
        <f t="array" ref="H34">_xlfn.XLOOKUP($B34,'Key assumptions'!$G$24:$G$33,_xlfn.XLOOKUP(H$26,'Key assumptions'!$I$23:$Q$23,'Key assumptions'!$I$24:$Q$33))*SUMIFS(Internal_labour_inputs!$HJ$9:$HJ$408,Internal_labour_inputs!$A$9:$A$408,$B34)</f>
        <v>0</v>
      </c>
      <c r="I34" s="235" cm="1">
        <f t="array" ref="I34">_xlfn.XLOOKUP($B34,'Key assumptions'!$G$24:$G$33,_xlfn.XLOOKUP(I$26,'Key assumptions'!$I$23:$Q$23,'Key assumptions'!$I$24:$Q$33))*SUMIFS(Internal_labour_inputs!$HJ$9:$HJ$408,Internal_labour_inputs!$A$9:$A$408,$B34)</f>
        <v>0</v>
      </c>
      <c r="J34" s="235" cm="1">
        <f t="array" ref="J34">_xlfn.XLOOKUP($B34,'Key assumptions'!$G$24:$G$33,_xlfn.XLOOKUP(J$26,'Key assumptions'!$I$23:$Q$23,'Key assumptions'!$I$24:$Q$33))*SUMIFS(Internal_labour_inputs!$HJ$9:$HJ$408,Internal_labour_inputs!$A$9:$A$408,$B34)</f>
        <v>0</v>
      </c>
      <c r="K34" s="235" cm="1">
        <f t="array" ref="K34">_xlfn.XLOOKUP($B34,'Key assumptions'!$G$24:$G$33,_xlfn.XLOOKUP(K$26,'Key assumptions'!$I$23:$Q$23,'Key assumptions'!$I$24:$Q$33))*SUMIFS(Internal_labour_inputs!$HJ$9:$HJ$408,Internal_labour_inputs!$A$9:$A$408,$B34)</f>
        <v>0</v>
      </c>
      <c r="L34" s="235" cm="1">
        <f t="array" ref="L34">_xlfn.XLOOKUP($B34,'Key assumptions'!$G$24:$G$33,_xlfn.XLOOKUP(L$26,'Key assumptions'!$I$23:$Q$23,'Key assumptions'!$I$24:$Q$33))*SUMIFS(Internal_labour_inputs!$HJ$9:$HJ$408,Internal_labour_inputs!$A$9:$A$408,$B34)</f>
        <v>0</v>
      </c>
      <c r="M34" s="235" cm="1">
        <f t="array" ref="M34">_xlfn.XLOOKUP($B34,'Key assumptions'!$G$24:$G$33,_xlfn.XLOOKUP(M$26,'Key assumptions'!$I$23:$Q$23,'Key assumptions'!$I$24:$Q$33))*SUMIFS(Internal_labour_inputs!$HJ$9:$HJ$408,Internal_labour_inputs!$A$9:$A$408,$B34)</f>
        <v>0</v>
      </c>
      <c r="N34" s="236">
        <f t="shared" si="4"/>
        <v>0</v>
      </c>
      <c r="P34" s="95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</row>
    <row r="35" spans="1:30" ht="17.25" thickBot="1" x14ac:dyDescent="0.35">
      <c r="B35" s="98" t="str">
        <v>Network Planning</v>
      </c>
      <c r="C35" s="101"/>
      <c r="D35" s="101"/>
      <c r="E35" s="101"/>
      <c r="F35" s="235" cm="1">
        <f t="array" ref="F35">_xlfn.XLOOKUP($B35,'Key assumptions'!$G$24:$G$33,_xlfn.XLOOKUP(F$26,'Key assumptions'!$I$23:$Q$23,'Key assumptions'!$I$24:$Q$33))*SUMIFS(Internal_labour_inputs!$HJ$9:$HJ$408,Internal_labour_inputs!$A$9:$A$408,$B35)</f>
        <v>0</v>
      </c>
      <c r="G35" s="235" cm="1">
        <f t="array" ref="G35">_xlfn.XLOOKUP($B35,'Key assumptions'!$G$24:$G$33,_xlfn.XLOOKUP(G$26,'Key assumptions'!$I$23:$Q$23,'Key assumptions'!$I$24:$Q$33))*SUMIFS(Internal_labour_inputs!$HJ$9:$HJ$408,Internal_labour_inputs!$A$9:$A$408,$B35)</f>
        <v>0</v>
      </c>
      <c r="H35" s="235" cm="1">
        <f t="array" ref="H35">_xlfn.XLOOKUP($B35,'Key assumptions'!$G$24:$G$33,_xlfn.XLOOKUP(H$26,'Key assumptions'!$I$23:$Q$23,'Key assumptions'!$I$24:$Q$33))*SUMIFS(Internal_labour_inputs!$HJ$9:$HJ$408,Internal_labour_inputs!$A$9:$A$408,$B35)</f>
        <v>0</v>
      </c>
      <c r="I35" s="235" cm="1">
        <f t="array" ref="I35">_xlfn.XLOOKUP($B35,'Key assumptions'!$G$24:$G$33,_xlfn.XLOOKUP(I$26,'Key assumptions'!$I$23:$Q$23,'Key assumptions'!$I$24:$Q$33))*SUMIFS(Internal_labour_inputs!$HJ$9:$HJ$408,Internal_labour_inputs!$A$9:$A$408,$B35)</f>
        <v>0</v>
      </c>
      <c r="J35" s="235" cm="1">
        <f t="array" ref="J35">_xlfn.XLOOKUP($B35,'Key assumptions'!$G$24:$G$33,_xlfn.XLOOKUP(J$26,'Key assumptions'!$I$23:$Q$23,'Key assumptions'!$I$24:$Q$33))*SUMIFS(Internal_labour_inputs!$HJ$9:$HJ$408,Internal_labour_inputs!$A$9:$A$408,$B35)</f>
        <v>0</v>
      </c>
      <c r="K35" s="235" cm="1">
        <f t="array" ref="K35">_xlfn.XLOOKUP($B35,'Key assumptions'!$G$24:$G$33,_xlfn.XLOOKUP(K$26,'Key assumptions'!$I$23:$Q$23,'Key assumptions'!$I$24:$Q$33))*SUMIFS(Internal_labour_inputs!$HJ$9:$HJ$408,Internal_labour_inputs!$A$9:$A$408,$B35)</f>
        <v>0</v>
      </c>
      <c r="L35" s="235" cm="1">
        <f t="array" ref="L35">_xlfn.XLOOKUP($B35,'Key assumptions'!$G$24:$G$33,_xlfn.XLOOKUP(L$26,'Key assumptions'!$I$23:$Q$23,'Key assumptions'!$I$24:$Q$33))*SUMIFS(Internal_labour_inputs!$HJ$9:$HJ$408,Internal_labour_inputs!$A$9:$A$408,$B35)</f>
        <v>0</v>
      </c>
      <c r="M35" s="235" cm="1">
        <f t="array" ref="M35">_xlfn.XLOOKUP($B35,'Key assumptions'!$G$24:$G$33,_xlfn.XLOOKUP(M$26,'Key assumptions'!$I$23:$Q$23,'Key assumptions'!$I$24:$Q$33))*SUMIFS(Internal_labour_inputs!$HJ$9:$HJ$408,Internal_labour_inputs!$A$9:$A$408,$B35)</f>
        <v>0</v>
      </c>
      <c r="N35" s="236">
        <f t="shared" ref="N35" si="5">SUM(C35:M35)</f>
        <v>0</v>
      </c>
      <c r="P35" s="95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spans="1:30" ht="17.25" thickBot="1" x14ac:dyDescent="0.35">
      <c r="B36" s="98" t="str">
        <v>[Spare]</v>
      </c>
      <c r="C36" s="101"/>
      <c r="D36" s="101"/>
      <c r="E36" s="101"/>
      <c r="F36" s="319"/>
      <c r="G36" s="319"/>
      <c r="H36" s="319"/>
      <c r="I36" s="319"/>
      <c r="J36" s="319"/>
      <c r="K36" s="319"/>
      <c r="L36" s="319"/>
      <c r="M36" s="319"/>
      <c r="N36" s="236">
        <f t="shared" si="4"/>
        <v>0</v>
      </c>
      <c r="P36" s="95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spans="1:30" ht="17.25" thickBot="1" x14ac:dyDescent="0.35">
      <c r="B37" s="100" t="s">
        <v>42</v>
      </c>
      <c r="C37" s="102"/>
      <c r="D37" s="102"/>
      <c r="E37" s="102"/>
      <c r="F37" s="77">
        <f t="shared" ref="F37:H37" si="6">SUM(F27:F36)</f>
        <v>0</v>
      </c>
      <c r="G37" s="77">
        <f t="shared" si="6"/>
        <v>47929.958714833352</v>
      </c>
      <c r="H37" s="77">
        <f t="shared" si="6"/>
        <v>47929.958714833352</v>
      </c>
      <c r="I37" s="77">
        <f>SUM(I27:I36)</f>
        <v>47929.958714833352</v>
      </c>
      <c r="J37" s="77">
        <f t="shared" ref="J37:N37" si="7">SUM(J27:J36)</f>
        <v>0</v>
      </c>
      <c r="K37" s="77">
        <f t="shared" si="7"/>
        <v>0</v>
      </c>
      <c r="L37" s="77">
        <f t="shared" si="7"/>
        <v>0</v>
      </c>
      <c r="M37" s="77">
        <f t="shared" si="7"/>
        <v>0</v>
      </c>
      <c r="N37" s="77">
        <f t="shared" si="7"/>
        <v>143789.87614450007</v>
      </c>
      <c r="P37" s="95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</row>
    <row r="41" spans="1:30" x14ac:dyDescent="0.3">
      <c r="A41" s="45">
        <v>3</v>
      </c>
      <c r="B41" s="45" t="s">
        <v>134</v>
      </c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</row>
    <row r="42" spans="1:30" ht="39" customHeight="1" thickBot="1" x14ac:dyDescent="0.35">
      <c r="C42" s="208" t="s">
        <v>213</v>
      </c>
      <c r="D42" s="208"/>
      <c r="E42" s="208"/>
      <c r="F42" s="307" t="s">
        <v>214</v>
      </c>
      <c r="G42" s="307"/>
      <c r="H42" s="307"/>
      <c r="I42" s="307"/>
      <c r="J42" s="307"/>
      <c r="K42" s="307"/>
      <c r="L42" s="307"/>
      <c r="M42" s="307"/>
    </row>
    <row r="43" spans="1:30" ht="56.25" customHeight="1" thickBot="1" x14ac:dyDescent="0.35">
      <c r="B43" s="66" t="str">
        <f>'Data source'!$A$2</f>
        <v>Broader cost category</v>
      </c>
      <c r="C43" s="263" t="str" cm="1">
        <f t="array" ref="C43:M43">model_period</f>
        <v>FY2023</v>
      </c>
      <c r="D43" s="263" t="str">
        <v>FY2024</v>
      </c>
      <c r="E43" s="263" t="str">
        <v>FY2025</v>
      </c>
      <c r="F43" s="263" t="str">
        <v>FY2026</v>
      </c>
      <c r="G43" s="263" t="str">
        <v>FY2027</v>
      </c>
      <c r="H43" s="263" t="str">
        <v>FY2028</v>
      </c>
      <c r="I43" s="263" t="str">
        <v>FY2029</v>
      </c>
      <c r="J43" s="263" t="str">
        <v>FY2030</v>
      </c>
      <c r="K43" s="263" t="str">
        <v>FY2031</v>
      </c>
      <c r="L43" s="263" t="str">
        <v>FY2032</v>
      </c>
      <c r="M43" s="263" t="str">
        <v>FY2033</v>
      </c>
      <c r="N43" s="263" t="s">
        <v>126</v>
      </c>
      <c r="P43" s="21"/>
    </row>
    <row r="44" spans="1:30" ht="17.25" thickBot="1" x14ac:dyDescent="0.35">
      <c r="B44" s="98" t="str" cm="1">
        <f t="array" ref="B44:B53">_xlfn.UNIQUE('Key assumptions'!$G$24:$G$33)</f>
        <v>Corporate</v>
      </c>
      <c r="C44" s="101"/>
      <c r="D44" s="101"/>
      <c r="E44" s="101"/>
      <c r="F44" s="235">
        <f>'Key assumptions'!J65*'Key assumptions'!$H$62</f>
        <v>0</v>
      </c>
      <c r="G44" s="235">
        <f>'Key assumptions'!K65*'Key assumptions'!$H$62</f>
        <v>0</v>
      </c>
      <c r="H44" s="235">
        <f>'Key assumptions'!L65*'Key assumptions'!$H$62</f>
        <v>0</v>
      </c>
      <c r="I44" s="235">
        <f>'Key assumptions'!M65*'Key assumptions'!$H$62</f>
        <v>0</v>
      </c>
      <c r="J44" s="235">
        <f>'Key assumptions'!N65*'Key assumptions'!$H$62</f>
        <v>0</v>
      </c>
      <c r="K44" s="235">
        <f>'Key assumptions'!O65*'Key assumptions'!$H$62</f>
        <v>0</v>
      </c>
      <c r="L44" s="235">
        <f>'Key assumptions'!P65*'Key assumptions'!$H$62</f>
        <v>0</v>
      </c>
      <c r="M44" s="235">
        <f>'Key assumptions'!Q65*'Key assumptions'!$H$62</f>
        <v>0</v>
      </c>
      <c r="N44" s="236">
        <f t="shared" ref="N44:N53" si="8">SUM(C44:M44)</f>
        <v>0</v>
      </c>
      <c r="P44" s="21"/>
    </row>
    <row r="45" spans="1:30" ht="17.25" thickBot="1" x14ac:dyDescent="0.35">
      <c r="B45" s="98" t="str">
        <v>Asset Management</v>
      </c>
      <c r="C45" s="101"/>
      <c r="D45" s="101"/>
      <c r="E45" s="101"/>
      <c r="F45" s="235">
        <f>'Key assumptions'!J66*'Key assumptions'!$H$62</f>
        <v>0</v>
      </c>
      <c r="G45" s="235">
        <f>'Key assumptions'!K66*'Key assumptions'!$H$62</f>
        <v>0</v>
      </c>
      <c r="H45" s="235">
        <f>'Key assumptions'!L66*'Key assumptions'!$H$62</f>
        <v>0</v>
      </c>
      <c r="I45" s="235">
        <f>'Key assumptions'!M66*'Key assumptions'!$H$62</f>
        <v>0</v>
      </c>
      <c r="J45" s="235">
        <f>'Key assumptions'!N66*'Key assumptions'!$H$62</f>
        <v>0</v>
      </c>
      <c r="K45" s="235">
        <f>'Key assumptions'!O66*'Key assumptions'!$H$62</f>
        <v>0</v>
      </c>
      <c r="L45" s="235">
        <f>'Key assumptions'!P66*'Key assumptions'!$H$62</f>
        <v>0</v>
      </c>
      <c r="M45" s="235">
        <f>'Key assumptions'!Q66*'Key assumptions'!$H$62</f>
        <v>0</v>
      </c>
      <c r="N45" s="236">
        <f t="shared" si="8"/>
        <v>0</v>
      </c>
      <c r="P45" s="21"/>
    </row>
    <row r="46" spans="1:30" ht="17.25" thickBot="1" x14ac:dyDescent="0.35">
      <c r="B46" s="98" t="str">
        <v>Delivery</v>
      </c>
      <c r="C46" s="101"/>
      <c r="D46" s="101"/>
      <c r="E46" s="101"/>
      <c r="F46" s="235">
        <f>'Key assumptions'!J67*'Key assumptions'!$H$62</f>
        <v>0</v>
      </c>
      <c r="G46" s="235">
        <f>'Key assumptions'!K67*'Key assumptions'!$H$62</f>
        <v>0</v>
      </c>
      <c r="H46" s="235">
        <f>'Key assumptions'!L67*'Key assumptions'!$H$62</f>
        <v>0</v>
      </c>
      <c r="I46" s="235">
        <f>'Key assumptions'!M67*'Key assumptions'!$H$62</f>
        <v>0</v>
      </c>
      <c r="J46" s="235">
        <f>'Key assumptions'!N67*'Key assumptions'!$H$62</f>
        <v>0</v>
      </c>
      <c r="K46" s="235">
        <f>'Key assumptions'!O67*'Key assumptions'!$H$62</f>
        <v>0</v>
      </c>
      <c r="L46" s="235">
        <f>'Key assumptions'!P67*'Key assumptions'!$H$62</f>
        <v>0</v>
      </c>
      <c r="M46" s="235">
        <f>'Key assumptions'!Q67*'Key assumptions'!$H$62</f>
        <v>0</v>
      </c>
      <c r="N46" s="236">
        <f t="shared" si="8"/>
        <v>0</v>
      </c>
      <c r="P46" s="21"/>
    </row>
    <row r="47" spans="1:30" ht="17.25" thickBot="1" x14ac:dyDescent="0.35">
      <c r="B47" s="98" t="str">
        <v>Network Operations</v>
      </c>
      <c r="C47" s="101"/>
      <c r="D47" s="101"/>
      <c r="E47" s="101"/>
      <c r="F47" s="235">
        <f>'Key assumptions'!J68*'Key assumptions'!$H$62</f>
        <v>0</v>
      </c>
      <c r="G47" s="235">
        <f>'Key assumptions'!K68*'Key assumptions'!$H$62</f>
        <v>0</v>
      </c>
      <c r="H47" s="235">
        <f>'Key assumptions'!L68*'Key assumptions'!$H$62</f>
        <v>0</v>
      </c>
      <c r="I47" s="235">
        <f>'Key assumptions'!M68*'Key assumptions'!$H$62</f>
        <v>0</v>
      </c>
      <c r="J47" s="235">
        <f>'Key assumptions'!N68*'Key assumptions'!$H$62</f>
        <v>0</v>
      </c>
      <c r="K47" s="235">
        <f>'Key assumptions'!O68*'Key assumptions'!$H$62</f>
        <v>0</v>
      </c>
      <c r="L47" s="235">
        <f>'Key assumptions'!P68*'Key assumptions'!$H$62</f>
        <v>0</v>
      </c>
      <c r="M47" s="235">
        <f>'Key assumptions'!Q68*'Key assumptions'!$H$62</f>
        <v>0</v>
      </c>
      <c r="N47" s="236">
        <f t="shared" si="8"/>
        <v>0</v>
      </c>
      <c r="P47" s="21"/>
    </row>
    <row r="48" spans="1:30" ht="17.25" thickBot="1" x14ac:dyDescent="0.35">
      <c r="B48" s="98" t="str">
        <v>Finance</v>
      </c>
      <c r="C48" s="101"/>
      <c r="D48" s="101"/>
      <c r="E48" s="101"/>
      <c r="F48" s="235">
        <f>'Key assumptions'!J69*'Key assumptions'!$H$62</f>
        <v>0</v>
      </c>
      <c r="G48" s="235">
        <f>'Key assumptions'!K69*'Key assumptions'!$H$62</f>
        <v>40044</v>
      </c>
      <c r="H48" s="235">
        <f>'Key assumptions'!L69*'Key assumptions'!$H$62</f>
        <v>23359</v>
      </c>
      <c r="I48" s="235">
        <f>'Key assumptions'!M69*'Key assumptions'!$H$62</f>
        <v>0</v>
      </c>
      <c r="J48" s="235">
        <f>'Key assumptions'!N69*'Key assumptions'!$H$62</f>
        <v>0</v>
      </c>
      <c r="K48" s="235">
        <f>'Key assumptions'!O69*'Key assumptions'!$H$62</f>
        <v>0</v>
      </c>
      <c r="L48" s="235">
        <f>'Key assumptions'!P69*'Key assumptions'!$H$62</f>
        <v>0</v>
      </c>
      <c r="M48" s="235">
        <f>'Key assumptions'!Q69*'Key assumptions'!$H$62</f>
        <v>0</v>
      </c>
      <c r="N48" s="236">
        <f t="shared" si="8"/>
        <v>63403</v>
      </c>
      <c r="P48" s="21"/>
    </row>
    <row r="49" spans="1:30" ht="17.25" thickBot="1" x14ac:dyDescent="0.35">
      <c r="B49" s="98" t="str">
        <v>IT</v>
      </c>
      <c r="C49" s="101"/>
      <c r="D49" s="101"/>
      <c r="E49" s="101"/>
      <c r="F49" s="235">
        <f>'Key assumptions'!J70*'Key assumptions'!$H$62</f>
        <v>0</v>
      </c>
      <c r="G49" s="235">
        <f>'Key assumptions'!K70*'Key assumptions'!$H$62</f>
        <v>0</v>
      </c>
      <c r="H49" s="235">
        <f>'Key assumptions'!L70*'Key assumptions'!$H$62</f>
        <v>0</v>
      </c>
      <c r="I49" s="235">
        <f>'Key assumptions'!M70*'Key assumptions'!$H$62</f>
        <v>0</v>
      </c>
      <c r="J49" s="235">
        <f>'Key assumptions'!N70*'Key assumptions'!$H$62</f>
        <v>0</v>
      </c>
      <c r="K49" s="235">
        <f>'Key assumptions'!O70*'Key assumptions'!$H$62</f>
        <v>0</v>
      </c>
      <c r="L49" s="235">
        <f>'Key assumptions'!P70*'Key assumptions'!$H$62</f>
        <v>0</v>
      </c>
      <c r="M49" s="235">
        <f>'Key assumptions'!Q70*'Key assumptions'!$H$62</f>
        <v>0</v>
      </c>
      <c r="N49" s="236">
        <f t="shared" si="8"/>
        <v>0</v>
      </c>
      <c r="P49" s="21"/>
    </row>
    <row r="50" spans="1:30" ht="17.25" thickBot="1" x14ac:dyDescent="0.35">
      <c r="B50" s="98" t="str">
        <v>Regulatory submissions</v>
      </c>
      <c r="C50" s="101"/>
      <c r="D50" s="101"/>
      <c r="E50" s="101"/>
      <c r="F50" s="235">
        <f>'Key assumptions'!J71*'Key assumptions'!$H$62</f>
        <v>0</v>
      </c>
      <c r="G50" s="235">
        <f>'Key assumptions'!K71*'Key assumptions'!$H$62</f>
        <v>0</v>
      </c>
      <c r="H50" s="235">
        <f>'Key assumptions'!L71*'Key assumptions'!$H$62</f>
        <v>0</v>
      </c>
      <c r="I50" s="235">
        <f>'Key assumptions'!M71*'Key assumptions'!$H$62</f>
        <v>0</v>
      </c>
      <c r="J50" s="235">
        <f>'Key assumptions'!N71*'Key assumptions'!$H$62</f>
        <v>0</v>
      </c>
      <c r="K50" s="235">
        <f>'Key assumptions'!O71*'Key assumptions'!$H$62</f>
        <v>0</v>
      </c>
      <c r="L50" s="235">
        <f>'Key assumptions'!P71*'Key assumptions'!$H$62</f>
        <v>0</v>
      </c>
      <c r="M50" s="235">
        <f>'Key assumptions'!Q71*'Key assumptions'!$H$62</f>
        <v>0</v>
      </c>
      <c r="N50" s="236">
        <f t="shared" si="8"/>
        <v>0</v>
      </c>
    </row>
    <row r="51" spans="1:30" ht="17.25" thickBot="1" x14ac:dyDescent="0.35">
      <c r="B51" s="98" t="str">
        <v xml:space="preserve">System Resilience </v>
      </c>
      <c r="C51" s="101"/>
      <c r="D51" s="101"/>
      <c r="E51" s="101"/>
      <c r="F51" s="235">
        <f>'Key assumptions'!J72*'Key assumptions'!$H$62</f>
        <v>0</v>
      </c>
      <c r="G51" s="235">
        <f>'Key assumptions'!K72*'Key assumptions'!$H$62</f>
        <v>0</v>
      </c>
      <c r="H51" s="235">
        <f>'Key assumptions'!L72*'Key assumptions'!$H$62</f>
        <v>0</v>
      </c>
      <c r="I51" s="235">
        <f>'Key assumptions'!M72*'Key assumptions'!$H$62</f>
        <v>0</v>
      </c>
      <c r="J51" s="235">
        <f>'Key assumptions'!N72*'Key assumptions'!$H$62</f>
        <v>0</v>
      </c>
      <c r="K51" s="235">
        <f>'Key assumptions'!O72*'Key assumptions'!$H$62</f>
        <v>0</v>
      </c>
      <c r="L51" s="235">
        <f>'Key assumptions'!P72*'Key assumptions'!$H$62</f>
        <v>0</v>
      </c>
      <c r="M51" s="235">
        <f>'Key assumptions'!Q72*'Key assumptions'!$H$62</f>
        <v>0</v>
      </c>
      <c r="N51" s="236">
        <f t="shared" si="8"/>
        <v>0</v>
      </c>
    </row>
    <row r="52" spans="1:30" ht="17.25" thickBot="1" x14ac:dyDescent="0.35">
      <c r="B52" s="98" t="str">
        <v>Network Planning</v>
      </c>
      <c r="C52" s="101"/>
      <c r="D52" s="101"/>
      <c r="E52" s="101"/>
      <c r="F52" s="319"/>
      <c r="G52" s="319"/>
      <c r="H52" s="319"/>
      <c r="I52" s="319"/>
      <c r="J52" s="319"/>
      <c r="K52" s="319"/>
      <c r="L52" s="319"/>
      <c r="M52" s="319"/>
      <c r="N52" s="236">
        <f t="shared" si="8"/>
        <v>0</v>
      </c>
    </row>
    <row r="53" spans="1:30" ht="17.25" thickBot="1" x14ac:dyDescent="0.35">
      <c r="B53" s="98" t="str">
        <v>[Spare]</v>
      </c>
      <c r="C53" s="101"/>
      <c r="D53" s="101"/>
      <c r="E53" s="101"/>
      <c r="F53" s="319"/>
      <c r="G53" s="319"/>
      <c r="H53" s="319"/>
      <c r="I53" s="319"/>
      <c r="J53" s="319"/>
      <c r="K53" s="319"/>
      <c r="L53" s="319"/>
      <c r="M53" s="319"/>
      <c r="N53" s="236">
        <f t="shared" si="8"/>
        <v>0</v>
      </c>
    </row>
    <row r="54" spans="1:30" ht="17.25" thickBot="1" x14ac:dyDescent="0.35">
      <c r="B54" s="100" t="s">
        <v>42</v>
      </c>
      <c r="C54" s="102"/>
      <c r="D54" s="102"/>
      <c r="E54" s="102"/>
      <c r="F54" s="236">
        <f t="shared" ref="F54:H54" si="9">SUM(F44:F53)</f>
        <v>0</v>
      </c>
      <c r="G54" s="236">
        <f t="shared" si="9"/>
        <v>40044</v>
      </c>
      <c r="H54" s="236">
        <f t="shared" si="9"/>
        <v>23359</v>
      </c>
      <c r="I54" s="236">
        <f t="shared" ref="I54:N54" si="10">SUM(I44:I53)</f>
        <v>0</v>
      </c>
      <c r="J54" s="236">
        <f t="shared" si="10"/>
        <v>0</v>
      </c>
      <c r="K54" s="236">
        <f t="shared" si="10"/>
        <v>0</v>
      </c>
      <c r="L54" s="236">
        <f t="shared" si="10"/>
        <v>0</v>
      </c>
      <c r="M54" s="236">
        <f t="shared" si="10"/>
        <v>0</v>
      </c>
      <c r="N54" s="236">
        <f t="shared" si="10"/>
        <v>63403</v>
      </c>
    </row>
    <row r="55" spans="1:30" x14ac:dyDescent="0.3">
      <c r="B55" s="86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8"/>
    </row>
    <row r="57" spans="1:30" x14ac:dyDescent="0.3">
      <c r="A57" s="45">
        <v>4</v>
      </c>
      <c r="B57" s="45" t="s">
        <v>135</v>
      </c>
      <c r="O57" s="45"/>
      <c r="AC57" s="45"/>
      <c r="AD57" s="45"/>
    </row>
    <row r="58" spans="1:30" ht="16.899999999999999" customHeight="1" thickBot="1" x14ac:dyDescent="0.35">
      <c r="C58" s="208" t="s">
        <v>213</v>
      </c>
      <c r="D58" s="208"/>
      <c r="E58" s="208"/>
      <c r="F58" s="307" t="s">
        <v>214</v>
      </c>
      <c r="G58" s="307"/>
      <c r="H58" s="307"/>
      <c r="I58" s="307"/>
      <c r="J58" s="307"/>
      <c r="K58" s="307"/>
      <c r="L58" s="307"/>
      <c r="M58" s="307"/>
    </row>
    <row r="59" spans="1:30" ht="51" customHeight="1" thickBot="1" x14ac:dyDescent="0.35">
      <c r="B59" s="66" t="str">
        <f>'Data source'!$A$2</f>
        <v>Broader cost category</v>
      </c>
      <c r="C59" s="263" t="str" cm="1">
        <f t="array" ref="C59:M59">model_period</f>
        <v>FY2023</v>
      </c>
      <c r="D59" s="263" t="str">
        <v>FY2024</v>
      </c>
      <c r="E59" s="263" t="str">
        <v>FY2025</v>
      </c>
      <c r="F59" s="263" t="str">
        <v>FY2026</v>
      </c>
      <c r="G59" s="263" t="str">
        <v>FY2027</v>
      </c>
      <c r="H59" s="263" t="str">
        <v>FY2028</v>
      </c>
      <c r="I59" s="263" t="str">
        <v>FY2029</v>
      </c>
      <c r="J59" s="263" t="str">
        <v>FY2030</v>
      </c>
      <c r="K59" s="263" t="str">
        <v>FY2031</v>
      </c>
      <c r="L59" s="263" t="str">
        <v>FY2032</v>
      </c>
      <c r="M59" s="263" t="str">
        <v>FY2033</v>
      </c>
      <c r="N59" s="263" t="s">
        <v>126</v>
      </c>
    </row>
    <row r="60" spans="1:30" ht="17.25" thickBot="1" x14ac:dyDescent="0.35">
      <c r="B60" s="98" t="str" cm="1">
        <f t="array" ref="B60:B69">_xlfn.UNIQUE('Key assumptions'!$G$24:$G$33)</f>
        <v>Corporate</v>
      </c>
      <c r="C60" s="101"/>
      <c r="D60" s="101"/>
      <c r="E60" s="101"/>
      <c r="F60" s="235" cm="1">
        <f t="array" ref="F60">travelcost*'Key assumptions'!$H$91*'Key assumptions'!$H$97*_xlfn.XLOOKUP($B60,'Key assumptions'!$H$79:$H$88,_xlfn.XLOOKUP(F$59,'Key assumptions'!$J$78:$Q$78,'Key assumptions'!$J$79:$Q$88))</f>
        <v>0</v>
      </c>
      <c r="G60" s="235" cm="1">
        <f t="array" ref="G60">travelcost*'Key assumptions'!$H$91*'Key assumptions'!$H$97*_xlfn.XLOOKUP($B60,'Key assumptions'!$H$79:$H$88,_xlfn.XLOOKUP(G$59,'Key assumptions'!$J$78:$Q$78,'Key assumptions'!$J$79:$Q$88))</f>
        <v>0</v>
      </c>
      <c r="H60" s="235" cm="1">
        <f t="array" ref="H60">travelcost*'Key assumptions'!$H$91*'Key assumptions'!$H$97*_xlfn.XLOOKUP($B60,'Key assumptions'!$H$79:$H$88,_xlfn.XLOOKUP(H$59,'Key assumptions'!$J$78:$Q$78,'Key assumptions'!$J$79:$Q$88))</f>
        <v>0</v>
      </c>
      <c r="I60" s="235" cm="1">
        <f t="array" ref="I60">travelcost*'Key assumptions'!$H$91*'Key assumptions'!$H$97*_xlfn.XLOOKUP($B60,'Key assumptions'!$H$79:$H$88,_xlfn.XLOOKUP(I$59,'Key assumptions'!$J$78:$Q$78,'Key assumptions'!$J$79:$Q$88))</f>
        <v>0</v>
      </c>
      <c r="J60" s="235" cm="1">
        <f t="array" ref="J60">travelcost*'Key assumptions'!$H$91*'Key assumptions'!$H$97*_xlfn.XLOOKUP($B60,'Key assumptions'!$H$79:$H$88,_xlfn.XLOOKUP(J$59,'Key assumptions'!$J$78:$Q$78,'Key assumptions'!$J$79:$Q$88))</f>
        <v>0</v>
      </c>
      <c r="K60" s="235" cm="1">
        <f t="array" ref="K60">travelcost*'Key assumptions'!$H$91*'Key assumptions'!$H$97*_xlfn.XLOOKUP($B60,'Key assumptions'!$H$79:$H$88,_xlfn.XLOOKUP(K$59,'Key assumptions'!$J$78:$Q$78,'Key assumptions'!$J$79:$Q$88))</f>
        <v>0</v>
      </c>
      <c r="L60" s="235" cm="1">
        <f t="array" ref="L60">travelcost*'Key assumptions'!$H$91*'Key assumptions'!$H$97*_xlfn.XLOOKUP($B60,'Key assumptions'!$H$79:$H$88,_xlfn.XLOOKUP(L$59,'Key assumptions'!$J$78:$Q$78,'Key assumptions'!$J$79:$Q$88))</f>
        <v>0</v>
      </c>
      <c r="M60" s="235" cm="1">
        <f t="array" ref="M60">travelcost*'Key assumptions'!$H$91*'Key assumptions'!$H$97*_xlfn.XLOOKUP($B60,'Key assumptions'!$H$79:$H$88,_xlfn.XLOOKUP(M$59,'Key assumptions'!$J$78:$Q$78,'Key assumptions'!$J$79:$Q$88))</f>
        <v>0</v>
      </c>
      <c r="N60" s="236">
        <f t="shared" ref="N60" si="11">SUM(C60:M60)</f>
        <v>0</v>
      </c>
    </row>
    <row r="61" spans="1:30" ht="17.25" thickBot="1" x14ac:dyDescent="0.35">
      <c r="B61" s="98" t="str">
        <v>Asset Management</v>
      </c>
      <c r="C61" s="101"/>
      <c r="D61" s="101"/>
      <c r="E61" s="101"/>
      <c r="F61" s="235" cm="1">
        <f t="array" ref="F61">travelcost*'Key assumptions'!$H$91*'Key assumptions'!$H$97*_xlfn.XLOOKUP($B61,'Key assumptions'!$H$79:$H$88,_xlfn.XLOOKUP(F$59,'Key assumptions'!$J$78:$Q$78,'Key assumptions'!$J$79:$Q$88))</f>
        <v>0</v>
      </c>
      <c r="G61" s="235" cm="1">
        <f t="array" ref="G61">travelcost*'Key assumptions'!$H$91*'Key assumptions'!$H$97*_xlfn.XLOOKUP($B61,'Key assumptions'!$H$79:$H$88,_xlfn.XLOOKUP(G$59,'Key assumptions'!$J$78:$Q$78,'Key assumptions'!$J$79:$Q$88))</f>
        <v>0</v>
      </c>
      <c r="H61" s="235" cm="1">
        <f t="array" ref="H61">travelcost*'Key assumptions'!$H$91*'Key assumptions'!$H$97*_xlfn.XLOOKUP($B61,'Key assumptions'!$H$79:$H$88,_xlfn.XLOOKUP(H$59,'Key assumptions'!$J$78:$Q$78,'Key assumptions'!$J$79:$Q$88))</f>
        <v>0</v>
      </c>
      <c r="I61" s="235" cm="1">
        <f t="array" ref="I61">travelcost*'Key assumptions'!$H$91*'Key assumptions'!$H$97*_xlfn.XLOOKUP($B61,'Key assumptions'!$H$79:$H$88,_xlfn.XLOOKUP(I$59,'Key assumptions'!$J$78:$Q$78,'Key assumptions'!$J$79:$Q$88))</f>
        <v>0</v>
      </c>
      <c r="J61" s="235" cm="1">
        <f t="array" ref="J61">travelcost*'Key assumptions'!$H$91*'Key assumptions'!$H$97*_xlfn.XLOOKUP($B61,'Key assumptions'!$H$79:$H$88,_xlfn.XLOOKUP(J$59,'Key assumptions'!$J$78:$Q$78,'Key assumptions'!$J$79:$Q$88))</f>
        <v>0</v>
      </c>
      <c r="K61" s="235" cm="1">
        <f t="array" ref="K61">travelcost*'Key assumptions'!$H$91*'Key assumptions'!$H$97*_xlfn.XLOOKUP($B61,'Key assumptions'!$H$79:$H$88,_xlfn.XLOOKUP(K$59,'Key assumptions'!$J$78:$Q$78,'Key assumptions'!$J$79:$Q$88))</f>
        <v>0</v>
      </c>
      <c r="L61" s="235" cm="1">
        <f t="array" ref="L61">travelcost*'Key assumptions'!$H$91*'Key assumptions'!$H$97*_xlfn.XLOOKUP($B61,'Key assumptions'!$H$79:$H$88,_xlfn.XLOOKUP(L$59,'Key assumptions'!$J$78:$Q$78,'Key assumptions'!$J$79:$Q$88))</f>
        <v>0</v>
      </c>
      <c r="M61" s="235" cm="1">
        <f t="array" ref="M61">travelcost*'Key assumptions'!$H$91*'Key assumptions'!$H$97*_xlfn.XLOOKUP($B61,'Key assumptions'!$H$79:$H$88,_xlfn.XLOOKUP(M$59,'Key assumptions'!$J$78:$Q$78,'Key assumptions'!$J$79:$Q$88))</f>
        <v>0</v>
      </c>
      <c r="N61" s="236">
        <f t="shared" ref="N61:N69" si="12">SUM(C61:M61)</f>
        <v>0</v>
      </c>
    </row>
    <row r="62" spans="1:30" ht="17.25" thickBot="1" x14ac:dyDescent="0.35">
      <c r="B62" s="98" t="str">
        <v>Delivery</v>
      </c>
      <c r="C62" s="101"/>
      <c r="D62" s="101"/>
      <c r="E62" s="101"/>
      <c r="F62" s="235" cm="1">
        <f t="array" ref="F62">travelcost*'Key assumptions'!$H$91*'Key assumptions'!$H$97*_xlfn.XLOOKUP($B62,'Key assumptions'!$H$79:$H$88,_xlfn.XLOOKUP(F$59,'Key assumptions'!$J$78:$Q$78,'Key assumptions'!$J$79:$Q$88))</f>
        <v>0</v>
      </c>
      <c r="G62" s="235" cm="1">
        <f t="array" ref="G62">travelcost*'Key assumptions'!$H$91*'Key assumptions'!$H$97*_xlfn.XLOOKUP($B62,'Key assumptions'!$H$79:$H$88,_xlfn.XLOOKUP(G$59,'Key assumptions'!$J$78:$Q$78,'Key assumptions'!$J$79:$Q$88))</f>
        <v>0</v>
      </c>
      <c r="H62" s="235" cm="1">
        <f t="array" ref="H62">travelcost*'Key assumptions'!$H$91*'Key assumptions'!$H$97*_xlfn.XLOOKUP($B62,'Key assumptions'!$H$79:$H$88,_xlfn.XLOOKUP(H$59,'Key assumptions'!$J$78:$Q$78,'Key assumptions'!$J$79:$Q$88))</f>
        <v>0</v>
      </c>
      <c r="I62" s="235" cm="1">
        <f t="array" ref="I62">travelcost*'Key assumptions'!$H$91*'Key assumptions'!$H$97*_xlfn.XLOOKUP($B62,'Key assumptions'!$H$79:$H$88,_xlfn.XLOOKUP(I$59,'Key assumptions'!$J$78:$Q$78,'Key assumptions'!$J$79:$Q$88))</f>
        <v>0</v>
      </c>
      <c r="J62" s="235" cm="1">
        <f t="array" ref="J62">travelcost*'Key assumptions'!$H$91*'Key assumptions'!$H$97*_xlfn.XLOOKUP($B62,'Key assumptions'!$H$79:$H$88,_xlfn.XLOOKUP(J$59,'Key assumptions'!$J$78:$Q$78,'Key assumptions'!$J$79:$Q$88))</f>
        <v>0</v>
      </c>
      <c r="K62" s="235" cm="1">
        <f t="array" ref="K62">travelcost*'Key assumptions'!$H$91*'Key assumptions'!$H$97*_xlfn.XLOOKUP($B62,'Key assumptions'!$H$79:$H$88,_xlfn.XLOOKUP(K$59,'Key assumptions'!$J$78:$Q$78,'Key assumptions'!$J$79:$Q$88))</f>
        <v>0</v>
      </c>
      <c r="L62" s="235" cm="1">
        <f t="array" ref="L62">travelcost*'Key assumptions'!$H$91*'Key assumptions'!$H$97*_xlfn.XLOOKUP($B62,'Key assumptions'!$H$79:$H$88,_xlfn.XLOOKUP(L$59,'Key assumptions'!$J$78:$Q$78,'Key assumptions'!$J$79:$Q$88))</f>
        <v>0</v>
      </c>
      <c r="M62" s="235" cm="1">
        <f t="array" ref="M62">travelcost*'Key assumptions'!$H$91*'Key assumptions'!$H$97*_xlfn.XLOOKUP($B62,'Key assumptions'!$H$79:$H$88,_xlfn.XLOOKUP(M$59,'Key assumptions'!$J$78:$Q$78,'Key assumptions'!$J$79:$Q$88))</f>
        <v>0</v>
      </c>
      <c r="N62" s="236">
        <f t="shared" si="12"/>
        <v>0</v>
      </c>
    </row>
    <row r="63" spans="1:30" ht="17.25" thickBot="1" x14ac:dyDescent="0.35">
      <c r="B63" s="98" t="str">
        <v>Network Operations</v>
      </c>
      <c r="C63" s="101"/>
      <c r="D63" s="101"/>
      <c r="E63" s="101"/>
      <c r="F63" s="235" cm="1">
        <f t="array" ref="F63">travelcost*'Key assumptions'!$H$91*'Key assumptions'!$H$97*_xlfn.XLOOKUP($B63,'Key assumptions'!$H$79:$H$88,_xlfn.XLOOKUP(F$59,'Key assumptions'!$J$78:$Q$78,'Key assumptions'!$J$79:$Q$88))</f>
        <v>0</v>
      </c>
      <c r="G63" s="235" cm="1">
        <f t="array" ref="G63">travelcost*'Key assumptions'!$H$91*'Key assumptions'!$H$97*_xlfn.XLOOKUP($B63,'Key assumptions'!$H$79:$H$88,_xlfn.XLOOKUP(G$59,'Key assumptions'!$J$78:$Q$78,'Key assumptions'!$J$79:$Q$88))</f>
        <v>0</v>
      </c>
      <c r="H63" s="235" cm="1">
        <f t="array" ref="H63">travelcost*'Key assumptions'!$H$91*'Key assumptions'!$H$97*_xlfn.XLOOKUP($B63,'Key assumptions'!$H$79:$H$88,_xlfn.XLOOKUP(H$59,'Key assumptions'!$J$78:$Q$78,'Key assumptions'!$J$79:$Q$88))</f>
        <v>0</v>
      </c>
      <c r="I63" s="235" cm="1">
        <f t="array" ref="I63">travelcost*'Key assumptions'!$H$91*'Key assumptions'!$H$97*_xlfn.XLOOKUP($B63,'Key assumptions'!$H$79:$H$88,_xlfn.XLOOKUP(I$59,'Key assumptions'!$J$78:$Q$78,'Key assumptions'!$J$79:$Q$88))</f>
        <v>0</v>
      </c>
      <c r="J63" s="235" cm="1">
        <f t="array" ref="J63">travelcost*'Key assumptions'!$H$91*'Key assumptions'!$H$97*_xlfn.XLOOKUP($B63,'Key assumptions'!$H$79:$H$88,_xlfn.XLOOKUP(J$59,'Key assumptions'!$J$78:$Q$78,'Key assumptions'!$J$79:$Q$88))</f>
        <v>0</v>
      </c>
      <c r="K63" s="235" cm="1">
        <f t="array" ref="K63">travelcost*'Key assumptions'!$H$91*'Key assumptions'!$H$97*_xlfn.XLOOKUP($B63,'Key assumptions'!$H$79:$H$88,_xlfn.XLOOKUP(K$59,'Key assumptions'!$J$78:$Q$78,'Key assumptions'!$J$79:$Q$88))</f>
        <v>0</v>
      </c>
      <c r="L63" s="235" cm="1">
        <f t="array" ref="L63">travelcost*'Key assumptions'!$H$91*'Key assumptions'!$H$97*_xlfn.XLOOKUP($B63,'Key assumptions'!$H$79:$H$88,_xlfn.XLOOKUP(L$59,'Key assumptions'!$J$78:$Q$78,'Key assumptions'!$J$79:$Q$88))</f>
        <v>0</v>
      </c>
      <c r="M63" s="235" cm="1">
        <f t="array" ref="M63">travelcost*'Key assumptions'!$H$91*'Key assumptions'!$H$97*_xlfn.XLOOKUP($B63,'Key assumptions'!$H$79:$H$88,_xlfn.XLOOKUP(M$59,'Key assumptions'!$J$78:$Q$78,'Key assumptions'!$J$79:$Q$88))</f>
        <v>0</v>
      </c>
      <c r="N63" s="236">
        <f t="shared" si="12"/>
        <v>0</v>
      </c>
    </row>
    <row r="64" spans="1:30" ht="17.25" thickBot="1" x14ac:dyDescent="0.35">
      <c r="B64" s="98" t="str">
        <v>Finance</v>
      </c>
      <c r="C64" s="101"/>
      <c r="D64" s="101"/>
      <c r="E64" s="101"/>
      <c r="F64" s="235" cm="1">
        <f t="array" ref="F64">travelcost*'Key assumptions'!$H$91*'Key assumptions'!$H$97*_xlfn.XLOOKUP($B64,'Key assumptions'!$H$79:$H$88,_xlfn.XLOOKUP(F$59,'Key assumptions'!$J$78:$Q$78,'Key assumptions'!$J$79:$Q$88))</f>
        <v>0</v>
      </c>
      <c r="G64" s="235" cm="1">
        <f t="array" ref="G64">travelcost*'Key assumptions'!$H$91*'Key assumptions'!$H$97*_xlfn.XLOOKUP($B64,'Key assumptions'!$H$79:$H$88,_xlfn.XLOOKUP(G$59,'Key assumptions'!$J$78:$Q$78,'Key assumptions'!$J$79:$Q$88))</f>
        <v>26523</v>
      </c>
      <c r="H64" s="235" cm="1">
        <f t="array" ref="H64">travelcost*'Key assumptions'!$H$91*'Key assumptions'!$H$97*_xlfn.XLOOKUP($B64,'Key assumptions'!$H$79:$H$88,_xlfn.XLOOKUP(H$59,'Key assumptions'!$J$78:$Q$78,'Key assumptions'!$J$79:$Q$88))</f>
        <v>26523</v>
      </c>
      <c r="I64" s="235" cm="1">
        <f t="array" ref="I64">travelcost*'Key assumptions'!$H$91*'Key assumptions'!$H$97*_xlfn.XLOOKUP($B64,'Key assumptions'!$H$79:$H$88,_xlfn.XLOOKUP(I$59,'Key assumptions'!$J$78:$Q$78,'Key assumptions'!$J$79:$Q$88))</f>
        <v>22734</v>
      </c>
      <c r="J64" s="235" cm="1">
        <f t="array" ref="J64">travelcost*'Key assumptions'!$H$91*'Key assumptions'!$H$97*_xlfn.XLOOKUP($B64,'Key assumptions'!$H$79:$H$88,_xlfn.XLOOKUP(J$59,'Key assumptions'!$J$78:$Q$78,'Key assumptions'!$J$79:$Q$88))</f>
        <v>17682</v>
      </c>
      <c r="K64" s="235" cm="1">
        <f t="array" ref="K64">travelcost*'Key assumptions'!$H$91*'Key assumptions'!$H$97*_xlfn.XLOOKUP($B64,'Key assumptions'!$H$79:$H$88,_xlfn.XLOOKUP(K$59,'Key assumptions'!$J$78:$Q$78,'Key assumptions'!$J$79:$Q$88))</f>
        <v>0</v>
      </c>
      <c r="L64" s="235" cm="1">
        <f t="array" ref="L64">travelcost*'Key assumptions'!$H$91*'Key assumptions'!$H$97*_xlfn.XLOOKUP($B64,'Key assumptions'!$H$79:$H$88,_xlfn.XLOOKUP(L$59,'Key assumptions'!$J$78:$Q$78,'Key assumptions'!$J$79:$Q$88))</f>
        <v>0</v>
      </c>
      <c r="M64" s="235" cm="1">
        <f t="array" ref="M64">travelcost*'Key assumptions'!$H$91*'Key assumptions'!$H$97*_xlfn.XLOOKUP($B64,'Key assumptions'!$H$79:$H$88,_xlfn.XLOOKUP(M$59,'Key assumptions'!$J$78:$Q$78,'Key assumptions'!$J$79:$Q$88))</f>
        <v>0</v>
      </c>
      <c r="N64" s="236">
        <f t="shared" si="12"/>
        <v>93462</v>
      </c>
    </row>
    <row r="65" spans="1:30" ht="17.25" thickBot="1" x14ac:dyDescent="0.35">
      <c r="B65" s="98" t="str">
        <v>IT</v>
      </c>
      <c r="C65" s="101"/>
      <c r="D65" s="101"/>
      <c r="E65" s="101"/>
      <c r="F65" s="235" cm="1">
        <f t="array" ref="F65">travelcost*'Key assumptions'!$H$91*'Key assumptions'!$H$97*_xlfn.XLOOKUP($B65,'Key assumptions'!$H$79:$H$88,_xlfn.XLOOKUP(F$59,'Key assumptions'!$J$78:$Q$78,'Key assumptions'!$J$79:$Q$88))</f>
        <v>0</v>
      </c>
      <c r="G65" s="235" cm="1">
        <f t="array" ref="G65">travelcost*'Key assumptions'!$H$91*'Key assumptions'!$H$97*_xlfn.XLOOKUP($B65,'Key assumptions'!$H$79:$H$88,_xlfn.XLOOKUP(G$59,'Key assumptions'!$J$78:$Q$78,'Key assumptions'!$J$79:$Q$88))</f>
        <v>0</v>
      </c>
      <c r="H65" s="235" cm="1">
        <f t="array" ref="H65">travelcost*'Key assumptions'!$H$91*'Key assumptions'!$H$97*_xlfn.XLOOKUP($B65,'Key assumptions'!$H$79:$H$88,_xlfn.XLOOKUP(H$59,'Key assumptions'!$J$78:$Q$78,'Key assumptions'!$J$79:$Q$88))</f>
        <v>0</v>
      </c>
      <c r="I65" s="235" cm="1">
        <f t="array" ref="I65">travelcost*'Key assumptions'!$H$91*'Key assumptions'!$H$97*_xlfn.XLOOKUP($B65,'Key assumptions'!$H$79:$H$88,_xlfn.XLOOKUP(I$59,'Key assumptions'!$J$78:$Q$78,'Key assumptions'!$J$79:$Q$88))</f>
        <v>0</v>
      </c>
      <c r="J65" s="235" cm="1">
        <f t="array" ref="J65">travelcost*'Key assumptions'!$H$91*'Key assumptions'!$H$97*_xlfn.XLOOKUP($B65,'Key assumptions'!$H$79:$H$88,_xlfn.XLOOKUP(J$59,'Key assumptions'!$J$78:$Q$78,'Key assumptions'!$J$79:$Q$88))</f>
        <v>0</v>
      </c>
      <c r="K65" s="235" cm="1">
        <f t="array" ref="K65">travelcost*'Key assumptions'!$H$91*'Key assumptions'!$H$97*_xlfn.XLOOKUP($B65,'Key assumptions'!$H$79:$H$88,_xlfn.XLOOKUP(K$59,'Key assumptions'!$J$78:$Q$78,'Key assumptions'!$J$79:$Q$88))</f>
        <v>0</v>
      </c>
      <c r="L65" s="235" cm="1">
        <f t="array" ref="L65">travelcost*'Key assumptions'!$H$91*'Key assumptions'!$H$97*_xlfn.XLOOKUP($B65,'Key assumptions'!$H$79:$H$88,_xlfn.XLOOKUP(L$59,'Key assumptions'!$J$78:$Q$78,'Key assumptions'!$J$79:$Q$88))</f>
        <v>0</v>
      </c>
      <c r="M65" s="235" cm="1">
        <f t="array" ref="M65">travelcost*'Key assumptions'!$H$91*'Key assumptions'!$H$97*_xlfn.XLOOKUP($B65,'Key assumptions'!$H$79:$H$88,_xlfn.XLOOKUP(M$59,'Key assumptions'!$J$78:$Q$78,'Key assumptions'!$J$79:$Q$88))</f>
        <v>0</v>
      </c>
      <c r="N65" s="236">
        <f t="shared" si="12"/>
        <v>0</v>
      </c>
    </row>
    <row r="66" spans="1:30" ht="17.25" thickBot="1" x14ac:dyDescent="0.35">
      <c r="B66" s="98" t="str">
        <v>Regulatory submissions</v>
      </c>
      <c r="C66" s="101"/>
      <c r="D66" s="101"/>
      <c r="E66" s="101"/>
      <c r="F66" s="235" cm="1">
        <f t="array" ref="F66">travelcost*'Key assumptions'!$H$91*'Key assumptions'!$H$97*_xlfn.XLOOKUP($B66,'Key assumptions'!$H$79:$H$88,_xlfn.XLOOKUP(F$59,'Key assumptions'!$J$78:$Q$78,'Key assumptions'!$J$79:$Q$88))</f>
        <v>0</v>
      </c>
      <c r="G66" s="235" cm="1">
        <f t="array" ref="G66">travelcost*'Key assumptions'!$H$91*'Key assumptions'!$H$97*_xlfn.XLOOKUP($B66,'Key assumptions'!$H$79:$H$88,_xlfn.XLOOKUP(G$59,'Key assumptions'!$J$78:$Q$78,'Key assumptions'!$J$79:$Q$88))</f>
        <v>0</v>
      </c>
      <c r="H66" s="235" cm="1">
        <f t="array" ref="H66">travelcost*'Key assumptions'!$H$91*'Key assumptions'!$H$97*_xlfn.XLOOKUP($B66,'Key assumptions'!$H$79:$H$88,_xlfn.XLOOKUP(H$59,'Key assumptions'!$J$78:$Q$78,'Key assumptions'!$J$79:$Q$88))</f>
        <v>0</v>
      </c>
      <c r="I66" s="235" cm="1">
        <f t="array" ref="I66">travelcost*'Key assumptions'!$H$91*'Key assumptions'!$H$97*_xlfn.XLOOKUP($B66,'Key assumptions'!$H$79:$H$88,_xlfn.XLOOKUP(I$59,'Key assumptions'!$J$78:$Q$78,'Key assumptions'!$J$79:$Q$88))</f>
        <v>0</v>
      </c>
      <c r="J66" s="235" cm="1">
        <f t="array" ref="J66">travelcost*'Key assumptions'!$H$91*'Key assumptions'!$H$97*_xlfn.XLOOKUP($B66,'Key assumptions'!$H$79:$H$88,_xlfn.XLOOKUP(J$59,'Key assumptions'!$J$78:$Q$78,'Key assumptions'!$J$79:$Q$88))</f>
        <v>0</v>
      </c>
      <c r="K66" s="235" cm="1">
        <f t="array" ref="K66">travelcost*'Key assumptions'!$H$91*'Key assumptions'!$H$97*_xlfn.XLOOKUP($B66,'Key assumptions'!$H$79:$H$88,_xlfn.XLOOKUP(K$59,'Key assumptions'!$J$78:$Q$78,'Key assumptions'!$J$79:$Q$88))</f>
        <v>0</v>
      </c>
      <c r="L66" s="235" cm="1">
        <f t="array" ref="L66">travelcost*'Key assumptions'!$H$91*'Key assumptions'!$H$97*_xlfn.XLOOKUP($B66,'Key assumptions'!$H$79:$H$88,_xlfn.XLOOKUP(L$59,'Key assumptions'!$J$78:$Q$78,'Key assumptions'!$J$79:$Q$88))</f>
        <v>0</v>
      </c>
      <c r="M66" s="235" cm="1">
        <f t="array" ref="M66">travelcost*'Key assumptions'!$H$91*'Key assumptions'!$H$97*_xlfn.XLOOKUP($B66,'Key assumptions'!$H$79:$H$88,_xlfn.XLOOKUP(M$59,'Key assumptions'!$J$78:$Q$78,'Key assumptions'!$J$79:$Q$88))</f>
        <v>0</v>
      </c>
      <c r="N66" s="236">
        <f t="shared" si="12"/>
        <v>0</v>
      </c>
    </row>
    <row r="67" spans="1:30" ht="17.25" thickBot="1" x14ac:dyDescent="0.35">
      <c r="B67" s="98" t="str">
        <v xml:space="preserve">System Resilience </v>
      </c>
      <c r="C67" s="101"/>
      <c r="D67" s="101"/>
      <c r="E67" s="101"/>
      <c r="F67" s="235" cm="1">
        <f t="array" ref="F67">travelcost*'Key assumptions'!$H$91*'Key assumptions'!$H$97*_xlfn.XLOOKUP($B67,'Key assumptions'!$H$79:$H$88,_xlfn.XLOOKUP(F$59,'Key assumptions'!$J$78:$Q$78,'Key assumptions'!$J$79:$Q$88))</f>
        <v>0</v>
      </c>
      <c r="G67" s="235" cm="1">
        <f t="array" ref="G67">travelcost*'Key assumptions'!$H$91*'Key assumptions'!$H$97*_xlfn.XLOOKUP($B67,'Key assumptions'!$H$79:$H$88,_xlfn.XLOOKUP(G$59,'Key assumptions'!$J$78:$Q$78,'Key assumptions'!$J$79:$Q$88))</f>
        <v>0</v>
      </c>
      <c r="H67" s="235" cm="1">
        <f t="array" ref="H67">travelcost*'Key assumptions'!$H$91*'Key assumptions'!$H$97*_xlfn.XLOOKUP($B67,'Key assumptions'!$H$79:$H$88,_xlfn.XLOOKUP(H$59,'Key assumptions'!$J$78:$Q$78,'Key assumptions'!$J$79:$Q$88))</f>
        <v>0</v>
      </c>
      <c r="I67" s="235" cm="1">
        <f t="array" ref="I67">travelcost*'Key assumptions'!$H$91*'Key assumptions'!$H$97*_xlfn.XLOOKUP($B67,'Key assumptions'!$H$79:$H$88,_xlfn.XLOOKUP(I$59,'Key assumptions'!$J$78:$Q$78,'Key assumptions'!$J$79:$Q$88))</f>
        <v>0</v>
      </c>
      <c r="J67" s="235" cm="1">
        <f t="array" ref="J67">travelcost*'Key assumptions'!$H$91*'Key assumptions'!$H$97*_xlfn.XLOOKUP($B67,'Key assumptions'!$H$79:$H$88,_xlfn.XLOOKUP(J$59,'Key assumptions'!$J$78:$Q$78,'Key assumptions'!$J$79:$Q$88))</f>
        <v>0</v>
      </c>
      <c r="K67" s="235" cm="1">
        <f t="array" ref="K67">travelcost*'Key assumptions'!$H$91*'Key assumptions'!$H$97*_xlfn.XLOOKUP($B67,'Key assumptions'!$H$79:$H$88,_xlfn.XLOOKUP(K$59,'Key assumptions'!$J$78:$Q$78,'Key assumptions'!$J$79:$Q$88))</f>
        <v>0</v>
      </c>
      <c r="L67" s="235" cm="1">
        <f t="array" ref="L67">travelcost*'Key assumptions'!$H$91*'Key assumptions'!$H$97*_xlfn.XLOOKUP($B67,'Key assumptions'!$H$79:$H$88,_xlfn.XLOOKUP(L$59,'Key assumptions'!$J$78:$Q$78,'Key assumptions'!$J$79:$Q$88))</f>
        <v>0</v>
      </c>
      <c r="M67" s="235" cm="1">
        <f t="array" ref="M67">travelcost*'Key assumptions'!$H$91*'Key assumptions'!$H$97*_xlfn.XLOOKUP($B67,'Key assumptions'!$H$79:$H$88,_xlfn.XLOOKUP(M$59,'Key assumptions'!$J$78:$Q$78,'Key assumptions'!$J$79:$Q$88))</f>
        <v>0</v>
      </c>
      <c r="N67" s="236">
        <f t="shared" si="12"/>
        <v>0</v>
      </c>
    </row>
    <row r="68" spans="1:30" ht="17.25" thickBot="1" x14ac:dyDescent="0.35">
      <c r="B68" s="98" t="str">
        <v>Network Planning</v>
      </c>
      <c r="C68" s="101"/>
      <c r="D68" s="101"/>
      <c r="E68" s="101"/>
      <c r="F68" s="319"/>
      <c r="G68" s="319"/>
      <c r="H68" s="319"/>
      <c r="I68" s="319"/>
      <c r="J68" s="319"/>
      <c r="K68" s="319"/>
      <c r="L68" s="319"/>
      <c r="M68" s="319"/>
      <c r="N68" s="236">
        <f t="shared" si="12"/>
        <v>0</v>
      </c>
    </row>
    <row r="69" spans="1:30" ht="17.25" thickBot="1" x14ac:dyDescent="0.35">
      <c r="B69" s="98" t="str">
        <v>[Spare]</v>
      </c>
      <c r="C69" s="101"/>
      <c r="D69" s="101"/>
      <c r="E69" s="101"/>
      <c r="F69" s="319"/>
      <c r="G69" s="319"/>
      <c r="H69" s="319"/>
      <c r="I69" s="319"/>
      <c r="J69" s="319"/>
      <c r="K69" s="319"/>
      <c r="L69" s="319"/>
      <c r="M69" s="319"/>
      <c r="N69" s="236">
        <f t="shared" si="12"/>
        <v>0</v>
      </c>
    </row>
    <row r="70" spans="1:30" ht="17.25" thickBot="1" x14ac:dyDescent="0.35">
      <c r="B70" s="100" t="s">
        <v>42</v>
      </c>
      <c r="C70" s="102"/>
      <c r="D70" s="102"/>
      <c r="E70" s="102"/>
      <c r="F70" s="236">
        <f t="shared" ref="F70:H70" si="13">SUM(F60:F69)</f>
        <v>0</v>
      </c>
      <c r="G70" s="236">
        <f t="shared" si="13"/>
        <v>26523</v>
      </c>
      <c r="H70" s="236">
        <f t="shared" si="13"/>
        <v>26523</v>
      </c>
      <c r="I70" s="236">
        <f>SUM(I60:I69)</f>
        <v>22734</v>
      </c>
      <c r="J70" s="236">
        <f t="shared" ref="J70:N70" si="14">SUM(J60:J69)</f>
        <v>17682</v>
      </c>
      <c r="K70" s="236">
        <f t="shared" si="14"/>
        <v>0</v>
      </c>
      <c r="L70" s="236">
        <f t="shared" si="14"/>
        <v>0</v>
      </c>
      <c r="M70" s="236">
        <f t="shared" si="14"/>
        <v>0</v>
      </c>
      <c r="N70" s="236">
        <f t="shared" si="14"/>
        <v>93462</v>
      </c>
    </row>
    <row r="73" spans="1:30" s="56" customFormat="1" x14ac:dyDescent="0.3">
      <c r="A73" s="57"/>
      <c r="B73" s="57" t="s">
        <v>136</v>
      </c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180"/>
      <c r="AA73" s="55"/>
      <c r="AB73" s="55"/>
      <c r="AC73" s="55"/>
      <c r="AD73" s="55"/>
    </row>
    <row r="74" spans="1:30" x14ac:dyDescent="0.3">
      <c r="A74" s="58"/>
      <c r="B74" s="45"/>
      <c r="C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</row>
    <row r="75" spans="1:30" ht="33.75" customHeight="1" thickBot="1" x14ac:dyDescent="0.35">
      <c r="C75" s="208" t="s">
        <v>213</v>
      </c>
      <c r="D75" s="208"/>
      <c r="E75" s="208"/>
      <c r="F75" s="307" t="s">
        <v>214</v>
      </c>
      <c r="G75" s="307"/>
      <c r="H75" s="307"/>
      <c r="I75" s="307"/>
      <c r="J75" s="307"/>
      <c r="K75" s="307"/>
      <c r="L75" s="307"/>
      <c r="M75" s="307"/>
    </row>
    <row r="76" spans="1:30" ht="17.25" thickBot="1" x14ac:dyDescent="0.35">
      <c r="B76" s="66" t="str">
        <f>B59</f>
        <v>Broader cost category</v>
      </c>
      <c r="C76" s="263" t="str" cm="1">
        <f t="array" ref="C76:M76">model_period</f>
        <v>FY2023</v>
      </c>
      <c r="D76" s="263" t="str">
        <v>FY2024</v>
      </c>
      <c r="E76" s="263" t="str">
        <v>FY2025</v>
      </c>
      <c r="F76" s="263" t="str">
        <v>FY2026</v>
      </c>
      <c r="G76" s="263" t="str">
        <v>FY2027</v>
      </c>
      <c r="H76" s="263" t="str">
        <v>FY2028</v>
      </c>
      <c r="I76" s="263" t="str">
        <v>FY2029</v>
      </c>
      <c r="J76" s="263" t="str">
        <v>FY2030</v>
      </c>
      <c r="K76" s="263" t="str">
        <v>FY2031</v>
      </c>
      <c r="L76" s="263" t="str">
        <v>FY2032</v>
      </c>
      <c r="M76" s="263" t="str">
        <v>FY2033</v>
      </c>
      <c r="N76" s="243" t="str">
        <f>N59</f>
        <v>Total capex</v>
      </c>
    </row>
    <row r="77" spans="1:30" ht="17.25" thickBot="1" x14ac:dyDescent="0.35">
      <c r="B77" s="98" t="str" cm="1">
        <f t="array" ref="B77:B86">_xlfn.UNIQUE('Key assumptions'!$G$24:$G$33)</f>
        <v>Corporate</v>
      </c>
      <c r="C77" s="101"/>
      <c r="D77" s="101"/>
      <c r="E77" s="101"/>
      <c r="F77" s="235">
        <f t="shared" ref="F77:H77" si="15">SUM(F10,F27,F44,F60)*labour_related_direct</f>
        <v>0</v>
      </c>
      <c r="G77" s="235">
        <f t="shared" si="15"/>
        <v>0</v>
      </c>
      <c r="H77" s="235">
        <f t="shared" si="15"/>
        <v>0</v>
      </c>
      <c r="I77" s="235">
        <f t="shared" ref="I77:M86" si="16">SUM(I10,I27,I44,I60)*labour_related_direct</f>
        <v>0</v>
      </c>
      <c r="J77" s="235">
        <f t="shared" si="16"/>
        <v>0</v>
      </c>
      <c r="K77" s="235">
        <f t="shared" si="16"/>
        <v>0</v>
      </c>
      <c r="L77" s="235">
        <f t="shared" si="16"/>
        <v>0</v>
      </c>
      <c r="M77" s="235">
        <f t="shared" si="16"/>
        <v>0</v>
      </c>
      <c r="N77" s="236">
        <f t="shared" ref="N77:N86" si="17">SUM(C77:M77)</f>
        <v>0</v>
      </c>
    </row>
    <row r="78" spans="1:30" ht="17.25" thickBot="1" x14ac:dyDescent="0.35">
      <c r="B78" s="98" t="str">
        <v>Asset Management</v>
      </c>
      <c r="C78" s="101"/>
      <c r="D78" s="101"/>
      <c r="E78" s="101"/>
      <c r="F78" s="235">
        <f t="shared" ref="F78:H78" si="18">SUM(F11,F28,F45,F61)*labour_related_direct</f>
        <v>0</v>
      </c>
      <c r="G78" s="235">
        <f t="shared" si="18"/>
        <v>0</v>
      </c>
      <c r="H78" s="235">
        <f t="shared" si="18"/>
        <v>0</v>
      </c>
      <c r="I78" s="235">
        <f t="shared" si="16"/>
        <v>0</v>
      </c>
      <c r="J78" s="235">
        <f t="shared" si="16"/>
        <v>0</v>
      </c>
      <c r="K78" s="235">
        <f t="shared" si="16"/>
        <v>0</v>
      </c>
      <c r="L78" s="235">
        <f t="shared" si="16"/>
        <v>0</v>
      </c>
      <c r="M78" s="235">
        <f t="shared" si="16"/>
        <v>0</v>
      </c>
      <c r="N78" s="236">
        <f t="shared" si="17"/>
        <v>0</v>
      </c>
    </row>
    <row r="79" spans="1:30" ht="17.25" thickBot="1" x14ac:dyDescent="0.35">
      <c r="B79" s="98" t="str">
        <v>Delivery</v>
      </c>
      <c r="C79" s="101"/>
      <c r="D79" s="101"/>
      <c r="E79" s="101"/>
      <c r="F79" s="235">
        <f t="shared" ref="F79:H79" si="19">SUM(F12,F29,F46,F62)*labour_related_direct</f>
        <v>0</v>
      </c>
      <c r="G79" s="235">
        <f t="shared" si="19"/>
        <v>12970.818934523182</v>
      </c>
      <c r="H79" s="235">
        <f t="shared" si="19"/>
        <v>12970.818934523182</v>
      </c>
      <c r="I79" s="235">
        <f t="shared" si="16"/>
        <v>12970.818934523182</v>
      </c>
      <c r="J79" s="235">
        <f t="shared" si="16"/>
        <v>0</v>
      </c>
      <c r="K79" s="235">
        <f t="shared" si="16"/>
        <v>0</v>
      </c>
      <c r="L79" s="235">
        <f t="shared" si="16"/>
        <v>0</v>
      </c>
      <c r="M79" s="235">
        <f t="shared" si="16"/>
        <v>0</v>
      </c>
      <c r="N79" s="236">
        <f t="shared" si="17"/>
        <v>38912.456803569548</v>
      </c>
    </row>
    <row r="80" spans="1:30" ht="17.25" thickBot="1" x14ac:dyDescent="0.35">
      <c r="B80" s="98" t="str">
        <v>Network Operations</v>
      </c>
      <c r="C80" s="101"/>
      <c r="D80" s="101"/>
      <c r="E80" s="101"/>
      <c r="F80" s="235">
        <f t="shared" ref="F80:H80" si="20">SUM(F13,F30,F47,F63)*labour_related_direct</f>
        <v>0</v>
      </c>
      <c r="G80" s="235">
        <f t="shared" si="20"/>
        <v>18578.426869410327</v>
      </c>
      <c r="H80" s="235">
        <f t="shared" si="20"/>
        <v>18578.426869410327</v>
      </c>
      <c r="I80" s="235">
        <f t="shared" si="16"/>
        <v>18578.426869410327</v>
      </c>
      <c r="J80" s="235">
        <f t="shared" si="16"/>
        <v>0</v>
      </c>
      <c r="K80" s="235">
        <f t="shared" si="16"/>
        <v>0</v>
      </c>
      <c r="L80" s="235">
        <f t="shared" si="16"/>
        <v>0</v>
      </c>
      <c r="M80" s="235">
        <f t="shared" si="16"/>
        <v>0</v>
      </c>
      <c r="N80" s="236">
        <f t="shared" si="17"/>
        <v>55735.280608230983</v>
      </c>
    </row>
    <row r="81" spans="1:30" ht="17.25" thickBot="1" x14ac:dyDescent="0.35">
      <c r="B81" s="98" t="str">
        <v>Finance</v>
      </c>
      <c r="C81" s="101"/>
      <c r="D81" s="101"/>
      <c r="E81" s="101"/>
      <c r="F81" s="235">
        <f t="shared" ref="F81:H81" si="21">SUM(F14,F31,F48,F64)*labour_related_direct</f>
        <v>0</v>
      </c>
      <c r="G81" s="235">
        <f t="shared" si="21"/>
        <v>46596.899999999994</v>
      </c>
      <c r="H81" s="235">
        <f t="shared" si="21"/>
        <v>34917.399999999994</v>
      </c>
      <c r="I81" s="235">
        <f t="shared" si="16"/>
        <v>15913.8</v>
      </c>
      <c r="J81" s="235">
        <f t="shared" si="16"/>
        <v>12377.4</v>
      </c>
      <c r="K81" s="235">
        <f t="shared" si="16"/>
        <v>0</v>
      </c>
      <c r="L81" s="235">
        <f t="shared" si="16"/>
        <v>0</v>
      </c>
      <c r="M81" s="235">
        <f t="shared" si="16"/>
        <v>0</v>
      </c>
      <c r="N81" s="236">
        <f t="shared" si="17"/>
        <v>109805.49999999999</v>
      </c>
    </row>
    <row r="82" spans="1:30" ht="17.25" thickBot="1" x14ac:dyDescent="0.35">
      <c r="B82" s="98" t="str">
        <v>IT</v>
      </c>
      <c r="C82" s="101"/>
      <c r="D82" s="101"/>
      <c r="E82" s="101"/>
      <c r="F82" s="235">
        <f t="shared" ref="F82:H82" si="22">SUM(F15,F32,F49,F65)*labour_related_direct</f>
        <v>0</v>
      </c>
      <c r="G82" s="235">
        <f t="shared" si="22"/>
        <v>2001.7252964498368</v>
      </c>
      <c r="H82" s="235">
        <f t="shared" si="22"/>
        <v>2001.7252964498368</v>
      </c>
      <c r="I82" s="235">
        <f t="shared" si="16"/>
        <v>2001.7252964498368</v>
      </c>
      <c r="J82" s="235">
        <f t="shared" si="16"/>
        <v>0</v>
      </c>
      <c r="K82" s="235">
        <f t="shared" si="16"/>
        <v>0</v>
      </c>
      <c r="L82" s="235">
        <f t="shared" si="16"/>
        <v>0</v>
      </c>
      <c r="M82" s="235">
        <f t="shared" si="16"/>
        <v>0</v>
      </c>
      <c r="N82" s="236">
        <f t="shared" si="17"/>
        <v>6005.1758893495107</v>
      </c>
    </row>
    <row r="83" spans="1:30" ht="17.25" thickBot="1" x14ac:dyDescent="0.35">
      <c r="B83" s="98" t="str">
        <v>Regulatory submissions</v>
      </c>
      <c r="C83" s="101"/>
      <c r="D83" s="101"/>
      <c r="E83" s="101"/>
      <c r="F83" s="235">
        <f t="shared" ref="F83:H83" si="23">SUM(F16,F33,F50,F66)*labour_related_direct</f>
        <v>0</v>
      </c>
      <c r="G83" s="235">
        <f t="shared" si="23"/>
        <v>0</v>
      </c>
      <c r="H83" s="235">
        <f t="shared" si="23"/>
        <v>0</v>
      </c>
      <c r="I83" s="235">
        <f t="shared" si="16"/>
        <v>0</v>
      </c>
      <c r="J83" s="235">
        <f t="shared" si="16"/>
        <v>0</v>
      </c>
      <c r="K83" s="235">
        <f t="shared" si="16"/>
        <v>0</v>
      </c>
      <c r="L83" s="235">
        <f t="shared" si="16"/>
        <v>0</v>
      </c>
      <c r="M83" s="235">
        <f t="shared" si="16"/>
        <v>0</v>
      </c>
      <c r="N83" s="236">
        <f t="shared" si="17"/>
        <v>0</v>
      </c>
    </row>
    <row r="84" spans="1:30" ht="17.25" thickBot="1" x14ac:dyDescent="0.35">
      <c r="B84" s="98" t="str">
        <v xml:space="preserve">System Resilience </v>
      </c>
      <c r="C84" s="101"/>
      <c r="D84" s="101"/>
      <c r="E84" s="101"/>
      <c r="F84" s="235">
        <f t="shared" ref="F84:H84" si="24">SUM(F17,F34,F51,F67)*labour_related_direct</f>
        <v>0</v>
      </c>
      <c r="G84" s="235">
        <f t="shared" si="24"/>
        <v>0</v>
      </c>
      <c r="H84" s="235">
        <f t="shared" si="24"/>
        <v>0</v>
      </c>
      <c r="I84" s="235">
        <f t="shared" si="16"/>
        <v>0</v>
      </c>
      <c r="J84" s="235">
        <f t="shared" si="16"/>
        <v>0</v>
      </c>
      <c r="K84" s="235">
        <f t="shared" si="16"/>
        <v>0</v>
      </c>
      <c r="L84" s="235">
        <f t="shared" si="16"/>
        <v>0</v>
      </c>
      <c r="M84" s="235">
        <f t="shared" si="16"/>
        <v>0</v>
      </c>
      <c r="N84" s="236">
        <f t="shared" si="17"/>
        <v>0</v>
      </c>
    </row>
    <row r="85" spans="1:30" ht="17.25" thickBot="1" x14ac:dyDescent="0.35">
      <c r="B85" s="98" t="str">
        <v>Network Planning</v>
      </c>
      <c r="C85" s="101"/>
      <c r="D85" s="101"/>
      <c r="E85" s="101"/>
      <c r="F85" s="235">
        <f t="shared" ref="F85:H85" si="25">SUM(F18,F35,F52,F68)*labour_related_direct</f>
        <v>0</v>
      </c>
      <c r="G85" s="235">
        <f t="shared" si="25"/>
        <v>0</v>
      </c>
      <c r="H85" s="235">
        <f t="shared" si="25"/>
        <v>0</v>
      </c>
      <c r="I85" s="235">
        <f t="shared" si="16"/>
        <v>0</v>
      </c>
      <c r="J85" s="235">
        <f t="shared" si="16"/>
        <v>0</v>
      </c>
      <c r="K85" s="235">
        <f t="shared" si="16"/>
        <v>0</v>
      </c>
      <c r="L85" s="235">
        <f t="shared" si="16"/>
        <v>0</v>
      </c>
      <c r="M85" s="235">
        <f t="shared" si="16"/>
        <v>0</v>
      </c>
      <c r="N85" s="236">
        <f t="shared" si="17"/>
        <v>0</v>
      </c>
    </row>
    <row r="86" spans="1:30" ht="17.25" thickBot="1" x14ac:dyDescent="0.35">
      <c r="B86" s="98" t="str">
        <v>[Spare]</v>
      </c>
      <c r="C86" s="101"/>
      <c r="D86" s="101"/>
      <c r="E86" s="101"/>
      <c r="F86" s="235">
        <f t="shared" ref="F86:H86" si="26">SUM(F19,F36,F53,F69)*labour_related_direct</f>
        <v>0</v>
      </c>
      <c r="G86" s="235">
        <f t="shared" si="26"/>
        <v>0</v>
      </c>
      <c r="H86" s="235">
        <f t="shared" si="26"/>
        <v>0</v>
      </c>
      <c r="I86" s="235">
        <f t="shared" si="16"/>
        <v>0</v>
      </c>
      <c r="J86" s="235">
        <f t="shared" si="16"/>
        <v>0</v>
      </c>
      <c r="K86" s="235">
        <f t="shared" si="16"/>
        <v>0</v>
      </c>
      <c r="L86" s="235">
        <f t="shared" si="16"/>
        <v>0</v>
      </c>
      <c r="M86" s="235">
        <f t="shared" si="16"/>
        <v>0</v>
      </c>
      <c r="N86" s="236">
        <f t="shared" si="17"/>
        <v>0</v>
      </c>
    </row>
    <row r="87" spans="1:30" ht="17.25" thickBot="1" x14ac:dyDescent="0.35">
      <c r="B87" s="82" t="s">
        <v>42</v>
      </c>
      <c r="C87" s="102"/>
      <c r="D87" s="102"/>
      <c r="E87" s="102"/>
      <c r="F87" s="77">
        <f t="shared" ref="F87:H87" si="27">SUM(F77:F86)</f>
        <v>0</v>
      </c>
      <c r="G87" s="77">
        <f t="shared" si="27"/>
        <v>80147.87110038333</v>
      </c>
      <c r="H87" s="77">
        <f t="shared" si="27"/>
        <v>68468.37110038333</v>
      </c>
      <c r="I87" s="77">
        <f>SUM(I77:I86)</f>
        <v>49464.771100383346</v>
      </c>
      <c r="J87" s="77">
        <f t="shared" ref="J87:N87" si="28">SUM(J77:J86)</f>
        <v>12377.4</v>
      </c>
      <c r="K87" s="77">
        <f t="shared" si="28"/>
        <v>0</v>
      </c>
      <c r="L87" s="77">
        <f t="shared" si="28"/>
        <v>0</v>
      </c>
      <c r="M87" s="77">
        <f t="shared" si="28"/>
        <v>0</v>
      </c>
      <c r="N87" s="77">
        <f t="shared" si="28"/>
        <v>210458.41330115005</v>
      </c>
    </row>
    <row r="89" spans="1:30" s="56" customFormat="1" x14ac:dyDescent="0.3">
      <c r="A89" s="57"/>
      <c r="B89" s="57" t="s">
        <v>137</v>
      </c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180"/>
      <c r="AA89" s="55"/>
      <c r="AB89" s="55"/>
      <c r="AC89" s="55"/>
      <c r="AD89" s="55"/>
    </row>
    <row r="90" spans="1:30" x14ac:dyDescent="0.3">
      <c r="A90" s="58"/>
      <c r="B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</row>
    <row r="91" spans="1:30" ht="33.75" customHeight="1" thickBot="1" x14ac:dyDescent="0.35">
      <c r="C91" s="208" t="s">
        <v>213</v>
      </c>
      <c r="D91" s="208"/>
      <c r="E91" s="208"/>
      <c r="F91" s="307" t="s">
        <v>214</v>
      </c>
      <c r="G91" s="307"/>
      <c r="H91" s="307"/>
      <c r="I91" s="307"/>
      <c r="J91" s="307"/>
      <c r="K91" s="307"/>
      <c r="L91" s="307"/>
      <c r="M91" s="307"/>
    </row>
    <row r="92" spans="1:30" ht="17.25" thickBot="1" x14ac:dyDescent="0.35">
      <c r="B92" s="66" t="str">
        <f t="shared" ref="B92:N92" si="29">B76</f>
        <v>Broader cost category</v>
      </c>
      <c r="C92" s="263" t="str" cm="1">
        <f t="array" ref="C92:M92">model_period</f>
        <v>FY2023</v>
      </c>
      <c r="D92" s="263" t="str">
        <v>FY2024</v>
      </c>
      <c r="E92" s="263" t="str">
        <v>FY2025</v>
      </c>
      <c r="F92" s="263" t="str">
        <v>FY2026</v>
      </c>
      <c r="G92" s="263" t="str">
        <v>FY2027</v>
      </c>
      <c r="H92" s="263" t="str">
        <v>FY2028</v>
      </c>
      <c r="I92" s="263" t="str">
        <v>FY2029</v>
      </c>
      <c r="J92" s="263" t="str">
        <v>FY2030</v>
      </c>
      <c r="K92" s="263" t="str">
        <v>FY2031</v>
      </c>
      <c r="L92" s="263" t="str">
        <v>FY2032</v>
      </c>
      <c r="M92" s="263" t="str">
        <v>FY2033</v>
      </c>
      <c r="N92" s="263" t="str">
        <f t="shared" si="29"/>
        <v>Total capex</v>
      </c>
    </row>
    <row r="93" spans="1:30" ht="17.25" thickBot="1" x14ac:dyDescent="0.35">
      <c r="B93" s="98" t="str">
        <f>B77</f>
        <v>Corporate</v>
      </c>
      <c r="C93" s="101"/>
      <c r="D93" s="101"/>
      <c r="E93" s="101"/>
      <c r="F93" s="235">
        <f t="shared" ref="F93:H93" si="30">SUM(F10,F27,F44,F60)*(1-labour_related_direct)</f>
        <v>0</v>
      </c>
      <c r="G93" s="235">
        <f t="shared" si="30"/>
        <v>0</v>
      </c>
      <c r="H93" s="235">
        <f t="shared" si="30"/>
        <v>0</v>
      </c>
      <c r="I93" s="235">
        <f t="shared" ref="I93:M93" si="31">SUM(I10,I27,I44,I60)*(1-labour_related_direct)</f>
        <v>0</v>
      </c>
      <c r="J93" s="235">
        <f t="shared" si="31"/>
        <v>0</v>
      </c>
      <c r="K93" s="235">
        <f t="shared" si="31"/>
        <v>0</v>
      </c>
      <c r="L93" s="235">
        <f t="shared" si="31"/>
        <v>0</v>
      </c>
      <c r="M93" s="235">
        <f t="shared" si="31"/>
        <v>0</v>
      </c>
      <c r="N93" s="236">
        <f t="shared" ref="N93" si="32">SUM(C93:M93)</f>
        <v>0</v>
      </c>
    </row>
    <row r="94" spans="1:30" ht="17.25" thickBot="1" x14ac:dyDescent="0.35">
      <c r="B94" s="98" t="str">
        <f t="shared" ref="B94:B102" si="33">B78</f>
        <v>Asset Management</v>
      </c>
      <c r="C94" s="101"/>
      <c r="D94" s="101"/>
      <c r="E94" s="101"/>
      <c r="F94" s="235">
        <f t="shared" ref="F94:H94" si="34">SUM(F11,F28,F45,F61)*(1-labour_related_direct)</f>
        <v>0</v>
      </c>
      <c r="G94" s="235">
        <f t="shared" si="34"/>
        <v>0</v>
      </c>
      <c r="H94" s="235">
        <f t="shared" si="34"/>
        <v>0</v>
      </c>
      <c r="I94" s="235">
        <f t="shared" ref="I94:M94" si="35">SUM(I11,I28,I45,I61)*(1-labour_related_direct)</f>
        <v>0</v>
      </c>
      <c r="J94" s="235">
        <f t="shared" si="35"/>
        <v>0</v>
      </c>
      <c r="K94" s="235">
        <f t="shared" si="35"/>
        <v>0</v>
      </c>
      <c r="L94" s="235">
        <f t="shared" si="35"/>
        <v>0</v>
      </c>
      <c r="M94" s="235">
        <f t="shared" si="35"/>
        <v>0</v>
      </c>
      <c r="N94" s="236">
        <f t="shared" ref="N94:N102" si="36">SUM(C94:M94)</f>
        <v>0</v>
      </c>
    </row>
    <row r="95" spans="1:30" ht="17.25" thickBot="1" x14ac:dyDescent="0.35">
      <c r="B95" s="98" t="str">
        <f t="shared" si="33"/>
        <v>Delivery</v>
      </c>
      <c r="C95" s="101"/>
      <c r="D95" s="101"/>
      <c r="E95" s="101"/>
      <c r="F95" s="235">
        <f t="shared" ref="F95:H95" si="37">SUM(F12,F29,F46,F62)*(1-labour_related_direct)</f>
        <v>0</v>
      </c>
      <c r="G95" s="235">
        <f t="shared" si="37"/>
        <v>5558.9224005099368</v>
      </c>
      <c r="H95" s="235">
        <f t="shared" si="37"/>
        <v>5558.9224005099368</v>
      </c>
      <c r="I95" s="235">
        <f t="shared" ref="I95:M95" si="38">SUM(I12,I29,I46,I62)*(1-labour_related_direct)</f>
        <v>5558.9224005099368</v>
      </c>
      <c r="J95" s="235">
        <f t="shared" si="38"/>
        <v>0</v>
      </c>
      <c r="K95" s="235">
        <f t="shared" si="38"/>
        <v>0</v>
      </c>
      <c r="L95" s="235">
        <f t="shared" si="38"/>
        <v>0</v>
      </c>
      <c r="M95" s="235">
        <f t="shared" si="38"/>
        <v>0</v>
      </c>
      <c r="N95" s="236">
        <f t="shared" si="36"/>
        <v>16676.767201529809</v>
      </c>
    </row>
    <row r="96" spans="1:30" ht="17.25" thickBot="1" x14ac:dyDescent="0.35">
      <c r="B96" s="98" t="str">
        <f t="shared" si="33"/>
        <v>Network Operations</v>
      </c>
      <c r="C96" s="101"/>
      <c r="D96" s="101"/>
      <c r="E96" s="101"/>
      <c r="F96" s="235">
        <f t="shared" ref="F96:H96" si="39">SUM(F13,F30,F47,F63)*(1-labour_related_direct)</f>
        <v>0</v>
      </c>
      <c r="G96" s="235">
        <f t="shared" si="39"/>
        <v>7962.1829440329993</v>
      </c>
      <c r="H96" s="235">
        <f t="shared" si="39"/>
        <v>7962.1829440329993</v>
      </c>
      <c r="I96" s="235">
        <f t="shared" ref="I96:M96" si="40">SUM(I13,I30,I47,I63)*(1-labour_related_direct)</f>
        <v>7962.1829440329993</v>
      </c>
      <c r="J96" s="235">
        <f t="shared" si="40"/>
        <v>0</v>
      </c>
      <c r="K96" s="235">
        <f t="shared" si="40"/>
        <v>0</v>
      </c>
      <c r="L96" s="235">
        <f t="shared" si="40"/>
        <v>0</v>
      </c>
      <c r="M96" s="235">
        <f t="shared" si="40"/>
        <v>0</v>
      </c>
      <c r="N96" s="236">
        <f t="shared" si="36"/>
        <v>23886.548832098997</v>
      </c>
    </row>
    <row r="97" spans="2:24" ht="17.25" thickBot="1" x14ac:dyDescent="0.35">
      <c r="B97" s="98" t="str">
        <f t="shared" si="33"/>
        <v>Finance</v>
      </c>
      <c r="C97" s="101"/>
      <c r="D97" s="101"/>
      <c r="E97" s="101"/>
      <c r="F97" s="235">
        <f t="shared" ref="F97:H97" si="41">SUM(F14,F31,F48,F64)*(1-labour_related_direct)</f>
        <v>0</v>
      </c>
      <c r="G97" s="235">
        <f t="shared" si="41"/>
        <v>19970.100000000002</v>
      </c>
      <c r="H97" s="235">
        <f t="shared" si="41"/>
        <v>14964.600000000002</v>
      </c>
      <c r="I97" s="235">
        <f t="shared" ref="I97:M97" si="42">SUM(I14,I31,I48,I64)*(1-labour_related_direct)</f>
        <v>6820.2000000000007</v>
      </c>
      <c r="J97" s="235">
        <f t="shared" si="42"/>
        <v>5304.6</v>
      </c>
      <c r="K97" s="235">
        <f t="shared" si="42"/>
        <v>0</v>
      </c>
      <c r="L97" s="235">
        <f t="shared" si="42"/>
        <v>0</v>
      </c>
      <c r="M97" s="235">
        <f t="shared" si="42"/>
        <v>0</v>
      </c>
      <c r="N97" s="236">
        <f t="shared" si="36"/>
        <v>47059.500000000007</v>
      </c>
    </row>
    <row r="98" spans="2:24" ht="17.25" thickBot="1" x14ac:dyDescent="0.35">
      <c r="B98" s="98" t="str">
        <f t="shared" si="33"/>
        <v>IT</v>
      </c>
      <c r="C98" s="101"/>
      <c r="D98" s="101"/>
      <c r="E98" s="101"/>
      <c r="F98" s="235">
        <f t="shared" ref="F98:H98" si="43">SUM(F15,F32,F49,F65)*(1-labour_related_direct)</f>
        <v>0</v>
      </c>
      <c r="G98" s="235">
        <f t="shared" si="43"/>
        <v>857.88226990707312</v>
      </c>
      <c r="H98" s="235">
        <f t="shared" si="43"/>
        <v>857.88226990707312</v>
      </c>
      <c r="I98" s="235">
        <f t="shared" ref="I98:M98" si="44">SUM(I15,I32,I49,I65)*(1-labour_related_direct)</f>
        <v>857.88226990707312</v>
      </c>
      <c r="J98" s="235">
        <f t="shared" si="44"/>
        <v>0</v>
      </c>
      <c r="K98" s="235">
        <f t="shared" si="44"/>
        <v>0</v>
      </c>
      <c r="L98" s="235">
        <f t="shared" si="44"/>
        <v>0</v>
      </c>
      <c r="M98" s="235">
        <f t="shared" si="44"/>
        <v>0</v>
      </c>
      <c r="N98" s="236">
        <f t="shared" si="36"/>
        <v>2573.6468097212191</v>
      </c>
    </row>
    <row r="99" spans="2:24" ht="17.25" thickBot="1" x14ac:dyDescent="0.35">
      <c r="B99" s="98" t="str">
        <f t="shared" si="33"/>
        <v>Regulatory submissions</v>
      </c>
      <c r="C99" s="101"/>
      <c r="D99" s="101"/>
      <c r="E99" s="101"/>
      <c r="F99" s="235">
        <f t="shared" ref="F99:H99" si="45">SUM(F16,F33,F50,F66)*(1-labour_related_direct)</f>
        <v>0</v>
      </c>
      <c r="G99" s="235">
        <f t="shared" si="45"/>
        <v>0</v>
      </c>
      <c r="H99" s="235">
        <f t="shared" si="45"/>
        <v>0</v>
      </c>
      <c r="I99" s="235">
        <f t="shared" ref="I99:M99" si="46">SUM(I16,I33,I50,I66)*(1-labour_related_direct)</f>
        <v>0</v>
      </c>
      <c r="J99" s="235">
        <f t="shared" si="46"/>
        <v>0</v>
      </c>
      <c r="K99" s="235">
        <f t="shared" si="46"/>
        <v>0</v>
      </c>
      <c r="L99" s="235">
        <f t="shared" si="46"/>
        <v>0</v>
      </c>
      <c r="M99" s="235">
        <f t="shared" si="46"/>
        <v>0</v>
      </c>
      <c r="N99" s="236">
        <f t="shared" si="36"/>
        <v>0</v>
      </c>
    </row>
    <row r="100" spans="2:24" ht="17.25" thickBot="1" x14ac:dyDescent="0.35">
      <c r="B100" s="98" t="str">
        <f t="shared" si="33"/>
        <v xml:space="preserve">System Resilience </v>
      </c>
      <c r="C100" s="101"/>
      <c r="D100" s="101"/>
      <c r="E100" s="101"/>
      <c r="F100" s="235">
        <f t="shared" ref="F100:H100" si="47">SUM(F17,F34,F51,F67)*(1-labour_related_direct)</f>
        <v>0</v>
      </c>
      <c r="G100" s="235">
        <f t="shared" si="47"/>
        <v>0</v>
      </c>
      <c r="H100" s="235">
        <f t="shared" si="47"/>
        <v>0</v>
      </c>
      <c r="I100" s="235">
        <f t="shared" ref="I100:M100" si="48">SUM(I17,I34,I51,I67)*(1-labour_related_direct)</f>
        <v>0</v>
      </c>
      <c r="J100" s="235">
        <f t="shared" si="48"/>
        <v>0</v>
      </c>
      <c r="K100" s="235">
        <f t="shared" si="48"/>
        <v>0</v>
      </c>
      <c r="L100" s="235">
        <f t="shared" si="48"/>
        <v>0</v>
      </c>
      <c r="M100" s="235">
        <f t="shared" si="48"/>
        <v>0</v>
      </c>
      <c r="N100" s="236">
        <f t="shared" si="36"/>
        <v>0</v>
      </c>
    </row>
    <row r="101" spans="2:24" ht="17.25" thickBot="1" x14ac:dyDescent="0.35">
      <c r="B101" s="98" t="str">
        <f t="shared" si="33"/>
        <v>Network Planning</v>
      </c>
      <c r="C101" s="101"/>
      <c r="D101" s="101"/>
      <c r="E101" s="101"/>
      <c r="F101" s="235">
        <f t="shared" ref="F101:H101" si="49">SUM(F18,F35,F52,F68)*(1-labour_related_direct)</f>
        <v>0</v>
      </c>
      <c r="G101" s="235">
        <f t="shared" si="49"/>
        <v>0</v>
      </c>
      <c r="H101" s="235">
        <f t="shared" si="49"/>
        <v>0</v>
      </c>
      <c r="I101" s="235">
        <f t="shared" ref="I101:M101" si="50">SUM(I18,I35,I52,I68)*(1-labour_related_direct)</f>
        <v>0</v>
      </c>
      <c r="J101" s="235">
        <f t="shared" si="50"/>
        <v>0</v>
      </c>
      <c r="K101" s="235">
        <f t="shared" si="50"/>
        <v>0</v>
      </c>
      <c r="L101" s="235">
        <f t="shared" si="50"/>
        <v>0</v>
      </c>
      <c r="M101" s="235">
        <f t="shared" si="50"/>
        <v>0</v>
      </c>
      <c r="N101" s="236">
        <f t="shared" si="36"/>
        <v>0</v>
      </c>
    </row>
    <row r="102" spans="2:24" ht="17.25" thickBot="1" x14ac:dyDescent="0.35">
      <c r="B102" s="98" t="str">
        <f t="shared" si="33"/>
        <v>[Spare]</v>
      </c>
      <c r="C102" s="101"/>
      <c r="D102" s="101"/>
      <c r="E102" s="101"/>
      <c r="F102" s="235">
        <f t="shared" ref="F102:H102" si="51">SUM(F19,F36,F53,F69)*(1-labour_related_direct)</f>
        <v>0</v>
      </c>
      <c r="G102" s="235">
        <f t="shared" si="51"/>
        <v>0</v>
      </c>
      <c r="H102" s="235">
        <f t="shared" si="51"/>
        <v>0</v>
      </c>
      <c r="I102" s="235">
        <f t="shared" ref="I102:M102" si="52">SUM(I19,I36,I53,I69)*(1-labour_related_direct)</f>
        <v>0</v>
      </c>
      <c r="J102" s="235">
        <f t="shared" si="52"/>
        <v>0</v>
      </c>
      <c r="K102" s="235">
        <f t="shared" si="52"/>
        <v>0</v>
      </c>
      <c r="L102" s="235">
        <f t="shared" si="52"/>
        <v>0</v>
      </c>
      <c r="M102" s="235">
        <f t="shared" si="52"/>
        <v>0</v>
      </c>
      <c r="N102" s="236">
        <f t="shared" si="36"/>
        <v>0</v>
      </c>
    </row>
    <row r="103" spans="2:24" ht="17.25" thickBot="1" x14ac:dyDescent="0.35">
      <c r="B103" s="82" t="s">
        <v>42</v>
      </c>
      <c r="C103" s="102"/>
      <c r="D103" s="102"/>
      <c r="E103" s="102"/>
      <c r="F103" s="77">
        <f t="shared" ref="F103:H103" si="53">SUM(F93:F102)</f>
        <v>0</v>
      </c>
      <c r="G103" s="77">
        <f t="shared" si="53"/>
        <v>34349.087614450007</v>
      </c>
      <c r="H103" s="77">
        <f t="shared" si="53"/>
        <v>29343.587614450011</v>
      </c>
      <c r="I103" s="77">
        <f>SUM(I93:I102)</f>
        <v>21199.187614450009</v>
      </c>
      <c r="J103" s="77">
        <f t="shared" ref="J103:N103" si="54">SUM(J93:J102)</f>
        <v>5304.6</v>
      </c>
      <c r="K103" s="77">
        <f t="shared" si="54"/>
        <v>0</v>
      </c>
      <c r="L103" s="77">
        <f t="shared" si="54"/>
        <v>0</v>
      </c>
      <c r="M103" s="77">
        <f t="shared" si="54"/>
        <v>0</v>
      </c>
      <c r="N103" s="77">
        <f t="shared" si="54"/>
        <v>90196.462843350033</v>
      </c>
      <c r="W103" s="195"/>
      <c r="X103" s="195"/>
    </row>
    <row r="105" spans="2:24" x14ac:dyDescent="0.3">
      <c r="B105" t="s">
        <v>174</v>
      </c>
      <c r="F105" s="195">
        <f t="shared" ref="F105:H105" si="55">F20+F37+F54+F70</f>
        <v>0</v>
      </c>
      <c r="G105" s="195">
        <f t="shared" si="55"/>
        <v>114496.95871483335</v>
      </c>
      <c r="H105" s="195">
        <f t="shared" si="55"/>
        <v>97811.958714833352</v>
      </c>
      <c r="I105" s="195">
        <f>I20+I37+I54+I70</f>
        <v>70663.958714833352</v>
      </c>
      <c r="J105" s="195">
        <f t="shared" ref="J105:N105" si="56">J20+J37+J54+J70</f>
        <v>17682</v>
      </c>
      <c r="K105" s="195">
        <f t="shared" si="56"/>
        <v>0</v>
      </c>
      <c r="L105" s="195">
        <f t="shared" si="56"/>
        <v>0</v>
      </c>
      <c r="M105" s="195">
        <f t="shared" si="56"/>
        <v>0</v>
      </c>
      <c r="N105" s="195">
        <f t="shared" si="56"/>
        <v>300654.8761445001</v>
      </c>
    </row>
    <row r="106" spans="2:24" x14ac:dyDescent="0.3">
      <c r="B106" t="s">
        <v>175</v>
      </c>
      <c r="F106" s="195">
        <f t="shared" ref="F106:H106" si="57">F87+F103</f>
        <v>0</v>
      </c>
      <c r="G106" s="195">
        <f t="shared" si="57"/>
        <v>114496.95871483334</v>
      </c>
      <c r="H106" s="195">
        <f t="shared" si="57"/>
        <v>97811.958714833338</v>
      </c>
      <c r="I106" s="195">
        <f>I87+I103</f>
        <v>70663.958714833352</v>
      </c>
      <c r="J106" s="195">
        <f t="shared" ref="J106:N106" si="58">J87+J103</f>
        <v>17682</v>
      </c>
      <c r="K106" s="195">
        <f t="shared" si="58"/>
        <v>0</v>
      </c>
      <c r="L106" s="195">
        <f t="shared" si="58"/>
        <v>0</v>
      </c>
      <c r="M106" s="195">
        <f t="shared" si="58"/>
        <v>0</v>
      </c>
      <c r="N106" s="195">
        <f t="shared" si="58"/>
        <v>300654.8761445001</v>
      </c>
    </row>
    <row r="107" spans="2:24" x14ac:dyDescent="0.3">
      <c r="B107" t="s">
        <v>97</v>
      </c>
      <c r="F107" s="224" t="str">
        <f t="shared" ref="F107:H107" si="59">IF(ROUND(F105-F106,3)=0,"OK","ERROR")</f>
        <v>OK</v>
      </c>
      <c r="G107" s="224" t="str">
        <f t="shared" si="59"/>
        <v>OK</v>
      </c>
      <c r="H107" s="224" t="str">
        <f t="shared" si="59"/>
        <v>OK</v>
      </c>
      <c r="I107" s="224" t="str">
        <f>IF(ROUND(I105-I106,3)=0,"OK","ERROR")</f>
        <v>OK</v>
      </c>
      <c r="J107" s="224" t="str">
        <f t="shared" ref="J107:N107" si="60">IF(ROUND(J105-J106,3)=0,"OK","ERROR")</f>
        <v>OK</v>
      </c>
      <c r="K107" s="224" t="str">
        <f t="shared" si="60"/>
        <v>OK</v>
      </c>
      <c r="L107" s="224" t="str">
        <f t="shared" si="60"/>
        <v>OK</v>
      </c>
      <c r="M107" s="224" t="str">
        <f t="shared" si="60"/>
        <v>OK</v>
      </c>
      <c r="N107" s="224" t="str">
        <f t="shared" si="60"/>
        <v>OK</v>
      </c>
    </row>
  </sheetData>
  <mergeCells count="1">
    <mergeCell ref="O8:Y8"/>
  </mergeCells>
  <conditionalFormatting sqref="F107:N107">
    <cfRule type="cellIs" dxfId="90" priority="1" operator="equal">
      <formula>"ERROR"</formula>
    </cfRule>
    <cfRule type="cellIs" dxfId="89" priority="2" operator="equal">
      <formula>"OK"</formula>
    </cfRule>
    <cfRule type="cellIs" dxfId="88" priority="3" operator="equal">
      <formula>"ERROR"</formula>
    </cfRule>
    <cfRule type="cellIs" dxfId="87" priority="4" operator="equal">
      <formula>"OK"</formula>
    </cfRule>
    <cfRule type="expression" dxfId="86" priority="5">
      <formula>$Q107="Manual $ Spread"</formula>
    </cfRule>
    <cfRule type="expression" priority="6">
      <formula>$Q107="Manual $ Spread"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FBA08-78FA-4DBB-9EB9-B9EBE6AE9E54}">
  <sheetPr codeName="Sheet12">
    <tabColor rgb="FFFF0000"/>
  </sheetPr>
  <dimension ref="A1:BE39"/>
  <sheetViews>
    <sheetView showGridLines="0" zoomScaleNormal="100" workbookViewId="0"/>
  </sheetViews>
  <sheetFormatPr defaultColWidth="9.21875" defaultRowHeight="15" x14ac:dyDescent="0.3"/>
  <cols>
    <col min="1" max="1" width="3.6640625" style="21" customWidth="1"/>
    <col min="2" max="2" width="33.109375" style="21" customWidth="1"/>
    <col min="3" max="8" width="10.6640625" style="21" customWidth="1"/>
    <col min="9" max="14" width="12.6640625" style="21" customWidth="1"/>
    <col min="15" max="15" width="3.6640625" style="21" customWidth="1"/>
    <col min="16" max="16" width="30.88671875" style="21" customWidth="1"/>
    <col min="17" max="22" width="10.6640625" style="21" customWidth="1"/>
    <col min="23" max="28" width="12.6640625" style="21" customWidth="1"/>
    <col min="29" max="29" width="3.6640625" style="21" customWidth="1"/>
    <col min="30" max="30" width="32.44140625" style="21" customWidth="1"/>
    <col min="31" max="36" width="10.6640625" style="21" customWidth="1"/>
    <col min="37" max="42" width="12.6640625" style="21" customWidth="1"/>
    <col min="43" max="43" width="9.21875" style="21"/>
    <col min="44" max="44" width="33.5546875" style="21" customWidth="1"/>
    <col min="45" max="56" width="12.6640625" style="21" customWidth="1"/>
    <col min="57" max="16384" width="9.21875" style="21"/>
  </cols>
  <sheetData>
    <row r="1" spans="1:57" s="32" customFormat="1" ht="35.25" customHeight="1" x14ac:dyDescent="0.3">
      <c r="A1" s="29"/>
      <c r="B1" s="173" t="str">
        <f>Overview!$B$1</f>
        <v>Labour and overhead costs for the System Operability project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29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</row>
    <row r="2" spans="1:57" s="32" customFormat="1" ht="26.25" customHeight="1" x14ac:dyDescent="0.3">
      <c r="A2" s="31"/>
      <c r="B2" s="129" t="s">
        <v>138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269"/>
      <c r="AF2" s="269"/>
      <c r="AG2" s="269"/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</row>
    <row r="4" spans="1:57" x14ac:dyDescent="0.3">
      <c r="B4" s="35" t="s">
        <v>43</v>
      </c>
    </row>
    <row r="5" spans="1:57" x14ac:dyDescent="0.3">
      <c r="B5" s="39" t="s">
        <v>139</v>
      </c>
      <c r="C5" s="39"/>
      <c r="D5" s="39"/>
      <c r="E5" s="39"/>
      <c r="F5" s="39"/>
      <c r="G5" s="39"/>
      <c r="H5" s="39"/>
    </row>
    <row r="6" spans="1:57" x14ac:dyDescent="0.3">
      <c r="B6" s="39"/>
      <c r="C6" s="39"/>
      <c r="D6" s="39"/>
      <c r="E6" s="39"/>
      <c r="F6" s="39"/>
      <c r="G6" s="39"/>
      <c r="H6" s="39"/>
    </row>
    <row r="7" spans="1:57" s="46" customFormat="1" x14ac:dyDescent="0.3"/>
    <row r="8" spans="1:57" x14ac:dyDescent="0.3">
      <c r="B8" s="47" t="s">
        <v>122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Q8" s="47" t="s">
        <v>140</v>
      </c>
      <c r="R8" s="47"/>
      <c r="S8" s="47"/>
      <c r="T8" s="47"/>
      <c r="U8" s="47"/>
      <c r="V8" s="47"/>
      <c r="W8" s="48"/>
      <c r="X8" s="48"/>
      <c r="Y8" s="48"/>
      <c r="Z8" s="48"/>
      <c r="AA8" s="48"/>
      <c r="AB8" s="48"/>
      <c r="AE8" s="47" t="s">
        <v>141</v>
      </c>
      <c r="AF8" s="47"/>
      <c r="AG8" s="47"/>
      <c r="AH8" s="47"/>
      <c r="AI8" s="47"/>
      <c r="AJ8" s="47"/>
      <c r="AK8" s="48"/>
      <c r="AL8" s="48"/>
      <c r="AM8" s="48"/>
      <c r="AN8" s="48"/>
      <c r="AO8" s="48"/>
      <c r="AP8" s="48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</row>
    <row r="9" spans="1:57" x14ac:dyDescent="0.3">
      <c r="B9" s="38"/>
      <c r="Q9" s="38"/>
      <c r="R9" s="38"/>
      <c r="S9" s="38"/>
      <c r="T9" s="38"/>
      <c r="U9" s="38"/>
      <c r="V9" s="38"/>
      <c r="AE9" s="38"/>
      <c r="AF9" s="38"/>
      <c r="AG9" s="38"/>
      <c r="AH9" s="38"/>
      <c r="AI9" s="38"/>
      <c r="AJ9" s="38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</row>
    <row r="10" spans="1:57" ht="17.25" customHeight="1" thickBot="1" x14ac:dyDescent="0.35">
      <c r="C10" s="85" t="s">
        <v>212</v>
      </c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Q10" s="85" t="s">
        <v>212</v>
      </c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E10" s="85" t="s">
        <v>212</v>
      </c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</row>
    <row r="11" spans="1:57" ht="31.5" customHeight="1" thickBot="1" x14ac:dyDescent="0.35">
      <c r="B11" s="113"/>
      <c r="C11" s="318" t="s">
        <v>108</v>
      </c>
      <c r="D11" s="318"/>
      <c r="E11" s="318"/>
      <c r="F11" s="317" t="s">
        <v>116</v>
      </c>
      <c r="G11" s="317"/>
      <c r="H11" s="317"/>
      <c r="I11" s="317"/>
      <c r="J11" s="317"/>
      <c r="K11" s="317"/>
      <c r="L11" s="317"/>
      <c r="M11" s="317"/>
      <c r="N11" s="317"/>
      <c r="P11" s="75"/>
      <c r="Q11" s="318" t="s">
        <v>108</v>
      </c>
      <c r="R11" s="318"/>
      <c r="S11" s="318"/>
      <c r="T11" s="317" t="s">
        <v>116</v>
      </c>
      <c r="U11" s="317"/>
      <c r="V11" s="317"/>
      <c r="W11" s="317"/>
      <c r="X11" s="317"/>
      <c r="Y11" s="317"/>
      <c r="Z11" s="317"/>
      <c r="AA11" s="317"/>
      <c r="AB11" s="317"/>
      <c r="AD11" s="75"/>
      <c r="AE11" s="318" t="s">
        <v>108</v>
      </c>
      <c r="AF11" s="318"/>
      <c r="AG11" s="318"/>
      <c r="AH11" s="317" t="s">
        <v>116</v>
      </c>
      <c r="AI11" s="317"/>
      <c r="AJ11" s="317"/>
      <c r="AK11" s="317"/>
      <c r="AL11" s="317"/>
      <c r="AM11" s="317"/>
      <c r="AN11" s="317"/>
      <c r="AO11" s="317"/>
      <c r="AP11" s="317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</row>
    <row r="12" spans="1:57" ht="57" customHeight="1" thickBot="1" x14ac:dyDescent="0.35">
      <c r="B12" s="66" t="s">
        <v>125</v>
      </c>
      <c r="C12" s="67" t="str" cm="1">
        <f t="array" ref="C12:M12">model_period</f>
        <v>FY2023</v>
      </c>
      <c r="D12" s="67" t="str">
        <v>FY2024</v>
      </c>
      <c r="E12" s="67" t="str">
        <v>FY2025</v>
      </c>
      <c r="F12" s="67" t="str">
        <v>FY2026</v>
      </c>
      <c r="G12" s="67" t="str">
        <v>FY2027</v>
      </c>
      <c r="H12" s="67" t="str">
        <v>FY2028</v>
      </c>
      <c r="I12" s="67" t="str">
        <v>FY2029</v>
      </c>
      <c r="J12" s="67" t="str">
        <v>FY2030</v>
      </c>
      <c r="K12" s="67" t="str">
        <v>FY2031</v>
      </c>
      <c r="L12" s="67" t="str">
        <v>FY2032</v>
      </c>
      <c r="M12" s="67" t="str">
        <v>FY2033</v>
      </c>
      <c r="N12" s="67" t="s">
        <v>126</v>
      </c>
      <c r="P12" s="66" t="s">
        <v>125</v>
      </c>
      <c r="Q12" s="67" t="str" cm="1">
        <f t="array" ref="Q12:AA12">model_period</f>
        <v>FY2023</v>
      </c>
      <c r="R12" s="67" t="str">
        <v>FY2024</v>
      </c>
      <c r="S12" s="67" t="str">
        <v>FY2025</v>
      </c>
      <c r="T12" s="67" t="str">
        <v>FY2026</v>
      </c>
      <c r="U12" s="67" t="str">
        <v>FY2027</v>
      </c>
      <c r="V12" s="67" t="str">
        <v>FY2028</v>
      </c>
      <c r="W12" s="67" t="str">
        <v>FY2029</v>
      </c>
      <c r="X12" s="67" t="str">
        <v>FY2030</v>
      </c>
      <c r="Y12" s="67" t="str">
        <v>FY2031</v>
      </c>
      <c r="Z12" s="67" t="str">
        <v>FY2032</v>
      </c>
      <c r="AA12" s="67" t="str">
        <v>FY2033</v>
      </c>
      <c r="AB12" s="67" t="s">
        <v>126</v>
      </c>
      <c r="AD12" s="66" t="s">
        <v>125</v>
      </c>
      <c r="AE12" s="67" t="str" cm="1">
        <f t="array" ref="AE12:AO12">model_period</f>
        <v>FY2023</v>
      </c>
      <c r="AF12" s="67" t="str">
        <v>FY2024</v>
      </c>
      <c r="AG12" s="67" t="str">
        <v>FY2025</v>
      </c>
      <c r="AH12" s="67" t="str">
        <v>FY2026</v>
      </c>
      <c r="AI12" s="67" t="str">
        <v>FY2027</v>
      </c>
      <c r="AJ12" s="67" t="str">
        <v>FY2028</v>
      </c>
      <c r="AK12" s="67" t="str">
        <v>FY2029</v>
      </c>
      <c r="AL12" s="67" t="str">
        <v>FY2030</v>
      </c>
      <c r="AM12" s="67" t="str">
        <v>FY2031</v>
      </c>
      <c r="AN12" s="67" t="str">
        <v>FY2032</v>
      </c>
      <c r="AO12" s="67" t="str">
        <v>FY2033</v>
      </c>
      <c r="AP12" s="67" t="s">
        <v>126</v>
      </c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</row>
    <row r="13" spans="1:57" ht="12.95" customHeight="1" thickBot="1" x14ac:dyDescent="0.35">
      <c r="B13" s="78" t="str" cm="1">
        <f t="array" ref="B13:B14">_xlfn.UNIQUE(non_labour_category)</f>
        <v>Network Operations</v>
      </c>
      <c r="C13" s="101"/>
      <c r="D13" s="101"/>
      <c r="E13" s="101"/>
      <c r="F13" s="76">
        <f>SUMIFS('Non-labour_inputs'!GV$9:GV$103,'Non-labour_inputs'!$A$9:$A$103,$B13)</f>
        <v>0</v>
      </c>
      <c r="G13" s="76">
        <f>SUMIFS('Non-labour_inputs'!GW$9:GW$103,'Non-labour_inputs'!$A$9:$A$103,$B13)</f>
        <v>183990.82568807332</v>
      </c>
      <c r="H13" s="76">
        <f>SUMIFS('Non-labour_inputs'!GX$9:GX$103,'Non-labour_inputs'!$A$9:$A$103,$B13)</f>
        <v>42459.421312632316</v>
      </c>
      <c r="I13" s="76">
        <f>SUMIFS('Non-labour_inputs'!GY$9:GY$103,'Non-labour_inputs'!$A$9:$A$103,$B13)</f>
        <v>42459.421312632316</v>
      </c>
      <c r="J13" s="76">
        <f>SUMIFS('Non-labour_inputs'!GZ$9:GZ$103,'Non-labour_inputs'!$A$9:$A$103,$B13)</f>
        <v>42459.421312632316</v>
      </c>
      <c r="K13" s="76">
        <f>SUMIFS('Non-labour_inputs'!HA$9:HA$103,'Non-labour_inputs'!$A$9:$A$103,$B13)</f>
        <v>42459.421312632316</v>
      </c>
      <c r="L13" s="76">
        <f>SUMIFS('Non-labour_inputs'!HB$9:HB$103,'Non-labour_inputs'!$A$9:$A$103,$B13)</f>
        <v>0</v>
      </c>
      <c r="M13" s="76">
        <f>SUMIFS('Non-labour_inputs'!HC$9:HC$103,'Non-labour_inputs'!$A$9:$A$103,$B13)</f>
        <v>0</v>
      </c>
      <c r="N13" s="77">
        <f t="shared" ref="N13:N19" si="0">SUM(C13:M13)</f>
        <v>353828.51093860262</v>
      </c>
      <c r="P13" s="98" t="str" cm="1">
        <f t="array" ref="P13:P19">$B$13:$B$19</f>
        <v>Network Operations</v>
      </c>
      <c r="Q13" s="101"/>
      <c r="R13" s="101"/>
      <c r="S13" s="101"/>
      <c r="T13" s="76">
        <f t="shared" ref="T13:T19" si="1">F13*nonlab_direct</f>
        <v>0</v>
      </c>
      <c r="U13" s="76">
        <f t="shared" ref="U13:U19" si="2">G13*nonlab_direct</f>
        <v>0</v>
      </c>
      <c r="V13" s="76">
        <f t="shared" ref="V13:V19" si="3">H13*nonlab_direct</f>
        <v>0</v>
      </c>
      <c r="W13" s="76">
        <f t="shared" ref="W13:AA19" si="4">I13*nonlab_direct</f>
        <v>0</v>
      </c>
      <c r="X13" s="76">
        <f t="shared" si="4"/>
        <v>0</v>
      </c>
      <c r="Y13" s="76">
        <f t="shared" si="4"/>
        <v>0</v>
      </c>
      <c r="Z13" s="76">
        <f t="shared" si="4"/>
        <v>0</v>
      </c>
      <c r="AA13" s="76">
        <f t="shared" si="4"/>
        <v>0</v>
      </c>
      <c r="AB13" s="77">
        <f t="shared" ref="AB13:AB19" si="5">SUM(Q13:AA13)</f>
        <v>0</v>
      </c>
      <c r="AD13" s="98" t="str" cm="1">
        <f t="array" ref="AD13:AD19">$B$13:$B$19</f>
        <v>Network Operations</v>
      </c>
      <c r="AE13" s="101"/>
      <c r="AF13" s="101"/>
      <c r="AG13" s="101"/>
      <c r="AH13" s="76">
        <f t="shared" ref="AH13:AJ19" si="6">F13-T13</f>
        <v>0</v>
      </c>
      <c r="AI13" s="76">
        <f t="shared" si="6"/>
        <v>183990.82568807332</v>
      </c>
      <c r="AJ13" s="76">
        <f t="shared" si="6"/>
        <v>42459.421312632316</v>
      </c>
      <c r="AK13" s="76">
        <f>I13-W13</f>
        <v>42459.421312632316</v>
      </c>
      <c r="AL13" s="76">
        <f t="shared" ref="AL13:AL19" si="7">J13-X13</f>
        <v>42459.421312632316</v>
      </c>
      <c r="AM13" s="76">
        <f t="shared" ref="AM13:AM19" si="8">K13-Y13</f>
        <v>42459.421312632316</v>
      </c>
      <c r="AN13" s="76">
        <f t="shared" ref="AN13:AN19" si="9">L13-Z13</f>
        <v>0</v>
      </c>
      <c r="AO13" s="76">
        <f t="shared" ref="AO13:AO19" si="10">M13-AA13</f>
        <v>0</v>
      </c>
      <c r="AP13" s="77">
        <f t="shared" ref="AP13:AP19" si="11">SUM(AE13:AO13)</f>
        <v>353828.51093860262</v>
      </c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</row>
    <row r="14" spans="1:57" ht="12.95" customHeight="1" thickBot="1" x14ac:dyDescent="0.35">
      <c r="B14" s="78">
        <v>0</v>
      </c>
      <c r="C14" s="101"/>
      <c r="D14" s="101"/>
      <c r="E14" s="101"/>
      <c r="F14" s="76">
        <f>SUMIFS('Non-labour_inputs'!GV$9:GV$103,'Non-labour_inputs'!$A$9:$A$103,$B14)</f>
        <v>0</v>
      </c>
      <c r="G14" s="76">
        <f>SUMIFS('Non-labour_inputs'!GW$9:GW$103,'Non-labour_inputs'!$A$9:$A$103,$B14)</f>
        <v>0</v>
      </c>
      <c r="H14" s="76">
        <f>SUMIFS('Non-labour_inputs'!GX$9:GX$103,'Non-labour_inputs'!$A$9:$A$103,$B14)</f>
        <v>0</v>
      </c>
      <c r="I14" s="76">
        <f>SUMIFS('Non-labour_inputs'!GY$9:GY$103,'Non-labour_inputs'!$A$9:$A$103,$B14)</f>
        <v>0</v>
      </c>
      <c r="J14" s="76">
        <f>SUMIFS('Non-labour_inputs'!GZ$9:GZ$103,'Non-labour_inputs'!$A$9:$A$103,$B14)</f>
        <v>0</v>
      </c>
      <c r="K14" s="76">
        <f>SUMIFS('Non-labour_inputs'!HA$9:HA$103,'Non-labour_inputs'!$A$9:$A$103,$B14)</f>
        <v>0</v>
      </c>
      <c r="L14" s="76">
        <f>SUMIFS('Non-labour_inputs'!HB$9:HB$103,'Non-labour_inputs'!$A$9:$A$103,$B14)</f>
        <v>0</v>
      </c>
      <c r="M14" s="76">
        <f>SUMIFS('Non-labour_inputs'!HC$9:HC$103,'Non-labour_inputs'!$A$9:$A$103,$B14)</f>
        <v>0</v>
      </c>
      <c r="N14" s="77">
        <f t="shared" si="0"/>
        <v>0</v>
      </c>
      <c r="P14" s="99">
        <v>0</v>
      </c>
      <c r="Q14" s="101"/>
      <c r="R14" s="101"/>
      <c r="S14" s="101"/>
      <c r="T14" s="76">
        <f t="shared" si="1"/>
        <v>0</v>
      </c>
      <c r="U14" s="76">
        <f t="shared" si="2"/>
        <v>0</v>
      </c>
      <c r="V14" s="76">
        <f t="shared" si="3"/>
        <v>0</v>
      </c>
      <c r="W14" s="76">
        <f t="shared" si="4"/>
        <v>0</v>
      </c>
      <c r="X14" s="76">
        <f t="shared" si="4"/>
        <v>0</v>
      </c>
      <c r="Y14" s="76">
        <f t="shared" si="4"/>
        <v>0</v>
      </c>
      <c r="Z14" s="76">
        <f t="shared" si="4"/>
        <v>0</v>
      </c>
      <c r="AA14" s="76">
        <f t="shared" si="4"/>
        <v>0</v>
      </c>
      <c r="AB14" s="77">
        <f t="shared" si="5"/>
        <v>0</v>
      </c>
      <c r="AD14" s="98">
        <v>0</v>
      </c>
      <c r="AE14" s="101"/>
      <c r="AF14" s="101"/>
      <c r="AG14" s="101"/>
      <c r="AH14" s="76">
        <f t="shared" si="6"/>
        <v>0</v>
      </c>
      <c r="AI14" s="76">
        <f t="shared" si="6"/>
        <v>0</v>
      </c>
      <c r="AJ14" s="76">
        <f t="shared" si="6"/>
        <v>0</v>
      </c>
      <c r="AK14" s="76">
        <f t="shared" ref="AK14:AK19" si="12">I14-W14</f>
        <v>0</v>
      </c>
      <c r="AL14" s="76">
        <f t="shared" si="7"/>
        <v>0</v>
      </c>
      <c r="AM14" s="76">
        <f t="shared" si="8"/>
        <v>0</v>
      </c>
      <c r="AN14" s="76">
        <f t="shared" si="9"/>
        <v>0</v>
      </c>
      <c r="AO14" s="76">
        <f t="shared" si="10"/>
        <v>0</v>
      </c>
      <c r="AP14" s="77">
        <f t="shared" si="11"/>
        <v>0</v>
      </c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</row>
    <row r="15" spans="1:57" ht="12.95" customHeight="1" thickBot="1" x14ac:dyDescent="0.35">
      <c r="B15" s="78"/>
      <c r="C15" s="101"/>
      <c r="D15" s="101"/>
      <c r="E15" s="101"/>
      <c r="F15" s="76">
        <f>SUMIFS('Non-labour_inputs'!GV$9:GV$103,'Non-labour_inputs'!$A$9:$A$103,$B15)</f>
        <v>0</v>
      </c>
      <c r="G15" s="76">
        <f>SUMIFS('Non-labour_inputs'!GW$9:GW$103,'Non-labour_inputs'!$A$9:$A$103,$B15)</f>
        <v>0</v>
      </c>
      <c r="H15" s="76">
        <f>SUMIFS('Non-labour_inputs'!GX$9:GX$103,'Non-labour_inputs'!$A$9:$A$103,$B15)</f>
        <v>0</v>
      </c>
      <c r="I15" s="76">
        <f>SUMIFS('Non-labour_inputs'!GY$9:GY$103,'Non-labour_inputs'!$A$9:$A$103,$B15)</f>
        <v>0</v>
      </c>
      <c r="J15" s="76">
        <f>SUMIFS('Non-labour_inputs'!GZ$9:GZ$103,'Non-labour_inputs'!$A$9:$A$103,$B15)</f>
        <v>0</v>
      </c>
      <c r="K15" s="76">
        <f>SUMIFS('Non-labour_inputs'!HA$9:HA$103,'Non-labour_inputs'!$A$9:$A$103,$B15)</f>
        <v>0</v>
      </c>
      <c r="L15" s="76">
        <f>SUMIFS('Non-labour_inputs'!HB$9:HB$103,'Non-labour_inputs'!$A$9:$A$103,$B15)</f>
        <v>0</v>
      </c>
      <c r="M15" s="76">
        <f>SUMIFS('Non-labour_inputs'!HC$9:HC$103,'Non-labour_inputs'!$A$9:$A$103,$B15)</f>
        <v>0</v>
      </c>
      <c r="N15" s="77">
        <f t="shared" si="0"/>
        <v>0</v>
      </c>
      <c r="P15" s="98">
        <v>0</v>
      </c>
      <c r="Q15" s="101"/>
      <c r="R15" s="101"/>
      <c r="S15" s="101"/>
      <c r="T15" s="76">
        <f t="shared" si="1"/>
        <v>0</v>
      </c>
      <c r="U15" s="76">
        <f t="shared" si="2"/>
        <v>0</v>
      </c>
      <c r="V15" s="76">
        <f t="shared" si="3"/>
        <v>0</v>
      </c>
      <c r="W15" s="76">
        <f t="shared" si="4"/>
        <v>0</v>
      </c>
      <c r="X15" s="76">
        <f t="shared" si="4"/>
        <v>0</v>
      </c>
      <c r="Y15" s="76">
        <f t="shared" si="4"/>
        <v>0</v>
      </c>
      <c r="Z15" s="76">
        <f t="shared" si="4"/>
        <v>0</v>
      </c>
      <c r="AA15" s="76">
        <f t="shared" si="4"/>
        <v>0</v>
      </c>
      <c r="AB15" s="77">
        <f t="shared" si="5"/>
        <v>0</v>
      </c>
      <c r="AD15" s="98">
        <v>0</v>
      </c>
      <c r="AE15" s="101"/>
      <c r="AF15" s="101"/>
      <c r="AG15" s="101"/>
      <c r="AH15" s="76">
        <f t="shared" si="6"/>
        <v>0</v>
      </c>
      <c r="AI15" s="76">
        <f t="shared" si="6"/>
        <v>0</v>
      </c>
      <c r="AJ15" s="76">
        <f t="shared" si="6"/>
        <v>0</v>
      </c>
      <c r="AK15" s="76">
        <f t="shared" si="12"/>
        <v>0</v>
      </c>
      <c r="AL15" s="76">
        <f t="shared" si="7"/>
        <v>0</v>
      </c>
      <c r="AM15" s="76">
        <f t="shared" si="8"/>
        <v>0</v>
      </c>
      <c r="AN15" s="76">
        <f t="shared" si="9"/>
        <v>0</v>
      </c>
      <c r="AO15" s="76">
        <f t="shared" si="10"/>
        <v>0</v>
      </c>
      <c r="AP15" s="77">
        <f t="shared" si="11"/>
        <v>0</v>
      </c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</row>
    <row r="16" spans="1:57" ht="12.95" customHeight="1" thickBot="1" x14ac:dyDescent="0.35">
      <c r="B16" s="78"/>
      <c r="C16" s="101"/>
      <c r="D16" s="101"/>
      <c r="E16" s="101"/>
      <c r="F16" s="76">
        <f>SUMIFS('Non-labour_inputs'!GV$9:GV$103,'Non-labour_inputs'!$A$9:$A$103,$B16)</f>
        <v>0</v>
      </c>
      <c r="G16" s="76">
        <f>SUMIFS('Non-labour_inputs'!GW$9:GW$103,'Non-labour_inputs'!$A$9:$A$103,$B16)</f>
        <v>0</v>
      </c>
      <c r="H16" s="76">
        <f>SUMIFS('Non-labour_inputs'!GX$9:GX$103,'Non-labour_inputs'!$A$9:$A$103,$B16)</f>
        <v>0</v>
      </c>
      <c r="I16" s="76">
        <f>SUMIFS('Non-labour_inputs'!GY$9:GY$103,'Non-labour_inputs'!$A$9:$A$103,$B16)</f>
        <v>0</v>
      </c>
      <c r="J16" s="76">
        <f>SUMIFS('Non-labour_inputs'!GZ$9:GZ$103,'Non-labour_inputs'!$A$9:$A$103,$B16)</f>
        <v>0</v>
      </c>
      <c r="K16" s="76">
        <f>SUMIFS('Non-labour_inputs'!HA$9:HA$103,'Non-labour_inputs'!$A$9:$A$103,$B16)</f>
        <v>0</v>
      </c>
      <c r="L16" s="76">
        <f>SUMIFS('Non-labour_inputs'!HB$9:HB$103,'Non-labour_inputs'!$A$9:$A$103,$B16)</f>
        <v>0</v>
      </c>
      <c r="M16" s="76">
        <f>SUMIFS('Non-labour_inputs'!HC$9:HC$103,'Non-labour_inputs'!$A$9:$A$103,$B16)</f>
        <v>0</v>
      </c>
      <c r="N16" s="77">
        <f t="shared" si="0"/>
        <v>0</v>
      </c>
      <c r="P16" s="98">
        <v>0</v>
      </c>
      <c r="Q16" s="101"/>
      <c r="R16" s="101"/>
      <c r="S16" s="101"/>
      <c r="T16" s="76">
        <f t="shared" si="1"/>
        <v>0</v>
      </c>
      <c r="U16" s="76">
        <f t="shared" si="2"/>
        <v>0</v>
      </c>
      <c r="V16" s="76">
        <f t="shared" si="3"/>
        <v>0</v>
      </c>
      <c r="W16" s="76">
        <f t="shared" si="4"/>
        <v>0</v>
      </c>
      <c r="X16" s="76">
        <f t="shared" si="4"/>
        <v>0</v>
      </c>
      <c r="Y16" s="76">
        <f t="shared" si="4"/>
        <v>0</v>
      </c>
      <c r="Z16" s="76">
        <f t="shared" si="4"/>
        <v>0</v>
      </c>
      <c r="AA16" s="76">
        <f t="shared" si="4"/>
        <v>0</v>
      </c>
      <c r="AB16" s="77">
        <f t="shared" si="5"/>
        <v>0</v>
      </c>
      <c r="AD16" s="98">
        <v>0</v>
      </c>
      <c r="AE16" s="101"/>
      <c r="AF16" s="101"/>
      <c r="AG16" s="101"/>
      <c r="AH16" s="76">
        <f t="shared" si="6"/>
        <v>0</v>
      </c>
      <c r="AI16" s="76">
        <f t="shared" si="6"/>
        <v>0</v>
      </c>
      <c r="AJ16" s="76">
        <f t="shared" si="6"/>
        <v>0</v>
      </c>
      <c r="AK16" s="76">
        <f t="shared" si="12"/>
        <v>0</v>
      </c>
      <c r="AL16" s="76">
        <f t="shared" si="7"/>
        <v>0</v>
      </c>
      <c r="AM16" s="76">
        <f t="shared" si="8"/>
        <v>0</v>
      </c>
      <c r="AN16" s="76">
        <f t="shared" si="9"/>
        <v>0</v>
      </c>
      <c r="AO16" s="76">
        <f t="shared" si="10"/>
        <v>0</v>
      </c>
      <c r="AP16" s="77">
        <f t="shared" si="11"/>
        <v>0</v>
      </c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</row>
    <row r="17" spans="2:57" ht="12.95" customHeight="1" thickBot="1" x14ac:dyDescent="0.35">
      <c r="B17" s="78"/>
      <c r="C17" s="101"/>
      <c r="D17" s="101"/>
      <c r="E17" s="101"/>
      <c r="F17" s="76">
        <f>SUMIFS('Non-labour_inputs'!GV$9:GV$103,'Non-labour_inputs'!$A$9:$A$103,$B17)</f>
        <v>0</v>
      </c>
      <c r="G17" s="76">
        <f>SUMIFS('Non-labour_inputs'!GW$9:GW$103,'Non-labour_inputs'!$A$9:$A$103,$B17)</f>
        <v>0</v>
      </c>
      <c r="H17" s="76">
        <f>SUMIFS('Non-labour_inputs'!GX$9:GX$103,'Non-labour_inputs'!$A$9:$A$103,$B17)</f>
        <v>0</v>
      </c>
      <c r="I17" s="76">
        <f>SUMIFS('Non-labour_inputs'!GY$9:GY$103,'Non-labour_inputs'!$A$9:$A$103,$B17)</f>
        <v>0</v>
      </c>
      <c r="J17" s="76">
        <f>SUMIFS('Non-labour_inputs'!GZ$9:GZ$103,'Non-labour_inputs'!$A$9:$A$103,$B17)</f>
        <v>0</v>
      </c>
      <c r="K17" s="76">
        <f>SUMIFS('Non-labour_inputs'!HA$9:HA$103,'Non-labour_inputs'!$A$9:$A$103,$B17)</f>
        <v>0</v>
      </c>
      <c r="L17" s="76">
        <f>SUMIFS('Non-labour_inputs'!HB$9:HB$103,'Non-labour_inputs'!$A$9:$A$103,$B17)</f>
        <v>0</v>
      </c>
      <c r="M17" s="76">
        <f>SUMIFS('Non-labour_inputs'!HC$9:HC$103,'Non-labour_inputs'!$A$9:$A$103,$B17)</f>
        <v>0</v>
      </c>
      <c r="N17" s="77">
        <f t="shared" si="0"/>
        <v>0</v>
      </c>
      <c r="P17" s="99">
        <v>0</v>
      </c>
      <c r="Q17" s="101"/>
      <c r="R17" s="101"/>
      <c r="S17" s="101"/>
      <c r="T17" s="76">
        <f t="shared" si="1"/>
        <v>0</v>
      </c>
      <c r="U17" s="76">
        <f t="shared" si="2"/>
        <v>0</v>
      </c>
      <c r="V17" s="76">
        <f t="shared" si="3"/>
        <v>0</v>
      </c>
      <c r="W17" s="76">
        <f t="shared" si="4"/>
        <v>0</v>
      </c>
      <c r="X17" s="76">
        <f t="shared" si="4"/>
        <v>0</v>
      </c>
      <c r="Y17" s="76">
        <f t="shared" si="4"/>
        <v>0</v>
      </c>
      <c r="Z17" s="76">
        <f t="shared" si="4"/>
        <v>0</v>
      </c>
      <c r="AA17" s="76">
        <f t="shared" si="4"/>
        <v>0</v>
      </c>
      <c r="AB17" s="77">
        <f t="shared" si="5"/>
        <v>0</v>
      </c>
      <c r="AD17" s="98">
        <v>0</v>
      </c>
      <c r="AE17" s="101"/>
      <c r="AF17" s="101"/>
      <c r="AG17" s="101"/>
      <c r="AH17" s="76">
        <f t="shared" si="6"/>
        <v>0</v>
      </c>
      <c r="AI17" s="76">
        <f t="shared" si="6"/>
        <v>0</v>
      </c>
      <c r="AJ17" s="76">
        <f t="shared" si="6"/>
        <v>0</v>
      </c>
      <c r="AK17" s="76">
        <f t="shared" si="12"/>
        <v>0</v>
      </c>
      <c r="AL17" s="76">
        <f t="shared" si="7"/>
        <v>0</v>
      </c>
      <c r="AM17" s="76">
        <f t="shared" si="8"/>
        <v>0</v>
      </c>
      <c r="AN17" s="76">
        <f t="shared" si="9"/>
        <v>0</v>
      </c>
      <c r="AO17" s="76">
        <f t="shared" si="10"/>
        <v>0</v>
      </c>
      <c r="AP17" s="77">
        <f t="shared" si="11"/>
        <v>0</v>
      </c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</row>
    <row r="18" spans="2:57" ht="12.95" customHeight="1" thickBot="1" x14ac:dyDescent="0.35">
      <c r="B18" s="78"/>
      <c r="C18" s="101"/>
      <c r="D18" s="101"/>
      <c r="E18" s="101"/>
      <c r="F18" s="76">
        <f>SUMIFS('Non-labour_inputs'!GV$9:GV$103,'Non-labour_inputs'!$A$9:$A$103,$B18)</f>
        <v>0</v>
      </c>
      <c r="G18" s="76">
        <f>SUMIFS('Non-labour_inputs'!GW$9:GW$103,'Non-labour_inputs'!$A$9:$A$103,$B18)</f>
        <v>0</v>
      </c>
      <c r="H18" s="76">
        <f>SUMIFS('Non-labour_inputs'!GX$9:GX$103,'Non-labour_inputs'!$A$9:$A$103,$B18)</f>
        <v>0</v>
      </c>
      <c r="I18" s="76">
        <f>SUMIFS('Non-labour_inputs'!GY$9:GY$103,'Non-labour_inputs'!$A$9:$A$103,$B18)</f>
        <v>0</v>
      </c>
      <c r="J18" s="76">
        <f>SUMIFS('Non-labour_inputs'!GZ$9:GZ$103,'Non-labour_inputs'!$A$9:$A$103,$B18)</f>
        <v>0</v>
      </c>
      <c r="K18" s="76">
        <f>SUMIFS('Non-labour_inputs'!HA$9:HA$103,'Non-labour_inputs'!$A$9:$A$103,$B18)</f>
        <v>0</v>
      </c>
      <c r="L18" s="76">
        <f>SUMIFS('Non-labour_inputs'!HB$9:HB$103,'Non-labour_inputs'!$A$9:$A$103,$B18)</f>
        <v>0</v>
      </c>
      <c r="M18" s="76">
        <f>SUMIFS('Non-labour_inputs'!HC$9:HC$103,'Non-labour_inputs'!$A$9:$A$103,$B18)</f>
        <v>0</v>
      </c>
      <c r="N18" s="77">
        <f t="shared" si="0"/>
        <v>0</v>
      </c>
      <c r="P18" s="98">
        <v>0</v>
      </c>
      <c r="Q18" s="101"/>
      <c r="R18" s="101"/>
      <c r="S18" s="101"/>
      <c r="T18" s="76">
        <f t="shared" si="1"/>
        <v>0</v>
      </c>
      <c r="U18" s="76">
        <f t="shared" si="2"/>
        <v>0</v>
      </c>
      <c r="V18" s="76">
        <f t="shared" si="3"/>
        <v>0</v>
      </c>
      <c r="W18" s="76">
        <f t="shared" si="4"/>
        <v>0</v>
      </c>
      <c r="X18" s="76">
        <f t="shared" si="4"/>
        <v>0</v>
      </c>
      <c r="Y18" s="76">
        <f t="shared" si="4"/>
        <v>0</v>
      </c>
      <c r="Z18" s="76">
        <f t="shared" si="4"/>
        <v>0</v>
      </c>
      <c r="AA18" s="76">
        <f t="shared" si="4"/>
        <v>0</v>
      </c>
      <c r="AB18" s="77">
        <f t="shared" si="5"/>
        <v>0</v>
      </c>
      <c r="AD18" s="98">
        <v>0</v>
      </c>
      <c r="AE18" s="101"/>
      <c r="AF18" s="101"/>
      <c r="AG18" s="101"/>
      <c r="AH18" s="76">
        <f t="shared" si="6"/>
        <v>0</v>
      </c>
      <c r="AI18" s="76">
        <f t="shared" si="6"/>
        <v>0</v>
      </c>
      <c r="AJ18" s="76">
        <f t="shared" si="6"/>
        <v>0</v>
      </c>
      <c r="AK18" s="76">
        <f t="shared" si="12"/>
        <v>0</v>
      </c>
      <c r="AL18" s="76">
        <f t="shared" si="7"/>
        <v>0</v>
      </c>
      <c r="AM18" s="76">
        <f t="shared" si="8"/>
        <v>0</v>
      </c>
      <c r="AN18" s="76">
        <f t="shared" si="9"/>
        <v>0</v>
      </c>
      <c r="AO18" s="76">
        <f t="shared" si="10"/>
        <v>0</v>
      </c>
      <c r="AP18" s="77">
        <f t="shared" si="11"/>
        <v>0</v>
      </c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</row>
    <row r="19" spans="2:57" ht="12.95" customHeight="1" thickBot="1" x14ac:dyDescent="0.35">
      <c r="B19" s="78"/>
      <c r="C19" s="101"/>
      <c r="D19" s="101"/>
      <c r="E19" s="101"/>
      <c r="F19" s="76">
        <f>SUMIFS('Non-labour_inputs'!GV$9:GV$103,'Non-labour_inputs'!$A$9:$A$103,$B19)</f>
        <v>0</v>
      </c>
      <c r="G19" s="76">
        <f>SUMIFS('Non-labour_inputs'!GW$9:GW$103,'Non-labour_inputs'!$A$9:$A$103,$B19)</f>
        <v>0</v>
      </c>
      <c r="H19" s="76">
        <f>SUMIFS('Non-labour_inputs'!GX$9:GX$103,'Non-labour_inputs'!$A$9:$A$103,$B19)</f>
        <v>0</v>
      </c>
      <c r="I19" s="76">
        <f>SUMIFS('Non-labour_inputs'!GY$9:GY$103,'Non-labour_inputs'!$A$9:$A$103,$B19)</f>
        <v>0</v>
      </c>
      <c r="J19" s="76">
        <f>SUMIFS('Non-labour_inputs'!GZ$9:GZ$103,'Non-labour_inputs'!$A$9:$A$103,$B19)</f>
        <v>0</v>
      </c>
      <c r="K19" s="76">
        <f>SUMIFS('Non-labour_inputs'!HA$9:HA$103,'Non-labour_inputs'!$A$9:$A$103,$B19)</f>
        <v>0</v>
      </c>
      <c r="L19" s="76">
        <f>SUMIFS('Non-labour_inputs'!HB$9:HB$103,'Non-labour_inputs'!$A$9:$A$103,$B19)</f>
        <v>0</v>
      </c>
      <c r="M19" s="76">
        <f>SUMIFS('Non-labour_inputs'!HC$9:HC$103,'Non-labour_inputs'!$A$9:$A$103,$B19)</f>
        <v>0</v>
      </c>
      <c r="N19" s="77">
        <f t="shared" si="0"/>
        <v>0</v>
      </c>
      <c r="P19" s="98">
        <v>0</v>
      </c>
      <c r="Q19" s="101"/>
      <c r="R19" s="101"/>
      <c r="S19" s="101"/>
      <c r="T19" s="76">
        <f t="shared" si="1"/>
        <v>0</v>
      </c>
      <c r="U19" s="76">
        <f t="shared" si="2"/>
        <v>0</v>
      </c>
      <c r="V19" s="76">
        <f t="shared" si="3"/>
        <v>0</v>
      </c>
      <c r="W19" s="76">
        <f t="shared" si="4"/>
        <v>0</v>
      </c>
      <c r="X19" s="76">
        <f t="shared" si="4"/>
        <v>0</v>
      </c>
      <c r="Y19" s="76">
        <f t="shared" si="4"/>
        <v>0</v>
      </c>
      <c r="Z19" s="76">
        <f t="shared" si="4"/>
        <v>0</v>
      </c>
      <c r="AA19" s="76">
        <f t="shared" si="4"/>
        <v>0</v>
      </c>
      <c r="AB19" s="77">
        <f t="shared" si="5"/>
        <v>0</v>
      </c>
      <c r="AD19" s="98">
        <v>0</v>
      </c>
      <c r="AE19" s="101"/>
      <c r="AF19" s="101"/>
      <c r="AG19" s="101"/>
      <c r="AH19" s="76">
        <f t="shared" si="6"/>
        <v>0</v>
      </c>
      <c r="AI19" s="76">
        <f t="shared" si="6"/>
        <v>0</v>
      </c>
      <c r="AJ19" s="76">
        <f t="shared" si="6"/>
        <v>0</v>
      </c>
      <c r="AK19" s="76">
        <f t="shared" si="12"/>
        <v>0</v>
      </c>
      <c r="AL19" s="76">
        <f t="shared" si="7"/>
        <v>0</v>
      </c>
      <c r="AM19" s="76">
        <f t="shared" si="8"/>
        <v>0</v>
      </c>
      <c r="AN19" s="76">
        <f t="shared" si="9"/>
        <v>0</v>
      </c>
      <c r="AO19" s="76">
        <f t="shared" si="10"/>
        <v>0</v>
      </c>
      <c r="AP19" s="77">
        <f t="shared" si="11"/>
        <v>0</v>
      </c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</row>
    <row r="20" spans="2:57" ht="12.95" customHeight="1" thickBot="1" x14ac:dyDescent="0.35">
      <c r="B20" s="79" t="s">
        <v>42</v>
      </c>
      <c r="C20" s="174"/>
      <c r="D20" s="174"/>
      <c r="E20" s="174"/>
      <c r="F20" s="76">
        <f>SUM(F13:F19)</f>
        <v>0</v>
      </c>
      <c r="G20" s="76">
        <f t="shared" ref="G20:N20" si="13">SUM(G13:G19)</f>
        <v>183990.82568807332</v>
      </c>
      <c r="H20" s="76">
        <f t="shared" si="13"/>
        <v>42459.421312632316</v>
      </c>
      <c r="I20" s="76">
        <f t="shared" si="13"/>
        <v>42459.421312632316</v>
      </c>
      <c r="J20" s="76">
        <f t="shared" si="13"/>
        <v>42459.421312632316</v>
      </c>
      <c r="K20" s="76">
        <f t="shared" si="13"/>
        <v>42459.421312632316</v>
      </c>
      <c r="L20" s="76">
        <f t="shared" si="13"/>
        <v>0</v>
      </c>
      <c r="M20" s="76">
        <f t="shared" si="13"/>
        <v>0</v>
      </c>
      <c r="N20" s="77">
        <f t="shared" si="13"/>
        <v>353828.51093860262</v>
      </c>
      <c r="P20" s="79" t="s">
        <v>42</v>
      </c>
      <c r="Q20" s="174"/>
      <c r="R20" s="174"/>
      <c r="S20" s="174"/>
      <c r="T20" s="77">
        <f t="shared" ref="T20:V20" si="14">SUM(T13:T19)</f>
        <v>0</v>
      </c>
      <c r="U20" s="77">
        <f t="shared" si="14"/>
        <v>0</v>
      </c>
      <c r="V20" s="77">
        <f t="shared" si="14"/>
        <v>0</v>
      </c>
      <c r="W20" s="77">
        <f t="shared" ref="W20:AB20" si="15">SUM(W13:W19)</f>
        <v>0</v>
      </c>
      <c r="X20" s="77">
        <f t="shared" si="15"/>
        <v>0</v>
      </c>
      <c r="Y20" s="77">
        <f t="shared" si="15"/>
        <v>0</v>
      </c>
      <c r="Z20" s="77">
        <f t="shared" si="15"/>
        <v>0</v>
      </c>
      <c r="AA20" s="77">
        <f t="shared" si="15"/>
        <v>0</v>
      </c>
      <c r="AB20" s="77">
        <f t="shared" si="15"/>
        <v>0</v>
      </c>
      <c r="AD20" s="79" t="s">
        <v>42</v>
      </c>
      <c r="AE20" s="174"/>
      <c r="AF20" s="174"/>
      <c r="AG20" s="174"/>
      <c r="AH20" s="77">
        <f t="shared" ref="AH20:AJ20" si="16">SUM(AH13:AH19)</f>
        <v>0</v>
      </c>
      <c r="AI20" s="77">
        <f t="shared" si="16"/>
        <v>183990.82568807332</v>
      </c>
      <c r="AJ20" s="77">
        <f t="shared" si="16"/>
        <v>42459.421312632316</v>
      </c>
      <c r="AK20" s="77">
        <f t="shared" ref="AK20:AP20" si="17">SUM(AK13:AK19)</f>
        <v>42459.421312632316</v>
      </c>
      <c r="AL20" s="77">
        <f t="shared" si="17"/>
        <v>42459.421312632316</v>
      </c>
      <c r="AM20" s="77">
        <f t="shared" si="17"/>
        <v>42459.421312632316</v>
      </c>
      <c r="AN20" s="77">
        <f t="shared" si="17"/>
        <v>0</v>
      </c>
      <c r="AO20" s="77">
        <f t="shared" si="17"/>
        <v>0</v>
      </c>
      <c r="AP20" s="77">
        <f t="shared" si="17"/>
        <v>353828.51093860262</v>
      </c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</row>
    <row r="21" spans="2:57" ht="16.5" x14ac:dyDescent="0.3">
      <c r="B21" s="21" t="s">
        <v>97</v>
      </c>
      <c r="F21" s="62" t="str">
        <f>IF(F20=SUM('Non-labour_inputs'!GV9:GV70),"OK","ERROR")</f>
        <v>OK</v>
      </c>
      <c r="G21" s="62" t="str">
        <f>IF(G20=SUM('Non-labour_inputs'!GW9:GW70),"OK","ERROR")</f>
        <v>OK</v>
      </c>
      <c r="H21" s="62" t="str">
        <f>IF(H20=SUM('Non-labour_inputs'!GX9:GX70),"OK","ERROR")</f>
        <v>OK</v>
      </c>
      <c r="I21" s="62" t="str">
        <f>IF(I20=SUM('Non-labour_inputs'!GY9:GY70),"OK","ERROR")</f>
        <v>OK</v>
      </c>
      <c r="J21" s="62" t="str">
        <f>IF(J20=SUM('Non-labour_inputs'!GZ9:GZ70),"OK","ERROR")</f>
        <v>OK</v>
      </c>
      <c r="K21" s="62" t="str">
        <f>IF(K20=SUM('Non-labour_inputs'!HA9:HA70),"OK","ERROR")</f>
        <v>OK</v>
      </c>
      <c r="L21" s="62" t="str">
        <f>IF(L20=SUM('Non-labour_inputs'!HB9:HB70),"OK","ERROR")</f>
        <v>OK</v>
      </c>
      <c r="M21" s="62" t="str">
        <f>IF(M20=SUM('Non-labour_inputs'!HC9:HC70),"OK","ERROR")</f>
        <v>OK</v>
      </c>
      <c r="N21" s="62" t="str">
        <f>IF(N20=SUM('Non-labour_inputs'!HE9:HE70),"OK","ERROR")</f>
        <v>OK</v>
      </c>
      <c r="AE21" s="62"/>
      <c r="AF21" s="62"/>
      <c r="AG21" s="62"/>
      <c r="AH21" s="62" t="str">
        <f t="shared" ref="AH21:AJ21" si="18">IF(SUM(T20,AH20)=F20,"OK","ERROR")</f>
        <v>OK</v>
      </c>
      <c r="AI21" s="62" t="str">
        <f t="shared" si="18"/>
        <v>OK</v>
      </c>
      <c r="AJ21" s="62" t="str">
        <f t="shared" si="18"/>
        <v>OK</v>
      </c>
      <c r="AK21" s="62" t="str">
        <f>IF(SUM(W20,AK20)=I20,"OK","ERROR")</f>
        <v>OK</v>
      </c>
      <c r="AL21" s="62" t="str">
        <f t="shared" ref="AL21:AP21" si="19">IF(SUM(X20,AL20)=J20,"OK","ERROR")</f>
        <v>OK</v>
      </c>
      <c r="AM21" s="62" t="str">
        <f t="shared" si="19"/>
        <v>OK</v>
      </c>
      <c r="AN21" s="62" t="str">
        <f t="shared" si="19"/>
        <v>OK</v>
      </c>
      <c r="AO21" s="62" t="str">
        <f t="shared" si="19"/>
        <v>OK</v>
      </c>
      <c r="AP21" s="62" t="str">
        <f t="shared" si="19"/>
        <v>OK</v>
      </c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</row>
    <row r="23" spans="2:57" s="72" customFormat="1" x14ac:dyDescent="0.3">
      <c r="B23" s="326" t="str">
        <f>B13</f>
        <v>Network Operations</v>
      </c>
      <c r="Q23" s="92"/>
      <c r="R23" s="92"/>
      <c r="S23" s="92"/>
      <c r="T23" s="92"/>
      <c r="U23" s="92"/>
      <c r="V23" s="92"/>
    </row>
    <row r="24" spans="2:57" ht="15.75" thickBot="1" x14ac:dyDescent="0.35"/>
    <row r="25" spans="2:57" ht="26.25" thickBot="1" x14ac:dyDescent="0.35">
      <c r="B25" s="66" t="s">
        <v>142</v>
      </c>
      <c r="C25" s="67" t="s">
        <v>102</v>
      </c>
      <c r="D25" s="51"/>
      <c r="E25" s="67" t="str">
        <f>C25</f>
        <v>Item</v>
      </c>
      <c r="F25" s="67" t="str">
        <f>'Key assumptions'!$J$9</f>
        <v>FY2026</v>
      </c>
      <c r="G25" s="67" t="str">
        <f>'Key assumptions'!$K$9</f>
        <v>FY2027</v>
      </c>
      <c r="H25" s="67" t="str">
        <f>'Key assumptions'!$L$9</f>
        <v>FY2028</v>
      </c>
      <c r="I25" s="67" t="str">
        <f>'Key assumptions'!$M$9</f>
        <v>FY2029</v>
      </c>
      <c r="J25" s="67" t="str">
        <f>'Key assumptions'!$N$9</f>
        <v>FY2030</v>
      </c>
      <c r="K25" s="67" t="str">
        <f>'Key assumptions'!$O$9</f>
        <v>FY2031</v>
      </c>
      <c r="L25" s="67" t="str">
        <f>'Key assumptions'!$P$9</f>
        <v>FY2032</v>
      </c>
      <c r="M25" s="67" t="str">
        <f>'Key assumptions'!$Q$9</f>
        <v>FY2033</v>
      </c>
      <c r="N25" s="67" t="s">
        <v>112</v>
      </c>
      <c r="O25" s="52" t="str">
        <f>IF(SUM(N26:N31)=SUMIFS('Non-labour_inputs'!$HE$9:$HE$69,'Non-labour_inputs'!$A$9:$A$69,B23),"OK","ERROR")</f>
        <v>OK</v>
      </c>
    </row>
    <row r="26" spans="2:57" ht="15.75" thickBot="1" x14ac:dyDescent="0.35">
      <c r="B26" s="274" t="str" cm="1">
        <f t="array" ref="B26:B30">_xlfn._xlws.FILTER('Non-labour_inputs'!$A$9:$A$63,'Non-labour_inputs'!$A$9:$A$63=B23)</f>
        <v>Network Operations</v>
      </c>
      <c r="C26" s="274" t="str" cm="1">
        <f t="array" ref="C26:C30">_xlfn._xlws.FILTER('Non-labour_inputs'!$B$9:$B$63,'Non-labour_inputs'!$A$9:$A$63=B23)</f>
        <v>Travel (to Australian AEMO and TNSPs)</v>
      </c>
      <c r="D26" s="71"/>
      <c r="E26" s="274" t="str" cm="1">
        <f t="array" ref="E26:E31">_xlfn.UNIQUE(C26:C31)</f>
        <v>Travel (to Australian AEMO and TNSPs)</v>
      </c>
      <c r="F26" s="235">
        <f>SUMIFS('Non-labour_inputs'!GV$9:GV$69,'Non-labour_inputs'!$B$9:$B$69,$E26,'Non-labour_inputs'!$A$9:$A$69,$B$23)</f>
        <v>0</v>
      </c>
      <c r="G26" s="235">
        <f>SUMIFS('Non-labour_inputs'!GW$9:GW$69,'Non-labour_inputs'!$B$9:$B$69,$E26,'Non-labour_inputs'!$A$9:$A$69,$B$23)</f>
        <v>0</v>
      </c>
      <c r="H26" s="235">
        <f>SUMIFS('Non-labour_inputs'!GX$9:GX$69,'Non-labour_inputs'!$B$9:$B$69,$E26,'Non-labour_inputs'!$A$9:$A$69,$B$23)</f>
        <v>0</v>
      </c>
      <c r="I26" s="235">
        <f>SUMIFS('Non-labour_inputs'!GY$9:GY$69,'Non-labour_inputs'!$B$9:$B$69,$E26,'Non-labour_inputs'!$A$9:$A$69,$B$23)</f>
        <v>0</v>
      </c>
      <c r="J26" s="235">
        <f>SUMIFS('Non-labour_inputs'!GZ$9:GZ$69,'Non-labour_inputs'!$B$9:$B$69,$E26,'Non-labour_inputs'!$A$9:$A$69,$B$23)</f>
        <v>0</v>
      </c>
      <c r="K26" s="235">
        <f>SUMIFS('Non-labour_inputs'!HA$9:HA$69,'Non-labour_inputs'!$B$9:$B$69,$E26,'Non-labour_inputs'!$A$9:$A$69,$B$23)</f>
        <v>0</v>
      </c>
      <c r="L26" s="235">
        <f>SUMIFS('Non-labour_inputs'!HB$9:HB$69,'Non-labour_inputs'!$B$9:$B$69,$E26,'Non-labour_inputs'!$A$9:$A$69,$B$23)</f>
        <v>0</v>
      </c>
      <c r="M26" s="235">
        <f>SUMIFS('Non-labour_inputs'!HC$9:HC$69,'Non-labour_inputs'!$B$9:$B$69,$E26,'Non-labour_inputs'!$A$9:$A$69,$B$23)</f>
        <v>0</v>
      </c>
      <c r="N26" s="236">
        <f>SUM(F26:M26)</f>
        <v>0</v>
      </c>
    </row>
    <row r="27" spans="2:57" ht="15.75" thickBot="1" x14ac:dyDescent="0.35">
      <c r="B27" s="274" t="str">
        <v>Network Operations</v>
      </c>
      <c r="C27" s="274" t="str">
        <v>Travel (Overseas to visit SCADA vendor and customers)</v>
      </c>
      <c r="D27" s="71"/>
      <c r="E27" s="274" t="str">
        <v>Travel (Overseas to visit SCADA vendor and customers)</v>
      </c>
      <c r="F27" s="235">
        <f>SUMIFS('Non-labour_inputs'!GV$9:GV$69,'Non-labour_inputs'!$B$9:$B$69,$E27,'Non-labour_inputs'!$A$9:$A$69,$B$23)</f>
        <v>0</v>
      </c>
      <c r="G27" s="235">
        <f>SUMIFS('Non-labour_inputs'!GW$9:GW$69,'Non-labour_inputs'!$B$9:$B$69,$E27,'Non-labour_inputs'!$A$9:$A$69,$B$23)</f>
        <v>0</v>
      </c>
      <c r="H27" s="235">
        <f>SUMIFS('Non-labour_inputs'!GX$9:GX$69,'Non-labour_inputs'!$B$9:$B$69,$E27,'Non-labour_inputs'!$A$9:$A$69,$B$23)</f>
        <v>42459.421312632316</v>
      </c>
      <c r="I27" s="235">
        <f>SUMIFS('Non-labour_inputs'!GY$9:GY$69,'Non-labour_inputs'!$B$9:$B$69,$E27,'Non-labour_inputs'!$A$9:$A$69,$B$23)</f>
        <v>42459.421312632316</v>
      </c>
      <c r="J27" s="235">
        <f>SUMIFS('Non-labour_inputs'!GZ$9:GZ$69,'Non-labour_inputs'!$B$9:$B$69,$E27,'Non-labour_inputs'!$A$9:$A$69,$B$23)</f>
        <v>42459.421312632316</v>
      </c>
      <c r="K27" s="235">
        <f>SUMIFS('Non-labour_inputs'!HA$9:HA$69,'Non-labour_inputs'!$B$9:$B$69,$E27,'Non-labour_inputs'!$A$9:$A$69,$B$23)</f>
        <v>42459.421312632316</v>
      </c>
      <c r="L27" s="235">
        <f>SUMIFS('Non-labour_inputs'!HB$9:HB$69,'Non-labour_inputs'!$B$9:$B$69,$E27,'Non-labour_inputs'!$A$9:$A$69,$B$23)</f>
        <v>0</v>
      </c>
      <c r="M27" s="235">
        <f>SUMIFS('Non-labour_inputs'!HC$9:HC$69,'Non-labour_inputs'!$B$9:$B$69,$E27,'Non-labour_inputs'!$A$9:$A$69,$B$23)</f>
        <v>0</v>
      </c>
      <c r="N27" s="236">
        <f t="shared" ref="N27:N36" si="20">SUM(F27:M27)</f>
        <v>169837.68525052926</v>
      </c>
    </row>
    <row r="28" spans="2:57" ht="15.75" thickBot="1" x14ac:dyDescent="0.35">
      <c r="B28" s="274" t="str">
        <v>Network Operations</v>
      </c>
      <c r="C28" s="274" t="str">
        <v>Global Recruitment and Visa fees for 5 Transgrid roles)</v>
      </c>
      <c r="D28" s="71"/>
      <c r="E28" s="274" t="str">
        <v>Global Recruitment and Visa fees for 5 Transgrid roles)</v>
      </c>
      <c r="F28" s="235">
        <f>SUMIFS('Non-labour_inputs'!GV$9:GV$69,'Non-labour_inputs'!$B$9:$B$69,$E28,'Non-labour_inputs'!$A$9:$A$69,$B$23)</f>
        <v>0</v>
      </c>
      <c r="G28" s="235">
        <f>SUMIFS('Non-labour_inputs'!GW$9:GW$69,'Non-labour_inputs'!$B$9:$B$69,$E28,'Non-labour_inputs'!$A$9:$A$69,$B$23)</f>
        <v>183990.82568807332</v>
      </c>
      <c r="H28" s="235">
        <f>SUMIFS('Non-labour_inputs'!GX$9:GX$69,'Non-labour_inputs'!$B$9:$B$69,$E28,'Non-labour_inputs'!$A$9:$A$69,$B$23)</f>
        <v>0</v>
      </c>
      <c r="I28" s="235">
        <f>SUMIFS('Non-labour_inputs'!GY$9:GY$69,'Non-labour_inputs'!$B$9:$B$69,$E28,'Non-labour_inputs'!$A$9:$A$69,$B$23)</f>
        <v>0</v>
      </c>
      <c r="J28" s="235">
        <f>SUMIFS('Non-labour_inputs'!GZ$9:GZ$69,'Non-labour_inputs'!$B$9:$B$69,$E28,'Non-labour_inputs'!$A$9:$A$69,$B$23)</f>
        <v>0</v>
      </c>
      <c r="K28" s="235">
        <f>SUMIFS('Non-labour_inputs'!HA$9:HA$69,'Non-labour_inputs'!$B$9:$B$69,$E28,'Non-labour_inputs'!$A$9:$A$69,$B$23)</f>
        <v>0</v>
      </c>
      <c r="L28" s="235">
        <f>SUMIFS('Non-labour_inputs'!HB$9:HB$69,'Non-labour_inputs'!$B$9:$B$69,$E28,'Non-labour_inputs'!$A$9:$A$69,$B$23)</f>
        <v>0</v>
      </c>
      <c r="M28" s="235">
        <f>SUMIFS('Non-labour_inputs'!HC$9:HC$69,'Non-labour_inputs'!$B$9:$B$69,$E28,'Non-labour_inputs'!$A$9:$A$69,$B$23)</f>
        <v>0</v>
      </c>
      <c r="N28" s="236">
        <f t="shared" si="20"/>
        <v>183990.82568807332</v>
      </c>
    </row>
    <row r="29" spans="2:57" ht="15.75" thickBot="1" x14ac:dyDescent="0.35">
      <c r="B29" s="274" t="str">
        <v>Network Operations</v>
      </c>
      <c r="C29" s="274" t="str">
        <v>SME travel and accommodation to Wallgrove project office for various SMEs</v>
      </c>
      <c r="D29" s="71"/>
      <c r="E29" s="274" t="str">
        <v>SME travel and accommodation to Wallgrove project office for various SMEs</v>
      </c>
      <c r="F29" s="235">
        <f>SUMIFS('Non-labour_inputs'!GV$9:GV$69,'Non-labour_inputs'!$B$9:$B$69,$E29,'Non-labour_inputs'!$A$9:$A$69,$B$23)</f>
        <v>0</v>
      </c>
      <c r="G29" s="235">
        <f>SUMIFS('Non-labour_inputs'!GW$9:GW$69,'Non-labour_inputs'!$B$9:$B$69,$E29,'Non-labour_inputs'!$A$9:$A$69,$B$23)</f>
        <v>0</v>
      </c>
      <c r="H29" s="235">
        <f>SUMIFS('Non-labour_inputs'!GX$9:GX$69,'Non-labour_inputs'!$B$9:$B$69,$E29,'Non-labour_inputs'!$A$9:$A$69,$B$23)</f>
        <v>0</v>
      </c>
      <c r="I29" s="235">
        <f>SUMIFS('Non-labour_inputs'!GY$9:GY$69,'Non-labour_inputs'!$B$9:$B$69,$E29,'Non-labour_inputs'!$A$9:$A$69,$B$23)</f>
        <v>0</v>
      </c>
      <c r="J29" s="235">
        <f>SUMIFS('Non-labour_inputs'!GZ$9:GZ$69,'Non-labour_inputs'!$B$9:$B$69,$E29,'Non-labour_inputs'!$A$9:$A$69,$B$23)</f>
        <v>0</v>
      </c>
      <c r="K29" s="235">
        <f>SUMIFS('Non-labour_inputs'!HA$9:HA$69,'Non-labour_inputs'!$B$9:$B$69,$E29,'Non-labour_inputs'!$A$9:$A$69,$B$23)</f>
        <v>0</v>
      </c>
      <c r="L29" s="235">
        <f>SUMIFS('Non-labour_inputs'!HB$9:HB$69,'Non-labour_inputs'!$B$9:$B$69,$E29,'Non-labour_inputs'!$A$9:$A$69,$B$23)</f>
        <v>0</v>
      </c>
      <c r="M29" s="235">
        <f>SUMIFS('Non-labour_inputs'!HC$9:HC$69,'Non-labour_inputs'!$B$9:$B$69,$E29,'Non-labour_inputs'!$A$9:$A$69,$B$23)</f>
        <v>0</v>
      </c>
      <c r="N29" s="236">
        <f t="shared" si="20"/>
        <v>0</v>
      </c>
    </row>
    <row r="30" spans="2:57" ht="15.75" thickBot="1" x14ac:dyDescent="0.35">
      <c r="B30" s="274" t="str">
        <v>Network Operations</v>
      </c>
      <c r="C30" s="274" t="str">
        <v>IT Hardware - CAPEX Labour</v>
      </c>
      <c r="D30" s="71"/>
      <c r="E30" s="274" t="str">
        <v>IT Hardware - CAPEX Labour</v>
      </c>
      <c r="F30" s="235">
        <f>SUMIFS('Non-labour_inputs'!GV$9:GV$69,'Non-labour_inputs'!$B$9:$B$69,$E30,'Non-labour_inputs'!$A$9:$A$69,$B$23)</f>
        <v>0</v>
      </c>
      <c r="G30" s="235">
        <f>SUMIFS('Non-labour_inputs'!GW$9:GW$69,'Non-labour_inputs'!$B$9:$B$69,$E30,'Non-labour_inputs'!$A$9:$A$69,$B$23)</f>
        <v>0</v>
      </c>
      <c r="H30" s="235">
        <f>SUMIFS('Non-labour_inputs'!GX$9:GX$69,'Non-labour_inputs'!$B$9:$B$69,$E30,'Non-labour_inputs'!$A$9:$A$69,$B$23)</f>
        <v>0</v>
      </c>
      <c r="I30" s="235">
        <f>SUMIFS('Non-labour_inputs'!GY$9:GY$69,'Non-labour_inputs'!$B$9:$B$69,$E30,'Non-labour_inputs'!$A$9:$A$69,$B$23)</f>
        <v>0</v>
      </c>
      <c r="J30" s="235">
        <f>SUMIFS('Non-labour_inputs'!GZ$9:GZ$69,'Non-labour_inputs'!$B$9:$B$69,$E30,'Non-labour_inputs'!$A$9:$A$69,$B$23)</f>
        <v>0</v>
      </c>
      <c r="K30" s="235">
        <f>SUMIFS('Non-labour_inputs'!HA$9:HA$69,'Non-labour_inputs'!$B$9:$B$69,$E30,'Non-labour_inputs'!$A$9:$A$69,$B$23)</f>
        <v>0</v>
      </c>
      <c r="L30" s="235">
        <f>SUMIFS('Non-labour_inputs'!HB$9:HB$69,'Non-labour_inputs'!$B$9:$B$69,$E30,'Non-labour_inputs'!$A$9:$A$69,$B$23)</f>
        <v>0</v>
      </c>
      <c r="M30" s="235">
        <f>SUMIFS('Non-labour_inputs'!HC$9:HC$69,'Non-labour_inputs'!$B$9:$B$69,$E30,'Non-labour_inputs'!$A$9:$A$69,$B$23)</f>
        <v>0</v>
      </c>
      <c r="N30" s="236">
        <f t="shared" si="20"/>
        <v>0</v>
      </c>
    </row>
    <row r="31" spans="2:57" ht="15.75" thickBot="1" x14ac:dyDescent="0.35">
      <c r="B31" s="274"/>
      <c r="C31" s="274"/>
      <c r="D31" s="71"/>
      <c r="E31" s="274">
        <v>0</v>
      </c>
      <c r="F31" s="235">
        <f>SUMIFS('Non-labour_inputs'!GV$9:GV$69,'Non-labour_inputs'!$B$9:$B$69,$E31,'Non-labour_inputs'!$A$9:$A$69,$B$23)</f>
        <v>0</v>
      </c>
      <c r="G31" s="235">
        <f>SUMIFS('Non-labour_inputs'!GW$9:GW$69,'Non-labour_inputs'!$B$9:$B$69,$E31,'Non-labour_inputs'!$A$9:$A$69,$B$23)</f>
        <v>0</v>
      </c>
      <c r="H31" s="235">
        <f>SUMIFS('Non-labour_inputs'!GX$9:GX$69,'Non-labour_inputs'!$B$9:$B$69,$E31,'Non-labour_inputs'!$A$9:$A$69,$B$23)</f>
        <v>0</v>
      </c>
      <c r="I31" s="235">
        <f>SUMIFS('Non-labour_inputs'!GY$9:GY$69,'Non-labour_inputs'!$B$9:$B$69,$E31,'Non-labour_inputs'!$A$9:$A$69,$B$23)</f>
        <v>0</v>
      </c>
      <c r="J31" s="235">
        <f>SUMIFS('Non-labour_inputs'!GZ$9:GZ$69,'Non-labour_inputs'!$B$9:$B$69,$E31,'Non-labour_inputs'!$A$9:$A$69,$B$23)</f>
        <v>0</v>
      </c>
      <c r="K31" s="235">
        <f>SUMIFS('Non-labour_inputs'!HA$9:HA$69,'Non-labour_inputs'!$B$9:$B$69,$E31,'Non-labour_inputs'!$A$9:$A$69,$B$23)</f>
        <v>0</v>
      </c>
      <c r="L31" s="235">
        <f>SUMIFS('Non-labour_inputs'!HB$9:HB$69,'Non-labour_inputs'!$B$9:$B$69,$E31,'Non-labour_inputs'!$A$9:$A$69,$B$23)</f>
        <v>0</v>
      </c>
      <c r="M31" s="235">
        <f>SUMIFS('Non-labour_inputs'!HC$9:HC$69,'Non-labour_inputs'!$B$9:$B$69,$E31,'Non-labour_inputs'!$A$9:$A$69,$B$23)</f>
        <v>0</v>
      </c>
      <c r="N31" s="236">
        <f t="shared" si="20"/>
        <v>0</v>
      </c>
    </row>
    <row r="32" spans="2:57" ht="15.75" thickBot="1" x14ac:dyDescent="0.35">
      <c r="B32" s="50"/>
      <c r="C32" s="71"/>
      <c r="D32" s="71"/>
      <c r="E32" s="71"/>
    </row>
    <row r="33" spans="2:14" ht="15.75" thickBot="1" x14ac:dyDescent="0.35">
      <c r="B33" s="50"/>
      <c r="C33" s="71"/>
      <c r="D33" s="71"/>
      <c r="E33" s="327" t="s">
        <v>225</v>
      </c>
      <c r="F33" s="328">
        <f t="shared" ref="F33:M33" si="21">F26+F27+F29</f>
        <v>0</v>
      </c>
      <c r="G33" s="328">
        <f t="shared" si="21"/>
        <v>0</v>
      </c>
      <c r="H33" s="328">
        <f t="shared" si="21"/>
        <v>42459.421312632316</v>
      </c>
      <c r="I33" s="328">
        <f t="shared" si="21"/>
        <v>42459.421312632316</v>
      </c>
      <c r="J33" s="328">
        <f t="shared" si="21"/>
        <v>42459.421312632316</v>
      </c>
      <c r="K33" s="328">
        <f t="shared" si="21"/>
        <v>42459.421312632316</v>
      </c>
      <c r="L33" s="328">
        <f t="shared" si="21"/>
        <v>0</v>
      </c>
      <c r="M33" s="328">
        <f t="shared" si="21"/>
        <v>0</v>
      </c>
      <c r="N33" s="329">
        <f t="shared" si="20"/>
        <v>169837.68525052926</v>
      </c>
    </row>
    <row r="34" spans="2:14" ht="15.75" thickBot="1" x14ac:dyDescent="0.35">
      <c r="B34" s="50"/>
      <c r="C34" s="71"/>
      <c r="D34" s="71"/>
      <c r="E34" s="327" t="s">
        <v>226</v>
      </c>
      <c r="F34" s="328">
        <f>F28</f>
        <v>0</v>
      </c>
      <c r="G34" s="328">
        <f t="shared" ref="G34:M34" si="22">G28</f>
        <v>183990.82568807332</v>
      </c>
      <c r="H34" s="328">
        <f t="shared" si="22"/>
        <v>0</v>
      </c>
      <c r="I34" s="328">
        <f t="shared" si="22"/>
        <v>0</v>
      </c>
      <c r="J34" s="328">
        <f t="shared" si="22"/>
        <v>0</v>
      </c>
      <c r="K34" s="328">
        <f t="shared" si="22"/>
        <v>0</v>
      </c>
      <c r="L34" s="328">
        <f t="shared" si="22"/>
        <v>0</v>
      </c>
      <c r="M34" s="328">
        <f t="shared" si="22"/>
        <v>0</v>
      </c>
      <c r="N34" s="329">
        <f t="shared" si="20"/>
        <v>183990.82568807332</v>
      </c>
    </row>
    <row r="35" spans="2:14" ht="15.75" thickBot="1" x14ac:dyDescent="0.35">
      <c r="B35" s="50"/>
      <c r="C35" s="71"/>
      <c r="D35" s="71"/>
      <c r="E35" s="327" t="s">
        <v>132</v>
      </c>
      <c r="F35" s="328">
        <v>0</v>
      </c>
      <c r="G35" s="328">
        <v>0</v>
      </c>
      <c r="H35" s="328">
        <v>0</v>
      </c>
      <c r="I35" s="328">
        <v>0</v>
      </c>
      <c r="J35" s="328">
        <v>0</v>
      </c>
      <c r="K35" s="328">
        <v>0</v>
      </c>
      <c r="L35" s="328">
        <v>0</v>
      </c>
      <c r="M35" s="328">
        <v>0</v>
      </c>
      <c r="N35" s="329">
        <f t="shared" si="20"/>
        <v>0</v>
      </c>
    </row>
    <row r="36" spans="2:14" ht="15.75" thickBot="1" x14ac:dyDescent="0.35">
      <c r="B36" s="50"/>
      <c r="C36" s="71"/>
      <c r="D36" s="71"/>
      <c r="E36" s="327" t="s">
        <v>227</v>
      </c>
      <c r="F36" s="328">
        <f>F30</f>
        <v>0</v>
      </c>
      <c r="G36" s="328">
        <f t="shared" ref="G36:M36" si="23">G30</f>
        <v>0</v>
      </c>
      <c r="H36" s="328">
        <f t="shared" si="23"/>
        <v>0</v>
      </c>
      <c r="I36" s="328">
        <f t="shared" si="23"/>
        <v>0</v>
      </c>
      <c r="J36" s="328">
        <f t="shared" si="23"/>
        <v>0</v>
      </c>
      <c r="K36" s="328">
        <f t="shared" si="23"/>
        <v>0</v>
      </c>
      <c r="L36" s="328">
        <f t="shared" si="23"/>
        <v>0</v>
      </c>
      <c r="M36" s="328">
        <f t="shared" si="23"/>
        <v>0</v>
      </c>
      <c r="N36" s="329">
        <f t="shared" si="20"/>
        <v>0</v>
      </c>
    </row>
    <row r="37" spans="2:14" x14ac:dyDescent="0.3">
      <c r="B37" s="50"/>
      <c r="C37" s="71"/>
      <c r="D37" s="71"/>
      <c r="E37" s="71"/>
    </row>
    <row r="38" spans="2:14" x14ac:dyDescent="0.3">
      <c r="B38" s="50"/>
      <c r="C38" s="71"/>
      <c r="D38" s="71"/>
      <c r="E38" s="71" t="s">
        <v>97</v>
      </c>
      <c r="F38" s="275">
        <f t="shared" ref="F38:M38" si="24">SUM(F26:F31)-SUM(F33:F36)</f>
        <v>0</v>
      </c>
      <c r="G38" s="275">
        <f t="shared" si="24"/>
        <v>0</v>
      </c>
      <c r="H38" s="275">
        <f t="shared" si="24"/>
        <v>0</v>
      </c>
      <c r="I38" s="275">
        <f t="shared" si="24"/>
        <v>0</v>
      </c>
      <c r="J38" s="275">
        <f t="shared" si="24"/>
        <v>0</v>
      </c>
      <c r="K38" s="275">
        <f t="shared" si="24"/>
        <v>0</v>
      </c>
      <c r="L38" s="275">
        <f t="shared" si="24"/>
        <v>0</v>
      </c>
      <c r="M38" s="275">
        <f t="shared" si="24"/>
        <v>0</v>
      </c>
    </row>
    <row r="39" spans="2:14" x14ac:dyDescent="0.3">
      <c r="B39" s="50"/>
      <c r="C39" s="71"/>
      <c r="D39" s="71"/>
      <c r="E39" s="71"/>
      <c r="F39" s="71"/>
      <c r="G39" s="71"/>
      <c r="H39" s="71"/>
    </row>
  </sheetData>
  <conditionalFormatting sqref="F21:N21">
    <cfRule type="cellIs" dxfId="85" priority="19" operator="equal">
      <formula>"ERROR"</formula>
    </cfRule>
    <cfRule type="cellIs" dxfId="84" priority="20" operator="equal">
      <formula>"OK"</formula>
    </cfRule>
    <cfRule type="expression" dxfId="83" priority="21">
      <formula>$Q21="Manual $ Spread"</formula>
    </cfRule>
  </conditionalFormatting>
  <conditionalFormatting sqref="O25">
    <cfRule type="cellIs" dxfId="82" priority="874" operator="equal">
      <formula>"ERROR"</formula>
    </cfRule>
    <cfRule type="cellIs" dxfId="81" priority="875" operator="equal">
      <formula>"OK"</formula>
    </cfRule>
    <cfRule type="expression" dxfId="80" priority="876">
      <formula>$M25="Manual $ Spread"</formula>
    </cfRule>
  </conditionalFormatting>
  <conditionalFormatting sqref="AE21:AP21">
    <cfRule type="cellIs" dxfId="79" priority="16" operator="equal">
      <formula>"ERROR"</formula>
    </cfRule>
    <cfRule type="cellIs" dxfId="78" priority="17" operator="equal">
      <formula>"OK"</formula>
    </cfRule>
    <cfRule type="expression" dxfId="77" priority="18">
      <formula>$Q21="Manual $ Spread"</formula>
    </cfRule>
  </conditionalFormatting>
  <hyperlinks>
    <hyperlink ref="B19" location="'Non-labour_calcs'!A226" display="'Non-labour_calcs'!A226" xr:uid="{AC661E30-3BD0-4812-A586-980BE1051633}"/>
  </hyperlink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73F6C-1D9A-4899-A967-C3E2003479EB}">
  <sheetPr codeName="Sheet14">
    <tabColor rgb="FFFF0000"/>
  </sheetPr>
  <dimension ref="A1:DJ61"/>
  <sheetViews>
    <sheetView showGridLines="0" zoomScaleNormal="100" workbookViewId="0"/>
  </sheetViews>
  <sheetFormatPr defaultRowHeight="16.5" outlineLevelCol="1" x14ac:dyDescent="0.3"/>
  <cols>
    <col min="1" max="1" width="14.33203125" customWidth="1"/>
    <col min="2" max="2" width="54.88671875" bestFit="1" customWidth="1"/>
    <col min="3" max="99" width="9.21875" customWidth="1" outlineLevel="1"/>
    <col min="100" max="101" width="8.88671875" customWidth="1" outlineLevel="1"/>
    <col min="102" max="102" width="8.88671875" customWidth="1"/>
    <col min="103" max="105" width="12.21875" customWidth="1"/>
    <col min="106" max="106" width="8.88671875" customWidth="1"/>
    <col min="107" max="114" width="12.21875" customWidth="1"/>
  </cols>
  <sheetData>
    <row r="1" spans="1:114" s="32" customFormat="1" ht="35.25" customHeight="1" x14ac:dyDescent="0.3">
      <c r="A1" s="29"/>
      <c r="B1" s="173" t="str">
        <f>Overview!$B$1</f>
        <v>Labour and overhead costs for the System Operability project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29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198"/>
    </row>
    <row r="2" spans="1:114" s="32" customFormat="1" ht="26.25" customHeight="1" x14ac:dyDescent="0.3">
      <c r="A2" s="31"/>
      <c r="B2" s="129" t="s">
        <v>143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269"/>
      <c r="BG2" s="269"/>
      <c r="BH2" s="269"/>
      <c r="BI2" s="269"/>
      <c r="BJ2" s="269"/>
      <c r="BK2" s="269"/>
      <c r="BL2" s="269"/>
      <c r="BM2" s="269"/>
      <c r="BN2" s="269"/>
      <c r="BO2" s="269"/>
      <c r="BP2" s="269"/>
      <c r="BQ2" s="269"/>
      <c r="BR2" s="269"/>
      <c r="BS2" s="269"/>
      <c r="BT2" s="269"/>
      <c r="BU2" s="269"/>
      <c r="BV2" s="269"/>
      <c r="BW2" s="269"/>
      <c r="BX2" s="269"/>
      <c r="BY2" s="269"/>
      <c r="BZ2" s="269"/>
      <c r="CA2" s="269"/>
      <c r="CB2" s="269"/>
      <c r="CC2" s="269"/>
      <c r="CD2" s="269"/>
      <c r="CE2" s="269"/>
      <c r="CF2" s="269"/>
      <c r="CG2" s="269"/>
      <c r="CH2" s="269"/>
      <c r="CI2" s="269"/>
      <c r="CJ2" s="269"/>
      <c r="CK2" s="269"/>
      <c r="CL2" s="269"/>
      <c r="CM2" s="269"/>
      <c r="CN2" s="269"/>
      <c r="CO2" s="269"/>
      <c r="CP2" s="269"/>
      <c r="CQ2" s="269"/>
      <c r="CR2" s="269"/>
      <c r="CS2" s="269"/>
      <c r="CT2" s="269"/>
      <c r="CU2" s="269"/>
      <c r="CV2" s="269"/>
      <c r="CW2" s="269"/>
      <c r="CX2" s="269"/>
      <c r="CY2" s="269"/>
      <c r="CZ2" s="269"/>
      <c r="DA2" s="269"/>
      <c r="DB2" s="269"/>
      <c r="DC2" s="269"/>
      <c r="DD2" s="269"/>
      <c r="DE2" s="269"/>
      <c r="DF2" s="269"/>
      <c r="DG2" s="269"/>
      <c r="DH2" s="269"/>
      <c r="DI2" s="269"/>
      <c r="DJ2" s="198"/>
    </row>
    <row r="3" spans="1:114" s="21" customFormat="1" ht="15" x14ac:dyDescent="0.3"/>
    <row r="4" spans="1:114" s="21" customFormat="1" ht="15" x14ac:dyDescent="0.3">
      <c r="B4" s="35" t="s">
        <v>43</v>
      </c>
    </row>
    <row r="5" spans="1:114" s="21" customFormat="1" ht="15" x14ac:dyDescent="0.3">
      <c r="B5" s="39" t="s">
        <v>144</v>
      </c>
    </row>
    <row r="6" spans="1:114" s="21" customFormat="1" ht="15" x14ac:dyDescent="0.3">
      <c r="B6" s="39"/>
    </row>
    <row r="7" spans="1:114" ht="17.25" thickBot="1" x14ac:dyDescent="0.35">
      <c r="A7" s="45" t="s">
        <v>145</v>
      </c>
    </row>
    <row r="8" spans="1:114" ht="73.5" customHeight="1" thickBot="1" x14ac:dyDescent="0.35">
      <c r="B8" s="66" t="str">
        <f>'Data source'!$A$2</f>
        <v>Broader cost category</v>
      </c>
      <c r="C8" s="80">
        <f>'Data source'!H2</f>
        <v>45839</v>
      </c>
      <c r="D8" s="80">
        <f>'Data source'!I2</f>
        <v>45870</v>
      </c>
      <c r="E8" s="80">
        <f>'Data source'!J2</f>
        <v>45901</v>
      </c>
      <c r="F8" s="80">
        <f>'Data source'!K2</f>
        <v>45931</v>
      </c>
      <c r="G8" s="80">
        <f>'Data source'!L2</f>
        <v>45962</v>
      </c>
      <c r="H8" s="80">
        <f>'Data source'!M2</f>
        <v>45992</v>
      </c>
      <c r="I8" s="80">
        <f>'Data source'!N2</f>
        <v>46023</v>
      </c>
      <c r="J8" s="80">
        <f>'Data source'!O2</f>
        <v>46054</v>
      </c>
      <c r="K8" s="80">
        <f>'Data source'!P2</f>
        <v>46082</v>
      </c>
      <c r="L8" s="80">
        <f>'Data source'!Q2</f>
        <v>46113</v>
      </c>
      <c r="M8" s="80">
        <f>'Data source'!R2</f>
        <v>46143</v>
      </c>
      <c r="N8" s="80">
        <f>'Data source'!S2</f>
        <v>46174</v>
      </c>
      <c r="O8" s="80">
        <f>'Data source'!T2</f>
        <v>46204</v>
      </c>
      <c r="P8" s="80">
        <f>'Data source'!U2</f>
        <v>46235</v>
      </c>
      <c r="Q8" s="80">
        <f>'Data source'!V2</f>
        <v>46266</v>
      </c>
      <c r="R8" s="80">
        <f>'Data source'!W2</f>
        <v>46296</v>
      </c>
      <c r="S8" s="80">
        <f>'Data source'!X2</f>
        <v>46327</v>
      </c>
      <c r="T8" s="80">
        <f>'Data source'!Y2</f>
        <v>46357</v>
      </c>
      <c r="U8" s="80">
        <f>'Data source'!Z2</f>
        <v>46388</v>
      </c>
      <c r="V8" s="80">
        <f>'Data source'!AA2</f>
        <v>46419</v>
      </c>
      <c r="W8" s="80">
        <f>'Data source'!AB2</f>
        <v>46447</v>
      </c>
      <c r="X8" s="80">
        <f>'Data source'!AC2</f>
        <v>46478</v>
      </c>
      <c r="Y8" s="80">
        <f>'Data source'!AD2</f>
        <v>46508</v>
      </c>
      <c r="Z8" s="80">
        <f>'Data source'!AE2</f>
        <v>46539</v>
      </c>
      <c r="AA8" s="80">
        <f>'Data source'!AF2</f>
        <v>46569</v>
      </c>
      <c r="AB8" s="80">
        <f>'Data source'!AG2</f>
        <v>46600</v>
      </c>
      <c r="AC8" s="80">
        <f>'Data source'!AH2</f>
        <v>46631</v>
      </c>
      <c r="AD8" s="80">
        <f>'Data source'!AI2</f>
        <v>46661</v>
      </c>
      <c r="AE8" s="80">
        <f>'Data source'!AJ2</f>
        <v>46692</v>
      </c>
      <c r="AF8" s="80">
        <f>'Data source'!AK2</f>
        <v>46722</v>
      </c>
      <c r="AG8" s="80">
        <f>'Data source'!AL2</f>
        <v>46753</v>
      </c>
      <c r="AH8" s="80">
        <f>'Data source'!AM2</f>
        <v>46784</v>
      </c>
      <c r="AI8" s="80">
        <f>'Data source'!AN2</f>
        <v>46813</v>
      </c>
      <c r="AJ8" s="80">
        <f>'Data source'!AO2</f>
        <v>46844</v>
      </c>
      <c r="AK8" s="80">
        <f>'Data source'!AP2</f>
        <v>46874</v>
      </c>
      <c r="AL8" s="80">
        <f>'Data source'!AQ2</f>
        <v>46905</v>
      </c>
      <c r="AM8" s="80">
        <f>'Data source'!AR2</f>
        <v>46935</v>
      </c>
      <c r="AN8" s="80">
        <f>'Data source'!AS2</f>
        <v>46966</v>
      </c>
      <c r="AO8" s="80">
        <f>'Data source'!AT2</f>
        <v>46997</v>
      </c>
      <c r="AP8" s="80">
        <f>'Data source'!AU2</f>
        <v>47027</v>
      </c>
      <c r="AQ8" s="80">
        <f>'Data source'!AV2</f>
        <v>47058</v>
      </c>
      <c r="AR8" s="80">
        <f>'Data source'!AW2</f>
        <v>47088</v>
      </c>
      <c r="AS8" s="80">
        <f>'Data source'!AX2</f>
        <v>47119</v>
      </c>
      <c r="AT8" s="80">
        <f>'Data source'!AY2</f>
        <v>47150</v>
      </c>
      <c r="AU8" s="80">
        <f>'Data source'!AZ2</f>
        <v>47178</v>
      </c>
      <c r="AV8" s="80">
        <f>'Data source'!BA2</f>
        <v>47209</v>
      </c>
      <c r="AW8" s="80">
        <f>'Data source'!BB2</f>
        <v>47239</v>
      </c>
      <c r="AX8" s="80">
        <f>'Data source'!BC2</f>
        <v>47270</v>
      </c>
      <c r="AY8" s="80">
        <f>'Data source'!BD2</f>
        <v>47300</v>
      </c>
      <c r="AZ8" s="80">
        <f>'Data source'!BE2</f>
        <v>47331</v>
      </c>
      <c r="BA8" s="80">
        <f>'Data source'!BF2</f>
        <v>47362</v>
      </c>
      <c r="BB8" s="80">
        <f>'Data source'!BG2</f>
        <v>47392</v>
      </c>
      <c r="BC8" s="80">
        <f>'Data source'!BH2</f>
        <v>47423</v>
      </c>
      <c r="BD8" s="80">
        <f>'Data source'!BI2</f>
        <v>47453</v>
      </c>
      <c r="BE8" s="80">
        <f>'Data source'!BJ2</f>
        <v>47484</v>
      </c>
      <c r="BF8" s="80">
        <f>'Data source'!BK2</f>
        <v>47515</v>
      </c>
      <c r="BG8" s="80">
        <f>'Data source'!BL2</f>
        <v>47543</v>
      </c>
      <c r="BH8" s="80">
        <f>'Data source'!BM2</f>
        <v>47574</v>
      </c>
      <c r="BI8" s="80">
        <f>'Data source'!BN2</f>
        <v>47604</v>
      </c>
      <c r="BJ8" s="80">
        <f>'Data source'!BO2</f>
        <v>47635</v>
      </c>
      <c r="BK8" s="80">
        <f>'Data source'!BP2</f>
        <v>47665</v>
      </c>
      <c r="BL8" s="80">
        <f>'Data source'!BQ2</f>
        <v>47696</v>
      </c>
      <c r="BM8" s="80">
        <f>'Data source'!BR2</f>
        <v>47727</v>
      </c>
      <c r="BN8" s="80">
        <f>'Data source'!BS2</f>
        <v>47757</v>
      </c>
      <c r="BO8" s="80">
        <f>'Data source'!BT2</f>
        <v>47788</v>
      </c>
      <c r="BP8" s="80">
        <f>'Data source'!BU2</f>
        <v>47818</v>
      </c>
      <c r="BQ8" s="80">
        <f>'Data source'!BV2</f>
        <v>47849</v>
      </c>
      <c r="BR8" s="80">
        <f>'Data source'!BW2</f>
        <v>47880</v>
      </c>
      <c r="BS8" s="80">
        <f>'Data source'!BX2</f>
        <v>47908</v>
      </c>
      <c r="BT8" s="80">
        <f>'Data source'!BY2</f>
        <v>47939</v>
      </c>
      <c r="BU8" s="80">
        <f>'Data source'!BZ2</f>
        <v>47969</v>
      </c>
      <c r="BV8" s="80">
        <f>'Data source'!CA2</f>
        <v>48000</v>
      </c>
      <c r="BW8" s="80">
        <f>'Data source'!CB2</f>
        <v>48030</v>
      </c>
      <c r="BX8" s="80">
        <f>'Data source'!CC2</f>
        <v>48061</v>
      </c>
      <c r="BY8" s="80">
        <f>'Data source'!CD2</f>
        <v>48092</v>
      </c>
      <c r="BZ8" s="80">
        <f>'Data source'!CE2</f>
        <v>48122</v>
      </c>
      <c r="CA8" s="80">
        <f>'Data source'!CF2</f>
        <v>48153</v>
      </c>
      <c r="CB8" s="80">
        <f>'Data source'!CG2</f>
        <v>48183</v>
      </c>
      <c r="CC8" s="80">
        <f>'Data source'!CH2</f>
        <v>48214</v>
      </c>
      <c r="CD8" s="80">
        <f>'Data source'!CI2</f>
        <v>48245</v>
      </c>
      <c r="CE8" s="80">
        <f>'Data source'!CJ2</f>
        <v>48274</v>
      </c>
      <c r="CF8" s="80">
        <f>'Data source'!CK2</f>
        <v>48305</v>
      </c>
      <c r="CG8" s="80">
        <f>'Data source'!CL2</f>
        <v>48335</v>
      </c>
      <c r="CH8" s="80">
        <f>'Data source'!CM2</f>
        <v>48366</v>
      </c>
      <c r="CI8" s="80">
        <f>'Data source'!CN2</f>
        <v>48396</v>
      </c>
      <c r="CJ8" s="80">
        <f>'Data source'!CO2</f>
        <v>48427</v>
      </c>
      <c r="CK8" s="80">
        <f>'Data source'!CP2</f>
        <v>48458</v>
      </c>
      <c r="CL8" s="80">
        <f>'Data source'!CQ2</f>
        <v>48488</v>
      </c>
      <c r="CM8" s="80">
        <f>'Data source'!CR2</f>
        <v>48519</v>
      </c>
      <c r="CN8" s="80">
        <f>'Data source'!CS2</f>
        <v>48549</v>
      </c>
      <c r="CO8" s="80">
        <f>'Data source'!CT2</f>
        <v>48580</v>
      </c>
      <c r="CP8" s="80">
        <f>'Data source'!CU2</f>
        <v>48611</v>
      </c>
      <c r="CQ8" s="80">
        <f>'Data source'!CV2</f>
        <v>48639</v>
      </c>
      <c r="CR8" s="80">
        <f>'Data source'!CW2</f>
        <v>48670</v>
      </c>
      <c r="CS8" s="80">
        <f>'Data source'!CX2</f>
        <v>48700</v>
      </c>
      <c r="CT8" s="80">
        <f>'Data source'!CY2</f>
        <v>48731</v>
      </c>
      <c r="CU8" s="66" t="s">
        <v>146</v>
      </c>
      <c r="CV8" s="81"/>
      <c r="CX8" s="242" t="str" cm="1">
        <f t="array" ref="CX8:DH8">model_period</f>
        <v>FY2023</v>
      </c>
      <c r="CY8" s="243" t="str">
        <v>FY2024</v>
      </c>
      <c r="CZ8" s="243" t="str">
        <v>FY2025</v>
      </c>
      <c r="DA8" s="243" t="str">
        <v>FY2026</v>
      </c>
      <c r="DB8" s="243" t="str">
        <v>FY2027</v>
      </c>
      <c r="DC8" s="243" t="str">
        <v>FY2028</v>
      </c>
      <c r="DD8" s="243" t="str">
        <v>FY2029</v>
      </c>
      <c r="DE8" s="243" t="str">
        <v>FY2030</v>
      </c>
      <c r="DF8" s="243" t="str">
        <v>FY2031</v>
      </c>
      <c r="DG8" s="243" t="str">
        <v>FY2032</v>
      </c>
      <c r="DH8" s="243" t="str">
        <v>FY2033</v>
      </c>
      <c r="DI8" s="62" t="str">
        <f>IF(ROUND(SUM(C19:CQ19)-SUM(DD19:DH19),4)=0,"OK","ERROR")</f>
        <v>OK</v>
      </c>
    </row>
    <row r="9" spans="1:114" ht="17.25" thickBot="1" x14ac:dyDescent="0.35">
      <c r="B9" s="98" t="str" cm="1">
        <f t="array" ref="B9:B18">_xlfn.UNIQUE('Key assumptions'!$G$24:$G$33)</f>
        <v>Corporate</v>
      </c>
      <c r="C9" s="239">
        <f>SUMIFS('Data source'!H$3:H$185,ds_broadcostcat,$B9,'Data source'!$C$3:$C$185,"Internal Labour")
+SUMIFS('Data source'!H$3:H$185,ds_broadcostcat,$B9,'Data source'!$C$3:$C$185,"Contracted Labour")</f>
        <v>1</v>
      </c>
      <c r="D9" s="239">
        <f>SUMIFS('Data source'!I$3:I$185,ds_broadcostcat,$B9,'Data source'!$C$3:$C$185,"Internal Labour")
+SUMIFS('Data source'!I$3:I$185,ds_broadcostcat,$B9,'Data source'!$C$3:$C$185,"Contracted Labour")</f>
        <v>1</v>
      </c>
      <c r="E9" s="239">
        <f>SUMIFS('Data source'!J$3:J$185,ds_broadcostcat,$B9,'Data source'!$C$3:$C$185,"Internal Labour")
+SUMIFS('Data source'!J$3:J$185,ds_broadcostcat,$B9,'Data source'!$C$3:$C$185,"Contracted Labour")</f>
        <v>1</v>
      </c>
      <c r="F9" s="239">
        <f>SUMIFS('Data source'!K$3:K$185,ds_broadcostcat,$B9,'Data source'!$C$3:$C$185,"Internal Labour")
+SUMIFS('Data source'!K$3:K$185,ds_broadcostcat,$B9,'Data source'!$C$3:$C$185,"Contracted Labour")</f>
        <v>1</v>
      </c>
      <c r="G9" s="239">
        <f>SUMIFS('Data source'!L$3:L$185,ds_broadcostcat,$B9,'Data source'!$C$3:$C$185,"Internal Labour")
+SUMIFS('Data source'!L$3:L$185,ds_broadcostcat,$B9,'Data source'!$C$3:$C$185,"Contracted Labour")</f>
        <v>1</v>
      </c>
      <c r="H9" s="239">
        <f>SUMIFS('Data source'!M$3:M$185,ds_broadcostcat,$B9,'Data source'!$C$3:$C$185,"Internal Labour")
+SUMIFS('Data source'!M$3:M$185,ds_broadcostcat,$B9,'Data source'!$C$3:$C$185,"Contracted Labour")</f>
        <v>1</v>
      </c>
      <c r="I9" s="239">
        <f>SUMIFS('Data source'!N$3:N$185,ds_broadcostcat,$B9,'Data source'!$C$3:$C$185,"Internal Labour")
+SUMIFS('Data source'!N$3:N$185,ds_broadcostcat,$B9,'Data source'!$C$3:$C$185,"Contracted Labour")</f>
        <v>1</v>
      </c>
      <c r="J9" s="239">
        <f>SUMIFS('Data source'!O$3:O$185,ds_broadcostcat,$B9,'Data source'!$C$3:$C$185,"Internal Labour")
+SUMIFS('Data source'!O$3:O$185,ds_broadcostcat,$B9,'Data source'!$C$3:$C$185,"Contracted Labour")</f>
        <v>1</v>
      </c>
      <c r="K9" s="239">
        <f>SUMIFS('Data source'!P$3:P$185,ds_broadcostcat,$B9,'Data source'!$C$3:$C$185,"Internal Labour")
+SUMIFS('Data source'!P$3:P$185,ds_broadcostcat,$B9,'Data source'!$C$3:$C$185,"Contracted Labour")</f>
        <v>1</v>
      </c>
      <c r="L9" s="239">
        <f>SUMIFS('Data source'!Q$3:Q$185,ds_broadcostcat,$B9,'Data source'!$C$3:$C$185,"Internal Labour")
+SUMIFS('Data source'!Q$3:Q$185,ds_broadcostcat,$B9,'Data source'!$C$3:$C$185,"Contracted Labour")</f>
        <v>1</v>
      </c>
      <c r="M9" s="239">
        <f>SUMIFS('Data source'!R$3:R$185,ds_broadcostcat,$B9,'Data source'!$C$3:$C$185,"Internal Labour")
+SUMIFS('Data source'!R$3:R$185,ds_broadcostcat,$B9,'Data source'!$C$3:$C$185,"Contracted Labour")</f>
        <v>1</v>
      </c>
      <c r="N9" s="239">
        <f>SUMIFS('Data source'!S$3:S$185,ds_broadcostcat,$B9,'Data source'!$C$3:$C$185,"Internal Labour")
+SUMIFS('Data source'!S$3:S$185,ds_broadcostcat,$B9,'Data source'!$C$3:$C$185,"Contracted Labour")</f>
        <v>1</v>
      </c>
      <c r="O9" s="239">
        <f>SUMIFS('Data source'!T$3:T$185,ds_broadcostcat,$B9,'Data source'!$C$3:$C$185,"Internal Labour")
+SUMIFS('Data source'!T$3:T$185,ds_broadcostcat,$B9,'Data source'!$C$3:$C$185,"Contracted Labour")</f>
        <v>0.44615384615384623</v>
      </c>
      <c r="P9" s="239">
        <f>SUMIFS('Data source'!U$3:U$185,ds_broadcostcat,$B9,'Data source'!$C$3:$C$185,"Internal Labour")
+SUMIFS('Data source'!U$3:U$185,ds_broadcostcat,$B9,'Data source'!$C$3:$C$185,"Contracted Labour")</f>
        <v>0.44615384615384623</v>
      </c>
      <c r="Q9" s="239">
        <f>SUMIFS('Data source'!V$3:V$185,ds_broadcostcat,$B9,'Data source'!$C$3:$C$185,"Internal Labour")
+SUMIFS('Data source'!V$3:V$185,ds_broadcostcat,$B9,'Data source'!$C$3:$C$185,"Contracted Labour")</f>
        <v>0.44615384615384623</v>
      </c>
      <c r="R9" s="239">
        <f>SUMIFS('Data source'!W$3:W$185,ds_broadcostcat,$B9,'Data source'!$C$3:$C$185,"Internal Labour")
+SUMIFS('Data source'!W$3:W$185,ds_broadcostcat,$B9,'Data source'!$C$3:$C$185,"Contracted Labour")</f>
        <v>0.44615384615384623</v>
      </c>
      <c r="S9" s="239">
        <f>SUMIFS('Data source'!X$3:X$185,ds_broadcostcat,$B9,'Data source'!$C$3:$C$185,"Internal Labour")
+SUMIFS('Data source'!X$3:X$185,ds_broadcostcat,$B9,'Data source'!$C$3:$C$185,"Contracted Labour")</f>
        <v>0.44615384615384623</v>
      </c>
      <c r="T9" s="239">
        <f>SUMIFS('Data source'!Y$3:Y$185,ds_broadcostcat,$B9,'Data source'!$C$3:$C$185,"Internal Labour")
+SUMIFS('Data source'!Y$3:Y$185,ds_broadcostcat,$B9,'Data source'!$C$3:$C$185,"Contracted Labour")</f>
        <v>0.44615384615384623</v>
      </c>
      <c r="U9" s="239">
        <f>SUMIFS('Data source'!Z$3:Z$185,ds_broadcostcat,$B9,'Data source'!$C$3:$C$185,"Internal Labour")
+SUMIFS('Data source'!Z$3:Z$185,ds_broadcostcat,$B9,'Data source'!$C$3:$C$185,"Contracted Labour")</f>
        <v>0.44615384615384623</v>
      </c>
      <c r="V9" s="239">
        <f>SUMIFS('Data source'!AA$3:AA$185,ds_broadcostcat,$B9,'Data source'!$C$3:$C$185,"Internal Labour")
+SUMIFS('Data source'!AA$3:AA$185,ds_broadcostcat,$B9,'Data source'!$C$3:$C$185,"Contracted Labour")</f>
        <v>0.44615384615384623</v>
      </c>
      <c r="W9" s="239">
        <f>SUMIFS('Data source'!AB$3:AB$185,ds_broadcostcat,$B9,'Data source'!$C$3:$C$185,"Internal Labour")
+SUMIFS('Data source'!AB$3:AB$185,ds_broadcostcat,$B9,'Data source'!$C$3:$C$185,"Contracted Labour")</f>
        <v>0.44615384615384623</v>
      </c>
      <c r="X9" s="239">
        <f>SUMIFS('Data source'!AC$3:AC$185,ds_broadcostcat,$B9,'Data source'!$C$3:$C$185,"Internal Labour")
+SUMIFS('Data source'!AC$3:AC$185,ds_broadcostcat,$B9,'Data source'!$C$3:$C$185,"Contracted Labour")</f>
        <v>0.44615384615384623</v>
      </c>
      <c r="Y9" s="239">
        <f>SUMIFS('Data source'!AD$3:AD$185,ds_broadcostcat,$B9,'Data source'!$C$3:$C$185,"Internal Labour")
+SUMIFS('Data source'!AD$3:AD$185,ds_broadcostcat,$B9,'Data source'!$C$3:$C$185,"Contracted Labour")</f>
        <v>0.44615384615384623</v>
      </c>
      <c r="Z9" s="239">
        <f>SUMIFS('Data source'!AE$3:AE$185,ds_broadcostcat,$B9,'Data source'!$C$3:$C$185,"Internal Labour")
+SUMIFS('Data source'!AE$3:AE$185,ds_broadcostcat,$B9,'Data source'!$C$3:$C$185,"Contracted Labour")</f>
        <v>0.44615384615384623</v>
      </c>
      <c r="AA9" s="239">
        <f>SUMIFS('Data source'!AF$3:AF$185,ds_broadcostcat,$B9,'Data source'!$C$3:$C$185,"Internal Labour")
+SUMIFS('Data source'!AF$3:AF$185,ds_broadcostcat,$B9,'Data source'!$C$3:$C$185,"Contracted Labour")</f>
        <v>0.92307692307692324</v>
      </c>
      <c r="AB9" s="239">
        <f>SUMIFS('Data source'!AG$3:AG$185,ds_broadcostcat,$B9,'Data source'!$C$3:$C$185,"Internal Labour")
+SUMIFS('Data source'!AG$3:AG$185,ds_broadcostcat,$B9,'Data source'!$C$3:$C$185,"Contracted Labour")</f>
        <v>0.92307692307692324</v>
      </c>
      <c r="AC9" s="239">
        <f>SUMIFS('Data source'!AH$3:AH$185,ds_broadcostcat,$B9,'Data source'!$C$3:$C$185,"Internal Labour")
+SUMIFS('Data source'!AH$3:AH$185,ds_broadcostcat,$B9,'Data source'!$C$3:$C$185,"Contracted Labour")</f>
        <v>0.92307692307692324</v>
      </c>
      <c r="AD9" s="239">
        <f>SUMIFS('Data source'!AI$3:AI$185,ds_broadcostcat,$B9,'Data source'!$C$3:$C$185,"Internal Labour")
+SUMIFS('Data source'!AI$3:AI$185,ds_broadcostcat,$B9,'Data source'!$C$3:$C$185,"Contracted Labour")</f>
        <v>0.92307692307692324</v>
      </c>
      <c r="AE9" s="239">
        <f>SUMIFS('Data source'!AJ$3:AJ$185,ds_broadcostcat,$B9,'Data source'!$C$3:$C$185,"Internal Labour")
+SUMIFS('Data source'!AJ$3:AJ$185,ds_broadcostcat,$B9,'Data source'!$C$3:$C$185,"Contracted Labour")</f>
        <v>0.92307692307692324</v>
      </c>
      <c r="AF9" s="239">
        <f>SUMIFS('Data source'!AK$3:AK$185,ds_broadcostcat,$B9,'Data source'!$C$3:$C$185,"Internal Labour")
+SUMIFS('Data source'!AK$3:AK$185,ds_broadcostcat,$B9,'Data source'!$C$3:$C$185,"Contracted Labour")</f>
        <v>0.92307692307692324</v>
      </c>
      <c r="AG9" s="239">
        <f>SUMIFS('Data source'!AL$3:AL$185,ds_broadcostcat,$B9,'Data source'!$C$3:$C$185,"Internal Labour")
+SUMIFS('Data source'!AL$3:AL$185,ds_broadcostcat,$B9,'Data source'!$C$3:$C$185,"Contracted Labour")</f>
        <v>0.92307692307692324</v>
      </c>
      <c r="AH9" s="239">
        <f>SUMIFS('Data source'!AM$3:AM$185,ds_broadcostcat,$B9,'Data source'!$C$3:$C$185,"Internal Labour")
+SUMIFS('Data source'!AM$3:AM$185,ds_broadcostcat,$B9,'Data source'!$C$3:$C$185,"Contracted Labour")</f>
        <v>0.92307692307692324</v>
      </c>
      <c r="AI9" s="239">
        <f>SUMIFS('Data source'!AN$3:AN$185,ds_broadcostcat,$B9,'Data source'!$C$3:$C$185,"Internal Labour")
+SUMIFS('Data source'!AN$3:AN$185,ds_broadcostcat,$B9,'Data source'!$C$3:$C$185,"Contracted Labour")</f>
        <v>0.92307692307692324</v>
      </c>
      <c r="AJ9" s="239">
        <f>SUMIFS('Data source'!AO$3:AO$185,ds_broadcostcat,$B9,'Data source'!$C$3:$C$185,"Internal Labour")
+SUMIFS('Data source'!AO$3:AO$185,ds_broadcostcat,$B9,'Data source'!$C$3:$C$185,"Contracted Labour")</f>
        <v>0.92307692307692324</v>
      </c>
      <c r="AK9" s="239">
        <f>SUMIFS('Data source'!AP$3:AP$185,ds_broadcostcat,$B9,'Data source'!$C$3:$C$185,"Internal Labour")
+SUMIFS('Data source'!AP$3:AP$185,ds_broadcostcat,$B9,'Data source'!$C$3:$C$185,"Contracted Labour")</f>
        <v>0.92307692307692324</v>
      </c>
      <c r="AL9" s="239">
        <f>SUMIFS('Data source'!AQ$3:AQ$185,ds_broadcostcat,$B9,'Data source'!$C$3:$C$185,"Internal Labour")
+SUMIFS('Data source'!AQ$3:AQ$185,ds_broadcostcat,$B9,'Data source'!$C$3:$C$185,"Contracted Labour")</f>
        <v>0.92307692307692324</v>
      </c>
      <c r="AM9" s="239">
        <f>SUMIFS('Data source'!AR$3:AR$185,ds_broadcostcat,$B9,'Data source'!$C$3:$C$185,"Internal Labour")
+SUMIFS('Data source'!AR$3:AR$185,ds_broadcostcat,$B9,'Data source'!$C$3:$C$185,"Contracted Labour")</f>
        <v>0.92307692307692324</v>
      </c>
      <c r="AN9" s="239">
        <f>SUMIFS('Data source'!AS$3:AS$185,ds_broadcostcat,$B9,'Data source'!$C$3:$C$185,"Internal Labour")
+SUMIFS('Data source'!AS$3:AS$185,ds_broadcostcat,$B9,'Data source'!$C$3:$C$185,"Contracted Labour")</f>
        <v>0.92307692307692324</v>
      </c>
      <c r="AO9" s="239">
        <f>SUMIFS('Data source'!AT$3:AT$185,ds_broadcostcat,$B9,'Data source'!$C$3:$C$185,"Internal Labour")
+SUMIFS('Data source'!AT$3:AT$185,ds_broadcostcat,$B9,'Data source'!$C$3:$C$185,"Contracted Labour")</f>
        <v>0.92307692307692324</v>
      </c>
      <c r="AP9" s="239">
        <f>SUMIFS('Data source'!AU$3:AU$185,ds_broadcostcat,$B9,'Data source'!$C$3:$C$185,"Internal Labour")
+SUMIFS('Data source'!AU$3:AU$185,ds_broadcostcat,$B9,'Data source'!$C$3:$C$185,"Contracted Labour")</f>
        <v>0.92307692307692324</v>
      </c>
      <c r="AQ9" s="239">
        <f>SUMIFS('Data source'!AV$3:AV$185,ds_broadcostcat,$B9,'Data source'!$C$3:$C$185,"Internal Labour")
+SUMIFS('Data source'!AV$3:AV$185,ds_broadcostcat,$B9,'Data source'!$C$3:$C$185,"Contracted Labour")</f>
        <v>0.92307692307692324</v>
      </c>
      <c r="AR9" s="219">
        <f>SUMIFS('Data source'!AW$3:AW$185,ds_broadcostcat,$B9,'Data source'!$C$3:$C$185,"Internal Labour")
+SUMIFS('Data source'!AW$3:AW$185,ds_broadcostcat,$B9,'Data source'!$C$3:$C$185,"Contracted Labour")</f>
        <v>0.92307692307692324</v>
      </c>
      <c r="AS9" s="219">
        <f>SUMIFS('Data source'!AX$3:AX$185,ds_broadcostcat,$B9,'Data source'!$C$3:$C$185,"Internal Labour")
+SUMIFS('Data source'!AX$3:AX$185,ds_broadcostcat,$B9,'Data source'!$C$3:$C$185,"Contracted Labour")</f>
        <v>0.92307692307692324</v>
      </c>
      <c r="AT9" s="219">
        <f>SUMIFS('Data source'!AY$3:AY$185,ds_broadcostcat,$B9,'Data source'!$C$3:$C$185,"Internal Labour")
+SUMIFS('Data source'!AY$3:AY$185,ds_broadcostcat,$B9,'Data source'!$C$3:$C$185,"Contracted Labour")</f>
        <v>0.92307692307692324</v>
      </c>
      <c r="AU9" s="219">
        <f>SUMIFS('Data source'!AZ$3:AZ$185,ds_broadcostcat,$B9,'Data source'!$C$3:$C$185,"Internal Labour")
+SUMIFS('Data source'!AZ$3:AZ$185,ds_broadcostcat,$B9,'Data source'!$C$3:$C$185,"Contracted Labour")</f>
        <v>0.92307692307692324</v>
      </c>
      <c r="AV9" s="219">
        <f>SUMIFS('Data source'!BA$3:BA$185,ds_broadcostcat,$B9,'Data source'!$C$3:$C$185,"Internal Labour")
+SUMIFS('Data source'!BA$3:BA$185,ds_broadcostcat,$B9,'Data source'!$C$3:$C$185,"Contracted Labour")</f>
        <v>0.92307692307692324</v>
      </c>
      <c r="AW9" s="219">
        <f>SUMIFS('Data source'!BB$3:BB$185,ds_broadcostcat,$B9,'Data source'!$C$3:$C$185,"Internal Labour")
+SUMIFS('Data source'!BB$3:BB$185,ds_broadcostcat,$B9,'Data source'!$C$3:$C$185,"Contracted Labour")</f>
        <v>0.92307692307692324</v>
      </c>
      <c r="AX9" s="219">
        <f>SUMIFS('Data source'!BC$3:BC$185,ds_broadcostcat,$B9,'Data source'!$C$3:$C$185,"Internal Labour")
+SUMIFS('Data source'!BC$3:BC$185,ds_broadcostcat,$B9,'Data source'!$C$3:$C$185,"Contracted Labour")</f>
        <v>0.92307692307692324</v>
      </c>
      <c r="AY9" s="219">
        <f>SUMIFS('Data source'!BD$3:BD$185,ds_broadcostcat,$B9,'Data source'!$C$3:$C$185,"Internal Labour")
+SUMIFS('Data source'!BD$3:BD$185,ds_broadcostcat,$B9,'Data source'!$C$3:$C$185,"Contracted Labour")</f>
        <v>0.94230769230769251</v>
      </c>
      <c r="AZ9" s="219">
        <f>SUMIFS('Data source'!BE$3:BE$185,ds_broadcostcat,$B9,'Data source'!$C$3:$C$185,"Internal Labour")
+SUMIFS('Data source'!BE$3:BE$185,ds_broadcostcat,$B9,'Data source'!$C$3:$C$185,"Contracted Labour")</f>
        <v>0.94230769230769251</v>
      </c>
      <c r="BA9" s="219">
        <f>SUMIFS('Data source'!BF$3:BF$185,ds_broadcostcat,$B9,'Data source'!$C$3:$C$185,"Internal Labour")
+SUMIFS('Data source'!BF$3:BF$185,ds_broadcostcat,$B9,'Data source'!$C$3:$C$185,"Contracted Labour")</f>
        <v>0.94230769230769251</v>
      </c>
      <c r="BB9" s="219">
        <f>SUMIFS('Data source'!BG$3:BG$185,ds_broadcostcat,$B9,'Data source'!$C$3:$C$185,"Internal Labour")
+SUMIFS('Data source'!BG$3:BG$185,ds_broadcostcat,$B9,'Data source'!$C$3:$C$185,"Contracted Labour")</f>
        <v>0.94230769230769251</v>
      </c>
      <c r="BC9" s="219">
        <f>SUMIFS('Data source'!BH$3:BH$185,ds_broadcostcat,$B9,'Data source'!$C$3:$C$185,"Internal Labour")
+SUMIFS('Data source'!BH$3:BH$185,ds_broadcostcat,$B9,'Data source'!$C$3:$C$185,"Contracted Labour")</f>
        <v>0.94230769230769251</v>
      </c>
      <c r="BD9" s="219">
        <f>SUMIFS('Data source'!BI$3:BI$185,ds_broadcostcat,$B9,'Data source'!$C$3:$C$185,"Internal Labour")
+SUMIFS('Data source'!BI$3:BI$185,ds_broadcostcat,$B9,'Data source'!$C$3:$C$185,"Contracted Labour")</f>
        <v>0.94230769230769251</v>
      </c>
      <c r="BE9" s="219">
        <f>SUMIFS('Data source'!BJ$3:BJ$185,ds_broadcostcat,$B9,'Data source'!$C$3:$C$185,"Internal Labour")
+SUMIFS('Data source'!BJ$3:BJ$185,ds_broadcostcat,$B9,'Data source'!$C$3:$C$185,"Contracted Labour")</f>
        <v>0.94230769230769251</v>
      </c>
      <c r="BF9" s="219">
        <f>SUMIFS('Data source'!BK$3:BK$185,ds_broadcostcat,$B9,'Data source'!$C$3:$C$185,"Internal Labour")
+SUMIFS('Data source'!BK$3:BK$185,ds_broadcostcat,$B9,'Data source'!$C$3:$C$185,"Contracted Labour")</f>
        <v>0.94230769230769251</v>
      </c>
      <c r="BG9" s="219">
        <f>SUMIFS('Data source'!BL$3:BL$185,ds_broadcostcat,$B9,'Data source'!$C$3:$C$185,"Internal Labour")
+SUMIFS('Data source'!BL$3:BL$185,ds_broadcostcat,$B9,'Data source'!$C$3:$C$185,"Contracted Labour")</f>
        <v>0.94230769230769251</v>
      </c>
      <c r="BH9" s="219">
        <f>SUMIFS('Data source'!BM$3:BM$185,ds_broadcostcat,$B9,'Data source'!$C$3:$C$185,"Internal Labour")
+SUMIFS('Data source'!BM$3:BM$185,ds_broadcostcat,$B9,'Data source'!$C$3:$C$185,"Contracted Labour")</f>
        <v>0.94230769230769251</v>
      </c>
      <c r="BI9" s="219">
        <f>SUMIFS('Data source'!BN$3:BN$185,ds_broadcostcat,$B9,'Data source'!$C$3:$C$185,"Internal Labour")
+SUMIFS('Data source'!BN$3:BN$185,ds_broadcostcat,$B9,'Data source'!$C$3:$C$185,"Contracted Labour")</f>
        <v>0.94230769230769251</v>
      </c>
      <c r="BJ9" s="219">
        <f>SUMIFS('Data source'!BO$3:BO$185,ds_broadcostcat,$B9,'Data source'!$C$3:$C$185,"Internal Labour")
+SUMIFS('Data source'!BO$3:BO$185,ds_broadcostcat,$B9,'Data source'!$C$3:$C$185,"Contracted Labour")</f>
        <v>0.94230769230769251</v>
      </c>
      <c r="BK9" s="219">
        <f>SUMIFS('Data source'!BP$3:BP$185,ds_broadcostcat,$B9,'Data source'!$C$3:$C$185,"Internal Labour")
+SUMIFS('Data source'!BP$3:BP$185,ds_broadcostcat,$B9,'Data source'!$C$3:$C$185,"Contracted Labour")</f>
        <v>0.7692307692307695</v>
      </c>
      <c r="BL9" s="219">
        <f>SUMIFS('Data source'!BQ$3:BQ$185,ds_broadcostcat,$B9,'Data source'!$C$3:$C$185,"Internal Labour")
+SUMIFS('Data source'!BQ$3:BQ$185,ds_broadcostcat,$B9,'Data source'!$C$3:$C$185,"Contracted Labour")</f>
        <v>0.7692307692307695</v>
      </c>
      <c r="BM9" s="219">
        <f>SUMIFS('Data source'!BR$3:BR$185,ds_broadcostcat,$B9,'Data source'!$C$3:$C$185,"Internal Labour")
+SUMIFS('Data source'!BR$3:BR$185,ds_broadcostcat,$B9,'Data source'!$C$3:$C$185,"Contracted Labour")</f>
        <v>0.7692307692307695</v>
      </c>
      <c r="BN9" s="219">
        <f>SUMIFS('Data source'!BS$3:BS$185,ds_broadcostcat,$B9,'Data source'!$C$3:$C$185,"Internal Labour")
+SUMIFS('Data source'!BS$3:BS$185,ds_broadcostcat,$B9,'Data source'!$C$3:$C$185,"Contracted Labour")</f>
        <v>0.7692307692307695</v>
      </c>
      <c r="BO9" s="219">
        <f>SUMIFS('Data source'!BT$3:BT$185,ds_broadcostcat,$B9,'Data source'!$C$3:$C$185,"Internal Labour")
+SUMIFS('Data source'!BT$3:BT$185,ds_broadcostcat,$B9,'Data source'!$C$3:$C$185,"Contracted Labour")</f>
        <v>0.7692307692307695</v>
      </c>
      <c r="BP9" s="219">
        <f>SUMIFS('Data source'!BU$3:BU$185,ds_broadcostcat,$B9,'Data source'!$C$3:$C$185,"Internal Labour")
+SUMIFS('Data source'!BU$3:BU$185,ds_broadcostcat,$B9,'Data source'!$C$3:$C$185,"Contracted Labour")</f>
        <v>0.7692307692307695</v>
      </c>
      <c r="BQ9" s="219">
        <f>SUMIFS('Data source'!BV$3:BV$185,ds_broadcostcat,$B9,'Data source'!$C$3:$C$185,"Internal Labour")
+SUMIFS('Data source'!BV$3:BV$185,ds_broadcostcat,$B9,'Data source'!$C$3:$C$185,"Contracted Labour")</f>
        <v>0.7692307692307695</v>
      </c>
      <c r="BR9" s="219">
        <f>SUMIFS('Data source'!BW$3:BW$185,ds_broadcostcat,$B9,'Data source'!$C$3:$C$185,"Internal Labour")
+SUMIFS('Data source'!BW$3:BW$185,ds_broadcostcat,$B9,'Data source'!$C$3:$C$185,"Contracted Labour")</f>
        <v>0.7692307692307695</v>
      </c>
      <c r="BS9" s="219">
        <f>SUMIFS('Data source'!BX$3:BX$185,ds_broadcostcat,$B9,'Data source'!$C$3:$C$185,"Internal Labour")
+SUMIFS('Data source'!BX$3:BX$185,ds_broadcostcat,$B9,'Data source'!$C$3:$C$185,"Contracted Labour")</f>
        <v>0.7692307692307695</v>
      </c>
      <c r="BT9" s="219">
        <f>SUMIFS('Data source'!BY$3:BY$185,ds_broadcostcat,$B9,'Data source'!$C$3:$C$185,"Internal Labour")
+SUMIFS('Data source'!BY$3:BY$185,ds_broadcostcat,$B9,'Data source'!$C$3:$C$185,"Contracted Labour")</f>
        <v>0.7692307692307695</v>
      </c>
      <c r="BU9" s="219">
        <f>SUMIFS('Data source'!BZ$3:BZ$185,ds_broadcostcat,$B9,'Data source'!$C$3:$C$185,"Internal Labour")
+SUMIFS('Data source'!BZ$3:BZ$185,ds_broadcostcat,$B9,'Data source'!$C$3:$C$185,"Contracted Labour")</f>
        <v>0.7692307692307695</v>
      </c>
      <c r="BV9" s="219">
        <f>SUMIFS('Data source'!CA$3:CA$185,ds_broadcostcat,$B9,'Data source'!$C$3:$C$185,"Internal Labour")
+SUMIFS('Data source'!CA$3:CA$185,ds_broadcostcat,$B9,'Data source'!$C$3:$C$185,"Contracted Labour")</f>
        <v>0.7692307692307695</v>
      </c>
      <c r="BW9" s="219">
        <f>SUMIFS('Data source'!CB$3:CB$185,ds_broadcostcat,$B9,'Data source'!$C$3:$C$185,"Internal Labour")
+SUMIFS('Data source'!CB$3:CB$185,ds_broadcostcat,$B9,'Data source'!$C$3:$C$185,"Contracted Labour")</f>
        <v>0</v>
      </c>
      <c r="BX9" s="219">
        <f>SUMIFS('Data source'!CC$3:CC$185,ds_broadcostcat,$B9,'Data source'!$C$3:$C$185,"Internal Labour")
+SUMIFS('Data source'!CC$3:CC$185,ds_broadcostcat,$B9,'Data source'!$C$3:$C$185,"Contracted Labour")</f>
        <v>0</v>
      </c>
      <c r="BY9" s="219">
        <f>SUMIFS('Data source'!CD$3:CD$185,ds_broadcostcat,$B9,'Data source'!$C$3:$C$185,"Internal Labour")
+SUMIFS('Data source'!CD$3:CD$185,ds_broadcostcat,$B9,'Data source'!$C$3:$C$185,"Contracted Labour")</f>
        <v>0</v>
      </c>
      <c r="BZ9" s="219">
        <f>SUMIFS('Data source'!CE$3:CE$185,ds_broadcostcat,$B9,'Data source'!$C$3:$C$185,"Internal Labour")
+SUMIFS('Data source'!CE$3:CE$185,ds_broadcostcat,$B9,'Data source'!$C$3:$C$185,"Contracted Labour")</f>
        <v>0</v>
      </c>
      <c r="CA9" s="219">
        <f>SUMIFS('Data source'!CF$3:CF$185,ds_broadcostcat,$B9,'Data source'!$C$3:$C$185,"Internal Labour")
+SUMIFS('Data source'!CF$3:CF$185,ds_broadcostcat,$B9,'Data source'!$C$3:$C$185,"Contracted Labour")</f>
        <v>0</v>
      </c>
      <c r="CB9" s="219">
        <f>SUMIFS('Data source'!CG$3:CG$185,ds_broadcostcat,$B9,'Data source'!$C$3:$C$185,"Internal Labour")
+SUMIFS('Data source'!CG$3:CG$185,ds_broadcostcat,$B9,'Data source'!$C$3:$C$185,"Contracted Labour")</f>
        <v>0</v>
      </c>
      <c r="CC9" s="219">
        <f>SUMIFS('Data source'!CH$3:CH$185,ds_broadcostcat,$B9,'Data source'!$C$3:$C$185,"Internal Labour")
+SUMIFS('Data source'!CH$3:CH$185,ds_broadcostcat,$B9,'Data source'!$C$3:$C$185,"Contracted Labour")</f>
        <v>0</v>
      </c>
      <c r="CD9" s="219">
        <f>SUMIFS('Data source'!CI$3:CI$185,ds_broadcostcat,$B9,'Data source'!$C$3:$C$185,"Internal Labour")
+SUMIFS('Data source'!CI$3:CI$185,ds_broadcostcat,$B9,'Data source'!$C$3:$C$185,"Contracted Labour")</f>
        <v>0</v>
      </c>
      <c r="CE9" s="219">
        <f>SUMIFS('Data source'!CJ$3:CJ$185,ds_broadcostcat,$B9,'Data source'!$C$3:$C$185,"Internal Labour")
+SUMIFS('Data source'!CJ$3:CJ$185,ds_broadcostcat,$B9,'Data source'!$C$3:$C$185,"Contracted Labour")</f>
        <v>0</v>
      </c>
      <c r="CF9" s="219">
        <f>SUMIFS('Data source'!CK$3:CK$185,ds_broadcostcat,$B9,'Data source'!$C$3:$C$185,"Internal Labour")
+SUMIFS('Data source'!CK$3:CK$185,ds_broadcostcat,$B9,'Data source'!$C$3:$C$185,"Contracted Labour")</f>
        <v>0</v>
      </c>
      <c r="CG9" s="219">
        <f>SUMIFS('Data source'!CL$3:CL$185,ds_broadcostcat,$B9,'Data source'!$C$3:$C$185,"Internal Labour")
+SUMIFS('Data source'!CL$3:CL$185,ds_broadcostcat,$B9,'Data source'!$C$3:$C$185,"Contracted Labour")</f>
        <v>0</v>
      </c>
      <c r="CH9" s="219">
        <f>SUMIFS('Data source'!CM$3:CM$185,ds_broadcostcat,$B9,'Data source'!$C$3:$C$185,"Internal Labour")
+SUMIFS('Data source'!CM$3:CM$185,ds_broadcostcat,$B9,'Data source'!$C$3:$C$185,"Contracted Labour")</f>
        <v>0</v>
      </c>
      <c r="CI9" s="219">
        <f>SUMIFS('Data source'!CN$3:CN$185,ds_broadcostcat,$B9,'Data source'!$C$3:$C$185,"Internal Labour")
+SUMIFS('Data source'!CN$3:CN$185,ds_broadcostcat,$B9,'Data source'!$C$3:$C$185,"Contracted Labour")</f>
        <v>0</v>
      </c>
      <c r="CJ9" s="219">
        <f>SUMIFS('Data source'!CO$3:CO$185,ds_broadcostcat,$B9,'Data source'!$C$3:$C$185,"Internal Labour")
+SUMIFS('Data source'!CO$3:CO$185,ds_broadcostcat,$B9,'Data source'!$C$3:$C$185,"Contracted Labour")</f>
        <v>0</v>
      </c>
      <c r="CK9" s="219">
        <f>SUMIFS('Data source'!CP$3:CP$185,ds_broadcostcat,$B9,'Data source'!$C$3:$C$185,"Internal Labour")
+SUMIFS('Data source'!CP$3:CP$185,ds_broadcostcat,$B9,'Data source'!$C$3:$C$185,"Contracted Labour")</f>
        <v>0</v>
      </c>
      <c r="CL9" s="219">
        <f>SUMIFS('Data source'!CQ$3:CQ$185,ds_broadcostcat,$B9,'Data source'!$C$3:$C$185,"Internal Labour")
+SUMIFS('Data source'!CQ$3:CQ$185,ds_broadcostcat,$B9,'Data source'!$C$3:$C$185,"Contracted Labour")</f>
        <v>0</v>
      </c>
      <c r="CM9" s="219">
        <f>SUMIFS('Data source'!CR$3:CR$185,ds_broadcostcat,$B9,'Data source'!$C$3:$C$185,"Internal Labour")
+SUMIFS('Data source'!CR$3:CR$185,ds_broadcostcat,$B9,'Data source'!$C$3:$C$185,"Contracted Labour")</f>
        <v>0</v>
      </c>
      <c r="CN9" s="219">
        <f>SUMIFS('Data source'!CS$3:CS$185,ds_broadcostcat,$B9,'Data source'!$C$3:$C$185,"Internal Labour")
+SUMIFS('Data source'!CS$3:CS$185,ds_broadcostcat,$B9,'Data source'!$C$3:$C$185,"Contracted Labour")</f>
        <v>0</v>
      </c>
      <c r="CO9" s="219">
        <f>SUMIFS('Data source'!CT$3:CT$185,ds_broadcostcat,$B9,'Data source'!$C$3:$C$185,"Internal Labour")
+SUMIFS('Data source'!CT$3:CT$185,ds_broadcostcat,$B9,'Data source'!$C$3:$C$185,"Contracted Labour")</f>
        <v>0</v>
      </c>
      <c r="CP9" s="219">
        <f>SUMIFS('Data source'!CU$3:CU$185,ds_broadcostcat,$B9,'Data source'!$C$3:$C$185,"Internal Labour")
+SUMIFS('Data source'!CU$3:CU$185,ds_broadcostcat,$B9,'Data source'!$C$3:$C$185,"Contracted Labour")</f>
        <v>0</v>
      </c>
      <c r="CQ9" s="219">
        <f>SUMIFS('Data source'!CV$3:CV$185,ds_broadcostcat,$B9,'Data source'!$C$3:$C$185,"Internal Labour")
+SUMIFS('Data source'!CV$3:CV$185,ds_broadcostcat,$B9,'Data source'!$C$3:$C$185,"Contracted Labour")</f>
        <v>0</v>
      </c>
      <c r="CR9" s="219">
        <f>SUMIFS('Data source'!CW$3:CW$185,ds_broadcostcat,$B9,'Data source'!$C$3:$C$185,"Internal Labour")
+SUMIFS('Data source'!CW$3:CW$185,ds_broadcostcat,$B9,'Data source'!$C$3:$C$185,"Contracted Labour")</f>
        <v>0</v>
      </c>
      <c r="CS9" s="219">
        <f>SUMIFS('Data source'!CX$3:CX$185,ds_broadcostcat,$B9,'Data source'!$C$3:$C$185,"Internal Labour")
+SUMIFS('Data source'!CX$3:CX$185,ds_broadcostcat,$B9,'Data source'!$C$3:$C$185,"Contracted Labour")</f>
        <v>0</v>
      </c>
      <c r="CT9" s="219">
        <f>SUMIFS('Data source'!CY$3:CY$185,ds_broadcostcat,$B9,'Data source'!$C$3:$C$185,"Internal Labour")
+SUMIFS('Data source'!CY$3:CY$185,ds_broadcostcat,$B9,'Data source'!$C$3:$C$185,"Contracted Labour")</f>
        <v>0</v>
      </c>
      <c r="CU9" s="220">
        <f>AVERAGE(BQ9:CT9)</f>
        <v>0.15384615384615388</v>
      </c>
      <c r="CV9" s="278" t="str">
        <f t="shared" ref="CV9:CV18" si="0">B9</f>
        <v>Corporate</v>
      </c>
      <c r="CW9" s="65"/>
      <c r="CX9" s="204"/>
      <c r="CY9" s="205"/>
      <c r="CZ9" s="205"/>
      <c r="DA9" s="205"/>
      <c r="DB9" s="205"/>
      <c r="DC9" s="205"/>
      <c r="DD9" s="219">
        <f t="shared" ref="DD9" si="1">SUM(C9:AX9)</f>
        <v>39.507692307692281</v>
      </c>
      <c r="DE9" s="219">
        <f t="shared" ref="DE9" si="2">SUM(AY9:BJ9)</f>
        <v>11.307692307692314</v>
      </c>
      <c r="DF9" s="219">
        <f t="shared" ref="DF9" si="3">SUM(BK9:BV9)</f>
        <v>9.2307692307692335</v>
      </c>
      <c r="DG9" s="219">
        <f t="shared" ref="DG9" si="4">SUM(BW9:CH9)</f>
        <v>0</v>
      </c>
      <c r="DH9" s="219">
        <f t="shared" ref="DH9" si="5">SUM(CI9:CQ9)</f>
        <v>0</v>
      </c>
    </row>
    <row r="10" spans="1:114" ht="17.25" thickBot="1" x14ac:dyDescent="0.35">
      <c r="B10" s="98" t="str">
        <v>Asset Management</v>
      </c>
      <c r="C10" s="219">
        <f>SUMIFS('Data source'!H$3:H$185,ds_broadcostcat,$B10,'Data source'!$C$3:$C$185,"Internal Labour")
+SUMIFS('Data source'!H$3:H$185,ds_broadcostcat,$B10,'Data source'!$C$3:$C$185,"Contracted Labour")</f>
        <v>0</v>
      </c>
      <c r="D10" s="219">
        <f>SUMIFS('Data source'!I$3:I$185,ds_broadcostcat,$B10,'Data source'!$C$3:$C$185,"Internal Labour")
+SUMIFS('Data source'!I$3:I$185,ds_broadcostcat,$B10,'Data source'!$C$3:$C$185,"Contracted Labour")</f>
        <v>0</v>
      </c>
      <c r="E10" s="219">
        <f>SUMIFS('Data source'!J$3:J$185,ds_broadcostcat,$B10,'Data source'!$C$3:$C$185,"Internal Labour")
+SUMIFS('Data source'!J$3:J$185,ds_broadcostcat,$B10,'Data source'!$C$3:$C$185,"Contracted Labour")</f>
        <v>0</v>
      </c>
      <c r="F10" s="219">
        <f>SUMIFS('Data source'!K$3:K$185,ds_broadcostcat,$B10,'Data source'!$C$3:$C$185,"Internal Labour")
+SUMIFS('Data source'!K$3:K$185,ds_broadcostcat,$B10,'Data source'!$C$3:$C$185,"Contracted Labour")</f>
        <v>0</v>
      </c>
      <c r="G10" s="219">
        <f>SUMIFS('Data source'!L$3:L$185,ds_broadcostcat,$B10,'Data source'!$C$3:$C$185,"Internal Labour")
+SUMIFS('Data source'!L$3:L$185,ds_broadcostcat,$B10,'Data source'!$C$3:$C$185,"Contracted Labour")</f>
        <v>0</v>
      </c>
      <c r="H10" s="219">
        <f>SUMIFS('Data source'!M$3:M$185,ds_broadcostcat,$B10,'Data source'!$C$3:$C$185,"Internal Labour")
+SUMIFS('Data source'!M$3:M$185,ds_broadcostcat,$B10,'Data source'!$C$3:$C$185,"Contracted Labour")</f>
        <v>0</v>
      </c>
      <c r="I10" s="219">
        <f>SUMIFS('Data source'!N$3:N$185,ds_broadcostcat,$B10,'Data source'!$C$3:$C$185,"Internal Labour")
+SUMIFS('Data source'!N$3:N$185,ds_broadcostcat,$B10,'Data source'!$C$3:$C$185,"Contracted Labour")</f>
        <v>0</v>
      </c>
      <c r="J10" s="219">
        <f>SUMIFS('Data source'!O$3:O$185,ds_broadcostcat,$B10,'Data source'!$C$3:$C$185,"Internal Labour")
+SUMIFS('Data source'!O$3:O$185,ds_broadcostcat,$B10,'Data source'!$C$3:$C$185,"Contracted Labour")</f>
        <v>0</v>
      </c>
      <c r="K10" s="219">
        <f>SUMIFS('Data source'!P$3:P$185,ds_broadcostcat,$B10,'Data source'!$C$3:$C$185,"Internal Labour")
+SUMIFS('Data source'!P$3:P$185,ds_broadcostcat,$B10,'Data source'!$C$3:$C$185,"Contracted Labour")</f>
        <v>0</v>
      </c>
      <c r="L10" s="219">
        <f>SUMIFS('Data source'!Q$3:Q$185,ds_broadcostcat,$B10,'Data source'!$C$3:$C$185,"Internal Labour")
+SUMIFS('Data source'!Q$3:Q$185,ds_broadcostcat,$B10,'Data source'!$C$3:$C$185,"Contracted Labour")</f>
        <v>0</v>
      </c>
      <c r="M10" s="219">
        <f>SUMIFS('Data source'!R$3:R$185,ds_broadcostcat,$B10,'Data source'!$C$3:$C$185,"Internal Labour")
+SUMIFS('Data source'!R$3:R$185,ds_broadcostcat,$B10,'Data source'!$C$3:$C$185,"Contracted Labour")</f>
        <v>0</v>
      </c>
      <c r="N10" s="219">
        <f>SUMIFS('Data source'!S$3:S$185,ds_broadcostcat,$B10,'Data source'!$C$3:$C$185,"Internal Labour")
+SUMIFS('Data source'!S$3:S$185,ds_broadcostcat,$B10,'Data source'!$C$3:$C$185,"Contracted Labour")</f>
        <v>0</v>
      </c>
      <c r="O10" s="219">
        <f>SUMIFS('Data source'!T$3:T$185,ds_broadcostcat,$B10,'Data source'!$C$3:$C$185,"Internal Labour")
+SUMIFS('Data source'!T$3:T$185,ds_broadcostcat,$B10,'Data source'!$C$3:$C$185,"Contracted Labour")</f>
        <v>0</v>
      </c>
      <c r="P10" s="219">
        <f>SUMIFS('Data source'!U$3:U$185,ds_broadcostcat,$B10,'Data source'!$C$3:$C$185,"Internal Labour")
+SUMIFS('Data source'!U$3:U$185,ds_broadcostcat,$B10,'Data source'!$C$3:$C$185,"Contracted Labour")</f>
        <v>0</v>
      </c>
      <c r="Q10" s="219">
        <f>SUMIFS('Data source'!V$3:V$185,ds_broadcostcat,$B10,'Data source'!$C$3:$C$185,"Internal Labour")
+SUMIFS('Data source'!V$3:V$185,ds_broadcostcat,$B10,'Data source'!$C$3:$C$185,"Contracted Labour")</f>
        <v>0</v>
      </c>
      <c r="R10" s="219">
        <f>SUMIFS('Data source'!W$3:W$185,ds_broadcostcat,$B10,'Data source'!$C$3:$C$185,"Internal Labour")
+SUMIFS('Data source'!W$3:W$185,ds_broadcostcat,$B10,'Data source'!$C$3:$C$185,"Contracted Labour")</f>
        <v>0</v>
      </c>
      <c r="S10" s="219">
        <f>SUMIFS('Data source'!X$3:X$185,ds_broadcostcat,$B10,'Data source'!$C$3:$C$185,"Internal Labour")
+SUMIFS('Data source'!X$3:X$185,ds_broadcostcat,$B10,'Data source'!$C$3:$C$185,"Contracted Labour")</f>
        <v>0</v>
      </c>
      <c r="T10" s="219">
        <f>SUMIFS('Data source'!Y$3:Y$185,ds_broadcostcat,$B10,'Data source'!$C$3:$C$185,"Internal Labour")
+SUMIFS('Data source'!Y$3:Y$185,ds_broadcostcat,$B10,'Data source'!$C$3:$C$185,"Contracted Labour")</f>
        <v>0</v>
      </c>
      <c r="U10" s="219">
        <f>SUMIFS('Data source'!Z$3:Z$185,ds_broadcostcat,$B10,'Data source'!$C$3:$C$185,"Internal Labour")
+SUMIFS('Data source'!Z$3:Z$185,ds_broadcostcat,$B10,'Data source'!$C$3:$C$185,"Contracted Labour")</f>
        <v>0</v>
      </c>
      <c r="V10" s="219">
        <f>SUMIFS('Data source'!AA$3:AA$185,ds_broadcostcat,$B10,'Data source'!$C$3:$C$185,"Internal Labour")
+SUMIFS('Data source'!AA$3:AA$185,ds_broadcostcat,$B10,'Data source'!$C$3:$C$185,"Contracted Labour")</f>
        <v>0</v>
      </c>
      <c r="W10" s="219">
        <f>SUMIFS('Data source'!AB$3:AB$185,ds_broadcostcat,$B10,'Data source'!$C$3:$C$185,"Internal Labour")
+SUMIFS('Data source'!AB$3:AB$185,ds_broadcostcat,$B10,'Data source'!$C$3:$C$185,"Contracted Labour")</f>
        <v>0</v>
      </c>
      <c r="X10" s="219">
        <f>SUMIFS('Data source'!AC$3:AC$185,ds_broadcostcat,$B10,'Data source'!$C$3:$C$185,"Internal Labour")
+SUMIFS('Data source'!AC$3:AC$185,ds_broadcostcat,$B10,'Data source'!$C$3:$C$185,"Contracted Labour")</f>
        <v>0</v>
      </c>
      <c r="Y10" s="219">
        <f>SUMIFS('Data source'!AD$3:AD$185,ds_broadcostcat,$B10,'Data source'!$C$3:$C$185,"Internal Labour")
+SUMIFS('Data source'!AD$3:AD$185,ds_broadcostcat,$B10,'Data source'!$C$3:$C$185,"Contracted Labour")</f>
        <v>0</v>
      </c>
      <c r="Z10" s="219">
        <f>SUMIFS('Data source'!AE$3:AE$185,ds_broadcostcat,$B10,'Data source'!$C$3:$C$185,"Internal Labour")
+SUMIFS('Data source'!AE$3:AE$185,ds_broadcostcat,$B10,'Data source'!$C$3:$C$185,"Contracted Labour")</f>
        <v>0</v>
      </c>
      <c r="AA10" s="219">
        <f>SUMIFS('Data source'!AF$3:AF$185,ds_broadcostcat,$B10,'Data source'!$C$3:$C$185,"Internal Labour")
+SUMIFS('Data source'!AF$3:AF$185,ds_broadcostcat,$B10,'Data source'!$C$3:$C$185,"Contracted Labour")</f>
        <v>0</v>
      </c>
      <c r="AB10" s="219">
        <f>SUMIFS('Data source'!AG$3:AG$185,ds_broadcostcat,$B10,'Data source'!$C$3:$C$185,"Internal Labour")
+SUMIFS('Data source'!AG$3:AG$185,ds_broadcostcat,$B10,'Data source'!$C$3:$C$185,"Contracted Labour")</f>
        <v>0</v>
      </c>
      <c r="AC10" s="219">
        <f>SUMIFS('Data source'!AH$3:AH$185,ds_broadcostcat,$B10,'Data source'!$C$3:$C$185,"Internal Labour")
+SUMIFS('Data source'!AH$3:AH$185,ds_broadcostcat,$B10,'Data source'!$C$3:$C$185,"Contracted Labour")</f>
        <v>0</v>
      </c>
      <c r="AD10" s="219">
        <f>SUMIFS('Data source'!AI$3:AI$185,ds_broadcostcat,$B10,'Data source'!$C$3:$C$185,"Internal Labour")
+SUMIFS('Data source'!AI$3:AI$185,ds_broadcostcat,$B10,'Data source'!$C$3:$C$185,"Contracted Labour")</f>
        <v>0</v>
      </c>
      <c r="AE10" s="219">
        <f>SUMIFS('Data source'!AJ$3:AJ$185,ds_broadcostcat,$B10,'Data source'!$C$3:$C$185,"Internal Labour")
+SUMIFS('Data source'!AJ$3:AJ$185,ds_broadcostcat,$B10,'Data source'!$C$3:$C$185,"Contracted Labour")</f>
        <v>0</v>
      </c>
      <c r="AF10" s="219">
        <f>SUMIFS('Data source'!AK$3:AK$185,ds_broadcostcat,$B10,'Data source'!$C$3:$C$185,"Internal Labour")
+SUMIFS('Data source'!AK$3:AK$185,ds_broadcostcat,$B10,'Data source'!$C$3:$C$185,"Contracted Labour")</f>
        <v>0</v>
      </c>
      <c r="AG10" s="219">
        <f>SUMIFS('Data source'!AL$3:AL$185,ds_broadcostcat,$B10,'Data source'!$C$3:$C$185,"Internal Labour")
+SUMIFS('Data source'!AL$3:AL$185,ds_broadcostcat,$B10,'Data source'!$C$3:$C$185,"Contracted Labour")</f>
        <v>0</v>
      </c>
      <c r="AH10" s="219">
        <f>SUMIFS('Data source'!AM$3:AM$185,ds_broadcostcat,$B10,'Data source'!$C$3:$C$185,"Internal Labour")
+SUMIFS('Data source'!AM$3:AM$185,ds_broadcostcat,$B10,'Data source'!$C$3:$C$185,"Contracted Labour")</f>
        <v>0</v>
      </c>
      <c r="AI10" s="219">
        <f>SUMIFS('Data source'!AN$3:AN$185,ds_broadcostcat,$B10,'Data source'!$C$3:$C$185,"Internal Labour")
+SUMIFS('Data source'!AN$3:AN$185,ds_broadcostcat,$B10,'Data source'!$C$3:$C$185,"Contracted Labour")</f>
        <v>0</v>
      </c>
      <c r="AJ10" s="219">
        <f>SUMIFS('Data source'!AO$3:AO$185,ds_broadcostcat,$B10,'Data source'!$C$3:$C$185,"Internal Labour")
+SUMIFS('Data source'!AO$3:AO$185,ds_broadcostcat,$B10,'Data source'!$C$3:$C$185,"Contracted Labour")</f>
        <v>0</v>
      </c>
      <c r="AK10" s="219">
        <f>SUMIFS('Data source'!AP$3:AP$185,ds_broadcostcat,$B10,'Data source'!$C$3:$C$185,"Internal Labour")
+SUMIFS('Data source'!AP$3:AP$185,ds_broadcostcat,$B10,'Data source'!$C$3:$C$185,"Contracted Labour")</f>
        <v>0</v>
      </c>
      <c r="AL10" s="219">
        <f>SUMIFS('Data source'!AQ$3:AQ$185,ds_broadcostcat,$B10,'Data source'!$C$3:$C$185,"Internal Labour")
+SUMIFS('Data source'!AQ$3:AQ$185,ds_broadcostcat,$B10,'Data source'!$C$3:$C$185,"Contracted Labour")</f>
        <v>0</v>
      </c>
      <c r="AM10" s="219">
        <f>SUMIFS('Data source'!AR$3:AR$185,ds_broadcostcat,$B10,'Data source'!$C$3:$C$185,"Internal Labour")
+SUMIFS('Data source'!AR$3:AR$185,ds_broadcostcat,$B10,'Data source'!$C$3:$C$185,"Contracted Labour")</f>
        <v>0</v>
      </c>
      <c r="AN10" s="219">
        <f>SUMIFS('Data source'!AS$3:AS$185,ds_broadcostcat,$B10,'Data source'!$C$3:$C$185,"Internal Labour")
+SUMIFS('Data source'!AS$3:AS$185,ds_broadcostcat,$B10,'Data source'!$C$3:$C$185,"Contracted Labour")</f>
        <v>0</v>
      </c>
      <c r="AO10" s="219">
        <f>SUMIFS('Data source'!AT$3:AT$185,ds_broadcostcat,$B10,'Data source'!$C$3:$C$185,"Internal Labour")
+SUMIFS('Data source'!AT$3:AT$185,ds_broadcostcat,$B10,'Data source'!$C$3:$C$185,"Contracted Labour")</f>
        <v>0</v>
      </c>
      <c r="AP10" s="219">
        <f>SUMIFS('Data source'!AU$3:AU$185,ds_broadcostcat,$B10,'Data source'!$C$3:$C$185,"Internal Labour")
+SUMIFS('Data source'!AU$3:AU$185,ds_broadcostcat,$B10,'Data source'!$C$3:$C$185,"Contracted Labour")</f>
        <v>0</v>
      </c>
      <c r="AQ10" s="219">
        <f>SUMIFS('Data source'!AV$3:AV$185,ds_broadcostcat,$B10,'Data source'!$C$3:$C$185,"Internal Labour")
+SUMIFS('Data source'!AV$3:AV$185,ds_broadcostcat,$B10,'Data source'!$C$3:$C$185,"Contracted Labour")</f>
        <v>0</v>
      </c>
      <c r="AR10" s="219">
        <f>SUMIFS('Data source'!AW$3:AW$185,ds_broadcostcat,$B10,'Data source'!$C$3:$C$185,"Internal Labour")
+SUMIFS('Data source'!AW$3:AW$185,ds_broadcostcat,$B10,'Data source'!$C$3:$C$185,"Contracted Labour")</f>
        <v>0</v>
      </c>
      <c r="AS10" s="219">
        <f>SUMIFS('Data source'!AX$3:AX$185,ds_broadcostcat,$B10,'Data source'!$C$3:$C$185,"Internal Labour")
+SUMIFS('Data source'!AX$3:AX$185,ds_broadcostcat,$B10,'Data source'!$C$3:$C$185,"Contracted Labour")</f>
        <v>0</v>
      </c>
      <c r="AT10" s="219">
        <f>SUMIFS('Data source'!AY$3:AY$185,ds_broadcostcat,$B10,'Data source'!$C$3:$C$185,"Internal Labour")
+SUMIFS('Data source'!AY$3:AY$185,ds_broadcostcat,$B10,'Data source'!$C$3:$C$185,"Contracted Labour")</f>
        <v>0</v>
      </c>
      <c r="AU10" s="219">
        <f>SUMIFS('Data source'!AZ$3:AZ$185,ds_broadcostcat,$B10,'Data source'!$C$3:$C$185,"Internal Labour")
+SUMIFS('Data source'!AZ$3:AZ$185,ds_broadcostcat,$B10,'Data source'!$C$3:$C$185,"Contracted Labour")</f>
        <v>0</v>
      </c>
      <c r="AV10" s="219">
        <f>SUMIFS('Data source'!BA$3:BA$185,ds_broadcostcat,$B10,'Data source'!$C$3:$C$185,"Internal Labour")
+SUMIFS('Data source'!BA$3:BA$185,ds_broadcostcat,$B10,'Data source'!$C$3:$C$185,"Contracted Labour")</f>
        <v>0</v>
      </c>
      <c r="AW10" s="219">
        <f>SUMIFS('Data source'!BB$3:BB$185,ds_broadcostcat,$B10,'Data source'!$C$3:$C$185,"Internal Labour")
+SUMIFS('Data source'!BB$3:BB$185,ds_broadcostcat,$B10,'Data source'!$C$3:$C$185,"Contracted Labour")</f>
        <v>0</v>
      </c>
      <c r="AX10" s="219">
        <f>SUMIFS('Data source'!BC$3:BC$185,ds_broadcostcat,$B10,'Data source'!$C$3:$C$185,"Internal Labour")
+SUMIFS('Data source'!BC$3:BC$185,ds_broadcostcat,$B10,'Data source'!$C$3:$C$185,"Contracted Labour")</f>
        <v>0</v>
      </c>
      <c r="AY10" s="219">
        <f>SUMIFS('Data source'!BD$3:BD$185,ds_broadcostcat,$B10,'Data source'!$C$3:$C$185,"Internal Labour")
+SUMIFS('Data source'!BD$3:BD$185,ds_broadcostcat,$B10,'Data source'!$C$3:$C$185,"Contracted Labour")</f>
        <v>0</v>
      </c>
      <c r="AZ10" s="219">
        <f>SUMIFS('Data source'!BE$3:BE$185,ds_broadcostcat,$B10,'Data source'!$C$3:$C$185,"Internal Labour")
+SUMIFS('Data source'!BE$3:BE$185,ds_broadcostcat,$B10,'Data source'!$C$3:$C$185,"Contracted Labour")</f>
        <v>0</v>
      </c>
      <c r="BA10" s="219">
        <f>SUMIFS('Data source'!BF$3:BF$185,ds_broadcostcat,$B10,'Data source'!$C$3:$C$185,"Internal Labour")
+SUMIFS('Data source'!BF$3:BF$185,ds_broadcostcat,$B10,'Data source'!$C$3:$C$185,"Contracted Labour")</f>
        <v>0</v>
      </c>
      <c r="BB10" s="219">
        <f>SUMIFS('Data source'!BG$3:BG$185,ds_broadcostcat,$B10,'Data source'!$C$3:$C$185,"Internal Labour")
+SUMIFS('Data source'!BG$3:BG$185,ds_broadcostcat,$B10,'Data source'!$C$3:$C$185,"Contracted Labour")</f>
        <v>0</v>
      </c>
      <c r="BC10" s="219">
        <f>SUMIFS('Data source'!BH$3:BH$185,ds_broadcostcat,$B10,'Data source'!$C$3:$C$185,"Internal Labour")
+SUMIFS('Data source'!BH$3:BH$185,ds_broadcostcat,$B10,'Data source'!$C$3:$C$185,"Contracted Labour")</f>
        <v>0</v>
      </c>
      <c r="BD10" s="219">
        <f>SUMIFS('Data source'!BI$3:BI$185,ds_broadcostcat,$B10,'Data source'!$C$3:$C$185,"Internal Labour")
+SUMIFS('Data source'!BI$3:BI$185,ds_broadcostcat,$B10,'Data source'!$C$3:$C$185,"Contracted Labour")</f>
        <v>0</v>
      </c>
      <c r="BE10" s="219">
        <f>SUMIFS('Data source'!BJ$3:BJ$185,ds_broadcostcat,$B10,'Data source'!$C$3:$C$185,"Internal Labour")
+SUMIFS('Data source'!BJ$3:BJ$185,ds_broadcostcat,$B10,'Data source'!$C$3:$C$185,"Contracted Labour")</f>
        <v>0</v>
      </c>
      <c r="BF10" s="219">
        <f>SUMIFS('Data source'!BK$3:BK$185,ds_broadcostcat,$B10,'Data source'!$C$3:$C$185,"Internal Labour")
+SUMIFS('Data source'!BK$3:BK$185,ds_broadcostcat,$B10,'Data source'!$C$3:$C$185,"Contracted Labour")</f>
        <v>0</v>
      </c>
      <c r="BG10" s="219">
        <f>SUMIFS('Data source'!BL$3:BL$185,ds_broadcostcat,$B10,'Data source'!$C$3:$C$185,"Internal Labour")
+SUMIFS('Data source'!BL$3:BL$185,ds_broadcostcat,$B10,'Data source'!$C$3:$C$185,"Contracted Labour")</f>
        <v>0</v>
      </c>
      <c r="BH10" s="219">
        <f>SUMIFS('Data source'!BM$3:BM$185,ds_broadcostcat,$B10,'Data source'!$C$3:$C$185,"Internal Labour")
+SUMIFS('Data source'!BM$3:BM$185,ds_broadcostcat,$B10,'Data source'!$C$3:$C$185,"Contracted Labour")</f>
        <v>0</v>
      </c>
      <c r="BI10" s="219">
        <f>SUMIFS('Data source'!BN$3:BN$185,ds_broadcostcat,$B10,'Data source'!$C$3:$C$185,"Internal Labour")
+SUMIFS('Data source'!BN$3:BN$185,ds_broadcostcat,$B10,'Data source'!$C$3:$C$185,"Contracted Labour")</f>
        <v>0</v>
      </c>
      <c r="BJ10" s="219">
        <f>SUMIFS('Data source'!BO$3:BO$185,ds_broadcostcat,$B10,'Data source'!$C$3:$C$185,"Internal Labour")
+SUMIFS('Data source'!BO$3:BO$185,ds_broadcostcat,$B10,'Data source'!$C$3:$C$185,"Contracted Labour")</f>
        <v>0</v>
      </c>
      <c r="BK10" s="219">
        <f>SUMIFS('Data source'!BP$3:BP$185,ds_broadcostcat,$B10,'Data source'!$C$3:$C$185,"Internal Labour")
+SUMIFS('Data source'!BP$3:BP$185,ds_broadcostcat,$B10,'Data source'!$C$3:$C$185,"Contracted Labour")</f>
        <v>0</v>
      </c>
      <c r="BL10" s="219">
        <f>SUMIFS('Data source'!BQ$3:BQ$185,ds_broadcostcat,$B10,'Data source'!$C$3:$C$185,"Internal Labour")
+SUMIFS('Data source'!BQ$3:BQ$185,ds_broadcostcat,$B10,'Data source'!$C$3:$C$185,"Contracted Labour")</f>
        <v>0</v>
      </c>
      <c r="BM10" s="219">
        <f>SUMIFS('Data source'!BR$3:BR$185,ds_broadcostcat,$B10,'Data source'!$C$3:$C$185,"Internal Labour")
+SUMIFS('Data source'!BR$3:BR$185,ds_broadcostcat,$B10,'Data source'!$C$3:$C$185,"Contracted Labour")</f>
        <v>0</v>
      </c>
      <c r="BN10" s="219">
        <f>SUMIFS('Data source'!BS$3:BS$185,ds_broadcostcat,$B10,'Data source'!$C$3:$C$185,"Internal Labour")
+SUMIFS('Data source'!BS$3:BS$185,ds_broadcostcat,$B10,'Data source'!$C$3:$C$185,"Contracted Labour")</f>
        <v>0</v>
      </c>
      <c r="BO10" s="219">
        <f>SUMIFS('Data source'!BT$3:BT$185,ds_broadcostcat,$B10,'Data source'!$C$3:$C$185,"Internal Labour")
+SUMIFS('Data source'!BT$3:BT$185,ds_broadcostcat,$B10,'Data source'!$C$3:$C$185,"Contracted Labour")</f>
        <v>0</v>
      </c>
      <c r="BP10" s="219">
        <f>SUMIFS('Data source'!BU$3:BU$185,ds_broadcostcat,$B10,'Data source'!$C$3:$C$185,"Internal Labour")
+SUMIFS('Data source'!BU$3:BU$185,ds_broadcostcat,$B10,'Data source'!$C$3:$C$185,"Contracted Labour")</f>
        <v>0</v>
      </c>
      <c r="BQ10" s="219">
        <f>SUMIFS('Data source'!BV$3:BV$185,ds_broadcostcat,$B10,'Data source'!$C$3:$C$185,"Internal Labour")
+SUMIFS('Data source'!BV$3:BV$185,ds_broadcostcat,$B10,'Data source'!$C$3:$C$185,"Contracted Labour")</f>
        <v>0</v>
      </c>
      <c r="BR10" s="219">
        <f>SUMIFS('Data source'!BW$3:BW$185,ds_broadcostcat,$B10,'Data source'!$C$3:$C$185,"Internal Labour")
+SUMIFS('Data source'!BW$3:BW$185,ds_broadcostcat,$B10,'Data source'!$C$3:$C$185,"Contracted Labour")</f>
        <v>0</v>
      </c>
      <c r="BS10" s="219">
        <f>SUMIFS('Data source'!BX$3:BX$185,ds_broadcostcat,$B10,'Data source'!$C$3:$C$185,"Internal Labour")
+SUMIFS('Data source'!BX$3:BX$185,ds_broadcostcat,$B10,'Data source'!$C$3:$C$185,"Contracted Labour")</f>
        <v>0</v>
      </c>
      <c r="BT10" s="219">
        <f>SUMIFS('Data source'!BY$3:BY$185,ds_broadcostcat,$B10,'Data source'!$C$3:$C$185,"Internal Labour")
+SUMIFS('Data source'!BY$3:BY$185,ds_broadcostcat,$B10,'Data source'!$C$3:$C$185,"Contracted Labour")</f>
        <v>0</v>
      </c>
      <c r="BU10" s="219">
        <f>SUMIFS('Data source'!BZ$3:BZ$185,ds_broadcostcat,$B10,'Data source'!$C$3:$C$185,"Internal Labour")
+SUMIFS('Data source'!BZ$3:BZ$185,ds_broadcostcat,$B10,'Data source'!$C$3:$C$185,"Contracted Labour")</f>
        <v>0</v>
      </c>
      <c r="BV10" s="219">
        <f>SUMIFS('Data source'!CA$3:CA$185,ds_broadcostcat,$B10,'Data source'!$C$3:$C$185,"Internal Labour")
+SUMIFS('Data source'!CA$3:CA$185,ds_broadcostcat,$B10,'Data source'!$C$3:$C$185,"Contracted Labour")</f>
        <v>0</v>
      </c>
      <c r="BW10" s="219">
        <f>SUMIFS('Data source'!CB$3:CB$185,ds_broadcostcat,$B10,'Data source'!$C$3:$C$185,"Internal Labour")
+SUMIFS('Data source'!CB$3:CB$185,ds_broadcostcat,$B10,'Data source'!$C$3:$C$185,"Contracted Labour")</f>
        <v>0</v>
      </c>
      <c r="BX10" s="219">
        <f>SUMIFS('Data source'!CC$3:CC$185,ds_broadcostcat,$B10,'Data source'!$C$3:$C$185,"Internal Labour")
+SUMIFS('Data source'!CC$3:CC$185,ds_broadcostcat,$B10,'Data source'!$C$3:$C$185,"Contracted Labour")</f>
        <v>0</v>
      </c>
      <c r="BY10" s="219">
        <f>SUMIFS('Data source'!CD$3:CD$185,ds_broadcostcat,$B10,'Data source'!$C$3:$C$185,"Internal Labour")
+SUMIFS('Data source'!CD$3:CD$185,ds_broadcostcat,$B10,'Data source'!$C$3:$C$185,"Contracted Labour")</f>
        <v>0</v>
      </c>
      <c r="BZ10" s="219">
        <f>SUMIFS('Data source'!CE$3:CE$185,ds_broadcostcat,$B10,'Data source'!$C$3:$C$185,"Internal Labour")
+SUMIFS('Data source'!CE$3:CE$185,ds_broadcostcat,$B10,'Data source'!$C$3:$C$185,"Contracted Labour")</f>
        <v>0</v>
      </c>
      <c r="CA10" s="219">
        <f>SUMIFS('Data source'!CF$3:CF$185,ds_broadcostcat,$B10,'Data source'!$C$3:$C$185,"Internal Labour")
+SUMIFS('Data source'!CF$3:CF$185,ds_broadcostcat,$B10,'Data source'!$C$3:$C$185,"Contracted Labour")</f>
        <v>0</v>
      </c>
      <c r="CB10" s="219">
        <f>SUMIFS('Data source'!CG$3:CG$185,ds_broadcostcat,$B10,'Data source'!$C$3:$C$185,"Internal Labour")
+SUMIFS('Data source'!CG$3:CG$185,ds_broadcostcat,$B10,'Data source'!$C$3:$C$185,"Contracted Labour")</f>
        <v>0</v>
      </c>
      <c r="CC10" s="219">
        <f>SUMIFS('Data source'!CH$3:CH$185,ds_broadcostcat,$B10,'Data source'!$C$3:$C$185,"Internal Labour")
+SUMIFS('Data source'!CH$3:CH$185,ds_broadcostcat,$B10,'Data source'!$C$3:$C$185,"Contracted Labour")</f>
        <v>0</v>
      </c>
      <c r="CD10" s="219">
        <f>SUMIFS('Data source'!CI$3:CI$185,ds_broadcostcat,$B10,'Data source'!$C$3:$C$185,"Internal Labour")
+SUMIFS('Data source'!CI$3:CI$185,ds_broadcostcat,$B10,'Data source'!$C$3:$C$185,"Contracted Labour")</f>
        <v>0</v>
      </c>
      <c r="CE10" s="219">
        <f>SUMIFS('Data source'!CJ$3:CJ$185,ds_broadcostcat,$B10,'Data source'!$C$3:$C$185,"Internal Labour")
+SUMIFS('Data source'!CJ$3:CJ$185,ds_broadcostcat,$B10,'Data source'!$C$3:$C$185,"Contracted Labour")</f>
        <v>0</v>
      </c>
      <c r="CF10" s="219">
        <f>SUMIFS('Data source'!CK$3:CK$185,ds_broadcostcat,$B10,'Data source'!$C$3:$C$185,"Internal Labour")
+SUMIFS('Data source'!CK$3:CK$185,ds_broadcostcat,$B10,'Data source'!$C$3:$C$185,"Contracted Labour")</f>
        <v>0</v>
      </c>
      <c r="CG10" s="219">
        <f>SUMIFS('Data source'!CL$3:CL$185,ds_broadcostcat,$B10,'Data source'!$C$3:$C$185,"Internal Labour")
+SUMIFS('Data source'!CL$3:CL$185,ds_broadcostcat,$B10,'Data source'!$C$3:$C$185,"Contracted Labour")</f>
        <v>0</v>
      </c>
      <c r="CH10" s="219">
        <f>SUMIFS('Data source'!CM$3:CM$185,ds_broadcostcat,$B10,'Data source'!$C$3:$C$185,"Internal Labour")
+SUMIFS('Data source'!CM$3:CM$185,ds_broadcostcat,$B10,'Data source'!$C$3:$C$185,"Contracted Labour")</f>
        <v>0</v>
      </c>
      <c r="CI10" s="219">
        <f>SUMIFS('Data source'!CN$3:CN$185,ds_broadcostcat,$B10,'Data source'!$C$3:$C$185,"Internal Labour")
+SUMIFS('Data source'!CN$3:CN$185,ds_broadcostcat,$B10,'Data source'!$C$3:$C$185,"Contracted Labour")</f>
        <v>0</v>
      </c>
      <c r="CJ10" s="219">
        <f>SUMIFS('Data source'!CO$3:CO$185,ds_broadcostcat,$B10,'Data source'!$C$3:$C$185,"Internal Labour")
+SUMIFS('Data source'!CO$3:CO$185,ds_broadcostcat,$B10,'Data source'!$C$3:$C$185,"Contracted Labour")</f>
        <v>0</v>
      </c>
      <c r="CK10" s="219">
        <f>SUMIFS('Data source'!CP$3:CP$185,ds_broadcostcat,$B10,'Data source'!$C$3:$C$185,"Internal Labour")
+SUMIFS('Data source'!CP$3:CP$185,ds_broadcostcat,$B10,'Data source'!$C$3:$C$185,"Contracted Labour")</f>
        <v>0</v>
      </c>
      <c r="CL10" s="219">
        <f>SUMIFS('Data source'!CQ$3:CQ$185,ds_broadcostcat,$B10,'Data source'!$C$3:$C$185,"Internal Labour")
+SUMIFS('Data source'!CQ$3:CQ$185,ds_broadcostcat,$B10,'Data source'!$C$3:$C$185,"Contracted Labour")</f>
        <v>0</v>
      </c>
      <c r="CM10" s="219">
        <f>SUMIFS('Data source'!CR$3:CR$185,ds_broadcostcat,$B10,'Data source'!$C$3:$C$185,"Internal Labour")
+SUMIFS('Data source'!CR$3:CR$185,ds_broadcostcat,$B10,'Data source'!$C$3:$C$185,"Contracted Labour")</f>
        <v>0</v>
      </c>
      <c r="CN10" s="219">
        <f>SUMIFS('Data source'!CS$3:CS$185,ds_broadcostcat,$B10,'Data source'!$C$3:$C$185,"Internal Labour")
+SUMIFS('Data source'!CS$3:CS$185,ds_broadcostcat,$B10,'Data source'!$C$3:$C$185,"Contracted Labour")</f>
        <v>0</v>
      </c>
      <c r="CO10" s="219">
        <f>SUMIFS('Data source'!CT$3:CT$185,ds_broadcostcat,$B10,'Data source'!$C$3:$C$185,"Internal Labour")
+SUMIFS('Data source'!CT$3:CT$185,ds_broadcostcat,$B10,'Data source'!$C$3:$C$185,"Contracted Labour")</f>
        <v>0</v>
      </c>
      <c r="CP10" s="219">
        <f>SUMIFS('Data source'!CU$3:CU$185,ds_broadcostcat,$B10,'Data source'!$C$3:$C$185,"Internal Labour")
+SUMIFS('Data source'!CU$3:CU$185,ds_broadcostcat,$B10,'Data source'!$C$3:$C$185,"Contracted Labour")</f>
        <v>0</v>
      </c>
      <c r="CQ10" s="219">
        <f>SUMIFS('Data source'!CV$3:CV$185,ds_broadcostcat,$B10,'Data source'!$C$3:$C$185,"Internal Labour")
+SUMIFS('Data source'!CV$3:CV$185,ds_broadcostcat,$B10,'Data source'!$C$3:$C$185,"Contracted Labour")</f>
        <v>0</v>
      </c>
      <c r="CR10" s="219">
        <f>SUMIFS('Data source'!CW$3:CW$185,ds_broadcostcat,$B10,'Data source'!$C$3:$C$185,"Internal Labour")
+SUMIFS('Data source'!CW$3:CW$185,ds_broadcostcat,$B10,'Data source'!$C$3:$C$185,"Contracted Labour")</f>
        <v>0</v>
      </c>
      <c r="CS10" s="219">
        <f>SUMIFS('Data source'!CX$3:CX$185,ds_broadcostcat,$B10,'Data source'!$C$3:$C$185,"Internal Labour")
+SUMIFS('Data source'!CX$3:CX$185,ds_broadcostcat,$B10,'Data source'!$C$3:$C$185,"Contracted Labour")</f>
        <v>0</v>
      </c>
      <c r="CT10" s="219">
        <f>SUMIFS('Data source'!CY$3:CY$185,ds_broadcostcat,$B10,'Data source'!$C$3:$C$185,"Internal Labour")
+SUMIFS('Data source'!CY$3:CY$185,ds_broadcostcat,$B10,'Data source'!$C$3:$C$185,"Contracted Labour")</f>
        <v>0</v>
      </c>
      <c r="CU10" s="220">
        <f t="shared" ref="CU10:CU19" si="6">AVERAGE(BQ10:CT10)</f>
        <v>0</v>
      </c>
      <c r="CV10" s="278" t="str">
        <f t="shared" si="0"/>
        <v>Asset Management</v>
      </c>
      <c r="CW10" s="65"/>
      <c r="CX10" s="204"/>
      <c r="CY10" s="205"/>
      <c r="CZ10" s="205"/>
      <c r="DA10" s="205"/>
      <c r="DB10" s="205"/>
      <c r="DC10" s="205"/>
      <c r="DD10" s="219">
        <f t="shared" ref="DD10:DD18" si="7">SUM(C10:AX10)</f>
        <v>0</v>
      </c>
      <c r="DE10" s="219">
        <f t="shared" ref="DE10:DE18" si="8">SUM(AY10:BJ10)</f>
        <v>0</v>
      </c>
      <c r="DF10" s="219">
        <f t="shared" ref="DF10:DF18" si="9">SUM(BK10:BV10)</f>
        <v>0</v>
      </c>
      <c r="DG10" s="219">
        <f t="shared" ref="DG10:DG18" si="10">SUM(BW10:CH10)</f>
        <v>0</v>
      </c>
      <c r="DH10" s="219">
        <f t="shared" ref="DH10:DH18" si="11">SUM(CI10:CQ10)</f>
        <v>0</v>
      </c>
    </row>
    <row r="11" spans="1:114" ht="17.25" thickBot="1" x14ac:dyDescent="0.35">
      <c r="B11" s="98" t="str">
        <v>Delivery</v>
      </c>
      <c r="C11" s="219">
        <f>SUMIFS('Data source'!H$3:H$185,ds_broadcostcat,$B11,'Data source'!$C$3:$C$185,"Internal Labour")
+SUMIFS('Data source'!H$3:H$185,ds_broadcostcat,$B11,'Data source'!$C$3:$C$185,"Contracted Labour")</f>
        <v>1</v>
      </c>
      <c r="D11" s="219">
        <f>SUMIFS('Data source'!I$3:I$185,ds_broadcostcat,$B11,'Data source'!$C$3:$C$185,"Internal Labour")
+SUMIFS('Data source'!I$3:I$185,ds_broadcostcat,$B11,'Data source'!$C$3:$C$185,"Contracted Labour")</f>
        <v>1</v>
      </c>
      <c r="E11" s="219">
        <f>SUMIFS('Data source'!J$3:J$185,ds_broadcostcat,$B11,'Data source'!$C$3:$C$185,"Internal Labour")
+SUMIFS('Data source'!J$3:J$185,ds_broadcostcat,$B11,'Data source'!$C$3:$C$185,"Contracted Labour")</f>
        <v>1</v>
      </c>
      <c r="F11" s="219">
        <f>SUMIFS('Data source'!K$3:K$185,ds_broadcostcat,$B11,'Data source'!$C$3:$C$185,"Internal Labour")
+SUMIFS('Data source'!K$3:K$185,ds_broadcostcat,$B11,'Data source'!$C$3:$C$185,"Contracted Labour")</f>
        <v>1</v>
      </c>
      <c r="G11" s="219">
        <f>SUMIFS('Data source'!L$3:L$185,ds_broadcostcat,$B11,'Data source'!$C$3:$C$185,"Internal Labour")
+SUMIFS('Data source'!L$3:L$185,ds_broadcostcat,$B11,'Data source'!$C$3:$C$185,"Contracted Labour")</f>
        <v>1</v>
      </c>
      <c r="H11" s="219">
        <f>SUMIFS('Data source'!M$3:M$185,ds_broadcostcat,$B11,'Data source'!$C$3:$C$185,"Internal Labour")
+SUMIFS('Data source'!M$3:M$185,ds_broadcostcat,$B11,'Data source'!$C$3:$C$185,"Contracted Labour")</f>
        <v>1</v>
      </c>
      <c r="I11" s="219">
        <f>SUMIFS('Data source'!N$3:N$185,ds_broadcostcat,$B11,'Data source'!$C$3:$C$185,"Internal Labour")
+SUMIFS('Data source'!N$3:N$185,ds_broadcostcat,$B11,'Data source'!$C$3:$C$185,"Contracted Labour")</f>
        <v>1</v>
      </c>
      <c r="J11" s="219">
        <f>SUMIFS('Data source'!O$3:O$185,ds_broadcostcat,$B11,'Data source'!$C$3:$C$185,"Internal Labour")
+SUMIFS('Data source'!O$3:O$185,ds_broadcostcat,$B11,'Data source'!$C$3:$C$185,"Contracted Labour")</f>
        <v>1</v>
      </c>
      <c r="K11" s="219">
        <f>SUMIFS('Data source'!P$3:P$185,ds_broadcostcat,$B11,'Data source'!$C$3:$C$185,"Internal Labour")
+SUMIFS('Data source'!P$3:P$185,ds_broadcostcat,$B11,'Data source'!$C$3:$C$185,"Contracted Labour")</f>
        <v>1</v>
      </c>
      <c r="L11" s="219">
        <f>SUMIFS('Data source'!Q$3:Q$185,ds_broadcostcat,$B11,'Data source'!$C$3:$C$185,"Internal Labour")
+SUMIFS('Data source'!Q$3:Q$185,ds_broadcostcat,$B11,'Data source'!$C$3:$C$185,"Contracted Labour")</f>
        <v>1</v>
      </c>
      <c r="M11" s="219">
        <f>SUMIFS('Data source'!R$3:R$185,ds_broadcostcat,$B11,'Data source'!$C$3:$C$185,"Internal Labour")
+SUMIFS('Data source'!R$3:R$185,ds_broadcostcat,$B11,'Data source'!$C$3:$C$185,"Contracted Labour")</f>
        <v>1</v>
      </c>
      <c r="N11" s="219">
        <f>SUMIFS('Data source'!S$3:S$185,ds_broadcostcat,$B11,'Data source'!$C$3:$C$185,"Internal Labour")
+SUMIFS('Data source'!S$3:S$185,ds_broadcostcat,$B11,'Data source'!$C$3:$C$185,"Contracted Labour")</f>
        <v>1</v>
      </c>
      <c r="O11" s="219">
        <f>SUMIFS('Data source'!T$3:T$185,ds_broadcostcat,$B11,'Data source'!$C$3:$C$185,"Internal Labour")
+SUMIFS('Data source'!T$3:T$185,ds_broadcostcat,$B11,'Data source'!$C$3:$C$185,"Contracted Labour")</f>
        <v>6.7765283400809722</v>
      </c>
      <c r="P11" s="219">
        <f>SUMIFS('Data source'!U$3:U$185,ds_broadcostcat,$B11,'Data source'!$C$3:$C$185,"Internal Labour")
+SUMIFS('Data source'!U$3:U$185,ds_broadcostcat,$B11,'Data source'!$C$3:$C$185,"Contracted Labour")</f>
        <v>6.7765283400809722</v>
      </c>
      <c r="Q11" s="219">
        <f>SUMIFS('Data source'!V$3:V$185,ds_broadcostcat,$B11,'Data source'!$C$3:$C$185,"Internal Labour")
+SUMIFS('Data source'!V$3:V$185,ds_broadcostcat,$B11,'Data source'!$C$3:$C$185,"Contracted Labour")</f>
        <v>6.7765283400809722</v>
      </c>
      <c r="R11" s="219">
        <f>SUMIFS('Data source'!W$3:W$185,ds_broadcostcat,$B11,'Data source'!$C$3:$C$185,"Internal Labour")
+SUMIFS('Data source'!W$3:W$185,ds_broadcostcat,$B11,'Data source'!$C$3:$C$185,"Contracted Labour")</f>
        <v>6.7765283400809722</v>
      </c>
      <c r="S11" s="219">
        <f>SUMIFS('Data source'!X$3:X$185,ds_broadcostcat,$B11,'Data source'!$C$3:$C$185,"Internal Labour")
+SUMIFS('Data source'!X$3:X$185,ds_broadcostcat,$B11,'Data source'!$C$3:$C$185,"Contracted Labour")</f>
        <v>6.7765283400809722</v>
      </c>
      <c r="T11" s="219">
        <f>SUMIFS('Data source'!Y$3:Y$185,ds_broadcostcat,$B11,'Data source'!$C$3:$C$185,"Internal Labour")
+SUMIFS('Data source'!Y$3:Y$185,ds_broadcostcat,$B11,'Data source'!$C$3:$C$185,"Contracted Labour")</f>
        <v>6.7765283400809722</v>
      </c>
      <c r="U11" s="219">
        <f>SUMIFS('Data source'!Z$3:Z$185,ds_broadcostcat,$B11,'Data source'!$C$3:$C$185,"Internal Labour")
+SUMIFS('Data source'!Z$3:Z$185,ds_broadcostcat,$B11,'Data source'!$C$3:$C$185,"Contracted Labour")</f>
        <v>6.7765283400809722</v>
      </c>
      <c r="V11" s="219">
        <f>SUMIFS('Data source'!AA$3:AA$185,ds_broadcostcat,$B11,'Data source'!$C$3:$C$185,"Internal Labour")
+SUMIFS('Data source'!AA$3:AA$185,ds_broadcostcat,$B11,'Data source'!$C$3:$C$185,"Contracted Labour")</f>
        <v>6.7765283400809722</v>
      </c>
      <c r="W11" s="219">
        <f>SUMIFS('Data source'!AB$3:AB$185,ds_broadcostcat,$B11,'Data source'!$C$3:$C$185,"Internal Labour")
+SUMIFS('Data source'!AB$3:AB$185,ds_broadcostcat,$B11,'Data source'!$C$3:$C$185,"Contracted Labour")</f>
        <v>6.7765283400809722</v>
      </c>
      <c r="X11" s="219">
        <f>SUMIFS('Data source'!AC$3:AC$185,ds_broadcostcat,$B11,'Data source'!$C$3:$C$185,"Internal Labour")
+SUMIFS('Data source'!AC$3:AC$185,ds_broadcostcat,$B11,'Data source'!$C$3:$C$185,"Contracted Labour")</f>
        <v>6.7765283400809722</v>
      </c>
      <c r="Y11" s="219">
        <f>SUMIFS('Data source'!AD$3:AD$185,ds_broadcostcat,$B11,'Data source'!$C$3:$C$185,"Internal Labour")
+SUMIFS('Data source'!AD$3:AD$185,ds_broadcostcat,$B11,'Data source'!$C$3:$C$185,"Contracted Labour")</f>
        <v>6.7765283400809722</v>
      </c>
      <c r="Z11" s="219">
        <f>SUMIFS('Data source'!AE$3:AE$185,ds_broadcostcat,$B11,'Data source'!$C$3:$C$185,"Internal Labour")
+SUMIFS('Data source'!AE$3:AE$185,ds_broadcostcat,$B11,'Data source'!$C$3:$C$185,"Contracted Labour")</f>
        <v>6.7765283400809722</v>
      </c>
      <c r="AA11" s="219">
        <f>SUMIFS('Data source'!AF$3:AF$185,ds_broadcostcat,$B11,'Data source'!$C$3:$C$185,"Internal Labour")
+SUMIFS('Data source'!AF$3:AF$185,ds_broadcostcat,$B11,'Data source'!$C$3:$C$185,"Contracted Labour")</f>
        <v>6.2816310005783684</v>
      </c>
      <c r="AB11" s="219">
        <f>SUMIFS('Data source'!AG$3:AG$185,ds_broadcostcat,$B11,'Data source'!$C$3:$C$185,"Internal Labour")
+SUMIFS('Data source'!AG$3:AG$185,ds_broadcostcat,$B11,'Data source'!$C$3:$C$185,"Contracted Labour")</f>
        <v>6.2816310005783684</v>
      </c>
      <c r="AC11" s="219">
        <f>SUMIFS('Data source'!AH$3:AH$185,ds_broadcostcat,$B11,'Data source'!$C$3:$C$185,"Internal Labour")
+SUMIFS('Data source'!AH$3:AH$185,ds_broadcostcat,$B11,'Data source'!$C$3:$C$185,"Contracted Labour")</f>
        <v>6.2816310005783684</v>
      </c>
      <c r="AD11" s="219">
        <f>SUMIFS('Data source'!AI$3:AI$185,ds_broadcostcat,$B11,'Data source'!$C$3:$C$185,"Internal Labour")
+SUMIFS('Data source'!AI$3:AI$185,ds_broadcostcat,$B11,'Data source'!$C$3:$C$185,"Contracted Labour")</f>
        <v>6.2816310005783684</v>
      </c>
      <c r="AE11" s="219">
        <f>SUMIFS('Data source'!AJ$3:AJ$185,ds_broadcostcat,$B11,'Data source'!$C$3:$C$185,"Internal Labour")
+SUMIFS('Data source'!AJ$3:AJ$185,ds_broadcostcat,$B11,'Data source'!$C$3:$C$185,"Contracted Labour")</f>
        <v>6.2816310005783684</v>
      </c>
      <c r="AF11" s="219">
        <f>SUMIFS('Data source'!AK$3:AK$185,ds_broadcostcat,$B11,'Data source'!$C$3:$C$185,"Internal Labour")
+SUMIFS('Data source'!AK$3:AK$185,ds_broadcostcat,$B11,'Data source'!$C$3:$C$185,"Contracted Labour")</f>
        <v>6.2816310005783684</v>
      </c>
      <c r="AG11" s="219">
        <f>SUMIFS('Data source'!AL$3:AL$185,ds_broadcostcat,$B11,'Data source'!$C$3:$C$185,"Internal Labour")
+SUMIFS('Data source'!AL$3:AL$185,ds_broadcostcat,$B11,'Data source'!$C$3:$C$185,"Contracted Labour")</f>
        <v>6.2816310005783684</v>
      </c>
      <c r="AH11" s="219">
        <f>SUMIFS('Data source'!AM$3:AM$185,ds_broadcostcat,$B11,'Data source'!$C$3:$C$185,"Internal Labour")
+SUMIFS('Data source'!AM$3:AM$185,ds_broadcostcat,$B11,'Data source'!$C$3:$C$185,"Contracted Labour")</f>
        <v>6.2816310005783684</v>
      </c>
      <c r="AI11" s="219">
        <f>SUMIFS('Data source'!AN$3:AN$185,ds_broadcostcat,$B11,'Data source'!$C$3:$C$185,"Internal Labour")
+SUMIFS('Data source'!AN$3:AN$185,ds_broadcostcat,$B11,'Data source'!$C$3:$C$185,"Contracted Labour")</f>
        <v>6.2816310005783684</v>
      </c>
      <c r="AJ11" s="219">
        <f>SUMIFS('Data source'!AO$3:AO$185,ds_broadcostcat,$B11,'Data source'!$C$3:$C$185,"Internal Labour")
+SUMIFS('Data source'!AO$3:AO$185,ds_broadcostcat,$B11,'Data source'!$C$3:$C$185,"Contracted Labour")</f>
        <v>6.2816310005783684</v>
      </c>
      <c r="AK11" s="219">
        <f>SUMIFS('Data source'!AP$3:AP$185,ds_broadcostcat,$B11,'Data source'!$C$3:$C$185,"Internal Labour")
+SUMIFS('Data source'!AP$3:AP$185,ds_broadcostcat,$B11,'Data source'!$C$3:$C$185,"Contracted Labour")</f>
        <v>6.2816310005783684</v>
      </c>
      <c r="AL11" s="219">
        <f>SUMIFS('Data source'!AQ$3:AQ$185,ds_broadcostcat,$B11,'Data source'!$C$3:$C$185,"Internal Labour")
+SUMIFS('Data source'!AQ$3:AQ$185,ds_broadcostcat,$B11,'Data source'!$C$3:$C$185,"Contracted Labour")</f>
        <v>6.2816310005783684</v>
      </c>
      <c r="AM11" s="219">
        <f>SUMIFS('Data source'!AR$3:AR$185,ds_broadcostcat,$B11,'Data source'!$C$3:$C$185,"Internal Labour")
+SUMIFS('Data source'!AR$3:AR$185,ds_broadcostcat,$B11,'Data source'!$C$3:$C$185,"Contracted Labour")</f>
        <v>4.0698901098901104</v>
      </c>
      <c r="AN11" s="219">
        <f>SUMIFS('Data source'!AS$3:AS$185,ds_broadcostcat,$B11,'Data source'!$C$3:$C$185,"Internal Labour")
+SUMIFS('Data source'!AS$3:AS$185,ds_broadcostcat,$B11,'Data source'!$C$3:$C$185,"Contracted Labour")</f>
        <v>4.0698901098901104</v>
      </c>
      <c r="AO11" s="219">
        <f>SUMIFS('Data source'!AT$3:AT$185,ds_broadcostcat,$B11,'Data source'!$C$3:$C$185,"Internal Labour")
+SUMIFS('Data source'!AT$3:AT$185,ds_broadcostcat,$B11,'Data source'!$C$3:$C$185,"Contracted Labour")</f>
        <v>4.0698901098901104</v>
      </c>
      <c r="AP11" s="219">
        <f>SUMIFS('Data source'!AU$3:AU$185,ds_broadcostcat,$B11,'Data source'!$C$3:$C$185,"Internal Labour")
+SUMIFS('Data source'!AU$3:AU$185,ds_broadcostcat,$B11,'Data source'!$C$3:$C$185,"Contracted Labour")</f>
        <v>4.0698901098901104</v>
      </c>
      <c r="AQ11" s="219">
        <f>SUMIFS('Data source'!AV$3:AV$185,ds_broadcostcat,$B11,'Data source'!$C$3:$C$185,"Internal Labour")
+SUMIFS('Data source'!AV$3:AV$185,ds_broadcostcat,$B11,'Data source'!$C$3:$C$185,"Contracted Labour")</f>
        <v>4.0698901098901104</v>
      </c>
      <c r="AR11" s="219">
        <f>SUMIFS('Data source'!AW$3:AW$185,ds_broadcostcat,$B11,'Data source'!$C$3:$C$185,"Internal Labour")
+SUMIFS('Data source'!AW$3:AW$185,ds_broadcostcat,$B11,'Data source'!$C$3:$C$185,"Contracted Labour")</f>
        <v>4.0698901098901104</v>
      </c>
      <c r="AS11" s="219">
        <f>SUMIFS('Data source'!AX$3:AX$185,ds_broadcostcat,$B11,'Data source'!$C$3:$C$185,"Internal Labour")
+SUMIFS('Data source'!AX$3:AX$185,ds_broadcostcat,$B11,'Data source'!$C$3:$C$185,"Contracted Labour")</f>
        <v>4.0698901098901104</v>
      </c>
      <c r="AT11" s="219">
        <f>SUMIFS('Data source'!AY$3:AY$185,ds_broadcostcat,$B11,'Data source'!$C$3:$C$185,"Internal Labour")
+SUMIFS('Data source'!AY$3:AY$185,ds_broadcostcat,$B11,'Data source'!$C$3:$C$185,"Contracted Labour")</f>
        <v>4.0698901098901104</v>
      </c>
      <c r="AU11" s="219">
        <f>SUMIFS('Data source'!AZ$3:AZ$185,ds_broadcostcat,$B11,'Data source'!$C$3:$C$185,"Internal Labour")
+SUMIFS('Data source'!AZ$3:AZ$185,ds_broadcostcat,$B11,'Data source'!$C$3:$C$185,"Contracted Labour")</f>
        <v>4.0698901098901104</v>
      </c>
      <c r="AV11" s="219">
        <f>SUMIFS('Data source'!BA$3:BA$185,ds_broadcostcat,$B11,'Data source'!$C$3:$C$185,"Internal Labour")
+SUMIFS('Data source'!BA$3:BA$185,ds_broadcostcat,$B11,'Data source'!$C$3:$C$185,"Contracted Labour")</f>
        <v>4.0698901098901104</v>
      </c>
      <c r="AW11" s="219">
        <f>SUMIFS('Data source'!BB$3:BB$185,ds_broadcostcat,$B11,'Data source'!$C$3:$C$185,"Internal Labour")
+SUMIFS('Data source'!BB$3:BB$185,ds_broadcostcat,$B11,'Data source'!$C$3:$C$185,"Contracted Labour")</f>
        <v>4.0698901098901104</v>
      </c>
      <c r="AX11" s="219">
        <f>SUMIFS('Data source'!BC$3:BC$185,ds_broadcostcat,$B11,'Data source'!$C$3:$C$185,"Internal Labour")
+SUMIFS('Data source'!BC$3:BC$185,ds_broadcostcat,$B11,'Data source'!$C$3:$C$185,"Contracted Labour")</f>
        <v>4.0698901098901104</v>
      </c>
      <c r="AY11" s="219">
        <f>SUMIFS('Data source'!BD$3:BD$185,ds_broadcostcat,$B11,'Data source'!$C$3:$C$185,"Internal Labour")
+SUMIFS('Data source'!BD$3:BD$185,ds_broadcostcat,$B11,'Data source'!$C$3:$C$185,"Contracted Labour")</f>
        <v>2.4160439560439562</v>
      </c>
      <c r="AZ11" s="219">
        <f>SUMIFS('Data source'!BE$3:BE$185,ds_broadcostcat,$B11,'Data source'!$C$3:$C$185,"Internal Labour")
+SUMIFS('Data source'!BE$3:BE$185,ds_broadcostcat,$B11,'Data source'!$C$3:$C$185,"Contracted Labour")</f>
        <v>2.4160439560439562</v>
      </c>
      <c r="BA11" s="219">
        <f>SUMIFS('Data source'!BF$3:BF$185,ds_broadcostcat,$B11,'Data source'!$C$3:$C$185,"Internal Labour")
+SUMIFS('Data source'!BF$3:BF$185,ds_broadcostcat,$B11,'Data source'!$C$3:$C$185,"Contracted Labour")</f>
        <v>2.4160439560439562</v>
      </c>
      <c r="BB11" s="219">
        <f>SUMIFS('Data source'!BG$3:BG$185,ds_broadcostcat,$B11,'Data source'!$C$3:$C$185,"Internal Labour")
+SUMIFS('Data source'!BG$3:BG$185,ds_broadcostcat,$B11,'Data source'!$C$3:$C$185,"Contracted Labour")</f>
        <v>2.4160439560439562</v>
      </c>
      <c r="BC11" s="219">
        <f>SUMIFS('Data source'!BH$3:BH$185,ds_broadcostcat,$B11,'Data source'!$C$3:$C$185,"Internal Labour")
+SUMIFS('Data source'!BH$3:BH$185,ds_broadcostcat,$B11,'Data source'!$C$3:$C$185,"Contracted Labour")</f>
        <v>2.4160439560439562</v>
      </c>
      <c r="BD11" s="219">
        <f>SUMIFS('Data source'!BI$3:BI$185,ds_broadcostcat,$B11,'Data source'!$C$3:$C$185,"Internal Labour")
+SUMIFS('Data source'!BI$3:BI$185,ds_broadcostcat,$B11,'Data source'!$C$3:$C$185,"Contracted Labour")</f>
        <v>2.4160439560439562</v>
      </c>
      <c r="BE11" s="219">
        <f>SUMIFS('Data source'!BJ$3:BJ$185,ds_broadcostcat,$B11,'Data source'!$C$3:$C$185,"Internal Labour")
+SUMIFS('Data source'!BJ$3:BJ$185,ds_broadcostcat,$B11,'Data source'!$C$3:$C$185,"Contracted Labour")</f>
        <v>2.4160439560439562</v>
      </c>
      <c r="BF11" s="219">
        <f>SUMIFS('Data source'!BK$3:BK$185,ds_broadcostcat,$B11,'Data source'!$C$3:$C$185,"Internal Labour")
+SUMIFS('Data source'!BK$3:BK$185,ds_broadcostcat,$B11,'Data source'!$C$3:$C$185,"Contracted Labour")</f>
        <v>2.4160439560439562</v>
      </c>
      <c r="BG11" s="219">
        <f>SUMIFS('Data source'!BL$3:BL$185,ds_broadcostcat,$B11,'Data source'!$C$3:$C$185,"Internal Labour")
+SUMIFS('Data source'!BL$3:BL$185,ds_broadcostcat,$B11,'Data source'!$C$3:$C$185,"Contracted Labour")</f>
        <v>2.4160439560439562</v>
      </c>
      <c r="BH11" s="219">
        <f>SUMIFS('Data source'!BM$3:BM$185,ds_broadcostcat,$B11,'Data source'!$C$3:$C$185,"Internal Labour")
+SUMIFS('Data source'!BM$3:BM$185,ds_broadcostcat,$B11,'Data source'!$C$3:$C$185,"Contracted Labour")</f>
        <v>2.4160439560439562</v>
      </c>
      <c r="BI11" s="219">
        <f>SUMIFS('Data source'!BN$3:BN$185,ds_broadcostcat,$B11,'Data source'!$C$3:$C$185,"Internal Labour")
+SUMIFS('Data source'!BN$3:BN$185,ds_broadcostcat,$B11,'Data source'!$C$3:$C$185,"Contracted Labour")</f>
        <v>2.4160439560439562</v>
      </c>
      <c r="BJ11" s="219">
        <f>SUMIFS('Data source'!BO$3:BO$185,ds_broadcostcat,$B11,'Data source'!$C$3:$C$185,"Internal Labour")
+SUMIFS('Data source'!BO$3:BO$185,ds_broadcostcat,$B11,'Data source'!$C$3:$C$185,"Contracted Labour")</f>
        <v>2.4160439560439562</v>
      </c>
      <c r="BK11" s="219">
        <f>SUMIFS('Data source'!BP$3:BP$185,ds_broadcostcat,$B11,'Data source'!$C$3:$C$185,"Internal Labour")
+SUMIFS('Data source'!BP$3:BP$185,ds_broadcostcat,$B11,'Data source'!$C$3:$C$185,"Contracted Labour")</f>
        <v>3.2582417582417582</v>
      </c>
      <c r="BL11" s="219">
        <f>SUMIFS('Data source'!BQ$3:BQ$185,ds_broadcostcat,$B11,'Data source'!$C$3:$C$185,"Internal Labour")
+SUMIFS('Data source'!BQ$3:BQ$185,ds_broadcostcat,$B11,'Data source'!$C$3:$C$185,"Contracted Labour")</f>
        <v>3.2582417582417582</v>
      </c>
      <c r="BM11" s="219">
        <f>SUMIFS('Data source'!BR$3:BR$185,ds_broadcostcat,$B11,'Data source'!$C$3:$C$185,"Internal Labour")
+SUMIFS('Data source'!BR$3:BR$185,ds_broadcostcat,$B11,'Data source'!$C$3:$C$185,"Contracted Labour")</f>
        <v>3.2582417582417582</v>
      </c>
      <c r="BN11" s="219">
        <f>SUMIFS('Data source'!BS$3:BS$185,ds_broadcostcat,$B11,'Data source'!$C$3:$C$185,"Internal Labour")
+SUMIFS('Data source'!BS$3:BS$185,ds_broadcostcat,$B11,'Data source'!$C$3:$C$185,"Contracted Labour")</f>
        <v>3.2582417582417582</v>
      </c>
      <c r="BO11" s="219">
        <f>SUMIFS('Data source'!BT$3:BT$185,ds_broadcostcat,$B11,'Data source'!$C$3:$C$185,"Internal Labour")
+SUMIFS('Data source'!BT$3:BT$185,ds_broadcostcat,$B11,'Data source'!$C$3:$C$185,"Contracted Labour")</f>
        <v>3.2582417582417582</v>
      </c>
      <c r="BP11" s="219">
        <f>SUMIFS('Data source'!BU$3:BU$185,ds_broadcostcat,$B11,'Data source'!$C$3:$C$185,"Internal Labour")
+SUMIFS('Data source'!BU$3:BU$185,ds_broadcostcat,$B11,'Data source'!$C$3:$C$185,"Contracted Labour")</f>
        <v>3.2582417582417582</v>
      </c>
      <c r="BQ11" s="219">
        <f>SUMIFS('Data source'!BV$3:BV$185,ds_broadcostcat,$B11,'Data source'!$C$3:$C$185,"Internal Labour")
+SUMIFS('Data source'!BV$3:BV$185,ds_broadcostcat,$B11,'Data source'!$C$3:$C$185,"Contracted Labour")</f>
        <v>3.2582417582417582</v>
      </c>
      <c r="BR11" s="219">
        <f>SUMIFS('Data source'!BW$3:BW$185,ds_broadcostcat,$B11,'Data source'!$C$3:$C$185,"Internal Labour")
+SUMIFS('Data source'!BW$3:BW$185,ds_broadcostcat,$B11,'Data source'!$C$3:$C$185,"Contracted Labour")</f>
        <v>3.2582417582417582</v>
      </c>
      <c r="BS11" s="219">
        <f>SUMIFS('Data source'!BX$3:BX$185,ds_broadcostcat,$B11,'Data source'!$C$3:$C$185,"Internal Labour")
+SUMIFS('Data source'!BX$3:BX$185,ds_broadcostcat,$B11,'Data source'!$C$3:$C$185,"Contracted Labour")</f>
        <v>3.2582417582417582</v>
      </c>
      <c r="BT11" s="219">
        <f>SUMIFS('Data source'!BY$3:BY$185,ds_broadcostcat,$B11,'Data source'!$C$3:$C$185,"Internal Labour")
+SUMIFS('Data source'!BY$3:BY$185,ds_broadcostcat,$B11,'Data source'!$C$3:$C$185,"Contracted Labour")</f>
        <v>3.2582417582417582</v>
      </c>
      <c r="BU11" s="219">
        <f>SUMIFS('Data source'!BZ$3:BZ$185,ds_broadcostcat,$B11,'Data source'!$C$3:$C$185,"Internal Labour")
+SUMIFS('Data source'!BZ$3:BZ$185,ds_broadcostcat,$B11,'Data source'!$C$3:$C$185,"Contracted Labour")</f>
        <v>3.2582417582417582</v>
      </c>
      <c r="BV11" s="219">
        <f>SUMIFS('Data source'!CA$3:CA$185,ds_broadcostcat,$B11,'Data source'!$C$3:$C$185,"Internal Labour")
+SUMIFS('Data source'!CA$3:CA$185,ds_broadcostcat,$B11,'Data source'!$C$3:$C$185,"Contracted Labour")</f>
        <v>3.2582417582417582</v>
      </c>
      <c r="BW11" s="219">
        <f>SUMIFS('Data source'!CB$3:CB$185,ds_broadcostcat,$B11,'Data source'!$C$3:$C$185,"Internal Labour")
+SUMIFS('Data source'!CB$3:CB$185,ds_broadcostcat,$B11,'Data source'!$C$3:$C$185,"Contracted Labour")</f>
        <v>1.1576923076923076</v>
      </c>
      <c r="BX11" s="219">
        <f>SUMIFS('Data source'!CC$3:CC$185,ds_broadcostcat,$B11,'Data source'!$C$3:$C$185,"Internal Labour")
+SUMIFS('Data source'!CC$3:CC$185,ds_broadcostcat,$B11,'Data source'!$C$3:$C$185,"Contracted Labour")</f>
        <v>1.1576923076923076</v>
      </c>
      <c r="BY11" s="219">
        <f>SUMIFS('Data source'!CD$3:CD$185,ds_broadcostcat,$B11,'Data source'!$C$3:$C$185,"Internal Labour")
+SUMIFS('Data source'!CD$3:CD$185,ds_broadcostcat,$B11,'Data source'!$C$3:$C$185,"Contracted Labour")</f>
        <v>1.1576923076923076</v>
      </c>
      <c r="BZ11" s="219">
        <f>SUMIFS('Data source'!CE$3:CE$185,ds_broadcostcat,$B11,'Data source'!$C$3:$C$185,"Internal Labour")
+SUMIFS('Data source'!CE$3:CE$185,ds_broadcostcat,$B11,'Data source'!$C$3:$C$185,"Contracted Labour")</f>
        <v>1.1576923076923076</v>
      </c>
      <c r="CA11" s="219">
        <f>SUMIFS('Data source'!CF$3:CF$185,ds_broadcostcat,$B11,'Data source'!$C$3:$C$185,"Internal Labour")
+SUMIFS('Data source'!CF$3:CF$185,ds_broadcostcat,$B11,'Data source'!$C$3:$C$185,"Contracted Labour")</f>
        <v>1.1576923076923076</v>
      </c>
      <c r="CB11" s="219">
        <f>SUMIFS('Data source'!CG$3:CG$185,ds_broadcostcat,$B11,'Data source'!$C$3:$C$185,"Internal Labour")
+SUMIFS('Data source'!CG$3:CG$185,ds_broadcostcat,$B11,'Data source'!$C$3:$C$185,"Contracted Labour")</f>
        <v>1.1576923076923076</v>
      </c>
      <c r="CC11" s="219">
        <f>SUMIFS('Data source'!CH$3:CH$185,ds_broadcostcat,$B11,'Data source'!$C$3:$C$185,"Internal Labour")
+SUMIFS('Data source'!CH$3:CH$185,ds_broadcostcat,$B11,'Data source'!$C$3:$C$185,"Contracted Labour")</f>
        <v>1.1576923076923076</v>
      </c>
      <c r="CD11" s="219">
        <f>SUMIFS('Data source'!CI$3:CI$185,ds_broadcostcat,$B11,'Data source'!$C$3:$C$185,"Internal Labour")
+SUMIFS('Data source'!CI$3:CI$185,ds_broadcostcat,$B11,'Data source'!$C$3:$C$185,"Contracted Labour")</f>
        <v>1.1576923076923076</v>
      </c>
      <c r="CE11" s="219">
        <f>SUMIFS('Data source'!CJ$3:CJ$185,ds_broadcostcat,$B11,'Data source'!$C$3:$C$185,"Internal Labour")
+SUMIFS('Data source'!CJ$3:CJ$185,ds_broadcostcat,$B11,'Data source'!$C$3:$C$185,"Contracted Labour")</f>
        <v>1.1576923076923076</v>
      </c>
      <c r="CF11" s="219">
        <f>SUMIFS('Data source'!CK$3:CK$185,ds_broadcostcat,$B11,'Data source'!$C$3:$C$185,"Internal Labour")
+SUMIFS('Data source'!CK$3:CK$185,ds_broadcostcat,$B11,'Data source'!$C$3:$C$185,"Contracted Labour")</f>
        <v>1.1576923076923076</v>
      </c>
      <c r="CG11" s="219">
        <f>SUMIFS('Data source'!CL$3:CL$185,ds_broadcostcat,$B11,'Data source'!$C$3:$C$185,"Internal Labour")
+SUMIFS('Data source'!CL$3:CL$185,ds_broadcostcat,$B11,'Data source'!$C$3:$C$185,"Contracted Labour")</f>
        <v>1.1576923076923076</v>
      </c>
      <c r="CH11" s="219">
        <f>SUMIFS('Data source'!CM$3:CM$185,ds_broadcostcat,$B11,'Data source'!$C$3:$C$185,"Internal Labour")
+SUMIFS('Data source'!CM$3:CM$185,ds_broadcostcat,$B11,'Data source'!$C$3:$C$185,"Contracted Labour")</f>
        <v>1.1576923076923076</v>
      </c>
      <c r="CI11" s="219">
        <f>SUMIFS('Data source'!CN$3:CN$185,ds_broadcostcat,$B11,'Data source'!$C$3:$C$185,"Internal Labour")
+SUMIFS('Data source'!CN$3:CN$185,ds_broadcostcat,$B11,'Data source'!$C$3:$C$185,"Contracted Labour")</f>
        <v>0</v>
      </c>
      <c r="CJ11" s="219">
        <f>SUMIFS('Data source'!CO$3:CO$185,ds_broadcostcat,$B11,'Data source'!$C$3:$C$185,"Internal Labour")
+SUMIFS('Data source'!CO$3:CO$185,ds_broadcostcat,$B11,'Data source'!$C$3:$C$185,"Contracted Labour")</f>
        <v>0</v>
      </c>
      <c r="CK11" s="219">
        <f>SUMIFS('Data source'!CP$3:CP$185,ds_broadcostcat,$B11,'Data source'!$C$3:$C$185,"Internal Labour")
+SUMIFS('Data source'!CP$3:CP$185,ds_broadcostcat,$B11,'Data source'!$C$3:$C$185,"Contracted Labour")</f>
        <v>0</v>
      </c>
      <c r="CL11" s="219">
        <f>SUMIFS('Data source'!CQ$3:CQ$185,ds_broadcostcat,$B11,'Data source'!$C$3:$C$185,"Internal Labour")
+SUMIFS('Data source'!CQ$3:CQ$185,ds_broadcostcat,$B11,'Data source'!$C$3:$C$185,"Contracted Labour")</f>
        <v>0</v>
      </c>
      <c r="CM11" s="219">
        <f>SUMIFS('Data source'!CR$3:CR$185,ds_broadcostcat,$B11,'Data source'!$C$3:$C$185,"Internal Labour")
+SUMIFS('Data source'!CR$3:CR$185,ds_broadcostcat,$B11,'Data source'!$C$3:$C$185,"Contracted Labour")</f>
        <v>0</v>
      </c>
      <c r="CN11" s="219">
        <f>SUMIFS('Data source'!CS$3:CS$185,ds_broadcostcat,$B11,'Data source'!$C$3:$C$185,"Internal Labour")
+SUMIFS('Data source'!CS$3:CS$185,ds_broadcostcat,$B11,'Data source'!$C$3:$C$185,"Contracted Labour")</f>
        <v>0</v>
      </c>
      <c r="CO11" s="219">
        <f>SUMIFS('Data source'!CT$3:CT$185,ds_broadcostcat,$B11,'Data source'!$C$3:$C$185,"Internal Labour")
+SUMIFS('Data source'!CT$3:CT$185,ds_broadcostcat,$B11,'Data source'!$C$3:$C$185,"Contracted Labour")</f>
        <v>0</v>
      </c>
      <c r="CP11" s="219">
        <f>SUMIFS('Data source'!CU$3:CU$185,ds_broadcostcat,$B11,'Data source'!$C$3:$C$185,"Internal Labour")
+SUMIFS('Data source'!CU$3:CU$185,ds_broadcostcat,$B11,'Data source'!$C$3:$C$185,"Contracted Labour")</f>
        <v>0</v>
      </c>
      <c r="CQ11" s="219">
        <f>SUMIFS('Data source'!CV$3:CV$185,ds_broadcostcat,$B11,'Data source'!$C$3:$C$185,"Internal Labour")
+SUMIFS('Data source'!CV$3:CV$185,ds_broadcostcat,$B11,'Data source'!$C$3:$C$185,"Contracted Labour")</f>
        <v>0</v>
      </c>
      <c r="CR11" s="219">
        <f>SUMIFS('Data source'!CW$3:CW$185,ds_broadcostcat,$B11,'Data source'!$C$3:$C$185,"Internal Labour")
+SUMIFS('Data source'!CW$3:CW$185,ds_broadcostcat,$B11,'Data source'!$C$3:$C$185,"Contracted Labour")</f>
        <v>0</v>
      </c>
      <c r="CS11" s="219">
        <f>SUMIFS('Data source'!CX$3:CX$185,ds_broadcostcat,$B11,'Data source'!$C$3:$C$185,"Internal Labour")
+SUMIFS('Data source'!CX$3:CX$185,ds_broadcostcat,$B11,'Data source'!$C$3:$C$185,"Contracted Labour")</f>
        <v>0</v>
      </c>
      <c r="CT11" s="219">
        <f>SUMIFS('Data source'!CY$3:CY$185,ds_broadcostcat,$B11,'Data source'!$C$3:$C$185,"Internal Labour")
+SUMIFS('Data source'!CY$3:CY$185,ds_broadcostcat,$B11,'Data source'!$C$3:$C$185,"Contracted Labour")</f>
        <v>0</v>
      </c>
      <c r="CU11" s="220">
        <f t="shared" si="6"/>
        <v>1.1147252747252747</v>
      </c>
      <c r="CV11" s="278" t="str">
        <f t="shared" si="0"/>
        <v>Delivery</v>
      </c>
      <c r="CW11" s="65"/>
      <c r="CX11" s="204"/>
      <c r="CY11" s="205"/>
      <c r="CZ11" s="205"/>
      <c r="DA11" s="205"/>
      <c r="DB11" s="205"/>
      <c r="DC11" s="205"/>
      <c r="DD11" s="219">
        <f t="shared" si="7"/>
        <v>217.53659340659337</v>
      </c>
      <c r="DE11" s="219">
        <f t="shared" si="8"/>
        <v>28.992527472527481</v>
      </c>
      <c r="DF11" s="219">
        <f t="shared" si="9"/>
        <v>39.098901098901102</v>
      </c>
      <c r="DG11" s="219">
        <f t="shared" si="10"/>
        <v>13.892307692307694</v>
      </c>
      <c r="DH11" s="219">
        <f t="shared" si="11"/>
        <v>0</v>
      </c>
    </row>
    <row r="12" spans="1:114" ht="17.25" thickBot="1" x14ac:dyDescent="0.35">
      <c r="B12" s="98" t="str">
        <v>Network Operations</v>
      </c>
      <c r="C12" s="219">
        <f>SUMIFS('Data source'!H$3:H$185,ds_broadcostcat,$B12,'Data source'!$C$3:$C$185,"Internal Labour")
+SUMIFS('Data source'!H$3:H$185,ds_broadcostcat,$B12,'Data source'!$C$3:$C$185,"Contracted Labour")</f>
        <v>0</v>
      </c>
      <c r="D12" s="219">
        <f>SUMIFS('Data source'!I$3:I$185,ds_broadcostcat,$B12,'Data source'!$C$3:$C$185,"Internal Labour")
+SUMIFS('Data source'!I$3:I$185,ds_broadcostcat,$B12,'Data source'!$C$3:$C$185,"Contracted Labour")</f>
        <v>0</v>
      </c>
      <c r="E12" s="219">
        <f>SUMIFS('Data source'!J$3:J$185,ds_broadcostcat,$B12,'Data source'!$C$3:$C$185,"Internal Labour")
+SUMIFS('Data source'!J$3:J$185,ds_broadcostcat,$B12,'Data source'!$C$3:$C$185,"Contracted Labour")</f>
        <v>0</v>
      </c>
      <c r="F12" s="219">
        <f>SUMIFS('Data source'!K$3:K$185,ds_broadcostcat,$B12,'Data source'!$C$3:$C$185,"Internal Labour")
+SUMIFS('Data source'!K$3:K$185,ds_broadcostcat,$B12,'Data source'!$C$3:$C$185,"Contracted Labour")</f>
        <v>0</v>
      </c>
      <c r="G12" s="219">
        <f>SUMIFS('Data source'!L$3:L$185,ds_broadcostcat,$B12,'Data source'!$C$3:$C$185,"Internal Labour")
+SUMIFS('Data source'!L$3:L$185,ds_broadcostcat,$B12,'Data source'!$C$3:$C$185,"Contracted Labour")</f>
        <v>0</v>
      </c>
      <c r="H12" s="219">
        <f>SUMIFS('Data source'!M$3:M$185,ds_broadcostcat,$B12,'Data source'!$C$3:$C$185,"Internal Labour")
+SUMIFS('Data source'!M$3:M$185,ds_broadcostcat,$B12,'Data source'!$C$3:$C$185,"Contracted Labour")</f>
        <v>0</v>
      </c>
      <c r="I12" s="219">
        <f>SUMIFS('Data source'!N$3:N$185,ds_broadcostcat,$B12,'Data source'!$C$3:$C$185,"Internal Labour")
+SUMIFS('Data source'!N$3:N$185,ds_broadcostcat,$B12,'Data source'!$C$3:$C$185,"Contracted Labour")</f>
        <v>0</v>
      </c>
      <c r="J12" s="219">
        <f>SUMIFS('Data source'!O$3:O$185,ds_broadcostcat,$B12,'Data source'!$C$3:$C$185,"Internal Labour")
+SUMIFS('Data source'!O$3:O$185,ds_broadcostcat,$B12,'Data source'!$C$3:$C$185,"Contracted Labour")</f>
        <v>0</v>
      </c>
      <c r="K12" s="219">
        <f>SUMIFS('Data source'!P$3:P$185,ds_broadcostcat,$B12,'Data source'!$C$3:$C$185,"Internal Labour")
+SUMIFS('Data source'!P$3:P$185,ds_broadcostcat,$B12,'Data source'!$C$3:$C$185,"Contracted Labour")</f>
        <v>0</v>
      </c>
      <c r="L12" s="219">
        <f>SUMIFS('Data source'!Q$3:Q$185,ds_broadcostcat,$B12,'Data source'!$C$3:$C$185,"Internal Labour")
+SUMIFS('Data source'!Q$3:Q$185,ds_broadcostcat,$B12,'Data source'!$C$3:$C$185,"Contracted Labour")</f>
        <v>0</v>
      </c>
      <c r="M12" s="219">
        <f>SUMIFS('Data source'!R$3:R$185,ds_broadcostcat,$B12,'Data source'!$C$3:$C$185,"Internal Labour")
+SUMIFS('Data source'!R$3:R$185,ds_broadcostcat,$B12,'Data source'!$C$3:$C$185,"Contracted Labour")</f>
        <v>0</v>
      </c>
      <c r="N12" s="219">
        <f>SUMIFS('Data source'!S$3:S$185,ds_broadcostcat,$B12,'Data source'!$C$3:$C$185,"Internal Labour")
+SUMIFS('Data source'!S$3:S$185,ds_broadcostcat,$B12,'Data source'!$C$3:$C$185,"Contracted Labour")</f>
        <v>0</v>
      </c>
      <c r="O12" s="219">
        <f>SUMIFS('Data source'!T$3:T$185,ds_broadcostcat,$B12,'Data source'!$C$3:$C$185,"Internal Labour")
+SUMIFS('Data source'!T$3:T$185,ds_broadcostcat,$B12,'Data source'!$C$3:$C$185,"Contracted Labour")</f>
        <v>3.3478311162521694</v>
      </c>
      <c r="P12" s="219">
        <f>SUMIFS('Data source'!U$3:U$185,ds_broadcostcat,$B12,'Data source'!$C$3:$C$185,"Internal Labour")
+SUMIFS('Data source'!U$3:U$185,ds_broadcostcat,$B12,'Data source'!$C$3:$C$185,"Contracted Labour")</f>
        <v>3.3478311162521694</v>
      </c>
      <c r="Q12" s="219">
        <f>SUMIFS('Data source'!V$3:V$185,ds_broadcostcat,$B12,'Data source'!$C$3:$C$185,"Internal Labour")
+SUMIFS('Data source'!V$3:V$185,ds_broadcostcat,$B12,'Data source'!$C$3:$C$185,"Contracted Labour")</f>
        <v>3.3478311162521694</v>
      </c>
      <c r="R12" s="219">
        <f>SUMIFS('Data source'!W$3:W$185,ds_broadcostcat,$B12,'Data source'!$C$3:$C$185,"Internal Labour")
+SUMIFS('Data source'!W$3:W$185,ds_broadcostcat,$B12,'Data source'!$C$3:$C$185,"Contracted Labour")</f>
        <v>3.3478311162521694</v>
      </c>
      <c r="S12" s="219">
        <f>SUMIFS('Data source'!X$3:X$185,ds_broadcostcat,$B12,'Data source'!$C$3:$C$185,"Internal Labour")
+SUMIFS('Data source'!X$3:X$185,ds_broadcostcat,$B12,'Data source'!$C$3:$C$185,"Contracted Labour")</f>
        <v>3.3478311162521694</v>
      </c>
      <c r="T12" s="219">
        <f>SUMIFS('Data source'!Y$3:Y$185,ds_broadcostcat,$B12,'Data source'!$C$3:$C$185,"Internal Labour")
+SUMIFS('Data source'!Y$3:Y$185,ds_broadcostcat,$B12,'Data source'!$C$3:$C$185,"Contracted Labour")</f>
        <v>3.3478311162521694</v>
      </c>
      <c r="U12" s="219">
        <f>SUMIFS('Data source'!Z$3:Z$185,ds_broadcostcat,$B12,'Data source'!$C$3:$C$185,"Internal Labour")
+SUMIFS('Data source'!Z$3:Z$185,ds_broadcostcat,$B12,'Data source'!$C$3:$C$185,"Contracted Labour")</f>
        <v>3.3478311162521694</v>
      </c>
      <c r="V12" s="219">
        <f>SUMIFS('Data source'!AA$3:AA$185,ds_broadcostcat,$B12,'Data source'!$C$3:$C$185,"Internal Labour")
+SUMIFS('Data source'!AA$3:AA$185,ds_broadcostcat,$B12,'Data source'!$C$3:$C$185,"Contracted Labour")</f>
        <v>3.3478311162521694</v>
      </c>
      <c r="W12" s="219">
        <f>SUMIFS('Data source'!AB$3:AB$185,ds_broadcostcat,$B12,'Data source'!$C$3:$C$185,"Internal Labour")
+SUMIFS('Data source'!AB$3:AB$185,ds_broadcostcat,$B12,'Data source'!$C$3:$C$185,"Contracted Labour")</f>
        <v>3.3478311162521694</v>
      </c>
      <c r="X12" s="219">
        <f>SUMIFS('Data source'!AC$3:AC$185,ds_broadcostcat,$B12,'Data source'!$C$3:$C$185,"Internal Labour")
+SUMIFS('Data source'!AC$3:AC$185,ds_broadcostcat,$B12,'Data source'!$C$3:$C$185,"Contracted Labour")</f>
        <v>3.3478311162521694</v>
      </c>
      <c r="Y12" s="219">
        <f>SUMIFS('Data source'!AD$3:AD$185,ds_broadcostcat,$B12,'Data source'!$C$3:$C$185,"Internal Labour")
+SUMIFS('Data source'!AD$3:AD$185,ds_broadcostcat,$B12,'Data source'!$C$3:$C$185,"Contracted Labour")</f>
        <v>3.3478311162521694</v>
      </c>
      <c r="Z12" s="219">
        <f>SUMIFS('Data source'!AE$3:AE$185,ds_broadcostcat,$B12,'Data source'!$C$3:$C$185,"Internal Labour")
+SUMIFS('Data source'!AE$3:AE$185,ds_broadcostcat,$B12,'Data source'!$C$3:$C$185,"Contracted Labour")</f>
        <v>3.3478311162521694</v>
      </c>
      <c r="AA12" s="219">
        <f>SUMIFS('Data source'!AF$3:AF$185,ds_broadcostcat,$B12,'Data source'!$C$3:$C$185,"Internal Labour")
+SUMIFS('Data source'!AF$3:AF$185,ds_broadcostcat,$B12,'Data source'!$C$3:$C$185,"Contracted Labour")</f>
        <v>12.155465587044537</v>
      </c>
      <c r="AB12" s="219">
        <f>SUMIFS('Data source'!AG$3:AG$185,ds_broadcostcat,$B12,'Data source'!$C$3:$C$185,"Internal Labour")
+SUMIFS('Data source'!AG$3:AG$185,ds_broadcostcat,$B12,'Data source'!$C$3:$C$185,"Contracted Labour")</f>
        <v>12.155465587044537</v>
      </c>
      <c r="AC12" s="219">
        <f>SUMIFS('Data source'!AH$3:AH$185,ds_broadcostcat,$B12,'Data source'!$C$3:$C$185,"Internal Labour")
+SUMIFS('Data source'!AH$3:AH$185,ds_broadcostcat,$B12,'Data source'!$C$3:$C$185,"Contracted Labour")</f>
        <v>12.155465587044537</v>
      </c>
      <c r="AD12" s="219">
        <f>SUMIFS('Data source'!AI$3:AI$185,ds_broadcostcat,$B12,'Data source'!$C$3:$C$185,"Internal Labour")
+SUMIFS('Data source'!AI$3:AI$185,ds_broadcostcat,$B12,'Data source'!$C$3:$C$185,"Contracted Labour")</f>
        <v>12.155465587044537</v>
      </c>
      <c r="AE12" s="219">
        <f>SUMIFS('Data source'!AJ$3:AJ$185,ds_broadcostcat,$B12,'Data source'!$C$3:$C$185,"Internal Labour")
+SUMIFS('Data source'!AJ$3:AJ$185,ds_broadcostcat,$B12,'Data source'!$C$3:$C$185,"Contracted Labour")</f>
        <v>12.155465587044537</v>
      </c>
      <c r="AF12" s="219">
        <f>SUMIFS('Data source'!AK$3:AK$185,ds_broadcostcat,$B12,'Data source'!$C$3:$C$185,"Internal Labour")
+SUMIFS('Data source'!AK$3:AK$185,ds_broadcostcat,$B12,'Data source'!$C$3:$C$185,"Contracted Labour")</f>
        <v>12.155465587044537</v>
      </c>
      <c r="AG12" s="219">
        <f>SUMIFS('Data source'!AL$3:AL$185,ds_broadcostcat,$B12,'Data source'!$C$3:$C$185,"Internal Labour")
+SUMIFS('Data source'!AL$3:AL$185,ds_broadcostcat,$B12,'Data source'!$C$3:$C$185,"Contracted Labour")</f>
        <v>12.155465587044537</v>
      </c>
      <c r="AH12" s="219">
        <f>SUMIFS('Data source'!AM$3:AM$185,ds_broadcostcat,$B12,'Data source'!$C$3:$C$185,"Internal Labour")
+SUMIFS('Data source'!AM$3:AM$185,ds_broadcostcat,$B12,'Data source'!$C$3:$C$185,"Contracted Labour")</f>
        <v>12.155465587044537</v>
      </c>
      <c r="AI12" s="219">
        <f>SUMIFS('Data source'!AN$3:AN$185,ds_broadcostcat,$B12,'Data source'!$C$3:$C$185,"Internal Labour")
+SUMIFS('Data source'!AN$3:AN$185,ds_broadcostcat,$B12,'Data source'!$C$3:$C$185,"Contracted Labour")</f>
        <v>12.155465587044537</v>
      </c>
      <c r="AJ12" s="219">
        <f>SUMIFS('Data source'!AO$3:AO$185,ds_broadcostcat,$B12,'Data source'!$C$3:$C$185,"Internal Labour")
+SUMIFS('Data source'!AO$3:AO$185,ds_broadcostcat,$B12,'Data source'!$C$3:$C$185,"Contracted Labour")</f>
        <v>12.155465587044537</v>
      </c>
      <c r="AK12" s="219">
        <f>SUMIFS('Data source'!AP$3:AP$185,ds_broadcostcat,$B12,'Data source'!$C$3:$C$185,"Internal Labour")
+SUMIFS('Data source'!AP$3:AP$185,ds_broadcostcat,$B12,'Data source'!$C$3:$C$185,"Contracted Labour")</f>
        <v>12.155465587044537</v>
      </c>
      <c r="AL12" s="219">
        <f>SUMIFS('Data source'!AQ$3:AQ$185,ds_broadcostcat,$B12,'Data source'!$C$3:$C$185,"Internal Labour")
+SUMIFS('Data source'!AQ$3:AQ$185,ds_broadcostcat,$B12,'Data source'!$C$3:$C$185,"Contracted Labour")</f>
        <v>12.155465587044537</v>
      </c>
      <c r="AM12" s="219">
        <f>SUMIFS('Data source'!AR$3:AR$185,ds_broadcostcat,$B12,'Data source'!$C$3:$C$185,"Internal Labour")
+SUMIFS('Data source'!AR$3:AR$185,ds_broadcostcat,$B12,'Data source'!$C$3:$C$185,"Contracted Labour")</f>
        <v>12.446153846153846</v>
      </c>
      <c r="AN12" s="219">
        <f>SUMIFS('Data source'!AS$3:AS$185,ds_broadcostcat,$B12,'Data source'!$C$3:$C$185,"Internal Labour")
+SUMIFS('Data source'!AS$3:AS$185,ds_broadcostcat,$B12,'Data source'!$C$3:$C$185,"Contracted Labour")</f>
        <v>12.446153846153846</v>
      </c>
      <c r="AO12" s="219">
        <f>SUMIFS('Data source'!AT$3:AT$185,ds_broadcostcat,$B12,'Data source'!$C$3:$C$185,"Internal Labour")
+SUMIFS('Data source'!AT$3:AT$185,ds_broadcostcat,$B12,'Data source'!$C$3:$C$185,"Contracted Labour")</f>
        <v>12.446153846153846</v>
      </c>
      <c r="AP12" s="219">
        <f>SUMIFS('Data source'!AU$3:AU$185,ds_broadcostcat,$B12,'Data source'!$C$3:$C$185,"Internal Labour")
+SUMIFS('Data source'!AU$3:AU$185,ds_broadcostcat,$B12,'Data source'!$C$3:$C$185,"Contracted Labour")</f>
        <v>12.446153846153846</v>
      </c>
      <c r="AQ12" s="219">
        <f>SUMIFS('Data source'!AV$3:AV$185,ds_broadcostcat,$B12,'Data source'!$C$3:$C$185,"Internal Labour")
+SUMIFS('Data source'!AV$3:AV$185,ds_broadcostcat,$B12,'Data source'!$C$3:$C$185,"Contracted Labour")</f>
        <v>12.446153846153846</v>
      </c>
      <c r="AR12" s="219">
        <f>SUMIFS('Data source'!AW$3:AW$185,ds_broadcostcat,$B12,'Data source'!$C$3:$C$185,"Internal Labour")
+SUMIFS('Data source'!AW$3:AW$185,ds_broadcostcat,$B12,'Data source'!$C$3:$C$185,"Contracted Labour")</f>
        <v>12.446153846153846</v>
      </c>
      <c r="AS12" s="219">
        <f>SUMIFS('Data source'!AX$3:AX$185,ds_broadcostcat,$B12,'Data source'!$C$3:$C$185,"Internal Labour")
+SUMIFS('Data source'!AX$3:AX$185,ds_broadcostcat,$B12,'Data source'!$C$3:$C$185,"Contracted Labour")</f>
        <v>12.446153846153846</v>
      </c>
      <c r="AT12" s="219">
        <f>SUMIFS('Data source'!AY$3:AY$185,ds_broadcostcat,$B12,'Data source'!$C$3:$C$185,"Internal Labour")
+SUMIFS('Data source'!AY$3:AY$185,ds_broadcostcat,$B12,'Data source'!$C$3:$C$185,"Contracted Labour")</f>
        <v>12.446153846153846</v>
      </c>
      <c r="AU12" s="219">
        <f>SUMIFS('Data source'!AZ$3:AZ$185,ds_broadcostcat,$B12,'Data source'!$C$3:$C$185,"Internal Labour")
+SUMIFS('Data source'!AZ$3:AZ$185,ds_broadcostcat,$B12,'Data source'!$C$3:$C$185,"Contracted Labour")</f>
        <v>12.446153846153846</v>
      </c>
      <c r="AV12" s="219">
        <f>SUMIFS('Data source'!BA$3:BA$185,ds_broadcostcat,$B12,'Data source'!$C$3:$C$185,"Internal Labour")
+SUMIFS('Data source'!BA$3:BA$185,ds_broadcostcat,$B12,'Data source'!$C$3:$C$185,"Contracted Labour")</f>
        <v>12.446153846153846</v>
      </c>
      <c r="AW12" s="219">
        <f>SUMIFS('Data source'!BB$3:BB$185,ds_broadcostcat,$B12,'Data source'!$C$3:$C$185,"Internal Labour")
+SUMIFS('Data source'!BB$3:BB$185,ds_broadcostcat,$B12,'Data source'!$C$3:$C$185,"Contracted Labour")</f>
        <v>12.446153846153846</v>
      </c>
      <c r="AX12" s="219">
        <f>SUMIFS('Data source'!BC$3:BC$185,ds_broadcostcat,$B12,'Data source'!$C$3:$C$185,"Internal Labour")
+SUMIFS('Data source'!BC$3:BC$185,ds_broadcostcat,$B12,'Data source'!$C$3:$C$185,"Contracted Labour")</f>
        <v>12.446153846153846</v>
      </c>
      <c r="AY12" s="219">
        <f>SUMIFS('Data source'!BD$3:BD$185,ds_broadcostcat,$B12,'Data source'!$C$3:$C$185,"Internal Labour")
+SUMIFS('Data source'!BD$3:BD$185,ds_broadcostcat,$B12,'Data source'!$C$3:$C$185,"Contracted Labour")</f>
        <v>8.1961538461538463</v>
      </c>
      <c r="AZ12" s="219">
        <f>SUMIFS('Data source'!BE$3:BE$185,ds_broadcostcat,$B12,'Data source'!$C$3:$C$185,"Internal Labour")
+SUMIFS('Data source'!BE$3:BE$185,ds_broadcostcat,$B12,'Data source'!$C$3:$C$185,"Contracted Labour")</f>
        <v>8.1961538461538463</v>
      </c>
      <c r="BA12" s="219">
        <f>SUMIFS('Data source'!BF$3:BF$185,ds_broadcostcat,$B12,'Data source'!$C$3:$C$185,"Internal Labour")
+SUMIFS('Data source'!BF$3:BF$185,ds_broadcostcat,$B12,'Data source'!$C$3:$C$185,"Contracted Labour")</f>
        <v>8.1961538461538463</v>
      </c>
      <c r="BB12" s="219">
        <f>SUMIFS('Data source'!BG$3:BG$185,ds_broadcostcat,$B12,'Data source'!$C$3:$C$185,"Internal Labour")
+SUMIFS('Data source'!BG$3:BG$185,ds_broadcostcat,$B12,'Data source'!$C$3:$C$185,"Contracted Labour")</f>
        <v>8.1961538461538463</v>
      </c>
      <c r="BC12" s="219">
        <f>SUMIFS('Data source'!BH$3:BH$185,ds_broadcostcat,$B12,'Data source'!$C$3:$C$185,"Internal Labour")
+SUMIFS('Data source'!BH$3:BH$185,ds_broadcostcat,$B12,'Data source'!$C$3:$C$185,"Contracted Labour")</f>
        <v>8.1961538461538463</v>
      </c>
      <c r="BD12" s="219">
        <f>SUMIFS('Data source'!BI$3:BI$185,ds_broadcostcat,$B12,'Data source'!$C$3:$C$185,"Internal Labour")
+SUMIFS('Data source'!BI$3:BI$185,ds_broadcostcat,$B12,'Data source'!$C$3:$C$185,"Contracted Labour")</f>
        <v>8.1961538461538463</v>
      </c>
      <c r="BE12" s="219">
        <f>SUMIFS('Data source'!BJ$3:BJ$185,ds_broadcostcat,$B12,'Data source'!$C$3:$C$185,"Internal Labour")
+SUMIFS('Data source'!BJ$3:BJ$185,ds_broadcostcat,$B12,'Data source'!$C$3:$C$185,"Contracted Labour")</f>
        <v>8.1961538461538463</v>
      </c>
      <c r="BF12" s="219">
        <f>SUMIFS('Data source'!BK$3:BK$185,ds_broadcostcat,$B12,'Data source'!$C$3:$C$185,"Internal Labour")
+SUMIFS('Data source'!BK$3:BK$185,ds_broadcostcat,$B12,'Data source'!$C$3:$C$185,"Contracted Labour")</f>
        <v>8.1961538461538463</v>
      </c>
      <c r="BG12" s="219">
        <f>SUMIFS('Data source'!BL$3:BL$185,ds_broadcostcat,$B12,'Data source'!$C$3:$C$185,"Internal Labour")
+SUMIFS('Data source'!BL$3:BL$185,ds_broadcostcat,$B12,'Data source'!$C$3:$C$185,"Contracted Labour")</f>
        <v>8.1961538461538463</v>
      </c>
      <c r="BH12" s="219">
        <f>SUMIFS('Data source'!BM$3:BM$185,ds_broadcostcat,$B12,'Data source'!$C$3:$C$185,"Internal Labour")
+SUMIFS('Data source'!BM$3:BM$185,ds_broadcostcat,$B12,'Data source'!$C$3:$C$185,"Contracted Labour")</f>
        <v>8.1961538461538463</v>
      </c>
      <c r="BI12" s="219">
        <f>SUMIFS('Data source'!BN$3:BN$185,ds_broadcostcat,$B12,'Data source'!$C$3:$C$185,"Internal Labour")
+SUMIFS('Data source'!BN$3:BN$185,ds_broadcostcat,$B12,'Data source'!$C$3:$C$185,"Contracted Labour")</f>
        <v>8.1961538461538463</v>
      </c>
      <c r="BJ12" s="219">
        <f>SUMIFS('Data source'!BO$3:BO$185,ds_broadcostcat,$B12,'Data source'!$C$3:$C$185,"Internal Labour")
+SUMIFS('Data source'!BO$3:BO$185,ds_broadcostcat,$B12,'Data source'!$C$3:$C$185,"Contracted Labour")</f>
        <v>8.1961538461538463</v>
      </c>
      <c r="BK12" s="219">
        <f>SUMIFS('Data source'!BP$3:BP$185,ds_broadcostcat,$B12,'Data source'!$C$3:$C$185,"Internal Labour")
+SUMIFS('Data source'!BP$3:BP$185,ds_broadcostcat,$B12,'Data source'!$C$3:$C$185,"Contracted Labour")</f>
        <v>9.6153846153846168</v>
      </c>
      <c r="BL12" s="219">
        <f>SUMIFS('Data source'!BQ$3:BQ$185,ds_broadcostcat,$B12,'Data source'!$C$3:$C$185,"Internal Labour")
+SUMIFS('Data source'!BQ$3:BQ$185,ds_broadcostcat,$B12,'Data source'!$C$3:$C$185,"Contracted Labour")</f>
        <v>9.6153846153846168</v>
      </c>
      <c r="BM12" s="219">
        <f>SUMIFS('Data source'!BR$3:BR$185,ds_broadcostcat,$B12,'Data source'!$C$3:$C$185,"Internal Labour")
+SUMIFS('Data source'!BR$3:BR$185,ds_broadcostcat,$B12,'Data source'!$C$3:$C$185,"Contracted Labour")</f>
        <v>9.6153846153846168</v>
      </c>
      <c r="BN12" s="219">
        <f>SUMIFS('Data source'!BS$3:BS$185,ds_broadcostcat,$B12,'Data source'!$C$3:$C$185,"Internal Labour")
+SUMIFS('Data source'!BS$3:BS$185,ds_broadcostcat,$B12,'Data source'!$C$3:$C$185,"Contracted Labour")</f>
        <v>9.6153846153846168</v>
      </c>
      <c r="BO12" s="219">
        <f>SUMIFS('Data source'!BT$3:BT$185,ds_broadcostcat,$B12,'Data source'!$C$3:$C$185,"Internal Labour")
+SUMIFS('Data source'!BT$3:BT$185,ds_broadcostcat,$B12,'Data source'!$C$3:$C$185,"Contracted Labour")</f>
        <v>9.6153846153846168</v>
      </c>
      <c r="BP12" s="219">
        <f>SUMIFS('Data source'!BU$3:BU$185,ds_broadcostcat,$B12,'Data source'!$C$3:$C$185,"Internal Labour")
+SUMIFS('Data source'!BU$3:BU$185,ds_broadcostcat,$B12,'Data source'!$C$3:$C$185,"Contracted Labour")</f>
        <v>9.6153846153846168</v>
      </c>
      <c r="BQ12" s="219">
        <f>SUMIFS('Data source'!BV$3:BV$185,ds_broadcostcat,$B12,'Data source'!$C$3:$C$185,"Internal Labour")
+SUMIFS('Data source'!BV$3:BV$185,ds_broadcostcat,$B12,'Data source'!$C$3:$C$185,"Contracted Labour")</f>
        <v>9.6153846153846168</v>
      </c>
      <c r="BR12" s="219">
        <f>SUMIFS('Data source'!BW$3:BW$185,ds_broadcostcat,$B12,'Data source'!$C$3:$C$185,"Internal Labour")
+SUMIFS('Data source'!BW$3:BW$185,ds_broadcostcat,$B12,'Data source'!$C$3:$C$185,"Contracted Labour")</f>
        <v>9.6153846153846168</v>
      </c>
      <c r="BS12" s="219">
        <f>SUMIFS('Data source'!BX$3:BX$185,ds_broadcostcat,$B12,'Data source'!$C$3:$C$185,"Internal Labour")
+SUMIFS('Data source'!BX$3:BX$185,ds_broadcostcat,$B12,'Data source'!$C$3:$C$185,"Contracted Labour")</f>
        <v>9.6153846153846168</v>
      </c>
      <c r="BT12" s="219">
        <f>SUMIFS('Data source'!BY$3:BY$185,ds_broadcostcat,$B12,'Data source'!$C$3:$C$185,"Internal Labour")
+SUMIFS('Data source'!BY$3:BY$185,ds_broadcostcat,$B12,'Data source'!$C$3:$C$185,"Contracted Labour")</f>
        <v>9.6153846153846168</v>
      </c>
      <c r="BU12" s="219">
        <f>SUMIFS('Data source'!BZ$3:BZ$185,ds_broadcostcat,$B12,'Data source'!$C$3:$C$185,"Internal Labour")
+SUMIFS('Data source'!BZ$3:BZ$185,ds_broadcostcat,$B12,'Data source'!$C$3:$C$185,"Contracted Labour")</f>
        <v>9.6153846153846168</v>
      </c>
      <c r="BV12" s="219">
        <f>SUMIFS('Data source'!CA$3:CA$185,ds_broadcostcat,$B12,'Data source'!$C$3:$C$185,"Internal Labour")
+SUMIFS('Data source'!CA$3:CA$185,ds_broadcostcat,$B12,'Data source'!$C$3:$C$185,"Contracted Labour")</f>
        <v>9.6153846153846168</v>
      </c>
      <c r="BW12" s="219">
        <f>SUMIFS('Data source'!CB$3:CB$185,ds_broadcostcat,$B12,'Data source'!$C$3:$C$185,"Internal Labour")
+SUMIFS('Data source'!CB$3:CB$185,ds_broadcostcat,$B12,'Data source'!$C$3:$C$185,"Contracted Labour")</f>
        <v>0.15384615384615385</v>
      </c>
      <c r="BX12" s="219">
        <f>SUMIFS('Data source'!CC$3:CC$185,ds_broadcostcat,$B12,'Data source'!$C$3:$C$185,"Internal Labour")
+SUMIFS('Data source'!CC$3:CC$185,ds_broadcostcat,$B12,'Data source'!$C$3:$C$185,"Contracted Labour")</f>
        <v>0.15384615384615385</v>
      </c>
      <c r="BY12" s="219">
        <f>SUMIFS('Data source'!CD$3:CD$185,ds_broadcostcat,$B12,'Data source'!$C$3:$C$185,"Internal Labour")
+SUMIFS('Data source'!CD$3:CD$185,ds_broadcostcat,$B12,'Data source'!$C$3:$C$185,"Contracted Labour")</f>
        <v>0.15384615384615385</v>
      </c>
      <c r="BZ12" s="219">
        <f>SUMIFS('Data source'!CE$3:CE$185,ds_broadcostcat,$B12,'Data source'!$C$3:$C$185,"Internal Labour")
+SUMIFS('Data source'!CE$3:CE$185,ds_broadcostcat,$B12,'Data source'!$C$3:$C$185,"Contracted Labour")</f>
        <v>0.15384615384615385</v>
      </c>
      <c r="CA12" s="219">
        <f>SUMIFS('Data source'!CF$3:CF$185,ds_broadcostcat,$B12,'Data source'!$C$3:$C$185,"Internal Labour")
+SUMIFS('Data source'!CF$3:CF$185,ds_broadcostcat,$B12,'Data source'!$C$3:$C$185,"Contracted Labour")</f>
        <v>0.15384615384615385</v>
      </c>
      <c r="CB12" s="219">
        <f>SUMIFS('Data source'!CG$3:CG$185,ds_broadcostcat,$B12,'Data source'!$C$3:$C$185,"Internal Labour")
+SUMIFS('Data source'!CG$3:CG$185,ds_broadcostcat,$B12,'Data source'!$C$3:$C$185,"Contracted Labour")</f>
        <v>0.15384615384615385</v>
      </c>
      <c r="CC12" s="219">
        <f>SUMIFS('Data source'!CH$3:CH$185,ds_broadcostcat,$B12,'Data source'!$C$3:$C$185,"Internal Labour")
+SUMIFS('Data source'!CH$3:CH$185,ds_broadcostcat,$B12,'Data source'!$C$3:$C$185,"Contracted Labour")</f>
        <v>0.15384615384615385</v>
      </c>
      <c r="CD12" s="219">
        <f>SUMIFS('Data source'!CI$3:CI$185,ds_broadcostcat,$B12,'Data source'!$C$3:$C$185,"Internal Labour")
+SUMIFS('Data source'!CI$3:CI$185,ds_broadcostcat,$B12,'Data source'!$C$3:$C$185,"Contracted Labour")</f>
        <v>0.15384615384615385</v>
      </c>
      <c r="CE12" s="219">
        <f>SUMIFS('Data source'!CJ$3:CJ$185,ds_broadcostcat,$B12,'Data source'!$C$3:$C$185,"Internal Labour")
+SUMIFS('Data source'!CJ$3:CJ$185,ds_broadcostcat,$B12,'Data source'!$C$3:$C$185,"Contracted Labour")</f>
        <v>0.15384615384615385</v>
      </c>
      <c r="CF12" s="219">
        <f>SUMIFS('Data source'!CK$3:CK$185,ds_broadcostcat,$B12,'Data source'!$C$3:$C$185,"Internal Labour")
+SUMIFS('Data source'!CK$3:CK$185,ds_broadcostcat,$B12,'Data source'!$C$3:$C$185,"Contracted Labour")</f>
        <v>0.15384615384615385</v>
      </c>
      <c r="CG12" s="219">
        <f>SUMIFS('Data source'!CL$3:CL$185,ds_broadcostcat,$B12,'Data source'!$C$3:$C$185,"Internal Labour")
+SUMIFS('Data source'!CL$3:CL$185,ds_broadcostcat,$B12,'Data source'!$C$3:$C$185,"Contracted Labour")</f>
        <v>0.15384615384615385</v>
      </c>
      <c r="CH12" s="219">
        <f>SUMIFS('Data source'!CM$3:CM$185,ds_broadcostcat,$B12,'Data source'!$C$3:$C$185,"Internal Labour")
+SUMIFS('Data source'!CM$3:CM$185,ds_broadcostcat,$B12,'Data source'!$C$3:$C$185,"Contracted Labour")</f>
        <v>0.15384615384615385</v>
      </c>
      <c r="CI12" s="219">
        <f>SUMIFS('Data source'!CN$3:CN$185,ds_broadcostcat,$B12,'Data source'!$C$3:$C$185,"Internal Labour")
+SUMIFS('Data source'!CN$3:CN$185,ds_broadcostcat,$B12,'Data source'!$C$3:$C$185,"Contracted Labour")</f>
        <v>0</v>
      </c>
      <c r="CJ12" s="219">
        <f>SUMIFS('Data source'!CO$3:CO$185,ds_broadcostcat,$B12,'Data source'!$C$3:$C$185,"Internal Labour")
+SUMIFS('Data source'!CO$3:CO$185,ds_broadcostcat,$B12,'Data source'!$C$3:$C$185,"Contracted Labour")</f>
        <v>0</v>
      </c>
      <c r="CK12" s="219">
        <f>SUMIFS('Data source'!CP$3:CP$185,ds_broadcostcat,$B12,'Data source'!$C$3:$C$185,"Internal Labour")
+SUMIFS('Data source'!CP$3:CP$185,ds_broadcostcat,$B12,'Data source'!$C$3:$C$185,"Contracted Labour")</f>
        <v>0</v>
      </c>
      <c r="CL12" s="219">
        <f>SUMIFS('Data source'!CQ$3:CQ$185,ds_broadcostcat,$B12,'Data source'!$C$3:$C$185,"Internal Labour")
+SUMIFS('Data source'!CQ$3:CQ$185,ds_broadcostcat,$B12,'Data source'!$C$3:$C$185,"Contracted Labour")</f>
        <v>0</v>
      </c>
      <c r="CM12" s="219">
        <f>SUMIFS('Data source'!CR$3:CR$185,ds_broadcostcat,$B12,'Data source'!$C$3:$C$185,"Internal Labour")
+SUMIFS('Data source'!CR$3:CR$185,ds_broadcostcat,$B12,'Data source'!$C$3:$C$185,"Contracted Labour")</f>
        <v>0</v>
      </c>
      <c r="CN12" s="219">
        <f>SUMIFS('Data source'!CS$3:CS$185,ds_broadcostcat,$B12,'Data source'!$C$3:$C$185,"Internal Labour")
+SUMIFS('Data source'!CS$3:CS$185,ds_broadcostcat,$B12,'Data source'!$C$3:$C$185,"Contracted Labour")</f>
        <v>0</v>
      </c>
      <c r="CO12" s="219">
        <f>SUMIFS('Data source'!CT$3:CT$185,ds_broadcostcat,$B12,'Data source'!$C$3:$C$185,"Internal Labour")
+SUMIFS('Data source'!CT$3:CT$185,ds_broadcostcat,$B12,'Data source'!$C$3:$C$185,"Contracted Labour")</f>
        <v>0</v>
      </c>
      <c r="CP12" s="219">
        <f>SUMIFS('Data source'!CU$3:CU$185,ds_broadcostcat,$B12,'Data source'!$C$3:$C$185,"Internal Labour")
+SUMIFS('Data source'!CU$3:CU$185,ds_broadcostcat,$B12,'Data source'!$C$3:$C$185,"Contracted Labour")</f>
        <v>0</v>
      </c>
      <c r="CQ12" s="219">
        <f>SUMIFS('Data source'!CV$3:CV$185,ds_broadcostcat,$B12,'Data source'!$C$3:$C$185,"Internal Labour")
+SUMIFS('Data source'!CV$3:CV$185,ds_broadcostcat,$B12,'Data source'!$C$3:$C$185,"Contracted Labour")</f>
        <v>0</v>
      </c>
      <c r="CR12" s="219">
        <f>SUMIFS('Data source'!CW$3:CW$185,ds_broadcostcat,$B12,'Data source'!$C$3:$C$185,"Internal Labour")
+SUMIFS('Data source'!CW$3:CW$185,ds_broadcostcat,$B12,'Data source'!$C$3:$C$185,"Contracted Labour")</f>
        <v>0</v>
      </c>
      <c r="CS12" s="219">
        <f>SUMIFS('Data source'!CX$3:CX$185,ds_broadcostcat,$B12,'Data source'!$C$3:$C$185,"Internal Labour")
+SUMIFS('Data source'!CX$3:CX$185,ds_broadcostcat,$B12,'Data source'!$C$3:$C$185,"Contracted Labour")</f>
        <v>0</v>
      </c>
      <c r="CT12" s="219">
        <f>SUMIFS('Data source'!CY$3:CY$185,ds_broadcostcat,$B12,'Data source'!$C$3:$C$185,"Internal Labour")
+SUMIFS('Data source'!CY$3:CY$185,ds_broadcostcat,$B12,'Data source'!$C$3:$C$185,"Contracted Labour")</f>
        <v>0</v>
      </c>
      <c r="CU12" s="220">
        <f t="shared" si="6"/>
        <v>1.9846153846153844</v>
      </c>
      <c r="CV12" s="278" t="str">
        <f t="shared" si="0"/>
        <v>Network Operations</v>
      </c>
      <c r="CW12" s="65"/>
      <c r="CX12" s="204"/>
      <c r="CY12" s="205"/>
      <c r="CZ12" s="205"/>
      <c r="DA12" s="205"/>
      <c r="DB12" s="205"/>
      <c r="DC12" s="205"/>
      <c r="DD12" s="219">
        <f t="shared" si="7"/>
        <v>335.3934065934065</v>
      </c>
      <c r="DE12" s="219">
        <f t="shared" si="8"/>
        <v>98.353846153846163</v>
      </c>
      <c r="DF12" s="219">
        <f t="shared" si="9"/>
        <v>115.38461538461537</v>
      </c>
      <c r="DG12" s="219">
        <f t="shared" si="10"/>
        <v>1.8461538461538458</v>
      </c>
      <c r="DH12" s="219">
        <f t="shared" si="11"/>
        <v>0</v>
      </c>
    </row>
    <row r="13" spans="1:114" ht="17.25" thickBot="1" x14ac:dyDescent="0.35">
      <c r="B13" s="98" t="str">
        <v>Finance</v>
      </c>
      <c r="C13" s="219">
        <f>SUMIFS('Data source'!H$3:H$185,ds_broadcostcat,$B13,'Data source'!$C$3:$C$185,"Internal Labour")
+SUMIFS('Data source'!H$3:H$185,ds_broadcostcat,$B13,'Data source'!$C$3:$C$185,"Contracted Labour")</f>
        <v>0</v>
      </c>
      <c r="D13" s="219">
        <f>SUMIFS('Data source'!I$3:I$185,ds_broadcostcat,$B13,'Data source'!$C$3:$C$185,"Internal Labour")
+SUMIFS('Data source'!I$3:I$185,ds_broadcostcat,$B13,'Data source'!$C$3:$C$185,"Contracted Labour")</f>
        <v>0</v>
      </c>
      <c r="E13" s="219">
        <f>SUMIFS('Data source'!J$3:J$185,ds_broadcostcat,$B13,'Data source'!$C$3:$C$185,"Internal Labour")
+SUMIFS('Data source'!J$3:J$185,ds_broadcostcat,$B13,'Data source'!$C$3:$C$185,"Contracted Labour")</f>
        <v>0</v>
      </c>
      <c r="F13" s="219">
        <f>SUMIFS('Data source'!K$3:K$185,ds_broadcostcat,$B13,'Data source'!$C$3:$C$185,"Internal Labour")
+SUMIFS('Data source'!K$3:K$185,ds_broadcostcat,$B13,'Data source'!$C$3:$C$185,"Contracted Labour")</f>
        <v>0</v>
      </c>
      <c r="G13" s="219">
        <f>SUMIFS('Data source'!L$3:L$185,ds_broadcostcat,$B13,'Data source'!$C$3:$C$185,"Internal Labour")
+SUMIFS('Data source'!L$3:L$185,ds_broadcostcat,$B13,'Data source'!$C$3:$C$185,"Contracted Labour")</f>
        <v>0</v>
      </c>
      <c r="H13" s="219">
        <f>SUMIFS('Data source'!M$3:M$185,ds_broadcostcat,$B13,'Data source'!$C$3:$C$185,"Internal Labour")
+SUMIFS('Data source'!M$3:M$185,ds_broadcostcat,$B13,'Data source'!$C$3:$C$185,"Contracted Labour")</f>
        <v>0</v>
      </c>
      <c r="I13" s="219">
        <f>SUMIFS('Data source'!N$3:N$185,ds_broadcostcat,$B13,'Data source'!$C$3:$C$185,"Internal Labour")
+SUMIFS('Data source'!N$3:N$185,ds_broadcostcat,$B13,'Data source'!$C$3:$C$185,"Contracted Labour")</f>
        <v>0</v>
      </c>
      <c r="J13" s="219">
        <f>SUMIFS('Data source'!O$3:O$185,ds_broadcostcat,$B13,'Data source'!$C$3:$C$185,"Internal Labour")
+SUMIFS('Data source'!O$3:O$185,ds_broadcostcat,$B13,'Data source'!$C$3:$C$185,"Contracted Labour")</f>
        <v>0</v>
      </c>
      <c r="K13" s="219">
        <f>SUMIFS('Data source'!P$3:P$185,ds_broadcostcat,$B13,'Data source'!$C$3:$C$185,"Internal Labour")
+SUMIFS('Data source'!P$3:P$185,ds_broadcostcat,$B13,'Data source'!$C$3:$C$185,"Contracted Labour")</f>
        <v>0</v>
      </c>
      <c r="L13" s="219">
        <f>SUMIFS('Data source'!Q$3:Q$185,ds_broadcostcat,$B13,'Data source'!$C$3:$C$185,"Internal Labour")
+SUMIFS('Data source'!Q$3:Q$185,ds_broadcostcat,$B13,'Data source'!$C$3:$C$185,"Contracted Labour")</f>
        <v>0</v>
      </c>
      <c r="M13" s="219">
        <f>SUMIFS('Data source'!R$3:R$185,ds_broadcostcat,$B13,'Data source'!$C$3:$C$185,"Internal Labour")
+SUMIFS('Data source'!R$3:R$185,ds_broadcostcat,$B13,'Data source'!$C$3:$C$185,"Contracted Labour")</f>
        <v>0</v>
      </c>
      <c r="N13" s="219">
        <f>SUMIFS('Data source'!S$3:S$185,ds_broadcostcat,$B13,'Data source'!$C$3:$C$185,"Internal Labour")
+SUMIFS('Data source'!S$3:S$185,ds_broadcostcat,$B13,'Data source'!$C$3:$C$185,"Contracted Labour")</f>
        <v>0</v>
      </c>
      <c r="O13" s="219">
        <f>SUMIFS('Data source'!T$3:T$185,ds_broadcostcat,$B13,'Data source'!$C$3:$C$185,"Internal Labour")
+SUMIFS('Data source'!T$3:T$185,ds_broadcostcat,$B13,'Data source'!$C$3:$C$185,"Contracted Labour")</f>
        <v>7.6923076923076913E-2</v>
      </c>
      <c r="P13" s="219">
        <f>SUMIFS('Data source'!U$3:U$185,ds_broadcostcat,$B13,'Data source'!$C$3:$C$185,"Internal Labour")
+SUMIFS('Data source'!U$3:U$185,ds_broadcostcat,$B13,'Data source'!$C$3:$C$185,"Contracted Labour")</f>
        <v>7.6923076923076913E-2</v>
      </c>
      <c r="Q13" s="219">
        <f>SUMIFS('Data source'!V$3:V$185,ds_broadcostcat,$B13,'Data source'!$C$3:$C$185,"Internal Labour")
+SUMIFS('Data source'!V$3:V$185,ds_broadcostcat,$B13,'Data source'!$C$3:$C$185,"Contracted Labour")</f>
        <v>7.6923076923076913E-2</v>
      </c>
      <c r="R13" s="219">
        <f>SUMIFS('Data source'!W$3:W$185,ds_broadcostcat,$B13,'Data source'!$C$3:$C$185,"Internal Labour")
+SUMIFS('Data source'!W$3:W$185,ds_broadcostcat,$B13,'Data source'!$C$3:$C$185,"Contracted Labour")</f>
        <v>7.6923076923076913E-2</v>
      </c>
      <c r="S13" s="219">
        <f>SUMIFS('Data source'!X$3:X$185,ds_broadcostcat,$B13,'Data source'!$C$3:$C$185,"Internal Labour")
+SUMIFS('Data source'!X$3:X$185,ds_broadcostcat,$B13,'Data source'!$C$3:$C$185,"Contracted Labour")</f>
        <v>7.6923076923076913E-2</v>
      </c>
      <c r="T13" s="219">
        <f>SUMIFS('Data source'!Y$3:Y$185,ds_broadcostcat,$B13,'Data source'!$C$3:$C$185,"Internal Labour")
+SUMIFS('Data source'!Y$3:Y$185,ds_broadcostcat,$B13,'Data source'!$C$3:$C$185,"Contracted Labour")</f>
        <v>7.6923076923076913E-2</v>
      </c>
      <c r="U13" s="219">
        <f>SUMIFS('Data source'!Z$3:Z$185,ds_broadcostcat,$B13,'Data source'!$C$3:$C$185,"Internal Labour")
+SUMIFS('Data source'!Z$3:Z$185,ds_broadcostcat,$B13,'Data source'!$C$3:$C$185,"Contracted Labour")</f>
        <v>7.6923076923076913E-2</v>
      </c>
      <c r="V13" s="219">
        <f>SUMIFS('Data source'!AA$3:AA$185,ds_broadcostcat,$B13,'Data source'!$C$3:$C$185,"Internal Labour")
+SUMIFS('Data source'!AA$3:AA$185,ds_broadcostcat,$B13,'Data source'!$C$3:$C$185,"Contracted Labour")</f>
        <v>7.6923076923076913E-2</v>
      </c>
      <c r="W13" s="219">
        <f>SUMIFS('Data source'!AB$3:AB$185,ds_broadcostcat,$B13,'Data source'!$C$3:$C$185,"Internal Labour")
+SUMIFS('Data source'!AB$3:AB$185,ds_broadcostcat,$B13,'Data source'!$C$3:$C$185,"Contracted Labour")</f>
        <v>7.6923076923076913E-2</v>
      </c>
      <c r="X13" s="219">
        <f>SUMIFS('Data source'!AC$3:AC$185,ds_broadcostcat,$B13,'Data source'!$C$3:$C$185,"Internal Labour")
+SUMIFS('Data source'!AC$3:AC$185,ds_broadcostcat,$B13,'Data source'!$C$3:$C$185,"Contracted Labour")</f>
        <v>7.6923076923076913E-2</v>
      </c>
      <c r="Y13" s="219">
        <f>SUMIFS('Data source'!AD$3:AD$185,ds_broadcostcat,$B13,'Data source'!$C$3:$C$185,"Internal Labour")
+SUMIFS('Data source'!AD$3:AD$185,ds_broadcostcat,$B13,'Data source'!$C$3:$C$185,"Contracted Labour")</f>
        <v>7.6923076923076913E-2</v>
      </c>
      <c r="Z13" s="219">
        <f>SUMIFS('Data source'!AE$3:AE$185,ds_broadcostcat,$B13,'Data source'!$C$3:$C$185,"Internal Labour")
+SUMIFS('Data source'!AE$3:AE$185,ds_broadcostcat,$B13,'Data source'!$C$3:$C$185,"Contracted Labour")</f>
        <v>7.6923076923076913E-2</v>
      </c>
      <c r="AA13" s="219">
        <f>SUMIFS('Data source'!AF$3:AF$185,ds_broadcostcat,$B13,'Data source'!$C$3:$C$185,"Internal Labour")
+SUMIFS('Data source'!AF$3:AF$185,ds_broadcostcat,$B13,'Data source'!$C$3:$C$185,"Contracted Labour")</f>
        <v>0.55384615384615388</v>
      </c>
      <c r="AB13" s="219">
        <f>SUMIFS('Data source'!AG$3:AG$185,ds_broadcostcat,$B13,'Data source'!$C$3:$C$185,"Internal Labour")
+SUMIFS('Data source'!AG$3:AG$185,ds_broadcostcat,$B13,'Data source'!$C$3:$C$185,"Contracted Labour")</f>
        <v>0.55384615384615388</v>
      </c>
      <c r="AC13" s="219">
        <f>SUMIFS('Data source'!AH$3:AH$185,ds_broadcostcat,$B13,'Data source'!$C$3:$C$185,"Internal Labour")
+SUMIFS('Data source'!AH$3:AH$185,ds_broadcostcat,$B13,'Data source'!$C$3:$C$185,"Contracted Labour")</f>
        <v>0.55384615384615388</v>
      </c>
      <c r="AD13" s="219">
        <f>SUMIFS('Data source'!AI$3:AI$185,ds_broadcostcat,$B13,'Data source'!$C$3:$C$185,"Internal Labour")
+SUMIFS('Data source'!AI$3:AI$185,ds_broadcostcat,$B13,'Data source'!$C$3:$C$185,"Contracted Labour")</f>
        <v>0.55384615384615388</v>
      </c>
      <c r="AE13" s="219">
        <f>SUMIFS('Data source'!AJ$3:AJ$185,ds_broadcostcat,$B13,'Data source'!$C$3:$C$185,"Internal Labour")
+SUMIFS('Data source'!AJ$3:AJ$185,ds_broadcostcat,$B13,'Data source'!$C$3:$C$185,"Contracted Labour")</f>
        <v>0.55384615384615388</v>
      </c>
      <c r="AF13" s="219">
        <f>SUMIFS('Data source'!AK$3:AK$185,ds_broadcostcat,$B13,'Data source'!$C$3:$C$185,"Internal Labour")
+SUMIFS('Data source'!AK$3:AK$185,ds_broadcostcat,$B13,'Data source'!$C$3:$C$185,"Contracted Labour")</f>
        <v>0.55384615384615388</v>
      </c>
      <c r="AG13" s="219">
        <f>SUMIFS('Data source'!AL$3:AL$185,ds_broadcostcat,$B13,'Data source'!$C$3:$C$185,"Internal Labour")
+SUMIFS('Data source'!AL$3:AL$185,ds_broadcostcat,$B13,'Data source'!$C$3:$C$185,"Contracted Labour")</f>
        <v>0.55384615384615388</v>
      </c>
      <c r="AH13" s="219">
        <f>SUMIFS('Data source'!AM$3:AM$185,ds_broadcostcat,$B13,'Data source'!$C$3:$C$185,"Internal Labour")
+SUMIFS('Data source'!AM$3:AM$185,ds_broadcostcat,$B13,'Data source'!$C$3:$C$185,"Contracted Labour")</f>
        <v>0.55384615384615388</v>
      </c>
      <c r="AI13" s="219">
        <f>SUMIFS('Data source'!AN$3:AN$185,ds_broadcostcat,$B13,'Data source'!$C$3:$C$185,"Internal Labour")
+SUMIFS('Data source'!AN$3:AN$185,ds_broadcostcat,$B13,'Data source'!$C$3:$C$185,"Contracted Labour")</f>
        <v>0.55384615384615388</v>
      </c>
      <c r="AJ13" s="219">
        <f>SUMIFS('Data source'!AO$3:AO$185,ds_broadcostcat,$B13,'Data source'!$C$3:$C$185,"Internal Labour")
+SUMIFS('Data source'!AO$3:AO$185,ds_broadcostcat,$B13,'Data source'!$C$3:$C$185,"Contracted Labour")</f>
        <v>0.55384615384615388</v>
      </c>
      <c r="AK13" s="219">
        <f>SUMIFS('Data source'!AP$3:AP$185,ds_broadcostcat,$B13,'Data source'!$C$3:$C$185,"Internal Labour")
+SUMIFS('Data source'!AP$3:AP$185,ds_broadcostcat,$B13,'Data source'!$C$3:$C$185,"Contracted Labour")</f>
        <v>0.55384615384615388</v>
      </c>
      <c r="AL13" s="219">
        <f>SUMIFS('Data source'!AQ$3:AQ$185,ds_broadcostcat,$B13,'Data source'!$C$3:$C$185,"Internal Labour")
+SUMIFS('Data source'!AQ$3:AQ$185,ds_broadcostcat,$B13,'Data source'!$C$3:$C$185,"Contracted Labour")</f>
        <v>0.55384615384615388</v>
      </c>
      <c r="AM13" s="219">
        <f>SUMIFS('Data source'!AR$3:AR$185,ds_broadcostcat,$B13,'Data source'!$C$3:$C$185,"Internal Labour")
+SUMIFS('Data source'!AR$3:AR$185,ds_broadcostcat,$B13,'Data source'!$C$3:$C$185,"Contracted Labour")</f>
        <v>0.36923076923076925</v>
      </c>
      <c r="AN13" s="219">
        <f>SUMIFS('Data source'!AS$3:AS$185,ds_broadcostcat,$B13,'Data source'!$C$3:$C$185,"Internal Labour")
+SUMIFS('Data source'!AS$3:AS$185,ds_broadcostcat,$B13,'Data source'!$C$3:$C$185,"Contracted Labour")</f>
        <v>0.36923076923076925</v>
      </c>
      <c r="AO13" s="219">
        <f>SUMIFS('Data source'!AT$3:AT$185,ds_broadcostcat,$B13,'Data source'!$C$3:$C$185,"Internal Labour")
+SUMIFS('Data source'!AT$3:AT$185,ds_broadcostcat,$B13,'Data source'!$C$3:$C$185,"Contracted Labour")</f>
        <v>0.36923076923076925</v>
      </c>
      <c r="AP13" s="219">
        <f>SUMIFS('Data source'!AU$3:AU$185,ds_broadcostcat,$B13,'Data source'!$C$3:$C$185,"Internal Labour")
+SUMIFS('Data source'!AU$3:AU$185,ds_broadcostcat,$B13,'Data source'!$C$3:$C$185,"Contracted Labour")</f>
        <v>0.36923076923076925</v>
      </c>
      <c r="AQ13" s="219">
        <f>SUMIFS('Data source'!AV$3:AV$185,ds_broadcostcat,$B13,'Data source'!$C$3:$C$185,"Internal Labour")
+SUMIFS('Data source'!AV$3:AV$185,ds_broadcostcat,$B13,'Data source'!$C$3:$C$185,"Contracted Labour")</f>
        <v>0.36923076923076925</v>
      </c>
      <c r="AR13" s="219">
        <f>SUMIFS('Data source'!AW$3:AW$185,ds_broadcostcat,$B13,'Data source'!$C$3:$C$185,"Internal Labour")
+SUMIFS('Data source'!AW$3:AW$185,ds_broadcostcat,$B13,'Data source'!$C$3:$C$185,"Contracted Labour")</f>
        <v>0.36923076923076925</v>
      </c>
      <c r="AS13" s="219">
        <f>SUMIFS('Data source'!AX$3:AX$185,ds_broadcostcat,$B13,'Data source'!$C$3:$C$185,"Internal Labour")
+SUMIFS('Data source'!AX$3:AX$185,ds_broadcostcat,$B13,'Data source'!$C$3:$C$185,"Contracted Labour")</f>
        <v>0.36923076923076925</v>
      </c>
      <c r="AT13" s="219">
        <f>SUMIFS('Data source'!AY$3:AY$185,ds_broadcostcat,$B13,'Data source'!$C$3:$C$185,"Internal Labour")
+SUMIFS('Data source'!AY$3:AY$185,ds_broadcostcat,$B13,'Data source'!$C$3:$C$185,"Contracted Labour")</f>
        <v>0.36923076923076925</v>
      </c>
      <c r="AU13" s="219">
        <f>SUMIFS('Data source'!AZ$3:AZ$185,ds_broadcostcat,$B13,'Data source'!$C$3:$C$185,"Internal Labour")
+SUMIFS('Data source'!AZ$3:AZ$185,ds_broadcostcat,$B13,'Data source'!$C$3:$C$185,"Contracted Labour")</f>
        <v>0.36923076923076925</v>
      </c>
      <c r="AV13" s="219">
        <f>SUMIFS('Data source'!BA$3:BA$185,ds_broadcostcat,$B13,'Data source'!$C$3:$C$185,"Internal Labour")
+SUMIFS('Data source'!BA$3:BA$185,ds_broadcostcat,$B13,'Data source'!$C$3:$C$185,"Contracted Labour")</f>
        <v>0.36923076923076925</v>
      </c>
      <c r="AW13" s="219">
        <f>SUMIFS('Data source'!BB$3:BB$185,ds_broadcostcat,$B13,'Data source'!$C$3:$C$185,"Internal Labour")
+SUMIFS('Data source'!BB$3:BB$185,ds_broadcostcat,$B13,'Data source'!$C$3:$C$185,"Contracted Labour")</f>
        <v>0.36923076923076925</v>
      </c>
      <c r="AX13" s="219">
        <f>SUMIFS('Data source'!BC$3:BC$185,ds_broadcostcat,$B13,'Data source'!$C$3:$C$185,"Internal Labour")
+SUMIFS('Data source'!BC$3:BC$185,ds_broadcostcat,$B13,'Data source'!$C$3:$C$185,"Contracted Labour")</f>
        <v>0.36923076923076925</v>
      </c>
      <c r="AY13" s="219">
        <f>SUMIFS('Data source'!BD$3:BD$185,ds_broadcostcat,$B13,'Data source'!$C$3:$C$185,"Internal Labour")
+SUMIFS('Data source'!BD$3:BD$185,ds_broadcostcat,$B13,'Data source'!$C$3:$C$185,"Contracted Labour")</f>
        <v>0.36923076923076925</v>
      </c>
      <c r="AZ13" s="219">
        <f>SUMIFS('Data source'!BE$3:BE$185,ds_broadcostcat,$B13,'Data source'!$C$3:$C$185,"Internal Labour")
+SUMIFS('Data source'!BE$3:BE$185,ds_broadcostcat,$B13,'Data source'!$C$3:$C$185,"Contracted Labour")</f>
        <v>0.36923076923076925</v>
      </c>
      <c r="BA13" s="219">
        <f>SUMIFS('Data source'!BF$3:BF$185,ds_broadcostcat,$B13,'Data source'!$C$3:$C$185,"Internal Labour")
+SUMIFS('Data source'!BF$3:BF$185,ds_broadcostcat,$B13,'Data source'!$C$3:$C$185,"Contracted Labour")</f>
        <v>0.36923076923076925</v>
      </c>
      <c r="BB13" s="219">
        <f>SUMIFS('Data source'!BG$3:BG$185,ds_broadcostcat,$B13,'Data source'!$C$3:$C$185,"Internal Labour")
+SUMIFS('Data source'!BG$3:BG$185,ds_broadcostcat,$B13,'Data source'!$C$3:$C$185,"Contracted Labour")</f>
        <v>0.36923076923076925</v>
      </c>
      <c r="BC13" s="219">
        <f>SUMIFS('Data source'!BH$3:BH$185,ds_broadcostcat,$B13,'Data source'!$C$3:$C$185,"Internal Labour")
+SUMIFS('Data source'!BH$3:BH$185,ds_broadcostcat,$B13,'Data source'!$C$3:$C$185,"Contracted Labour")</f>
        <v>0.36923076923076925</v>
      </c>
      <c r="BD13" s="219">
        <f>SUMIFS('Data source'!BI$3:BI$185,ds_broadcostcat,$B13,'Data source'!$C$3:$C$185,"Internal Labour")
+SUMIFS('Data source'!BI$3:BI$185,ds_broadcostcat,$B13,'Data source'!$C$3:$C$185,"Contracted Labour")</f>
        <v>0.36923076923076925</v>
      </c>
      <c r="BE13" s="219">
        <f>SUMIFS('Data source'!BJ$3:BJ$185,ds_broadcostcat,$B13,'Data source'!$C$3:$C$185,"Internal Labour")
+SUMIFS('Data source'!BJ$3:BJ$185,ds_broadcostcat,$B13,'Data source'!$C$3:$C$185,"Contracted Labour")</f>
        <v>0.36923076923076925</v>
      </c>
      <c r="BF13" s="219">
        <f>SUMIFS('Data source'!BK$3:BK$185,ds_broadcostcat,$B13,'Data source'!$C$3:$C$185,"Internal Labour")
+SUMIFS('Data source'!BK$3:BK$185,ds_broadcostcat,$B13,'Data source'!$C$3:$C$185,"Contracted Labour")</f>
        <v>0.36923076923076925</v>
      </c>
      <c r="BG13" s="219">
        <f>SUMIFS('Data source'!BL$3:BL$185,ds_broadcostcat,$B13,'Data source'!$C$3:$C$185,"Internal Labour")
+SUMIFS('Data source'!BL$3:BL$185,ds_broadcostcat,$B13,'Data source'!$C$3:$C$185,"Contracted Labour")</f>
        <v>0.36923076923076925</v>
      </c>
      <c r="BH13" s="219">
        <f>SUMIFS('Data source'!BM$3:BM$185,ds_broadcostcat,$B13,'Data source'!$C$3:$C$185,"Internal Labour")
+SUMIFS('Data source'!BM$3:BM$185,ds_broadcostcat,$B13,'Data source'!$C$3:$C$185,"Contracted Labour")</f>
        <v>0.36923076923076925</v>
      </c>
      <c r="BI13" s="219">
        <f>SUMIFS('Data source'!BN$3:BN$185,ds_broadcostcat,$B13,'Data source'!$C$3:$C$185,"Internal Labour")
+SUMIFS('Data source'!BN$3:BN$185,ds_broadcostcat,$B13,'Data source'!$C$3:$C$185,"Contracted Labour")</f>
        <v>0.36923076923076925</v>
      </c>
      <c r="BJ13" s="219">
        <f>SUMIFS('Data source'!BO$3:BO$185,ds_broadcostcat,$B13,'Data source'!$C$3:$C$185,"Internal Labour")
+SUMIFS('Data source'!BO$3:BO$185,ds_broadcostcat,$B13,'Data source'!$C$3:$C$185,"Contracted Labour")</f>
        <v>0.36923076923076925</v>
      </c>
      <c r="BK13" s="219">
        <f>SUMIFS('Data source'!BP$3:BP$185,ds_broadcostcat,$B13,'Data source'!$C$3:$C$185,"Internal Labour")
+SUMIFS('Data source'!BP$3:BP$185,ds_broadcostcat,$B13,'Data source'!$C$3:$C$185,"Contracted Labour")</f>
        <v>0.30769230769230765</v>
      </c>
      <c r="BL13" s="219">
        <f>SUMIFS('Data source'!BQ$3:BQ$185,ds_broadcostcat,$B13,'Data source'!$C$3:$C$185,"Internal Labour")
+SUMIFS('Data source'!BQ$3:BQ$185,ds_broadcostcat,$B13,'Data source'!$C$3:$C$185,"Contracted Labour")</f>
        <v>0.30769230769230765</v>
      </c>
      <c r="BM13" s="219">
        <f>SUMIFS('Data source'!BR$3:BR$185,ds_broadcostcat,$B13,'Data source'!$C$3:$C$185,"Internal Labour")
+SUMIFS('Data source'!BR$3:BR$185,ds_broadcostcat,$B13,'Data source'!$C$3:$C$185,"Contracted Labour")</f>
        <v>0.30769230769230765</v>
      </c>
      <c r="BN13" s="219">
        <f>SUMIFS('Data source'!BS$3:BS$185,ds_broadcostcat,$B13,'Data source'!$C$3:$C$185,"Internal Labour")
+SUMIFS('Data source'!BS$3:BS$185,ds_broadcostcat,$B13,'Data source'!$C$3:$C$185,"Contracted Labour")</f>
        <v>0.30769230769230765</v>
      </c>
      <c r="BO13" s="219">
        <f>SUMIFS('Data source'!BT$3:BT$185,ds_broadcostcat,$B13,'Data source'!$C$3:$C$185,"Internal Labour")
+SUMIFS('Data source'!BT$3:BT$185,ds_broadcostcat,$B13,'Data source'!$C$3:$C$185,"Contracted Labour")</f>
        <v>0.30769230769230765</v>
      </c>
      <c r="BP13" s="219">
        <f>SUMIFS('Data source'!BU$3:BU$185,ds_broadcostcat,$B13,'Data source'!$C$3:$C$185,"Internal Labour")
+SUMIFS('Data source'!BU$3:BU$185,ds_broadcostcat,$B13,'Data source'!$C$3:$C$185,"Contracted Labour")</f>
        <v>0.30769230769230765</v>
      </c>
      <c r="BQ13" s="219">
        <f>SUMIFS('Data source'!BV$3:BV$185,ds_broadcostcat,$B13,'Data source'!$C$3:$C$185,"Internal Labour")
+SUMIFS('Data source'!BV$3:BV$185,ds_broadcostcat,$B13,'Data source'!$C$3:$C$185,"Contracted Labour")</f>
        <v>0.30769230769230765</v>
      </c>
      <c r="BR13" s="219">
        <f>SUMIFS('Data source'!BW$3:BW$185,ds_broadcostcat,$B13,'Data source'!$C$3:$C$185,"Internal Labour")
+SUMIFS('Data source'!BW$3:BW$185,ds_broadcostcat,$B13,'Data source'!$C$3:$C$185,"Contracted Labour")</f>
        <v>0.30769230769230765</v>
      </c>
      <c r="BS13" s="219">
        <f>SUMIFS('Data source'!BX$3:BX$185,ds_broadcostcat,$B13,'Data source'!$C$3:$C$185,"Internal Labour")
+SUMIFS('Data source'!BX$3:BX$185,ds_broadcostcat,$B13,'Data source'!$C$3:$C$185,"Contracted Labour")</f>
        <v>0.30769230769230765</v>
      </c>
      <c r="BT13" s="219">
        <f>SUMIFS('Data source'!BY$3:BY$185,ds_broadcostcat,$B13,'Data source'!$C$3:$C$185,"Internal Labour")
+SUMIFS('Data source'!BY$3:BY$185,ds_broadcostcat,$B13,'Data source'!$C$3:$C$185,"Contracted Labour")</f>
        <v>0.30769230769230765</v>
      </c>
      <c r="BU13" s="219">
        <f>SUMIFS('Data source'!BZ$3:BZ$185,ds_broadcostcat,$B13,'Data source'!$C$3:$C$185,"Internal Labour")
+SUMIFS('Data source'!BZ$3:BZ$185,ds_broadcostcat,$B13,'Data source'!$C$3:$C$185,"Contracted Labour")</f>
        <v>0.30769230769230765</v>
      </c>
      <c r="BV13" s="219">
        <f>SUMIFS('Data source'!CA$3:CA$185,ds_broadcostcat,$B13,'Data source'!$C$3:$C$185,"Internal Labour")
+SUMIFS('Data source'!CA$3:CA$185,ds_broadcostcat,$B13,'Data source'!$C$3:$C$185,"Contracted Labour")</f>
        <v>0.30769230769230765</v>
      </c>
      <c r="BW13" s="219">
        <f>SUMIFS('Data source'!CB$3:CB$185,ds_broadcostcat,$B13,'Data source'!$C$3:$C$185,"Internal Labour")
+SUMIFS('Data source'!CB$3:CB$185,ds_broadcostcat,$B13,'Data source'!$C$3:$C$185,"Contracted Labour")</f>
        <v>0</v>
      </c>
      <c r="BX13" s="219">
        <f>SUMIFS('Data source'!CC$3:CC$185,ds_broadcostcat,$B13,'Data source'!$C$3:$C$185,"Internal Labour")
+SUMIFS('Data source'!CC$3:CC$185,ds_broadcostcat,$B13,'Data source'!$C$3:$C$185,"Contracted Labour")</f>
        <v>0</v>
      </c>
      <c r="BY13" s="219">
        <f>SUMIFS('Data source'!CD$3:CD$185,ds_broadcostcat,$B13,'Data source'!$C$3:$C$185,"Internal Labour")
+SUMIFS('Data source'!CD$3:CD$185,ds_broadcostcat,$B13,'Data source'!$C$3:$C$185,"Contracted Labour")</f>
        <v>0</v>
      </c>
      <c r="BZ13" s="219">
        <f>SUMIFS('Data source'!CE$3:CE$185,ds_broadcostcat,$B13,'Data source'!$C$3:$C$185,"Internal Labour")
+SUMIFS('Data source'!CE$3:CE$185,ds_broadcostcat,$B13,'Data source'!$C$3:$C$185,"Contracted Labour")</f>
        <v>0</v>
      </c>
      <c r="CA13" s="219">
        <f>SUMIFS('Data source'!CF$3:CF$185,ds_broadcostcat,$B13,'Data source'!$C$3:$C$185,"Internal Labour")
+SUMIFS('Data source'!CF$3:CF$185,ds_broadcostcat,$B13,'Data source'!$C$3:$C$185,"Contracted Labour")</f>
        <v>0</v>
      </c>
      <c r="CB13" s="219">
        <f>SUMIFS('Data source'!CG$3:CG$185,ds_broadcostcat,$B13,'Data source'!$C$3:$C$185,"Internal Labour")
+SUMIFS('Data source'!CG$3:CG$185,ds_broadcostcat,$B13,'Data source'!$C$3:$C$185,"Contracted Labour")</f>
        <v>0</v>
      </c>
      <c r="CC13" s="219">
        <f>SUMIFS('Data source'!CH$3:CH$185,ds_broadcostcat,$B13,'Data source'!$C$3:$C$185,"Internal Labour")
+SUMIFS('Data source'!CH$3:CH$185,ds_broadcostcat,$B13,'Data source'!$C$3:$C$185,"Contracted Labour")</f>
        <v>0</v>
      </c>
      <c r="CD13" s="219">
        <f>SUMIFS('Data source'!CI$3:CI$185,ds_broadcostcat,$B13,'Data source'!$C$3:$C$185,"Internal Labour")
+SUMIFS('Data source'!CI$3:CI$185,ds_broadcostcat,$B13,'Data source'!$C$3:$C$185,"Contracted Labour")</f>
        <v>0</v>
      </c>
      <c r="CE13" s="219">
        <f>SUMIFS('Data source'!CJ$3:CJ$185,ds_broadcostcat,$B13,'Data source'!$C$3:$C$185,"Internal Labour")
+SUMIFS('Data source'!CJ$3:CJ$185,ds_broadcostcat,$B13,'Data source'!$C$3:$C$185,"Contracted Labour")</f>
        <v>0</v>
      </c>
      <c r="CF13" s="219">
        <f>SUMIFS('Data source'!CK$3:CK$185,ds_broadcostcat,$B13,'Data source'!$C$3:$C$185,"Internal Labour")
+SUMIFS('Data source'!CK$3:CK$185,ds_broadcostcat,$B13,'Data source'!$C$3:$C$185,"Contracted Labour")</f>
        <v>0</v>
      </c>
      <c r="CG13" s="219">
        <f>SUMIFS('Data source'!CL$3:CL$185,ds_broadcostcat,$B13,'Data source'!$C$3:$C$185,"Internal Labour")
+SUMIFS('Data source'!CL$3:CL$185,ds_broadcostcat,$B13,'Data source'!$C$3:$C$185,"Contracted Labour")</f>
        <v>0</v>
      </c>
      <c r="CH13" s="219">
        <f>SUMIFS('Data source'!CM$3:CM$185,ds_broadcostcat,$B13,'Data source'!$C$3:$C$185,"Internal Labour")
+SUMIFS('Data source'!CM$3:CM$185,ds_broadcostcat,$B13,'Data source'!$C$3:$C$185,"Contracted Labour")</f>
        <v>0</v>
      </c>
      <c r="CI13" s="219">
        <f>SUMIFS('Data source'!CN$3:CN$185,ds_broadcostcat,$B13,'Data source'!$C$3:$C$185,"Internal Labour")
+SUMIFS('Data source'!CN$3:CN$185,ds_broadcostcat,$B13,'Data source'!$C$3:$C$185,"Contracted Labour")</f>
        <v>0</v>
      </c>
      <c r="CJ13" s="219">
        <f>SUMIFS('Data source'!CO$3:CO$185,ds_broadcostcat,$B13,'Data source'!$C$3:$C$185,"Internal Labour")
+SUMIFS('Data source'!CO$3:CO$185,ds_broadcostcat,$B13,'Data source'!$C$3:$C$185,"Contracted Labour")</f>
        <v>0</v>
      </c>
      <c r="CK13" s="219">
        <f>SUMIFS('Data source'!CP$3:CP$185,ds_broadcostcat,$B13,'Data source'!$C$3:$C$185,"Internal Labour")
+SUMIFS('Data source'!CP$3:CP$185,ds_broadcostcat,$B13,'Data source'!$C$3:$C$185,"Contracted Labour")</f>
        <v>0</v>
      </c>
      <c r="CL13" s="219">
        <f>SUMIFS('Data source'!CQ$3:CQ$185,ds_broadcostcat,$B13,'Data source'!$C$3:$C$185,"Internal Labour")
+SUMIFS('Data source'!CQ$3:CQ$185,ds_broadcostcat,$B13,'Data source'!$C$3:$C$185,"Contracted Labour")</f>
        <v>0</v>
      </c>
      <c r="CM13" s="219">
        <f>SUMIFS('Data source'!CR$3:CR$185,ds_broadcostcat,$B13,'Data source'!$C$3:$C$185,"Internal Labour")
+SUMIFS('Data source'!CR$3:CR$185,ds_broadcostcat,$B13,'Data source'!$C$3:$C$185,"Contracted Labour")</f>
        <v>0</v>
      </c>
      <c r="CN13" s="219">
        <f>SUMIFS('Data source'!CS$3:CS$185,ds_broadcostcat,$B13,'Data source'!$C$3:$C$185,"Internal Labour")
+SUMIFS('Data source'!CS$3:CS$185,ds_broadcostcat,$B13,'Data source'!$C$3:$C$185,"Contracted Labour")</f>
        <v>0</v>
      </c>
      <c r="CO13" s="219">
        <f>SUMIFS('Data source'!CT$3:CT$185,ds_broadcostcat,$B13,'Data source'!$C$3:$C$185,"Internal Labour")
+SUMIFS('Data source'!CT$3:CT$185,ds_broadcostcat,$B13,'Data source'!$C$3:$C$185,"Contracted Labour")</f>
        <v>0</v>
      </c>
      <c r="CP13" s="219">
        <f>SUMIFS('Data source'!CU$3:CU$185,ds_broadcostcat,$B13,'Data source'!$C$3:$C$185,"Internal Labour")
+SUMIFS('Data source'!CU$3:CU$185,ds_broadcostcat,$B13,'Data source'!$C$3:$C$185,"Contracted Labour")</f>
        <v>0</v>
      </c>
      <c r="CQ13" s="219">
        <f>SUMIFS('Data source'!CV$3:CV$185,ds_broadcostcat,$B13,'Data source'!$C$3:$C$185,"Internal Labour")
+SUMIFS('Data source'!CV$3:CV$185,ds_broadcostcat,$B13,'Data source'!$C$3:$C$185,"Contracted Labour")</f>
        <v>0</v>
      </c>
      <c r="CR13" s="219">
        <f>SUMIFS('Data source'!CW$3:CW$185,ds_broadcostcat,$B13,'Data source'!$C$3:$C$185,"Internal Labour")
+SUMIFS('Data source'!CW$3:CW$185,ds_broadcostcat,$B13,'Data source'!$C$3:$C$185,"Contracted Labour")</f>
        <v>0</v>
      </c>
      <c r="CS13" s="219">
        <f>SUMIFS('Data source'!CX$3:CX$185,ds_broadcostcat,$B13,'Data source'!$C$3:$C$185,"Internal Labour")
+SUMIFS('Data source'!CX$3:CX$185,ds_broadcostcat,$B13,'Data source'!$C$3:$C$185,"Contracted Labour")</f>
        <v>0</v>
      </c>
      <c r="CT13" s="219">
        <f>SUMIFS('Data source'!CY$3:CY$185,ds_broadcostcat,$B13,'Data source'!$C$3:$C$185,"Internal Labour")
+SUMIFS('Data source'!CY$3:CY$185,ds_broadcostcat,$B13,'Data source'!$C$3:$C$185,"Contracted Labour")</f>
        <v>0</v>
      </c>
      <c r="CU13" s="220">
        <f t="shared" si="6"/>
        <v>6.1538461538461535E-2</v>
      </c>
      <c r="CV13" s="278" t="str">
        <f t="shared" si="0"/>
        <v>Finance</v>
      </c>
      <c r="CW13" s="65"/>
      <c r="CX13" s="204"/>
      <c r="CY13" s="205"/>
      <c r="CZ13" s="205"/>
      <c r="DA13" s="205"/>
      <c r="DB13" s="205"/>
      <c r="DC13" s="205"/>
      <c r="DD13" s="219">
        <f t="shared" si="7"/>
        <v>12.000000000000004</v>
      </c>
      <c r="DE13" s="219">
        <f t="shared" si="8"/>
        <v>4.430769230769231</v>
      </c>
      <c r="DF13" s="219">
        <f t="shared" si="9"/>
        <v>3.6923076923076912</v>
      </c>
      <c r="DG13" s="219">
        <f t="shared" si="10"/>
        <v>0</v>
      </c>
      <c r="DH13" s="219">
        <f t="shared" si="11"/>
        <v>0</v>
      </c>
    </row>
    <row r="14" spans="1:114" ht="17.25" thickBot="1" x14ac:dyDescent="0.35">
      <c r="B14" s="98" t="str">
        <v>IT</v>
      </c>
      <c r="C14" s="219">
        <f>SUMIFS('Data source'!H$3:H$185,ds_broadcostcat,$B14,'Data source'!$C$3:$C$185,"Internal Labour")
+SUMIFS('Data source'!H$3:H$185,ds_broadcostcat,$B14,'Data source'!$C$3:$C$185,"Contracted Labour")</f>
        <v>0</v>
      </c>
      <c r="D14" s="219">
        <f>SUMIFS('Data source'!I$3:I$185,ds_broadcostcat,$B14,'Data source'!$C$3:$C$185,"Internal Labour")
+SUMIFS('Data source'!I$3:I$185,ds_broadcostcat,$B14,'Data source'!$C$3:$C$185,"Contracted Labour")</f>
        <v>0</v>
      </c>
      <c r="E14" s="219">
        <f>SUMIFS('Data source'!J$3:J$185,ds_broadcostcat,$B14,'Data source'!$C$3:$C$185,"Internal Labour")
+SUMIFS('Data source'!J$3:J$185,ds_broadcostcat,$B14,'Data source'!$C$3:$C$185,"Contracted Labour")</f>
        <v>0</v>
      </c>
      <c r="F14" s="219">
        <f>SUMIFS('Data source'!K$3:K$185,ds_broadcostcat,$B14,'Data source'!$C$3:$C$185,"Internal Labour")
+SUMIFS('Data source'!K$3:K$185,ds_broadcostcat,$B14,'Data source'!$C$3:$C$185,"Contracted Labour")</f>
        <v>0</v>
      </c>
      <c r="G14" s="219">
        <f>SUMIFS('Data source'!L$3:L$185,ds_broadcostcat,$B14,'Data source'!$C$3:$C$185,"Internal Labour")
+SUMIFS('Data source'!L$3:L$185,ds_broadcostcat,$B14,'Data source'!$C$3:$C$185,"Contracted Labour")</f>
        <v>0</v>
      </c>
      <c r="H14" s="219">
        <f>SUMIFS('Data source'!M$3:M$185,ds_broadcostcat,$B14,'Data source'!$C$3:$C$185,"Internal Labour")
+SUMIFS('Data source'!M$3:M$185,ds_broadcostcat,$B14,'Data source'!$C$3:$C$185,"Contracted Labour")</f>
        <v>0</v>
      </c>
      <c r="I14" s="219">
        <f>SUMIFS('Data source'!N$3:N$185,ds_broadcostcat,$B14,'Data source'!$C$3:$C$185,"Internal Labour")
+SUMIFS('Data source'!N$3:N$185,ds_broadcostcat,$B14,'Data source'!$C$3:$C$185,"Contracted Labour")</f>
        <v>0</v>
      </c>
      <c r="J14" s="219">
        <f>SUMIFS('Data source'!O$3:O$185,ds_broadcostcat,$B14,'Data source'!$C$3:$C$185,"Internal Labour")
+SUMIFS('Data source'!O$3:O$185,ds_broadcostcat,$B14,'Data source'!$C$3:$C$185,"Contracted Labour")</f>
        <v>0</v>
      </c>
      <c r="K14" s="219">
        <f>SUMIFS('Data source'!P$3:P$185,ds_broadcostcat,$B14,'Data source'!$C$3:$C$185,"Internal Labour")
+SUMIFS('Data source'!P$3:P$185,ds_broadcostcat,$B14,'Data source'!$C$3:$C$185,"Contracted Labour")</f>
        <v>0</v>
      </c>
      <c r="L14" s="219">
        <f>SUMIFS('Data source'!Q$3:Q$185,ds_broadcostcat,$B14,'Data source'!$C$3:$C$185,"Internal Labour")
+SUMIFS('Data source'!Q$3:Q$185,ds_broadcostcat,$B14,'Data source'!$C$3:$C$185,"Contracted Labour")</f>
        <v>0</v>
      </c>
      <c r="M14" s="219">
        <f>SUMIFS('Data source'!R$3:R$185,ds_broadcostcat,$B14,'Data source'!$C$3:$C$185,"Internal Labour")
+SUMIFS('Data source'!R$3:R$185,ds_broadcostcat,$B14,'Data source'!$C$3:$C$185,"Contracted Labour")</f>
        <v>0</v>
      </c>
      <c r="N14" s="219">
        <f>SUMIFS('Data source'!S$3:S$185,ds_broadcostcat,$B14,'Data source'!$C$3:$C$185,"Internal Labour")
+SUMIFS('Data source'!S$3:S$185,ds_broadcostcat,$B14,'Data source'!$C$3:$C$185,"Contracted Labour")</f>
        <v>0</v>
      </c>
      <c r="O14" s="219">
        <f>SUMIFS('Data source'!T$3:T$185,ds_broadcostcat,$B14,'Data source'!$C$3:$C$185,"Internal Labour")
+SUMIFS('Data source'!T$3:T$185,ds_broadcostcat,$B14,'Data source'!$C$3:$C$185,"Contracted Labour")</f>
        <v>1.0153846153846153</v>
      </c>
      <c r="P14" s="219">
        <f>SUMIFS('Data source'!U$3:U$185,ds_broadcostcat,$B14,'Data source'!$C$3:$C$185,"Internal Labour")
+SUMIFS('Data source'!U$3:U$185,ds_broadcostcat,$B14,'Data source'!$C$3:$C$185,"Contracted Labour")</f>
        <v>1.0153846153846153</v>
      </c>
      <c r="Q14" s="219">
        <f>SUMIFS('Data source'!V$3:V$185,ds_broadcostcat,$B14,'Data source'!$C$3:$C$185,"Internal Labour")
+SUMIFS('Data source'!V$3:V$185,ds_broadcostcat,$B14,'Data source'!$C$3:$C$185,"Contracted Labour")</f>
        <v>1.0153846153846153</v>
      </c>
      <c r="R14" s="219">
        <f>SUMIFS('Data source'!W$3:W$185,ds_broadcostcat,$B14,'Data source'!$C$3:$C$185,"Internal Labour")
+SUMIFS('Data source'!W$3:W$185,ds_broadcostcat,$B14,'Data source'!$C$3:$C$185,"Contracted Labour")</f>
        <v>1.0153846153846153</v>
      </c>
      <c r="S14" s="219">
        <f>SUMIFS('Data source'!X$3:X$185,ds_broadcostcat,$B14,'Data source'!$C$3:$C$185,"Internal Labour")
+SUMIFS('Data source'!X$3:X$185,ds_broadcostcat,$B14,'Data source'!$C$3:$C$185,"Contracted Labour")</f>
        <v>1.0153846153846153</v>
      </c>
      <c r="T14" s="219">
        <f>SUMIFS('Data source'!Y$3:Y$185,ds_broadcostcat,$B14,'Data source'!$C$3:$C$185,"Internal Labour")
+SUMIFS('Data source'!Y$3:Y$185,ds_broadcostcat,$B14,'Data source'!$C$3:$C$185,"Contracted Labour")</f>
        <v>1.0153846153846153</v>
      </c>
      <c r="U14" s="219">
        <f>SUMIFS('Data source'!Z$3:Z$185,ds_broadcostcat,$B14,'Data source'!$C$3:$C$185,"Internal Labour")
+SUMIFS('Data source'!Z$3:Z$185,ds_broadcostcat,$B14,'Data source'!$C$3:$C$185,"Contracted Labour")</f>
        <v>1.0153846153846153</v>
      </c>
      <c r="V14" s="219">
        <f>SUMIFS('Data source'!AA$3:AA$185,ds_broadcostcat,$B14,'Data source'!$C$3:$C$185,"Internal Labour")
+SUMIFS('Data source'!AA$3:AA$185,ds_broadcostcat,$B14,'Data source'!$C$3:$C$185,"Contracted Labour")</f>
        <v>1.0153846153846153</v>
      </c>
      <c r="W14" s="219">
        <f>SUMIFS('Data source'!AB$3:AB$185,ds_broadcostcat,$B14,'Data source'!$C$3:$C$185,"Internal Labour")
+SUMIFS('Data source'!AB$3:AB$185,ds_broadcostcat,$B14,'Data source'!$C$3:$C$185,"Contracted Labour")</f>
        <v>1.0153846153846153</v>
      </c>
      <c r="X14" s="219">
        <f>SUMIFS('Data source'!AC$3:AC$185,ds_broadcostcat,$B14,'Data source'!$C$3:$C$185,"Internal Labour")
+SUMIFS('Data source'!AC$3:AC$185,ds_broadcostcat,$B14,'Data source'!$C$3:$C$185,"Contracted Labour")</f>
        <v>1.0153846153846153</v>
      </c>
      <c r="Y14" s="219">
        <f>SUMIFS('Data source'!AD$3:AD$185,ds_broadcostcat,$B14,'Data source'!$C$3:$C$185,"Internal Labour")
+SUMIFS('Data source'!AD$3:AD$185,ds_broadcostcat,$B14,'Data source'!$C$3:$C$185,"Contracted Labour")</f>
        <v>1.0153846153846153</v>
      </c>
      <c r="Z14" s="219">
        <f>SUMIFS('Data source'!AE$3:AE$185,ds_broadcostcat,$B14,'Data source'!$C$3:$C$185,"Internal Labour")
+SUMIFS('Data source'!AE$3:AE$185,ds_broadcostcat,$B14,'Data source'!$C$3:$C$185,"Contracted Labour")</f>
        <v>1.0153846153846153</v>
      </c>
      <c r="AA14" s="219">
        <f>SUMIFS('Data source'!AF$3:AF$185,ds_broadcostcat,$B14,'Data source'!$C$3:$C$185,"Internal Labour")
+SUMIFS('Data source'!AF$3:AF$185,ds_broadcostcat,$B14,'Data source'!$C$3:$C$185,"Contracted Labour")</f>
        <v>3.2576923076923077</v>
      </c>
      <c r="AB14" s="219">
        <f>SUMIFS('Data source'!AG$3:AG$185,ds_broadcostcat,$B14,'Data source'!$C$3:$C$185,"Internal Labour")
+SUMIFS('Data source'!AG$3:AG$185,ds_broadcostcat,$B14,'Data source'!$C$3:$C$185,"Contracted Labour")</f>
        <v>3.2576923076923077</v>
      </c>
      <c r="AC14" s="219">
        <f>SUMIFS('Data source'!AH$3:AH$185,ds_broadcostcat,$B14,'Data source'!$C$3:$C$185,"Internal Labour")
+SUMIFS('Data source'!AH$3:AH$185,ds_broadcostcat,$B14,'Data source'!$C$3:$C$185,"Contracted Labour")</f>
        <v>3.2576923076923077</v>
      </c>
      <c r="AD14" s="219">
        <f>SUMIFS('Data source'!AI$3:AI$185,ds_broadcostcat,$B14,'Data source'!$C$3:$C$185,"Internal Labour")
+SUMIFS('Data source'!AI$3:AI$185,ds_broadcostcat,$B14,'Data source'!$C$3:$C$185,"Contracted Labour")</f>
        <v>3.2576923076923077</v>
      </c>
      <c r="AE14" s="219">
        <f>SUMIFS('Data source'!AJ$3:AJ$185,ds_broadcostcat,$B14,'Data source'!$C$3:$C$185,"Internal Labour")
+SUMIFS('Data source'!AJ$3:AJ$185,ds_broadcostcat,$B14,'Data source'!$C$3:$C$185,"Contracted Labour")</f>
        <v>3.2576923076923077</v>
      </c>
      <c r="AF14" s="219">
        <f>SUMIFS('Data source'!AK$3:AK$185,ds_broadcostcat,$B14,'Data source'!$C$3:$C$185,"Internal Labour")
+SUMIFS('Data source'!AK$3:AK$185,ds_broadcostcat,$B14,'Data source'!$C$3:$C$185,"Contracted Labour")</f>
        <v>3.2576923076923077</v>
      </c>
      <c r="AG14" s="219">
        <f>SUMIFS('Data source'!AL$3:AL$185,ds_broadcostcat,$B14,'Data source'!$C$3:$C$185,"Internal Labour")
+SUMIFS('Data source'!AL$3:AL$185,ds_broadcostcat,$B14,'Data source'!$C$3:$C$185,"Contracted Labour")</f>
        <v>3.2576923076923077</v>
      </c>
      <c r="AH14" s="219">
        <f>SUMIFS('Data source'!AM$3:AM$185,ds_broadcostcat,$B14,'Data source'!$C$3:$C$185,"Internal Labour")
+SUMIFS('Data source'!AM$3:AM$185,ds_broadcostcat,$B14,'Data source'!$C$3:$C$185,"Contracted Labour")</f>
        <v>3.2576923076923077</v>
      </c>
      <c r="AI14" s="219">
        <f>SUMIFS('Data source'!AN$3:AN$185,ds_broadcostcat,$B14,'Data source'!$C$3:$C$185,"Internal Labour")
+SUMIFS('Data source'!AN$3:AN$185,ds_broadcostcat,$B14,'Data source'!$C$3:$C$185,"Contracted Labour")</f>
        <v>3.2576923076923077</v>
      </c>
      <c r="AJ14" s="219">
        <f>SUMIFS('Data source'!AO$3:AO$185,ds_broadcostcat,$B14,'Data source'!$C$3:$C$185,"Internal Labour")
+SUMIFS('Data source'!AO$3:AO$185,ds_broadcostcat,$B14,'Data source'!$C$3:$C$185,"Contracted Labour")</f>
        <v>3.2576923076923077</v>
      </c>
      <c r="AK14" s="219">
        <f>SUMIFS('Data source'!AP$3:AP$185,ds_broadcostcat,$B14,'Data source'!$C$3:$C$185,"Internal Labour")
+SUMIFS('Data source'!AP$3:AP$185,ds_broadcostcat,$B14,'Data source'!$C$3:$C$185,"Contracted Labour")</f>
        <v>3.2576923076923077</v>
      </c>
      <c r="AL14" s="219">
        <f>SUMIFS('Data source'!AQ$3:AQ$185,ds_broadcostcat,$B14,'Data source'!$C$3:$C$185,"Internal Labour")
+SUMIFS('Data source'!AQ$3:AQ$185,ds_broadcostcat,$B14,'Data source'!$C$3:$C$185,"Contracted Labour")</f>
        <v>3.2576923076923077</v>
      </c>
      <c r="AM14" s="219">
        <f>SUMIFS('Data source'!AR$3:AR$185,ds_broadcostcat,$B14,'Data source'!$C$3:$C$185,"Internal Labour")
+SUMIFS('Data source'!AR$3:AR$185,ds_broadcostcat,$B14,'Data source'!$C$3:$C$185,"Contracted Labour")</f>
        <v>3.0538461538461537</v>
      </c>
      <c r="AN14" s="219">
        <f>SUMIFS('Data source'!AS$3:AS$185,ds_broadcostcat,$B14,'Data source'!$C$3:$C$185,"Internal Labour")
+SUMIFS('Data source'!AS$3:AS$185,ds_broadcostcat,$B14,'Data source'!$C$3:$C$185,"Contracted Labour")</f>
        <v>3.0538461538461537</v>
      </c>
      <c r="AO14" s="219">
        <f>SUMIFS('Data source'!AT$3:AT$185,ds_broadcostcat,$B14,'Data source'!$C$3:$C$185,"Internal Labour")
+SUMIFS('Data source'!AT$3:AT$185,ds_broadcostcat,$B14,'Data source'!$C$3:$C$185,"Contracted Labour")</f>
        <v>3.0538461538461537</v>
      </c>
      <c r="AP14" s="219">
        <f>SUMIFS('Data source'!AU$3:AU$185,ds_broadcostcat,$B14,'Data source'!$C$3:$C$185,"Internal Labour")
+SUMIFS('Data source'!AU$3:AU$185,ds_broadcostcat,$B14,'Data source'!$C$3:$C$185,"Contracted Labour")</f>
        <v>3.0538461538461537</v>
      </c>
      <c r="AQ14" s="219">
        <f>SUMIFS('Data source'!AV$3:AV$185,ds_broadcostcat,$B14,'Data source'!$C$3:$C$185,"Internal Labour")
+SUMIFS('Data source'!AV$3:AV$185,ds_broadcostcat,$B14,'Data source'!$C$3:$C$185,"Contracted Labour")</f>
        <v>3.0538461538461537</v>
      </c>
      <c r="AR14" s="219">
        <f>SUMIFS('Data source'!AW$3:AW$185,ds_broadcostcat,$B14,'Data source'!$C$3:$C$185,"Internal Labour")
+SUMIFS('Data source'!AW$3:AW$185,ds_broadcostcat,$B14,'Data source'!$C$3:$C$185,"Contracted Labour")</f>
        <v>3.0538461538461537</v>
      </c>
      <c r="AS14" s="219">
        <f>SUMIFS('Data source'!AX$3:AX$185,ds_broadcostcat,$B14,'Data source'!$C$3:$C$185,"Internal Labour")
+SUMIFS('Data source'!AX$3:AX$185,ds_broadcostcat,$B14,'Data source'!$C$3:$C$185,"Contracted Labour")</f>
        <v>3.0538461538461537</v>
      </c>
      <c r="AT14" s="219">
        <f>SUMIFS('Data source'!AY$3:AY$185,ds_broadcostcat,$B14,'Data source'!$C$3:$C$185,"Internal Labour")
+SUMIFS('Data source'!AY$3:AY$185,ds_broadcostcat,$B14,'Data source'!$C$3:$C$185,"Contracted Labour")</f>
        <v>3.0538461538461537</v>
      </c>
      <c r="AU14" s="219">
        <f>SUMIFS('Data source'!AZ$3:AZ$185,ds_broadcostcat,$B14,'Data source'!$C$3:$C$185,"Internal Labour")
+SUMIFS('Data source'!AZ$3:AZ$185,ds_broadcostcat,$B14,'Data source'!$C$3:$C$185,"Contracted Labour")</f>
        <v>3.0538461538461537</v>
      </c>
      <c r="AV14" s="219">
        <f>SUMIFS('Data source'!BA$3:BA$185,ds_broadcostcat,$B14,'Data source'!$C$3:$C$185,"Internal Labour")
+SUMIFS('Data source'!BA$3:BA$185,ds_broadcostcat,$B14,'Data source'!$C$3:$C$185,"Contracted Labour")</f>
        <v>3.0538461538461537</v>
      </c>
      <c r="AW14" s="219">
        <f>SUMIFS('Data source'!BB$3:BB$185,ds_broadcostcat,$B14,'Data source'!$C$3:$C$185,"Internal Labour")
+SUMIFS('Data source'!BB$3:BB$185,ds_broadcostcat,$B14,'Data source'!$C$3:$C$185,"Contracted Labour")</f>
        <v>3.0538461538461537</v>
      </c>
      <c r="AX14" s="219">
        <f>SUMIFS('Data source'!BC$3:BC$185,ds_broadcostcat,$B14,'Data source'!$C$3:$C$185,"Internal Labour")
+SUMIFS('Data source'!BC$3:BC$185,ds_broadcostcat,$B14,'Data source'!$C$3:$C$185,"Contracted Labour")</f>
        <v>3.0538461538461537</v>
      </c>
      <c r="AY14" s="219">
        <f>SUMIFS('Data source'!BD$3:BD$185,ds_broadcostcat,$B14,'Data source'!$C$3:$C$185,"Internal Labour")
+SUMIFS('Data source'!BD$3:BD$185,ds_broadcostcat,$B14,'Data source'!$C$3:$C$185,"Contracted Labour")</f>
        <v>0.23076923076923084</v>
      </c>
      <c r="AZ14" s="219">
        <f>SUMIFS('Data source'!BE$3:BE$185,ds_broadcostcat,$B14,'Data source'!$C$3:$C$185,"Internal Labour")
+SUMIFS('Data source'!BE$3:BE$185,ds_broadcostcat,$B14,'Data source'!$C$3:$C$185,"Contracted Labour")</f>
        <v>0.23076923076923084</v>
      </c>
      <c r="BA14" s="219">
        <f>SUMIFS('Data source'!BF$3:BF$185,ds_broadcostcat,$B14,'Data source'!$C$3:$C$185,"Internal Labour")
+SUMIFS('Data source'!BF$3:BF$185,ds_broadcostcat,$B14,'Data source'!$C$3:$C$185,"Contracted Labour")</f>
        <v>0.23076923076923084</v>
      </c>
      <c r="BB14" s="219">
        <f>SUMIFS('Data source'!BG$3:BG$185,ds_broadcostcat,$B14,'Data source'!$C$3:$C$185,"Internal Labour")
+SUMIFS('Data source'!BG$3:BG$185,ds_broadcostcat,$B14,'Data source'!$C$3:$C$185,"Contracted Labour")</f>
        <v>0.23076923076923084</v>
      </c>
      <c r="BC14" s="219">
        <f>SUMIFS('Data source'!BH$3:BH$185,ds_broadcostcat,$B14,'Data source'!$C$3:$C$185,"Internal Labour")
+SUMIFS('Data source'!BH$3:BH$185,ds_broadcostcat,$B14,'Data source'!$C$3:$C$185,"Contracted Labour")</f>
        <v>0.23076923076923084</v>
      </c>
      <c r="BD14" s="219">
        <f>SUMIFS('Data source'!BI$3:BI$185,ds_broadcostcat,$B14,'Data source'!$C$3:$C$185,"Internal Labour")
+SUMIFS('Data source'!BI$3:BI$185,ds_broadcostcat,$B14,'Data source'!$C$3:$C$185,"Contracted Labour")</f>
        <v>0.23076923076923084</v>
      </c>
      <c r="BE14" s="219">
        <f>SUMIFS('Data source'!BJ$3:BJ$185,ds_broadcostcat,$B14,'Data source'!$C$3:$C$185,"Internal Labour")
+SUMIFS('Data source'!BJ$3:BJ$185,ds_broadcostcat,$B14,'Data source'!$C$3:$C$185,"Contracted Labour")</f>
        <v>0.23076923076923084</v>
      </c>
      <c r="BF14" s="219">
        <f>SUMIFS('Data source'!BK$3:BK$185,ds_broadcostcat,$B14,'Data source'!$C$3:$C$185,"Internal Labour")
+SUMIFS('Data source'!BK$3:BK$185,ds_broadcostcat,$B14,'Data source'!$C$3:$C$185,"Contracted Labour")</f>
        <v>0.23076923076923084</v>
      </c>
      <c r="BG14" s="219">
        <f>SUMIFS('Data source'!BL$3:BL$185,ds_broadcostcat,$B14,'Data source'!$C$3:$C$185,"Internal Labour")
+SUMIFS('Data source'!BL$3:BL$185,ds_broadcostcat,$B14,'Data source'!$C$3:$C$185,"Contracted Labour")</f>
        <v>0.23076923076923084</v>
      </c>
      <c r="BH14" s="219">
        <f>SUMIFS('Data source'!BM$3:BM$185,ds_broadcostcat,$B14,'Data source'!$C$3:$C$185,"Internal Labour")
+SUMIFS('Data source'!BM$3:BM$185,ds_broadcostcat,$B14,'Data source'!$C$3:$C$185,"Contracted Labour")</f>
        <v>0.23076923076923084</v>
      </c>
      <c r="BI14" s="219">
        <f>SUMIFS('Data source'!BN$3:BN$185,ds_broadcostcat,$B14,'Data source'!$C$3:$C$185,"Internal Labour")
+SUMIFS('Data source'!BN$3:BN$185,ds_broadcostcat,$B14,'Data source'!$C$3:$C$185,"Contracted Labour")</f>
        <v>0.23076923076923084</v>
      </c>
      <c r="BJ14" s="219">
        <f>SUMIFS('Data source'!BO$3:BO$185,ds_broadcostcat,$B14,'Data source'!$C$3:$C$185,"Internal Labour")
+SUMIFS('Data source'!BO$3:BO$185,ds_broadcostcat,$B14,'Data source'!$C$3:$C$185,"Contracted Labour")</f>
        <v>0.23076923076923084</v>
      </c>
      <c r="BK14" s="219">
        <f>SUMIFS('Data source'!BP$3:BP$185,ds_broadcostcat,$B14,'Data source'!$C$3:$C$185,"Internal Labour")
+SUMIFS('Data source'!BP$3:BP$185,ds_broadcostcat,$B14,'Data source'!$C$3:$C$185,"Contracted Labour")</f>
        <v>0.3461538461538462</v>
      </c>
      <c r="BL14" s="219">
        <f>SUMIFS('Data source'!BQ$3:BQ$185,ds_broadcostcat,$B14,'Data source'!$C$3:$C$185,"Internal Labour")
+SUMIFS('Data source'!BQ$3:BQ$185,ds_broadcostcat,$B14,'Data source'!$C$3:$C$185,"Contracted Labour")</f>
        <v>0.3461538461538462</v>
      </c>
      <c r="BM14" s="219">
        <f>SUMIFS('Data source'!BR$3:BR$185,ds_broadcostcat,$B14,'Data source'!$C$3:$C$185,"Internal Labour")
+SUMIFS('Data source'!BR$3:BR$185,ds_broadcostcat,$B14,'Data source'!$C$3:$C$185,"Contracted Labour")</f>
        <v>0.3461538461538462</v>
      </c>
      <c r="BN14" s="219">
        <f>SUMIFS('Data source'!BS$3:BS$185,ds_broadcostcat,$B14,'Data source'!$C$3:$C$185,"Internal Labour")
+SUMIFS('Data source'!BS$3:BS$185,ds_broadcostcat,$B14,'Data source'!$C$3:$C$185,"Contracted Labour")</f>
        <v>0.3461538461538462</v>
      </c>
      <c r="BO14" s="219">
        <f>SUMIFS('Data source'!BT$3:BT$185,ds_broadcostcat,$B14,'Data source'!$C$3:$C$185,"Internal Labour")
+SUMIFS('Data source'!BT$3:BT$185,ds_broadcostcat,$B14,'Data source'!$C$3:$C$185,"Contracted Labour")</f>
        <v>0.3461538461538462</v>
      </c>
      <c r="BP14" s="219">
        <f>SUMIFS('Data source'!BU$3:BU$185,ds_broadcostcat,$B14,'Data source'!$C$3:$C$185,"Internal Labour")
+SUMIFS('Data source'!BU$3:BU$185,ds_broadcostcat,$B14,'Data source'!$C$3:$C$185,"Contracted Labour")</f>
        <v>0.3461538461538462</v>
      </c>
      <c r="BQ14" s="219">
        <f>SUMIFS('Data source'!BV$3:BV$185,ds_broadcostcat,$B14,'Data source'!$C$3:$C$185,"Internal Labour")
+SUMIFS('Data source'!BV$3:BV$185,ds_broadcostcat,$B14,'Data source'!$C$3:$C$185,"Contracted Labour")</f>
        <v>0.3461538461538462</v>
      </c>
      <c r="BR14" s="219">
        <f>SUMIFS('Data source'!BW$3:BW$185,ds_broadcostcat,$B14,'Data source'!$C$3:$C$185,"Internal Labour")
+SUMIFS('Data source'!BW$3:BW$185,ds_broadcostcat,$B14,'Data source'!$C$3:$C$185,"Contracted Labour")</f>
        <v>0.3461538461538462</v>
      </c>
      <c r="BS14" s="219">
        <f>SUMIFS('Data source'!BX$3:BX$185,ds_broadcostcat,$B14,'Data source'!$C$3:$C$185,"Internal Labour")
+SUMIFS('Data source'!BX$3:BX$185,ds_broadcostcat,$B14,'Data source'!$C$3:$C$185,"Contracted Labour")</f>
        <v>0.3461538461538462</v>
      </c>
      <c r="BT14" s="219">
        <f>SUMIFS('Data source'!BY$3:BY$185,ds_broadcostcat,$B14,'Data source'!$C$3:$C$185,"Internal Labour")
+SUMIFS('Data source'!BY$3:BY$185,ds_broadcostcat,$B14,'Data source'!$C$3:$C$185,"Contracted Labour")</f>
        <v>0.3461538461538462</v>
      </c>
      <c r="BU14" s="219">
        <f>SUMIFS('Data source'!BZ$3:BZ$185,ds_broadcostcat,$B14,'Data source'!$C$3:$C$185,"Internal Labour")
+SUMIFS('Data source'!BZ$3:BZ$185,ds_broadcostcat,$B14,'Data source'!$C$3:$C$185,"Contracted Labour")</f>
        <v>0.3461538461538462</v>
      </c>
      <c r="BV14" s="219">
        <f>SUMIFS('Data source'!CA$3:CA$185,ds_broadcostcat,$B14,'Data source'!$C$3:$C$185,"Internal Labour")
+SUMIFS('Data source'!CA$3:CA$185,ds_broadcostcat,$B14,'Data source'!$C$3:$C$185,"Contracted Labour")</f>
        <v>0.3461538461538462</v>
      </c>
      <c r="BW14" s="219">
        <f>SUMIFS('Data source'!CB$3:CB$185,ds_broadcostcat,$B14,'Data source'!$C$3:$C$185,"Internal Labour")
+SUMIFS('Data source'!CB$3:CB$185,ds_broadcostcat,$B14,'Data source'!$C$3:$C$185,"Contracted Labour")</f>
        <v>0</v>
      </c>
      <c r="BX14" s="219">
        <f>SUMIFS('Data source'!CC$3:CC$185,ds_broadcostcat,$B14,'Data source'!$C$3:$C$185,"Internal Labour")
+SUMIFS('Data source'!CC$3:CC$185,ds_broadcostcat,$B14,'Data source'!$C$3:$C$185,"Contracted Labour")</f>
        <v>0</v>
      </c>
      <c r="BY14" s="219">
        <f>SUMIFS('Data source'!CD$3:CD$185,ds_broadcostcat,$B14,'Data source'!$C$3:$C$185,"Internal Labour")
+SUMIFS('Data source'!CD$3:CD$185,ds_broadcostcat,$B14,'Data source'!$C$3:$C$185,"Contracted Labour")</f>
        <v>0</v>
      </c>
      <c r="BZ14" s="219">
        <f>SUMIFS('Data source'!CE$3:CE$185,ds_broadcostcat,$B14,'Data source'!$C$3:$C$185,"Internal Labour")
+SUMIFS('Data source'!CE$3:CE$185,ds_broadcostcat,$B14,'Data source'!$C$3:$C$185,"Contracted Labour")</f>
        <v>0</v>
      </c>
      <c r="CA14" s="219">
        <f>SUMIFS('Data source'!CF$3:CF$185,ds_broadcostcat,$B14,'Data source'!$C$3:$C$185,"Internal Labour")
+SUMIFS('Data source'!CF$3:CF$185,ds_broadcostcat,$B14,'Data source'!$C$3:$C$185,"Contracted Labour")</f>
        <v>0</v>
      </c>
      <c r="CB14" s="219">
        <f>SUMIFS('Data source'!CG$3:CG$185,ds_broadcostcat,$B14,'Data source'!$C$3:$C$185,"Internal Labour")
+SUMIFS('Data source'!CG$3:CG$185,ds_broadcostcat,$B14,'Data source'!$C$3:$C$185,"Contracted Labour")</f>
        <v>0</v>
      </c>
      <c r="CC14" s="219">
        <f>SUMIFS('Data source'!CH$3:CH$185,ds_broadcostcat,$B14,'Data source'!$C$3:$C$185,"Internal Labour")
+SUMIFS('Data source'!CH$3:CH$185,ds_broadcostcat,$B14,'Data source'!$C$3:$C$185,"Contracted Labour")</f>
        <v>0</v>
      </c>
      <c r="CD14" s="219">
        <f>SUMIFS('Data source'!CI$3:CI$185,ds_broadcostcat,$B14,'Data source'!$C$3:$C$185,"Internal Labour")
+SUMIFS('Data source'!CI$3:CI$185,ds_broadcostcat,$B14,'Data source'!$C$3:$C$185,"Contracted Labour")</f>
        <v>0</v>
      </c>
      <c r="CE14" s="219">
        <f>SUMIFS('Data source'!CJ$3:CJ$185,ds_broadcostcat,$B14,'Data source'!$C$3:$C$185,"Internal Labour")
+SUMIFS('Data source'!CJ$3:CJ$185,ds_broadcostcat,$B14,'Data source'!$C$3:$C$185,"Contracted Labour")</f>
        <v>0</v>
      </c>
      <c r="CF14" s="219">
        <f>SUMIFS('Data source'!CK$3:CK$185,ds_broadcostcat,$B14,'Data source'!$C$3:$C$185,"Internal Labour")
+SUMIFS('Data source'!CK$3:CK$185,ds_broadcostcat,$B14,'Data source'!$C$3:$C$185,"Contracted Labour")</f>
        <v>0</v>
      </c>
      <c r="CG14" s="219">
        <f>SUMIFS('Data source'!CL$3:CL$185,ds_broadcostcat,$B14,'Data source'!$C$3:$C$185,"Internal Labour")
+SUMIFS('Data source'!CL$3:CL$185,ds_broadcostcat,$B14,'Data source'!$C$3:$C$185,"Contracted Labour")</f>
        <v>0</v>
      </c>
      <c r="CH14" s="219">
        <f>SUMIFS('Data source'!CM$3:CM$185,ds_broadcostcat,$B14,'Data source'!$C$3:$C$185,"Internal Labour")
+SUMIFS('Data source'!CM$3:CM$185,ds_broadcostcat,$B14,'Data source'!$C$3:$C$185,"Contracted Labour")</f>
        <v>0</v>
      </c>
      <c r="CI14" s="219">
        <f>SUMIFS('Data source'!CN$3:CN$185,ds_broadcostcat,$B14,'Data source'!$C$3:$C$185,"Internal Labour")
+SUMIFS('Data source'!CN$3:CN$185,ds_broadcostcat,$B14,'Data source'!$C$3:$C$185,"Contracted Labour")</f>
        <v>0</v>
      </c>
      <c r="CJ14" s="219">
        <f>SUMIFS('Data source'!CO$3:CO$185,ds_broadcostcat,$B14,'Data source'!$C$3:$C$185,"Internal Labour")
+SUMIFS('Data source'!CO$3:CO$185,ds_broadcostcat,$B14,'Data source'!$C$3:$C$185,"Contracted Labour")</f>
        <v>0</v>
      </c>
      <c r="CK14" s="219">
        <f>SUMIFS('Data source'!CP$3:CP$185,ds_broadcostcat,$B14,'Data source'!$C$3:$C$185,"Internal Labour")
+SUMIFS('Data source'!CP$3:CP$185,ds_broadcostcat,$B14,'Data source'!$C$3:$C$185,"Contracted Labour")</f>
        <v>0</v>
      </c>
      <c r="CL14" s="219">
        <f>SUMIFS('Data source'!CQ$3:CQ$185,ds_broadcostcat,$B14,'Data source'!$C$3:$C$185,"Internal Labour")
+SUMIFS('Data source'!CQ$3:CQ$185,ds_broadcostcat,$B14,'Data source'!$C$3:$C$185,"Contracted Labour")</f>
        <v>0</v>
      </c>
      <c r="CM14" s="219">
        <f>SUMIFS('Data source'!CR$3:CR$185,ds_broadcostcat,$B14,'Data source'!$C$3:$C$185,"Internal Labour")
+SUMIFS('Data source'!CR$3:CR$185,ds_broadcostcat,$B14,'Data source'!$C$3:$C$185,"Contracted Labour")</f>
        <v>0</v>
      </c>
      <c r="CN14" s="219">
        <f>SUMIFS('Data source'!CS$3:CS$185,ds_broadcostcat,$B14,'Data source'!$C$3:$C$185,"Internal Labour")
+SUMIFS('Data source'!CS$3:CS$185,ds_broadcostcat,$B14,'Data source'!$C$3:$C$185,"Contracted Labour")</f>
        <v>0</v>
      </c>
      <c r="CO14" s="219">
        <f>SUMIFS('Data source'!CT$3:CT$185,ds_broadcostcat,$B14,'Data source'!$C$3:$C$185,"Internal Labour")
+SUMIFS('Data source'!CT$3:CT$185,ds_broadcostcat,$B14,'Data source'!$C$3:$C$185,"Contracted Labour")</f>
        <v>0</v>
      </c>
      <c r="CP14" s="219">
        <f>SUMIFS('Data source'!CU$3:CU$185,ds_broadcostcat,$B14,'Data source'!$C$3:$C$185,"Internal Labour")
+SUMIFS('Data source'!CU$3:CU$185,ds_broadcostcat,$B14,'Data source'!$C$3:$C$185,"Contracted Labour")</f>
        <v>0</v>
      </c>
      <c r="CQ14" s="219">
        <f>SUMIFS('Data source'!CV$3:CV$185,ds_broadcostcat,$B14,'Data source'!$C$3:$C$185,"Internal Labour")
+SUMIFS('Data source'!CV$3:CV$185,ds_broadcostcat,$B14,'Data source'!$C$3:$C$185,"Contracted Labour")</f>
        <v>0</v>
      </c>
      <c r="CR14" s="219">
        <f>SUMIFS('Data source'!CW$3:CW$185,ds_broadcostcat,$B14,'Data source'!$C$3:$C$185,"Internal Labour")
+SUMIFS('Data source'!CW$3:CW$185,ds_broadcostcat,$B14,'Data source'!$C$3:$C$185,"Contracted Labour")</f>
        <v>0</v>
      </c>
      <c r="CS14" s="219">
        <f>SUMIFS('Data source'!CX$3:CX$185,ds_broadcostcat,$B14,'Data source'!$C$3:$C$185,"Internal Labour")
+SUMIFS('Data source'!CX$3:CX$185,ds_broadcostcat,$B14,'Data source'!$C$3:$C$185,"Contracted Labour")</f>
        <v>0</v>
      </c>
      <c r="CT14" s="219">
        <f>SUMIFS('Data source'!CY$3:CY$185,ds_broadcostcat,$B14,'Data source'!$C$3:$C$185,"Internal Labour")
+SUMIFS('Data source'!CY$3:CY$185,ds_broadcostcat,$B14,'Data source'!$C$3:$C$185,"Contracted Labour")</f>
        <v>0</v>
      </c>
      <c r="CU14" s="220">
        <f t="shared" si="6"/>
        <v>6.9230769230769235E-2</v>
      </c>
      <c r="CV14" s="278" t="str">
        <f t="shared" si="0"/>
        <v>IT</v>
      </c>
      <c r="CW14" s="65"/>
      <c r="CX14" s="204"/>
      <c r="CY14" s="205"/>
      <c r="CZ14" s="205"/>
      <c r="DA14" s="205"/>
      <c r="DB14" s="205"/>
      <c r="DC14" s="205"/>
      <c r="DD14" s="219">
        <f t="shared" si="7"/>
        <v>87.92307692307692</v>
      </c>
      <c r="DE14" s="219">
        <f t="shared" si="8"/>
        <v>2.7692307692307701</v>
      </c>
      <c r="DF14" s="219">
        <f t="shared" si="9"/>
        <v>4.1538461538461542</v>
      </c>
      <c r="DG14" s="219">
        <f t="shared" si="10"/>
        <v>0</v>
      </c>
      <c r="DH14" s="219">
        <f t="shared" si="11"/>
        <v>0</v>
      </c>
    </row>
    <row r="15" spans="1:114" ht="17.25" thickBot="1" x14ac:dyDescent="0.35">
      <c r="B15" s="98" t="str">
        <v>Regulatory submissions</v>
      </c>
      <c r="C15" s="219">
        <f>SUMIFS('Data source'!H$3:H$185,ds_broadcostcat,$B15,'Data source'!$C$3:$C$185,"Internal Labour")
+SUMIFS('Data source'!H$3:H$185,ds_broadcostcat,$B15,'Data source'!$C$3:$C$185,"Contracted Labour")</f>
        <v>2</v>
      </c>
      <c r="D15" s="219">
        <f>SUMIFS('Data source'!I$3:I$185,ds_broadcostcat,$B15,'Data source'!$C$3:$C$185,"Internal Labour")
+SUMIFS('Data source'!I$3:I$185,ds_broadcostcat,$B15,'Data source'!$C$3:$C$185,"Contracted Labour")</f>
        <v>2</v>
      </c>
      <c r="E15" s="219">
        <f>SUMIFS('Data source'!J$3:J$185,ds_broadcostcat,$B15,'Data source'!$C$3:$C$185,"Internal Labour")
+SUMIFS('Data source'!J$3:J$185,ds_broadcostcat,$B15,'Data source'!$C$3:$C$185,"Contracted Labour")</f>
        <v>2</v>
      </c>
      <c r="F15" s="219">
        <f>SUMIFS('Data source'!K$3:K$185,ds_broadcostcat,$B15,'Data source'!$C$3:$C$185,"Internal Labour")
+SUMIFS('Data source'!K$3:K$185,ds_broadcostcat,$B15,'Data source'!$C$3:$C$185,"Contracted Labour")</f>
        <v>2</v>
      </c>
      <c r="G15" s="219">
        <f>SUMIFS('Data source'!L$3:L$185,ds_broadcostcat,$B15,'Data source'!$C$3:$C$185,"Internal Labour")
+SUMIFS('Data source'!L$3:L$185,ds_broadcostcat,$B15,'Data source'!$C$3:$C$185,"Contracted Labour")</f>
        <v>2</v>
      </c>
      <c r="H15" s="219">
        <f>SUMIFS('Data source'!M$3:M$185,ds_broadcostcat,$B15,'Data source'!$C$3:$C$185,"Internal Labour")
+SUMIFS('Data source'!M$3:M$185,ds_broadcostcat,$B15,'Data source'!$C$3:$C$185,"Contracted Labour")</f>
        <v>2</v>
      </c>
      <c r="I15" s="219">
        <f>SUMIFS('Data source'!N$3:N$185,ds_broadcostcat,$B15,'Data source'!$C$3:$C$185,"Internal Labour")
+SUMIFS('Data source'!N$3:N$185,ds_broadcostcat,$B15,'Data source'!$C$3:$C$185,"Contracted Labour")</f>
        <v>2</v>
      </c>
      <c r="J15" s="219">
        <f>SUMIFS('Data source'!O$3:O$185,ds_broadcostcat,$B15,'Data source'!$C$3:$C$185,"Internal Labour")
+SUMIFS('Data source'!O$3:O$185,ds_broadcostcat,$B15,'Data source'!$C$3:$C$185,"Contracted Labour")</f>
        <v>2</v>
      </c>
      <c r="K15" s="219">
        <f>SUMIFS('Data source'!P$3:P$185,ds_broadcostcat,$B15,'Data source'!$C$3:$C$185,"Internal Labour")
+SUMIFS('Data source'!P$3:P$185,ds_broadcostcat,$B15,'Data source'!$C$3:$C$185,"Contracted Labour")</f>
        <v>2</v>
      </c>
      <c r="L15" s="219">
        <f>SUMIFS('Data source'!Q$3:Q$185,ds_broadcostcat,$B15,'Data source'!$C$3:$C$185,"Internal Labour")
+SUMIFS('Data source'!Q$3:Q$185,ds_broadcostcat,$B15,'Data source'!$C$3:$C$185,"Contracted Labour")</f>
        <v>2</v>
      </c>
      <c r="M15" s="219">
        <f>SUMIFS('Data source'!R$3:R$185,ds_broadcostcat,$B15,'Data source'!$C$3:$C$185,"Internal Labour")
+SUMIFS('Data source'!R$3:R$185,ds_broadcostcat,$B15,'Data source'!$C$3:$C$185,"Contracted Labour")</f>
        <v>2</v>
      </c>
      <c r="N15" s="219">
        <f>SUMIFS('Data source'!S$3:S$185,ds_broadcostcat,$B15,'Data source'!$C$3:$C$185,"Internal Labour")
+SUMIFS('Data source'!S$3:S$185,ds_broadcostcat,$B15,'Data source'!$C$3:$C$185,"Contracted Labour")</f>
        <v>2</v>
      </c>
      <c r="O15" s="219">
        <f>SUMIFS('Data source'!T$3:T$185,ds_broadcostcat,$B15,'Data source'!$C$3:$C$185,"Internal Labour")
+SUMIFS('Data source'!T$3:T$185,ds_broadcostcat,$B15,'Data source'!$C$3:$C$185,"Contracted Labour")</f>
        <v>0</v>
      </c>
      <c r="P15" s="219">
        <f>SUMIFS('Data source'!U$3:U$185,ds_broadcostcat,$B15,'Data source'!$C$3:$C$185,"Internal Labour")
+SUMIFS('Data source'!U$3:U$185,ds_broadcostcat,$B15,'Data source'!$C$3:$C$185,"Contracted Labour")</f>
        <v>0</v>
      </c>
      <c r="Q15" s="219">
        <f>SUMIFS('Data source'!V$3:V$185,ds_broadcostcat,$B15,'Data source'!$C$3:$C$185,"Internal Labour")
+SUMIFS('Data source'!V$3:V$185,ds_broadcostcat,$B15,'Data source'!$C$3:$C$185,"Contracted Labour")</f>
        <v>0</v>
      </c>
      <c r="R15" s="219">
        <f>SUMIFS('Data source'!W$3:W$185,ds_broadcostcat,$B15,'Data source'!$C$3:$C$185,"Internal Labour")
+SUMIFS('Data source'!W$3:W$185,ds_broadcostcat,$B15,'Data source'!$C$3:$C$185,"Contracted Labour")</f>
        <v>0</v>
      </c>
      <c r="S15" s="219">
        <f>SUMIFS('Data source'!X$3:X$185,ds_broadcostcat,$B15,'Data source'!$C$3:$C$185,"Internal Labour")
+SUMIFS('Data source'!X$3:X$185,ds_broadcostcat,$B15,'Data source'!$C$3:$C$185,"Contracted Labour")</f>
        <v>0</v>
      </c>
      <c r="T15" s="219">
        <f>SUMIFS('Data source'!Y$3:Y$185,ds_broadcostcat,$B15,'Data source'!$C$3:$C$185,"Internal Labour")
+SUMIFS('Data source'!Y$3:Y$185,ds_broadcostcat,$B15,'Data source'!$C$3:$C$185,"Contracted Labour")</f>
        <v>0</v>
      </c>
      <c r="U15" s="219">
        <f>SUMIFS('Data source'!Z$3:Z$185,ds_broadcostcat,$B15,'Data source'!$C$3:$C$185,"Internal Labour")
+SUMIFS('Data source'!Z$3:Z$185,ds_broadcostcat,$B15,'Data source'!$C$3:$C$185,"Contracted Labour")</f>
        <v>0</v>
      </c>
      <c r="V15" s="219">
        <f>SUMIFS('Data source'!AA$3:AA$185,ds_broadcostcat,$B15,'Data source'!$C$3:$C$185,"Internal Labour")
+SUMIFS('Data source'!AA$3:AA$185,ds_broadcostcat,$B15,'Data source'!$C$3:$C$185,"Contracted Labour")</f>
        <v>0</v>
      </c>
      <c r="W15" s="219">
        <f>SUMIFS('Data source'!AB$3:AB$185,ds_broadcostcat,$B15,'Data source'!$C$3:$C$185,"Internal Labour")
+SUMIFS('Data source'!AB$3:AB$185,ds_broadcostcat,$B15,'Data source'!$C$3:$C$185,"Contracted Labour")</f>
        <v>0</v>
      </c>
      <c r="X15" s="219">
        <f>SUMIFS('Data source'!AC$3:AC$185,ds_broadcostcat,$B15,'Data source'!$C$3:$C$185,"Internal Labour")
+SUMIFS('Data source'!AC$3:AC$185,ds_broadcostcat,$B15,'Data source'!$C$3:$C$185,"Contracted Labour")</f>
        <v>0</v>
      </c>
      <c r="Y15" s="219">
        <f>SUMIFS('Data source'!AD$3:AD$185,ds_broadcostcat,$B15,'Data source'!$C$3:$C$185,"Internal Labour")
+SUMIFS('Data source'!AD$3:AD$185,ds_broadcostcat,$B15,'Data source'!$C$3:$C$185,"Contracted Labour")</f>
        <v>0</v>
      </c>
      <c r="Z15" s="219">
        <f>SUMIFS('Data source'!AE$3:AE$185,ds_broadcostcat,$B15,'Data source'!$C$3:$C$185,"Internal Labour")
+SUMIFS('Data source'!AE$3:AE$185,ds_broadcostcat,$B15,'Data source'!$C$3:$C$185,"Contracted Labour")</f>
        <v>0</v>
      </c>
      <c r="AA15" s="219">
        <f>SUMIFS('Data source'!AF$3:AF$185,ds_broadcostcat,$B15,'Data source'!$C$3:$C$185,"Internal Labour")
+SUMIFS('Data source'!AF$3:AF$185,ds_broadcostcat,$B15,'Data source'!$C$3:$C$185,"Contracted Labour")</f>
        <v>0</v>
      </c>
      <c r="AB15" s="219">
        <f>SUMIFS('Data source'!AG$3:AG$185,ds_broadcostcat,$B15,'Data source'!$C$3:$C$185,"Internal Labour")
+SUMIFS('Data source'!AG$3:AG$185,ds_broadcostcat,$B15,'Data source'!$C$3:$C$185,"Contracted Labour")</f>
        <v>0</v>
      </c>
      <c r="AC15" s="219">
        <f>SUMIFS('Data source'!AH$3:AH$185,ds_broadcostcat,$B15,'Data source'!$C$3:$C$185,"Internal Labour")
+SUMIFS('Data source'!AH$3:AH$185,ds_broadcostcat,$B15,'Data source'!$C$3:$C$185,"Contracted Labour")</f>
        <v>0</v>
      </c>
      <c r="AD15" s="219">
        <f>SUMIFS('Data source'!AI$3:AI$185,ds_broadcostcat,$B15,'Data source'!$C$3:$C$185,"Internal Labour")
+SUMIFS('Data source'!AI$3:AI$185,ds_broadcostcat,$B15,'Data source'!$C$3:$C$185,"Contracted Labour")</f>
        <v>0</v>
      </c>
      <c r="AE15" s="219">
        <f>SUMIFS('Data source'!AJ$3:AJ$185,ds_broadcostcat,$B15,'Data source'!$C$3:$C$185,"Internal Labour")
+SUMIFS('Data source'!AJ$3:AJ$185,ds_broadcostcat,$B15,'Data source'!$C$3:$C$185,"Contracted Labour")</f>
        <v>0</v>
      </c>
      <c r="AF15" s="219">
        <f>SUMIFS('Data source'!AK$3:AK$185,ds_broadcostcat,$B15,'Data source'!$C$3:$C$185,"Internal Labour")
+SUMIFS('Data source'!AK$3:AK$185,ds_broadcostcat,$B15,'Data source'!$C$3:$C$185,"Contracted Labour")</f>
        <v>0</v>
      </c>
      <c r="AG15" s="219">
        <f>SUMIFS('Data source'!AL$3:AL$185,ds_broadcostcat,$B15,'Data source'!$C$3:$C$185,"Internal Labour")
+SUMIFS('Data source'!AL$3:AL$185,ds_broadcostcat,$B15,'Data source'!$C$3:$C$185,"Contracted Labour")</f>
        <v>0</v>
      </c>
      <c r="AH15" s="219">
        <f>SUMIFS('Data source'!AM$3:AM$185,ds_broadcostcat,$B15,'Data source'!$C$3:$C$185,"Internal Labour")
+SUMIFS('Data source'!AM$3:AM$185,ds_broadcostcat,$B15,'Data source'!$C$3:$C$185,"Contracted Labour")</f>
        <v>0</v>
      </c>
      <c r="AI15" s="219">
        <f>SUMIFS('Data source'!AN$3:AN$185,ds_broadcostcat,$B15,'Data source'!$C$3:$C$185,"Internal Labour")
+SUMIFS('Data source'!AN$3:AN$185,ds_broadcostcat,$B15,'Data source'!$C$3:$C$185,"Contracted Labour")</f>
        <v>0</v>
      </c>
      <c r="AJ15" s="219">
        <f>SUMIFS('Data source'!AO$3:AO$185,ds_broadcostcat,$B15,'Data source'!$C$3:$C$185,"Internal Labour")
+SUMIFS('Data source'!AO$3:AO$185,ds_broadcostcat,$B15,'Data source'!$C$3:$C$185,"Contracted Labour")</f>
        <v>0</v>
      </c>
      <c r="AK15" s="219">
        <f>SUMIFS('Data source'!AP$3:AP$185,ds_broadcostcat,$B15,'Data source'!$C$3:$C$185,"Internal Labour")
+SUMIFS('Data source'!AP$3:AP$185,ds_broadcostcat,$B15,'Data source'!$C$3:$C$185,"Contracted Labour")</f>
        <v>0</v>
      </c>
      <c r="AL15" s="219">
        <f>SUMIFS('Data source'!AQ$3:AQ$185,ds_broadcostcat,$B15,'Data source'!$C$3:$C$185,"Internal Labour")
+SUMIFS('Data source'!AQ$3:AQ$185,ds_broadcostcat,$B15,'Data source'!$C$3:$C$185,"Contracted Labour")</f>
        <v>0</v>
      </c>
      <c r="AM15" s="219">
        <f>SUMIFS('Data source'!AR$3:AR$185,ds_broadcostcat,$B15,'Data source'!$C$3:$C$185,"Internal Labour")
+SUMIFS('Data source'!AR$3:AR$185,ds_broadcostcat,$B15,'Data source'!$C$3:$C$185,"Contracted Labour")</f>
        <v>0</v>
      </c>
      <c r="AN15" s="219">
        <f>SUMIFS('Data source'!AS$3:AS$185,ds_broadcostcat,$B15,'Data source'!$C$3:$C$185,"Internal Labour")
+SUMIFS('Data source'!AS$3:AS$185,ds_broadcostcat,$B15,'Data source'!$C$3:$C$185,"Contracted Labour")</f>
        <v>0</v>
      </c>
      <c r="AO15" s="219">
        <f>SUMIFS('Data source'!AT$3:AT$185,ds_broadcostcat,$B15,'Data source'!$C$3:$C$185,"Internal Labour")
+SUMIFS('Data source'!AT$3:AT$185,ds_broadcostcat,$B15,'Data source'!$C$3:$C$185,"Contracted Labour")</f>
        <v>0</v>
      </c>
      <c r="AP15" s="219">
        <f>SUMIFS('Data source'!AU$3:AU$185,ds_broadcostcat,$B15,'Data source'!$C$3:$C$185,"Internal Labour")
+SUMIFS('Data source'!AU$3:AU$185,ds_broadcostcat,$B15,'Data source'!$C$3:$C$185,"Contracted Labour")</f>
        <v>0</v>
      </c>
      <c r="AQ15" s="219">
        <f>SUMIFS('Data source'!AV$3:AV$185,ds_broadcostcat,$B15,'Data source'!$C$3:$C$185,"Internal Labour")
+SUMIFS('Data source'!AV$3:AV$185,ds_broadcostcat,$B15,'Data source'!$C$3:$C$185,"Contracted Labour")</f>
        <v>0</v>
      </c>
      <c r="AR15" s="219">
        <f>SUMIFS('Data source'!AW$3:AW$185,ds_broadcostcat,$B15,'Data source'!$C$3:$C$185,"Internal Labour")
+SUMIFS('Data source'!AW$3:AW$185,ds_broadcostcat,$B15,'Data source'!$C$3:$C$185,"Contracted Labour")</f>
        <v>0</v>
      </c>
      <c r="AS15" s="219">
        <f>SUMIFS('Data source'!AX$3:AX$185,ds_broadcostcat,$B15,'Data source'!$C$3:$C$185,"Internal Labour")
+SUMIFS('Data source'!AX$3:AX$185,ds_broadcostcat,$B15,'Data source'!$C$3:$C$185,"Contracted Labour")</f>
        <v>0</v>
      </c>
      <c r="AT15" s="219">
        <f>SUMIFS('Data source'!AY$3:AY$185,ds_broadcostcat,$B15,'Data source'!$C$3:$C$185,"Internal Labour")
+SUMIFS('Data source'!AY$3:AY$185,ds_broadcostcat,$B15,'Data source'!$C$3:$C$185,"Contracted Labour")</f>
        <v>0</v>
      </c>
      <c r="AU15" s="219">
        <f>SUMIFS('Data source'!AZ$3:AZ$185,ds_broadcostcat,$B15,'Data source'!$C$3:$C$185,"Internal Labour")
+SUMIFS('Data source'!AZ$3:AZ$185,ds_broadcostcat,$B15,'Data source'!$C$3:$C$185,"Contracted Labour")</f>
        <v>0</v>
      </c>
      <c r="AV15" s="219">
        <f>SUMIFS('Data source'!BA$3:BA$185,ds_broadcostcat,$B15,'Data source'!$C$3:$C$185,"Internal Labour")
+SUMIFS('Data source'!BA$3:BA$185,ds_broadcostcat,$B15,'Data source'!$C$3:$C$185,"Contracted Labour")</f>
        <v>0</v>
      </c>
      <c r="AW15" s="219">
        <f>SUMIFS('Data source'!BB$3:BB$185,ds_broadcostcat,$B15,'Data source'!$C$3:$C$185,"Internal Labour")
+SUMIFS('Data source'!BB$3:BB$185,ds_broadcostcat,$B15,'Data source'!$C$3:$C$185,"Contracted Labour")</f>
        <v>0</v>
      </c>
      <c r="AX15" s="219">
        <f>SUMIFS('Data source'!BC$3:BC$185,ds_broadcostcat,$B15,'Data source'!$C$3:$C$185,"Internal Labour")
+SUMIFS('Data source'!BC$3:BC$185,ds_broadcostcat,$B15,'Data source'!$C$3:$C$185,"Contracted Labour")</f>
        <v>0</v>
      </c>
      <c r="AY15" s="219">
        <f>SUMIFS('Data source'!BD$3:BD$185,ds_broadcostcat,$B15,'Data source'!$C$3:$C$185,"Internal Labour")
+SUMIFS('Data source'!BD$3:BD$185,ds_broadcostcat,$B15,'Data source'!$C$3:$C$185,"Contracted Labour")</f>
        <v>0</v>
      </c>
      <c r="AZ15" s="219">
        <f>SUMIFS('Data source'!BE$3:BE$185,ds_broadcostcat,$B15,'Data source'!$C$3:$C$185,"Internal Labour")
+SUMIFS('Data source'!BE$3:BE$185,ds_broadcostcat,$B15,'Data source'!$C$3:$C$185,"Contracted Labour")</f>
        <v>0</v>
      </c>
      <c r="BA15" s="219">
        <f>SUMIFS('Data source'!BF$3:BF$185,ds_broadcostcat,$B15,'Data source'!$C$3:$C$185,"Internal Labour")
+SUMIFS('Data source'!BF$3:BF$185,ds_broadcostcat,$B15,'Data source'!$C$3:$C$185,"Contracted Labour")</f>
        <v>0</v>
      </c>
      <c r="BB15" s="219">
        <f>SUMIFS('Data source'!BG$3:BG$185,ds_broadcostcat,$B15,'Data source'!$C$3:$C$185,"Internal Labour")
+SUMIFS('Data source'!BG$3:BG$185,ds_broadcostcat,$B15,'Data source'!$C$3:$C$185,"Contracted Labour")</f>
        <v>0</v>
      </c>
      <c r="BC15" s="219">
        <f>SUMIFS('Data source'!BH$3:BH$185,ds_broadcostcat,$B15,'Data source'!$C$3:$C$185,"Internal Labour")
+SUMIFS('Data source'!BH$3:BH$185,ds_broadcostcat,$B15,'Data source'!$C$3:$C$185,"Contracted Labour")</f>
        <v>0</v>
      </c>
      <c r="BD15" s="219">
        <f>SUMIFS('Data source'!BI$3:BI$185,ds_broadcostcat,$B15,'Data source'!$C$3:$C$185,"Internal Labour")
+SUMIFS('Data source'!BI$3:BI$185,ds_broadcostcat,$B15,'Data source'!$C$3:$C$185,"Contracted Labour")</f>
        <v>0</v>
      </c>
      <c r="BE15" s="219">
        <f>SUMIFS('Data source'!BJ$3:BJ$185,ds_broadcostcat,$B15,'Data source'!$C$3:$C$185,"Internal Labour")
+SUMIFS('Data source'!BJ$3:BJ$185,ds_broadcostcat,$B15,'Data source'!$C$3:$C$185,"Contracted Labour")</f>
        <v>0</v>
      </c>
      <c r="BF15" s="219">
        <f>SUMIFS('Data source'!BK$3:BK$185,ds_broadcostcat,$B15,'Data source'!$C$3:$C$185,"Internal Labour")
+SUMIFS('Data source'!BK$3:BK$185,ds_broadcostcat,$B15,'Data source'!$C$3:$C$185,"Contracted Labour")</f>
        <v>0</v>
      </c>
      <c r="BG15" s="219">
        <f>SUMIFS('Data source'!BL$3:BL$185,ds_broadcostcat,$B15,'Data source'!$C$3:$C$185,"Internal Labour")
+SUMIFS('Data source'!BL$3:BL$185,ds_broadcostcat,$B15,'Data source'!$C$3:$C$185,"Contracted Labour")</f>
        <v>0</v>
      </c>
      <c r="BH15" s="219">
        <f>SUMIFS('Data source'!BM$3:BM$185,ds_broadcostcat,$B15,'Data source'!$C$3:$C$185,"Internal Labour")
+SUMIFS('Data source'!BM$3:BM$185,ds_broadcostcat,$B15,'Data source'!$C$3:$C$185,"Contracted Labour")</f>
        <v>0</v>
      </c>
      <c r="BI15" s="219">
        <f>SUMIFS('Data source'!BN$3:BN$185,ds_broadcostcat,$B15,'Data source'!$C$3:$C$185,"Internal Labour")
+SUMIFS('Data source'!BN$3:BN$185,ds_broadcostcat,$B15,'Data source'!$C$3:$C$185,"Contracted Labour")</f>
        <v>0</v>
      </c>
      <c r="BJ15" s="219">
        <f>SUMIFS('Data source'!BO$3:BO$185,ds_broadcostcat,$B15,'Data source'!$C$3:$C$185,"Internal Labour")
+SUMIFS('Data source'!BO$3:BO$185,ds_broadcostcat,$B15,'Data source'!$C$3:$C$185,"Contracted Labour")</f>
        <v>0</v>
      </c>
      <c r="BK15" s="219">
        <f>SUMIFS('Data source'!BP$3:BP$185,ds_broadcostcat,$B15,'Data source'!$C$3:$C$185,"Internal Labour")
+SUMIFS('Data source'!BP$3:BP$185,ds_broadcostcat,$B15,'Data source'!$C$3:$C$185,"Contracted Labour")</f>
        <v>0</v>
      </c>
      <c r="BL15" s="219">
        <f>SUMIFS('Data source'!BQ$3:BQ$185,ds_broadcostcat,$B15,'Data source'!$C$3:$C$185,"Internal Labour")
+SUMIFS('Data source'!BQ$3:BQ$185,ds_broadcostcat,$B15,'Data source'!$C$3:$C$185,"Contracted Labour")</f>
        <v>0</v>
      </c>
      <c r="BM15" s="219">
        <f>SUMIFS('Data source'!BR$3:BR$185,ds_broadcostcat,$B15,'Data source'!$C$3:$C$185,"Internal Labour")
+SUMIFS('Data source'!BR$3:BR$185,ds_broadcostcat,$B15,'Data source'!$C$3:$C$185,"Contracted Labour")</f>
        <v>0</v>
      </c>
      <c r="BN15" s="219">
        <f>SUMIFS('Data source'!BS$3:BS$185,ds_broadcostcat,$B15,'Data source'!$C$3:$C$185,"Internal Labour")
+SUMIFS('Data source'!BS$3:BS$185,ds_broadcostcat,$B15,'Data source'!$C$3:$C$185,"Contracted Labour")</f>
        <v>0</v>
      </c>
      <c r="BO15" s="219">
        <f>SUMIFS('Data source'!BT$3:BT$185,ds_broadcostcat,$B15,'Data source'!$C$3:$C$185,"Internal Labour")
+SUMIFS('Data source'!BT$3:BT$185,ds_broadcostcat,$B15,'Data source'!$C$3:$C$185,"Contracted Labour")</f>
        <v>0</v>
      </c>
      <c r="BP15" s="219">
        <f>SUMIFS('Data source'!BU$3:BU$185,ds_broadcostcat,$B15,'Data source'!$C$3:$C$185,"Internal Labour")
+SUMIFS('Data source'!BU$3:BU$185,ds_broadcostcat,$B15,'Data source'!$C$3:$C$185,"Contracted Labour")</f>
        <v>0</v>
      </c>
      <c r="BQ15" s="219">
        <f>SUMIFS('Data source'!BV$3:BV$185,ds_broadcostcat,$B15,'Data source'!$C$3:$C$185,"Internal Labour")
+SUMIFS('Data source'!BV$3:BV$185,ds_broadcostcat,$B15,'Data source'!$C$3:$C$185,"Contracted Labour")</f>
        <v>0</v>
      </c>
      <c r="BR15" s="219">
        <f>SUMIFS('Data source'!BW$3:BW$185,ds_broadcostcat,$B15,'Data source'!$C$3:$C$185,"Internal Labour")
+SUMIFS('Data source'!BW$3:BW$185,ds_broadcostcat,$B15,'Data source'!$C$3:$C$185,"Contracted Labour")</f>
        <v>0</v>
      </c>
      <c r="BS15" s="219">
        <f>SUMIFS('Data source'!BX$3:BX$185,ds_broadcostcat,$B15,'Data source'!$C$3:$C$185,"Internal Labour")
+SUMIFS('Data source'!BX$3:BX$185,ds_broadcostcat,$B15,'Data source'!$C$3:$C$185,"Contracted Labour")</f>
        <v>0</v>
      </c>
      <c r="BT15" s="219">
        <f>SUMIFS('Data source'!BY$3:BY$185,ds_broadcostcat,$B15,'Data source'!$C$3:$C$185,"Internal Labour")
+SUMIFS('Data source'!BY$3:BY$185,ds_broadcostcat,$B15,'Data source'!$C$3:$C$185,"Contracted Labour")</f>
        <v>0</v>
      </c>
      <c r="BU15" s="219">
        <f>SUMIFS('Data source'!BZ$3:BZ$185,ds_broadcostcat,$B15,'Data source'!$C$3:$C$185,"Internal Labour")
+SUMIFS('Data source'!BZ$3:BZ$185,ds_broadcostcat,$B15,'Data source'!$C$3:$C$185,"Contracted Labour")</f>
        <v>0</v>
      </c>
      <c r="BV15" s="219">
        <f>SUMIFS('Data source'!CA$3:CA$185,ds_broadcostcat,$B15,'Data source'!$C$3:$C$185,"Internal Labour")
+SUMIFS('Data source'!CA$3:CA$185,ds_broadcostcat,$B15,'Data source'!$C$3:$C$185,"Contracted Labour")</f>
        <v>0</v>
      </c>
      <c r="BW15" s="219">
        <f>SUMIFS('Data source'!CB$3:CB$185,ds_broadcostcat,$B15,'Data source'!$C$3:$C$185,"Internal Labour")
+SUMIFS('Data source'!CB$3:CB$185,ds_broadcostcat,$B15,'Data source'!$C$3:$C$185,"Contracted Labour")</f>
        <v>0</v>
      </c>
      <c r="BX15" s="219">
        <f>SUMIFS('Data source'!CC$3:CC$185,ds_broadcostcat,$B15,'Data source'!$C$3:$C$185,"Internal Labour")
+SUMIFS('Data source'!CC$3:CC$185,ds_broadcostcat,$B15,'Data source'!$C$3:$C$185,"Contracted Labour")</f>
        <v>0</v>
      </c>
      <c r="BY15" s="219">
        <f>SUMIFS('Data source'!CD$3:CD$185,ds_broadcostcat,$B15,'Data source'!$C$3:$C$185,"Internal Labour")
+SUMIFS('Data source'!CD$3:CD$185,ds_broadcostcat,$B15,'Data source'!$C$3:$C$185,"Contracted Labour")</f>
        <v>0</v>
      </c>
      <c r="BZ15" s="219">
        <f>SUMIFS('Data source'!CE$3:CE$185,ds_broadcostcat,$B15,'Data source'!$C$3:$C$185,"Internal Labour")
+SUMIFS('Data source'!CE$3:CE$185,ds_broadcostcat,$B15,'Data source'!$C$3:$C$185,"Contracted Labour")</f>
        <v>0</v>
      </c>
      <c r="CA15" s="219">
        <f>SUMIFS('Data source'!CF$3:CF$185,ds_broadcostcat,$B15,'Data source'!$C$3:$C$185,"Internal Labour")
+SUMIFS('Data source'!CF$3:CF$185,ds_broadcostcat,$B15,'Data source'!$C$3:$C$185,"Contracted Labour")</f>
        <v>0</v>
      </c>
      <c r="CB15" s="219">
        <f>SUMIFS('Data source'!CG$3:CG$185,ds_broadcostcat,$B15,'Data source'!$C$3:$C$185,"Internal Labour")
+SUMIFS('Data source'!CG$3:CG$185,ds_broadcostcat,$B15,'Data source'!$C$3:$C$185,"Contracted Labour")</f>
        <v>0</v>
      </c>
      <c r="CC15" s="219">
        <f>SUMIFS('Data source'!CH$3:CH$185,ds_broadcostcat,$B15,'Data source'!$C$3:$C$185,"Internal Labour")
+SUMIFS('Data source'!CH$3:CH$185,ds_broadcostcat,$B15,'Data source'!$C$3:$C$185,"Contracted Labour")</f>
        <v>0</v>
      </c>
      <c r="CD15" s="219">
        <f>SUMIFS('Data source'!CI$3:CI$185,ds_broadcostcat,$B15,'Data source'!$C$3:$C$185,"Internal Labour")
+SUMIFS('Data source'!CI$3:CI$185,ds_broadcostcat,$B15,'Data source'!$C$3:$C$185,"Contracted Labour")</f>
        <v>0</v>
      </c>
      <c r="CE15" s="219">
        <f>SUMIFS('Data source'!CJ$3:CJ$185,ds_broadcostcat,$B15,'Data source'!$C$3:$C$185,"Internal Labour")
+SUMIFS('Data source'!CJ$3:CJ$185,ds_broadcostcat,$B15,'Data source'!$C$3:$C$185,"Contracted Labour")</f>
        <v>0</v>
      </c>
      <c r="CF15" s="219">
        <f>SUMIFS('Data source'!CK$3:CK$185,ds_broadcostcat,$B15,'Data source'!$C$3:$C$185,"Internal Labour")
+SUMIFS('Data source'!CK$3:CK$185,ds_broadcostcat,$B15,'Data source'!$C$3:$C$185,"Contracted Labour")</f>
        <v>0</v>
      </c>
      <c r="CG15" s="219">
        <f>SUMIFS('Data source'!CL$3:CL$185,ds_broadcostcat,$B15,'Data source'!$C$3:$C$185,"Internal Labour")
+SUMIFS('Data source'!CL$3:CL$185,ds_broadcostcat,$B15,'Data source'!$C$3:$C$185,"Contracted Labour")</f>
        <v>0</v>
      </c>
      <c r="CH15" s="219">
        <f>SUMIFS('Data source'!CM$3:CM$185,ds_broadcostcat,$B15,'Data source'!$C$3:$C$185,"Internal Labour")
+SUMIFS('Data source'!CM$3:CM$185,ds_broadcostcat,$B15,'Data source'!$C$3:$C$185,"Contracted Labour")</f>
        <v>0</v>
      </c>
      <c r="CI15" s="219">
        <f>SUMIFS('Data source'!CN$3:CN$185,ds_broadcostcat,$B15,'Data source'!$C$3:$C$185,"Internal Labour")
+SUMIFS('Data source'!CN$3:CN$185,ds_broadcostcat,$B15,'Data source'!$C$3:$C$185,"Contracted Labour")</f>
        <v>0</v>
      </c>
      <c r="CJ15" s="219">
        <f>SUMIFS('Data source'!CO$3:CO$185,ds_broadcostcat,$B15,'Data source'!$C$3:$C$185,"Internal Labour")
+SUMIFS('Data source'!CO$3:CO$185,ds_broadcostcat,$B15,'Data source'!$C$3:$C$185,"Contracted Labour")</f>
        <v>0</v>
      </c>
      <c r="CK15" s="219">
        <f>SUMIFS('Data source'!CP$3:CP$185,ds_broadcostcat,$B15,'Data source'!$C$3:$C$185,"Internal Labour")
+SUMIFS('Data source'!CP$3:CP$185,ds_broadcostcat,$B15,'Data source'!$C$3:$C$185,"Contracted Labour")</f>
        <v>0</v>
      </c>
      <c r="CL15" s="219">
        <f>SUMIFS('Data source'!CQ$3:CQ$185,ds_broadcostcat,$B15,'Data source'!$C$3:$C$185,"Internal Labour")
+SUMIFS('Data source'!CQ$3:CQ$185,ds_broadcostcat,$B15,'Data source'!$C$3:$C$185,"Contracted Labour")</f>
        <v>0</v>
      </c>
      <c r="CM15" s="219">
        <f>SUMIFS('Data source'!CR$3:CR$185,ds_broadcostcat,$B15,'Data source'!$C$3:$C$185,"Internal Labour")
+SUMIFS('Data source'!CR$3:CR$185,ds_broadcostcat,$B15,'Data source'!$C$3:$C$185,"Contracted Labour")</f>
        <v>0</v>
      </c>
      <c r="CN15" s="219">
        <f>SUMIFS('Data source'!CS$3:CS$185,ds_broadcostcat,$B15,'Data source'!$C$3:$C$185,"Internal Labour")
+SUMIFS('Data source'!CS$3:CS$185,ds_broadcostcat,$B15,'Data source'!$C$3:$C$185,"Contracted Labour")</f>
        <v>0</v>
      </c>
      <c r="CO15" s="219">
        <f>SUMIFS('Data source'!CT$3:CT$185,ds_broadcostcat,$B15,'Data source'!$C$3:$C$185,"Internal Labour")
+SUMIFS('Data source'!CT$3:CT$185,ds_broadcostcat,$B15,'Data source'!$C$3:$C$185,"Contracted Labour")</f>
        <v>0</v>
      </c>
      <c r="CP15" s="219">
        <f>SUMIFS('Data source'!CU$3:CU$185,ds_broadcostcat,$B15,'Data source'!$C$3:$C$185,"Internal Labour")
+SUMIFS('Data source'!CU$3:CU$185,ds_broadcostcat,$B15,'Data source'!$C$3:$C$185,"Contracted Labour")</f>
        <v>0</v>
      </c>
      <c r="CQ15" s="219">
        <f>SUMIFS('Data source'!CV$3:CV$185,ds_broadcostcat,$B15,'Data source'!$C$3:$C$185,"Internal Labour")
+SUMIFS('Data source'!CV$3:CV$185,ds_broadcostcat,$B15,'Data source'!$C$3:$C$185,"Contracted Labour")</f>
        <v>0</v>
      </c>
      <c r="CR15" s="219">
        <f>SUMIFS('Data source'!CW$3:CW$185,ds_broadcostcat,$B15,'Data source'!$C$3:$C$185,"Internal Labour")
+SUMIFS('Data source'!CW$3:CW$185,ds_broadcostcat,$B15,'Data source'!$C$3:$C$185,"Contracted Labour")</f>
        <v>0</v>
      </c>
      <c r="CS15" s="219">
        <f>SUMIFS('Data source'!CX$3:CX$185,ds_broadcostcat,$B15,'Data source'!$C$3:$C$185,"Internal Labour")
+SUMIFS('Data source'!CX$3:CX$185,ds_broadcostcat,$B15,'Data source'!$C$3:$C$185,"Contracted Labour")</f>
        <v>0</v>
      </c>
      <c r="CT15" s="219">
        <f>SUMIFS('Data source'!CY$3:CY$185,ds_broadcostcat,$B15,'Data source'!$C$3:$C$185,"Internal Labour")
+SUMIFS('Data source'!CY$3:CY$185,ds_broadcostcat,$B15,'Data source'!$C$3:$C$185,"Contracted Labour")</f>
        <v>0</v>
      </c>
      <c r="CU15" s="220">
        <f t="shared" si="6"/>
        <v>0</v>
      </c>
      <c r="CV15" s="278" t="str">
        <f t="shared" si="0"/>
        <v>Regulatory submissions</v>
      </c>
      <c r="CW15" s="65"/>
      <c r="CX15" s="204"/>
      <c r="CY15" s="205"/>
      <c r="CZ15" s="205"/>
      <c r="DA15" s="205"/>
      <c r="DB15" s="205"/>
      <c r="DC15" s="205"/>
      <c r="DD15" s="219">
        <f t="shared" si="7"/>
        <v>24</v>
      </c>
      <c r="DE15" s="219">
        <f t="shared" si="8"/>
        <v>0</v>
      </c>
      <c r="DF15" s="219">
        <f t="shared" si="9"/>
        <v>0</v>
      </c>
      <c r="DG15" s="219">
        <f t="shared" si="10"/>
        <v>0</v>
      </c>
      <c r="DH15" s="219">
        <f t="shared" si="11"/>
        <v>0</v>
      </c>
    </row>
    <row r="16" spans="1:114" ht="17.25" thickBot="1" x14ac:dyDescent="0.35">
      <c r="B16" s="98" t="str">
        <v xml:space="preserve">System Resilience </v>
      </c>
      <c r="C16" s="219">
        <f>SUMIFS('Data source'!H$3:H$185,ds_broadcostcat,$B16,'Data source'!$C$3:$C$185,"Internal Labour")
+SUMIFS('Data source'!H$3:H$185,ds_broadcostcat,$B16,'Data source'!$C$3:$C$185,"Contracted Labour")</f>
        <v>2</v>
      </c>
      <c r="D16" s="219">
        <f>SUMIFS('Data source'!I$3:I$185,ds_broadcostcat,$B16,'Data source'!$C$3:$C$185,"Internal Labour")
+SUMIFS('Data source'!I$3:I$185,ds_broadcostcat,$B16,'Data source'!$C$3:$C$185,"Contracted Labour")</f>
        <v>2</v>
      </c>
      <c r="E16" s="219">
        <f>SUMIFS('Data source'!J$3:J$185,ds_broadcostcat,$B16,'Data source'!$C$3:$C$185,"Internal Labour")
+SUMIFS('Data source'!J$3:J$185,ds_broadcostcat,$B16,'Data source'!$C$3:$C$185,"Contracted Labour")</f>
        <v>2</v>
      </c>
      <c r="F16" s="219">
        <f>SUMIFS('Data source'!K$3:K$185,ds_broadcostcat,$B16,'Data source'!$C$3:$C$185,"Internal Labour")
+SUMIFS('Data source'!K$3:K$185,ds_broadcostcat,$B16,'Data source'!$C$3:$C$185,"Contracted Labour")</f>
        <v>2</v>
      </c>
      <c r="G16" s="219">
        <f>SUMIFS('Data source'!L$3:L$185,ds_broadcostcat,$B16,'Data source'!$C$3:$C$185,"Internal Labour")
+SUMIFS('Data source'!L$3:L$185,ds_broadcostcat,$B16,'Data source'!$C$3:$C$185,"Contracted Labour")</f>
        <v>2</v>
      </c>
      <c r="H16" s="219">
        <f>SUMIFS('Data source'!M$3:M$185,ds_broadcostcat,$B16,'Data source'!$C$3:$C$185,"Internal Labour")
+SUMIFS('Data source'!M$3:M$185,ds_broadcostcat,$B16,'Data source'!$C$3:$C$185,"Contracted Labour")</f>
        <v>2</v>
      </c>
      <c r="I16" s="219">
        <f>SUMIFS('Data source'!N$3:N$185,ds_broadcostcat,$B16,'Data source'!$C$3:$C$185,"Internal Labour")
+SUMIFS('Data source'!N$3:N$185,ds_broadcostcat,$B16,'Data source'!$C$3:$C$185,"Contracted Labour")</f>
        <v>2</v>
      </c>
      <c r="J16" s="219">
        <f>SUMIFS('Data source'!O$3:O$185,ds_broadcostcat,$B16,'Data source'!$C$3:$C$185,"Internal Labour")
+SUMIFS('Data source'!O$3:O$185,ds_broadcostcat,$B16,'Data source'!$C$3:$C$185,"Contracted Labour")</f>
        <v>2</v>
      </c>
      <c r="K16" s="219">
        <f>SUMIFS('Data source'!P$3:P$185,ds_broadcostcat,$B16,'Data source'!$C$3:$C$185,"Internal Labour")
+SUMIFS('Data source'!P$3:P$185,ds_broadcostcat,$B16,'Data source'!$C$3:$C$185,"Contracted Labour")</f>
        <v>2</v>
      </c>
      <c r="L16" s="219">
        <f>SUMIFS('Data source'!Q$3:Q$185,ds_broadcostcat,$B16,'Data source'!$C$3:$C$185,"Internal Labour")
+SUMIFS('Data source'!Q$3:Q$185,ds_broadcostcat,$B16,'Data source'!$C$3:$C$185,"Contracted Labour")</f>
        <v>2</v>
      </c>
      <c r="M16" s="219">
        <f>SUMIFS('Data source'!R$3:R$185,ds_broadcostcat,$B16,'Data source'!$C$3:$C$185,"Internal Labour")
+SUMIFS('Data source'!R$3:R$185,ds_broadcostcat,$B16,'Data source'!$C$3:$C$185,"Contracted Labour")</f>
        <v>2</v>
      </c>
      <c r="N16" s="219">
        <f>SUMIFS('Data source'!S$3:S$185,ds_broadcostcat,$B16,'Data source'!$C$3:$C$185,"Internal Labour")
+SUMIFS('Data source'!S$3:S$185,ds_broadcostcat,$B16,'Data source'!$C$3:$C$185,"Contracted Labour")</f>
        <v>2</v>
      </c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>
        <f>SUMIFS('Data source'!AZ$3:AZ$185,ds_broadcostcat,$B16,'Data source'!$C$3:$C$185,"Internal Labour")
+SUMIFS('Data source'!AZ$3:AZ$185,ds_broadcostcat,$B16,'Data source'!$C$3:$C$185,"Contracted Labour")</f>
        <v>0</v>
      </c>
      <c r="AV16" s="219">
        <f>SUMIFS('Data source'!BA$3:BA$185,ds_broadcostcat,$B16,'Data source'!$C$3:$C$185,"Internal Labour")
+SUMIFS('Data source'!BA$3:BA$185,ds_broadcostcat,$B16,'Data source'!$C$3:$C$185,"Contracted Labour")</f>
        <v>0</v>
      </c>
      <c r="AW16" s="219">
        <f>SUMIFS('Data source'!BB$3:BB$185,ds_broadcostcat,$B16,'Data source'!$C$3:$C$185,"Internal Labour")
+SUMIFS('Data source'!BB$3:BB$185,ds_broadcostcat,$B16,'Data source'!$C$3:$C$185,"Contracted Labour")</f>
        <v>0</v>
      </c>
      <c r="AX16" s="219">
        <f>SUMIFS('Data source'!BC$3:BC$185,ds_broadcostcat,$B16,'Data source'!$C$3:$C$185,"Internal Labour")
+SUMIFS('Data source'!BC$3:BC$185,ds_broadcostcat,$B16,'Data source'!$C$3:$C$185,"Contracted Labour")</f>
        <v>0</v>
      </c>
      <c r="AY16" s="219">
        <f>SUMIFS('Data source'!BD$3:BD$185,ds_broadcostcat,$B16,'Data source'!$C$3:$C$185,"Internal Labour")
+SUMIFS('Data source'!BD$3:BD$185,ds_broadcostcat,$B16,'Data source'!$C$3:$C$185,"Contracted Labour")</f>
        <v>0</v>
      </c>
      <c r="AZ16" s="219">
        <f>SUMIFS('Data source'!BE$3:BE$185,ds_broadcostcat,$B16,'Data source'!$C$3:$C$185,"Internal Labour")
+SUMIFS('Data source'!BE$3:BE$185,ds_broadcostcat,$B16,'Data source'!$C$3:$C$185,"Contracted Labour")</f>
        <v>0</v>
      </c>
      <c r="BA16" s="219">
        <f>SUMIFS('Data source'!BF$3:BF$185,ds_broadcostcat,$B16,'Data source'!$C$3:$C$185,"Internal Labour")
+SUMIFS('Data source'!BF$3:BF$185,ds_broadcostcat,$B16,'Data source'!$C$3:$C$185,"Contracted Labour")</f>
        <v>0</v>
      </c>
      <c r="BB16" s="219">
        <f>SUMIFS('Data source'!BG$3:BG$185,ds_broadcostcat,$B16,'Data source'!$C$3:$C$185,"Internal Labour")
+SUMIFS('Data source'!BG$3:BG$185,ds_broadcostcat,$B16,'Data source'!$C$3:$C$185,"Contracted Labour")</f>
        <v>0</v>
      </c>
      <c r="BC16" s="219">
        <f>SUMIFS('Data source'!BH$3:BH$185,ds_broadcostcat,$B16,'Data source'!$C$3:$C$185,"Internal Labour")
+SUMIFS('Data source'!BH$3:BH$185,ds_broadcostcat,$B16,'Data source'!$C$3:$C$185,"Contracted Labour")</f>
        <v>0</v>
      </c>
      <c r="BD16" s="219">
        <f>SUMIFS('Data source'!BI$3:BI$185,ds_broadcostcat,$B16,'Data source'!$C$3:$C$185,"Internal Labour")
+SUMIFS('Data source'!BI$3:BI$185,ds_broadcostcat,$B16,'Data source'!$C$3:$C$185,"Contracted Labour")</f>
        <v>0</v>
      </c>
      <c r="BE16" s="219">
        <f>SUMIFS('Data source'!BJ$3:BJ$185,ds_broadcostcat,$B16,'Data source'!$C$3:$C$185,"Internal Labour")
+SUMIFS('Data source'!BJ$3:BJ$185,ds_broadcostcat,$B16,'Data source'!$C$3:$C$185,"Contracted Labour")</f>
        <v>0</v>
      </c>
      <c r="BF16" s="219">
        <f>SUMIFS('Data source'!BK$3:BK$185,ds_broadcostcat,$B16,'Data source'!$C$3:$C$185,"Internal Labour")
+SUMIFS('Data source'!BK$3:BK$185,ds_broadcostcat,$B16,'Data source'!$C$3:$C$185,"Contracted Labour")</f>
        <v>0</v>
      </c>
      <c r="BG16" s="219">
        <f>SUMIFS('Data source'!BL$3:BL$185,ds_broadcostcat,$B16,'Data source'!$C$3:$C$185,"Internal Labour")
+SUMIFS('Data source'!BL$3:BL$185,ds_broadcostcat,$B16,'Data source'!$C$3:$C$185,"Contracted Labour")</f>
        <v>0</v>
      </c>
      <c r="BH16" s="219">
        <f>SUMIFS('Data source'!BM$3:BM$185,ds_broadcostcat,$B16,'Data source'!$C$3:$C$185,"Internal Labour")
+SUMIFS('Data source'!BM$3:BM$185,ds_broadcostcat,$B16,'Data source'!$C$3:$C$185,"Contracted Labour")</f>
        <v>0</v>
      </c>
      <c r="BI16" s="219">
        <f>SUMIFS('Data source'!BN$3:BN$185,ds_broadcostcat,$B16,'Data source'!$C$3:$C$185,"Internal Labour")
+SUMIFS('Data source'!BN$3:BN$185,ds_broadcostcat,$B16,'Data source'!$C$3:$C$185,"Contracted Labour")</f>
        <v>0</v>
      </c>
      <c r="BJ16" s="219">
        <f>SUMIFS('Data source'!BO$3:BO$185,ds_broadcostcat,$B16,'Data source'!$C$3:$C$185,"Internal Labour")
+SUMIFS('Data source'!BO$3:BO$185,ds_broadcostcat,$B16,'Data source'!$C$3:$C$185,"Contracted Labour")</f>
        <v>0</v>
      </c>
      <c r="BK16" s="219">
        <f>SUMIFS('Data source'!BP$3:BP$185,ds_broadcostcat,$B16,'Data source'!$C$3:$C$185,"Internal Labour")
+SUMIFS('Data source'!BP$3:BP$185,ds_broadcostcat,$B16,'Data source'!$C$3:$C$185,"Contracted Labour")</f>
        <v>0</v>
      </c>
      <c r="BL16" s="219">
        <f>SUMIFS('Data source'!BQ$3:BQ$185,ds_broadcostcat,$B16,'Data source'!$C$3:$C$185,"Internal Labour")
+SUMIFS('Data source'!BQ$3:BQ$185,ds_broadcostcat,$B16,'Data source'!$C$3:$C$185,"Contracted Labour")</f>
        <v>0</v>
      </c>
      <c r="BM16" s="219">
        <f>SUMIFS('Data source'!BR$3:BR$185,ds_broadcostcat,$B16,'Data source'!$C$3:$C$185,"Internal Labour")
+SUMIFS('Data source'!BR$3:BR$185,ds_broadcostcat,$B16,'Data source'!$C$3:$C$185,"Contracted Labour")</f>
        <v>0</v>
      </c>
      <c r="BN16" s="219">
        <f>SUMIFS('Data source'!BS$3:BS$185,ds_broadcostcat,$B16,'Data source'!$C$3:$C$185,"Internal Labour")
+SUMIFS('Data source'!BS$3:BS$185,ds_broadcostcat,$B16,'Data source'!$C$3:$C$185,"Contracted Labour")</f>
        <v>0</v>
      </c>
      <c r="BO16" s="219">
        <f>SUMIFS('Data source'!BT$3:BT$185,ds_broadcostcat,$B16,'Data source'!$C$3:$C$185,"Internal Labour")
+SUMIFS('Data source'!BT$3:BT$185,ds_broadcostcat,$B16,'Data source'!$C$3:$C$185,"Contracted Labour")</f>
        <v>0</v>
      </c>
      <c r="BP16" s="219">
        <f>SUMIFS('Data source'!BU$3:BU$185,ds_broadcostcat,$B16,'Data source'!$C$3:$C$185,"Internal Labour")
+SUMIFS('Data source'!BU$3:BU$185,ds_broadcostcat,$B16,'Data source'!$C$3:$C$185,"Contracted Labour")</f>
        <v>0</v>
      </c>
      <c r="BQ16" s="219">
        <f>SUMIFS('Data source'!BV$3:BV$185,ds_broadcostcat,$B16,'Data source'!$C$3:$C$185,"Internal Labour")
+SUMIFS('Data source'!BV$3:BV$185,ds_broadcostcat,$B16,'Data source'!$C$3:$C$185,"Contracted Labour")</f>
        <v>0</v>
      </c>
      <c r="BR16" s="219">
        <f>SUMIFS('Data source'!BW$3:BW$185,ds_broadcostcat,$B16,'Data source'!$C$3:$C$185,"Internal Labour")
+SUMIFS('Data source'!BW$3:BW$185,ds_broadcostcat,$B16,'Data source'!$C$3:$C$185,"Contracted Labour")</f>
        <v>0</v>
      </c>
      <c r="BS16" s="219">
        <f>SUMIFS('Data source'!BX$3:BX$185,ds_broadcostcat,$B16,'Data source'!$C$3:$C$185,"Internal Labour")
+SUMIFS('Data source'!BX$3:BX$185,ds_broadcostcat,$B16,'Data source'!$C$3:$C$185,"Contracted Labour")</f>
        <v>0</v>
      </c>
      <c r="BT16" s="219">
        <f>SUMIFS('Data source'!BY$3:BY$185,ds_broadcostcat,$B16,'Data source'!$C$3:$C$185,"Internal Labour")
+SUMIFS('Data source'!BY$3:BY$185,ds_broadcostcat,$B16,'Data source'!$C$3:$C$185,"Contracted Labour")</f>
        <v>0</v>
      </c>
      <c r="BU16" s="219">
        <f>SUMIFS('Data source'!BZ$3:BZ$185,ds_broadcostcat,$B16,'Data source'!$C$3:$C$185,"Internal Labour")
+SUMIFS('Data source'!BZ$3:BZ$185,ds_broadcostcat,$B16,'Data source'!$C$3:$C$185,"Contracted Labour")</f>
        <v>0</v>
      </c>
      <c r="BV16" s="219">
        <f>SUMIFS('Data source'!CA$3:CA$185,ds_broadcostcat,$B16,'Data source'!$C$3:$C$185,"Internal Labour")
+SUMIFS('Data source'!CA$3:CA$185,ds_broadcostcat,$B16,'Data source'!$C$3:$C$185,"Contracted Labour")</f>
        <v>0</v>
      </c>
      <c r="BW16" s="219">
        <f>SUMIFS('Data source'!CB$3:CB$185,ds_broadcostcat,$B16,'Data source'!$C$3:$C$185,"Internal Labour")
+SUMIFS('Data source'!CB$3:CB$185,ds_broadcostcat,$B16,'Data source'!$C$3:$C$185,"Contracted Labour")</f>
        <v>0</v>
      </c>
      <c r="BX16" s="219">
        <f>SUMIFS('Data source'!CC$3:CC$185,ds_broadcostcat,$B16,'Data source'!$C$3:$C$185,"Internal Labour")
+SUMIFS('Data source'!CC$3:CC$185,ds_broadcostcat,$B16,'Data source'!$C$3:$C$185,"Contracted Labour")</f>
        <v>0</v>
      </c>
      <c r="BY16" s="219">
        <f>SUMIFS('Data source'!CD$3:CD$185,ds_broadcostcat,$B16,'Data source'!$C$3:$C$185,"Internal Labour")
+SUMIFS('Data source'!CD$3:CD$185,ds_broadcostcat,$B16,'Data source'!$C$3:$C$185,"Contracted Labour")</f>
        <v>0</v>
      </c>
      <c r="BZ16" s="219">
        <f>SUMIFS('Data source'!CE$3:CE$185,ds_broadcostcat,$B16,'Data source'!$C$3:$C$185,"Internal Labour")
+SUMIFS('Data source'!CE$3:CE$185,ds_broadcostcat,$B16,'Data source'!$C$3:$C$185,"Contracted Labour")</f>
        <v>0</v>
      </c>
      <c r="CA16" s="219">
        <f>SUMIFS('Data source'!CF$3:CF$185,ds_broadcostcat,$B16,'Data source'!$C$3:$C$185,"Internal Labour")
+SUMIFS('Data source'!CF$3:CF$185,ds_broadcostcat,$B16,'Data source'!$C$3:$C$185,"Contracted Labour")</f>
        <v>0</v>
      </c>
      <c r="CB16" s="219">
        <f>SUMIFS('Data source'!CG$3:CG$185,ds_broadcostcat,$B16,'Data source'!$C$3:$C$185,"Internal Labour")
+SUMIFS('Data source'!CG$3:CG$185,ds_broadcostcat,$B16,'Data source'!$C$3:$C$185,"Contracted Labour")</f>
        <v>0</v>
      </c>
      <c r="CC16" s="219">
        <f>SUMIFS('Data source'!CH$3:CH$185,ds_broadcostcat,$B16,'Data source'!$C$3:$C$185,"Internal Labour")
+SUMIFS('Data source'!CH$3:CH$185,ds_broadcostcat,$B16,'Data source'!$C$3:$C$185,"Contracted Labour")</f>
        <v>0</v>
      </c>
      <c r="CD16" s="219">
        <f>SUMIFS('Data source'!CI$3:CI$185,ds_broadcostcat,$B16,'Data source'!$C$3:$C$185,"Internal Labour")
+SUMIFS('Data source'!CI$3:CI$185,ds_broadcostcat,$B16,'Data source'!$C$3:$C$185,"Contracted Labour")</f>
        <v>0</v>
      </c>
      <c r="CE16" s="219">
        <f>SUMIFS('Data source'!CJ$3:CJ$185,ds_broadcostcat,$B16,'Data source'!$C$3:$C$185,"Internal Labour")
+SUMIFS('Data source'!CJ$3:CJ$185,ds_broadcostcat,$B16,'Data source'!$C$3:$C$185,"Contracted Labour")</f>
        <v>0</v>
      </c>
      <c r="CF16" s="219">
        <f>SUMIFS('Data source'!CK$3:CK$185,ds_broadcostcat,$B16,'Data source'!$C$3:$C$185,"Internal Labour")
+SUMIFS('Data source'!CK$3:CK$185,ds_broadcostcat,$B16,'Data source'!$C$3:$C$185,"Contracted Labour")</f>
        <v>0</v>
      </c>
      <c r="CG16" s="219">
        <f>SUMIFS('Data source'!CL$3:CL$185,ds_broadcostcat,$B16,'Data source'!$C$3:$C$185,"Internal Labour")
+SUMIFS('Data source'!CL$3:CL$185,ds_broadcostcat,$B16,'Data source'!$C$3:$C$185,"Contracted Labour")</f>
        <v>0</v>
      </c>
      <c r="CH16" s="219">
        <f>SUMIFS('Data source'!CM$3:CM$185,ds_broadcostcat,$B16,'Data source'!$C$3:$C$185,"Internal Labour")
+SUMIFS('Data source'!CM$3:CM$185,ds_broadcostcat,$B16,'Data source'!$C$3:$C$185,"Contracted Labour")</f>
        <v>0</v>
      </c>
      <c r="CI16" s="219">
        <f>SUMIFS('Data source'!CN$3:CN$185,ds_broadcostcat,$B16,'Data source'!$C$3:$C$185,"Internal Labour")
+SUMIFS('Data source'!CN$3:CN$185,ds_broadcostcat,$B16,'Data source'!$C$3:$C$185,"Contracted Labour")</f>
        <v>0</v>
      </c>
      <c r="CJ16" s="219">
        <f>SUMIFS('Data source'!CO$3:CO$185,ds_broadcostcat,$B16,'Data source'!$C$3:$C$185,"Internal Labour")
+SUMIFS('Data source'!CO$3:CO$185,ds_broadcostcat,$B16,'Data source'!$C$3:$C$185,"Contracted Labour")</f>
        <v>0</v>
      </c>
      <c r="CK16" s="219">
        <f>SUMIFS('Data source'!CP$3:CP$185,ds_broadcostcat,$B16,'Data source'!$C$3:$C$185,"Internal Labour")
+SUMIFS('Data source'!CP$3:CP$185,ds_broadcostcat,$B16,'Data source'!$C$3:$C$185,"Contracted Labour")</f>
        <v>0</v>
      </c>
      <c r="CL16" s="219">
        <f>SUMIFS('Data source'!CQ$3:CQ$185,ds_broadcostcat,$B16,'Data source'!$C$3:$C$185,"Internal Labour")
+SUMIFS('Data source'!CQ$3:CQ$185,ds_broadcostcat,$B16,'Data source'!$C$3:$C$185,"Contracted Labour")</f>
        <v>0</v>
      </c>
      <c r="CM16" s="219">
        <f>SUMIFS('Data source'!CR$3:CR$185,ds_broadcostcat,$B16,'Data source'!$C$3:$C$185,"Internal Labour")
+SUMIFS('Data source'!CR$3:CR$185,ds_broadcostcat,$B16,'Data source'!$C$3:$C$185,"Contracted Labour")</f>
        <v>0</v>
      </c>
      <c r="CN16" s="219">
        <f>SUMIFS('Data source'!CS$3:CS$185,ds_broadcostcat,$B16,'Data source'!$C$3:$C$185,"Internal Labour")
+SUMIFS('Data source'!CS$3:CS$185,ds_broadcostcat,$B16,'Data source'!$C$3:$C$185,"Contracted Labour")</f>
        <v>0</v>
      </c>
      <c r="CO16" s="219">
        <f>SUMIFS('Data source'!CT$3:CT$185,ds_broadcostcat,$B16,'Data source'!$C$3:$C$185,"Internal Labour")
+SUMIFS('Data source'!CT$3:CT$185,ds_broadcostcat,$B16,'Data source'!$C$3:$C$185,"Contracted Labour")</f>
        <v>0</v>
      </c>
      <c r="CP16" s="219">
        <f>SUMIFS('Data source'!CU$3:CU$185,ds_broadcostcat,$B16,'Data source'!$C$3:$C$185,"Internal Labour")
+SUMIFS('Data source'!CU$3:CU$185,ds_broadcostcat,$B16,'Data source'!$C$3:$C$185,"Contracted Labour")</f>
        <v>0</v>
      </c>
      <c r="CQ16" s="219">
        <f>SUMIFS('Data source'!CV$3:CV$185,ds_broadcostcat,$B16,'Data source'!$C$3:$C$185,"Internal Labour")
+SUMIFS('Data source'!CV$3:CV$185,ds_broadcostcat,$B16,'Data source'!$C$3:$C$185,"Contracted Labour")</f>
        <v>0</v>
      </c>
      <c r="CR16" s="219">
        <f>SUMIFS('Data source'!CW$3:CW$185,ds_broadcostcat,$B16,'Data source'!$C$3:$C$185,"Internal Labour")
+SUMIFS('Data source'!CW$3:CW$185,ds_broadcostcat,$B16,'Data source'!$C$3:$C$185,"Contracted Labour")</f>
        <v>0</v>
      </c>
      <c r="CS16" s="219">
        <f>SUMIFS('Data source'!CX$3:CX$185,ds_broadcostcat,$B16,'Data source'!$C$3:$C$185,"Internal Labour")
+SUMIFS('Data source'!CX$3:CX$185,ds_broadcostcat,$B16,'Data source'!$C$3:$C$185,"Contracted Labour")</f>
        <v>0</v>
      </c>
      <c r="CT16" s="219">
        <f>SUMIFS('Data source'!CY$3:CY$185,ds_broadcostcat,$B16,'Data source'!$C$3:$C$185,"Internal Labour")
+SUMIFS('Data source'!CY$3:CY$185,ds_broadcostcat,$B16,'Data source'!$C$3:$C$185,"Contracted Labour")</f>
        <v>0</v>
      </c>
      <c r="CU16" s="220">
        <f t="shared" si="6"/>
        <v>0</v>
      </c>
      <c r="CV16" s="278" t="str">
        <f t="shared" si="0"/>
        <v xml:space="preserve">System Resilience </v>
      </c>
      <c r="CW16" s="65"/>
      <c r="CX16" s="204"/>
      <c r="CY16" s="205"/>
      <c r="CZ16" s="205"/>
      <c r="DA16" s="205"/>
      <c r="DB16" s="205"/>
      <c r="DC16" s="205"/>
      <c r="DD16" s="219">
        <f t="shared" si="7"/>
        <v>24</v>
      </c>
      <c r="DE16" s="219">
        <f t="shared" si="8"/>
        <v>0</v>
      </c>
      <c r="DF16" s="219">
        <f t="shared" si="9"/>
        <v>0</v>
      </c>
      <c r="DG16" s="219">
        <f t="shared" si="10"/>
        <v>0</v>
      </c>
      <c r="DH16" s="219">
        <f t="shared" si="11"/>
        <v>0</v>
      </c>
    </row>
    <row r="17" spans="1:113" ht="17.25" thickBot="1" x14ac:dyDescent="0.35">
      <c r="B17" s="98" t="str">
        <v>Network Planning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>
        <f>SUMIFS('Data source'!AZ$3:AZ$185,ds_broadcostcat,$B17,'Data source'!$C$3:$C$185,"Internal Labour")
+SUMIFS('Data source'!AZ$3:AZ$185,ds_broadcostcat,$B17,'Data source'!$C$3:$C$185,"Contracted Labour")</f>
        <v>0</v>
      </c>
      <c r="AV17" s="219">
        <f>SUMIFS('Data source'!BA$3:BA$185,ds_broadcostcat,$B17,'Data source'!$C$3:$C$185,"Internal Labour")
+SUMIFS('Data source'!BA$3:BA$185,ds_broadcostcat,$B17,'Data source'!$C$3:$C$185,"Contracted Labour")</f>
        <v>0</v>
      </c>
      <c r="AW17" s="219">
        <f>SUMIFS('Data source'!BB$3:BB$185,ds_broadcostcat,$B17,'Data source'!$C$3:$C$185,"Internal Labour")
+SUMIFS('Data source'!BB$3:BB$185,ds_broadcostcat,$B17,'Data source'!$C$3:$C$185,"Contracted Labour")</f>
        <v>0</v>
      </c>
      <c r="AX17" s="219">
        <f>SUMIFS('Data source'!BC$3:BC$185,ds_broadcostcat,$B17,'Data source'!$C$3:$C$185,"Internal Labour")
+SUMIFS('Data source'!BC$3:BC$185,ds_broadcostcat,$B17,'Data source'!$C$3:$C$185,"Contracted Labour")</f>
        <v>0</v>
      </c>
      <c r="AY17" s="219">
        <f>SUMIFS('Data source'!BD$3:BD$185,ds_broadcostcat,$B17,'Data source'!$C$3:$C$185,"Internal Labour")
+SUMIFS('Data source'!BD$3:BD$185,ds_broadcostcat,$B17,'Data source'!$C$3:$C$185,"Contracted Labour")</f>
        <v>0</v>
      </c>
      <c r="AZ17" s="219">
        <f>SUMIFS('Data source'!BE$3:BE$185,ds_broadcostcat,$B17,'Data source'!$C$3:$C$185,"Internal Labour")
+SUMIFS('Data source'!BE$3:BE$185,ds_broadcostcat,$B17,'Data source'!$C$3:$C$185,"Contracted Labour")</f>
        <v>0</v>
      </c>
      <c r="BA17" s="219">
        <f>SUMIFS('Data source'!BF$3:BF$185,ds_broadcostcat,$B17,'Data source'!$C$3:$C$185,"Internal Labour")
+SUMIFS('Data source'!BF$3:BF$185,ds_broadcostcat,$B17,'Data source'!$C$3:$C$185,"Contracted Labour")</f>
        <v>0</v>
      </c>
      <c r="BB17" s="219">
        <f>SUMIFS('Data source'!BG$3:BG$185,ds_broadcostcat,$B17,'Data source'!$C$3:$C$185,"Internal Labour")
+SUMIFS('Data source'!BG$3:BG$185,ds_broadcostcat,$B17,'Data source'!$C$3:$C$185,"Contracted Labour")</f>
        <v>0</v>
      </c>
      <c r="BC17" s="219">
        <f>SUMIFS('Data source'!BH$3:BH$185,ds_broadcostcat,$B17,'Data source'!$C$3:$C$185,"Internal Labour")
+SUMIFS('Data source'!BH$3:BH$185,ds_broadcostcat,$B17,'Data source'!$C$3:$C$185,"Contracted Labour")</f>
        <v>0</v>
      </c>
      <c r="BD17" s="219">
        <f>SUMIFS('Data source'!BI$3:BI$185,ds_broadcostcat,$B17,'Data source'!$C$3:$C$185,"Internal Labour")
+SUMIFS('Data source'!BI$3:BI$185,ds_broadcostcat,$B17,'Data source'!$C$3:$C$185,"Contracted Labour")</f>
        <v>0</v>
      </c>
      <c r="BE17" s="219">
        <f>SUMIFS('Data source'!BJ$3:BJ$185,ds_broadcostcat,$B17,'Data source'!$C$3:$C$185,"Internal Labour")
+SUMIFS('Data source'!BJ$3:BJ$185,ds_broadcostcat,$B17,'Data source'!$C$3:$C$185,"Contracted Labour")</f>
        <v>0</v>
      </c>
      <c r="BF17" s="219">
        <f>SUMIFS('Data source'!BK$3:BK$185,ds_broadcostcat,$B17,'Data source'!$C$3:$C$185,"Internal Labour")
+SUMIFS('Data source'!BK$3:BK$185,ds_broadcostcat,$B17,'Data source'!$C$3:$C$185,"Contracted Labour")</f>
        <v>0</v>
      </c>
      <c r="BG17" s="219">
        <f>SUMIFS('Data source'!BL$3:BL$185,ds_broadcostcat,$B17,'Data source'!$C$3:$C$185,"Internal Labour")
+SUMIFS('Data source'!BL$3:BL$185,ds_broadcostcat,$B17,'Data source'!$C$3:$C$185,"Contracted Labour")</f>
        <v>0</v>
      </c>
      <c r="BH17" s="219">
        <f>SUMIFS('Data source'!BM$3:BM$185,ds_broadcostcat,$B17,'Data source'!$C$3:$C$185,"Internal Labour")
+SUMIFS('Data source'!BM$3:BM$185,ds_broadcostcat,$B17,'Data source'!$C$3:$C$185,"Contracted Labour")</f>
        <v>0</v>
      </c>
      <c r="BI17" s="219">
        <f>SUMIFS('Data source'!BN$3:BN$185,ds_broadcostcat,$B17,'Data source'!$C$3:$C$185,"Internal Labour")
+SUMIFS('Data source'!BN$3:BN$185,ds_broadcostcat,$B17,'Data source'!$C$3:$C$185,"Contracted Labour")</f>
        <v>0</v>
      </c>
      <c r="BJ17" s="219">
        <f>SUMIFS('Data source'!BO$3:BO$185,ds_broadcostcat,$B17,'Data source'!$C$3:$C$185,"Internal Labour")
+SUMIFS('Data source'!BO$3:BO$185,ds_broadcostcat,$B17,'Data source'!$C$3:$C$185,"Contracted Labour")</f>
        <v>0</v>
      </c>
      <c r="BK17" s="219">
        <f>SUMIFS('Data source'!BP$3:BP$185,ds_broadcostcat,$B17,'Data source'!$C$3:$C$185,"Internal Labour")
+SUMIFS('Data source'!BP$3:BP$185,ds_broadcostcat,$B17,'Data source'!$C$3:$C$185,"Contracted Labour")</f>
        <v>0</v>
      </c>
      <c r="BL17" s="219">
        <f>SUMIFS('Data source'!BQ$3:BQ$185,ds_broadcostcat,$B17,'Data source'!$C$3:$C$185,"Internal Labour")
+SUMIFS('Data source'!BQ$3:BQ$185,ds_broadcostcat,$B17,'Data source'!$C$3:$C$185,"Contracted Labour")</f>
        <v>0</v>
      </c>
      <c r="BM17" s="219">
        <f>SUMIFS('Data source'!BR$3:BR$185,ds_broadcostcat,$B17,'Data source'!$C$3:$C$185,"Internal Labour")
+SUMIFS('Data source'!BR$3:BR$185,ds_broadcostcat,$B17,'Data source'!$C$3:$C$185,"Contracted Labour")</f>
        <v>0</v>
      </c>
      <c r="BN17" s="219">
        <f>SUMIFS('Data source'!BS$3:BS$185,ds_broadcostcat,$B17,'Data source'!$C$3:$C$185,"Internal Labour")
+SUMIFS('Data source'!BS$3:BS$185,ds_broadcostcat,$B17,'Data source'!$C$3:$C$185,"Contracted Labour")</f>
        <v>0</v>
      </c>
      <c r="BO17" s="219">
        <f>SUMIFS('Data source'!BT$3:BT$185,ds_broadcostcat,$B17,'Data source'!$C$3:$C$185,"Internal Labour")
+SUMIFS('Data source'!BT$3:BT$185,ds_broadcostcat,$B17,'Data source'!$C$3:$C$185,"Contracted Labour")</f>
        <v>0</v>
      </c>
      <c r="BP17" s="219">
        <f>SUMIFS('Data source'!BU$3:BU$185,ds_broadcostcat,$B17,'Data source'!$C$3:$C$185,"Internal Labour")
+SUMIFS('Data source'!BU$3:BU$185,ds_broadcostcat,$B17,'Data source'!$C$3:$C$185,"Contracted Labour")</f>
        <v>0</v>
      </c>
      <c r="BQ17" s="219">
        <f>SUMIFS('Data source'!BV$3:BV$185,ds_broadcostcat,$B17,'Data source'!$C$3:$C$185,"Internal Labour")
+SUMIFS('Data source'!BV$3:BV$185,ds_broadcostcat,$B17,'Data source'!$C$3:$C$185,"Contracted Labour")</f>
        <v>0</v>
      </c>
      <c r="BR17" s="219">
        <f>SUMIFS('Data source'!BW$3:BW$185,ds_broadcostcat,$B17,'Data source'!$C$3:$C$185,"Internal Labour")
+SUMIFS('Data source'!BW$3:BW$185,ds_broadcostcat,$B17,'Data source'!$C$3:$C$185,"Contracted Labour")</f>
        <v>0</v>
      </c>
      <c r="BS17" s="219">
        <f>SUMIFS('Data source'!BX$3:BX$185,ds_broadcostcat,$B17,'Data source'!$C$3:$C$185,"Internal Labour")
+SUMIFS('Data source'!BX$3:BX$185,ds_broadcostcat,$B17,'Data source'!$C$3:$C$185,"Contracted Labour")</f>
        <v>0</v>
      </c>
      <c r="BT17" s="219">
        <f>SUMIFS('Data source'!BY$3:BY$185,ds_broadcostcat,$B17,'Data source'!$C$3:$C$185,"Internal Labour")
+SUMIFS('Data source'!BY$3:BY$185,ds_broadcostcat,$B17,'Data source'!$C$3:$C$185,"Contracted Labour")</f>
        <v>0</v>
      </c>
      <c r="BU17" s="219">
        <f>SUMIFS('Data source'!BZ$3:BZ$185,ds_broadcostcat,$B17,'Data source'!$C$3:$C$185,"Internal Labour")
+SUMIFS('Data source'!BZ$3:BZ$185,ds_broadcostcat,$B17,'Data source'!$C$3:$C$185,"Contracted Labour")</f>
        <v>0</v>
      </c>
      <c r="BV17" s="219">
        <f>SUMIFS('Data source'!CA$3:CA$185,ds_broadcostcat,$B17,'Data source'!$C$3:$C$185,"Internal Labour")
+SUMIFS('Data source'!CA$3:CA$185,ds_broadcostcat,$B17,'Data source'!$C$3:$C$185,"Contracted Labour")</f>
        <v>0</v>
      </c>
      <c r="BW17" s="219">
        <f>SUMIFS('Data source'!CB$3:CB$185,ds_broadcostcat,$B17,'Data source'!$C$3:$C$185,"Internal Labour")
+SUMIFS('Data source'!CB$3:CB$185,ds_broadcostcat,$B17,'Data source'!$C$3:$C$185,"Contracted Labour")</f>
        <v>0</v>
      </c>
      <c r="BX17" s="219">
        <f>SUMIFS('Data source'!CC$3:CC$185,ds_broadcostcat,$B17,'Data source'!$C$3:$C$185,"Internal Labour")
+SUMIFS('Data source'!CC$3:CC$185,ds_broadcostcat,$B17,'Data source'!$C$3:$C$185,"Contracted Labour")</f>
        <v>0</v>
      </c>
      <c r="BY17" s="219">
        <f>SUMIFS('Data source'!CD$3:CD$185,ds_broadcostcat,$B17,'Data source'!$C$3:$C$185,"Internal Labour")
+SUMIFS('Data source'!CD$3:CD$185,ds_broadcostcat,$B17,'Data source'!$C$3:$C$185,"Contracted Labour")</f>
        <v>0</v>
      </c>
      <c r="BZ17" s="219">
        <f>SUMIFS('Data source'!CE$3:CE$185,ds_broadcostcat,$B17,'Data source'!$C$3:$C$185,"Internal Labour")
+SUMIFS('Data source'!CE$3:CE$185,ds_broadcostcat,$B17,'Data source'!$C$3:$C$185,"Contracted Labour")</f>
        <v>0</v>
      </c>
      <c r="CA17" s="219">
        <f>SUMIFS('Data source'!CF$3:CF$185,ds_broadcostcat,$B17,'Data source'!$C$3:$C$185,"Internal Labour")
+SUMIFS('Data source'!CF$3:CF$185,ds_broadcostcat,$B17,'Data source'!$C$3:$C$185,"Contracted Labour")</f>
        <v>0</v>
      </c>
      <c r="CB17" s="219">
        <f>SUMIFS('Data source'!CG$3:CG$185,ds_broadcostcat,$B17,'Data source'!$C$3:$C$185,"Internal Labour")
+SUMIFS('Data source'!CG$3:CG$185,ds_broadcostcat,$B17,'Data source'!$C$3:$C$185,"Contracted Labour")</f>
        <v>0</v>
      </c>
      <c r="CC17" s="219">
        <f>SUMIFS('Data source'!CH$3:CH$185,ds_broadcostcat,$B17,'Data source'!$C$3:$C$185,"Internal Labour")
+SUMIFS('Data source'!CH$3:CH$185,ds_broadcostcat,$B17,'Data source'!$C$3:$C$185,"Contracted Labour")</f>
        <v>0</v>
      </c>
      <c r="CD17" s="219">
        <f>SUMIFS('Data source'!CI$3:CI$185,ds_broadcostcat,$B17,'Data source'!$C$3:$C$185,"Internal Labour")
+SUMIFS('Data source'!CI$3:CI$185,ds_broadcostcat,$B17,'Data source'!$C$3:$C$185,"Contracted Labour")</f>
        <v>0</v>
      </c>
      <c r="CE17" s="219">
        <f>SUMIFS('Data source'!CJ$3:CJ$185,ds_broadcostcat,$B17,'Data source'!$C$3:$C$185,"Internal Labour")
+SUMIFS('Data source'!CJ$3:CJ$185,ds_broadcostcat,$B17,'Data source'!$C$3:$C$185,"Contracted Labour")</f>
        <v>0</v>
      </c>
      <c r="CF17" s="219">
        <f>SUMIFS('Data source'!CK$3:CK$185,ds_broadcostcat,$B17,'Data source'!$C$3:$C$185,"Internal Labour")
+SUMIFS('Data source'!CK$3:CK$185,ds_broadcostcat,$B17,'Data source'!$C$3:$C$185,"Contracted Labour")</f>
        <v>0</v>
      </c>
      <c r="CG17" s="219">
        <f>SUMIFS('Data source'!CL$3:CL$185,ds_broadcostcat,$B17,'Data source'!$C$3:$C$185,"Internal Labour")
+SUMIFS('Data source'!CL$3:CL$185,ds_broadcostcat,$B17,'Data source'!$C$3:$C$185,"Contracted Labour")</f>
        <v>0</v>
      </c>
      <c r="CH17" s="219">
        <f>SUMIFS('Data source'!CM$3:CM$185,ds_broadcostcat,$B17,'Data source'!$C$3:$C$185,"Internal Labour")
+SUMIFS('Data source'!CM$3:CM$185,ds_broadcostcat,$B17,'Data source'!$C$3:$C$185,"Contracted Labour")</f>
        <v>0</v>
      </c>
      <c r="CI17" s="219">
        <f>SUMIFS('Data source'!CN$3:CN$185,ds_broadcostcat,$B17,'Data source'!$C$3:$C$185,"Internal Labour")
+SUMIFS('Data source'!CN$3:CN$185,ds_broadcostcat,$B17,'Data source'!$C$3:$C$185,"Contracted Labour")</f>
        <v>0</v>
      </c>
      <c r="CJ17" s="219">
        <f>SUMIFS('Data source'!CO$3:CO$185,ds_broadcostcat,$B17,'Data source'!$C$3:$C$185,"Internal Labour")
+SUMIFS('Data source'!CO$3:CO$185,ds_broadcostcat,$B17,'Data source'!$C$3:$C$185,"Contracted Labour")</f>
        <v>0</v>
      </c>
      <c r="CK17" s="219">
        <f>SUMIFS('Data source'!CP$3:CP$185,ds_broadcostcat,$B17,'Data source'!$C$3:$C$185,"Internal Labour")
+SUMIFS('Data source'!CP$3:CP$185,ds_broadcostcat,$B17,'Data source'!$C$3:$C$185,"Contracted Labour")</f>
        <v>0</v>
      </c>
      <c r="CL17" s="219">
        <f>SUMIFS('Data source'!CQ$3:CQ$185,ds_broadcostcat,$B17,'Data source'!$C$3:$C$185,"Internal Labour")
+SUMIFS('Data source'!CQ$3:CQ$185,ds_broadcostcat,$B17,'Data source'!$C$3:$C$185,"Contracted Labour")</f>
        <v>0</v>
      </c>
      <c r="CM17" s="219">
        <f>SUMIFS('Data source'!CR$3:CR$185,ds_broadcostcat,$B17,'Data source'!$C$3:$C$185,"Internal Labour")
+SUMIFS('Data source'!CR$3:CR$185,ds_broadcostcat,$B17,'Data source'!$C$3:$C$185,"Contracted Labour")</f>
        <v>0</v>
      </c>
      <c r="CN17" s="219">
        <f>SUMIFS('Data source'!CS$3:CS$185,ds_broadcostcat,$B17,'Data source'!$C$3:$C$185,"Internal Labour")
+SUMIFS('Data source'!CS$3:CS$185,ds_broadcostcat,$B17,'Data source'!$C$3:$C$185,"Contracted Labour")</f>
        <v>0</v>
      </c>
      <c r="CO17" s="219">
        <f>SUMIFS('Data source'!CT$3:CT$185,ds_broadcostcat,$B17,'Data source'!$C$3:$C$185,"Internal Labour")
+SUMIFS('Data source'!CT$3:CT$185,ds_broadcostcat,$B17,'Data source'!$C$3:$C$185,"Contracted Labour")</f>
        <v>0</v>
      </c>
      <c r="CP17" s="219">
        <f>SUMIFS('Data source'!CU$3:CU$185,ds_broadcostcat,$B17,'Data source'!$C$3:$C$185,"Internal Labour")
+SUMIFS('Data source'!CU$3:CU$185,ds_broadcostcat,$B17,'Data source'!$C$3:$C$185,"Contracted Labour")</f>
        <v>0</v>
      </c>
      <c r="CQ17" s="219">
        <f>SUMIFS('Data source'!CV$3:CV$185,ds_broadcostcat,$B17,'Data source'!$C$3:$C$185,"Internal Labour")
+SUMIFS('Data source'!CV$3:CV$185,ds_broadcostcat,$B17,'Data source'!$C$3:$C$185,"Contracted Labour")</f>
        <v>0</v>
      </c>
      <c r="CR17" s="219">
        <f>SUMIFS('Data source'!CW$3:CW$185,ds_broadcostcat,$B17,'Data source'!$C$3:$C$185,"Internal Labour")
+SUMIFS('Data source'!CW$3:CW$185,ds_broadcostcat,$B17,'Data source'!$C$3:$C$185,"Contracted Labour")</f>
        <v>0</v>
      </c>
      <c r="CS17" s="219">
        <f>SUMIFS('Data source'!CX$3:CX$185,ds_broadcostcat,$B17,'Data source'!$C$3:$C$185,"Internal Labour")
+SUMIFS('Data source'!CX$3:CX$185,ds_broadcostcat,$B17,'Data source'!$C$3:$C$185,"Contracted Labour")</f>
        <v>0</v>
      </c>
      <c r="CT17" s="219">
        <f>SUMIFS('Data source'!CY$3:CY$185,ds_broadcostcat,$B17,'Data source'!$C$3:$C$185,"Internal Labour")
+SUMIFS('Data source'!CY$3:CY$185,ds_broadcostcat,$B17,'Data source'!$C$3:$C$185,"Contracted Labour")</f>
        <v>0</v>
      </c>
      <c r="CU17" s="220">
        <f t="shared" si="6"/>
        <v>0</v>
      </c>
      <c r="CV17" s="278" t="str">
        <f t="shared" si="0"/>
        <v>Network Planning</v>
      </c>
      <c r="CW17" s="65"/>
      <c r="CX17" s="204"/>
      <c r="CY17" s="205"/>
      <c r="CZ17" s="205"/>
      <c r="DA17" s="205"/>
      <c r="DB17" s="205"/>
      <c r="DC17" s="205"/>
      <c r="DD17" s="219">
        <f t="shared" si="7"/>
        <v>0</v>
      </c>
      <c r="DE17" s="219">
        <f t="shared" si="8"/>
        <v>0</v>
      </c>
      <c r="DF17" s="219">
        <f t="shared" si="9"/>
        <v>0</v>
      </c>
      <c r="DG17" s="219">
        <f t="shared" si="10"/>
        <v>0</v>
      </c>
      <c r="DH17" s="219">
        <f t="shared" si="11"/>
        <v>0</v>
      </c>
    </row>
    <row r="18" spans="1:113" ht="17.25" thickBot="1" x14ac:dyDescent="0.35">
      <c r="B18" s="98" t="str">
        <v>[Spare]</v>
      </c>
      <c r="C18" s="219">
        <f>SUMIFS('Data source'!H$3:H$185,ds_broadcostcat,$B18,'Data source'!$C$3:$C$185,"Internal Labour")
+SUMIFS('Data source'!H$3:H$185,ds_broadcostcat,$B18,'Data source'!$C$3:$C$185,"Contracted Labour")</f>
        <v>0</v>
      </c>
      <c r="D18" s="219">
        <f>SUMIFS('Data source'!I$3:I$185,ds_broadcostcat,$B18,'Data source'!$C$3:$C$185,"Internal Labour")
+SUMIFS('Data source'!I$3:I$185,ds_broadcostcat,$B18,'Data source'!$C$3:$C$185,"Contracted Labour")</f>
        <v>0</v>
      </c>
      <c r="E18" s="219">
        <f>SUMIFS('Data source'!J$3:J$185,ds_broadcostcat,$B18,'Data source'!$C$3:$C$185,"Internal Labour")
+SUMIFS('Data source'!J$3:J$185,ds_broadcostcat,$B18,'Data source'!$C$3:$C$185,"Contracted Labour")</f>
        <v>0</v>
      </c>
      <c r="F18" s="219">
        <f>SUMIFS('Data source'!K$3:K$185,ds_broadcostcat,$B18,'Data source'!$C$3:$C$185,"Internal Labour")
+SUMIFS('Data source'!K$3:K$185,ds_broadcostcat,$B18,'Data source'!$C$3:$C$185,"Contracted Labour")</f>
        <v>0</v>
      </c>
      <c r="G18" s="219">
        <f>SUMIFS('Data source'!L$3:L$185,ds_broadcostcat,$B18,'Data source'!$C$3:$C$185,"Internal Labour")
+SUMIFS('Data source'!L$3:L$185,ds_broadcostcat,$B18,'Data source'!$C$3:$C$185,"Contracted Labour")</f>
        <v>0</v>
      </c>
      <c r="H18" s="219">
        <f>SUMIFS('Data source'!M$3:M$185,ds_broadcostcat,$B18,'Data source'!$C$3:$C$185,"Internal Labour")
+SUMIFS('Data source'!M$3:M$185,ds_broadcostcat,$B18,'Data source'!$C$3:$C$185,"Contracted Labour")</f>
        <v>0</v>
      </c>
      <c r="I18" s="219">
        <f>SUMIFS('Data source'!N$3:N$185,ds_broadcostcat,$B18,'Data source'!$C$3:$C$185,"Internal Labour")
+SUMIFS('Data source'!N$3:N$185,ds_broadcostcat,$B18,'Data source'!$C$3:$C$185,"Contracted Labour")</f>
        <v>0</v>
      </c>
      <c r="J18" s="219">
        <f>SUMIFS('Data source'!O$3:O$185,ds_broadcostcat,$B18,'Data source'!$C$3:$C$185,"Internal Labour")
+SUMIFS('Data source'!O$3:O$185,ds_broadcostcat,$B18,'Data source'!$C$3:$C$185,"Contracted Labour")</f>
        <v>0</v>
      </c>
      <c r="K18" s="219">
        <f>SUMIFS('Data source'!P$3:P$185,ds_broadcostcat,$B18,'Data source'!$C$3:$C$185,"Internal Labour")
+SUMIFS('Data source'!P$3:P$185,ds_broadcostcat,$B18,'Data source'!$C$3:$C$185,"Contracted Labour")</f>
        <v>0</v>
      </c>
      <c r="L18" s="219">
        <f>SUMIFS('Data source'!Q$3:Q$185,ds_broadcostcat,$B18,'Data source'!$C$3:$C$185,"Internal Labour")
+SUMIFS('Data source'!Q$3:Q$185,ds_broadcostcat,$B18,'Data source'!$C$3:$C$185,"Contracted Labour")</f>
        <v>0</v>
      </c>
      <c r="M18" s="219">
        <f>SUMIFS('Data source'!R$3:R$185,ds_broadcostcat,$B18,'Data source'!$C$3:$C$185,"Internal Labour")
+SUMIFS('Data source'!R$3:R$185,ds_broadcostcat,$B18,'Data source'!$C$3:$C$185,"Contracted Labour")</f>
        <v>0</v>
      </c>
      <c r="N18" s="219">
        <f>SUMIFS('Data source'!S$3:S$185,ds_broadcostcat,$B18,'Data source'!$C$3:$C$185,"Internal Labour")
+SUMIFS('Data source'!S$3:S$185,ds_broadcostcat,$B18,'Data source'!$C$3:$C$185,"Contracted Labour")</f>
        <v>0</v>
      </c>
      <c r="O18" s="219">
        <f>SUMIFS('Data source'!T$3:T$185,ds_broadcostcat,$B18,'Data source'!$C$3:$C$185,"Internal Labour")
+SUMIFS('Data source'!T$3:T$185,ds_broadcostcat,$B18,'Data source'!$C$3:$C$185,"Contracted Labour")</f>
        <v>0</v>
      </c>
      <c r="P18" s="219">
        <f>SUMIFS('Data source'!U$3:U$185,ds_broadcostcat,$B18,'Data source'!$C$3:$C$185,"Internal Labour")
+SUMIFS('Data source'!U$3:U$185,ds_broadcostcat,$B18,'Data source'!$C$3:$C$185,"Contracted Labour")</f>
        <v>0</v>
      </c>
      <c r="Q18" s="219">
        <f>SUMIFS('Data source'!V$3:V$185,ds_broadcostcat,$B18,'Data source'!$C$3:$C$185,"Internal Labour")
+SUMIFS('Data source'!V$3:V$185,ds_broadcostcat,$B18,'Data source'!$C$3:$C$185,"Contracted Labour")</f>
        <v>0</v>
      </c>
      <c r="R18" s="219">
        <f>SUMIFS('Data source'!W$3:W$185,ds_broadcostcat,$B18,'Data source'!$C$3:$C$185,"Internal Labour")
+SUMIFS('Data source'!W$3:W$185,ds_broadcostcat,$B18,'Data source'!$C$3:$C$185,"Contracted Labour")</f>
        <v>0</v>
      </c>
      <c r="S18" s="219">
        <f>SUMIFS('Data source'!X$3:X$185,ds_broadcostcat,$B18,'Data source'!$C$3:$C$185,"Internal Labour")
+SUMIFS('Data source'!X$3:X$185,ds_broadcostcat,$B18,'Data source'!$C$3:$C$185,"Contracted Labour")</f>
        <v>0</v>
      </c>
      <c r="T18" s="219">
        <f>SUMIFS('Data source'!Y$3:Y$185,ds_broadcostcat,$B18,'Data source'!$C$3:$C$185,"Internal Labour")
+SUMIFS('Data source'!Y$3:Y$185,ds_broadcostcat,$B18,'Data source'!$C$3:$C$185,"Contracted Labour")</f>
        <v>0</v>
      </c>
      <c r="U18" s="219">
        <f>SUMIFS('Data source'!Z$3:Z$185,ds_broadcostcat,$B18,'Data source'!$C$3:$C$185,"Internal Labour")
+SUMIFS('Data source'!Z$3:Z$185,ds_broadcostcat,$B18,'Data source'!$C$3:$C$185,"Contracted Labour")</f>
        <v>0</v>
      </c>
      <c r="V18" s="219">
        <f>SUMIFS('Data source'!AA$3:AA$185,ds_broadcostcat,$B18,'Data source'!$C$3:$C$185,"Internal Labour")
+SUMIFS('Data source'!AA$3:AA$185,ds_broadcostcat,$B18,'Data source'!$C$3:$C$185,"Contracted Labour")</f>
        <v>0</v>
      </c>
      <c r="W18" s="219">
        <f>SUMIFS('Data source'!AB$3:AB$185,ds_broadcostcat,$B18,'Data source'!$C$3:$C$185,"Internal Labour")
+SUMIFS('Data source'!AB$3:AB$185,ds_broadcostcat,$B18,'Data source'!$C$3:$C$185,"Contracted Labour")</f>
        <v>0</v>
      </c>
      <c r="X18" s="219">
        <f>SUMIFS('Data source'!AC$3:AC$185,ds_broadcostcat,$B18,'Data source'!$C$3:$C$185,"Internal Labour")
+SUMIFS('Data source'!AC$3:AC$185,ds_broadcostcat,$B18,'Data source'!$C$3:$C$185,"Contracted Labour")</f>
        <v>0</v>
      </c>
      <c r="Y18" s="219">
        <f>SUMIFS('Data source'!AD$3:AD$185,ds_broadcostcat,$B18,'Data source'!$C$3:$C$185,"Internal Labour")
+SUMIFS('Data source'!AD$3:AD$185,ds_broadcostcat,$B18,'Data source'!$C$3:$C$185,"Contracted Labour")</f>
        <v>0</v>
      </c>
      <c r="Z18" s="219">
        <f>SUMIFS('Data source'!AE$3:AE$185,ds_broadcostcat,$B18,'Data source'!$C$3:$C$185,"Internal Labour")
+SUMIFS('Data source'!AE$3:AE$185,ds_broadcostcat,$B18,'Data source'!$C$3:$C$185,"Contracted Labour")</f>
        <v>0</v>
      </c>
      <c r="AA18" s="219">
        <f>SUMIFS('Data source'!AF$3:AF$185,ds_broadcostcat,$B18,'Data source'!$C$3:$C$185,"Internal Labour")
+SUMIFS('Data source'!AF$3:AF$185,ds_broadcostcat,$B18,'Data source'!$C$3:$C$185,"Contracted Labour")</f>
        <v>0</v>
      </c>
      <c r="AB18" s="219">
        <f>SUMIFS('Data source'!AG$3:AG$185,ds_broadcostcat,$B18,'Data source'!$C$3:$C$185,"Internal Labour")
+SUMIFS('Data source'!AG$3:AG$185,ds_broadcostcat,$B18,'Data source'!$C$3:$C$185,"Contracted Labour")</f>
        <v>0</v>
      </c>
      <c r="AC18" s="219">
        <f>SUMIFS('Data source'!AH$3:AH$185,ds_broadcostcat,$B18,'Data source'!$C$3:$C$185,"Internal Labour")
+SUMIFS('Data source'!AH$3:AH$185,ds_broadcostcat,$B18,'Data source'!$C$3:$C$185,"Contracted Labour")</f>
        <v>0</v>
      </c>
      <c r="AD18" s="219">
        <f>SUMIFS('Data source'!AI$3:AI$185,ds_broadcostcat,$B18,'Data source'!$C$3:$C$185,"Internal Labour")
+SUMIFS('Data source'!AI$3:AI$185,ds_broadcostcat,$B18,'Data source'!$C$3:$C$185,"Contracted Labour")</f>
        <v>0</v>
      </c>
      <c r="AE18" s="219">
        <f>SUMIFS('Data source'!AJ$3:AJ$185,ds_broadcostcat,$B18,'Data source'!$C$3:$C$185,"Internal Labour")
+SUMIFS('Data source'!AJ$3:AJ$185,ds_broadcostcat,$B18,'Data source'!$C$3:$C$185,"Contracted Labour")</f>
        <v>0</v>
      </c>
      <c r="AF18" s="219">
        <f>SUMIFS('Data source'!AK$3:AK$185,ds_broadcostcat,$B18,'Data source'!$C$3:$C$185,"Internal Labour")
+SUMIFS('Data source'!AK$3:AK$185,ds_broadcostcat,$B18,'Data source'!$C$3:$C$185,"Contracted Labour")</f>
        <v>0</v>
      </c>
      <c r="AG18" s="219">
        <f>SUMIFS('Data source'!AL$3:AL$185,ds_broadcostcat,$B18,'Data source'!$C$3:$C$185,"Internal Labour")
+SUMIFS('Data source'!AL$3:AL$185,ds_broadcostcat,$B18,'Data source'!$C$3:$C$185,"Contracted Labour")</f>
        <v>0</v>
      </c>
      <c r="AH18" s="219">
        <f>SUMIFS('Data source'!AM$3:AM$185,ds_broadcostcat,$B18,'Data source'!$C$3:$C$185,"Internal Labour")
+SUMIFS('Data source'!AM$3:AM$185,ds_broadcostcat,$B18,'Data source'!$C$3:$C$185,"Contracted Labour")</f>
        <v>0</v>
      </c>
      <c r="AI18" s="219">
        <f>SUMIFS('Data source'!AN$3:AN$185,ds_broadcostcat,$B18,'Data source'!$C$3:$C$185,"Internal Labour")
+SUMIFS('Data source'!AN$3:AN$185,ds_broadcostcat,$B18,'Data source'!$C$3:$C$185,"Contracted Labour")</f>
        <v>0</v>
      </c>
      <c r="AJ18" s="219">
        <f>SUMIFS('Data source'!AO$3:AO$185,ds_broadcostcat,$B18,'Data source'!$C$3:$C$185,"Internal Labour")
+SUMIFS('Data source'!AO$3:AO$185,ds_broadcostcat,$B18,'Data source'!$C$3:$C$185,"Contracted Labour")</f>
        <v>0</v>
      </c>
      <c r="AK18" s="219">
        <f>SUMIFS('Data source'!AP$3:AP$185,ds_broadcostcat,$B18,'Data source'!$C$3:$C$185,"Internal Labour")
+SUMIFS('Data source'!AP$3:AP$185,ds_broadcostcat,$B18,'Data source'!$C$3:$C$185,"Contracted Labour")</f>
        <v>0</v>
      </c>
      <c r="AL18" s="219">
        <f>SUMIFS('Data source'!AQ$3:AQ$185,ds_broadcostcat,$B18,'Data source'!$C$3:$C$185,"Internal Labour")
+SUMIFS('Data source'!AQ$3:AQ$185,ds_broadcostcat,$B18,'Data source'!$C$3:$C$185,"Contracted Labour")</f>
        <v>0</v>
      </c>
      <c r="AM18" s="219">
        <f>SUMIFS('Data source'!AR$3:AR$185,ds_broadcostcat,$B18,'Data source'!$C$3:$C$185,"Internal Labour")
+SUMIFS('Data source'!AR$3:AR$185,ds_broadcostcat,$B18,'Data source'!$C$3:$C$185,"Contracted Labour")</f>
        <v>0</v>
      </c>
      <c r="AN18" s="219">
        <f>SUMIFS('Data source'!AS$3:AS$185,ds_broadcostcat,$B18,'Data source'!$C$3:$C$185,"Internal Labour")
+SUMIFS('Data source'!AS$3:AS$185,ds_broadcostcat,$B18,'Data source'!$C$3:$C$185,"Contracted Labour")</f>
        <v>0</v>
      </c>
      <c r="AO18" s="219">
        <f>SUMIFS('Data source'!AT$3:AT$185,ds_broadcostcat,$B18,'Data source'!$C$3:$C$185,"Internal Labour")
+SUMIFS('Data source'!AT$3:AT$185,ds_broadcostcat,$B18,'Data source'!$C$3:$C$185,"Contracted Labour")</f>
        <v>0</v>
      </c>
      <c r="AP18" s="219">
        <f>SUMIFS('Data source'!AU$3:AU$185,ds_broadcostcat,$B18,'Data source'!$C$3:$C$185,"Internal Labour")
+SUMIFS('Data source'!AU$3:AU$185,ds_broadcostcat,$B18,'Data source'!$C$3:$C$185,"Contracted Labour")</f>
        <v>0</v>
      </c>
      <c r="AQ18" s="219">
        <f>SUMIFS('Data source'!AV$3:AV$185,ds_broadcostcat,$B18,'Data source'!$C$3:$C$185,"Internal Labour")
+SUMIFS('Data source'!AV$3:AV$185,ds_broadcostcat,$B18,'Data source'!$C$3:$C$185,"Contracted Labour")</f>
        <v>0</v>
      </c>
      <c r="AR18" s="219">
        <f>SUMIFS('Data source'!AW$3:AW$185,ds_broadcostcat,$B18,'Data source'!$C$3:$C$185,"Internal Labour")
+SUMIFS('Data source'!AW$3:AW$185,ds_broadcostcat,$B18,'Data source'!$C$3:$C$185,"Contracted Labour")</f>
        <v>0</v>
      </c>
      <c r="AS18" s="219">
        <f>SUMIFS('Data source'!AX$3:AX$185,ds_broadcostcat,$B18,'Data source'!$C$3:$C$185,"Internal Labour")
+SUMIFS('Data source'!AX$3:AX$185,ds_broadcostcat,$B18,'Data source'!$C$3:$C$185,"Contracted Labour")</f>
        <v>0</v>
      </c>
      <c r="AT18" s="219">
        <f>SUMIFS('Data source'!AY$3:AY$185,ds_broadcostcat,$B18,'Data source'!$C$3:$C$185,"Internal Labour")
+SUMIFS('Data source'!AY$3:AY$185,ds_broadcostcat,$B18,'Data source'!$C$3:$C$185,"Contracted Labour")</f>
        <v>0</v>
      </c>
      <c r="AU18" s="219">
        <f>SUMIFS('Data source'!AZ$3:AZ$185,ds_broadcostcat,$B18,'Data source'!$C$3:$C$185,"Internal Labour")
+SUMIFS('Data source'!AZ$3:AZ$185,ds_broadcostcat,$B18,'Data source'!$C$3:$C$185,"Contracted Labour")</f>
        <v>0</v>
      </c>
      <c r="AV18" s="219">
        <f>SUMIFS('Data source'!BA$3:BA$185,ds_broadcostcat,$B18,'Data source'!$C$3:$C$185,"Internal Labour")
+SUMIFS('Data source'!BA$3:BA$185,ds_broadcostcat,$B18,'Data source'!$C$3:$C$185,"Contracted Labour")</f>
        <v>0</v>
      </c>
      <c r="AW18" s="219">
        <f>SUMIFS('Data source'!BB$3:BB$185,ds_broadcostcat,$B18,'Data source'!$C$3:$C$185,"Internal Labour")
+SUMIFS('Data source'!BB$3:BB$185,ds_broadcostcat,$B18,'Data source'!$C$3:$C$185,"Contracted Labour")</f>
        <v>0</v>
      </c>
      <c r="AX18" s="219">
        <f>SUMIFS('Data source'!BC$3:BC$185,ds_broadcostcat,$B18,'Data source'!$C$3:$C$185,"Internal Labour")
+SUMIFS('Data source'!BC$3:BC$185,ds_broadcostcat,$B18,'Data source'!$C$3:$C$185,"Contracted Labour")</f>
        <v>0</v>
      </c>
      <c r="AY18" s="219">
        <f>SUMIFS('Data source'!BD$3:BD$185,ds_broadcostcat,$B18,'Data source'!$C$3:$C$185,"Internal Labour")
+SUMIFS('Data source'!BD$3:BD$185,ds_broadcostcat,$B18,'Data source'!$C$3:$C$185,"Contracted Labour")</f>
        <v>0</v>
      </c>
      <c r="AZ18" s="219">
        <f>SUMIFS('Data source'!BE$3:BE$185,ds_broadcostcat,$B18,'Data source'!$C$3:$C$185,"Internal Labour")
+SUMIFS('Data source'!BE$3:BE$185,ds_broadcostcat,$B18,'Data source'!$C$3:$C$185,"Contracted Labour")</f>
        <v>0</v>
      </c>
      <c r="BA18" s="219">
        <f>SUMIFS('Data source'!BF$3:BF$185,ds_broadcostcat,$B18,'Data source'!$C$3:$C$185,"Internal Labour")
+SUMIFS('Data source'!BF$3:BF$185,ds_broadcostcat,$B18,'Data source'!$C$3:$C$185,"Contracted Labour")</f>
        <v>0</v>
      </c>
      <c r="BB18" s="219">
        <f>SUMIFS('Data source'!BG$3:BG$185,ds_broadcostcat,$B18,'Data source'!$C$3:$C$185,"Internal Labour")
+SUMIFS('Data source'!BG$3:BG$185,ds_broadcostcat,$B18,'Data source'!$C$3:$C$185,"Contracted Labour")</f>
        <v>0</v>
      </c>
      <c r="BC18" s="219">
        <f>SUMIFS('Data source'!BH$3:BH$185,ds_broadcostcat,$B18,'Data source'!$C$3:$C$185,"Internal Labour")
+SUMIFS('Data source'!BH$3:BH$185,ds_broadcostcat,$B18,'Data source'!$C$3:$C$185,"Contracted Labour")</f>
        <v>0</v>
      </c>
      <c r="BD18" s="219">
        <f>SUMIFS('Data source'!BI$3:BI$185,ds_broadcostcat,$B18,'Data source'!$C$3:$C$185,"Internal Labour")
+SUMIFS('Data source'!BI$3:BI$185,ds_broadcostcat,$B18,'Data source'!$C$3:$C$185,"Contracted Labour")</f>
        <v>0</v>
      </c>
      <c r="BE18" s="219">
        <f>SUMIFS('Data source'!BJ$3:BJ$185,ds_broadcostcat,$B18,'Data source'!$C$3:$C$185,"Internal Labour")
+SUMIFS('Data source'!BJ$3:BJ$185,ds_broadcostcat,$B18,'Data source'!$C$3:$C$185,"Contracted Labour")</f>
        <v>0</v>
      </c>
      <c r="BF18" s="219">
        <f>SUMIFS('Data source'!BK$3:BK$185,ds_broadcostcat,$B18,'Data source'!$C$3:$C$185,"Internal Labour")
+SUMIFS('Data source'!BK$3:BK$185,ds_broadcostcat,$B18,'Data source'!$C$3:$C$185,"Contracted Labour")</f>
        <v>0</v>
      </c>
      <c r="BG18" s="219">
        <f>SUMIFS('Data source'!BL$3:BL$185,ds_broadcostcat,$B18,'Data source'!$C$3:$C$185,"Internal Labour")
+SUMIFS('Data source'!BL$3:BL$185,ds_broadcostcat,$B18,'Data source'!$C$3:$C$185,"Contracted Labour")</f>
        <v>0</v>
      </c>
      <c r="BH18" s="219">
        <f>SUMIFS('Data source'!BM$3:BM$185,ds_broadcostcat,$B18,'Data source'!$C$3:$C$185,"Internal Labour")
+SUMIFS('Data source'!BM$3:BM$185,ds_broadcostcat,$B18,'Data source'!$C$3:$C$185,"Contracted Labour")</f>
        <v>0</v>
      </c>
      <c r="BI18" s="219">
        <f>SUMIFS('Data source'!BN$3:BN$185,ds_broadcostcat,$B18,'Data source'!$C$3:$C$185,"Internal Labour")
+SUMIFS('Data source'!BN$3:BN$185,ds_broadcostcat,$B18,'Data source'!$C$3:$C$185,"Contracted Labour")</f>
        <v>0</v>
      </c>
      <c r="BJ18" s="219">
        <f>SUMIFS('Data source'!BO$3:BO$185,ds_broadcostcat,$B18,'Data source'!$C$3:$C$185,"Internal Labour")
+SUMIFS('Data source'!BO$3:BO$185,ds_broadcostcat,$B18,'Data source'!$C$3:$C$185,"Contracted Labour")</f>
        <v>0</v>
      </c>
      <c r="BK18" s="219">
        <f>SUMIFS('Data source'!BP$3:BP$185,ds_broadcostcat,$B18,'Data source'!$C$3:$C$185,"Internal Labour")
+SUMIFS('Data source'!BP$3:BP$185,ds_broadcostcat,$B18,'Data source'!$C$3:$C$185,"Contracted Labour")</f>
        <v>0</v>
      </c>
      <c r="BL18" s="219">
        <f>SUMIFS('Data source'!BQ$3:BQ$185,ds_broadcostcat,$B18,'Data source'!$C$3:$C$185,"Internal Labour")
+SUMIFS('Data source'!BQ$3:BQ$185,ds_broadcostcat,$B18,'Data source'!$C$3:$C$185,"Contracted Labour")</f>
        <v>0</v>
      </c>
      <c r="BM18" s="219">
        <f>SUMIFS('Data source'!BR$3:BR$185,ds_broadcostcat,$B18,'Data source'!$C$3:$C$185,"Internal Labour")
+SUMIFS('Data source'!BR$3:BR$185,ds_broadcostcat,$B18,'Data source'!$C$3:$C$185,"Contracted Labour")</f>
        <v>0</v>
      </c>
      <c r="BN18" s="219">
        <f>SUMIFS('Data source'!BS$3:BS$185,ds_broadcostcat,$B18,'Data source'!$C$3:$C$185,"Internal Labour")
+SUMIFS('Data source'!BS$3:BS$185,ds_broadcostcat,$B18,'Data source'!$C$3:$C$185,"Contracted Labour")</f>
        <v>0</v>
      </c>
      <c r="BO18" s="219">
        <f>SUMIFS('Data source'!BT$3:BT$185,ds_broadcostcat,$B18,'Data source'!$C$3:$C$185,"Internal Labour")
+SUMIFS('Data source'!BT$3:BT$185,ds_broadcostcat,$B18,'Data source'!$C$3:$C$185,"Contracted Labour")</f>
        <v>0</v>
      </c>
      <c r="BP18" s="219">
        <f>SUMIFS('Data source'!BU$3:BU$185,ds_broadcostcat,$B18,'Data source'!$C$3:$C$185,"Internal Labour")
+SUMIFS('Data source'!BU$3:BU$185,ds_broadcostcat,$B18,'Data source'!$C$3:$C$185,"Contracted Labour")</f>
        <v>0</v>
      </c>
      <c r="BQ18" s="219">
        <f>SUMIFS('Data source'!BV$3:BV$185,ds_broadcostcat,$B18,'Data source'!$C$3:$C$185,"Internal Labour")
+SUMIFS('Data source'!BV$3:BV$185,ds_broadcostcat,$B18,'Data source'!$C$3:$C$185,"Contracted Labour")</f>
        <v>0</v>
      </c>
      <c r="BR18" s="219">
        <f>SUMIFS('Data source'!BW$3:BW$185,ds_broadcostcat,$B18,'Data source'!$C$3:$C$185,"Internal Labour")
+SUMIFS('Data source'!BW$3:BW$185,ds_broadcostcat,$B18,'Data source'!$C$3:$C$185,"Contracted Labour")</f>
        <v>0</v>
      </c>
      <c r="BS18" s="219">
        <f>SUMIFS('Data source'!BX$3:BX$185,ds_broadcostcat,$B18,'Data source'!$C$3:$C$185,"Internal Labour")
+SUMIFS('Data source'!BX$3:BX$185,ds_broadcostcat,$B18,'Data source'!$C$3:$C$185,"Contracted Labour")</f>
        <v>0</v>
      </c>
      <c r="BT18" s="219">
        <f>SUMIFS('Data source'!BY$3:BY$185,ds_broadcostcat,$B18,'Data source'!$C$3:$C$185,"Internal Labour")
+SUMIFS('Data source'!BY$3:BY$185,ds_broadcostcat,$B18,'Data source'!$C$3:$C$185,"Contracted Labour")</f>
        <v>0</v>
      </c>
      <c r="BU18" s="219">
        <f>SUMIFS('Data source'!BZ$3:BZ$185,ds_broadcostcat,$B18,'Data source'!$C$3:$C$185,"Internal Labour")
+SUMIFS('Data source'!BZ$3:BZ$185,ds_broadcostcat,$B18,'Data source'!$C$3:$C$185,"Contracted Labour")</f>
        <v>0</v>
      </c>
      <c r="BV18" s="219">
        <f>SUMIFS('Data source'!CA$3:CA$185,ds_broadcostcat,$B18,'Data source'!$C$3:$C$185,"Internal Labour")
+SUMIFS('Data source'!CA$3:CA$185,ds_broadcostcat,$B18,'Data source'!$C$3:$C$185,"Contracted Labour")</f>
        <v>0</v>
      </c>
      <c r="BW18" s="219">
        <f>SUMIFS('Data source'!CB$3:CB$185,ds_broadcostcat,$B18,'Data source'!$C$3:$C$185,"Internal Labour")
+SUMIFS('Data source'!CB$3:CB$185,ds_broadcostcat,$B18,'Data source'!$C$3:$C$185,"Contracted Labour")</f>
        <v>0</v>
      </c>
      <c r="BX18" s="219">
        <f>SUMIFS('Data source'!CC$3:CC$185,ds_broadcostcat,$B18,'Data source'!$C$3:$C$185,"Internal Labour")
+SUMIFS('Data source'!CC$3:CC$185,ds_broadcostcat,$B18,'Data source'!$C$3:$C$185,"Contracted Labour")</f>
        <v>0</v>
      </c>
      <c r="BY18" s="219">
        <f>SUMIFS('Data source'!CD$3:CD$185,ds_broadcostcat,$B18,'Data source'!$C$3:$C$185,"Internal Labour")
+SUMIFS('Data source'!CD$3:CD$185,ds_broadcostcat,$B18,'Data source'!$C$3:$C$185,"Contracted Labour")</f>
        <v>0</v>
      </c>
      <c r="BZ18" s="219">
        <f>SUMIFS('Data source'!CE$3:CE$185,ds_broadcostcat,$B18,'Data source'!$C$3:$C$185,"Internal Labour")
+SUMIFS('Data source'!CE$3:CE$185,ds_broadcostcat,$B18,'Data source'!$C$3:$C$185,"Contracted Labour")</f>
        <v>0</v>
      </c>
      <c r="CA18" s="219">
        <f>SUMIFS('Data source'!CF$3:CF$185,ds_broadcostcat,$B18,'Data source'!$C$3:$C$185,"Internal Labour")
+SUMIFS('Data source'!CF$3:CF$185,ds_broadcostcat,$B18,'Data source'!$C$3:$C$185,"Contracted Labour")</f>
        <v>0</v>
      </c>
      <c r="CB18" s="219">
        <f>SUMIFS('Data source'!CG$3:CG$185,ds_broadcostcat,$B18,'Data source'!$C$3:$C$185,"Internal Labour")
+SUMIFS('Data source'!CG$3:CG$185,ds_broadcostcat,$B18,'Data source'!$C$3:$C$185,"Contracted Labour")</f>
        <v>0</v>
      </c>
      <c r="CC18" s="219">
        <f>SUMIFS('Data source'!CH$3:CH$185,ds_broadcostcat,$B18,'Data source'!$C$3:$C$185,"Internal Labour")
+SUMIFS('Data source'!CH$3:CH$185,ds_broadcostcat,$B18,'Data source'!$C$3:$C$185,"Contracted Labour")</f>
        <v>0</v>
      </c>
      <c r="CD18" s="219">
        <f>SUMIFS('Data source'!CI$3:CI$185,ds_broadcostcat,$B18,'Data source'!$C$3:$C$185,"Internal Labour")
+SUMIFS('Data source'!CI$3:CI$185,ds_broadcostcat,$B18,'Data source'!$C$3:$C$185,"Contracted Labour")</f>
        <v>0</v>
      </c>
      <c r="CE18" s="219">
        <f>SUMIFS('Data source'!CJ$3:CJ$185,ds_broadcostcat,$B18,'Data source'!$C$3:$C$185,"Internal Labour")
+SUMIFS('Data source'!CJ$3:CJ$185,ds_broadcostcat,$B18,'Data source'!$C$3:$C$185,"Contracted Labour")</f>
        <v>0</v>
      </c>
      <c r="CF18" s="219">
        <f>SUMIFS('Data source'!CK$3:CK$185,ds_broadcostcat,$B18,'Data source'!$C$3:$C$185,"Internal Labour")
+SUMIFS('Data source'!CK$3:CK$185,ds_broadcostcat,$B18,'Data source'!$C$3:$C$185,"Contracted Labour")</f>
        <v>0</v>
      </c>
      <c r="CG18" s="219">
        <f>SUMIFS('Data source'!CL$3:CL$185,ds_broadcostcat,$B18,'Data source'!$C$3:$C$185,"Internal Labour")
+SUMIFS('Data source'!CL$3:CL$185,ds_broadcostcat,$B18,'Data source'!$C$3:$C$185,"Contracted Labour")</f>
        <v>0</v>
      </c>
      <c r="CH18" s="219">
        <f>SUMIFS('Data source'!CM$3:CM$185,ds_broadcostcat,$B18,'Data source'!$C$3:$C$185,"Internal Labour")
+SUMIFS('Data source'!CM$3:CM$185,ds_broadcostcat,$B18,'Data source'!$C$3:$C$185,"Contracted Labour")</f>
        <v>0</v>
      </c>
      <c r="CI18" s="219">
        <f>SUMIFS('Data source'!CN$3:CN$185,ds_broadcostcat,$B18,'Data source'!$C$3:$C$185,"Internal Labour")
+SUMIFS('Data source'!CN$3:CN$185,ds_broadcostcat,$B18,'Data source'!$C$3:$C$185,"Contracted Labour")</f>
        <v>0</v>
      </c>
      <c r="CJ18" s="219">
        <f>SUMIFS('Data source'!CO$3:CO$185,ds_broadcostcat,$B18,'Data source'!$C$3:$C$185,"Internal Labour")
+SUMIFS('Data source'!CO$3:CO$185,ds_broadcostcat,$B18,'Data source'!$C$3:$C$185,"Contracted Labour")</f>
        <v>0</v>
      </c>
      <c r="CK18" s="219">
        <f>SUMIFS('Data source'!CP$3:CP$185,ds_broadcostcat,$B18,'Data source'!$C$3:$C$185,"Internal Labour")
+SUMIFS('Data source'!CP$3:CP$185,ds_broadcostcat,$B18,'Data source'!$C$3:$C$185,"Contracted Labour")</f>
        <v>0</v>
      </c>
      <c r="CL18" s="219">
        <f>SUMIFS('Data source'!CQ$3:CQ$185,ds_broadcostcat,$B18,'Data source'!$C$3:$C$185,"Internal Labour")
+SUMIFS('Data source'!CQ$3:CQ$185,ds_broadcostcat,$B18,'Data source'!$C$3:$C$185,"Contracted Labour")</f>
        <v>0</v>
      </c>
      <c r="CM18" s="219">
        <f>SUMIFS('Data source'!CR$3:CR$185,ds_broadcostcat,$B18,'Data source'!$C$3:$C$185,"Internal Labour")
+SUMIFS('Data source'!CR$3:CR$185,ds_broadcostcat,$B18,'Data source'!$C$3:$C$185,"Contracted Labour")</f>
        <v>0</v>
      </c>
      <c r="CN18" s="219">
        <f>SUMIFS('Data source'!CS$3:CS$185,ds_broadcostcat,$B18,'Data source'!$C$3:$C$185,"Internal Labour")
+SUMIFS('Data source'!CS$3:CS$185,ds_broadcostcat,$B18,'Data source'!$C$3:$C$185,"Contracted Labour")</f>
        <v>0</v>
      </c>
      <c r="CO18" s="219">
        <f>SUMIFS('Data source'!CT$3:CT$185,ds_broadcostcat,$B18,'Data source'!$C$3:$C$185,"Internal Labour")
+SUMIFS('Data source'!CT$3:CT$185,ds_broadcostcat,$B18,'Data source'!$C$3:$C$185,"Contracted Labour")</f>
        <v>0</v>
      </c>
      <c r="CP18" s="219">
        <f>SUMIFS('Data source'!CU$3:CU$185,ds_broadcostcat,$B18,'Data source'!$C$3:$C$185,"Internal Labour")
+SUMIFS('Data source'!CU$3:CU$185,ds_broadcostcat,$B18,'Data source'!$C$3:$C$185,"Contracted Labour")</f>
        <v>0</v>
      </c>
      <c r="CQ18" s="219">
        <f>SUMIFS('Data source'!CV$3:CV$185,ds_broadcostcat,$B18,'Data source'!$C$3:$C$185,"Internal Labour")
+SUMIFS('Data source'!CV$3:CV$185,ds_broadcostcat,$B18,'Data source'!$C$3:$C$185,"Contracted Labour")</f>
        <v>0</v>
      </c>
      <c r="CR18" s="219">
        <f>SUMIFS('Data source'!CW$3:CW$185,ds_broadcostcat,$B18,'Data source'!$C$3:$C$185,"Internal Labour")
+SUMIFS('Data source'!CW$3:CW$185,ds_broadcostcat,$B18,'Data source'!$C$3:$C$185,"Contracted Labour")</f>
        <v>0</v>
      </c>
      <c r="CS18" s="219">
        <f>SUMIFS('Data source'!CX$3:CX$185,ds_broadcostcat,$B18,'Data source'!$C$3:$C$185,"Internal Labour")
+SUMIFS('Data source'!CX$3:CX$185,ds_broadcostcat,$B18,'Data source'!$C$3:$C$185,"Contracted Labour")</f>
        <v>0</v>
      </c>
      <c r="CT18" s="219">
        <f>SUMIFS('Data source'!CY$3:CY$185,ds_broadcostcat,$B18,'Data source'!$C$3:$C$185,"Internal Labour")
+SUMIFS('Data source'!CY$3:CY$185,ds_broadcostcat,$B18,'Data source'!$C$3:$C$185,"Contracted Labour")</f>
        <v>0</v>
      </c>
      <c r="CU18" s="220">
        <f t="shared" si="6"/>
        <v>0</v>
      </c>
      <c r="CV18" s="278" t="str">
        <f t="shared" si="0"/>
        <v>[Spare]</v>
      </c>
      <c r="CW18" s="65"/>
      <c r="CX18" s="204"/>
      <c r="CY18" s="205"/>
      <c r="CZ18" s="205"/>
      <c r="DA18" s="205"/>
      <c r="DB18" s="205"/>
      <c r="DC18" s="205"/>
      <c r="DD18" s="219">
        <f t="shared" si="7"/>
        <v>0</v>
      </c>
      <c r="DE18" s="219">
        <f t="shared" si="8"/>
        <v>0</v>
      </c>
      <c r="DF18" s="219">
        <f t="shared" si="9"/>
        <v>0</v>
      </c>
      <c r="DG18" s="219">
        <f t="shared" si="10"/>
        <v>0</v>
      </c>
      <c r="DH18" s="219">
        <f t="shared" si="11"/>
        <v>0</v>
      </c>
    </row>
    <row r="19" spans="1:113" s="45" customFormat="1" ht="17.25" thickBot="1" x14ac:dyDescent="0.35">
      <c r="A19"/>
      <c r="B19" s="194" t="s">
        <v>147</v>
      </c>
      <c r="C19" s="221">
        <f t="shared" ref="C19:BR19" si="12">SUM(C9:C18)</f>
        <v>6</v>
      </c>
      <c r="D19" s="221">
        <f t="shared" ref="D19:AQ19" si="13">SUM(D9:D18)</f>
        <v>6</v>
      </c>
      <c r="E19" s="221">
        <f t="shared" si="13"/>
        <v>6</v>
      </c>
      <c r="F19" s="221">
        <f t="shared" si="13"/>
        <v>6</v>
      </c>
      <c r="G19" s="221">
        <f t="shared" si="13"/>
        <v>6</v>
      </c>
      <c r="H19" s="221">
        <f t="shared" si="13"/>
        <v>6</v>
      </c>
      <c r="I19" s="221">
        <f t="shared" si="13"/>
        <v>6</v>
      </c>
      <c r="J19" s="221">
        <f t="shared" si="13"/>
        <v>6</v>
      </c>
      <c r="K19" s="221">
        <f t="shared" si="13"/>
        <v>6</v>
      </c>
      <c r="L19" s="221">
        <f t="shared" si="13"/>
        <v>6</v>
      </c>
      <c r="M19" s="221">
        <f t="shared" si="13"/>
        <v>6</v>
      </c>
      <c r="N19" s="221">
        <f t="shared" si="13"/>
        <v>6</v>
      </c>
      <c r="O19" s="221">
        <f t="shared" si="13"/>
        <v>11.66282099479468</v>
      </c>
      <c r="P19" s="221">
        <f t="shared" si="13"/>
        <v>11.66282099479468</v>
      </c>
      <c r="Q19" s="221">
        <f t="shared" si="13"/>
        <v>11.66282099479468</v>
      </c>
      <c r="R19" s="221">
        <f t="shared" si="13"/>
        <v>11.66282099479468</v>
      </c>
      <c r="S19" s="221">
        <f t="shared" si="13"/>
        <v>11.66282099479468</v>
      </c>
      <c r="T19" s="221">
        <f t="shared" si="13"/>
        <v>11.66282099479468</v>
      </c>
      <c r="U19" s="221">
        <f t="shared" si="13"/>
        <v>11.66282099479468</v>
      </c>
      <c r="V19" s="221">
        <f t="shared" si="13"/>
        <v>11.66282099479468</v>
      </c>
      <c r="W19" s="221">
        <f t="shared" si="13"/>
        <v>11.66282099479468</v>
      </c>
      <c r="X19" s="221">
        <f t="shared" si="13"/>
        <v>11.66282099479468</v>
      </c>
      <c r="Y19" s="221">
        <f t="shared" si="13"/>
        <v>11.66282099479468</v>
      </c>
      <c r="Z19" s="221">
        <f t="shared" si="13"/>
        <v>11.66282099479468</v>
      </c>
      <c r="AA19" s="221">
        <f t="shared" si="13"/>
        <v>23.171711972238292</v>
      </c>
      <c r="AB19" s="221">
        <f t="shared" si="13"/>
        <v>23.171711972238292</v>
      </c>
      <c r="AC19" s="221">
        <f t="shared" si="13"/>
        <v>23.171711972238292</v>
      </c>
      <c r="AD19" s="221">
        <f t="shared" si="13"/>
        <v>23.171711972238292</v>
      </c>
      <c r="AE19" s="221">
        <f t="shared" si="13"/>
        <v>23.171711972238292</v>
      </c>
      <c r="AF19" s="221">
        <f t="shared" si="13"/>
        <v>23.171711972238292</v>
      </c>
      <c r="AG19" s="221">
        <f t="shared" si="13"/>
        <v>23.171711972238292</v>
      </c>
      <c r="AH19" s="221">
        <f t="shared" si="13"/>
        <v>23.171711972238292</v>
      </c>
      <c r="AI19" s="221">
        <f t="shared" si="13"/>
        <v>23.171711972238292</v>
      </c>
      <c r="AJ19" s="221">
        <f t="shared" si="13"/>
        <v>23.171711972238292</v>
      </c>
      <c r="AK19" s="221">
        <f t="shared" si="13"/>
        <v>23.171711972238292</v>
      </c>
      <c r="AL19" s="221">
        <f t="shared" si="13"/>
        <v>23.171711972238292</v>
      </c>
      <c r="AM19" s="221">
        <f t="shared" si="13"/>
        <v>20.862197802197798</v>
      </c>
      <c r="AN19" s="221">
        <f t="shared" si="13"/>
        <v>20.862197802197798</v>
      </c>
      <c r="AO19" s="221">
        <f t="shared" si="13"/>
        <v>20.862197802197798</v>
      </c>
      <c r="AP19" s="221">
        <f t="shared" si="13"/>
        <v>20.862197802197798</v>
      </c>
      <c r="AQ19" s="221">
        <f t="shared" si="13"/>
        <v>20.862197802197798</v>
      </c>
      <c r="AR19" s="221">
        <f t="shared" si="12"/>
        <v>20.862197802197798</v>
      </c>
      <c r="AS19" s="221">
        <f t="shared" si="12"/>
        <v>20.862197802197798</v>
      </c>
      <c r="AT19" s="221">
        <f t="shared" si="12"/>
        <v>20.862197802197798</v>
      </c>
      <c r="AU19" s="221">
        <f t="shared" si="12"/>
        <v>20.862197802197798</v>
      </c>
      <c r="AV19" s="221">
        <f t="shared" si="12"/>
        <v>20.862197802197798</v>
      </c>
      <c r="AW19" s="221">
        <f t="shared" si="12"/>
        <v>20.862197802197798</v>
      </c>
      <c r="AX19" s="221">
        <f t="shared" si="12"/>
        <v>20.862197802197798</v>
      </c>
      <c r="AY19" s="221">
        <f t="shared" si="12"/>
        <v>12.154505494505496</v>
      </c>
      <c r="AZ19" s="221">
        <f t="shared" si="12"/>
        <v>12.154505494505496</v>
      </c>
      <c r="BA19" s="221">
        <f t="shared" si="12"/>
        <v>12.154505494505496</v>
      </c>
      <c r="BB19" s="221">
        <f t="shared" si="12"/>
        <v>12.154505494505496</v>
      </c>
      <c r="BC19" s="221">
        <f t="shared" si="12"/>
        <v>12.154505494505496</v>
      </c>
      <c r="BD19" s="221">
        <f t="shared" si="12"/>
        <v>12.154505494505496</v>
      </c>
      <c r="BE19" s="221">
        <f t="shared" si="12"/>
        <v>12.154505494505496</v>
      </c>
      <c r="BF19" s="221">
        <f t="shared" si="12"/>
        <v>12.154505494505496</v>
      </c>
      <c r="BG19" s="221">
        <f t="shared" si="12"/>
        <v>12.154505494505496</v>
      </c>
      <c r="BH19" s="221">
        <f t="shared" si="12"/>
        <v>12.154505494505496</v>
      </c>
      <c r="BI19" s="221">
        <f t="shared" si="12"/>
        <v>12.154505494505496</v>
      </c>
      <c r="BJ19" s="221">
        <f t="shared" si="12"/>
        <v>12.154505494505496</v>
      </c>
      <c r="BK19" s="221">
        <f t="shared" si="12"/>
        <v>14.296703296703299</v>
      </c>
      <c r="BL19" s="221">
        <f t="shared" si="12"/>
        <v>14.296703296703299</v>
      </c>
      <c r="BM19" s="221">
        <f t="shared" si="12"/>
        <v>14.296703296703299</v>
      </c>
      <c r="BN19" s="221">
        <f t="shared" si="12"/>
        <v>14.296703296703299</v>
      </c>
      <c r="BO19" s="221">
        <f t="shared" si="12"/>
        <v>14.296703296703299</v>
      </c>
      <c r="BP19" s="221">
        <f t="shared" si="12"/>
        <v>14.296703296703299</v>
      </c>
      <c r="BQ19" s="221">
        <f t="shared" si="12"/>
        <v>14.296703296703299</v>
      </c>
      <c r="BR19" s="221">
        <f t="shared" si="12"/>
        <v>14.296703296703299</v>
      </c>
      <c r="BS19" s="221">
        <f t="shared" ref="BS19:BV19" si="14">SUM(BS9:BS18)</f>
        <v>14.296703296703299</v>
      </c>
      <c r="BT19" s="221">
        <f t="shared" si="14"/>
        <v>14.296703296703299</v>
      </c>
      <c r="BU19" s="221">
        <f t="shared" si="14"/>
        <v>14.296703296703299</v>
      </c>
      <c r="BV19" s="221">
        <f t="shared" si="14"/>
        <v>14.296703296703299</v>
      </c>
      <c r="BW19" s="221">
        <f t="shared" ref="BW19:CG19" si="15">SUM(BW9:BW18)</f>
        <v>1.3115384615384613</v>
      </c>
      <c r="BX19" s="221">
        <f t="shared" si="15"/>
        <v>1.3115384615384613</v>
      </c>
      <c r="BY19" s="221">
        <f t="shared" si="15"/>
        <v>1.3115384615384613</v>
      </c>
      <c r="BZ19" s="221">
        <f t="shared" si="15"/>
        <v>1.3115384615384613</v>
      </c>
      <c r="CA19" s="221">
        <f t="shared" si="15"/>
        <v>1.3115384615384613</v>
      </c>
      <c r="CB19" s="221">
        <f t="shared" si="15"/>
        <v>1.3115384615384613</v>
      </c>
      <c r="CC19" s="221">
        <f t="shared" si="15"/>
        <v>1.3115384615384613</v>
      </c>
      <c r="CD19" s="221">
        <f t="shared" si="15"/>
        <v>1.3115384615384613</v>
      </c>
      <c r="CE19" s="221">
        <f t="shared" si="15"/>
        <v>1.3115384615384613</v>
      </c>
      <c r="CF19" s="221">
        <f t="shared" si="15"/>
        <v>1.3115384615384613</v>
      </c>
      <c r="CG19" s="221">
        <f t="shared" si="15"/>
        <v>1.3115384615384613</v>
      </c>
      <c r="CH19" s="221">
        <f t="shared" ref="CH19:CL19" si="16">SUM(CH9:CH18)</f>
        <v>1.3115384615384613</v>
      </c>
      <c r="CI19" s="221">
        <f t="shared" si="16"/>
        <v>0</v>
      </c>
      <c r="CJ19" s="221">
        <f t="shared" si="16"/>
        <v>0</v>
      </c>
      <c r="CK19" s="221">
        <f t="shared" si="16"/>
        <v>0</v>
      </c>
      <c r="CL19" s="221">
        <f t="shared" si="16"/>
        <v>0</v>
      </c>
      <c r="CM19" s="221">
        <f t="shared" ref="CM19:CQ19" si="17">SUM(CM9:CM18)</f>
        <v>0</v>
      </c>
      <c r="CN19" s="221">
        <f t="shared" si="17"/>
        <v>0</v>
      </c>
      <c r="CO19" s="221">
        <f t="shared" si="17"/>
        <v>0</v>
      </c>
      <c r="CP19" s="221">
        <f t="shared" si="17"/>
        <v>0</v>
      </c>
      <c r="CQ19" s="221">
        <f t="shared" si="17"/>
        <v>0</v>
      </c>
      <c r="CR19" s="221">
        <f t="shared" ref="CR19:CT19" si="18">SUM(CR9:CR18)</f>
        <v>0</v>
      </c>
      <c r="CS19" s="221">
        <f t="shared" si="18"/>
        <v>0</v>
      </c>
      <c r="CT19" s="221">
        <f t="shared" si="18"/>
        <v>0</v>
      </c>
      <c r="CU19" s="222">
        <f t="shared" si="6"/>
        <v>3.3839560439560445</v>
      </c>
      <c r="CV19" s="81"/>
      <c r="CX19" s="206"/>
      <c r="CY19" s="206"/>
      <c r="CZ19" s="206"/>
      <c r="DA19" s="206"/>
      <c r="DB19" s="206"/>
      <c r="DC19" s="207"/>
      <c r="DD19" s="222">
        <f t="shared" ref="DD19" si="19">SUM(C19:AX19)</f>
        <v>740.36076923076939</v>
      </c>
      <c r="DE19" s="222">
        <f t="shared" ref="DE19" si="20">SUM(AY19:BJ19)</f>
        <v>145.85406593406597</v>
      </c>
      <c r="DF19" s="222">
        <f t="shared" ref="DF19" si="21">SUM(BK19:BV19)</f>
        <v>171.56043956043959</v>
      </c>
      <c r="DG19" s="222">
        <f t="shared" ref="DG19" si="22">SUM(BW19:CH19)</f>
        <v>15.738461538461536</v>
      </c>
      <c r="DH19" s="222">
        <f t="shared" ref="DH19" si="23">SUM(CI19:CQ19)</f>
        <v>0</v>
      </c>
      <c r="DI19"/>
    </row>
    <row r="20" spans="1:113" x14ac:dyDescent="0.3">
      <c r="B20" s="229" t="s">
        <v>148</v>
      </c>
      <c r="C20" s="240">
        <f>SUM(Internal_labour_inputs!H9:H738)+SUM(Outsourced_labour_inputs!H9:H912)</f>
        <v>6</v>
      </c>
      <c r="D20" s="240">
        <f>SUM(Internal_labour_inputs!I9:I738)+SUM(Outsourced_labour_inputs!I9:I912)</f>
        <v>6</v>
      </c>
      <c r="E20" s="240">
        <f>SUM(Internal_labour_inputs!J9:J738)+SUM(Outsourced_labour_inputs!J9:J912)</f>
        <v>6</v>
      </c>
      <c r="F20" s="240">
        <f>SUM(Internal_labour_inputs!K9:K738)+SUM(Outsourced_labour_inputs!K9:K912)</f>
        <v>6</v>
      </c>
      <c r="G20" s="240">
        <f>SUM(Internal_labour_inputs!L9:L738)+SUM(Outsourced_labour_inputs!L9:L912)</f>
        <v>6</v>
      </c>
      <c r="H20" s="240">
        <f>SUM(Internal_labour_inputs!M9:M738)+SUM(Outsourced_labour_inputs!M9:M912)</f>
        <v>6</v>
      </c>
      <c r="I20" s="240">
        <f>SUM(Internal_labour_inputs!N9:N738)+SUM(Outsourced_labour_inputs!N9:N912)</f>
        <v>6</v>
      </c>
      <c r="J20" s="240">
        <f>SUM(Internal_labour_inputs!O9:O738)+SUM(Outsourced_labour_inputs!O9:O912)</f>
        <v>6</v>
      </c>
      <c r="K20" s="240">
        <f>SUM(Internal_labour_inputs!P9:P738)+SUM(Outsourced_labour_inputs!P9:P912)</f>
        <v>6</v>
      </c>
      <c r="L20" s="240">
        <f>SUM(Internal_labour_inputs!Q9:Q738)+SUM(Outsourced_labour_inputs!Q9:Q912)</f>
        <v>6</v>
      </c>
      <c r="M20" s="240">
        <f>SUM(Internal_labour_inputs!R9:R738)+SUM(Outsourced_labour_inputs!R9:R912)</f>
        <v>6</v>
      </c>
      <c r="N20" s="240">
        <f>SUM(Internal_labour_inputs!S9:S738)+SUM(Outsourced_labour_inputs!S9:S912)</f>
        <v>6</v>
      </c>
      <c r="O20" s="240">
        <f>SUM(Internal_labour_inputs!T9:T738)+SUM(Outsourced_labour_inputs!T9:T912)</f>
        <v>11.662820994794677</v>
      </c>
      <c r="P20" s="240">
        <f>SUM(Internal_labour_inputs!U9:U738)+SUM(Outsourced_labour_inputs!U9:U912)</f>
        <v>11.662820994794677</v>
      </c>
      <c r="Q20" s="240">
        <f>SUM(Internal_labour_inputs!V9:V738)+SUM(Outsourced_labour_inputs!V9:V912)</f>
        <v>11.662820994794677</v>
      </c>
      <c r="R20" s="240">
        <f>SUM(Internal_labour_inputs!W9:W738)+SUM(Outsourced_labour_inputs!W9:W912)</f>
        <v>11.662820994794677</v>
      </c>
      <c r="S20" s="240">
        <f>SUM(Internal_labour_inputs!X9:X738)+SUM(Outsourced_labour_inputs!X9:X912)</f>
        <v>11.662820994794677</v>
      </c>
      <c r="T20" s="240">
        <f>SUM(Internal_labour_inputs!Y9:Y738)+SUM(Outsourced_labour_inputs!Y9:Y912)</f>
        <v>11.662820994794677</v>
      </c>
      <c r="U20" s="240">
        <f>SUM(Internal_labour_inputs!Z9:Z738)+SUM(Outsourced_labour_inputs!Z9:Z912)</f>
        <v>11.662820994794677</v>
      </c>
      <c r="V20" s="240">
        <f>SUM(Internal_labour_inputs!AA9:AA738)+SUM(Outsourced_labour_inputs!AA9:AA912)</f>
        <v>11.662820994794677</v>
      </c>
      <c r="W20" s="240">
        <f>SUM(Internal_labour_inputs!AB9:AB738)+SUM(Outsourced_labour_inputs!AB9:AB912)</f>
        <v>11.662820994794677</v>
      </c>
      <c r="X20" s="240">
        <f>SUM(Internal_labour_inputs!AC9:AC738)+SUM(Outsourced_labour_inputs!AC9:AC912)</f>
        <v>11.662820994794677</v>
      </c>
      <c r="Y20" s="240">
        <f>SUM(Internal_labour_inputs!AD9:AD738)+SUM(Outsourced_labour_inputs!AD9:AD912)</f>
        <v>11.662820994794677</v>
      </c>
      <c r="Z20" s="240">
        <f>SUM(Internal_labour_inputs!AE9:AE738)+SUM(Outsourced_labour_inputs!AE9:AE912)</f>
        <v>11.662820994794677</v>
      </c>
      <c r="AA20" s="240">
        <f>SUM(Internal_labour_inputs!AF9:AF738)+SUM(Outsourced_labour_inputs!AF9:AF912)</f>
        <v>23.171711972238292</v>
      </c>
      <c r="AB20" s="240">
        <f>SUM(Internal_labour_inputs!AG9:AG738)+SUM(Outsourced_labour_inputs!AG9:AG912)</f>
        <v>23.171711972238292</v>
      </c>
      <c r="AC20" s="240">
        <f>SUM(Internal_labour_inputs!AH9:AH738)+SUM(Outsourced_labour_inputs!AH9:AH912)</f>
        <v>23.171711972238292</v>
      </c>
      <c r="AD20" s="240">
        <f>SUM(Internal_labour_inputs!AI9:AI738)+SUM(Outsourced_labour_inputs!AI9:AI912)</f>
        <v>23.171711972238292</v>
      </c>
      <c r="AE20" s="240">
        <f>SUM(Internal_labour_inputs!AJ9:AJ738)+SUM(Outsourced_labour_inputs!AJ9:AJ912)</f>
        <v>23.171711972238292</v>
      </c>
      <c r="AF20" s="240">
        <f>SUM(Internal_labour_inputs!AK9:AK738)+SUM(Outsourced_labour_inputs!AK9:AK912)</f>
        <v>23.171711972238292</v>
      </c>
      <c r="AG20" s="240">
        <f>SUM(Internal_labour_inputs!AL9:AL738)+SUM(Outsourced_labour_inputs!AL9:AL912)</f>
        <v>23.171711972238292</v>
      </c>
      <c r="AH20" s="240">
        <f>SUM(Internal_labour_inputs!AM9:AM738)+SUM(Outsourced_labour_inputs!AM9:AM912)</f>
        <v>23.171711972238292</v>
      </c>
      <c r="AI20" s="240">
        <f>SUM(Internal_labour_inputs!AN9:AN738)+SUM(Outsourced_labour_inputs!AN9:AN912)</f>
        <v>23.171711972238292</v>
      </c>
      <c r="AJ20" s="240">
        <f>SUM(Internal_labour_inputs!AO9:AO738)+SUM(Outsourced_labour_inputs!AO9:AO912)</f>
        <v>23.171711972238292</v>
      </c>
      <c r="AK20" s="240">
        <f>SUM(Internal_labour_inputs!AP9:AP738)+SUM(Outsourced_labour_inputs!AP9:AP912)</f>
        <v>23.171711972238292</v>
      </c>
      <c r="AL20" s="240">
        <f>SUM(Internal_labour_inputs!AQ9:AQ738)+SUM(Outsourced_labour_inputs!AQ9:AQ912)</f>
        <v>23.171711972238292</v>
      </c>
      <c r="AM20" s="240">
        <f>SUM(Internal_labour_inputs!AR9:AR738)+SUM(Outsourced_labour_inputs!AR9:AR912)</f>
        <v>20.862197802197805</v>
      </c>
      <c r="AN20" s="240">
        <f>SUM(Internal_labour_inputs!AS9:AS738)+SUM(Outsourced_labour_inputs!AS9:AS912)</f>
        <v>20.862197802197805</v>
      </c>
      <c r="AO20" s="240">
        <f>SUM(Internal_labour_inputs!AT9:AT738)+SUM(Outsourced_labour_inputs!AT9:AT912)</f>
        <v>20.862197802197805</v>
      </c>
      <c r="AP20" s="240">
        <f>SUM(Internal_labour_inputs!AU9:AU738)+SUM(Outsourced_labour_inputs!AU9:AU912)</f>
        <v>20.862197802197805</v>
      </c>
      <c r="AQ20" s="240">
        <f>SUM(Internal_labour_inputs!AV9:AV738)+SUM(Outsourced_labour_inputs!AV9:AV912)</f>
        <v>20.862197802197805</v>
      </c>
      <c r="AR20" s="240">
        <f>SUM(Internal_labour_inputs!AW9:AW738)+SUM(Outsourced_labour_inputs!AW9:AW912)</f>
        <v>20.862197802197805</v>
      </c>
      <c r="AS20" s="240">
        <f>SUM(Internal_labour_inputs!AX9:AX738)+SUM(Outsourced_labour_inputs!AX9:AX912)</f>
        <v>20.862197802197805</v>
      </c>
      <c r="AT20" s="240">
        <f>SUM(Internal_labour_inputs!AY9:AY738)+SUM(Outsourced_labour_inputs!AY9:AY912)</f>
        <v>20.862197802197805</v>
      </c>
      <c r="AU20" s="240">
        <f>SUM(Internal_labour_inputs!AZ9:AZ738)+SUM(Outsourced_labour_inputs!AZ9:AZ912)</f>
        <v>20.862197802197805</v>
      </c>
      <c r="AV20" s="240">
        <f>SUM(Internal_labour_inputs!BA9:BA738)+SUM(Outsourced_labour_inputs!BA9:BA912)</f>
        <v>20.862197802197805</v>
      </c>
      <c r="AW20" s="240">
        <f>SUM(Internal_labour_inputs!BB9:BB738)+SUM(Outsourced_labour_inputs!BB9:BB912)</f>
        <v>20.862197802197805</v>
      </c>
      <c r="AX20" s="240">
        <f>SUM(Internal_labour_inputs!BC9:BC738)+SUM(Outsourced_labour_inputs!BC9:BC912)</f>
        <v>20.862197802197805</v>
      </c>
      <c r="AY20" s="240">
        <f>SUM(Internal_labour_inputs!BD9:BD738)+SUM(Outsourced_labour_inputs!BD9:BD912)</f>
        <v>12.154505494505495</v>
      </c>
      <c r="AZ20" s="240">
        <f>SUM(Internal_labour_inputs!BE9:BE738)+SUM(Outsourced_labour_inputs!BE9:BE912)</f>
        <v>12.154505494505495</v>
      </c>
      <c r="BA20" s="240">
        <f>SUM(Internal_labour_inputs!BF9:BF738)+SUM(Outsourced_labour_inputs!BF9:BF912)</f>
        <v>12.154505494505495</v>
      </c>
      <c r="BB20" s="240">
        <f>SUM(Internal_labour_inputs!BG9:BG738)+SUM(Outsourced_labour_inputs!BG9:BG912)</f>
        <v>12.154505494505495</v>
      </c>
      <c r="BC20" s="240">
        <f>SUM(Internal_labour_inputs!BH9:BH738)+SUM(Outsourced_labour_inputs!BH9:BH912)</f>
        <v>12.154505494505495</v>
      </c>
      <c r="BD20" s="240">
        <f>SUM(Internal_labour_inputs!BI9:BI738)+SUM(Outsourced_labour_inputs!BI9:BI912)</f>
        <v>12.154505494505495</v>
      </c>
      <c r="BE20" s="240">
        <f>SUM(Internal_labour_inputs!BJ9:BJ738)+SUM(Outsourced_labour_inputs!BJ9:BJ912)</f>
        <v>12.154505494505495</v>
      </c>
      <c r="BF20" s="240">
        <f>SUM(Internal_labour_inputs!BK9:BK738)+SUM(Outsourced_labour_inputs!BK9:BK912)</f>
        <v>12.154505494505495</v>
      </c>
      <c r="BG20" s="240">
        <f>SUM(Internal_labour_inputs!BL9:BL738)+SUM(Outsourced_labour_inputs!BL9:BL912)</f>
        <v>12.154505494505495</v>
      </c>
      <c r="BH20" s="240">
        <f>SUM(Internal_labour_inputs!BM9:BM738)+SUM(Outsourced_labour_inputs!BM9:BM912)</f>
        <v>12.154505494505495</v>
      </c>
      <c r="BI20" s="240">
        <f>SUM(Internal_labour_inputs!BN9:BN738)+SUM(Outsourced_labour_inputs!BN9:BN912)</f>
        <v>12.154505494505495</v>
      </c>
      <c r="BJ20" s="240">
        <f>SUM(Internal_labour_inputs!BO9:BO738)+SUM(Outsourced_labour_inputs!BO9:BO912)</f>
        <v>12.154505494505495</v>
      </c>
      <c r="BK20" s="240">
        <f>SUM(Internal_labour_inputs!BP9:BP738)+SUM(Outsourced_labour_inputs!BP9:BP912)</f>
        <v>14.296703296703301</v>
      </c>
      <c r="BL20" s="240">
        <f>SUM(Internal_labour_inputs!BQ9:BQ738)+SUM(Outsourced_labour_inputs!BQ9:BQ912)</f>
        <v>14.296703296703301</v>
      </c>
      <c r="BM20" s="240">
        <f>SUM(Internal_labour_inputs!BR9:BR738)+SUM(Outsourced_labour_inputs!BR9:BR912)</f>
        <v>14.296703296703301</v>
      </c>
      <c r="BN20" s="240">
        <f>SUM(Internal_labour_inputs!BS9:BS738)+SUM(Outsourced_labour_inputs!BS9:BS912)</f>
        <v>14.296703296703301</v>
      </c>
      <c r="BO20" s="240">
        <f>SUM(Internal_labour_inputs!BT9:BT738)+SUM(Outsourced_labour_inputs!BT9:BT912)</f>
        <v>14.296703296703301</v>
      </c>
      <c r="BP20" s="240">
        <f>SUM(Internal_labour_inputs!BU9:BU738)+SUM(Outsourced_labour_inputs!BU9:BU912)</f>
        <v>14.296703296703301</v>
      </c>
      <c r="BQ20" s="240">
        <f>SUM(Internal_labour_inputs!BV9:BV738)+SUM(Outsourced_labour_inputs!BV9:BV912)</f>
        <v>14.296703296703301</v>
      </c>
      <c r="BR20" s="240">
        <f>SUM(Internal_labour_inputs!BW9:BW738)+SUM(Outsourced_labour_inputs!BW9:BW912)</f>
        <v>14.296703296703301</v>
      </c>
      <c r="BS20" s="240">
        <f>SUM(Internal_labour_inputs!BX9:BX738)+SUM(Outsourced_labour_inputs!BX9:BX912)</f>
        <v>14.296703296703301</v>
      </c>
      <c r="BT20" s="240">
        <f>SUM(Internal_labour_inputs!BY9:BY738)+SUM(Outsourced_labour_inputs!BY9:BY912)</f>
        <v>14.296703296703301</v>
      </c>
      <c r="BU20" s="240">
        <f>SUM(Internal_labour_inputs!BZ9:BZ738)+SUM(Outsourced_labour_inputs!BZ9:BZ912)</f>
        <v>14.296703296703301</v>
      </c>
      <c r="BV20" s="240">
        <f>SUM(Internal_labour_inputs!CA9:CA738)+SUM(Outsourced_labour_inputs!CA9:CA912)</f>
        <v>14.296703296703301</v>
      </c>
      <c r="BW20" s="240">
        <f>SUM(Internal_labour_inputs!CB9:CB738)+SUM(Outsourced_labour_inputs!CB9:CB912)</f>
        <v>1.3115384615384615</v>
      </c>
      <c r="BX20" s="240">
        <f>SUM(Internal_labour_inputs!CC9:CC738)+SUM(Outsourced_labour_inputs!CC9:CC912)</f>
        <v>1.3115384615384615</v>
      </c>
      <c r="BY20" s="240">
        <f>SUM(Internal_labour_inputs!CD9:CD738)+SUM(Outsourced_labour_inputs!CD9:CD912)</f>
        <v>1.3115384615384615</v>
      </c>
      <c r="BZ20" s="240">
        <f>SUM(Internal_labour_inputs!CE9:CE738)+SUM(Outsourced_labour_inputs!CE9:CE912)</f>
        <v>1.3115384615384615</v>
      </c>
      <c r="CA20" s="240">
        <f>SUM(Internal_labour_inputs!CF9:CF738)+SUM(Outsourced_labour_inputs!CF9:CF912)</f>
        <v>1.3115384615384615</v>
      </c>
      <c r="CB20" s="240">
        <f>SUM(Internal_labour_inputs!CG9:CG738)+SUM(Outsourced_labour_inputs!CG9:CG912)</f>
        <v>1.3115384615384615</v>
      </c>
      <c r="CC20" s="240">
        <f>SUM(Internal_labour_inputs!CH9:CH738)+SUM(Outsourced_labour_inputs!CH9:CH912)</f>
        <v>1.3115384615384615</v>
      </c>
      <c r="CD20" s="240">
        <f>SUM(Internal_labour_inputs!CI9:CI738)+SUM(Outsourced_labour_inputs!CI9:CI912)</f>
        <v>1.3115384615384615</v>
      </c>
      <c r="CE20" s="240">
        <f>SUM(Internal_labour_inputs!CJ9:CJ738)+SUM(Outsourced_labour_inputs!CJ9:CJ912)</f>
        <v>1.3115384615384615</v>
      </c>
      <c r="CF20" s="240">
        <f>SUM(Internal_labour_inputs!CK9:CK738)+SUM(Outsourced_labour_inputs!CK9:CK912)</f>
        <v>1.3115384615384615</v>
      </c>
      <c r="CG20" s="240">
        <f>SUM(Internal_labour_inputs!CL9:CL738)+SUM(Outsourced_labour_inputs!CL9:CL912)</f>
        <v>1.3115384615384615</v>
      </c>
      <c r="CH20" s="240">
        <f>SUM(Internal_labour_inputs!CM9:CM738)+SUM(Outsourced_labour_inputs!CM9:CM912)</f>
        <v>1.3115384615384615</v>
      </c>
      <c r="CI20" s="240">
        <f>SUM(Internal_labour_inputs!CN9:CN738)+SUM(Outsourced_labour_inputs!CN9:CN912)</f>
        <v>0</v>
      </c>
      <c r="CJ20" s="240">
        <f>SUM(Internal_labour_inputs!CO9:CO738)+SUM(Outsourced_labour_inputs!CO9:CO912)</f>
        <v>0</v>
      </c>
      <c r="CK20" s="240">
        <f>SUM(Internal_labour_inputs!CP9:CP738)+SUM(Outsourced_labour_inputs!CP9:CP912)</f>
        <v>0</v>
      </c>
      <c r="CL20" s="240">
        <f>SUM(Internal_labour_inputs!CQ9:CQ738)+SUM(Outsourced_labour_inputs!CQ9:CQ912)</f>
        <v>0</v>
      </c>
      <c r="CM20" s="240">
        <f>SUM(Internal_labour_inputs!CR9:CR738)+SUM(Outsourced_labour_inputs!CR9:CR912)</f>
        <v>0</v>
      </c>
      <c r="CN20" s="240">
        <f>SUM(Internal_labour_inputs!CS9:CS738)+SUM(Outsourced_labour_inputs!CS9:CS912)</f>
        <v>0</v>
      </c>
      <c r="CO20" s="240">
        <f>SUM(Internal_labour_inputs!CT9:CT738)+SUM(Outsourced_labour_inputs!CT9:CT912)</f>
        <v>0</v>
      </c>
      <c r="CP20" s="240">
        <f>SUM(Internal_labour_inputs!CU9:CU738)+SUM(Outsourced_labour_inputs!CU9:CU912)</f>
        <v>0</v>
      </c>
      <c r="CQ20" s="240">
        <f>SUM(Internal_labour_inputs!CV9:CV738)+SUM(Outsourced_labour_inputs!CV9:CV912)</f>
        <v>0</v>
      </c>
      <c r="CR20" s="240">
        <f>SUM(Internal_labour_inputs!CW9:CW738)+SUM(Outsourced_labour_inputs!CW9:CW912)</f>
        <v>0</v>
      </c>
      <c r="CS20" s="240">
        <f>SUM(Internal_labour_inputs!CX9:CX738)+SUM(Outsourced_labour_inputs!CX9:CX912)</f>
        <v>0</v>
      </c>
      <c r="CT20" s="240">
        <f>SUM(Internal_labour_inputs!CY9:CY738)+SUM(Outsourced_labour_inputs!CY9:CY912)</f>
        <v>0</v>
      </c>
      <c r="CU20" s="230"/>
      <c r="CV20" s="81"/>
      <c r="DD20" s="226"/>
      <c r="DE20" s="226"/>
      <c r="DF20" s="227"/>
      <c r="DG20" s="227"/>
      <c r="DH20" s="227"/>
    </row>
    <row r="21" spans="1:113" x14ac:dyDescent="0.3">
      <c r="B21" s="229" t="s">
        <v>97</v>
      </c>
      <c r="C21" s="224" t="str">
        <f>IF(ROUND(C20-C19,3)=0,"Ok","Error")</f>
        <v>Ok</v>
      </c>
      <c r="D21" s="224" t="str">
        <f t="shared" ref="D21:AQ21" si="24">IF(ROUND(D20-D19,3)=0,"Ok","Error")</f>
        <v>Ok</v>
      </c>
      <c r="E21" s="224" t="str">
        <f t="shared" si="24"/>
        <v>Ok</v>
      </c>
      <c r="F21" s="224" t="str">
        <f t="shared" si="24"/>
        <v>Ok</v>
      </c>
      <c r="G21" s="224" t="str">
        <f t="shared" si="24"/>
        <v>Ok</v>
      </c>
      <c r="H21" s="224" t="str">
        <f t="shared" si="24"/>
        <v>Ok</v>
      </c>
      <c r="I21" s="224" t="str">
        <f t="shared" si="24"/>
        <v>Ok</v>
      </c>
      <c r="J21" s="224" t="str">
        <f t="shared" si="24"/>
        <v>Ok</v>
      </c>
      <c r="K21" s="224" t="str">
        <f t="shared" si="24"/>
        <v>Ok</v>
      </c>
      <c r="L21" s="224" t="str">
        <f t="shared" si="24"/>
        <v>Ok</v>
      </c>
      <c r="M21" s="224" t="str">
        <f t="shared" si="24"/>
        <v>Ok</v>
      </c>
      <c r="N21" s="224" t="str">
        <f t="shared" si="24"/>
        <v>Ok</v>
      </c>
      <c r="O21" s="224" t="str">
        <f t="shared" si="24"/>
        <v>Ok</v>
      </c>
      <c r="P21" s="224" t="str">
        <f t="shared" si="24"/>
        <v>Ok</v>
      </c>
      <c r="Q21" s="224" t="str">
        <f t="shared" si="24"/>
        <v>Ok</v>
      </c>
      <c r="R21" s="224" t="str">
        <f t="shared" si="24"/>
        <v>Ok</v>
      </c>
      <c r="S21" s="224" t="str">
        <f t="shared" si="24"/>
        <v>Ok</v>
      </c>
      <c r="T21" s="224" t="str">
        <f t="shared" si="24"/>
        <v>Ok</v>
      </c>
      <c r="U21" s="224" t="str">
        <f t="shared" si="24"/>
        <v>Ok</v>
      </c>
      <c r="V21" s="224" t="str">
        <f t="shared" si="24"/>
        <v>Ok</v>
      </c>
      <c r="W21" s="224" t="str">
        <f t="shared" si="24"/>
        <v>Ok</v>
      </c>
      <c r="X21" s="224" t="str">
        <f t="shared" si="24"/>
        <v>Ok</v>
      </c>
      <c r="Y21" s="224" t="str">
        <f t="shared" si="24"/>
        <v>Ok</v>
      </c>
      <c r="Z21" s="224" t="str">
        <f t="shared" si="24"/>
        <v>Ok</v>
      </c>
      <c r="AA21" s="224" t="str">
        <f t="shared" si="24"/>
        <v>Ok</v>
      </c>
      <c r="AB21" s="224" t="str">
        <f t="shared" si="24"/>
        <v>Ok</v>
      </c>
      <c r="AC21" s="224" t="str">
        <f t="shared" si="24"/>
        <v>Ok</v>
      </c>
      <c r="AD21" s="224" t="str">
        <f t="shared" si="24"/>
        <v>Ok</v>
      </c>
      <c r="AE21" s="224" t="str">
        <f t="shared" si="24"/>
        <v>Ok</v>
      </c>
      <c r="AF21" s="224" t="str">
        <f t="shared" si="24"/>
        <v>Ok</v>
      </c>
      <c r="AG21" s="224" t="str">
        <f t="shared" si="24"/>
        <v>Ok</v>
      </c>
      <c r="AH21" s="224" t="str">
        <f t="shared" si="24"/>
        <v>Ok</v>
      </c>
      <c r="AI21" s="224" t="str">
        <f t="shared" si="24"/>
        <v>Ok</v>
      </c>
      <c r="AJ21" s="224" t="str">
        <f t="shared" si="24"/>
        <v>Ok</v>
      </c>
      <c r="AK21" s="224" t="str">
        <f t="shared" si="24"/>
        <v>Ok</v>
      </c>
      <c r="AL21" s="224" t="str">
        <f t="shared" si="24"/>
        <v>Ok</v>
      </c>
      <c r="AM21" s="224" t="str">
        <f t="shared" si="24"/>
        <v>Ok</v>
      </c>
      <c r="AN21" s="224" t="str">
        <f t="shared" si="24"/>
        <v>Ok</v>
      </c>
      <c r="AO21" s="224" t="str">
        <f t="shared" si="24"/>
        <v>Ok</v>
      </c>
      <c r="AP21" s="224" t="str">
        <f t="shared" si="24"/>
        <v>Ok</v>
      </c>
      <c r="AQ21" s="224" t="str">
        <f t="shared" si="24"/>
        <v>Ok</v>
      </c>
      <c r="AR21" s="224" t="str">
        <f t="shared" ref="AR21:CG21" si="25">IF(ROUND(AR20-AR19,3)=0,"Ok","Error")</f>
        <v>Ok</v>
      </c>
      <c r="AS21" s="224" t="str">
        <f t="shared" si="25"/>
        <v>Ok</v>
      </c>
      <c r="AT21" s="224" t="str">
        <f t="shared" si="25"/>
        <v>Ok</v>
      </c>
      <c r="AU21" s="224" t="str">
        <f t="shared" si="25"/>
        <v>Ok</v>
      </c>
      <c r="AV21" s="224" t="str">
        <f t="shared" si="25"/>
        <v>Ok</v>
      </c>
      <c r="AW21" s="224" t="str">
        <f t="shared" si="25"/>
        <v>Ok</v>
      </c>
      <c r="AX21" s="224" t="str">
        <f t="shared" si="25"/>
        <v>Ok</v>
      </c>
      <c r="AY21" s="224" t="str">
        <f t="shared" si="25"/>
        <v>Ok</v>
      </c>
      <c r="AZ21" s="224" t="str">
        <f t="shared" si="25"/>
        <v>Ok</v>
      </c>
      <c r="BA21" s="224" t="str">
        <f t="shared" si="25"/>
        <v>Ok</v>
      </c>
      <c r="BB21" s="224" t="str">
        <f t="shared" si="25"/>
        <v>Ok</v>
      </c>
      <c r="BC21" s="224" t="str">
        <f t="shared" si="25"/>
        <v>Ok</v>
      </c>
      <c r="BD21" s="224" t="str">
        <f t="shared" si="25"/>
        <v>Ok</v>
      </c>
      <c r="BE21" s="224" t="str">
        <f t="shared" si="25"/>
        <v>Ok</v>
      </c>
      <c r="BF21" s="224" t="str">
        <f t="shared" si="25"/>
        <v>Ok</v>
      </c>
      <c r="BG21" s="224" t="str">
        <f t="shared" si="25"/>
        <v>Ok</v>
      </c>
      <c r="BH21" s="224" t="str">
        <f t="shared" si="25"/>
        <v>Ok</v>
      </c>
      <c r="BI21" s="224" t="str">
        <f t="shared" si="25"/>
        <v>Ok</v>
      </c>
      <c r="BJ21" s="224" t="str">
        <f t="shared" si="25"/>
        <v>Ok</v>
      </c>
      <c r="BK21" s="224" t="str">
        <f t="shared" si="25"/>
        <v>Ok</v>
      </c>
      <c r="BL21" s="224" t="str">
        <f t="shared" si="25"/>
        <v>Ok</v>
      </c>
      <c r="BM21" s="224" t="str">
        <f t="shared" si="25"/>
        <v>Ok</v>
      </c>
      <c r="BN21" s="224" t="str">
        <f t="shared" si="25"/>
        <v>Ok</v>
      </c>
      <c r="BO21" s="224" t="str">
        <f t="shared" si="25"/>
        <v>Ok</v>
      </c>
      <c r="BP21" s="224" t="str">
        <f t="shared" si="25"/>
        <v>Ok</v>
      </c>
      <c r="BQ21" s="224" t="str">
        <f t="shared" si="25"/>
        <v>Ok</v>
      </c>
      <c r="BR21" s="224" t="str">
        <f t="shared" si="25"/>
        <v>Ok</v>
      </c>
      <c r="BS21" s="224" t="str">
        <f t="shared" si="25"/>
        <v>Ok</v>
      </c>
      <c r="BT21" s="224" t="str">
        <f t="shared" si="25"/>
        <v>Ok</v>
      </c>
      <c r="BU21" s="224" t="str">
        <f t="shared" si="25"/>
        <v>Ok</v>
      </c>
      <c r="BV21" s="224" t="str">
        <f t="shared" si="25"/>
        <v>Ok</v>
      </c>
      <c r="BW21" s="224" t="str">
        <f t="shared" si="25"/>
        <v>Ok</v>
      </c>
      <c r="BX21" s="224" t="str">
        <f t="shared" si="25"/>
        <v>Ok</v>
      </c>
      <c r="BY21" s="224" t="str">
        <f t="shared" si="25"/>
        <v>Ok</v>
      </c>
      <c r="BZ21" s="224" t="str">
        <f t="shared" si="25"/>
        <v>Ok</v>
      </c>
      <c r="CA21" s="224" t="str">
        <f t="shared" si="25"/>
        <v>Ok</v>
      </c>
      <c r="CB21" s="224" t="str">
        <f t="shared" si="25"/>
        <v>Ok</v>
      </c>
      <c r="CC21" s="224" t="str">
        <f t="shared" si="25"/>
        <v>Ok</v>
      </c>
      <c r="CD21" s="224" t="str">
        <f t="shared" si="25"/>
        <v>Ok</v>
      </c>
      <c r="CE21" s="224" t="str">
        <f t="shared" si="25"/>
        <v>Ok</v>
      </c>
      <c r="CF21" s="224" t="str">
        <f t="shared" si="25"/>
        <v>Ok</v>
      </c>
      <c r="CG21" s="224" t="str">
        <f t="shared" si="25"/>
        <v>Ok</v>
      </c>
      <c r="CH21" s="224" t="str">
        <f t="shared" ref="CH21:CL21" si="26">IF(ROUND(CH20-CH19,3)=0,"Ok","Error")</f>
        <v>Ok</v>
      </c>
      <c r="CI21" s="224" t="str">
        <f t="shared" si="26"/>
        <v>Ok</v>
      </c>
      <c r="CJ21" s="224" t="str">
        <f t="shared" si="26"/>
        <v>Ok</v>
      </c>
      <c r="CK21" s="224" t="str">
        <f t="shared" si="26"/>
        <v>Ok</v>
      </c>
      <c r="CL21" s="224" t="str">
        <f t="shared" si="26"/>
        <v>Ok</v>
      </c>
      <c r="CM21" s="224" t="str">
        <f t="shared" ref="CM21:CQ21" si="27">IF(ROUND(CM20-CM19,3)=0,"Ok","Error")</f>
        <v>Ok</v>
      </c>
      <c r="CN21" s="224" t="str">
        <f t="shared" si="27"/>
        <v>Ok</v>
      </c>
      <c r="CO21" s="224" t="str">
        <f t="shared" si="27"/>
        <v>Ok</v>
      </c>
      <c r="CP21" s="224" t="str">
        <f t="shared" si="27"/>
        <v>Ok</v>
      </c>
      <c r="CQ21" s="224" t="str">
        <f t="shared" si="27"/>
        <v>Ok</v>
      </c>
      <c r="CR21" s="224" t="str">
        <f t="shared" ref="CR21:CT21" si="28">IF(ROUND(CR20-CR19,3)=0,"Ok","Error")</f>
        <v>Ok</v>
      </c>
      <c r="CS21" s="224" t="str">
        <f t="shared" si="28"/>
        <v>Ok</v>
      </c>
      <c r="CT21" s="224" t="str">
        <f t="shared" si="28"/>
        <v>Ok</v>
      </c>
      <c r="CU21" s="223"/>
      <c r="CV21" s="81"/>
      <c r="DD21" s="224" t="str">
        <f>IF(ROUND(SUM(C19:AX19)-DD19,3)=0,"Ok","Error")</f>
        <v>Ok</v>
      </c>
      <c r="DE21" s="224" t="str">
        <f>IF(ROUND(SUM(AY19:BJ19)-DE19,3)=0,"Ok","Error")</f>
        <v>Ok</v>
      </c>
      <c r="DF21" s="224" t="str">
        <f>IF(ROUND(SUM(BK19:BV19)-DF19,3)=0,"Ok","Error")</f>
        <v>Ok</v>
      </c>
      <c r="DG21" s="224" t="str">
        <f>IF(ROUND(SUM(BW19:CH19)-DG19,3)=0,"Ok","Error")</f>
        <v>Ok</v>
      </c>
      <c r="DH21" s="224" t="str">
        <f>IF(ROUND(SUM(CI19:CQ19)-DH19,3)=0,"Ok","Error")</f>
        <v>Ok</v>
      </c>
    </row>
    <row r="22" spans="1:113" ht="17.25" thickBot="1" x14ac:dyDescent="0.35">
      <c r="A22" s="45" t="s">
        <v>149</v>
      </c>
      <c r="B22" s="111"/>
    </row>
    <row r="23" spans="1:113" ht="36.75" thickBot="1" x14ac:dyDescent="0.35">
      <c r="B23" s="112" t="str">
        <f>'Data source'!$A$2</f>
        <v>Broader cost category</v>
      </c>
      <c r="C23" s="80">
        <f>'Data source'!H2</f>
        <v>45839</v>
      </c>
      <c r="D23" s="80">
        <f>'Data source'!I2</f>
        <v>45870</v>
      </c>
      <c r="E23" s="80">
        <f>'Data source'!J2</f>
        <v>45901</v>
      </c>
      <c r="F23" s="80">
        <f>'Data source'!K2</f>
        <v>45931</v>
      </c>
      <c r="G23" s="80">
        <f>'Data source'!L2</f>
        <v>45962</v>
      </c>
      <c r="H23" s="80">
        <f>'Data source'!M2</f>
        <v>45992</v>
      </c>
      <c r="I23" s="80">
        <f>'Data source'!N2</f>
        <v>46023</v>
      </c>
      <c r="J23" s="80">
        <f>'Data source'!O2</f>
        <v>46054</v>
      </c>
      <c r="K23" s="80">
        <f>'Data source'!P2</f>
        <v>46082</v>
      </c>
      <c r="L23" s="80">
        <f>'Data source'!Q2</f>
        <v>46113</v>
      </c>
      <c r="M23" s="80">
        <f>'Data source'!R2</f>
        <v>46143</v>
      </c>
      <c r="N23" s="80">
        <f>'Data source'!S2</f>
        <v>46174</v>
      </c>
      <c r="O23" s="80">
        <f>'Data source'!T2</f>
        <v>46204</v>
      </c>
      <c r="P23" s="80">
        <f>'Data source'!U2</f>
        <v>46235</v>
      </c>
      <c r="Q23" s="80">
        <f>'Data source'!V2</f>
        <v>46266</v>
      </c>
      <c r="R23" s="80">
        <f>'Data source'!W2</f>
        <v>46296</v>
      </c>
      <c r="S23" s="80">
        <f>'Data source'!X2</f>
        <v>46327</v>
      </c>
      <c r="T23" s="80">
        <f>'Data source'!Y2</f>
        <v>46357</v>
      </c>
      <c r="U23" s="80">
        <f>'Data source'!Z2</f>
        <v>46388</v>
      </c>
      <c r="V23" s="80">
        <f>'Data source'!AA2</f>
        <v>46419</v>
      </c>
      <c r="W23" s="80">
        <f>'Data source'!AB2</f>
        <v>46447</v>
      </c>
      <c r="X23" s="80">
        <f>'Data source'!AC2</f>
        <v>46478</v>
      </c>
      <c r="Y23" s="80">
        <f>'Data source'!AD2</f>
        <v>46508</v>
      </c>
      <c r="Z23" s="80">
        <f>'Data source'!AE2</f>
        <v>46539</v>
      </c>
      <c r="AA23" s="80">
        <f>'Data source'!AF2</f>
        <v>46569</v>
      </c>
      <c r="AB23" s="80">
        <f>'Data source'!AG2</f>
        <v>46600</v>
      </c>
      <c r="AC23" s="80">
        <f>'Data source'!AH2</f>
        <v>46631</v>
      </c>
      <c r="AD23" s="80">
        <f>'Data source'!AI2</f>
        <v>46661</v>
      </c>
      <c r="AE23" s="80">
        <f>'Data source'!AJ2</f>
        <v>46692</v>
      </c>
      <c r="AF23" s="80">
        <f>'Data source'!AK2</f>
        <v>46722</v>
      </c>
      <c r="AG23" s="80">
        <f>'Data source'!AL2</f>
        <v>46753</v>
      </c>
      <c r="AH23" s="80">
        <f>'Data source'!AM2</f>
        <v>46784</v>
      </c>
      <c r="AI23" s="80">
        <f>'Data source'!AN2</f>
        <v>46813</v>
      </c>
      <c r="AJ23" s="80">
        <f>'Data source'!AO2</f>
        <v>46844</v>
      </c>
      <c r="AK23" s="80">
        <f>'Data source'!AP2</f>
        <v>46874</v>
      </c>
      <c r="AL23" s="80">
        <f>'Data source'!AQ2</f>
        <v>46905</v>
      </c>
      <c r="AM23" s="80">
        <f>'Data source'!AR2</f>
        <v>46935</v>
      </c>
      <c r="AN23" s="80">
        <f>'Data source'!AS2</f>
        <v>46966</v>
      </c>
      <c r="AO23" s="80">
        <f>'Data source'!AT2</f>
        <v>46997</v>
      </c>
      <c r="AP23" s="80">
        <f>'Data source'!AU2</f>
        <v>47027</v>
      </c>
      <c r="AQ23" s="80">
        <f>'Data source'!AV2</f>
        <v>47058</v>
      </c>
      <c r="AR23" s="80">
        <f>'Data source'!AW2</f>
        <v>47088</v>
      </c>
      <c r="AS23" s="80">
        <f>'Data source'!AX2</f>
        <v>47119</v>
      </c>
      <c r="AT23" s="80">
        <f>'Data source'!AY2</f>
        <v>47150</v>
      </c>
      <c r="AU23" s="80">
        <f>'Data source'!AZ2</f>
        <v>47178</v>
      </c>
      <c r="AV23" s="80">
        <f>'Data source'!BA2</f>
        <v>47209</v>
      </c>
      <c r="AW23" s="80">
        <f>'Data source'!BB2</f>
        <v>47239</v>
      </c>
      <c r="AX23" s="80">
        <f>'Data source'!BC2</f>
        <v>47270</v>
      </c>
      <c r="AY23" s="80">
        <f>'Data source'!BD2</f>
        <v>47300</v>
      </c>
      <c r="AZ23" s="80">
        <f>'Data source'!BE2</f>
        <v>47331</v>
      </c>
      <c r="BA23" s="80">
        <f>'Data source'!BF2</f>
        <v>47362</v>
      </c>
      <c r="BB23" s="80">
        <f>'Data source'!BG2</f>
        <v>47392</v>
      </c>
      <c r="BC23" s="80">
        <f>'Data source'!BH2</f>
        <v>47423</v>
      </c>
      <c r="BD23" s="80">
        <f>'Data source'!BI2</f>
        <v>47453</v>
      </c>
      <c r="BE23" s="80">
        <f>'Data source'!BJ2</f>
        <v>47484</v>
      </c>
      <c r="BF23" s="80">
        <f>'Data source'!BK2</f>
        <v>47515</v>
      </c>
      <c r="BG23" s="80">
        <f>'Data source'!BL2</f>
        <v>47543</v>
      </c>
      <c r="BH23" s="80">
        <f>'Data source'!BM2</f>
        <v>47574</v>
      </c>
      <c r="BI23" s="80">
        <f>'Data source'!BN2</f>
        <v>47604</v>
      </c>
      <c r="BJ23" s="80">
        <f>'Data source'!BO2</f>
        <v>47635</v>
      </c>
      <c r="BK23" s="80">
        <f>'Data source'!BP2</f>
        <v>47665</v>
      </c>
      <c r="BL23" s="80">
        <f>'Data source'!BQ2</f>
        <v>47696</v>
      </c>
      <c r="BM23" s="80">
        <f>'Data source'!BR2</f>
        <v>47727</v>
      </c>
      <c r="BN23" s="80">
        <f>'Data source'!BS2</f>
        <v>47757</v>
      </c>
      <c r="BO23" s="80">
        <f>'Data source'!BT2</f>
        <v>47788</v>
      </c>
      <c r="BP23" s="80">
        <f>'Data source'!BU2</f>
        <v>47818</v>
      </c>
      <c r="BQ23" s="80">
        <f>'Data source'!BV2</f>
        <v>47849</v>
      </c>
      <c r="BR23" s="80">
        <f>'Data source'!BW2</f>
        <v>47880</v>
      </c>
      <c r="BS23" s="80">
        <f>'Data source'!BX2</f>
        <v>47908</v>
      </c>
      <c r="BT23" s="80">
        <f>'Data source'!BY2</f>
        <v>47939</v>
      </c>
      <c r="BU23" s="80">
        <f>'Data source'!BZ2</f>
        <v>47969</v>
      </c>
      <c r="BV23" s="80">
        <f>'Data source'!CA2</f>
        <v>48000</v>
      </c>
      <c r="BW23" s="80">
        <f>'Data source'!CB2</f>
        <v>48030</v>
      </c>
      <c r="BX23" s="80">
        <f>'Data source'!CC2</f>
        <v>48061</v>
      </c>
      <c r="BY23" s="80">
        <f>'Data source'!CD2</f>
        <v>48092</v>
      </c>
      <c r="BZ23" s="80">
        <f>'Data source'!CE2</f>
        <v>48122</v>
      </c>
      <c r="CA23" s="80">
        <f>'Data source'!CF2</f>
        <v>48153</v>
      </c>
      <c r="CB23" s="80">
        <f>'Data source'!CG2</f>
        <v>48183</v>
      </c>
      <c r="CC23" s="80">
        <f>'Data source'!CH2</f>
        <v>48214</v>
      </c>
      <c r="CD23" s="80">
        <f>'Data source'!CI2</f>
        <v>48245</v>
      </c>
      <c r="CE23" s="80">
        <f>'Data source'!CJ2</f>
        <v>48274</v>
      </c>
      <c r="CF23" s="80">
        <f>'Data source'!CK2</f>
        <v>48305</v>
      </c>
      <c r="CG23" s="80">
        <f>'Data source'!CL2</f>
        <v>48335</v>
      </c>
      <c r="CH23" s="80">
        <f>'Data source'!CM2</f>
        <v>48366</v>
      </c>
      <c r="CI23" s="80">
        <f>'Data source'!CN2</f>
        <v>48396</v>
      </c>
      <c r="CJ23" s="80">
        <f>'Data source'!CO2</f>
        <v>48427</v>
      </c>
      <c r="CK23" s="80">
        <f>'Data source'!CP2</f>
        <v>48458</v>
      </c>
      <c r="CL23" s="80">
        <f>'Data source'!CQ2</f>
        <v>48488</v>
      </c>
      <c r="CM23" s="80">
        <f>'Data source'!CR2</f>
        <v>48519</v>
      </c>
      <c r="CN23" s="80">
        <f>'Data source'!CS2</f>
        <v>48549</v>
      </c>
      <c r="CO23" s="80">
        <f>'Data source'!CT2</f>
        <v>48580</v>
      </c>
      <c r="CP23" s="80">
        <f>'Data source'!CU2</f>
        <v>48611</v>
      </c>
      <c r="CQ23" s="80">
        <f>'Data source'!CV2</f>
        <v>48639</v>
      </c>
      <c r="CR23" s="80">
        <f>'Data source'!CW2</f>
        <v>48670</v>
      </c>
      <c r="CS23" s="80">
        <f>'Data source'!CX2</f>
        <v>48700</v>
      </c>
      <c r="CT23" s="80">
        <f>'Data source'!CY2</f>
        <v>48731</v>
      </c>
      <c r="CU23" s="66" t="s">
        <v>172</v>
      </c>
      <c r="CV23" s="66" t="s">
        <v>171</v>
      </c>
      <c r="CX23" s="242" t="str" cm="1">
        <f t="array" ref="CX23:DH23">model_period</f>
        <v>FY2023</v>
      </c>
      <c r="CY23" s="243" t="str">
        <v>FY2024</v>
      </c>
      <c r="CZ23" s="243" t="str">
        <v>FY2025</v>
      </c>
      <c r="DA23" s="243" t="str">
        <v>FY2026</v>
      </c>
      <c r="DB23" s="243" t="str">
        <v>FY2027</v>
      </c>
      <c r="DC23" s="243" t="str">
        <v>FY2028</v>
      </c>
      <c r="DD23" s="243" t="str">
        <v>FY2029</v>
      </c>
      <c r="DE23" s="243" t="str">
        <v>FY2030</v>
      </c>
      <c r="DF23" s="243" t="str">
        <v>FY2031</v>
      </c>
      <c r="DG23" s="243" t="str">
        <v>FY2032</v>
      </c>
      <c r="DH23" s="243" t="str">
        <v>FY2033</v>
      </c>
      <c r="DI23" s="62" t="str">
        <f>IF(ROUND(SUM(C34:CQ34)-SUM(DD34:DH34),4)=0,"OK","ERROR")</f>
        <v>OK</v>
      </c>
    </row>
    <row r="24" spans="1:113" ht="17.25" thickBot="1" x14ac:dyDescent="0.35">
      <c r="B24" s="98" t="str" cm="1">
        <f t="array" ref="B24:B33">_xlfn.UNIQUE('Key assumptions'!$G$24:$G$33)</f>
        <v>Corporate</v>
      </c>
      <c r="C24" s="219">
        <f>SUMIFS('Data source'!H$3:H$185,ds_broadcostcat,$B24,'Data source'!$C$3:$C$185,"Internal Labour")</f>
        <v>1</v>
      </c>
      <c r="D24" s="219">
        <f>SUMIFS('Data source'!I$3:I$185,ds_broadcostcat,$B24,'Data source'!$C$3:$C$185,"Internal Labour")</f>
        <v>1</v>
      </c>
      <c r="E24" s="219">
        <f>SUMIFS('Data source'!J$3:J$185,ds_broadcostcat,$B24,'Data source'!$C$3:$C$185,"Internal Labour")</f>
        <v>1</v>
      </c>
      <c r="F24" s="219">
        <f>SUMIFS('Data source'!K$3:K$185,ds_broadcostcat,$B24,'Data source'!$C$3:$C$185,"Internal Labour")</f>
        <v>1</v>
      </c>
      <c r="G24" s="219">
        <f>SUMIFS('Data source'!L$3:L$185,ds_broadcostcat,$B24,'Data source'!$C$3:$C$185,"Internal Labour")</f>
        <v>1</v>
      </c>
      <c r="H24" s="219">
        <f>SUMIFS('Data source'!M$3:M$185,ds_broadcostcat,$B24,'Data source'!$C$3:$C$185,"Internal Labour")</f>
        <v>1</v>
      </c>
      <c r="I24" s="219">
        <f>SUMIFS('Data source'!N$3:N$185,ds_broadcostcat,$B24,'Data source'!$C$3:$C$185,"Internal Labour")</f>
        <v>1</v>
      </c>
      <c r="J24" s="219">
        <f>SUMIFS('Data source'!O$3:O$185,ds_broadcostcat,$B24,'Data source'!$C$3:$C$185,"Internal Labour")</f>
        <v>1</v>
      </c>
      <c r="K24" s="219">
        <f>SUMIFS('Data source'!P$3:P$185,ds_broadcostcat,$B24,'Data source'!$C$3:$C$185,"Internal Labour")</f>
        <v>1</v>
      </c>
      <c r="L24" s="219">
        <f>SUMIFS('Data source'!Q$3:Q$185,ds_broadcostcat,$B24,'Data source'!$C$3:$C$185,"Internal Labour")</f>
        <v>1</v>
      </c>
      <c r="M24" s="219">
        <f>SUMIFS('Data source'!R$3:R$185,ds_broadcostcat,$B24,'Data source'!$C$3:$C$185,"Internal Labour")</f>
        <v>1</v>
      </c>
      <c r="N24" s="219">
        <f>SUMIFS('Data source'!S$3:S$185,ds_broadcostcat,$B24,'Data source'!$C$3:$C$185,"Internal Labour")</f>
        <v>1</v>
      </c>
      <c r="O24" s="219">
        <f>SUMIFS('Data source'!T$3:T$185,ds_broadcostcat,$B24,'Data source'!$C$3:$C$185,"Internal Labour")</f>
        <v>0.44615384615384623</v>
      </c>
      <c r="P24" s="219">
        <f>SUMIFS('Data source'!U$3:U$185,ds_broadcostcat,$B24,'Data source'!$C$3:$C$185,"Internal Labour")</f>
        <v>0.44615384615384623</v>
      </c>
      <c r="Q24" s="219">
        <f>SUMIFS('Data source'!V$3:V$185,ds_broadcostcat,$B24,'Data source'!$C$3:$C$185,"Internal Labour")</f>
        <v>0.44615384615384623</v>
      </c>
      <c r="R24" s="219">
        <f>SUMIFS('Data source'!W$3:W$185,ds_broadcostcat,$B24,'Data source'!$C$3:$C$185,"Internal Labour")</f>
        <v>0.44615384615384623</v>
      </c>
      <c r="S24" s="219">
        <f>SUMIFS('Data source'!X$3:X$185,ds_broadcostcat,$B24,'Data source'!$C$3:$C$185,"Internal Labour")</f>
        <v>0.44615384615384623</v>
      </c>
      <c r="T24" s="219">
        <f>SUMIFS('Data source'!Y$3:Y$185,ds_broadcostcat,$B24,'Data source'!$C$3:$C$185,"Internal Labour")</f>
        <v>0.44615384615384623</v>
      </c>
      <c r="U24" s="219">
        <f>SUMIFS('Data source'!Z$3:Z$185,ds_broadcostcat,$B24,'Data source'!$C$3:$C$185,"Internal Labour")</f>
        <v>0.44615384615384623</v>
      </c>
      <c r="V24" s="219">
        <f>SUMIFS('Data source'!AA$3:AA$185,ds_broadcostcat,$B24,'Data source'!$C$3:$C$185,"Internal Labour")</f>
        <v>0.44615384615384623</v>
      </c>
      <c r="W24" s="219">
        <f>SUMIFS('Data source'!AB$3:AB$185,ds_broadcostcat,$B24,'Data source'!$C$3:$C$185,"Internal Labour")</f>
        <v>0.44615384615384623</v>
      </c>
      <c r="X24" s="219">
        <f>SUMIFS('Data source'!AC$3:AC$185,ds_broadcostcat,$B24,'Data source'!$C$3:$C$185,"Internal Labour")</f>
        <v>0.44615384615384623</v>
      </c>
      <c r="Y24" s="219">
        <f>SUMIFS('Data source'!AD$3:AD$185,ds_broadcostcat,$B24,'Data source'!$C$3:$C$185,"Internal Labour")</f>
        <v>0.44615384615384623</v>
      </c>
      <c r="Z24" s="219">
        <f>SUMIFS('Data source'!AE$3:AE$185,ds_broadcostcat,$B24,'Data source'!$C$3:$C$185,"Internal Labour")</f>
        <v>0.44615384615384623</v>
      </c>
      <c r="AA24" s="219">
        <f>SUMIFS('Data source'!AF$3:AF$185,ds_broadcostcat,$B24,'Data source'!$C$3:$C$185,"Internal Labour")</f>
        <v>0.92307692307692324</v>
      </c>
      <c r="AB24" s="219">
        <f>SUMIFS('Data source'!AG$3:AG$185,ds_broadcostcat,$B24,'Data source'!$C$3:$C$185,"Internal Labour")</f>
        <v>0.92307692307692324</v>
      </c>
      <c r="AC24" s="219">
        <f>SUMIFS('Data source'!AH$3:AH$185,ds_broadcostcat,$B24,'Data source'!$C$3:$C$185,"Internal Labour")</f>
        <v>0.92307692307692324</v>
      </c>
      <c r="AD24" s="219">
        <f>SUMIFS('Data source'!AI$3:AI$185,ds_broadcostcat,$B24,'Data source'!$C$3:$C$185,"Internal Labour")</f>
        <v>0.92307692307692324</v>
      </c>
      <c r="AE24" s="219">
        <f>SUMIFS('Data source'!AJ$3:AJ$185,ds_broadcostcat,$B24,'Data source'!$C$3:$C$185,"Internal Labour")</f>
        <v>0.92307692307692324</v>
      </c>
      <c r="AF24" s="219">
        <f>SUMIFS('Data source'!AK$3:AK$185,ds_broadcostcat,$B24,'Data source'!$C$3:$C$185,"Internal Labour")</f>
        <v>0.92307692307692324</v>
      </c>
      <c r="AG24" s="219">
        <f>SUMIFS('Data source'!AL$3:AL$185,ds_broadcostcat,$B24,'Data source'!$C$3:$C$185,"Internal Labour")</f>
        <v>0.92307692307692324</v>
      </c>
      <c r="AH24" s="219">
        <f>SUMIFS('Data source'!AM$3:AM$185,ds_broadcostcat,$B24,'Data source'!$C$3:$C$185,"Internal Labour")</f>
        <v>0.92307692307692324</v>
      </c>
      <c r="AI24" s="219">
        <f>SUMIFS('Data source'!AN$3:AN$185,ds_broadcostcat,$B24,'Data source'!$C$3:$C$185,"Internal Labour")</f>
        <v>0.92307692307692324</v>
      </c>
      <c r="AJ24" s="219">
        <f>SUMIFS('Data source'!AO$3:AO$185,ds_broadcostcat,$B24,'Data source'!$C$3:$C$185,"Internal Labour")</f>
        <v>0.92307692307692324</v>
      </c>
      <c r="AK24" s="219">
        <f>SUMIFS('Data source'!AP$3:AP$185,ds_broadcostcat,$B24,'Data source'!$C$3:$C$185,"Internal Labour")</f>
        <v>0.92307692307692324</v>
      </c>
      <c r="AL24" s="219">
        <f>SUMIFS('Data source'!AQ$3:AQ$185,ds_broadcostcat,$B24,'Data source'!$C$3:$C$185,"Internal Labour")</f>
        <v>0.92307692307692324</v>
      </c>
      <c r="AM24" s="219">
        <f>SUMIFS('Data source'!AR$3:AR$185,ds_broadcostcat,$B24,'Data source'!$C$3:$C$185,"Internal Labour")</f>
        <v>0.92307692307692324</v>
      </c>
      <c r="AN24" s="219">
        <f>SUMIFS('Data source'!AS$3:AS$185,ds_broadcostcat,$B24,'Data source'!$C$3:$C$185,"Internal Labour")</f>
        <v>0.92307692307692324</v>
      </c>
      <c r="AO24" s="219">
        <f>SUMIFS('Data source'!AT$3:AT$185,ds_broadcostcat,$B24,'Data source'!$C$3:$C$185,"Internal Labour")</f>
        <v>0.92307692307692324</v>
      </c>
      <c r="AP24" s="219">
        <f>SUMIFS('Data source'!AU$3:AU$185,ds_broadcostcat,$B24,'Data source'!$C$3:$C$185,"Internal Labour")</f>
        <v>0.92307692307692324</v>
      </c>
      <c r="AQ24" s="219">
        <f>SUMIFS('Data source'!AV$3:AV$185,ds_broadcostcat,$B24,'Data source'!$C$3:$C$185,"Internal Labour")</f>
        <v>0.92307692307692324</v>
      </c>
      <c r="AR24" s="219">
        <f>SUMIFS('Data source'!AW$3:AW$185,ds_broadcostcat,$B24,'Data source'!$C$3:$C$185,"Internal Labour")</f>
        <v>0.92307692307692324</v>
      </c>
      <c r="AS24" s="219">
        <f>SUMIFS('Data source'!AX$3:AX$185,ds_broadcostcat,$B24,'Data source'!$C$3:$C$185,"Internal Labour")</f>
        <v>0.92307692307692324</v>
      </c>
      <c r="AT24" s="219">
        <f>SUMIFS('Data source'!AY$3:AY$185,ds_broadcostcat,$B24,'Data source'!$C$3:$C$185,"Internal Labour")</f>
        <v>0.92307692307692324</v>
      </c>
      <c r="AU24" s="219">
        <f>SUMIFS('Data source'!AZ$3:AZ$185,ds_broadcostcat,$B24,'Data source'!$C$3:$C$185,"Internal Labour")</f>
        <v>0.92307692307692324</v>
      </c>
      <c r="AV24" s="219">
        <f>SUMIFS('Data source'!BA$3:BA$185,ds_broadcostcat,$B24,'Data source'!$C$3:$C$185,"Internal Labour")</f>
        <v>0.92307692307692324</v>
      </c>
      <c r="AW24" s="219">
        <f>SUMIFS('Data source'!BB$3:BB$185,ds_broadcostcat,$B24,'Data source'!$C$3:$C$185,"Internal Labour")</f>
        <v>0.92307692307692324</v>
      </c>
      <c r="AX24" s="219">
        <f>SUMIFS('Data source'!BC$3:BC$185,ds_broadcostcat,$B24,'Data source'!$C$3:$C$185,"Internal Labour")</f>
        <v>0.92307692307692324</v>
      </c>
      <c r="AY24" s="219">
        <f>SUMIFS('Data source'!BD$3:BD$185,ds_broadcostcat,$B24,'Data source'!$C$3:$C$185,"Internal Labour")</f>
        <v>0.94230769230769251</v>
      </c>
      <c r="AZ24" s="219">
        <f>SUMIFS('Data source'!BE$3:BE$185,ds_broadcostcat,$B24,'Data source'!$C$3:$C$185,"Internal Labour")</f>
        <v>0.94230769230769251</v>
      </c>
      <c r="BA24" s="219">
        <f>SUMIFS('Data source'!BF$3:BF$185,ds_broadcostcat,$B24,'Data source'!$C$3:$C$185,"Internal Labour")</f>
        <v>0.94230769230769251</v>
      </c>
      <c r="BB24" s="219">
        <f>SUMIFS('Data source'!BG$3:BG$185,ds_broadcostcat,$B24,'Data source'!$C$3:$C$185,"Internal Labour")</f>
        <v>0.94230769230769251</v>
      </c>
      <c r="BC24" s="219">
        <f>SUMIFS('Data source'!BH$3:BH$185,ds_broadcostcat,$B24,'Data source'!$C$3:$C$185,"Internal Labour")</f>
        <v>0.94230769230769251</v>
      </c>
      <c r="BD24" s="219">
        <f>SUMIFS('Data source'!BI$3:BI$185,ds_broadcostcat,$B24,'Data source'!$C$3:$C$185,"Internal Labour")</f>
        <v>0.94230769230769251</v>
      </c>
      <c r="BE24" s="219">
        <f>SUMIFS('Data source'!BJ$3:BJ$185,ds_broadcostcat,$B24,'Data source'!$C$3:$C$185,"Internal Labour")</f>
        <v>0.94230769230769251</v>
      </c>
      <c r="BF24" s="219">
        <f>SUMIFS('Data source'!BK$3:BK$185,ds_broadcostcat,$B24,'Data source'!$C$3:$C$185,"Internal Labour")</f>
        <v>0.94230769230769251</v>
      </c>
      <c r="BG24" s="219">
        <f>SUMIFS('Data source'!BL$3:BL$185,ds_broadcostcat,$B24,'Data source'!$C$3:$C$185,"Internal Labour")</f>
        <v>0.94230769230769251</v>
      </c>
      <c r="BH24" s="219">
        <f>SUMIFS('Data source'!BM$3:BM$185,ds_broadcostcat,$B24,'Data source'!$C$3:$C$185,"Internal Labour")</f>
        <v>0.94230769230769251</v>
      </c>
      <c r="BI24" s="219">
        <f>SUMIFS('Data source'!BN$3:BN$185,ds_broadcostcat,$B24,'Data source'!$C$3:$C$185,"Internal Labour")</f>
        <v>0.94230769230769251</v>
      </c>
      <c r="BJ24" s="219">
        <f>SUMIFS('Data source'!BO$3:BO$185,ds_broadcostcat,$B24,'Data source'!$C$3:$C$185,"Internal Labour")</f>
        <v>0.94230769230769251</v>
      </c>
      <c r="BK24" s="219">
        <f>SUMIFS('Data source'!BP$3:BP$185,ds_broadcostcat,$B24,'Data source'!$C$3:$C$185,"Internal Labour")</f>
        <v>0.7692307692307695</v>
      </c>
      <c r="BL24" s="219">
        <f>SUMIFS('Data source'!BQ$3:BQ$185,ds_broadcostcat,$B24,'Data source'!$C$3:$C$185,"Internal Labour")</f>
        <v>0.7692307692307695</v>
      </c>
      <c r="BM24" s="219">
        <f>SUMIFS('Data source'!BR$3:BR$185,ds_broadcostcat,$B24,'Data source'!$C$3:$C$185,"Internal Labour")</f>
        <v>0.7692307692307695</v>
      </c>
      <c r="BN24" s="219">
        <f>SUMIFS('Data source'!BS$3:BS$185,ds_broadcostcat,$B24,'Data source'!$C$3:$C$185,"Internal Labour")</f>
        <v>0.7692307692307695</v>
      </c>
      <c r="BO24" s="219">
        <f>SUMIFS('Data source'!BT$3:BT$185,ds_broadcostcat,$B24,'Data source'!$C$3:$C$185,"Internal Labour")</f>
        <v>0.7692307692307695</v>
      </c>
      <c r="BP24" s="219">
        <f>SUMIFS('Data source'!BU$3:BU$185,ds_broadcostcat,$B24,'Data source'!$C$3:$C$185,"Internal Labour")</f>
        <v>0.7692307692307695</v>
      </c>
      <c r="BQ24" s="219">
        <f>SUMIFS('Data source'!BV$3:BV$185,ds_broadcostcat,$B24,'Data source'!$C$3:$C$185,"Internal Labour")</f>
        <v>0.7692307692307695</v>
      </c>
      <c r="BR24" s="219">
        <f>SUMIFS('Data source'!BW$3:BW$185,ds_broadcostcat,$B24,'Data source'!$C$3:$C$185,"Internal Labour")</f>
        <v>0.7692307692307695</v>
      </c>
      <c r="BS24" s="219">
        <f>SUMIFS('Data source'!BX$3:BX$185,ds_broadcostcat,$B24,'Data source'!$C$3:$C$185,"Internal Labour")</f>
        <v>0.7692307692307695</v>
      </c>
      <c r="BT24" s="219">
        <f>SUMIFS('Data source'!BY$3:BY$185,ds_broadcostcat,$B24,'Data source'!$C$3:$C$185,"Internal Labour")</f>
        <v>0.7692307692307695</v>
      </c>
      <c r="BU24" s="219">
        <f>SUMIFS('Data source'!BZ$3:BZ$185,ds_broadcostcat,$B24,'Data source'!$C$3:$C$185,"Internal Labour")</f>
        <v>0.7692307692307695</v>
      </c>
      <c r="BV24" s="219">
        <f>SUMIFS('Data source'!CA$3:CA$185,ds_broadcostcat,$B24,'Data source'!$C$3:$C$185,"Internal Labour")</f>
        <v>0.7692307692307695</v>
      </c>
      <c r="BW24" s="219">
        <f>SUMIFS('Data source'!CB$3:CB$185,ds_broadcostcat,$B24,'Data source'!$C$3:$C$185,"Internal Labour")</f>
        <v>0</v>
      </c>
      <c r="BX24" s="219">
        <f>SUMIFS('Data source'!CC$3:CC$185,ds_broadcostcat,$B24,'Data source'!$C$3:$C$185,"Internal Labour")</f>
        <v>0</v>
      </c>
      <c r="BY24" s="219">
        <f>SUMIFS('Data source'!CD$3:CD$185,ds_broadcostcat,$B24,'Data source'!$C$3:$C$185,"Internal Labour")</f>
        <v>0</v>
      </c>
      <c r="BZ24" s="219">
        <f>SUMIFS('Data source'!CE$3:CE$185,ds_broadcostcat,$B24,'Data source'!$C$3:$C$185,"Internal Labour")</f>
        <v>0</v>
      </c>
      <c r="CA24" s="219">
        <f>SUMIFS('Data source'!CF$3:CF$185,ds_broadcostcat,$B24,'Data source'!$C$3:$C$185,"Internal Labour")</f>
        <v>0</v>
      </c>
      <c r="CB24" s="219">
        <f>SUMIFS('Data source'!CG$3:CG$185,ds_broadcostcat,$B24,'Data source'!$C$3:$C$185,"Internal Labour")</f>
        <v>0</v>
      </c>
      <c r="CC24" s="219">
        <f>SUMIFS('Data source'!CH$3:CH$185,ds_broadcostcat,$B24,'Data source'!$C$3:$C$185,"Internal Labour")</f>
        <v>0</v>
      </c>
      <c r="CD24" s="219">
        <f>SUMIFS('Data source'!CI$3:CI$185,ds_broadcostcat,$B24,'Data source'!$C$3:$C$185,"Internal Labour")</f>
        <v>0</v>
      </c>
      <c r="CE24" s="219">
        <f>SUMIFS('Data source'!CJ$3:CJ$185,ds_broadcostcat,$B24,'Data source'!$C$3:$C$185,"Internal Labour")</f>
        <v>0</v>
      </c>
      <c r="CF24" s="219">
        <f>SUMIFS('Data source'!CK$3:CK$185,ds_broadcostcat,$B24,'Data source'!$C$3:$C$185,"Internal Labour")</f>
        <v>0</v>
      </c>
      <c r="CG24" s="219">
        <f>SUMIFS('Data source'!CL$3:CL$185,ds_broadcostcat,$B24,'Data source'!$C$3:$C$185,"Internal Labour")</f>
        <v>0</v>
      </c>
      <c r="CH24" s="219">
        <f>SUMIFS('Data source'!CM$3:CM$185,ds_broadcostcat,$B24,'Data source'!$C$3:$C$185,"Internal Labour")</f>
        <v>0</v>
      </c>
      <c r="CI24" s="219">
        <f>SUMIFS('Data source'!CN$3:CN$185,ds_broadcostcat,$B24,'Data source'!$C$3:$C$185,"Internal Labour")</f>
        <v>0</v>
      </c>
      <c r="CJ24" s="219">
        <f>SUMIFS('Data source'!CO$3:CO$185,ds_broadcostcat,$B24,'Data source'!$C$3:$C$185,"Internal Labour")</f>
        <v>0</v>
      </c>
      <c r="CK24" s="219">
        <f>SUMIFS('Data source'!CP$3:CP$185,ds_broadcostcat,$B24,'Data source'!$C$3:$C$185,"Internal Labour")</f>
        <v>0</v>
      </c>
      <c r="CL24" s="219">
        <f>SUMIFS('Data source'!CQ$3:CQ$185,ds_broadcostcat,$B24,'Data source'!$C$3:$C$185,"Internal Labour")</f>
        <v>0</v>
      </c>
      <c r="CM24" s="219">
        <f>SUMIFS('Data source'!CR$3:CR$185,ds_broadcostcat,$B24,'Data source'!$C$3:$C$185,"Internal Labour")</f>
        <v>0</v>
      </c>
      <c r="CN24" s="219">
        <f>SUMIFS('Data source'!CS$3:CS$185,ds_broadcostcat,$B24,'Data source'!$C$3:$C$185,"Internal Labour")</f>
        <v>0</v>
      </c>
      <c r="CO24" s="219">
        <f>SUMIFS('Data source'!CT$3:CT$185,ds_broadcostcat,$B24,'Data source'!$C$3:$C$185,"Internal Labour")</f>
        <v>0</v>
      </c>
      <c r="CP24" s="219">
        <f>SUMIFS('Data source'!CU$3:CU$185,ds_broadcostcat,$B24,'Data source'!$C$3:$C$185,"Internal Labour")</f>
        <v>0</v>
      </c>
      <c r="CQ24" s="219">
        <f>SUMIFS('Data source'!CV$3:CV$185,ds_broadcostcat,$B24,'Data source'!$C$3:$C$185,"Internal Labour")</f>
        <v>0</v>
      </c>
      <c r="CR24" s="219">
        <f>SUMIFS('Data source'!CW$3:CW$185,ds_broadcostcat,$B24,'Data source'!$C$3:$C$185,"Internal Labour")</f>
        <v>0</v>
      </c>
      <c r="CS24" s="219">
        <f>SUMIFS('Data source'!CX$3:CX$185,ds_broadcostcat,$B24,'Data source'!$C$3:$C$185,"Internal Labour")</f>
        <v>0</v>
      </c>
      <c r="CT24" s="219">
        <f>SUMIFS('Data source'!CY$3:CY$185,ds_broadcostcat,$B24,'Data source'!$C$3:$C$185,"Internal Labour")</f>
        <v>0</v>
      </c>
      <c r="CU24" s="219">
        <f>AVERAGE(AU24:CT24)</f>
        <v>0.46597633136094707</v>
      </c>
      <c r="CV24" s="219">
        <f>AVERAGE(BQ24:CU24)</f>
        <v>0.1639148692498569</v>
      </c>
      <c r="CW24" s="277" t="str">
        <f t="shared" ref="CW24:CW33" si="29">B24</f>
        <v>Corporate</v>
      </c>
      <c r="CX24" s="204"/>
      <c r="CY24" s="204"/>
      <c r="CZ24" s="204"/>
      <c r="DA24" s="204"/>
      <c r="DB24" s="204"/>
      <c r="DC24" s="204"/>
      <c r="DD24" s="219">
        <f t="shared" ref="DD24:DD34" si="30">SUM(C24:AX24)</f>
        <v>39.507692307692281</v>
      </c>
      <c r="DE24" s="219">
        <f t="shared" ref="DE24:DE34" si="31">SUM(AY24:BJ24)</f>
        <v>11.307692307692314</v>
      </c>
      <c r="DF24" s="219">
        <f t="shared" ref="DF24:DF34" si="32">SUM(BK24:BV24)</f>
        <v>9.2307692307692335</v>
      </c>
      <c r="DG24" s="219">
        <f t="shared" ref="DG24:DG34" si="33">SUM(BW24:CH24)</f>
        <v>0</v>
      </c>
      <c r="DH24" s="219">
        <f t="shared" ref="DH24:DH34" si="34">SUM(CI24:CQ24)</f>
        <v>0</v>
      </c>
    </row>
    <row r="25" spans="1:113" ht="17.25" thickBot="1" x14ac:dyDescent="0.35">
      <c r="B25" s="98" t="str">
        <v>Asset Management</v>
      </c>
      <c r="C25" s="219">
        <f>SUMIFS('Data source'!H$3:H$185,ds_broadcostcat,$B25,'Data source'!$C$3:$C$185,"Internal Labour")</f>
        <v>0</v>
      </c>
      <c r="D25" s="219">
        <f>SUMIFS('Data source'!I$3:I$185,ds_broadcostcat,$B25,'Data source'!$C$3:$C$185,"Internal Labour")</f>
        <v>0</v>
      </c>
      <c r="E25" s="219">
        <f>SUMIFS('Data source'!J$3:J$185,ds_broadcostcat,$B25,'Data source'!$C$3:$C$185,"Internal Labour")</f>
        <v>0</v>
      </c>
      <c r="F25" s="219">
        <f>SUMIFS('Data source'!K$3:K$185,ds_broadcostcat,$B25,'Data source'!$C$3:$C$185,"Internal Labour")</f>
        <v>0</v>
      </c>
      <c r="G25" s="219">
        <f>SUMIFS('Data source'!L$3:L$185,ds_broadcostcat,$B25,'Data source'!$C$3:$C$185,"Internal Labour")</f>
        <v>0</v>
      </c>
      <c r="H25" s="219">
        <f>SUMIFS('Data source'!M$3:M$185,ds_broadcostcat,$B25,'Data source'!$C$3:$C$185,"Internal Labour")</f>
        <v>0</v>
      </c>
      <c r="I25" s="219">
        <f>SUMIFS('Data source'!N$3:N$185,ds_broadcostcat,$B25,'Data source'!$C$3:$C$185,"Internal Labour")</f>
        <v>0</v>
      </c>
      <c r="J25" s="219">
        <f>SUMIFS('Data source'!O$3:O$185,ds_broadcostcat,$B25,'Data source'!$C$3:$C$185,"Internal Labour")</f>
        <v>0</v>
      </c>
      <c r="K25" s="219">
        <f>SUMIFS('Data source'!P$3:P$185,ds_broadcostcat,$B25,'Data source'!$C$3:$C$185,"Internal Labour")</f>
        <v>0</v>
      </c>
      <c r="L25" s="219">
        <f>SUMIFS('Data source'!Q$3:Q$185,ds_broadcostcat,$B25,'Data source'!$C$3:$C$185,"Internal Labour")</f>
        <v>0</v>
      </c>
      <c r="M25" s="219">
        <f>SUMIFS('Data source'!R$3:R$185,ds_broadcostcat,$B25,'Data source'!$C$3:$C$185,"Internal Labour")</f>
        <v>0</v>
      </c>
      <c r="N25" s="219">
        <f>SUMIFS('Data source'!S$3:S$185,ds_broadcostcat,$B25,'Data source'!$C$3:$C$185,"Internal Labour")</f>
        <v>0</v>
      </c>
      <c r="O25" s="219">
        <f>SUMIFS('Data source'!T$3:T$185,ds_broadcostcat,$B25,'Data source'!$C$3:$C$185,"Internal Labour")</f>
        <v>0</v>
      </c>
      <c r="P25" s="219">
        <f>SUMIFS('Data source'!U$3:U$185,ds_broadcostcat,$B25,'Data source'!$C$3:$C$185,"Internal Labour")</f>
        <v>0</v>
      </c>
      <c r="Q25" s="219">
        <f>SUMIFS('Data source'!V$3:V$185,ds_broadcostcat,$B25,'Data source'!$C$3:$C$185,"Internal Labour")</f>
        <v>0</v>
      </c>
      <c r="R25" s="219">
        <f>SUMIFS('Data source'!W$3:W$185,ds_broadcostcat,$B25,'Data source'!$C$3:$C$185,"Internal Labour")</f>
        <v>0</v>
      </c>
      <c r="S25" s="219">
        <f>SUMIFS('Data source'!X$3:X$185,ds_broadcostcat,$B25,'Data source'!$C$3:$C$185,"Internal Labour")</f>
        <v>0</v>
      </c>
      <c r="T25" s="219">
        <f>SUMIFS('Data source'!Y$3:Y$185,ds_broadcostcat,$B25,'Data source'!$C$3:$C$185,"Internal Labour")</f>
        <v>0</v>
      </c>
      <c r="U25" s="219">
        <f>SUMIFS('Data source'!Z$3:Z$185,ds_broadcostcat,$B25,'Data source'!$C$3:$C$185,"Internal Labour")</f>
        <v>0</v>
      </c>
      <c r="V25" s="219">
        <f>SUMIFS('Data source'!AA$3:AA$185,ds_broadcostcat,$B25,'Data source'!$C$3:$C$185,"Internal Labour")</f>
        <v>0</v>
      </c>
      <c r="W25" s="219">
        <f>SUMIFS('Data source'!AB$3:AB$185,ds_broadcostcat,$B25,'Data source'!$C$3:$C$185,"Internal Labour")</f>
        <v>0</v>
      </c>
      <c r="X25" s="219">
        <f>SUMIFS('Data source'!AC$3:AC$185,ds_broadcostcat,$B25,'Data source'!$C$3:$C$185,"Internal Labour")</f>
        <v>0</v>
      </c>
      <c r="Y25" s="219">
        <f>SUMIFS('Data source'!AD$3:AD$185,ds_broadcostcat,$B25,'Data source'!$C$3:$C$185,"Internal Labour")</f>
        <v>0</v>
      </c>
      <c r="Z25" s="219">
        <f>SUMIFS('Data source'!AE$3:AE$185,ds_broadcostcat,$B25,'Data source'!$C$3:$C$185,"Internal Labour")</f>
        <v>0</v>
      </c>
      <c r="AA25" s="219">
        <f>SUMIFS('Data source'!AF$3:AF$185,ds_broadcostcat,$B25,'Data source'!$C$3:$C$185,"Internal Labour")</f>
        <v>0</v>
      </c>
      <c r="AB25" s="219">
        <f>SUMIFS('Data source'!AG$3:AG$185,ds_broadcostcat,$B25,'Data source'!$C$3:$C$185,"Internal Labour")</f>
        <v>0</v>
      </c>
      <c r="AC25" s="219">
        <f>SUMIFS('Data source'!AH$3:AH$185,ds_broadcostcat,$B25,'Data source'!$C$3:$C$185,"Internal Labour")</f>
        <v>0</v>
      </c>
      <c r="AD25" s="219">
        <f>SUMIFS('Data source'!AI$3:AI$185,ds_broadcostcat,$B25,'Data source'!$C$3:$C$185,"Internal Labour")</f>
        <v>0</v>
      </c>
      <c r="AE25" s="219">
        <f>SUMIFS('Data source'!AJ$3:AJ$185,ds_broadcostcat,$B25,'Data source'!$C$3:$C$185,"Internal Labour")</f>
        <v>0</v>
      </c>
      <c r="AF25" s="219">
        <f>SUMIFS('Data source'!AK$3:AK$185,ds_broadcostcat,$B25,'Data source'!$C$3:$C$185,"Internal Labour")</f>
        <v>0</v>
      </c>
      <c r="AG25" s="219">
        <f>SUMIFS('Data source'!AL$3:AL$185,ds_broadcostcat,$B25,'Data source'!$C$3:$C$185,"Internal Labour")</f>
        <v>0</v>
      </c>
      <c r="AH25" s="219">
        <f>SUMIFS('Data source'!AM$3:AM$185,ds_broadcostcat,$B25,'Data source'!$C$3:$C$185,"Internal Labour")</f>
        <v>0</v>
      </c>
      <c r="AI25" s="219">
        <f>SUMIFS('Data source'!AN$3:AN$185,ds_broadcostcat,$B25,'Data source'!$C$3:$C$185,"Internal Labour")</f>
        <v>0</v>
      </c>
      <c r="AJ25" s="219">
        <f>SUMIFS('Data source'!AO$3:AO$185,ds_broadcostcat,$B25,'Data source'!$C$3:$C$185,"Internal Labour")</f>
        <v>0</v>
      </c>
      <c r="AK25" s="219">
        <f>SUMIFS('Data source'!AP$3:AP$185,ds_broadcostcat,$B25,'Data source'!$C$3:$C$185,"Internal Labour")</f>
        <v>0</v>
      </c>
      <c r="AL25" s="219">
        <f>SUMIFS('Data source'!AQ$3:AQ$185,ds_broadcostcat,$B25,'Data source'!$C$3:$C$185,"Internal Labour")</f>
        <v>0</v>
      </c>
      <c r="AM25" s="219">
        <f>SUMIFS('Data source'!AR$3:AR$185,ds_broadcostcat,$B25,'Data source'!$C$3:$C$185,"Internal Labour")</f>
        <v>0</v>
      </c>
      <c r="AN25" s="219">
        <f>SUMIFS('Data source'!AS$3:AS$185,ds_broadcostcat,$B25,'Data source'!$C$3:$C$185,"Internal Labour")</f>
        <v>0</v>
      </c>
      <c r="AO25" s="219">
        <f>SUMIFS('Data source'!AT$3:AT$185,ds_broadcostcat,$B25,'Data source'!$C$3:$C$185,"Internal Labour")</f>
        <v>0</v>
      </c>
      <c r="AP25" s="219">
        <f>SUMIFS('Data source'!AU$3:AU$185,ds_broadcostcat,$B25,'Data source'!$C$3:$C$185,"Internal Labour")</f>
        <v>0</v>
      </c>
      <c r="AQ25" s="219">
        <f>SUMIFS('Data source'!AV$3:AV$185,ds_broadcostcat,$B25,'Data source'!$C$3:$C$185,"Internal Labour")</f>
        <v>0</v>
      </c>
      <c r="AR25" s="219">
        <f>SUMIFS('Data source'!AW$3:AW$185,ds_broadcostcat,$B25,'Data source'!$C$3:$C$185,"Internal Labour")</f>
        <v>0</v>
      </c>
      <c r="AS25" s="219">
        <f>SUMIFS('Data source'!AX$3:AX$185,ds_broadcostcat,$B25,'Data source'!$C$3:$C$185,"Internal Labour")</f>
        <v>0</v>
      </c>
      <c r="AT25" s="219">
        <f>SUMIFS('Data source'!AY$3:AY$185,ds_broadcostcat,$B25,'Data source'!$C$3:$C$185,"Internal Labour")</f>
        <v>0</v>
      </c>
      <c r="AU25" s="219">
        <f>SUMIFS('Data source'!AZ$3:AZ$185,ds_broadcostcat,$B25,'Data source'!$C$3:$C$185,"Internal Labour")</f>
        <v>0</v>
      </c>
      <c r="AV25" s="219">
        <f>SUMIFS('Data source'!BA$3:BA$185,ds_broadcostcat,$B25,'Data source'!$C$3:$C$185,"Internal Labour")</f>
        <v>0</v>
      </c>
      <c r="AW25" s="219">
        <f>SUMIFS('Data source'!BB$3:BB$185,ds_broadcostcat,$B25,'Data source'!$C$3:$C$185,"Internal Labour")</f>
        <v>0</v>
      </c>
      <c r="AX25" s="219">
        <f>SUMIFS('Data source'!BC$3:BC$185,ds_broadcostcat,$B25,'Data source'!$C$3:$C$185,"Internal Labour")</f>
        <v>0</v>
      </c>
      <c r="AY25" s="219">
        <f>SUMIFS('Data source'!BD$3:BD$185,ds_broadcostcat,$B25,'Data source'!$C$3:$C$185,"Internal Labour")</f>
        <v>0</v>
      </c>
      <c r="AZ25" s="219">
        <f>SUMIFS('Data source'!BE$3:BE$185,ds_broadcostcat,$B25,'Data source'!$C$3:$C$185,"Internal Labour")</f>
        <v>0</v>
      </c>
      <c r="BA25" s="219">
        <f>SUMIFS('Data source'!BF$3:BF$185,ds_broadcostcat,$B25,'Data source'!$C$3:$C$185,"Internal Labour")</f>
        <v>0</v>
      </c>
      <c r="BB25" s="219">
        <f>SUMIFS('Data source'!BG$3:BG$185,ds_broadcostcat,$B25,'Data source'!$C$3:$C$185,"Internal Labour")</f>
        <v>0</v>
      </c>
      <c r="BC25" s="219">
        <f>SUMIFS('Data source'!BH$3:BH$185,ds_broadcostcat,$B25,'Data source'!$C$3:$C$185,"Internal Labour")</f>
        <v>0</v>
      </c>
      <c r="BD25" s="219">
        <f>SUMIFS('Data source'!BI$3:BI$185,ds_broadcostcat,$B25,'Data source'!$C$3:$C$185,"Internal Labour")</f>
        <v>0</v>
      </c>
      <c r="BE25" s="219">
        <f>SUMIFS('Data source'!BJ$3:BJ$185,ds_broadcostcat,$B25,'Data source'!$C$3:$C$185,"Internal Labour")</f>
        <v>0</v>
      </c>
      <c r="BF25" s="219">
        <f>SUMIFS('Data source'!BK$3:BK$185,ds_broadcostcat,$B25,'Data source'!$C$3:$C$185,"Internal Labour")</f>
        <v>0</v>
      </c>
      <c r="BG25" s="219">
        <f>SUMIFS('Data source'!BL$3:BL$185,ds_broadcostcat,$B25,'Data source'!$C$3:$C$185,"Internal Labour")</f>
        <v>0</v>
      </c>
      <c r="BH25" s="219">
        <f>SUMIFS('Data source'!BM$3:BM$185,ds_broadcostcat,$B25,'Data source'!$C$3:$C$185,"Internal Labour")</f>
        <v>0</v>
      </c>
      <c r="BI25" s="219">
        <f>SUMIFS('Data source'!BN$3:BN$185,ds_broadcostcat,$B25,'Data source'!$C$3:$C$185,"Internal Labour")</f>
        <v>0</v>
      </c>
      <c r="BJ25" s="219">
        <f>SUMIFS('Data source'!BO$3:BO$185,ds_broadcostcat,$B25,'Data source'!$C$3:$C$185,"Internal Labour")</f>
        <v>0</v>
      </c>
      <c r="BK25" s="219">
        <f>SUMIFS('Data source'!BP$3:BP$185,ds_broadcostcat,$B25,'Data source'!$C$3:$C$185,"Internal Labour")</f>
        <v>0</v>
      </c>
      <c r="BL25" s="219">
        <f>SUMIFS('Data source'!BQ$3:BQ$185,ds_broadcostcat,$B25,'Data source'!$C$3:$C$185,"Internal Labour")</f>
        <v>0</v>
      </c>
      <c r="BM25" s="219">
        <f>SUMIFS('Data source'!BR$3:BR$185,ds_broadcostcat,$B25,'Data source'!$C$3:$C$185,"Internal Labour")</f>
        <v>0</v>
      </c>
      <c r="BN25" s="219">
        <f>SUMIFS('Data source'!BS$3:BS$185,ds_broadcostcat,$B25,'Data source'!$C$3:$C$185,"Internal Labour")</f>
        <v>0</v>
      </c>
      <c r="BO25" s="219">
        <f>SUMIFS('Data source'!BT$3:BT$185,ds_broadcostcat,$B25,'Data source'!$C$3:$C$185,"Internal Labour")</f>
        <v>0</v>
      </c>
      <c r="BP25" s="219">
        <f>SUMIFS('Data source'!BU$3:BU$185,ds_broadcostcat,$B25,'Data source'!$C$3:$C$185,"Internal Labour")</f>
        <v>0</v>
      </c>
      <c r="BQ25" s="219">
        <f>SUMIFS('Data source'!BV$3:BV$185,ds_broadcostcat,$B25,'Data source'!$C$3:$C$185,"Internal Labour")</f>
        <v>0</v>
      </c>
      <c r="BR25" s="219">
        <f>SUMIFS('Data source'!BW$3:BW$185,ds_broadcostcat,$B25,'Data source'!$C$3:$C$185,"Internal Labour")</f>
        <v>0</v>
      </c>
      <c r="BS25" s="219">
        <f>SUMIFS('Data source'!BX$3:BX$185,ds_broadcostcat,$B25,'Data source'!$C$3:$C$185,"Internal Labour")</f>
        <v>0</v>
      </c>
      <c r="BT25" s="219">
        <f>SUMIFS('Data source'!BY$3:BY$185,ds_broadcostcat,$B25,'Data source'!$C$3:$C$185,"Internal Labour")</f>
        <v>0</v>
      </c>
      <c r="BU25" s="219">
        <f>SUMIFS('Data source'!BZ$3:BZ$185,ds_broadcostcat,$B25,'Data source'!$C$3:$C$185,"Internal Labour")</f>
        <v>0</v>
      </c>
      <c r="BV25" s="219">
        <f>SUMIFS('Data source'!CA$3:CA$185,ds_broadcostcat,$B25,'Data source'!$C$3:$C$185,"Internal Labour")</f>
        <v>0</v>
      </c>
      <c r="BW25" s="219">
        <f>SUMIFS('Data source'!CB$3:CB$185,ds_broadcostcat,$B25,'Data source'!$C$3:$C$185,"Internal Labour")</f>
        <v>0</v>
      </c>
      <c r="BX25" s="219">
        <f>SUMIFS('Data source'!CC$3:CC$185,ds_broadcostcat,$B25,'Data source'!$C$3:$C$185,"Internal Labour")</f>
        <v>0</v>
      </c>
      <c r="BY25" s="219">
        <f>SUMIFS('Data source'!CD$3:CD$185,ds_broadcostcat,$B25,'Data source'!$C$3:$C$185,"Internal Labour")</f>
        <v>0</v>
      </c>
      <c r="BZ25" s="219">
        <f>SUMIFS('Data source'!CE$3:CE$185,ds_broadcostcat,$B25,'Data source'!$C$3:$C$185,"Internal Labour")</f>
        <v>0</v>
      </c>
      <c r="CA25" s="219">
        <f>SUMIFS('Data source'!CF$3:CF$185,ds_broadcostcat,$B25,'Data source'!$C$3:$C$185,"Internal Labour")</f>
        <v>0</v>
      </c>
      <c r="CB25" s="219">
        <f>SUMIFS('Data source'!CG$3:CG$185,ds_broadcostcat,$B25,'Data source'!$C$3:$C$185,"Internal Labour")</f>
        <v>0</v>
      </c>
      <c r="CC25" s="219">
        <f>SUMIFS('Data source'!CH$3:CH$185,ds_broadcostcat,$B25,'Data source'!$C$3:$C$185,"Internal Labour")</f>
        <v>0</v>
      </c>
      <c r="CD25" s="219">
        <f>SUMIFS('Data source'!CI$3:CI$185,ds_broadcostcat,$B25,'Data source'!$C$3:$C$185,"Internal Labour")</f>
        <v>0</v>
      </c>
      <c r="CE25" s="219">
        <f>SUMIFS('Data source'!CJ$3:CJ$185,ds_broadcostcat,$B25,'Data source'!$C$3:$C$185,"Internal Labour")</f>
        <v>0</v>
      </c>
      <c r="CF25" s="219">
        <f>SUMIFS('Data source'!CK$3:CK$185,ds_broadcostcat,$B25,'Data source'!$C$3:$C$185,"Internal Labour")</f>
        <v>0</v>
      </c>
      <c r="CG25" s="219">
        <f>SUMIFS('Data source'!CL$3:CL$185,ds_broadcostcat,$B25,'Data source'!$C$3:$C$185,"Internal Labour")</f>
        <v>0</v>
      </c>
      <c r="CH25" s="219">
        <f>SUMIFS('Data source'!CM$3:CM$185,ds_broadcostcat,$B25,'Data source'!$C$3:$C$185,"Internal Labour")</f>
        <v>0</v>
      </c>
      <c r="CI25" s="219">
        <f>SUMIFS('Data source'!CN$3:CN$185,ds_broadcostcat,$B25,'Data source'!$C$3:$C$185,"Internal Labour")</f>
        <v>0</v>
      </c>
      <c r="CJ25" s="219">
        <f>SUMIFS('Data source'!CO$3:CO$185,ds_broadcostcat,$B25,'Data source'!$C$3:$C$185,"Internal Labour")</f>
        <v>0</v>
      </c>
      <c r="CK25" s="219">
        <f>SUMIFS('Data source'!CP$3:CP$185,ds_broadcostcat,$B25,'Data source'!$C$3:$C$185,"Internal Labour")</f>
        <v>0</v>
      </c>
      <c r="CL25" s="219">
        <f>SUMIFS('Data source'!CQ$3:CQ$185,ds_broadcostcat,$B25,'Data source'!$C$3:$C$185,"Internal Labour")</f>
        <v>0</v>
      </c>
      <c r="CM25" s="219">
        <f>SUMIFS('Data source'!CR$3:CR$185,ds_broadcostcat,$B25,'Data source'!$C$3:$C$185,"Internal Labour")</f>
        <v>0</v>
      </c>
      <c r="CN25" s="219">
        <f>SUMIFS('Data source'!CS$3:CS$185,ds_broadcostcat,$B25,'Data source'!$C$3:$C$185,"Internal Labour")</f>
        <v>0</v>
      </c>
      <c r="CO25" s="219">
        <f>SUMIFS('Data source'!CT$3:CT$185,ds_broadcostcat,$B25,'Data source'!$C$3:$C$185,"Internal Labour")</f>
        <v>0</v>
      </c>
      <c r="CP25" s="219">
        <f>SUMIFS('Data source'!CU$3:CU$185,ds_broadcostcat,$B25,'Data source'!$C$3:$C$185,"Internal Labour")</f>
        <v>0</v>
      </c>
      <c r="CQ25" s="219">
        <f>SUMIFS('Data source'!CV$3:CV$185,ds_broadcostcat,$B25,'Data source'!$C$3:$C$185,"Internal Labour")</f>
        <v>0</v>
      </c>
      <c r="CR25" s="219">
        <f>SUMIFS('Data source'!CW$3:CW$185,ds_broadcostcat,$B25,'Data source'!$C$3:$C$185,"Internal Labour")</f>
        <v>0</v>
      </c>
      <c r="CS25" s="219">
        <f>SUMIFS('Data source'!CX$3:CX$185,ds_broadcostcat,$B25,'Data source'!$C$3:$C$185,"Internal Labour")</f>
        <v>0</v>
      </c>
      <c r="CT25" s="219">
        <f>SUMIFS('Data source'!CY$3:CY$185,ds_broadcostcat,$B25,'Data source'!$C$3:$C$185,"Internal Labour")</f>
        <v>0</v>
      </c>
      <c r="CU25" s="219">
        <f t="shared" ref="CU25:CU34" si="35">AVERAGE(AU25:CT25)</f>
        <v>0</v>
      </c>
      <c r="CV25" s="219">
        <f t="shared" ref="CV25:CV34" si="36">AVERAGE(BQ25:CU25)</f>
        <v>0</v>
      </c>
      <c r="CW25" s="277" t="str">
        <f t="shared" si="29"/>
        <v>Asset Management</v>
      </c>
      <c r="CX25" s="204"/>
      <c r="CY25" s="204"/>
      <c r="CZ25" s="204"/>
      <c r="DA25" s="204"/>
      <c r="DB25" s="204"/>
      <c r="DC25" s="204"/>
      <c r="DD25" s="219">
        <f t="shared" si="30"/>
        <v>0</v>
      </c>
      <c r="DE25" s="219">
        <f t="shared" si="31"/>
        <v>0</v>
      </c>
      <c r="DF25" s="219">
        <f t="shared" si="32"/>
        <v>0</v>
      </c>
      <c r="DG25" s="219">
        <f t="shared" si="33"/>
        <v>0</v>
      </c>
      <c r="DH25" s="219">
        <f t="shared" si="34"/>
        <v>0</v>
      </c>
    </row>
    <row r="26" spans="1:113" ht="17.25" thickBot="1" x14ac:dyDescent="0.35">
      <c r="B26" s="98" t="str">
        <v>Delivery</v>
      </c>
      <c r="C26" s="219">
        <f>SUMIFS('Data source'!H$3:H$185,ds_broadcostcat,$B26,'Data source'!$C$3:$C$185,"Internal Labour")</f>
        <v>1</v>
      </c>
      <c r="D26" s="219">
        <f>SUMIFS('Data source'!I$3:I$185,ds_broadcostcat,$B26,'Data source'!$C$3:$C$185,"Internal Labour")</f>
        <v>1</v>
      </c>
      <c r="E26" s="219">
        <f>SUMIFS('Data source'!J$3:J$185,ds_broadcostcat,$B26,'Data source'!$C$3:$C$185,"Internal Labour")</f>
        <v>1</v>
      </c>
      <c r="F26" s="219">
        <f>SUMIFS('Data source'!K$3:K$185,ds_broadcostcat,$B26,'Data source'!$C$3:$C$185,"Internal Labour")</f>
        <v>1</v>
      </c>
      <c r="G26" s="219">
        <f>SUMIFS('Data source'!L$3:L$185,ds_broadcostcat,$B26,'Data source'!$C$3:$C$185,"Internal Labour")</f>
        <v>1</v>
      </c>
      <c r="H26" s="219">
        <f>SUMIFS('Data source'!M$3:M$185,ds_broadcostcat,$B26,'Data source'!$C$3:$C$185,"Internal Labour")</f>
        <v>1</v>
      </c>
      <c r="I26" s="219">
        <f>SUMIFS('Data source'!N$3:N$185,ds_broadcostcat,$B26,'Data source'!$C$3:$C$185,"Internal Labour")</f>
        <v>1</v>
      </c>
      <c r="J26" s="219">
        <f>SUMIFS('Data source'!O$3:O$185,ds_broadcostcat,$B26,'Data source'!$C$3:$C$185,"Internal Labour")</f>
        <v>1</v>
      </c>
      <c r="K26" s="219">
        <f>SUMIFS('Data source'!P$3:P$185,ds_broadcostcat,$B26,'Data source'!$C$3:$C$185,"Internal Labour")</f>
        <v>1</v>
      </c>
      <c r="L26" s="219">
        <f>SUMIFS('Data source'!Q$3:Q$185,ds_broadcostcat,$B26,'Data source'!$C$3:$C$185,"Internal Labour")</f>
        <v>1</v>
      </c>
      <c r="M26" s="219">
        <f>SUMIFS('Data source'!R$3:R$185,ds_broadcostcat,$B26,'Data source'!$C$3:$C$185,"Internal Labour")</f>
        <v>1</v>
      </c>
      <c r="N26" s="219">
        <f>SUMIFS('Data source'!S$3:S$185,ds_broadcostcat,$B26,'Data source'!$C$3:$C$185,"Internal Labour")</f>
        <v>1</v>
      </c>
      <c r="O26" s="219">
        <f>SUMIFS('Data source'!T$3:T$185,ds_broadcostcat,$B26,'Data source'!$C$3:$C$185,"Internal Labour")</f>
        <v>6.0842206477732796</v>
      </c>
      <c r="P26" s="219">
        <f>SUMIFS('Data source'!U$3:U$185,ds_broadcostcat,$B26,'Data source'!$C$3:$C$185,"Internal Labour")</f>
        <v>6.0842206477732796</v>
      </c>
      <c r="Q26" s="219">
        <f>SUMIFS('Data source'!V$3:V$185,ds_broadcostcat,$B26,'Data source'!$C$3:$C$185,"Internal Labour")</f>
        <v>6.0842206477732796</v>
      </c>
      <c r="R26" s="219">
        <f>SUMIFS('Data source'!W$3:W$185,ds_broadcostcat,$B26,'Data source'!$C$3:$C$185,"Internal Labour")</f>
        <v>6.0842206477732796</v>
      </c>
      <c r="S26" s="219">
        <f>SUMIFS('Data source'!X$3:X$185,ds_broadcostcat,$B26,'Data source'!$C$3:$C$185,"Internal Labour")</f>
        <v>6.0842206477732796</v>
      </c>
      <c r="T26" s="219">
        <f>SUMIFS('Data source'!Y$3:Y$185,ds_broadcostcat,$B26,'Data source'!$C$3:$C$185,"Internal Labour")</f>
        <v>6.0842206477732796</v>
      </c>
      <c r="U26" s="219">
        <f>SUMIFS('Data source'!Z$3:Z$185,ds_broadcostcat,$B26,'Data source'!$C$3:$C$185,"Internal Labour")</f>
        <v>6.0842206477732796</v>
      </c>
      <c r="V26" s="219">
        <f>SUMIFS('Data source'!AA$3:AA$185,ds_broadcostcat,$B26,'Data source'!$C$3:$C$185,"Internal Labour")</f>
        <v>6.0842206477732796</v>
      </c>
      <c r="W26" s="219">
        <f>SUMIFS('Data source'!AB$3:AB$185,ds_broadcostcat,$B26,'Data source'!$C$3:$C$185,"Internal Labour")</f>
        <v>6.0842206477732796</v>
      </c>
      <c r="X26" s="219">
        <f>SUMIFS('Data source'!AC$3:AC$185,ds_broadcostcat,$B26,'Data source'!$C$3:$C$185,"Internal Labour")</f>
        <v>6.0842206477732796</v>
      </c>
      <c r="Y26" s="219">
        <f>SUMIFS('Data source'!AD$3:AD$185,ds_broadcostcat,$B26,'Data source'!$C$3:$C$185,"Internal Labour")</f>
        <v>6.0842206477732796</v>
      </c>
      <c r="Z26" s="219">
        <f>SUMIFS('Data source'!AE$3:AE$185,ds_broadcostcat,$B26,'Data source'!$C$3:$C$185,"Internal Labour")</f>
        <v>6.0842206477732796</v>
      </c>
      <c r="AA26" s="219">
        <f>SUMIFS('Data source'!AF$3:AF$185,ds_broadcostcat,$B26,'Data source'!$C$3:$C$185,"Internal Labour")</f>
        <v>4.358554077501446</v>
      </c>
      <c r="AB26" s="219">
        <f>SUMIFS('Data source'!AG$3:AG$185,ds_broadcostcat,$B26,'Data source'!$C$3:$C$185,"Internal Labour")</f>
        <v>4.358554077501446</v>
      </c>
      <c r="AC26" s="219">
        <f>SUMIFS('Data source'!AH$3:AH$185,ds_broadcostcat,$B26,'Data source'!$C$3:$C$185,"Internal Labour")</f>
        <v>4.358554077501446</v>
      </c>
      <c r="AD26" s="219">
        <f>SUMIFS('Data source'!AI$3:AI$185,ds_broadcostcat,$B26,'Data source'!$C$3:$C$185,"Internal Labour")</f>
        <v>4.358554077501446</v>
      </c>
      <c r="AE26" s="219">
        <f>SUMIFS('Data source'!AJ$3:AJ$185,ds_broadcostcat,$B26,'Data source'!$C$3:$C$185,"Internal Labour")</f>
        <v>4.358554077501446</v>
      </c>
      <c r="AF26" s="219">
        <f>SUMIFS('Data source'!AK$3:AK$185,ds_broadcostcat,$B26,'Data source'!$C$3:$C$185,"Internal Labour")</f>
        <v>4.358554077501446</v>
      </c>
      <c r="AG26" s="219">
        <f>SUMIFS('Data source'!AL$3:AL$185,ds_broadcostcat,$B26,'Data source'!$C$3:$C$185,"Internal Labour")</f>
        <v>4.358554077501446</v>
      </c>
      <c r="AH26" s="219">
        <f>SUMIFS('Data source'!AM$3:AM$185,ds_broadcostcat,$B26,'Data source'!$C$3:$C$185,"Internal Labour")</f>
        <v>4.358554077501446</v>
      </c>
      <c r="AI26" s="219">
        <f>SUMIFS('Data source'!AN$3:AN$185,ds_broadcostcat,$B26,'Data source'!$C$3:$C$185,"Internal Labour")</f>
        <v>4.358554077501446</v>
      </c>
      <c r="AJ26" s="219">
        <f>SUMIFS('Data source'!AO$3:AO$185,ds_broadcostcat,$B26,'Data source'!$C$3:$C$185,"Internal Labour")</f>
        <v>4.358554077501446</v>
      </c>
      <c r="AK26" s="219">
        <f>SUMIFS('Data source'!AP$3:AP$185,ds_broadcostcat,$B26,'Data source'!$C$3:$C$185,"Internal Labour")</f>
        <v>4.358554077501446</v>
      </c>
      <c r="AL26" s="219">
        <f>SUMIFS('Data source'!AQ$3:AQ$185,ds_broadcostcat,$B26,'Data source'!$C$3:$C$185,"Internal Labour")</f>
        <v>4.358554077501446</v>
      </c>
      <c r="AM26" s="219">
        <f>SUMIFS('Data source'!AR$3:AR$185,ds_broadcostcat,$B26,'Data source'!$C$3:$C$185,"Internal Labour")</f>
        <v>2.146813186813187</v>
      </c>
      <c r="AN26" s="219">
        <f>SUMIFS('Data source'!AS$3:AS$185,ds_broadcostcat,$B26,'Data source'!$C$3:$C$185,"Internal Labour")</f>
        <v>2.146813186813187</v>
      </c>
      <c r="AO26" s="219">
        <f>SUMIFS('Data source'!AT$3:AT$185,ds_broadcostcat,$B26,'Data source'!$C$3:$C$185,"Internal Labour")</f>
        <v>2.146813186813187</v>
      </c>
      <c r="AP26" s="219">
        <f>SUMIFS('Data source'!AU$3:AU$185,ds_broadcostcat,$B26,'Data source'!$C$3:$C$185,"Internal Labour")</f>
        <v>2.146813186813187</v>
      </c>
      <c r="AQ26" s="219">
        <f>SUMIFS('Data source'!AV$3:AV$185,ds_broadcostcat,$B26,'Data source'!$C$3:$C$185,"Internal Labour")</f>
        <v>2.146813186813187</v>
      </c>
      <c r="AR26" s="219">
        <f>SUMIFS('Data source'!AW$3:AW$185,ds_broadcostcat,$B26,'Data source'!$C$3:$C$185,"Internal Labour")</f>
        <v>2.146813186813187</v>
      </c>
      <c r="AS26" s="219">
        <f>SUMIFS('Data source'!AX$3:AX$185,ds_broadcostcat,$B26,'Data source'!$C$3:$C$185,"Internal Labour")</f>
        <v>2.146813186813187</v>
      </c>
      <c r="AT26" s="219">
        <f>SUMIFS('Data source'!AY$3:AY$185,ds_broadcostcat,$B26,'Data source'!$C$3:$C$185,"Internal Labour")</f>
        <v>2.146813186813187</v>
      </c>
      <c r="AU26" s="219">
        <f>SUMIFS('Data source'!AZ$3:AZ$185,ds_broadcostcat,$B26,'Data source'!$C$3:$C$185,"Internal Labour")</f>
        <v>2.146813186813187</v>
      </c>
      <c r="AV26" s="219">
        <f>SUMIFS('Data source'!BA$3:BA$185,ds_broadcostcat,$B26,'Data source'!$C$3:$C$185,"Internal Labour")</f>
        <v>2.146813186813187</v>
      </c>
      <c r="AW26" s="219">
        <f>SUMIFS('Data source'!BB$3:BB$185,ds_broadcostcat,$B26,'Data source'!$C$3:$C$185,"Internal Labour")</f>
        <v>2.146813186813187</v>
      </c>
      <c r="AX26" s="219">
        <f>SUMIFS('Data source'!BC$3:BC$185,ds_broadcostcat,$B26,'Data source'!$C$3:$C$185,"Internal Labour")</f>
        <v>2.146813186813187</v>
      </c>
      <c r="AY26" s="219">
        <f>SUMIFS('Data source'!BD$3:BD$185,ds_broadcostcat,$B26,'Data source'!$C$3:$C$185,"Internal Labour")</f>
        <v>2.1852747252747253</v>
      </c>
      <c r="AZ26" s="219">
        <f>SUMIFS('Data source'!BE$3:BE$185,ds_broadcostcat,$B26,'Data source'!$C$3:$C$185,"Internal Labour")</f>
        <v>2.1852747252747253</v>
      </c>
      <c r="BA26" s="219">
        <f>SUMIFS('Data source'!BF$3:BF$185,ds_broadcostcat,$B26,'Data source'!$C$3:$C$185,"Internal Labour")</f>
        <v>2.1852747252747253</v>
      </c>
      <c r="BB26" s="219">
        <f>SUMIFS('Data source'!BG$3:BG$185,ds_broadcostcat,$B26,'Data source'!$C$3:$C$185,"Internal Labour")</f>
        <v>2.1852747252747253</v>
      </c>
      <c r="BC26" s="219">
        <f>SUMIFS('Data source'!BH$3:BH$185,ds_broadcostcat,$B26,'Data source'!$C$3:$C$185,"Internal Labour")</f>
        <v>2.1852747252747253</v>
      </c>
      <c r="BD26" s="219">
        <f>SUMIFS('Data source'!BI$3:BI$185,ds_broadcostcat,$B26,'Data source'!$C$3:$C$185,"Internal Labour")</f>
        <v>2.1852747252747253</v>
      </c>
      <c r="BE26" s="219">
        <f>SUMIFS('Data source'!BJ$3:BJ$185,ds_broadcostcat,$B26,'Data source'!$C$3:$C$185,"Internal Labour")</f>
        <v>2.1852747252747253</v>
      </c>
      <c r="BF26" s="219">
        <f>SUMIFS('Data source'!BK$3:BK$185,ds_broadcostcat,$B26,'Data source'!$C$3:$C$185,"Internal Labour")</f>
        <v>2.1852747252747253</v>
      </c>
      <c r="BG26" s="219">
        <f>SUMIFS('Data source'!BL$3:BL$185,ds_broadcostcat,$B26,'Data source'!$C$3:$C$185,"Internal Labour")</f>
        <v>2.1852747252747253</v>
      </c>
      <c r="BH26" s="219">
        <f>SUMIFS('Data source'!BM$3:BM$185,ds_broadcostcat,$B26,'Data source'!$C$3:$C$185,"Internal Labour")</f>
        <v>2.1852747252747253</v>
      </c>
      <c r="BI26" s="219">
        <f>SUMIFS('Data source'!BN$3:BN$185,ds_broadcostcat,$B26,'Data source'!$C$3:$C$185,"Internal Labour")</f>
        <v>2.1852747252747253</v>
      </c>
      <c r="BJ26" s="219">
        <f>SUMIFS('Data source'!BO$3:BO$185,ds_broadcostcat,$B26,'Data source'!$C$3:$C$185,"Internal Labour")</f>
        <v>2.1852747252747253</v>
      </c>
      <c r="BK26" s="219">
        <f>SUMIFS('Data source'!BP$3:BP$185,ds_broadcostcat,$B26,'Data source'!$C$3:$C$185,"Internal Labour")</f>
        <v>2.2582417582417582</v>
      </c>
      <c r="BL26" s="219">
        <f>SUMIFS('Data source'!BQ$3:BQ$185,ds_broadcostcat,$B26,'Data source'!$C$3:$C$185,"Internal Labour")</f>
        <v>2.2582417582417582</v>
      </c>
      <c r="BM26" s="219">
        <f>SUMIFS('Data source'!BR$3:BR$185,ds_broadcostcat,$B26,'Data source'!$C$3:$C$185,"Internal Labour")</f>
        <v>2.2582417582417582</v>
      </c>
      <c r="BN26" s="219">
        <f>SUMIFS('Data source'!BS$3:BS$185,ds_broadcostcat,$B26,'Data source'!$C$3:$C$185,"Internal Labour")</f>
        <v>2.2582417582417582</v>
      </c>
      <c r="BO26" s="219">
        <f>SUMIFS('Data source'!BT$3:BT$185,ds_broadcostcat,$B26,'Data source'!$C$3:$C$185,"Internal Labour")</f>
        <v>2.2582417582417582</v>
      </c>
      <c r="BP26" s="219">
        <f>SUMIFS('Data source'!BU$3:BU$185,ds_broadcostcat,$B26,'Data source'!$C$3:$C$185,"Internal Labour")</f>
        <v>2.2582417582417582</v>
      </c>
      <c r="BQ26" s="219">
        <f>SUMIFS('Data source'!BV$3:BV$185,ds_broadcostcat,$B26,'Data source'!$C$3:$C$185,"Internal Labour")</f>
        <v>2.2582417582417582</v>
      </c>
      <c r="BR26" s="219">
        <f>SUMIFS('Data source'!BW$3:BW$185,ds_broadcostcat,$B26,'Data source'!$C$3:$C$185,"Internal Labour")</f>
        <v>2.2582417582417582</v>
      </c>
      <c r="BS26" s="219">
        <f>SUMIFS('Data source'!BX$3:BX$185,ds_broadcostcat,$B26,'Data source'!$C$3:$C$185,"Internal Labour")</f>
        <v>2.2582417582417582</v>
      </c>
      <c r="BT26" s="219">
        <f>SUMIFS('Data source'!BY$3:BY$185,ds_broadcostcat,$B26,'Data source'!$C$3:$C$185,"Internal Labour")</f>
        <v>2.2582417582417582</v>
      </c>
      <c r="BU26" s="219">
        <f>SUMIFS('Data source'!BZ$3:BZ$185,ds_broadcostcat,$B26,'Data source'!$C$3:$C$185,"Internal Labour")</f>
        <v>2.2582417582417582</v>
      </c>
      <c r="BV26" s="219">
        <f>SUMIFS('Data source'!CA$3:CA$185,ds_broadcostcat,$B26,'Data source'!$C$3:$C$185,"Internal Labour")</f>
        <v>2.2582417582417582</v>
      </c>
      <c r="BW26" s="219">
        <f>SUMIFS('Data source'!CB$3:CB$185,ds_broadcostcat,$B26,'Data source'!$C$3:$C$185,"Internal Labour")</f>
        <v>0.15769230769230769</v>
      </c>
      <c r="BX26" s="219">
        <f>SUMIFS('Data source'!CC$3:CC$185,ds_broadcostcat,$B26,'Data source'!$C$3:$C$185,"Internal Labour")</f>
        <v>0.15769230769230769</v>
      </c>
      <c r="BY26" s="219">
        <f>SUMIFS('Data source'!CD$3:CD$185,ds_broadcostcat,$B26,'Data source'!$C$3:$C$185,"Internal Labour")</f>
        <v>0.15769230769230769</v>
      </c>
      <c r="BZ26" s="219">
        <f>SUMIFS('Data source'!CE$3:CE$185,ds_broadcostcat,$B26,'Data source'!$C$3:$C$185,"Internal Labour")</f>
        <v>0.15769230769230769</v>
      </c>
      <c r="CA26" s="219">
        <f>SUMIFS('Data source'!CF$3:CF$185,ds_broadcostcat,$B26,'Data source'!$C$3:$C$185,"Internal Labour")</f>
        <v>0.15769230769230769</v>
      </c>
      <c r="CB26" s="219">
        <f>SUMIFS('Data source'!CG$3:CG$185,ds_broadcostcat,$B26,'Data source'!$C$3:$C$185,"Internal Labour")</f>
        <v>0.15769230769230769</v>
      </c>
      <c r="CC26" s="219">
        <f>SUMIFS('Data source'!CH$3:CH$185,ds_broadcostcat,$B26,'Data source'!$C$3:$C$185,"Internal Labour")</f>
        <v>0.15769230769230769</v>
      </c>
      <c r="CD26" s="219">
        <f>SUMIFS('Data source'!CI$3:CI$185,ds_broadcostcat,$B26,'Data source'!$C$3:$C$185,"Internal Labour")</f>
        <v>0.15769230769230769</v>
      </c>
      <c r="CE26" s="219">
        <f>SUMIFS('Data source'!CJ$3:CJ$185,ds_broadcostcat,$B26,'Data source'!$C$3:$C$185,"Internal Labour")</f>
        <v>0.15769230769230769</v>
      </c>
      <c r="CF26" s="219">
        <f>SUMIFS('Data source'!CK$3:CK$185,ds_broadcostcat,$B26,'Data source'!$C$3:$C$185,"Internal Labour")</f>
        <v>0.15769230769230769</v>
      </c>
      <c r="CG26" s="219">
        <f>SUMIFS('Data source'!CL$3:CL$185,ds_broadcostcat,$B26,'Data source'!$C$3:$C$185,"Internal Labour")</f>
        <v>0.15769230769230769</v>
      </c>
      <c r="CH26" s="219">
        <f>SUMIFS('Data source'!CM$3:CM$185,ds_broadcostcat,$B26,'Data source'!$C$3:$C$185,"Internal Labour")</f>
        <v>0.15769230769230769</v>
      </c>
      <c r="CI26" s="219">
        <f>SUMIFS('Data source'!CN$3:CN$185,ds_broadcostcat,$B26,'Data source'!$C$3:$C$185,"Internal Labour")</f>
        <v>0</v>
      </c>
      <c r="CJ26" s="219">
        <f>SUMIFS('Data source'!CO$3:CO$185,ds_broadcostcat,$B26,'Data source'!$C$3:$C$185,"Internal Labour")</f>
        <v>0</v>
      </c>
      <c r="CK26" s="219">
        <f>SUMIFS('Data source'!CP$3:CP$185,ds_broadcostcat,$B26,'Data source'!$C$3:$C$185,"Internal Labour")</f>
        <v>0</v>
      </c>
      <c r="CL26" s="219">
        <f>SUMIFS('Data source'!CQ$3:CQ$185,ds_broadcostcat,$B26,'Data source'!$C$3:$C$185,"Internal Labour")</f>
        <v>0</v>
      </c>
      <c r="CM26" s="219">
        <f>SUMIFS('Data source'!CR$3:CR$185,ds_broadcostcat,$B26,'Data source'!$C$3:$C$185,"Internal Labour")</f>
        <v>0</v>
      </c>
      <c r="CN26" s="219">
        <f>SUMIFS('Data source'!CS$3:CS$185,ds_broadcostcat,$B26,'Data source'!$C$3:$C$185,"Internal Labour")</f>
        <v>0</v>
      </c>
      <c r="CO26" s="219">
        <f>SUMIFS('Data source'!CT$3:CT$185,ds_broadcostcat,$B26,'Data source'!$C$3:$C$185,"Internal Labour")</f>
        <v>0</v>
      </c>
      <c r="CP26" s="219">
        <f>SUMIFS('Data source'!CU$3:CU$185,ds_broadcostcat,$B26,'Data source'!$C$3:$C$185,"Internal Labour")</f>
        <v>0</v>
      </c>
      <c r="CQ26" s="219">
        <f>SUMIFS('Data source'!CV$3:CV$185,ds_broadcostcat,$B26,'Data source'!$C$3:$C$185,"Internal Labour")</f>
        <v>0</v>
      </c>
      <c r="CR26" s="219">
        <f>SUMIFS('Data source'!CW$3:CW$185,ds_broadcostcat,$B26,'Data source'!$C$3:$C$185,"Internal Labour")</f>
        <v>0</v>
      </c>
      <c r="CS26" s="219">
        <f>SUMIFS('Data source'!CX$3:CX$185,ds_broadcostcat,$B26,'Data source'!$C$3:$C$185,"Internal Labour")</f>
        <v>0</v>
      </c>
      <c r="CT26" s="219">
        <f>SUMIFS('Data source'!CY$3:CY$185,ds_broadcostcat,$B26,'Data source'!$C$3:$C$185,"Internal Labour")</f>
        <v>0</v>
      </c>
      <c r="CU26" s="219">
        <f t="shared" si="35"/>
        <v>1.2269568892645817</v>
      </c>
      <c r="CV26" s="219">
        <f t="shared" si="36"/>
        <v>0.53770048809751059</v>
      </c>
      <c r="CW26" s="277" t="str">
        <f t="shared" si="29"/>
        <v>Delivery</v>
      </c>
      <c r="CX26" s="204"/>
      <c r="CY26" s="204"/>
      <c r="CZ26" s="204"/>
      <c r="DA26" s="204"/>
      <c r="DB26" s="204"/>
      <c r="DC26" s="204"/>
      <c r="DD26" s="219">
        <f t="shared" si="30"/>
        <v>163.07505494505489</v>
      </c>
      <c r="DE26" s="219">
        <f t="shared" si="31"/>
        <v>26.223296703296697</v>
      </c>
      <c r="DF26" s="219">
        <f t="shared" si="32"/>
        <v>27.098901098901106</v>
      </c>
      <c r="DG26" s="219">
        <f t="shared" si="33"/>
        <v>1.8923076923076918</v>
      </c>
      <c r="DH26" s="219">
        <f t="shared" si="34"/>
        <v>0</v>
      </c>
    </row>
    <row r="27" spans="1:113" ht="17.25" thickBot="1" x14ac:dyDescent="0.35">
      <c r="B27" s="98" t="str">
        <v>Network Operations</v>
      </c>
      <c r="C27" s="219">
        <f>SUMIFS('Data source'!H$3:H$185,ds_broadcostcat,$B27,'Data source'!$C$3:$C$185,"Internal Labour")</f>
        <v>0</v>
      </c>
      <c r="D27" s="219">
        <f>SUMIFS('Data source'!I$3:I$185,ds_broadcostcat,$B27,'Data source'!$C$3:$C$185,"Internal Labour")</f>
        <v>0</v>
      </c>
      <c r="E27" s="219">
        <f>SUMIFS('Data source'!J$3:J$185,ds_broadcostcat,$B27,'Data source'!$C$3:$C$185,"Internal Labour")</f>
        <v>0</v>
      </c>
      <c r="F27" s="219">
        <f>SUMIFS('Data source'!K$3:K$185,ds_broadcostcat,$B27,'Data source'!$C$3:$C$185,"Internal Labour")</f>
        <v>0</v>
      </c>
      <c r="G27" s="219">
        <f>SUMIFS('Data source'!L$3:L$185,ds_broadcostcat,$B27,'Data source'!$C$3:$C$185,"Internal Labour")</f>
        <v>0</v>
      </c>
      <c r="H27" s="219">
        <f>SUMIFS('Data source'!M$3:M$185,ds_broadcostcat,$B27,'Data source'!$C$3:$C$185,"Internal Labour")</f>
        <v>0</v>
      </c>
      <c r="I27" s="219">
        <f>SUMIFS('Data source'!N$3:N$185,ds_broadcostcat,$B27,'Data source'!$C$3:$C$185,"Internal Labour")</f>
        <v>0</v>
      </c>
      <c r="J27" s="219">
        <f>SUMIFS('Data source'!O$3:O$185,ds_broadcostcat,$B27,'Data source'!$C$3:$C$185,"Internal Labour")</f>
        <v>0</v>
      </c>
      <c r="K27" s="219">
        <f>SUMIFS('Data source'!P$3:P$185,ds_broadcostcat,$B27,'Data source'!$C$3:$C$185,"Internal Labour")</f>
        <v>0</v>
      </c>
      <c r="L27" s="219">
        <f>SUMIFS('Data source'!Q$3:Q$185,ds_broadcostcat,$B27,'Data source'!$C$3:$C$185,"Internal Labour")</f>
        <v>0</v>
      </c>
      <c r="M27" s="219">
        <f>SUMIFS('Data source'!R$3:R$185,ds_broadcostcat,$B27,'Data source'!$C$3:$C$185,"Internal Labour")</f>
        <v>0</v>
      </c>
      <c r="N27" s="219">
        <f>SUMIFS('Data source'!S$3:S$185,ds_broadcostcat,$B27,'Data source'!$C$3:$C$185,"Internal Labour")</f>
        <v>0</v>
      </c>
      <c r="O27" s="219">
        <f>SUMIFS('Data source'!T$3:T$185,ds_broadcostcat,$B27,'Data source'!$C$3:$C$185,"Internal Labour")</f>
        <v>3.2709080393290924</v>
      </c>
      <c r="P27" s="219">
        <f>SUMIFS('Data source'!U$3:U$185,ds_broadcostcat,$B27,'Data source'!$C$3:$C$185,"Internal Labour")</f>
        <v>3.2709080393290924</v>
      </c>
      <c r="Q27" s="219">
        <f>SUMIFS('Data source'!V$3:V$185,ds_broadcostcat,$B27,'Data source'!$C$3:$C$185,"Internal Labour")</f>
        <v>3.2709080393290924</v>
      </c>
      <c r="R27" s="219">
        <f>SUMIFS('Data source'!W$3:W$185,ds_broadcostcat,$B27,'Data source'!$C$3:$C$185,"Internal Labour")</f>
        <v>3.2709080393290924</v>
      </c>
      <c r="S27" s="219">
        <f>SUMIFS('Data source'!X$3:X$185,ds_broadcostcat,$B27,'Data source'!$C$3:$C$185,"Internal Labour")</f>
        <v>3.2709080393290924</v>
      </c>
      <c r="T27" s="219">
        <f>SUMIFS('Data source'!Y$3:Y$185,ds_broadcostcat,$B27,'Data source'!$C$3:$C$185,"Internal Labour")</f>
        <v>3.2709080393290924</v>
      </c>
      <c r="U27" s="219">
        <f>SUMIFS('Data source'!Z$3:Z$185,ds_broadcostcat,$B27,'Data source'!$C$3:$C$185,"Internal Labour")</f>
        <v>3.2709080393290924</v>
      </c>
      <c r="V27" s="219">
        <f>SUMIFS('Data source'!AA$3:AA$185,ds_broadcostcat,$B27,'Data source'!$C$3:$C$185,"Internal Labour")</f>
        <v>3.2709080393290924</v>
      </c>
      <c r="W27" s="219">
        <f>SUMIFS('Data source'!AB$3:AB$185,ds_broadcostcat,$B27,'Data source'!$C$3:$C$185,"Internal Labour")</f>
        <v>3.2709080393290924</v>
      </c>
      <c r="X27" s="219">
        <f>SUMIFS('Data source'!AC$3:AC$185,ds_broadcostcat,$B27,'Data source'!$C$3:$C$185,"Internal Labour")</f>
        <v>3.2709080393290924</v>
      </c>
      <c r="Y27" s="219">
        <f>SUMIFS('Data source'!AD$3:AD$185,ds_broadcostcat,$B27,'Data source'!$C$3:$C$185,"Internal Labour")</f>
        <v>3.2709080393290924</v>
      </c>
      <c r="Z27" s="219">
        <f>SUMIFS('Data source'!AE$3:AE$185,ds_broadcostcat,$B27,'Data source'!$C$3:$C$185,"Internal Labour")</f>
        <v>3.2709080393290924</v>
      </c>
      <c r="AA27" s="219">
        <f>SUMIFS('Data source'!AF$3:AF$185,ds_broadcostcat,$B27,'Data source'!$C$3:$C$185,"Internal Labour")</f>
        <v>9.6939271255060753</v>
      </c>
      <c r="AB27" s="219">
        <f>SUMIFS('Data source'!AG$3:AG$185,ds_broadcostcat,$B27,'Data source'!$C$3:$C$185,"Internal Labour")</f>
        <v>9.6939271255060753</v>
      </c>
      <c r="AC27" s="219">
        <f>SUMIFS('Data source'!AH$3:AH$185,ds_broadcostcat,$B27,'Data source'!$C$3:$C$185,"Internal Labour")</f>
        <v>9.6939271255060753</v>
      </c>
      <c r="AD27" s="219">
        <f>SUMIFS('Data source'!AI$3:AI$185,ds_broadcostcat,$B27,'Data source'!$C$3:$C$185,"Internal Labour")</f>
        <v>9.6939271255060753</v>
      </c>
      <c r="AE27" s="219">
        <f>SUMIFS('Data source'!AJ$3:AJ$185,ds_broadcostcat,$B27,'Data source'!$C$3:$C$185,"Internal Labour")</f>
        <v>9.6939271255060753</v>
      </c>
      <c r="AF27" s="219">
        <f>SUMIFS('Data source'!AK$3:AK$185,ds_broadcostcat,$B27,'Data source'!$C$3:$C$185,"Internal Labour")</f>
        <v>9.6939271255060753</v>
      </c>
      <c r="AG27" s="219">
        <f>SUMIFS('Data source'!AL$3:AL$185,ds_broadcostcat,$B27,'Data source'!$C$3:$C$185,"Internal Labour")</f>
        <v>9.6939271255060753</v>
      </c>
      <c r="AH27" s="219">
        <f>SUMIFS('Data source'!AM$3:AM$185,ds_broadcostcat,$B27,'Data source'!$C$3:$C$185,"Internal Labour")</f>
        <v>9.6939271255060753</v>
      </c>
      <c r="AI27" s="219">
        <f>SUMIFS('Data source'!AN$3:AN$185,ds_broadcostcat,$B27,'Data source'!$C$3:$C$185,"Internal Labour")</f>
        <v>9.6939271255060753</v>
      </c>
      <c r="AJ27" s="219">
        <f>SUMIFS('Data source'!AO$3:AO$185,ds_broadcostcat,$B27,'Data source'!$C$3:$C$185,"Internal Labour")</f>
        <v>9.6939271255060753</v>
      </c>
      <c r="AK27" s="219">
        <f>SUMIFS('Data source'!AP$3:AP$185,ds_broadcostcat,$B27,'Data source'!$C$3:$C$185,"Internal Labour")</f>
        <v>9.6939271255060753</v>
      </c>
      <c r="AL27" s="219">
        <f>SUMIFS('Data source'!AQ$3:AQ$185,ds_broadcostcat,$B27,'Data source'!$C$3:$C$185,"Internal Labour")</f>
        <v>9.6939271255060753</v>
      </c>
      <c r="AM27" s="219">
        <f>SUMIFS('Data source'!AR$3:AR$185,ds_broadcostcat,$B27,'Data source'!$C$3:$C$185,"Internal Labour")</f>
        <v>11.36923076923077</v>
      </c>
      <c r="AN27" s="219">
        <f>SUMIFS('Data source'!AS$3:AS$185,ds_broadcostcat,$B27,'Data source'!$C$3:$C$185,"Internal Labour")</f>
        <v>11.36923076923077</v>
      </c>
      <c r="AO27" s="219">
        <f>SUMIFS('Data source'!AT$3:AT$185,ds_broadcostcat,$B27,'Data source'!$C$3:$C$185,"Internal Labour")</f>
        <v>11.36923076923077</v>
      </c>
      <c r="AP27" s="219">
        <f>SUMIFS('Data source'!AU$3:AU$185,ds_broadcostcat,$B27,'Data source'!$C$3:$C$185,"Internal Labour")</f>
        <v>11.36923076923077</v>
      </c>
      <c r="AQ27" s="219">
        <f>SUMIFS('Data source'!AV$3:AV$185,ds_broadcostcat,$B27,'Data source'!$C$3:$C$185,"Internal Labour")</f>
        <v>11.36923076923077</v>
      </c>
      <c r="AR27" s="219">
        <f>SUMIFS('Data source'!AW$3:AW$185,ds_broadcostcat,$B27,'Data source'!$C$3:$C$185,"Internal Labour")</f>
        <v>11.36923076923077</v>
      </c>
      <c r="AS27" s="219">
        <f>SUMIFS('Data source'!AX$3:AX$185,ds_broadcostcat,$B27,'Data source'!$C$3:$C$185,"Internal Labour")</f>
        <v>11.36923076923077</v>
      </c>
      <c r="AT27" s="219">
        <f>SUMIFS('Data source'!AY$3:AY$185,ds_broadcostcat,$B27,'Data source'!$C$3:$C$185,"Internal Labour")</f>
        <v>11.36923076923077</v>
      </c>
      <c r="AU27" s="219">
        <f>SUMIFS('Data source'!AZ$3:AZ$185,ds_broadcostcat,$B27,'Data source'!$C$3:$C$185,"Internal Labour")</f>
        <v>11.36923076923077</v>
      </c>
      <c r="AV27" s="219">
        <f>SUMIFS('Data source'!BA$3:BA$185,ds_broadcostcat,$B27,'Data source'!$C$3:$C$185,"Internal Labour")</f>
        <v>11.36923076923077</v>
      </c>
      <c r="AW27" s="219">
        <f>SUMIFS('Data source'!BB$3:BB$185,ds_broadcostcat,$B27,'Data source'!$C$3:$C$185,"Internal Labour")</f>
        <v>11.36923076923077</v>
      </c>
      <c r="AX27" s="219">
        <f>SUMIFS('Data source'!BC$3:BC$185,ds_broadcostcat,$B27,'Data source'!$C$3:$C$185,"Internal Labour")</f>
        <v>11.36923076923077</v>
      </c>
      <c r="AY27" s="219">
        <f>SUMIFS('Data source'!BD$3:BD$185,ds_broadcostcat,$B27,'Data source'!$C$3:$C$185,"Internal Labour")</f>
        <v>8.1961538461538463</v>
      </c>
      <c r="AZ27" s="219">
        <f>SUMIFS('Data source'!BE$3:BE$185,ds_broadcostcat,$B27,'Data source'!$C$3:$C$185,"Internal Labour")</f>
        <v>8.1961538461538463</v>
      </c>
      <c r="BA27" s="219">
        <f>SUMIFS('Data source'!BF$3:BF$185,ds_broadcostcat,$B27,'Data source'!$C$3:$C$185,"Internal Labour")</f>
        <v>8.1961538461538463</v>
      </c>
      <c r="BB27" s="219">
        <f>SUMIFS('Data source'!BG$3:BG$185,ds_broadcostcat,$B27,'Data source'!$C$3:$C$185,"Internal Labour")</f>
        <v>8.1961538461538463</v>
      </c>
      <c r="BC27" s="219">
        <f>SUMIFS('Data source'!BH$3:BH$185,ds_broadcostcat,$B27,'Data source'!$C$3:$C$185,"Internal Labour")</f>
        <v>8.1961538461538463</v>
      </c>
      <c r="BD27" s="219">
        <f>SUMIFS('Data source'!BI$3:BI$185,ds_broadcostcat,$B27,'Data source'!$C$3:$C$185,"Internal Labour")</f>
        <v>8.1961538461538463</v>
      </c>
      <c r="BE27" s="219">
        <f>SUMIFS('Data source'!BJ$3:BJ$185,ds_broadcostcat,$B27,'Data source'!$C$3:$C$185,"Internal Labour")</f>
        <v>8.1961538461538463</v>
      </c>
      <c r="BF27" s="219">
        <f>SUMIFS('Data source'!BK$3:BK$185,ds_broadcostcat,$B27,'Data source'!$C$3:$C$185,"Internal Labour")</f>
        <v>8.1961538461538463</v>
      </c>
      <c r="BG27" s="219">
        <f>SUMIFS('Data source'!BL$3:BL$185,ds_broadcostcat,$B27,'Data source'!$C$3:$C$185,"Internal Labour")</f>
        <v>8.1961538461538463</v>
      </c>
      <c r="BH27" s="219">
        <f>SUMIFS('Data source'!BM$3:BM$185,ds_broadcostcat,$B27,'Data source'!$C$3:$C$185,"Internal Labour")</f>
        <v>8.1961538461538463</v>
      </c>
      <c r="BI27" s="219">
        <f>SUMIFS('Data source'!BN$3:BN$185,ds_broadcostcat,$B27,'Data source'!$C$3:$C$185,"Internal Labour")</f>
        <v>8.1961538461538463</v>
      </c>
      <c r="BJ27" s="219">
        <f>SUMIFS('Data source'!BO$3:BO$185,ds_broadcostcat,$B27,'Data source'!$C$3:$C$185,"Internal Labour")</f>
        <v>8.1961538461538463</v>
      </c>
      <c r="BK27" s="219">
        <f>SUMIFS('Data source'!BP$3:BP$185,ds_broadcostcat,$B27,'Data source'!$C$3:$C$185,"Internal Labour")</f>
        <v>9.6153846153846168</v>
      </c>
      <c r="BL27" s="219">
        <f>SUMIFS('Data source'!BQ$3:BQ$185,ds_broadcostcat,$B27,'Data source'!$C$3:$C$185,"Internal Labour")</f>
        <v>9.6153846153846168</v>
      </c>
      <c r="BM27" s="219">
        <f>SUMIFS('Data source'!BR$3:BR$185,ds_broadcostcat,$B27,'Data source'!$C$3:$C$185,"Internal Labour")</f>
        <v>9.6153846153846168</v>
      </c>
      <c r="BN27" s="219">
        <f>SUMIFS('Data source'!BS$3:BS$185,ds_broadcostcat,$B27,'Data source'!$C$3:$C$185,"Internal Labour")</f>
        <v>9.6153846153846168</v>
      </c>
      <c r="BO27" s="219">
        <f>SUMIFS('Data source'!BT$3:BT$185,ds_broadcostcat,$B27,'Data source'!$C$3:$C$185,"Internal Labour")</f>
        <v>9.6153846153846168</v>
      </c>
      <c r="BP27" s="219">
        <f>SUMIFS('Data source'!BU$3:BU$185,ds_broadcostcat,$B27,'Data source'!$C$3:$C$185,"Internal Labour")</f>
        <v>9.6153846153846168</v>
      </c>
      <c r="BQ27" s="219">
        <f>SUMIFS('Data source'!BV$3:BV$185,ds_broadcostcat,$B27,'Data source'!$C$3:$C$185,"Internal Labour")</f>
        <v>9.6153846153846168</v>
      </c>
      <c r="BR27" s="219">
        <f>SUMIFS('Data source'!BW$3:BW$185,ds_broadcostcat,$B27,'Data source'!$C$3:$C$185,"Internal Labour")</f>
        <v>9.6153846153846168</v>
      </c>
      <c r="BS27" s="219">
        <f>SUMIFS('Data source'!BX$3:BX$185,ds_broadcostcat,$B27,'Data source'!$C$3:$C$185,"Internal Labour")</f>
        <v>9.6153846153846168</v>
      </c>
      <c r="BT27" s="219">
        <f>SUMIFS('Data source'!BY$3:BY$185,ds_broadcostcat,$B27,'Data source'!$C$3:$C$185,"Internal Labour")</f>
        <v>9.6153846153846168</v>
      </c>
      <c r="BU27" s="219">
        <f>SUMIFS('Data source'!BZ$3:BZ$185,ds_broadcostcat,$B27,'Data source'!$C$3:$C$185,"Internal Labour")</f>
        <v>9.6153846153846168</v>
      </c>
      <c r="BV27" s="219">
        <f>SUMIFS('Data source'!CA$3:CA$185,ds_broadcostcat,$B27,'Data source'!$C$3:$C$185,"Internal Labour")</f>
        <v>9.6153846153846168</v>
      </c>
      <c r="BW27" s="219">
        <f>SUMIFS('Data source'!CB$3:CB$185,ds_broadcostcat,$B27,'Data source'!$C$3:$C$185,"Internal Labour")</f>
        <v>0.15384615384615385</v>
      </c>
      <c r="BX27" s="219">
        <f>SUMIFS('Data source'!CC$3:CC$185,ds_broadcostcat,$B27,'Data source'!$C$3:$C$185,"Internal Labour")</f>
        <v>0.15384615384615385</v>
      </c>
      <c r="BY27" s="219">
        <f>SUMIFS('Data source'!CD$3:CD$185,ds_broadcostcat,$B27,'Data source'!$C$3:$C$185,"Internal Labour")</f>
        <v>0.15384615384615385</v>
      </c>
      <c r="BZ27" s="219">
        <f>SUMIFS('Data source'!CE$3:CE$185,ds_broadcostcat,$B27,'Data source'!$C$3:$C$185,"Internal Labour")</f>
        <v>0.15384615384615385</v>
      </c>
      <c r="CA27" s="219">
        <f>SUMIFS('Data source'!CF$3:CF$185,ds_broadcostcat,$B27,'Data source'!$C$3:$C$185,"Internal Labour")</f>
        <v>0.15384615384615385</v>
      </c>
      <c r="CB27" s="219">
        <f>SUMIFS('Data source'!CG$3:CG$185,ds_broadcostcat,$B27,'Data source'!$C$3:$C$185,"Internal Labour")</f>
        <v>0.15384615384615385</v>
      </c>
      <c r="CC27" s="219">
        <f>SUMIFS('Data source'!CH$3:CH$185,ds_broadcostcat,$B27,'Data source'!$C$3:$C$185,"Internal Labour")</f>
        <v>0.15384615384615385</v>
      </c>
      <c r="CD27" s="219">
        <f>SUMIFS('Data source'!CI$3:CI$185,ds_broadcostcat,$B27,'Data source'!$C$3:$C$185,"Internal Labour")</f>
        <v>0.15384615384615385</v>
      </c>
      <c r="CE27" s="219">
        <f>SUMIFS('Data source'!CJ$3:CJ$185,ds_broadcostcat,$B27,'Data source'!$C$3:$C$185,"Internal Labour")</f>
        <v>0.15384615384615385</v>
      </c>
      <c r="CF27" s="219">
        <f>SUMIFS('Data source'!CK$3:CK$185,ds_broadcostcat,$B27,'Data source'!$C$3:$C$185,"Internal Labour")</f>
        <v>0.15384615384615385</v>
      </c>
      <c r="CG27" s="219">
        <f>SUMIFS('Data source'!CL$3:CL$185,ds_broadcostcat,$B27,'Data source'!$C$3:$C$185,"Internal Labour")</f>
        <v>0.15384615384615385</v>
      </c>
      <c r="CH27" s="219">
        <f>SUMIFS('Data source'!CM$3:CM$185,ds_broadcostcat,$B27,'Data source'!$C$3:$C$185,"Internal Labour")</f>
        <v>0.15384615384615385</v>
      </c>
      <c r="CI27" s="219">
        <f>SUMIFS('Data source'!CN$3:CN$185,ds_broadcostcat,$B27,'Data source'!$C$3:$C$185,"Internal Labour")</f>
        <v>0</v>
      </c>
      <c r="CJ27" s="219">
        <f>SUMIFS('Data source'!CO$3:CO$185,ds_broadcostcat,$B27,'Data source'!$C$3:$C$185,"Internal Labour")</f>
        <v>0</v>
      </c>
      <c r="CK27" s="219">
        <f>SUMIFS('Data source'!CP$3:CP$185,ds_broadcostcat,$B27,'Data source'!$C$3:$C$185,"Internal Labour")</f>
        <v>0</v>
      </c>
      <c r="CL27" s="219">
        <f>SUMIFS('Data source'!CQ$3:CQ$185,ds_broadcostcat,$B27,'Data source'!$C$3:$C$185,"Internal Labour")</f>
        <v>0</v>
      </c>
      <c r="CM27" s="219">
        <f>SUMIFS('Data source'!CR$3:CR$185,ds_broadcostcat,$B27,'Data source'!$C$3:$C$185,"Internal Labour")</f>
        <v>0</v>
      </c>
      <c r="CN27" s="219">
        <f>SUMIFS('Data source'!CS$3:CS$185,ds_broadcostcat,$B27,'Data source'!$C$3:$C$185,"Internal Labour")</f>
        <v>0</v>
      </c>
      <c r="CO27" s="219">
        <f>SUMIFS('Data source'!CT$3:CT$185,ds_broadcostcat,$B27,'Data source'!$C$3:$C$185,"Internal Labour")</f>
        <v>0</v>
      </c>
      <c r="CP27" s="219">
        <f>SUMIFS('Data source'!CU$3:CU$185,ds_broadcostcat,$B27,'Data source'!$C$3:$C$185,"Internal Labour")</f>
        <v>0</v>
      </c>
      <c r="CQ27" s="219">
        <f>SUMIFS('Data source'!CV$3:CV$185,ds_broadcostcat,$B27,'Data source'!$C$3:$C$185,"Internal Labour")</f>
        <v>0</v>
      </c>
      <c r="CR27" s="219">
        <f>SUMIFS('Data source'!CW$3:CW$185,ds_broadcostcat,$B27,'Data source'!$C$3:$C$185,"Internal Labour")</f>
        <v>0</v>
      </c>
      <c r="CS27" s="219">
        <f>SUMIFS('Data source'!CX$3:CX$185,ds_broadcostcat,$B27,'Data source'!$C$3:$C$185,"Internal Labour")</f>
        <v>0</v>
      </c>
      <c r="CT27" s="219">
        <f>SUMIFS('Data source'!CY$3:CY$185,ds_broadcostcat,$B27,'Data source'!$C$3:$C$185,"Internal Labour")</f>
        <v>0</v>
      </c>
      <c r="CU27" s="219">
        <f t="shared" si="35"/>
        <v>5.020414201183427</v>
      </c>
      <c r="CV27" s="219">
        <f t="shared" si="36"/>
        <v>2.0825443786982247</v>
      </c>
      <c r="CW27" s="277" t="str">
        <f t="shared" si="29"/>
        <v>Network Operations</v>
      </c>
      <c r="CX27" s="204"/>
      <c r="CY27" s="204"/>
      <c r="CZ27" s="204"/>
      <c r="DA27" s="204"/>
      <c r="DB27" s="204"/>
      <c r="DC27" s="204"/>
      <c r="DD27" s="219">
        <f t="shared" si="30"/>
        <v>292.00879120879131</v>
      </c>
      <c r="DE27" s="219">
        <f t="shared" si="31"/>
        <v>98.353846153846163</v>
      </c>
      <c r="DF27" s="219">
        <f t="shared" si="32"/>
        <v>115.38461538461537</v>
      </c>
      <c r="DG27" s="219">
        <f t="shared" si="33"/>
        <v>1.8461538461538458</v>
      </c>
      <c r="DH27" s="219">
        <f t="shared" si="34"/>
        <v>0</v>
      </c>
    </row>
    <row r="28" spans="1:113" ht="17.25" thickBot="1" x14ac:dyDescent="0.35">
      <c r="B28" s="98" t="str">
        <v>Finance</v>
      </c>
      <c r="C28" s="219">
        <f>SUMIFS('Data source'!H$3:H$185,ds_broadcostcat,$B28,'Data source'!$C$3:$C$185,"Internal Labour")</f>
        <v>0</v>
      </c>
      <c r="D28" s="219">
        <f>SUMIFS('Data source'!I$3:I$185,ds_broadcostcat,$B28,'Data source'!$C$3:$C$185,"Internal Labour")</f>
        <v>0</v>
      </c>
      <c r="E28" s="219">
        <f>SUMIFS('Data source'!J$3:J$185,ds_broadcostcat,$B28,'Data source'!$C$3:$C$185,"Internal Labour")</f>
        <v>0</v>
      </c>
      <c r="F28" s="219">
        <f>SUMIFS('Data source'!K$3:K$185,ds_broadcostcat,$B28,'Data source'!$C$3:$C$185,"Internal Labour")</f>
        <v>0</v>
      </c>
      <c r="G28" s="219">
        <f>SUMIFS('Data source'!L$3:L$185,ds_broadcostcat,$B28,'Data source'!$C$3:$C$185,"Internal Labour")</f>
        <v>0</v>
      </c>
      <c r="H28" s="219">
        <f>SUMIFS('Data source'!M$3:M$185,ds_broadcostcat,$B28,'Data source'!$C$3:$C$185,"Internal Labour")</f>
        <v>0</v>
      </c>
      <c r="I28" s="219">
        <f>SUMIFS('Data source'!N$3:N$185,ds_broadcostcat,$B28,'Data source'!$C$3:$C$185,"Internal Labour")</f>
        <v>0</v>
      </c>
      <c r="J28" s="219">
        <f>SUMIFS('Data source'!O$3:O$185,ds_broadcostcat,$B28,'Data source'!$C$3:$C$185,"Internal Labour")</f>
        <v>0</v>
      </c>
      <c r="K28" s="219">
        <f>SUMIFS('Data source'!P$3:P$185,ds_broadcostcat,$B28,'Data source'!$C$3:$C$185,"Internal Labour")</f>
        <v>0</v>
      </c>
      <c r="L28" s="219">
        <f>SUMIFS('Data source'!Q$3:Q$185,ds_broadcostcat,$B28,'Data source'!$C$3:$C$185,"Internal Labour")</f>
        <v>0</v>
      </c>
      <c r="M28" s="219">
        <f>SUMIFS('Data source'!R$3:R$185,ds_broadcostcat,$B28,'Data source'!$C$3:$C$185,"Internal Labour")</f>
        <v>0</v>
      </c>
      <c r="N28" s="219">
        <f>SUMIFS('Data source'!S$3:S$185,ds_broadcostcat,$B28,'Data source'!$C$3:$C$185,"Internal Labour")</f>
        <v>0</v>
      </c>
      <c r="O28" s="219">
        <f>SUMIFS('Data source'!T$3:T$185,ds_broadcostcat,$B28,'Data source'!$C$3:$C$185,"Internal Labour")</f>
        <v>3.0769230769230767E-2</v>
      </c>
      <c r="P28" s="219">
        <f>SUMIFS('Data source'!U$3:U$185,ds_broadcostcat,$B28,'Data source'!$C$3:$C$185,"Internal Labour")</f>
        <v>3.0769230769230767E-2</v>
      </c>
      <c r="Q28" s="219">
        <f>SUMIFS('Data source'!V$3:V$185,ds_broadcostcat,$B28,'Data source'!$C$3:$C$185,"Internal Labour")</f>
        <v>3.0769230769230767E-2</v>
      </c>
      <c r="R28" s="219">
        <f>SUMIFS('Data source'!W$3:W$185,ds_broadcostcat,$B28,'Data source'!$C$3:$C$185,"Internal Labour")</f>
        <v>3.0769230769230767E-2</v>
      </c>
      <c r="S28" s="219">
        <f>SUMIFS('Data source'!X$3:X$185,ds_broadcostcat,$B28,'Data source'!$C$3:$C$185,"Internal Labour")</f>
        <v>3.0769230769230767E-2</v>
      </c>
      <c r="T28" s="219">
        <f>SUMIFS('Data source'!Y$3:Y$185,ds_broadcostcat,$B28,'Data source'!$C$3:$C$185,"Internal Labour")</f>
        <v>3.0769230769230767E-2</v>
      </c>
      <c r="U28" s="219">
        <f>SUMIFS('Data source'!Z$3:Z$185,ds_broadcostcat,$B28,'Data source'!$C$3:$C$185,"Internal Labour")</f>
        <v>3.0769230769230767E-2</v>
      </c>
      <c r="V28" s="219">
        <f>SUMIFS('Data source'!AA$3:AA$185,ds_broadcostcat,$B28,'Data source'!$C$3:$C$185,"Internal Labour")</f>
        <v>3.0769230769230767E-2</v>
      </c>
      <c r="W28" s="219">
        <f>SUMIFS('Data source'!AB$3:AB$185,ds_broadcostcat,$B28,'Data source'!$C$3:$C$185,"Internal Labour")</f>
        <v>3.0769230769230767E-2</v>
      </c>
      <c r="X28" s="219">
        <f>SUMIFS('Data source'!AC$3:AC$185,ds_broadcostcat,$B28,'Data source'!$C$3:$C$185,"Internal Labour")</f>
        <v>3.0769230769230767E-2</v>
      </c>
      <c r="Y28" s="219">
        <f>SUMIFS('Data source'!AD$3:AD$185,ds_broadcostcat,$B28,'Data source'!$C$3:$C$185,"Internal Labour")</f>
        <v>3.0769230769230767E-2</v>
      </c>
      <c r="Z28" s="219">
        <f>SUMIFS('Data source'!AE$3:AE$185,ds_broadcostcat,$B28,'Data source'!$C$3:$C$185,"Internal Labour")</f>
        <v>3.0769230769230767E-2</v>
      </c>
      <c r="AA28" s="219">
        <f>SUMIFS('Data source'!AF$3:AF$185,ds_broadcostcat,$B28,'Data source'!$C$3:$C$185,"Internal Labour")</f>
        <v>0.36923076923076925</v>
      </c>
      <c r="AB28" s="219">
        <f>SUMIFS('Data source'!AG$3:AG$185,ds_broadcostcat,$B28,'Data source'!$C$3:$C$185,"Internal Labour")</f>
        <v>0.36923076923076925</v>
      </c>
      <c r="AC28" s="219">
        <f>SUMIFS('Data source'!AH$3:AH$185,ds_broadcostcat,$B28,'Data source'!$C$3:$C$185,"Internal Labour")</f>
        <v>0.36923076923076925</v>
      </c>
      <c r="AD28" s="219">
        <f>SUMIFS('Data source'!AI$3:AI$185,ds_broadcostcat,$B28,'Data source'!$C$3:$C$185,"Internal Labour")</f>
        <v>0.36923076923076925</v>
      </c>
      <c r="AE28" s="219">
        <f>SUMIFS('Data source'!AJ$3:AJ$185,ds_broadcostcat,$B28,'Data source'!$C$3:$C$185,"Internal Labour")</f>
        <v>0.36923076923076925</v>
      </c>
      <c r="AF28" s="219">
        <f>SUMIFS('Data source'!AK$3:AK$185,ds_broadcostcat,$B28,'Data source'!$C$3:$C$185,"Internal Labour")</f>
        <v>0.36923076923076925</v>
      </c>
      <c r="AG28" s="219">
        <f>SUMIFS('Data source'!AL$3:AL$185,ds_broadcostcat,$B28,'Data source'!$C$3:$C$185,"Internal Labour")</f>
        <v>0.36923076923076925</v>
      </c>
      <c r="AH28" s="219">
        <f>SUMIFS('Data source'!AM$3:AM$185,ds_broadcostcat,$B28,'Data source'!$C$3:$C$185,"Internal Labour")</f>
        <v>0.36923076923076925</v>
      </c>
      <c r="AI28" s="219">
        <f>SUMIFS('Data source'!AN$3:AN$185,ds_broadcostcat,$B28,'Data source'!$C$3:$C$185,"Internal Labour")</f>
        <v>0.36923076923076925</v>
      </c>
      <c r="AJ28" s="219">
        <f>SUMIFS('Data source'!AO$3:AO$185,ds_broadcostcat,$B28,'Data source'!$C$3:$C$185,"Internal Labour")</f>
        <v>0.36923076923076925</v>
      </c>
      <c r="AK28" s="219">
        <f>SUMIFS('Data source'!AP$3:AP$185,ds_broadcostcat,$B28,'Data source'!$C$3:$C$185,"Internal Labour")</f>
        <v>0.36923076923076925</v>
      </c>
      <c r="AL28" s="219">
        <f>SUMIFS('Data source'!AQ$3:AQ$185,ds_broadcostcat,$B28,'Data source'!$C$3:$C$185,"Internal Labour")</f>
        <v>0.36923076923076925</v>
      </c>
      <c r="AM28" s="219">
        <f>SUMIFS('Data source'!AR$3:AR$185,ds_broadcostcat,$B28,'Data source'!$C$3:$C$185,"Internal Labour")</f>
        <v>0.36923076923076925</v>
      </c>
      <c r="AN28" s="219">
        <f>SUMIFS('Data source'!AS$3:AS$185,ds_broadcostcat,$B28,'Data source'!$C$3:$C$185,"Internal Labour")</f>
        <v>0.36923076923076925</v>
      </c>
      <c r="AO28" s="219">
        <f>SUMIFS('Data source'!AT$3:AT$185,ds_broadcostcat,$B28,'Data source'!$C$3:$C$185,"Internal Labour")</f>
        <v>0.36923076923076925</v>
      </c>
      <c r="AP28" s="219">
        <f>SUMIFS('Data source'!AU$3:AU$185,ds_broadcostcat,$B28,'Data source'!$C$3:$C$185,"Internal Labour")</f>
        <v>0.36923076923076925</v>
      </c>
      <c r="AQ28" s="219">
        <f>SUMIFS('Data source'!AV$3:AV$185,ds_broadcostcat,$B28,'Data source'!$C$3:$C$185,"Internal Labour")</f>
        <v>0.36923076923076925</v>
      </c>
      <c r="AR28" s="219">
        <f>SUMIFS('Data source'!AW$3:AW$185,ds_broadcostcat,$B28,'Data source'!$C$3:$C$185,"Internal Labour")</f>
        <v>0.36923076923076925</v>
      </c>
      <c r="AS28" s="219">
        <f>SUMIFS('Data source'!AX$3:AX$185,ds_broadcostcat,$B28,'Data source'!$C$3:$C$185,"Internal Labour")</f>
        <v>0.36923076923076925</v>
      </c>
      <c r="AT28" s="219">
        <f>SUMIFS('Data source'!AY$3:AY$185,ds_broadcostcat,$B28,'Data source'!$C$3:$C$185,"Internal Labour")</f>
        <v>0.36923076923076925</v>
      </c>
      <c r="AU28" s="219">
        <f>SUMIFS('Data source'!AZ$3:AZ$185,ds_broadcostcat,$B28,'Data source'!$C$3:$C$185,"Internal Labour")</f>
        <v>0.36923076923076925</v>
      </c>
      <c r="AV28" s="219">
        <f>SUMIFS('Data source'!BA$3:BA$185,ds_broadcostcat,$B28,'Data source'!$C$3:$C$185,"Internal Labour")</f>
        <v>0.36923076923076925</v>
      </c>
      <c r="AW28" s="219">
        <f>SUMIFS('Data source'!BB$3:BB$185,ds_broadcostcat,$B28,'Data source'!$C$3:$C$185,"Internal Labour")</f>
        <v>0.36923076923076925</v>
      </c>
      <c r="AX28" s="219">
        <f>SUMIFS('Data source'!BC$3:BC$185,ds_broadcostcat,$B28,'Data source'!$C$3:$C$185,"Internal Labour")</f>
        <v>0.36923076923076925</v>
      </c>
      <c r="AY28" s="219">
        <f>SUMIFS('Data source'!BD$3:BD$185,ds_broadcostcat,$B28,'Data source'!$C$3:$C$185,"Internal Labour")</f>
        <v>0.36923076923076925</v>
      </c>
      <c r="AZ28" s="219">
        <f>SUMIFS('Data source'!BE$3:BE$185,ds_broadcostcat,$B28,'Data source'!$C$3:$C$185,"Internal Labour")</f>
        <v>0.36923076923076925</v>
      </c>
      <c r="BA28" s="219">
        <f>SUMIFS('Data source'!BF$3:BF$185,ds_broadcostcat,$B28,'Data source'!$C$3:$C$185,"Internal Labour")</f>
        <v>0.36923076923076925</v>
      </c>
      <c r="BB28" s="219">
        <f>SUMIFS('Data source'!BG$3:BG$185,ds_broadcostcat,$B28,'Data source'!$C$3:$C$185,"Internal Labour")</f>
        <v>0.36923076923076925</v>
      </c>
      <c r="BC28" s="219">
        <f>SUMIFS('Data source'!BH$3:BH$185,ds_broadcostcat,$B28,'Data source'!$C$3:$C$185,"Internal Labour")</f>
        <v>0.36923076923076925</v>
      </c>
      <c r="BD28" s="219">
        <f>SUMIFS('Data source'!BI$3:BI$185,ds_broadcostcat,$B28,'Data source'!$C$3:$C$185,"Internal Labour")</f>
        <v>0.36923076923076925</v>
      </c>
      <c r="BE28" s="219">
        <f>SUMIFS('Data source'!BJ$3:BJ$185,ds_broadcostcat,$B28,'Data source'!$C$3:$C$185,"Internal Labour")</f>
        <v>0.36923076923076925</v>
      </c>
      <c r="BF28" s="219">
        <f>SUMIFS('Data source'!BK$3:BK$185,ds_broadcostcat,$B28,'Data source'!$C$3:$C$185,"Internal Labour")</f>
        <v>0.36923076923076925</v>
      </c>
      <c r="BG28" s="219">
        <f>SUMIFS('Data source'!BL$3:BL$185,ds_broadcostcat,$B28,'Data source'!$C$3:$C$185,"Internal Labour")</f>
        <v>0.36923076923076925</v>
      </c>
      <c r="BH28" s="219">
        <f>SUMIFS('Data source'!BM$3:BM$185,ds_broadcostcat,$B28,'Data source'!$C$3:$C$185,"Internal Labour")</f>
        <v>0.36923076923076925</v>
      </c>
      <c r="BI28" s="219">
        <f>SUMIFS('Data source'!BN$3:BN$185,ds_broadcostcat,$B28,'Data source'!$C$3:$C$185,"Internal Labour")</f>
        <v>0.36923076923076925</v>
      </c>
      <c r="BJ28" s="219">
        <f>SUMIFS('Data source'!BO$3:BO$185,ds_broadcostcat,$B28,'Data source'!$C$3:$C$185,"Internal Labour")</f>
        <v>0.36923076923076925</v>
      </c>
      <c r="BK28" s="219">
        <f>SUMIFS('Data source'!BP$3:BP$185,ds_broadcostcat,$B28,'Data source'!$C$3:$C$185,"Internal Labour")</f>
        <v>0.30769230769230765</v>
      </c>
      <c r="BL28" s="219">
        <f>SUMIFS('Data source'!BQ$3:BQ$185,ds_broadcostcat,$B28,'Data source'!$C$3:$C$185,"Internal Labour")</f>
        <v>0.30769230769230765</v>
      </c>
      <c r="BM28" s="219">
        <f>SUMIFS('Data source'!BR$3:BR$185,ds_broadcostcat,$B28,'Data source'!$C$3:$C$185,"Internal Labour")</f>
        <v>0.30769230769230765</v>
      </c>
      <c r="BN28" s="219">
        <f>SUMIFS('Data source'!BS$3:BS$185,ds_broadcostcat,$B28,'Data source'!$C$3:$C$185,"Internal Labour")</f>
        <v>0.30769230769230765</v>
      </c>
      <c r="BO28" s="219">
        <f>SUMIFS('Data source'!BT$3:BT$185,ds_broadcostcat,$B28,'Data source'!$C$3:$C$185,"Internal Labour")</f>
        <v>0.30769230769230765</v>
      </c>
      <c r="BP28" s="219">
        <f>SUMIFS('Data source'!BU$3:BU$185,ds_broadcostcat,$B28,'Data source'!$C$3:$C$185,"Internal Labour")</f>
        <v>0.30769230769230765</v>
      </c>
      <c r="BQ28" s="219">
        <f>SUMIFS('Data source'!BV$3:BV$185,ds_broadcostcat,$B28,'Data source'!$C$3:$C$185,"Internal Labour")</f>
        <v>0.30769230769230765</v>
      </c>
      <c r="BR28" s="219">
        <f>SUMIFS('Data source'!BW$3:BW$185,ds_broadcostcat,$B28,'Data source'!$C$3:$C$185,"Internal Labour")</f>
        <v>0.30769230769230765</v>
      </c>
      <c r="BS28" s="219">
        <f>SUMIFS('Data source'!BX$3:BX$185,ds_broadcostcat,$B28,'Data source'!$C$3:$C$185,"Internal Labour")</f>
        <v>0.30769230769230765</v>
      </c>
      <c r="BT28" s="219">
        <f>SUMIFS('Data source'!BY$3:BY$185,ds_broadcostcat,$B28,'Data source'!$C$3:$C$185,"Internal Labour")</f>
        <v>0.30769230769230765</v>
      </c>
      <c r="BU28" s="219">
        <f>SUMIFS('Data source'!BZ$3:BZ$185,ds_broadcostcat,$B28,'Data source'!$C$3:$C$185,"Internal Labour")</f>
        <v>0.30769230769230765</v>
      </c>
      <c r="BV28" s="219">
        <f>SUMIFS('Data source'!CA$3:CA$185,ds_broadcostcat,$B28,'Data source'!$C$3:$C$185,"Internal Labour")</f>
        <v>0.30769230769230765</v>
      </c>
      <c r="BW28" s="219">
        <f>SUMIFS('Data source'!CB$3:CB$185,ds_broadcostcat,$B28,'Data source'!$C$3:$C$185,"Internal Labour")</f>
        <v>0</v>
      </c>
      <c r="BX28" s="219">
        <f>SUMIFS('Data source'!CC$3:CC$185,ds_broadcostcat,$B28,'Data source'!$C$3:$C$185,"Internal Labour")</f>
        <v>0</v>
      </c>
      <c r="BY28" s="219">
        <f>SUMIFS('Data source'!CD$3:CD$185,ds_broadcostcat,$B28,'Data source'!$C$3:$C$185,"Internal Labour")</f>
        <v>0</v>
      </c>
      <c r="BZ28" s="219">
        <f>SUMIFS('Data source'!CE$3:CE$185,ds_broadcostcat,$B28,'Data source'!$C$3:$C$185,"Internal Labour")</f>
        <v>0</v>
      </c>
      <c r="CA28" s="219">
        <f>SUMIFS('Data source'!CF$3:CF$185,ds_broadcostcat,$B28,'Data source'!$C$3:$C$185,"Internal Labour")</f>
        <v>0</v>
      </c>
      <c r="CB28" s="219">
        <f>SUMIFS('Data source'!CG$3:CG$185,ds_broadcostcat,$B28,'Data source'!$C$3:$C$185,"Internal Labour")</f>
        <v>0</v>
      </c>
      <c r="CC28" s="219">
        <f>SUMIFS('Data source'!CH$3:CH$185,ds_broadcostcat,$B28,'Data source'!$C$3:$C$185,"Internal Labour")</f>
        <v>0</v>
      </c>
      <c r="CD28" s="219">
        <f>SUMIFS('Data source'!CI$3:CI$185,ds_broadcostcat,$B28,'Data source'!$C$3:$C$185,"Internal Labour")</f>
        <v>0</v>
      </c>
      <c r="CE28" s="219">
        <f>SUMIFS('Data source'!CJ$3:CJ$185,ds_broadcostcat,$B28,'Data source'!$C$3:$C$185,"Internal Labour")</f>
        <v>0</v>
      </c>
      <c r="CF28" s="219">
        <f>SUMIFS('Data source'!CK$3:CK$185,ds_broadcostcat,$B28,'Data source'!$C$3:$C$185,"Internal Labour")</f>
        <v>0</v>
      </c>
      <c r="CG28" s="219">
        <f>SUMIFS('Data source'!CL$3:CL$185,ds_broadcostcat,$B28,'Data source'!$C$3:$C$185,"Internal Labour")</f>
        <v>0</v>
      </c>
      <c r="CH28" s="219">
        <f>SUMIFS('Data source'!CM$3:CM$185,ds_broadcostcat,$B28,'Data source'!$C$3:$C$185,"Internal Labour")</f>
        <v>0</v>
      </c>
      <c r="CI28" s="219">
        <f>SUMIFS('Data source'!CN$3:CN$185,ds_broadcostcat,$B28,'Data source'!$C$3:$C$185,"Internal Labour")</f>
        <v>0</v>
      </c>
      <c r="CJ28" s="219">
        <f>SUMIFS('Data source'!CO$3:CO$185,ds_broadcostcat,$B28,'Data source'!$C$3:$C$185,"Internal Labour")</f>
        <v>0</v>
      </c>
      <c r="CK28" s="219">
        <f>SUMIFS('Data source'!CP$3:CP$185,ds_broadcostcat,$B28,'Data source'!$C$3:$C$185,"Internal Labour")</f>
        <v>0</v>
      </c>
      <c r="CL28" s="219">
        <f>SUMIFS('Data source'!CQ$3:CQ$185,ds_broadcostcat,$B28,'Data source'!$C$3:$C$185,"Internal Labour")</f>
        <v>0</v>
      </c>
      <c r="CM28" s="219">
        <f>SUMIFS('Data source'!CR$3:CR$185,ds_broadcostcat,$B28,'Data source'!$C$3:$C$185,"Internal Labour")</f>
        <v>0</v>
      </c>
      <c r="CN28" s="219">
        <f>SUMIFS('Data source'!CS$3:CS$185,ds_broadcostcat,$B28,'Data source'!$C$3:$C$185,"Internal Labour")</f>
        <v>0</v>
      </c>
      <c r="CO28" s="219">
        <f>SUMIFS('Data source'!CT$3:CT$185,ds_broadcostcat,$B28,'Data source'!$C$3:$C$185,"Internal Labour")</f>
        <v>0</v>
      </c>
      <c r="CP28" s="219">
        <f>SUMIFS('Data source'!CU$3:CU$185,ds_broadcostcat,$B28,'Data source'!$C$3:$C$185,"Internal Labour")</f>
        <v>0</v>
      </c>
      <c r="CQ28" s="219">
        <f>SUMIFS('Data source'!CV$3:CV$185,ds_broadcostcat,$B28,'Data source'!$C$3:$C$185,"Internal Labour")</f>
        <v>0</v>
      </c>
      <c r="CR28" s="219">
        <f>SUMIFS('Data source'!CW$3:CW$185,ds_broadcostcat,$B28,'Data source'!$C$3:$C$185,"Internal Labour")</f>
        <v>0</v>
      </c>
      <c r="CS28" s="219">
        <f>SUMIFS('Data source'!CX$3:CX$185,ds_broadcostcat,$B28,'Data source'!$C$3:$C$185,"Internal Labour")</f>
        <v>0</v>
      </c>
      <c r="CT28" s="219">
        <f>SUMIFS('Data source'!CY$3:CY$185,ds_broadcostcat,$B28,'Data source'!$C$3:$C$185,"Internal Labour")</f>
        <v>0</v>
      </c>
      <c r="CU28" s="219">
        <f t="shared" si="35"/>
        <v>0.18461538461538471</v>
      </c>
      <c r="CV28" s="219">
        <f t="shared" si="36"/>
        <v>6.550868486352357E-2</v>
      </c>
      <c r="CW28" s="277" t="str">
        <f t="shared" si="29"/>
        <v>Finance</v>
      </c>
      <c r="CX28" s="204"/>
      <c r="CY28" s="204"/>
      <c r="CZ28" s="204"/>
      <c r="DA28" s="204"/>
      <c r="DB28" s="204"/>
      <c r="DC28" s="204"/>
      <c r="DD28" s="219">
        <f t="shared" si="30"/>
        <v>9.2307692307692371</v>
      </c>
      <c r="DE28" s="219">
        <f t="shared" si="31"/>
        <v>4.430769230769231</v>
      </c>
      <c r="DF28" s="219">
        <f t="shared" si="32"/>
        <v>3.6923076923076912</v>
      </c>
      <c r="DG28" s="219">
        <f t="shared" si="33"/>
        <v>0</v>
      </c>
      <c r="DH28" s="219">
        <f t="shared" si="34"/>
        <v>0</v>
      </c>
    </row>
    <row r="29" spans="1:113" ht="17.25" thickBot="1" x14ac:dyDescent="0.35">
      <c r="B29" s="98" t="str">
        <v>IT</v>
      </c>
      <c r="C29" s="219">
        <f>SUMIFS('Data source'!H$3:H$185,ds_broadcostcat,$B29,'Data source'!$C$3:$C$185,"Internal Labour")</f>
        <v>0</v>
      </c>
      <c r="D29" s="219">
        <f>SUMIFS('Data source'!I$3:I$185,ds_broadcostcat,$B29,'Data source'!$C$3:$C$185,"Internal Labour")</f>
        <v>0</v>
      </c>
      <c r="E29" s="219">
        <f>SUMIFS('Data source'!J$3:J$185,ds_broadcostcat,$B29,'Data source'!$C$3:$C$185,"Internal Labour")</f>
        <v>0</v>
      </c>
      <c r="F29" s="219">
        <f>SUMIFS('Data source'!K$3:K$185,ds_broadcostcat,$B29,'Data source'!$C$3:$C$185,"Internal Labour")</f>
        <v>0</v>
      </c>
      <c r="G29" s="219">
        <f>SUMIFS('Data source'!L$3:L$185,ds_broadcostcat,$B29,'Data source'!$C$3:$C$185,"Internal Labour")</f>
        <v>0</v>
      </c>
      <c r="H29" s="219">
        <f>SUMIFS('Data source'!M$3:M$185,ds_broadcostcat,$B29,'Data source'!$C$3:$C$185,"Internal Labour")</f>
        <v>0</v>
      </c>
      <c r="I29" s="219">
        <f>SUMIFS('Data source'!N$3:N$185,ds_broadcostcat,$B29,'Data source'!$C$3:$C$185,"Internal Labour")</f>
        <v>0</v>
      </c>
      <c r="J29" s="219">
        <f>SUMIFS('Data source'!O$3:O$185,ds_broadcostcat,$B29,'Data source'!$C$3:$C$185,"Internal Labour")</f>
        <v>0</v>
      </c>
      <c r="K29" s="219">
        <f>SUMIFS('Data source'!P$3:P$185,ds_broadcostcat,$B29,'Data source'!$C$3:$C$185,"Internal Labour")</f>
        <v>0</v>
      </c>
      <c r="L29" s="219">
        <f>SUMIFS('Data source'!Q$3:Q$185,ds_broadcostcat,$B29,'Data source'!$C$3:$C$185,"Internal Labour")</f>
        <v>0</v>
      </c>
      <c r="M29" s="219">
        <f>SUMIFS('Data source'!R$3:R$185,ds_broadcostcat,$B29,'Data source'!$C$3:$C$185,"Internal Labour")</f>
        <v>0</v>
      </c>
      <c r="N29" s="219">
        <f>SUMIFS('Data source'!S$3:S$185,ds_broadcostcat,$B29,'Data source'!$C$3:$C$185,"Internal Labour")</f>
        <v>0</v>
      </c>
      <c r="O29" s="219">
        <f>SUMIFS('Data source'!T$3:T$185,ds_broadcostcat,$B29,'Data source'!$C$3:$C$185,"Internal Labour")</f>
        <v>0.86153846153846159</v>
      </c>
      <c r="P29" s="219">
        <f>SUMIFS('Data source'!U$3:U$185,ds_broadcostcat,$B29,'Data source'!$C$3:$C$185,"Internal Labour")</f>
        <v>0.86153846153846159</v>
      </c>
      <c r="Q29" s="219">
        <f>SUMIFS('Data source'!V$3:V$185,ds_broadcostcat,$B29,'Data source'!$C$3:$C$185,"Internal Labour")</f>
        <v>0.86153846153846159</v>
      </c>
      <c r="R29" s="219">
        <f>SUMIFS('Data source'!W$3:W$185,ds_broadcostcat,$B29,'Data source'!$C$3:$C$185,"Internal Labour")</f>
        <v>0.86153846153846159</v>
      </c>
      <c r="S29" s="219">
        <f>SUMIFS('Data source'!X$3:X$185,ds_broadcostcat,$B29,'Data source'!$C$3:$C$185,"Internal Labour")</f>
        <v>0.86153846153846159</v>
      </c>
      <c r="T29" s="219">
        <f>SUMIFS('Data source'!Y$3:Y$185,ds_broadcostcat,$B29,'Data source'!$C$3:$C$185,"Internal Labour")</f>
        <v>0.86153846153846159</v>
      </c>
      <c r="U29" s="219">
        <f>SUMIFS('Data source'!Z$3:Z$185,ds_broadcostcat,$B29,'Data source'!$C$3:$C$185,"Internal Labour")</f>
        <v>0.86153846153846159</v>
      </c>
      <c r="V29" s="219">
        <f>SUMIFS('Data source'!AA$3:AA$185,ds_broadcostcat,$B29,'Data source'!$C$3:$C$185,"Internal Labour")</f>
        <v>0.86153846153846159</v>
      </c>
      <c r="W29" s="219">
        <f>SUMIFS('Data source'!AB$3:AB$185,ds_broadcostcat,$B29,'Data source'!$C$3:$C$185,"Internal Labour")</f>
        <v>0.86153846153846159</v>
      </c>
      <c r="X29" s="219">
        <f>SUMIFS('Data source'!AC$3:AC$185,ds_broadcostcat,$B29,'Data source'!$C$3:$C$185,"Internal Labour")</f>
        <v>0.86153846153846159</v>
      </c>
      <c r="Y29" s="219">
        <f>SUMIFS('Data source'!AD$3:AD$185,ds_broadcostcat,$B29,'Data source'!$C$3:$C$185,"Internal Labour")</f>
        <v>0.86153846153846159</v>
      </c>
      <c r="Z29" s="219">
        <f>SUMIFS('Data source'!AE$3:AE$185,ds_broadcostcat,$B29,'Data source'!$C$3:$C$185,"Internal Labour")</f>
        <v>0.86153846153846159</v>
      </c>
      <c r="AA29" s="219">
        <f>SUMIFS('Data source'!AF$3:AF$185,ds_broadcostcat,$B29,'Data source'!$C$3:$C$185,"Internal Labour")</f>
        <v>1.4115384615384616</v>
      </c>
      <c r="AB29" s="219">
        <f>SUMIFS('Data source'!AG$3:AG$185,ds_broadcostcat,$B29,'Data source'!$C$3:$C$185,"Internal Labour")</f>
        <v>1.4115384615384616</v>
      </c>
      <c r="AC29" s="219">
        <f>SUMIFS('Data source'!AH$3:AH$185,ds_broadcostcat,$B29,'Data source'!$C$3:$C$185,"Internal Labour")</f>
        <v>1.4115384615384616</v>
      </c>
      <c r="AD29" s="219">
        <f>SUMIFS('Data source'!AI$3:AI$185,ds_broadcostcat,$B29,'Data source'!$C$3:$C$185,"Internal Labour")</f>
        <v>1.4115384615384616</v>
      </c>
      <c r="AE29" s="219">
        <f>SUMIFS('Data source'!AJ$3:AJ$185,ds_broadcostcat,$B29,'Data source'!$C$3:$C$185,"Internal Labour")</f>
        <v>1.4115384615384616</v>
      </c>
      <c r="AF29" s="219">
        <f>SUMIFS('Data source'!AK$3:AK$185,ds_broadcostcat,$B29,'Data source'!$C$3:$C$185,"Internal Labour")</f>
        <v>1.4115384615384616</v>
      </c>
      <c r="AG29" s="219">
        <f>SUMIFS('Data source'!AL$3:AL$185,ds_broadcostcat,$B29,'Data source'!$C$3:$C$185,"Internal Labour")</f>
        <v>1.4115384615384616</v>
      </c>
      <c r="AH29" s="219">
        <f>SUMIFS('Data source'!AM$3:AM$185,ds_broadcostcat,$B29,'Data source'!$C$3:$C$185,"Internal Labour")</f>
        <v>1.4115384615384616</v>
      </c>
      <c r="AI29" s="219">
        <f>SUMIFS('Data source'!AN$3:AN$185,ds_broadcostcat,$B29,'Data source'!$C$3:$C$185,"Internal Labour")</f>
        <v>1.4115384615384616</v>
      </c>
      <c r="AJ29" s="219">
        <f>SUMIFS('Data source'!AO$3:AO$185,ds_broadcostcat,$B29,'Data source'!$C$3:$C$185,"Internal Labour")</f>
        <v>1.4115384615384616</v>
      </c>
      <c r="AK29" s="219">
        <f>SUMIFS('Data source'!AP$3:AP$185,ds_broadcostcat,$B29,'Data source'!$C$3:$C$185,"Internal Labour")</f>
        <v>1.4115384615384616</v>
      </c>
      <c r="AL29" s="219">
        <f>SUMIFS('Data source'!AQ$3:AQ$185,ds_broadcostcat,$B29,'Data source'!$C$3:$C$185,"Internal Labour")</f>
        <v>1.4115384615384616</v>
      </c>
      <c r="AM29" s="219">
        <f>SUMIFS('Data source'!AR$3:AR$185,ds_broadcostcat,$B29,'Data source'!$C$3:$C$185,"Internal Labour")</f>
        <v>1.3615384615384616</v>
      </c>
      <c r="AN29" s="219">
        <f>SUMIFS('Data source'!AS$3:AS$185,ds_broadcostcat,$B29,'Data source'!$C$3:$C$185,"Internal Labour")</f>
        <v>1.3615384615384616</v>
      </c>
      <c r="AO29" s="219">
        <f>SUMIFS('Data source'!AT$3:AT$185,ds_broadcostcat,$B29,'Data source'!$C$3:$C$185,"Internal Labour")</f>
        <v>1.3615384615384616</v>
      </c>
      <c r="AP29" s="219">
        <f>SUMIFS('Data source'!AU$3:AU$185,ds_broadcostcat,$B29,'Data source'!$C$3:$C$185,"Internal Labour")</f>
        <v>1.3615384615384616</v>
      </c>
      <c r="AQ29" s="219">
        <f>SUMIFS('Data source'!AV$3:AV$185,ds_broadcostcat,$B29,'Data source'!$C$3:$C$185,"Internal Labour")</f>
        <v>1.3615384615384616</v>
      </c>
      <c r="AR29" s="219">
        <f>SUMIFS('Data source'!AW$3:AW$185,ds_broadcostcat,$B29,'Data source'!$C$3:$C$185,"Internal Labour")</f>
        <v>1.3615384615384616</v>
      </c>
      <c r="AS29" s="219">
        <f>SUMIFS('Data source'!AX$3:AX$185,ds_broadcostcat,$B29,'Data source'!$C$3:$C$185,"Internal Labour")</f>
        <v>1.3615384615384616</v>
      </c>
      <c r="AT29" s="219">
        <f>SUMIFS('Data source'!AY$3:AY$185,ds_broadcostcat,$B29,'Data source'!$C$3:$C$185,"Internal Labour")</f>
        <v>1.3615384615384616</v>
      </c>
      <c r="AU29" s="219">
        <f>SUMIFS('Data source'!AZ$3:AZ$185,ds_broadcostcat,$B29,'Data source'!$C$3:$C$185,"Internal Labour")</f>
        <v>1.3615384615384616</v>
      </c>
      <c r="AV29" s="219">
        <f>SUMIFS('Data source'!BA$3:BA$185,ds_broadcostcat,$B29,'Data source'!$C$3:$C$185,"Internal Labour")</f>
        <v>1.3615384615384616</v>
      </c>
      <c r="AW29" s="219">
        <f>SUMIFS('Data source'!BB$3:BB$185,ds_broadcostcat,$B29,'Data source'!$C$3:$C$185,"Internal Labour")</f>
        <v>1.3615384615384616</v>
      </c>
      <c r="AX29" s="219">
        <f>SUMIFS('Data source'!BC$3:BC$185,ds_broadcostcat,$B29,'Data source'!$C$3:$C$185,"Internal Labour")</f>
        <v>1.3615384615384616</v>
      </c>
      <c r="AY29" s="219">
        <f>SUMIFS('Data source'!BD$3:BD$185,ds_broadcostcat,$B29,'Data source'!$C$3:$C$185,"Internal Labour")</f>
        <v>0.23076923076923084</v>
      </c>
      <c r="AZ29" s="219">
        <f>SUMIFS('Data source'!BE$3:BE$185,ds_broadcostcat,$B29,'Data source'!$C$3:$C$185,"Internal Labour")</f>
        <v>0.23076923076923084</v>
      </c>
      <c r="BA29" s="219">
        <f>SUMIFS('Data source'!BF$3:BF$185,ds_broadcostcat,$B29,'Data source'!$C$3:$C$185,"Internal Labour")</f>
        <v>0.23076923076923084</v>
      </c>
      <c r="BB29" s="219">
        <f>SUMIFS('Data source'!BG$3:BG$185,ds_broadcostcat,$B29,'Data source'!$C$3:$C$185,"Internal Labour")</f>
        <v>0.23076923076923084</v>
      </c>
      <c r="BC29" s="219">
        <f>SUMIFS('Data source'!BH$3:BH$185,ds_broadcostcat,$B29,'Data source'!$C$3:$C$185,"Internal Labour")</f>
        <v>0.23076923076923084</v>
      </c>
      <c r="BD29" s="219">
        <f>SUMIFS('Data source'!BI$3:BI$185,ds_broadcostcat,$B29,'Data source'!$C$3:$C$185,"Internal Labour")</f>
        <v>0.23076923076923084</v>
      </c>
      <c r="BE29" s="219">
        <f>SUMIFS('Data source'!BJ$3:BJ$185,ds_broadcostcat,$B29,'Data source'!$C$3:$C$185,"Internal Labour")</f>
        <v>0.23076923076923084</v>
      </c>
      <c r="BF29" s="219">
        <f>SUMIFS('Data source'!BK$3:BK$185,ds_broadcostcat,$B29,'Data source'!$C$3:$C$185,"Internal Labour")</f>
        <v>0.23076923076923084</v>
      </c>
      <c r="BG29" s="219">
        <f>SUMIFS('Data source'!BL$3:BL$185,ds_broadcostcat,$B29,'Data source'!$C$3:$C$185,"Internal Labour")</f>
        <v>0.23076923076923084</v>
      </c>
      <c r="BH29" s="219">
        <f>SUMIFS('Data source'!BM$3:BM$185,ds_broadcostcat,$B29,'Data source'!$C$3:$C$185,"Internal Labour")</f>
        <v>0.23076923076923084</v>
      </c>
      <c r="BI29" s="219">
        <f>SUMIFS('Data source'!BN$3:BN$185,ds_broadcostcat,$B29,'Data source'!$C$3:$C$185,"Internal Labour")</f>
        <v>0.23076923076923084</v>
      </c>
      <c r="BJ29" s="219">
        <f>SUMIFS('Data source'!BO$3:BO$185,ds_broadcostcat,$B29,'Data source'!$C$3:$C$185,"Internal Labour")</f>
        <v>0.23076923076923084</v>
      </c>
      <c r="BK29" s="219">
        <f>SUMIFS('Data source'!BP$3:BP$185,ds_broadcostcat,$B29,'Data source'!$C$3:$C$185,"Internal Labour")</f>
        <v>0.3461538461538462</v>
      </c>
      <c r="BL29" s="219">
        <f>SUMIFS('Data source'!BQ$3:BQ$185,ds_broadcostcat,$B29,'Data source'!$C$3:$C$185,"Internal Labour")</f>
        <v>0.3461538461538462</v>
      </c>
      <c r="BM29" s="219">
        <f>SUMIFS('Data source'!BR$3:BR$185,ds_broadcostcat,$B29,'Data source'!$C$3:$C$185,"Internal Labour")</f>
        <v>0.3461538461538462</v>
      </c>
      <c r="BN29" s="219">
        <f>SUMIFS('Data source'!BS$3:BS$185,ds_broadcostcat,$B29,'Data source'!$C$3:$C$185,"Internal Labour")</f>
        <v>0.3461538461538462</v>
      </c>
      <c r="BO29" s="219">
        <f>SUMIFS('Data source'!BT$3:BT$185,ds_broadcostcat,$B29,'Data source'!$C$3:$C$185,"Internal Labour")</f>
        <v>0.3461538461538462</v>
      </c>
      <c r="BP29" s="219">
        <f>SUMIFS('Data source'!BU$3:BU$185,ds_broadcostcat,$B29,'Data source'!$C$3:$C$185,"Internal Labour")</f>
        <v>0.3461538461538462</v>
      </c>
      <c r="BQ29" s="219">
        <f>SUMIFS('Data source'!BV$3:BV$185,ds_broadcostcat,$B29,'Data source'!$C$3:$C$185,"Internal Labour")</f>
        <v>0.3461538461538462</v>
      </c>
      <c r="BR29" s="219">
        <f>SUMIFS('Data source'!BW$3:BW$185,ds_broadcostcat,$B29,'Data source'!$C$3:$C$185,"Internal Labour")</f>
        <v>0.3461538461538462</v>
      </c>
      <c r="BS29" s="219">
        <f>SUMIFS('Data source'!BX$3:BX$185,ds_broadcostcat,$B29,'Data source'!$C$3:$C$185,"Internal Labour")</f>
        <v>0.3461538461538462</v>
      </c>
      <c r="BT29" s="219">
        <f>SUMIFS('Data source'!BY$3:BY$185,ds_broadcostcat,$B29,'Data source'!$C$3:$C$185,"Internal Labour")</f>
        <v>0.3461538461538462</v>
      </c>
      <c r="BU29" s="219">
        <f>SUMIFS('Data source'!BZ$3:BZ$185,ds_broadcostcat,$B29,'Data source'!$C$3:$C$185,"Internal Labour")</f>
        <v>0.3461538461538462</v>
      </c>
      <c r="BV29" s="219">
        <f>SUMIFS('Data source'!CA$3:CA$185,ds_broadcostcat,$B29,'Data source'!$C$3:$C$185,"Internal Labour")</f>
        <v>0.3461538461538462</v>
      </c>
      <c r="BW29" s="219">
        <f>SUMIFS('Data source'!CB$3:CB$185,ds_broadcostcat,$B29,'Data source'!$C$3:$C$185,"Internal Labour")</f>
        <v>0</v>
      </c>
      <c r="BX29" s="219">
        <f>SUMIFS('Data source'!CC$3:CC$185,ds_broadcostcat,$B29,'Data source'!$C$3:$C$185,"Internal Labour")</f>
        <v>0</v>
      </c>
      <c r="BY29" s="219">
        <f>SUMIFS('Data source'!CD$3:CD$185,ds_broadcostcat,$B29,'Data source'!$C$3:$C$185,"Internal Labour")</f>
        <v>0</v>
      </c>
      <c r="BZ29" s="219">
        <f>SUMIFS('Data source'!CE$3:CE$185,ds_broadcostcat,$B29,'Data source'!$C$3:$C$185,"Internal Labour")</f>
        <v>0</v>
      </c>
      <c r="CA29" s="219">
        <f>SUMIFS('Data source'!CF$3:CF$185,ds_broadcostcat,$B29,'Data source'!$C$3:$C$185,"Internal Labour")</f>
        <v>0</v>
      </c>
      <c r="CB29" s="219">
        <f>SUMIFS('Data source'!CG$3:CG$185,ds_broadcostcat,$B29,'Data source'!$C$3:$C$185,"Internal Labour")</f>
        <v>0</v>
      </c>
      <c r="CC29" s="219">
        <f>SUMIFS('Data source'!CH$3:CH$185,ds_broadcostcat,$B29,'Data source'!$C$3:$C$185,"Internal Labour")</f>
        <v>0</v>
      </c>
      <c r="CD29" s="219">
        <f>SUMIFS('Data source'!CI$3:CI$185,ds_broadcostcat,$B29,'Data source'!$C$3:$C$185,"Internal Labour")</f>
        <v>0</v>
      </c>
      <c r="CE29" s="219">
        <f>SUMIFS('Data source'!CJ$3:CJ$185,ds_broadcostcat,$B29,'Data source'!$C$3:$C$185,"Internal Labour")</f>
        <v>0</v>
      </c>
      <c r="CF29" s="219">
        <f>SUMIFS('Data source'!CK$3:CK$185,ds_broadcostcat,$B29,'Data source'!$C$3:$C$185,"Internal Labour")</f>
        <v>0</v>
      </c>
      <c r="CG29" s="219">
        <f>SUMIFS('Data source'!CL$3:CL$185,ds_broadcostcat,$B29,'Data source'!$C$3:$C$185,"Internal Labour")</f>
        <v>0</v>
      </c>
      <c r="CH29" s="219">
        <f>SUMIFS('Data source'!CM$3:CM$185,ds_broadcostcat,$B29,'Data source'!$C$3:$C$185,"Internal Labour")</f>
        <v>0</v>
      </c>
      <c r="CI29" s="219">
        <f>SUMIFS('Data source'!CN$3:CN$185,ds_broadcostcat,$B29,'Data source'!$C$3:$C$185,"Internal Labour")</f>
        <v>0</v>
      </c>
      <c r="CJ29" s="219">
        <f>SUMIFS('Data source'!CO$3:CO$185,ds_broadcostcat,$B29,'Data source'!$C$3:$C$185,"Internal Labour")</f>
        <v>0</v>
      </c>
      <c r="CK29" s="219">
        <f>SUMIFS('Data source'!CP$3:CP$185,ds_broadcostcat,$B29,'Data source'!$C$3:$C$185,"Internal Labour")</f>
        <v>0</v>
      </c>
      <c r="CL29" s="219">
        <f>SUMIFS('Data source'!CQ$3:CQ$185,ds_broadcostcat,$B29,'Data source'!$C$3:$C$185,"Internal Labour")</f>
        <v>0</v>
      </c>
      <c r="CM29" s="219">
        <f>SUMIFS('Data source'!CR$3:CR$185,ds_broadcostcat,$B29,'Data source'!$C$3:$C$185,"Internal Labour")</f>
        <v>0</v>
      </c>
      <c r="CN29" s="219">
        <f>SUMIFS('Data source'!CS$3:CS$185,ds_broadcostcat,$B29,'Data source'!$C$3:$C$185,"Internal Labour")</f>
        <v>0</v>
      </c>
      <c r="CO29" s="219">
        <f>SUMIFS('Data source'!CT$3:CT$185,ds_broadcostcat,$B29,'Data source'!$C$3:$C$185,"Internal Labour")</f>
        <v>0</v>
      </c>
      <c r="CP29" s="219">
        <f>SUMIFS('Data source'!CU$3:CU$185,ds_broadcostcat,$B29,'Data source'!$C$3:$C$185,"Internal Labour")</f>
        <v>0</v>
      </c>
      <c r="CQ29" s="219">
        <f>SUMIFS('Data source'!CV$3:CV$185,ds_broadcostcat,$B29,'Data source'!$C$3:$C$185,"Internal Labour")</f>
        <v>0</v>
      </c>
      <c r="CR29" s="219">
        <f>SUMIFS('Data source'!CW$3:CW$185,ds_broadcostcat,$B29,'Data source'!$C$3:$C$185,"Internal Labour")</f>
        <v>0</v>
      </c>
      <c r="CS29" s="219">
        <f>SUMIFS('Data source'!CX$3:CX$185,ds_broadcostcat,$B29,'Data source'!$C$3:$C$185,"Internal Labour")</f>
        <v>0</v>
      </c>
      <c r="CT29" s="219">
        <f>SUMIFS('Data source'!CY$3:CY$185,ds_broadcostcat,$B29,'Data source'!$C$3:$C$185,"Internal Labour")</f>
        <v>0</v>
      </c>
      <c r="CU29" s="219">
        <f t="shared" si="35"/>
        <v>0.23786982248520724</v>
      </c>
      <c r="CV29" s="219">
        <f t="shared" si="36"/>
        <v>7.4670738690589822E-2</v>
      </c>
      <c r="CW29" s="277" t="str">
        <f t="shared" si="29"/>
        <v>IT</v>
      </c>
      <c r="CX29" s="204"/>
      <c r="CY29" s="204"/>
      <c r="CZ29" s="204"/>
      <c r="DA29" s="204"/>
      <c r="DB29" s="204"/>
      <c r="DC29" s="204"/>
      <c r="DD29" s="219">
        <f t="shared" si="30"/>
        <v>43.615384615384599</v>
      </c>
      <c r="DE29" s="219">
        <f t="shared" si="31"/>
        <v>2.7692307692307701</v>
      </c>
      <c r="DF29" s="219">
        <f t="shared" si="32"/>
        <v>4.1538461538461542</v>
      </c>
      <c r="DG29" s="219">
        <f t="shared" si="33"/>
        <v>0</v>
      </c>
      <c r="DH29" s="219">
        <f t="shared" si="34"/>
        <v>0</v>
      </c>
    </row>
    <row r="30" spans="1:113" ht="17.25" thickBot="1" x14ac:dyDescent="0.35">
      <c r="B30" s="98" t="str">
        <v>Regulatory submissions</v>
      </c>
      <c r="C30" s="219">
        <f>SUMIFS('Data source'!H$3:H$185,ds_broadcostcat,$B30,'Data source'!$C$3:$C$185,"Internal Labour")</f>
        <v>1</v>
      </c>
      <c r="D30" s="219">
        <f>SUMIFS('Data source'!I$3:I$185,ds_broadcostcat,$B30,'Data source'!$C$3:$C$185,"Internal Labour")</f>
        <v>1</v>
      </c>
      <c r="E30" s="219">
        <f>SUMIFS('Data source'!J$3:J$185,ds_broadcostcat,$B30,'Data source'!$C$3:$C$185,"Internal Labour")</f>
        <v>1</v>
      </c>
      <c r="F30" s="219">
        <f>SUMIFS('Data source'!K$3:K$185,ds_broadcostcat,$B30,'Data source'!$C$3:$C$185,"Internal Labour")</f>
        <v>1</v>
      </c>
      <c r="G30" s="219">
        <f>SUMIFS('Data source'!L$3:L$185,ds_broadcostcat,$B30,'Data source'!$C$3:$C$185,"Internal Labour")</f>
        <v>1</v>
      </c>
      <c r="H30" s="219">
        <f>SUMIFS('Data source'!M$3:M$185,ds_broadcostcat,$B30,'Data source'!$C$3:$C$185,"Internal Labour")</f>
        <v>1</v>
      </c>
      <c r="I30" s="219">
        <f>SUMIFS('Data source'!N$3:N$185,ds_broadcostcat,$B30,'Data source'!$C$3:$C$185,"Internal Labour")</f>
        <v>1</v>
      </c>
      <c r="J30" s="219">
        <f>SUMIFS('Data source'!O$3:O$185,ds_broadcostcat,$B30,'Data source'!$C$3:$C$185,"Internal Labour")</f>
        <v>1</v>
      </c>
      <c r="K30" s="219">
        <f>SUMIFS('Data source'!P$3:P$185,ds_broadcostcat,$B30,'Data source'!$C$3:$C$185,"Internal Labour")</f>
        <v>1</v>
      </c>
      <c r="L30" s="219">
        <f>SUMIFS('Data source'!Q$3:Q$185,ds_broadcostcat,$B30,'Data source'!$C$3:$C$185,"Internal Labour")</f>
        <v>1</v>
      </c>
      <c r="M30" s="219">
        <f>SUMIFS('Data source'!R$3:R$185,ds_broadcostcat,$B30,'Data source'!$C$3:$C$185,"Internal Labour")</f>
        <v>1</v>
      </c>
      <c r="N30" s="219">
        <f>SUMIFS('Data source'!S$3:S$185,ds_broadcostcat,$B30,'Data source'!$C$3:$C$185,"Internal Labour")</f>
        <v>1</v>
      </c>
      <c r="O30" s="219">
        <f>SUMIFS('Data source'!T$3:T$185,ds_broadcostcat,$B30,'Data source'!$C$3:$C$185,"Internal Labour")</f>
        <v>0</v>
      </c>
      <c r="P30" s="219">
        <f>SUMIFS('Data source'!U$3:U$185,ds_broadcostcat,$B30,'Data source'!$C$3:$C$185,"Internal Labour")</f>
        <v>0</v>
      </c>
      <c r="Q30" s="219">
        <f>SUMIFS('Data source'!V$3:V$185,ds_broadcostcat,$B30,'Data source'!$C$3:$C$185,"Internal Labour")</f>
        <v>0</v>
      </c>
      <c r="R30" s="219">
        <f>SUMIFS('Data source'!W$3:W$185,ds_broadcostcat,$B30,'Data source'!$C$3:$C$185,"Internal Labour")</f>
        <v>0</v>
      </c>
      <c r="S30" s="219">
        <f>SUMIFS('Data source'!X$3:X$185,ds_broadcostcat,$B30,'Data source'!$C$3:$C$185,"Internal Labour")</f>
        <v>0</v>
      </c>
      <c r="T30" s="219">
        <f>SUMIFS('Data source'!Y$3:Y$185,ds_broadcostcat,$B30,'Data source'!$C$3:$C$185,"Internal Labour")</f>
        <v>0</v>
      </c>
      <c r="U30" s="219">
        <f>SUMIFS('Data source'!Z$3:Z$185,ds_broadcostcat,$B30,'Data source'!$C$3:$C$185,"Internal Labour")</f>
        <v>0</v>
      </c>
      <c r="V30" s="219">
        <f>SUMIFS('Data source'!AA$3:AA$185,ds_broadcostcat,$B30,'Data source'!$C$3:$C$185,"Internal Labour")</f>
        <v>0</v>
      </c>
      <c r="W30" s="219">
        <f>SUMIFS('Data source'!AB$3:AB$185,ds_broadcostcat,$B30,'Data source'!$C$3:$C$185,"Internal Labour")</f>
        <v>0</v>
      </c>
      <c r="X30" s="219">
        <f>SUMIFS('Data source'!AC$3:AC$185,ds_broadcostcat,$B30,'Data source'!$C$3:$C$185,"Internal Labour")</f>
        <v>0</v>
      </c>
      <c r="Y30" s="219">
        <f>SUMIFS('Data source'!AD$3:AD$185,ds_broadcostcat,$B30,'Data source'!$C$3:$C$185,"Internal Labour")</f>
        <v>0</v>
      </c>
      <c r="Z30" s="219">
        <f>SUMIFS('Data source'!AE$3:AE$185,ds_broadcostcat,$B30,'Data source'!$C$3:$C$185,"Internal Labour")</f>
        <v>0</v>
      </c>
      <c r="AA30" s="219">
        <f>SUMIFS('Data source'!AF$3:AF$185,ds_broadcostcat,$B30,'Data source'!$C$3:$C$185,"Internal Labour")</f>
        <v>0</v>
      </c>
      <c r="AB30" s="219">
        <f>SUMIFS('Data source'!AG$3:AG$185,ds_broadcostcat,$B30,'Data source'!$C$3:$C$185,"Internal Labour")</f>
        <v>0</v>
      </c>
      <c r="AC30" s="219">
        <f>SUMIFS('Data source'!AH$3:AH$185,ds_broadcostcat,$B30,'Data source'!$C$3:$C$185,"Internal Labour")</f>
        <v>0</v>
      </c>
      <c r="AD30" s="219">
        <f>SUMIFS('Data source'!AI$3:AI$185,ds_broadcostcat,$B30,'Data source'!$C$3:$C$185,"Internal Labour")</f>
        <v>0</v>
      </c>
      <c r="AE30" s="219">
        <f>SUMIFS('Data source'!AJ$3:AJ$185,ds_broadcostcat,$B30,'Data source'!$C$3:$C$185,"Internal Labour")</f>
        <v>0</v>
      </c>
      <c r="AF30" s="219">
        <f>SUMIFS('Data source'!AK$3:AK$185,ds_broadcostcat,$B30,'Data source'!$C$3:$C$185,"Internal Labour")</f>
        <v>0</v>
      </c>
      <c r="AG30" s="219">
        <f>SUMIFS('Data source'!AL$3:AL$185,ds_broadcostcat,$B30,'Data source'!$C$3:$C$185,"Internal Labour")</f>
        <v>0</v>
      </c>
      <c r="AH30" s="219">
        <f>SUMIFS('Data source'!AM$3:AM$185,ds_broadcostcat,$B30,'Data source'!$C$3:$C$185,"Internal Labour")</f>
        <v>0</v>
      </c>
      <c r="AI30" s="219">
        <f>SUMIFS('Data source'!AN$3:AN$185,ds_broadcostcat,$B30,'Data source'!$C$3:$C$185,"Internal Labour")</f>
        <v>0</v>
      </c>
      <c r="AJ30" s="219">
        <f>SUMIFS('Data source'!AO$3:AO$185,ds_broadcostcat,$B30,'Data source'!$C$3:$C$185,"Internal Labour")</f>
        <v>0</v>
      </c>
      <c r="AK30" s="219">
        <f>SUMIFS('Data source'!AP$3:AP$185,ds_broadcostcat,$B30,'Data source'!$C$3:$C$185,"Internal Labour")</f>
        <v>0</v>
      </c>
      <c r="AL30" s="219">
        <f>SUMIFS('Data source'!AQ$3:AQ$185,ds_broadcostcat,$B30,'Data source'!$C$3:$C$185,"Internal Labour")</f>
        <v>0</v>
      </c>
      <c r="AM30" s="219">
        <f>SUMIFS('Data source'!AR$3:AR$185,ds_broadcostcat,$B30,'Data source'!$C$3:$C$185,"Internal Labour")</f>
        <v>0</v>
      </c>
      <c r="AN30" s="219">
        <f>SUMIFS('Data source'!AS$3:AS$185,ds_broadcostcat,$B30,'Data source'!$C$3:$C$185,"Internal Labour")</f>
        <v>0</v>
      </c>
      <c r="AO30" s="219">
        <f>SUMIFS('Data source'!AT$3:AT$185,ds_broadcostcat,$B30,'Data source'!$C$3:$C$185,"Internal Labour")</f>
        <v>0</v>
      </c>
      <c r="AP30" s="219">
        <f>SUMIFS('Data source'!AU$3:AU$185,ds_broadcostcat,$B30,'Data source'!$C$3:$C$185,"Internal Labour")</f>
        <v>0</v>
      </c>
      <c r="AQ30" s="219">
        <f>SUMIFS('Data source'!AV$3:AV$185,ds_broadcostcat,$B30,'Data source'!$C$3:$C$185,"Internal Labour")</f>
        <v>0</v>
      </c>
      <c r="AR30" s="219">
        <f>SUMIFS('Data source'!AW$3:AW$185,ds_broadcostcat,$B30,'Data source'!$C$3:$C$185,"Internal Labour")</f>
        <v>0</v>
      </c>
      <c r="AS30" s="219">
        <f>SUMIFS('Data source'!AX$3:AX$185,ds_broadcostcat,$B30,'Data source'!$C$3:$C$185,"Internal Labour")</f>
        <v>0</v>
      </c>
      <c r="AT30" s="219">
        <f>SUMIFS('Data source'!AY$3:AY$185,ds_broadcostcat,$B30,'Data source'!$C$3:$C$185,"Internal Labour")</f>
        <v>0</v>
      </c>
      <c r="AU30" s="219">
        <f>SUMIFS('Data source'!AZ$3:AZ$185,ds_broadcostcat,$B30,'Data source'!$C$3:$C$185,"Internal Labour")</f>
        <v>0</v>
      </c>
      <c r="AV30" s="219">
        <f>SUMIFS('Data source'!BA$3:BA$185,ds_broadcostcat,$B30,'Data source'!$C$3:$C$185,"Internal Labour")</f>
        <v>0</v>
      </c>
      <c r="AW30" s="219">
        <f>SUMIFS('Data source'!BB$3:BB$185,ds_broadcostcat,$B30,'Data source'!$C$3:$C$185,"Internal Labour")</f>
        <v>0</v>
      </c>
      <c r="AX30" s="219">
        <f>SUMIFS('Data source'!BC$3:BC$185,ds_broadcostcat,$B30,'Data source'!$C$3:$C$185,"Internal Labour")</f>
        <v>0</v>
      </c>
      <c r="AY30" s="219">
        <f>SUMIFS('Data source'!BD$3:BD$185,ds_broadcostcat,$B30,'Data source'!$C$3:$C$185,"Internal Labour")</f>
        <v>0</v>
      </c>
      <c r="AZ30" s="219">
        <f>SUMIFS('Data source'!BE$3:BE$185,ds_broadcostcat,$B30,'Data source'!$C$3:$C$185,"Internal Labour")</f>
        <v>0</v>
      </c>
      <c r="BA30" s="219">
        <f>SUMIFS('Data source'!BF$3:BF$185,ds_broadcostcat,$B30,'Data source'!$C$3:$C$185,"Internal Labour")</f>
        <v>0</v>
      </c>
      <c r="BB30" s="219">
        <f>SUMIFS('Data source'!BG$3:BG$185,ds_broadcostcat,$B30,'Data source'!$C$3:$C$185,"Internal Labour")</f>
        <v>0</v>
      </c>
      <c r="BC30" s="219">
        <f>SUMIFS('Data source'!BH$3:BH$185,ds_broadcostcat,$B30,'Data source'!$C$3:$C$185,"Internal Labour")</f>
        <v>0</v>
      </c>
      <c r="BD30" s="219">
        <f>SUMIFS('Data source'!BI$3:BI$185,ds_broadcostcat,$B30,'Data source'!$C$3:$C$185,"Internal Labour")</f>
        <v>0</v>
      </c>
      <c r="BE30" s="219">
        <f>SUMIFS('Data source'!BJ$3:BJ$185,ds_broadcostcat,$B30,'Data source'!$C$3:$C$185,"Internal Labour")</f>
        <v>0</v>
      </c>
      <c r="BF30" s="219">
        <f>SUMIFS('Data source'!BK$3:BK$185,ds_broadcostcat,$B30,'Data source'!$C$3:$C$185,"Internal Labour")</f>
        <v>0</v>
      </c>
      <c r="BG30" s="219">
        <f>SUMIFS('Data source'!BL$3:BL$185,ds_broadcostcat,$B30,'Data source'!$C$3:$C$185,"Internal Labour")</f>
        <v>0</v>
      </c>
      <c r="BH30" s="219">
        <f>SUMIFS('Data source'!BM$3:BM$185,ds_broadcostcat,$B30,'Data source'!$C$3:$C$185,"Internal Labour")</f>
        <v>0</v>
      </c>
      <c r="BI30" s="219">
        <f>SUMIFS('Data source'!BN$3:BN$185,ds_broadcostcat,$B30,'Data source'!$C$3:$C$185,"Internal Labour")</f>
        <v>0</v>
      </c>
      <c r="BJ30" s="219">
        <f>SUMIFS('Data source'!BO$3:BO$185,ds_broadcostcat,$B30,'Data source'!$C$3:$C$185,"Internal Labour")</f>
        <v>0</v>
      </c>
      <c r="BK30" s="219">
        <f>SUMIFS('Data source'!BP$3:BP$185,ds_broadcostcat,$B30,'Data source'!$C$3:$C$185,"Internal Labour")</f>
        <v>0</v>
      </c>
      <c r="BL30" s="219">
        <f>SUMIFS('Data source'!BQ$3:BQ$185,ds_broadcostcat,$B30,'Data source'!$C$3:$C$185,"Internal Labour")</f>
        <v>0</v>
      </c>
      <c r="BM30" s="219">
        <f>SUMIFS('Data source'!BR$3:BR$185,ds_broadcostcat,$B30,'Data source'!$C$3:$C$185,"Internal Labour")</f>
        <v>0</v>
      </c>
      <c r="BN30" s="219">
        <f>SUMIFS('Data source'!BS$3:BS$185,ds_broadcostcat,$B30,'Data source'!$C$3:$C$185,"Internal Labour")</f>
        <v>0</v>
      </c>
      <c r="BO30" s="219">
        <f>SUMIFS('Data source'!BT$3:BT$185,ds_broadcostcat,$B30,'Data source'!$C$3:$C$185,"Internal Labour")</f>
        <v>0</v>
      </c>
      <c r="BP30" s="219">
        <f>SUMIFS('Data source'!BU$3:BU$185,ds_broadcostcat,$B30,'Data source'!$C$3:$C$185,"Internal Labour")</f>
        <v>0</v>
      </c>
      <c r="BQ30" s="219">
        <f>SUMIFS('Data source'!BV$3:BV$185,ds_broadcostcat,$B30,'Data source'!$C$3:$C$185,"Internal Labour")</f>
        <v>0</v>
      </c>
      <c r="BR30" s="219">
        <f>SUMIFS('Data source'!BW$3:BW$185,ds_broadcostcat,$B30,'Data source'!$C$3:$C$185,"Internal Labour")</f>
        <v>0</v>
      </c>
      <c r="BS30" s="219">
        <f>SUMIFS('Data source'!BX$3:BX$185,ds_broadcostcat,$B30,'Data source'!$C$3:$C$185,"Internal Labour")</f>
        <v>0</v>
      </c>
      <c r="BT30" s="219">
        <f>SUMIFS('Data source'!BY$3:BY$185,ds_broadcostcat,$B30,'Data source'!$C$3:$C$185,"Internal Labour")</f>
        <v>0</v>
      </c>
      <c r="BU30" s="219">
        <f>SUMIFS('Data source'!BZ$3:BZ$185,ds_broadcostcat,$B30,'Data source'!$C$3:$C$185,"Internal Labour")</f>
        <v>0</v>
      </c>
      <c r="BV30" s="219">
        <f>SUMIFS('Data source'!CA$3:CA$185,ds_broadcostcat,$B30,'Data source'!$C$3:$C$185,"Internal Labour")</f>
        <v>0</v>
      </c>
      <c r="BW30" s="219">
        <f>SUMIFS('Data source'!CB$3:CB$185,ds_broadcostcat,$B30,'Data source'!$C$3:$C$185,"Internal Labour")</f>
        <v>0</v>
      </c>
      <c r="BX30" s="219">
        <f>SUMIFS('Data source'!CC$3:CC$185,ds_broadcostcat,$B30,'Data source'!$C$3:$C$185,"Internal Labour")</f>
        <v>0</v>
      </c>
      <c r="BY30" s="219">
        <f>SUMIFS('Data source'!CD$3:CD$185,ds_broadcostcat,$B30,'Data source'!$C$3:$C$185,"Internal Labour")</f>
        <v>0</v>
      </c>
      <c r="BZ30" s="219">
        <f>SUMIFS('Data source'!CE$3:CE$185,ds_broadcostcat,$B30,'Data source'!$C$3:$C$185,"Internal Labour")</f>
        <v>0</v>
      </c>
      <c r="CA30" s="219">
        <f>SUMIFS('Data source'!CF$3:CF$185,ds_broadcostcat,$B30,'Data source'!$C$3:$C$185,"Internal Labour")</f>
        <v>0</v>
      </c>
      <c r="CB30" s="219">
        <f>SUMIFS('Data source'!CG$3:CG$185,ds_broadcostcat,$B30,'Data source'!$C$3:$C$185,"Internal Labour")</f>
        <v>0</v>
      </c>
      <c r="CC30" s="219">
        <f>SUMIFS('Data source'!CH$3:CH$185,ds_broadcostcat,$B30,'Data source'!$C$3:$C$185,"Internal Labour")</f>
        <v>0</v>
      </c>
      <c r="CD30" s="219">
        <f>SUMIFS('Data source'!CI$3:CI$185,ds_broadcostcat,$B30,'Data source'!$C$3:$C$185,"Internal Labour")</f>
        <v>0</v>
      </c>
      <c r="CE30" s="219">
        <f>SUMIFS('Data source'!CJ$3:CJ$185,ds_broadcostcat,$B30,'Data source'!$C$3:$C$185,"Internal Labour")</f>
        <v>0</v>
      </c>
      <c r="CF30" s="219">
        <f>SUMIFS('Data source'!CK$3:CK$185,ds_broadcostcat,$B30,'Data source'!$C$3:$C$185,"Internal Labour")</f>
        <v>0</v>
      </c>
      <c r="CG30" s="219">
        <f>SUMIFS('Data source'!CL$3:CL$185,ds_broadcostcat,$B30,'Data source'!$C$3:$C$185,"Internal Labour")</f>
        <v>0</v>
      </c>
      <c r="CH30" s="219">
        <f>SUMIFS('Data source'!CM$3:CM$185,ds_broadcostcat,$B30,'Data source'!$C$3:$C$185,"Internal Labour")</f>
        <v>0</v>
      </c>
      <c r="CI30" s="219">
        <f>SUMIFS('Data source'!CN$3:CN$185,ds_broadcostcat,$B30,'Data source'!$C$3:$C$185,"Internal Labour")</f>
        <v>0</v>
      </c>
      <c r="CJ30" s="219">
        <f>SUMIFS('Data source'!CO$3:CO$185,ds_broadcostcat,$B30,'Data source'!$C$3:$C$185,"Internal Labour")</f>
        <v>0</v>
      </c>
      <c r="CK30" s="219">
        <f>SUMIFS('Data source'!CP$3:CP$185,ds_broadcostcat,$B30,'Data source'!$C$3:$C$185,"Internal Labour")</f>
        <v>0</v>
      </c>
      <c r="CL30" s="219">
        <f>SUMIFS('Data source'!CQ$3:CQ$185,ds_broadcostcat,$B30,'Data source'!$C$3:$C$185,"Internal Labour")</f>
        <v>0</v>
      </c>
      <c r="CM30" s="219">
        <f>SUMIFS('Data source'!CR$3:CR$185,ds_broadcostcat,$B30,'Data source'!$C$3:$C$185,"Internal Labour")</f>
        <v>0</v>
      </c>
      <c r="CN30" s="219">
        <f>SUMIFS('Data source'!CS$3:CS$185,ds_broadcostcat,$B30,'Data source'!$C$3:$C$185,"Internal Labour")</f>
        <v>0</v>
      </c>
      <c r="CO30" s="219">
        <f>SUMIFS('Data source'!CT$3:CT$185,ds_broadcostcat,$B30,'Data source'!$C$3:$C$185,"Internal Labour")</f>
        <v>0</v>
      </c>
      <c r="CP30" s="219">
        <f>SUMIFS('Data source'!CU$3:CU$185,ds_broadcostcat,$B30,'Data source'!$C$3:$C$185,"Internal Labour")</f>
        <v>0</v>
      </c>
      <c r="CQ30" s="219">
        <f>SUMIFS('Data source'!CV$3:CV$185,ds_broadcostcat,$B30,'Data source'!$C$3:$C$185,"Internal Labour")</f>
        <v>0</v>
      </c>
      <c r="CR30" s="219">
        <f>SUMIFS('Data source'!CW$3:CW$185,ds_broadcostcat,$B30,'Data source'!$C$3:$C$185,"Internal Labour")</f>
        <v>0</v>
      </c>
      <c r="CS30" s="219">
        <f>SUMIFS('Data source'!CX$3:CX$185,ds_broadcostcat,$B30,'Data source'!$C$3:$C$185,"Internal Labour")</f>
        <v>0</v>
      </c>
      <c r="CT30" s="219">
        <f>SUMIFS('Data source'!CY$3:CY$185,ds_broadcostcat,$B30,'Data source'!$C$3:$C$185,"Internal Labour")</f>
        <v>0</v>
      </c>
      <c r="CU30" s="219">
        <f t="shared" si="35"/>
        <v>0</v>
      </c>
      <c r="CV30" s="219">
        <f t="shared" si="36"/>
        <v>0</v>
      </c>
      <c r="CW30" s="277" t="str">
        <f t="shared" si="29"/>
        <v>Regulatory submissions</v>
      </c>
      <c r="CX30" s="204"/>
      <c r="CY30" s="204"/>
      <c r="CZ30" s="204"/>
      <c r="DA30" s="204"/>
      <c r="DB30" s="204"/>
      <c r="DC30" s="204"/>
      <c r="DD30" s="219">
        <f t="shared" si="30"/>
        <v>12</v>
      </c>
      <c r="DE30" s="219">
        <f t="shared" si="31"/>
        <v>0</v>
      </c>
      <c r="DF30" s="219">
        <f t="shared" si="32"/>
        <v>0</v>
      </c>
      <c r="DG30" s="219">
        <f t="shared" si="33"/>
        <v>0</v>
      </c>
      <c r="DH30" s="219">
        <f t="shared" si="34"/>
        <v>0</v>
      </c>
    </row>
    <row r="31" spans="1:113" ht="17.25" thickBot="1" x14ac:dyDescent="0.35">
      <c r="B31" s="98" t="str">
        <v xml:space="preserve">System Resilience </v>
      </c>
      <c r="C31" s="219">
        <f>SUMIFS('Data source'!H$3:H$185,ds_broadcostcat,$B31,'Data source'!$C$3:$C$185,"Internal Labour")</f>
        <v>1</v>
      </c>
      <c r="D31" s="219">
        <f>SUMIFS('Data source'!I$3:I$185,ds_broadcostcat,$B31,'Data source'!$C$3:$C$185,"Internal Labour")</f>
        <v>1</v>
      </c>
      <c r="E31" s="219">
        <f>SUMIFS('Data source'!J$3:J$185,ds_broadcostcat,$B31,'Data source'!$C$3:$C$185,"Internal Labour")</f>
        <v>1</v>
      </c>
      <c r="F31" s="219">
        <f>SUMIFS('Data source'!K$3:K$185,ds_broadcostcat,$B31,'Data source'!$C$3:$C$185,"Internal Labour")</f>
        <v>1</v>
      </c>
      <c r="G31" s="219">
        <f>SUMIFS('Data source'!L$3:L$185,ds_broadcostcat,$B31,'Data source'!$C$3:$C$185,"Internal Labour")</f>
        <v>1</v>
      </c>
      <c r="H31" s="219">
        <f>SUMIFS('Data source'!M$3:M$185,ds_broadcostcat,$B31,'Data source'!$C$3:$C$185,"Internal Labour")</f>
        <v>1</v>
      </c>
      <c r="I31" s="219">
        <f>SUMIFS('Data source'!N$3:N$185,ds_broadcostcat,$B31,'Data source'!$C$3:$C$185,"Internal Labour")</f>
        <v>1</v>
      </c>
      <c r="J31" s="219">
        <f>SUMIFS('Data source'!O$3:O$185,ds_broadcostcat,$B31,'Data source'!$C$3:$C$185,"Internal Labour")</f>
        <v>1</v>
      </c>
      <c r="K31" s="219">
        <f>SUMIFS('Data source'!P$3:P$185,ds_broadcostcat,$B31,'Data source'!$C$3:$C$185,"Internal Labour")</f>
        <v>1</v>
      </c>
      <c r="L31" s="219">
        <f>SUMIFS('Data source'!Q$3:Q$185,ds_broadcostcat,$B31,'Data source'!$C$3:$C$185,"Internal Labour")</f>
        <v>1</v>
      </c>
      <c r="M31" s="219">
        <f>SUMIFS('Data source'!R$3:R$185,ds_broadcostcat,$B31,'Data source'!$C$3:$C$185,"Internal Labour")</f>
        <v>1</v>
      </c>
      <c r="N31" s="219">
        <f>SUMIFS('Data source'!S$3:S$185,ds_broadcostcat,$B31,'Data source'!$C$3:$C$185,"Internal Labour")</f>
        <v>1</v>
      </c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>
        <f>SUMIFS('Data source'!AZ$3:AZ$185,ds_broadcostcat,$B31,'Data source'!$C$3:$C$185,"Internal Labour")</f>
        <v>0</v>
      </c>
      <c r="AV31" s="219">
        <f>SUMIFS('Data source'!BA$3:BA$185,ds_broadcostcat,$B31,'Data source'!$C$3:$C$185,"Internal Labour")</f>
        <v>0</v>
      </c>
      <c r="AW31" s="219">
        <f>SUMIFS('Data source'!BB$3:BB$185,ds_broadcostcat,$B31,'Data source'!$C$3:$C$185,"Internal Labour")</f>
        <v>0</v>
      </c>
      <c r="AX31" s="219">
        <f>SUMIFS('Data source'!BC$3:BC$185,ds_broadcostcat,$B31,'Data source'!$C$3:$C$185,"Internal Labour")</f>
        <v>0</v>
      </c>
      <c r="AY31" s="219">
        <f>SUMIFS('Data source'!BD$3:BD$185,ds_broadcostcat,$B31,'Data source'!$C$3:$C$185,"Internal Labour")</f>
        <v>0</v>
      </c>
      <c r="AZ31" s="219">
        <f>SUMIFS('Data source'!BE$3:BE$185,ds_broadcostcat,$B31,'Data source'!$C$3:$C$185,"Internal Labour")</f>
        <v>0</v>
      </c>
      <c r="BA31" s="219">
        <f>SUMIFS('Data source'!BF$3:BF$185,ds_broadcostcat,$B31,'Data source'!$C$3:$C$185,"Internal Labour")</f>
        <v>0</v>
      </c>
      <c r="BB31" s="219">
        <f>SUMIFS('Data source'!BG$3:BG$185,ds_broadcostcat,$B31,'Data source'!$C$3:$C$185,"Internal Labour")</f>
        <v>0</v>
      </c>
      <c r="BC31" s="219">
        <f>SUMIFS('Data source'!BH$3:BH$185,ds_broadcostcat,$B31,'Data source'!$C$3:$C$185,"Internal Labour")</f>
        <v>0</v>
      </c>
      <c r="BD31" s="219">
        <f>SUMIFS('Data source'!BI$3:BI$185,ds_broadcostcat,$B31,'Data source'!$C$3:$C$185,"Internal Labour")</f>
        <v>0</v>
      </c>
      <c r="BE31" s="219">
        <f>SUMIFS('Data source'!BJ$3:BJ$185,ds_broadcostcat,$B31,'Data source'!$C$3:$C$185,"Internal Labour")</f>
        <v>0</v>
      </c>
      <c r="BF31" s="219">
        <f>SUMIFS('Data source'!BK$3:BK$185,ds_broadcostcat,$B31,'Data source'!$C$3:$C$185,"Internal Labour")</f>
        <v>0</v>
      </c>
      <c r="BG31" s="219">
        <f>SUMIFS('Data source'!BL$3:BL$185,ds_broadcostcat,$B31,'Data source'!$C$3:$C$185,"Internal Labour")</f>
        <v>0</v>
      </c>
      <c r="BH31" s="219">
        <f>SUMIFS('Data source'!BM$3:BM$185,ds_broadcostcat,$B31,'Data source'!$C$3:$C$185,"Internal Labour")</f>
        <v>0</v>
      </c>
      <c r="BI31" s="219">
        <f>SUMIFS('Data source'!BN$3:BN$185,ds_broadcostcat,$B31,'Data source'!$C$3:$C$185,"Internal Labour")</f>
        <v>0</v>
      </c>
      <c r="BJ31" s="219">
        <f>SUMIFS('Data source'!BO$3:BO$185,ds_broadcostcat,$B31,'Data source'!$C$3:$C$185,"Internal Labour")</f>
        <v>0</v>
      </c>
      <c r="BK31" s="219">
        <f>SUMIFS('Data source'!BP$3:BP$185,ds_broadcostcat,$B31,'Data source'!$C$3:$C$185,"Internal Labour")</f>
        <v>0</v>
      </c>
      <c r="BL31" s="219">
        <f>SUMIFS('Data source'!BQ$3:BQ$185,ds_broadcostcat,$B31,'Data source'!$C$3:$C$185,"Internal Labour")</f>
        <v>0</v>
      </c>
      <c r="BM31" s="219">
        <f>SUMIFS('Data source'!BR$3:BR$185,ds_broadcostcat,$B31,'Data source'!$C$3:$C$185,"Internal Labour")</f>
        <v>0</v>
      </c>
      <c r="BN31" s="219">
        <f>SUMIFS('Data source'!BS$3:BS$185,ds_broadcostcat,$B31,'Data source'!$C$3:$C$185,"Internal Labour")</f>
        <v>0</v>
      </c>
      <c r="BO31" s="219">
        <f>SUMIFS('Data source'!BT$3:BT$185,ds_broadcostcat,$B31,'Data source'!$C$3:$C$185,"Internal Labour")</f>
        <v>0</v>
      </c>
      <c r="BP31" s="219">
        <f>SUMIFS('Data source'!BU$3:BU$185,ds_broadcostcat,$B31,'Data source'!$C$3:$C$185,"Internal Labour")</f>
        <v>0</v>
      </c>
      <c r="BQ31" s="219">
        <f>SUMIFS('Data source'!BV$3:BV$185,ds_broadcostcat,$B31,'Data source'!$C$3:$C$185,"Internal Labour")</f>
        <v>0</v>
      </c>
      <c r="BR31" s="219">
        <f>SUMIFS('Data source'!BW$3:BW$185,ds_broadcostcat,$B31,'Data source'!$C$3:$C$185,"Internal Labour")</f>
        <v>0</v>
      </c>
      <c r="BS31" s="219">
        <f>SUMIFS('Data source'!BX$3:BX$185,ds_broadcostcat,$B31,'Data source'!$C$3:$C$185,"Internal Labour")</f>
        <v>0</v>
      </c>
      <c r="BT31" s="219">
        <f>SUMIFS('Data source'!BY$3:BY$185,ds_broadcostcat,$B31,'Data source'!$C$3:$C$185,"Internal Labour")</f>
        <v>0</v>
      </c>
      <c r="BU31" s="219">
        <f>SUMIFS('Data source'!BZ$3:BZ$185,ds_broadcostcat,$B31,'Data source'!$C$3:$C$185,"Internal Labour")</f>
        <v>0</v>
      </c>
      <c r="BV31" s="219">
        <f>SUMIFS('Data source'!CA$3:CA$185,ds_broadcostcat,$B31,'Data source'!$C$3:$C$185,"Internal Labour")</f>
        <v>0</v>
      </c>
      <c r="BW31" s="219">
        <f>SUMIFS('Data source'!CB$3:CB$185,ds_broadcostcat,$B31,'Data source'!$C$3:$C$185,"Internal Labour")</f>
        <v>0</v>
      </c>
      <c r="BX31" s="219">
        <f>SUMIFS('Data source'!CC$3:CC$185,ds_broadcostcat,$B31,'Data source'!$C$3:$C$185,"Internal Labour")</f>
        <v>0</v>
      </c>
      <c r="BY31" s="219">
        <f>SUMIFS('Data source'!CD$3:CD$185,ds_broadcostcat,$B31,'Data source'!$C$3:$C$185,"Internal Labour")</f>
        <v>0</v>
      </c>
      <c r="BZ31" s="219">
        <f>SUMIFS('Data source'!CE$3:CE$185,ds_broadcostcat,$B31,'Data source'!$C$3:$C$185,"Internal Labour")</f>
        <v>0</v>
      </c>
      <c r="CA31" s="219">
        <f>SUMIFS('Data source'!CF$3:CF$185,ds_broadcostcat,$B31,'Data source'!$C$3:$C$185,"Internal Labour")</f>
        <v>0</v>
      </c>
      <c r="CB31" s="219">
        <f>SUMIFS('Data source'!CG$3:CG$185,ds_broadcostcat,$B31,'Data source'!$C$3:$C$185,"Internal Labour")</f>
        <v>0</v>
      </c>
      <c r="CC31" s="219">
        <f>SUMIFS('Data source'!CH$3:CH$185,ds_broadcostcat,$B31,'Data source'!$C$3:$C$185,"Internal Labour")</f>
        <v>0</v>
      </c>
      <c r="CD31" s="219">
        <f>SUMIFS('Data source'!CI$3:CI$185,ds_broadcostcat,$B31,'Data source'!$C$3:$C$185,"Internal Labour")</f>
        <v>0</v>
      </c>
      <c r="CE31" s="219">
        <f>SUMIFS('Data source'!CJ$3:CJ$185,ds_broadcostcat,$B31,'Data source'!$C$3:$C$185,"Internal Labour")</f>
        <v>0</v>
      </c>
      <c r="CF31" s="219">
        <f>SUMIFS('Data source'!CK$3:CK$185,ds_broadcostcat,$B31,'Data source'!$C$3:$C$185,"Internal Labour")</f>
        <v>0</v>
      </c>
      <c r="CG31" s="219">
        <f>SUMIFS('Data source'!CL$3:CL$185,ds_broadcostcat,$B31,'Data source'!$C$3:$C$185,"Internal Labour")</f>
        <v>0</v>
      </c>
      <c r="CH31" s="219">
        <f>SUMIFS('Data source'!CM$3:CM$185,ds_broadcostcat,$B31,'Data source'!$C$3:$C$185,"Internal Labour")</f>
        <v>0</v>
      </c>
      <c r="CI31" s="219">
        <f>SUMIFS('Data source'!CN$3:CN$185,ds_broadcostcat,$B31,'Data source'!$C$3:$C$185,"Internal Labour")</f>
        <v>0</v>
      </c>
      <c r="CJ31" s="219">
        <f>SUMIFS('Data source'!CO$3:CO$185,ds_broadcostcat,$B31,'Data source'!$C$3:$C$185,"Internal Labour")</f>
        <v>0</v>
      </c>
      <c r="CK31" s="219">
        <f>SUMIFS('Data source'!CP$3:CP$185,ds_broadcostcat,$B31,'Data source'!$C$3:$C$185,"Internal Labour")</f>
        <v>0</v>
      </c>
      <c r="CL31" s="219">
        <f>SUMIFS('Data source'!CQ$3:CQ$185,ds_broadcostcat,$B31,'Data source'!$C$3:$C$185,"Internal Labour")</f>
        <v>0</v>
      </c>
      <c r="CM31" s="219">
        <f>SUMIFS('Data source'!CR$3:CR$185,ds_broadcostcat,$B31,'Data source'!$C$3:$C$185,"Internal Labour")</f>
        <v>0</v>
      </c>
      <c r="CN31" s="219">
        <f>SUMIFS('Data source'!CS$3:CS$185,ds_broadcostcat,$B31,'Data source'!$C$3:$C$185,"Internal Labour")</f>
        <v>0</v>
      </c>
      <c r="CO31" s="219">
        <f>SUMIFS('Data source'!CT$3:CT$185,ds_broadcostcat,$B31,'Data source'!$C$3:$C$185,"Internal Labour")</f>
        <v>0</v>
      </c>
      <c r="CP31" s="219">
        <f>SUMIFS('Data source'!CU$3:CU$185,ds_broadcostcat,$B31,'Data source'!$C$3:$C$185,"Internal Labour")</f>
        <v>0</v>
      </c>
      <c r="CQ31" s="219">
        <f>SUMIFS('Data source'!CV$3:CV$185,ds_broadcostcat,$B31,'Data source'!$C$3:$C$185,"Internal Labour")</f>
        <v>0</v>
      </c>
      <c r="CR31" s="219">
        <f>SUMIFS('Data source'!CW$3:CW$185,ds_broadcostcat,$B31,'Data source'!$C$3:$C$185,"Internal Labour")</f>
        <v>0</v>
      </c>
      <c r="CS31" s="219">
        <f>SUMIFS('Data source'!CX$3:CX$185,ds_broadcostcat,$B31,'Data source'!$C$3:$C$185,"Internal Labour")</f>
        <v>0</v>
      </c>
      <c r="CT31" s="219">
        <f>SUMIFS('Data source'!CY$3:CY$185,ds_broadcostcat,$B31,'Data source'!$C$3:$C$185,"Internal Labour")</f>
        <v>0</v>
      </c>
      <c r="CU31" s="219">
        <f t="shared" si="35"/>
        <v>0</v>
      </c>
      <c r="CV31" s="219">
        <f t="shared" si="36"/>
        <v>0</v>
      </c>
      <c r="CW31" s="277" t="str">
        <f t="shared" si="29"/>
        <v xml:space="preserve">System Resilience </v>
      </c>
      <c r="CX31" s="204"/>
      <c r="CY31" s="204"/>
      <c r="CZ31" s="204"/>
      <c r="DA31" s="204"/>
      <c r="DB31" s="204"/>
      <c r="DC31" s="204"/>
      <c r="DD31" s="219">
        <f t="shared" si="30"/>
        <v>12</v>
      </c>
      <c r="DE31" s="219">
        <f t="shared" si="31"/>
        <v>0</v>
      </c>
      <c r="DF31" s="219">
        <f t="shared" si="32"/>
        <v>0</v>
      </c>
      <c r="DG31" s="219">
        <f t="shared" si="33"/>
        <v>0</v>
      </c>
      <c r="DH31" s="219">
        <f t="shared" si="34"/>
        <v>0</v>
      </c>
    </row>
    <row r="32" spans="1:113" ht="17.25" thickBot="1" x14ac:dyDescent="0.35">
      <c r="B32" s="98" t="str">
        <v>Network Planning</v>
      </c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>
        <f>SUMIFS('Data source'!AZ$3:AZ$185,ds_broadcostcat,$B32,'Data source'!$C$3:$C$185,"Internal Labour")</f>
        <v>0</v>
      </c>
      <c r="AV32" s="219">
        <f>SUMIFS('Data source'!BA$3:BA$185,ds_broadcostcat,$B32,'Data source'!$C$3:$C$185,"Internal Labour")</f>
        <v>0</v>
      </c>
      <c r="AW32" s="219">
        <f>SUMIFS('Data source'!BB$3:BB$185,ds_broadcostcat,$B32,'Data source'!$C$3:$C$185,"Internal Labour")</f>
        <v>0</v>
      </c>
      <c r="AX32" s="219">
        <f>SUMIFS('Data source'!BC$3:BC$185,ds_broadcostcat,$B32,'Data source'!$C$3:$C$185,"Internal Labour")</f>
        <v>0</v>
      </c>
      <c r="AY32" s="219">
        <f>SUMIFS('Data source'!BD$3:BD$185,ds_broadcostcat,$B32,'Data source'!$C$3:$C$185,"Internal Labour")</f>
        <v>0</v>
      </c>
      <c r="AZ32" s="219">
        <f>SUMIFS('Data source'!BE$3:BE$185,ds_broadcostcat,$B32,'Data source'!$C$3:$C$185,"Internal Labour")</f>
        <v>0</v>
      </c>
      <c r="BA32" s="219">
        <f>SUMIFS('Data source'!BF$3:BF$185,ds_broadcostcat,$B32,'Data source'!$C$3:$C$185,"Internal Labour")</f>
        <v>0</v>
      </c>
      <c r="BB32" s="219">
        <f>SUMIFS('Data source'!BG$3:BG$185,ds_broadcostcat,$B32,'Data source'!$C$3:$C$185,"Internal Labour")</f>
        <v>0</v>
      </c>
      <c r="BC32" s="219">
        <f>SUMIFS('Data source'!BH$3:BH$185,ds_broadcostcat,$B32,'Data source'!$C$3:$C$185,"Internal Labour")</f>
        <v>0</v>
      </c>
      <c r="BD32" s="219">
        <f>SUMIFS('Data source'!BI$3:BI$185,ds_broadcostcat,$B32,'Data source'!$C$3:$C$185,"Internal Labour")</f>
        <v>0</v>
      </c>
      <c r="BE32" s="219">
        <f>SUMIFS('Data source'!BJ$3:BJ$185,ds_broadcostcat,$B32,'Data source'!$C$3:$C$185,"Internal Labour")</f>
        <v>0</v>
      </c>
      <c r="BF32" s="219">
        <f>SUMIFS('Data source'!BK$3:BK$185,ds_broadcostcat,$B32,'Data source'!$C$3:$C$185,"Internal Labour")</f>
        <v>0</v>
      </c>
      <c r="BG32" s="219">
        <f>SUMIFS('Data source'!BL$3:BL$185,ds_broadcostcat,$B32,'Data source'!$C$3:$C$185,"Internal Labour")</f>
        <v>0</v>
      </c>
      <c r="BH32" s="219">
        <f>SUMIFS('Data source'!BM$3:BM$185,ds_broadcostcat,$B32,'Data source'!$C$3:$C$185,"Internal Labour")</f>
        <v>0</v>
      </c>
      <c r="BI32" s="219">
        <f>SUMIFS('Data source'!BN$3:BN$185,ds_broadcostcat,$B32,'Data source'!$C$3:$C$185,"Internal Labour")</f>
        <v>0</v>
      </c>
      <c r="BJ32" s="219">
        <f>SUMIFS('Data source'!BO$3:BO$185,ds_broadcostcat,$B32,'Data source'!$C$3:$C$185,"Internal Labour")</f>
        <v>0</v>
      </c>
      <c r="BK32" s="219">
        <f>SUMIFS('Data source'!BP$3:BP$185,ds_broadcostcat,$B32,'Data source'!$C$3:$C$185,"Internal Labour")</f>
        <v>0</v>
      </c>
      <c r="BL32" s="219">
        <f>SUMIFS('Data source'!BQ$3:BQ$185,ds_broadcostcat,$B32,'Data source'!$C$3:$C$185,"Internal Labour")</f>
        <v>0</v>
      </c>
      <c r="BM32" s="219">
        <f>SUMIFS('Data source'!BR$3:BR$185,ds_broadcostcat,$B32,'Data source'!$C$3:$C$185,"Internal Labour")</f>
        <v>0</v>
      </c>
      <c r="BN32" s="219">
        <f>SUMIFS('Data source'!BS$3:BS$185,ds_broadcostcat,$B32,'Data source'!$C$3:$C$185,"Internal Labour")</f>
        <v>0</v>
      </c>
      <c r="BO32" s="219">
        <f>SUMIFS('Data source'!BT$3:BT$185,ds_broadcostcat,$B32,'Data source'!$C$3:$C$185,"Internal Labour")</f>
        <v>0</v>
      </c>
      <c r="BP32" s="219">
        <f>SUMIFS('Data source'!BU$3:BU$185,ds_broadcostcat,$B32,'Data source'!$C$3:$C$185,"Internal Labour")</f>
        <v>0</v>
      </c>
      <c r="BQ32" s="219">
        <f>SUMIFS('Data source'!BV$3:BV$185,ds_broadcostcat,$B32,'Data source'!$C$3:$C$185,"Internal Labour")</f>
        <v>0</v>
      </c>
      <c r="BR32" s="219">
        <f>SUMIFS('Data source'!BW$3:BW$185,ds_broadcostcat,$B32,'Data source'!$C$3:$C$185,"Internal Labour")</f>
        <v>0</v>
      </c>
      <c r="BS32" s="219">
        <f>SUMIFS('Data source'!BX$3:BX$185,ds_broadcostcat,$B32,'Data source'!$C$3:$C$185,"Internal Labour")</f>
        <v>0</v>
      </c>
      <c r="BT32" s="219">
        <f>SUMIFS('Data source'!BY$3:BY$185,ds_broadcostcat,$B32,'Data source'!$C$3:$C$185,"Internal Labour")</f>
        <v>0</v>
      </c>
      <c r="BU32" s="219">
        <f>SUMIFS('Data source'!BZ$3:BZ$185,ds_broadcostcat,$B32,'Data source'!$C$3:$C$185,"Internal Labour")</f>
        <v>0</v>
      </c>
      <c r="BV32" s="219">
        <f>SUMIFS('Data source'!CA$3:CA$185,ds_broadcostcat,$B32,'Data source'!$C$3:$C$185,"Internal Labour")</f>
        <v>0</v>
      </c>
      <c r="BW32" s="219">
        <f>SUMIFS('Data source'!CB$3:CB$185,ds_broadcostcat,$B32,'Data source'!$C$3:$C$185,"Internal Labour")</f>
        <v>0</v>
      </c>
      <c r="BX32" s="219">
        <f>SUMIFS('Data source'!CC$3:CC$185,ds_broadcostcat,$B32,'Data source'!$C$3:$C$185,"Internal Labour")</f>
        <v>0</v>
      </c>
      <c r="BY32" s="219">
        <f>SUMIFS('Data source'!CD$3:CD$185,ds_broadcostcat,$B32,'Data source'!$C$3:$C$185,"Internal Labour")</f>
        <v>0</v>
      </c>
      <c r="BZ32" s="219">
        <f>SUMIFS('Data source'!CE$3:CE$185,ds_broadcostcat,$B32,'Data source'!$C$3:$C$185,"Internal Labour")</f>
        <v>0</v>
      </c>
      <c r="CA32" s="219">
        <f>SUMIFS('Data source'!CF$3:CF$185,ds_broadcostcat,$B32,'Data source'!$C$3:$C$185,"Internal Labour")</f>
        <v>0</v>
      </c>
      <c r="CB32" s="219">
        <f>SUMIFS('Data source'!CG$3:CG$185,ds_broadcostcat,$B32,'Data source'!$C$3:$C$185,"Internal Labour")</f>
        <v>0</v>
      </c>
      <c r="CC32" s="219">
        <f>SUMIFS('Data source'!CH$3:CH$185,ds_broadcostcat,$B32,'Data source'!$C$3:$C$185,"Internal Labour")</f>
        <v>0</v>
      </c>
      <c r="CD32" s="219">
        <f>SUMIFS('Data source'!CI$3:CI$185,ds_broadcostcat,$B32,'Data source'!$C$3:$C$185,"Internal Labour")</f>
        <v>0</v>
      </c>
      <c r="CE32" s="219">
        <f>SUMIFS('Data source'!CJ$3:CJ$185,ds_broadcostcat,$B32,'Data source'!$C$3:$C$185,"Internal Labour")</f>
        <v>0</v>
      </c>
      <c r="CF32" s="219">
        <f>SUMIFS('Data source'!CK$3:CK$185,ds_broadcostcat,$B32,'Data source'!$C$3:$C$185,"Internal Labour")</f>
        <v>0</v>
      </c>
      <c r="CG32" s="219">
        <f>SUMIFS('Data source'!CL$3:CL$185,ds_broadcostcat,$B32,'Data source'!$C$3:$C$185,"Internal Labour")</f>
        <v>0</v>
      </c>
      <c r="CH32" s="219">
        <f>SUMIFS('Data source'!CM$3:CM$185,ds_broadcostcat,$B32,'Data source'!$C$3:$C$185,"Internal Labour")</f>
        <v>0</v>
      </c>
      <c r="CI32" s="219">
        <f>SUMIFS('Data source'!CN$3:CN$185,ds_broadcostcat,$B32,'Data source'!$C$3:$C$185,"Internal Labour")</f>
        <v>0</v>
      </c>
      <c r="CJ32" s="219">
        <f>SUMIFS('Data source'!CO$3:CO$185,ds_broadcostcat,$B32,'Data source'!$C$3:$C$185,"Internal Labour")</f>
        <v>0</v>
      </c>
      <c r="CK32" s="219">
        <f>SUMIFS('Data source'!CP$3:CP$185,ds_broadcostcat,$B32,'Data source'!$C$3:$C$185,"Internal Labour")</f>
        <v>0</v>
      </c>
      <c r="CL32" s="219">
        <f>SUMIFS('Data source'!CQ$3:CQ$185,ds_broadcostcat,$B32,'Data source'!$C$3:$C$185,"Internal Labour")</f>
        <v>0</v>
      </c>
      <c r="CM32" s="219">
        <f>SUMIFS('Data source'!CR$3:CR$185,ds_broadcostcat,$B32,'Data source'!$C$3:$C$185,"Internal Labour")</f>
        <v>0</v>
      </c>
      <c r="CN32" s="219">
        <f>SUMIFS('Data source'!CS$3:CS$185,ds_broadcostcat,$B32,'Data source'!$C$3:$C$185,"Internal Labour")</f>
        <v>0</v>
      </c>
      <c r="CO32" s="219">
        <f>SUMIFS('Data source'!CT$3:CT$185,ds_broadcostcat,$B32,'Data source'!$C$3:$C$185,"Internal Labour")</f>
        <v>0</v>
      </c>
      <c r="CP32" s="219">
        <f>SUMIFS('Data source'!CU$3:CU$185,ds_broadcostcat,$B32,'Data source'!$C$3:$C$185,"Internal Labour")</f>
        <v>0</v>
      </c>
      <c r="CQ32" s="219">
        <f>SUMIFS('Data source'!CV$3:CV$185,ds_broadcostcat,$B32,'Data source'!$C$3:$C$185,"Internal Labour")</f>
        <v>0</v>
      </c>
      <c r="CR32" s="219">
        <f>SUMIFS('Data source'!CW$3:CW$185,ds_broadcostcat,$B32,'Data source'!$C$3:$C$185,"Internal Labour")</f>
        <v>0</v>
      </c>
      <c r="CS32" s="219">
        <f>SUMIFS('Data source'!CX$3:CX$185,ds_broadcostcat,$B32,'Data source'!$C$3:$C$185,"Internal Labour")</f>
        <v>0</v>
      </c>
      <c r="CT32" s="219">
        <f>SUMIFS('Data source'!CY$3:CY$185,ds_broadcostcat,$B32,'Data source'!$C$3:$C$185,"Internal Labour")</f>
        <v>0</v>
      </c>
      <c r="CU32" s="219">
        <f t="shared" si="35"/>
        <v>0</v>
      </c>
      <c r="CV32" s="219">
        <f t="shared" si="36"/>
        <v>0</v>
      </c>
      <c r="CW32" s="277" t="str">
        <f t="shared" si="29"/>
        <v>Network Planning</v>
      </c>
      <c r="CX32" s="204"/>
      <c r="CY32" s="204"/>
      <c r="CZ32" s="204"/>
      <c r="DA32" s="204"/>
      <c r="DB32" s="204"/>
      <c r="DC32" s="204"/>
      <c r="DD32" s="219">
        <f t="shared" si="30"/>
        <v>0</v>
      </c>
      <c r="DE32" s="219">
        <f t="shared" si="31"/>
        <v>0</v>
      </c>
      <c r="DF32" s="219">
        <f t="shared" si="32"/>
        <v>0</v>
      </c>
      <c r="DG32" s="219">
        <f t="shared" si="33"/>
        <v>0</v>
      </c>
      <c r="DH32" s="219">
        <f t="shared" si="34"/>
        <v>0</v>
      </c>
    </row>
    <row r="33" spans="1:113" ht="17.25" thickBot="1" x14ac:dyDescent="0.35">
      <c r="B33" s="98" t="str">
        <v>[Spare]</v>
      </c>
      <c r="C33" s="225">
        <f>SUMIFS('Data source'!H$3:H$185,ds_broadcostcat,$B33,'Data source'!$C$3:$C$185,"Internal Labour")</f>
        <v>0</v>
      </c>
      <c r="D33" s="225">
        <f>SUMIFS('Data source'!I$3:I$185,ds_broadcostcat,$B33,'Data source'!$C$3:$C$185,"Internal Labour")</f>
        <v>0</v>
      </c>
      <c r="E33" s="225">
        <f>SUMIFS('Data source'!J$3:J$185,ds_broadcostcat,$B33,'Data source'!$C$3:$C$185,"Internal Labour")</f>
        <v>0</v>
      </c>
      <c r="F33" s="225">
        <f>SUMIFS('Data source'!K$3:K$185,ds_broadcostcat,$B33,'Data source'!$C$3:$C$185,"Internal Labour")</f>
        <v>0</v>
      </c>
      <c r="G33" s="225">
        <f>SUMIFS('Data source'!L$3:L$185,ds_broadcostcat,$B33,'Data source'!$C$3:$C$185,"Internal Labour")</f>
        <v>0</v>
      </c>
      <c r="H33" s="225">
        <f>SUMIFS('Data source'!M$3:M$185,ds_broadcostcat,$B33,'Data source'!$C$3:$C$185,"Internal Labour")</f>
        <v>0</v>
      </c>
      <c r="I33" s="225">
        <f>SUMIFS('Data source'!N$3:N$185,ds_broadcostcat,$B33,'Data source'!$C$3:$C$185,"Internal Labour")</f>
        <v>0</v>
      </c>
      <c r="J33" s="225">
        <f>SUMIFS('Data source'!O$3:O$185,ds_broadcostcat,$B33,'Data source'!$C$3:$C$185,"Internal Labour")</f>
        <v>0</v>
      </c>
      <c r="K33" s="225">
        <f>SUMIFS('Data source'!P$3:P$185,ds_broadcostcat,$B33,'Data source'!$C$3:$C$185,"Internal Labour")</f>
        <v>0</v>
      </c>
      <c r="L33" s="225">
        <f>SUMIFS('Data source'!Q$3:Q$185,ds_broadcostcat,$B33,'Data source'!$C$3:$C$185,"Internal Labour")</f>
        <v>0</v>
      </c>
      <c r="M33" s="225">
        <f>SUMIFS('Data source'!R$3:R$185,ds_broadcostcat,$B33,'Data source'!$C$3:$C$185,"Internal Labour")</f>
        <v>0</v>
      </c>
      <c r="N33" s="225">
        <f>SUMIFS('Data source'!S$3:S$185,ds_broadcostcat,$B33,'Data source'!$C$3:$C$185,"Internal Labour")</f>
        <v>0</v>
      </c>
      <c r="O33" s="225">
        <f>SUMIFS('Data source'!T$3:T$185,ds_broadcostcat,$B33,'Data source'!$C$3:$C$185,"Internal Labour")</f>
        <v>0</v>
      </c>
      <c r="P33" s="225">
        <f>SUMIFS('Data source'!U$3:U$185,ds_broadcostcat,$B33,'Data source'!$C$3:$C$185,"Internal Labour")</f>
        <v>0</v>
      </c>
      <c r="Q33" s="225">
        <f>SUMIFS('Data source'!V$3:V$185,ds_broadcostcat,$B33,'Data source'!$C$3:$C$185,"Internal Labour")</f>
        <v>0</v>
      </c>
      <c r="R33" s="225">
        <f>SUMIFS('Data source'!W$3:W$185,ds_broadcostcat,$B33,'Data source'!$C$3:$C$185,"Internal Labour")</f>
        <v>0</v>
      </c>
      <c r="S33" s="225">
        <f>SUMIFS('Data source'!X$3:X$185,ds_broadcostcat,$B33,'Data source'!$C$3:$C$185,"Internal Labour")</f>
        <v>0</v>
      </c>
      <c r="T33" s="225">
        <f>SUMIFS('Data source'!Y$3:Y$185,ds_broadcostcat,$B33,'Data source'!$C$3:$C$185,"Internal Labour")</f>
        <v>0</v>
      </c>
      <c r="U33" s="225">
        <f>SUMIFS('Data source'!Z$3:Z$185,ds_broadcostcat,$B33,'Data source'!$C$3:$C$185,"Internal Labour")</f>
        <v>0</v>
      </c>
      <c r="V33" s="225">
        <f>SUMIFS('Data source'!AA$3:AA$185,ds_broadcostcat,$B33,'Data source'!$C$3:$C$185,"Internal Labour")</f>
        <v>0</v>
      </c>
      <c r="W33" s="225">
        <f>SUMIFS('Data source'!AB$3:AB$185,ds_broadcostcat,$B33,'Data source'!$C$3:$C$185,"Internal Labour")</f>
        <v>0</v>
      </c>
      <c r="X33" s="225">
        <f>SUMIFS('Data source'!AC$3:AC$185,ds_broadcostcat,$B33,'Data source'!$C$3:$C$185,"Internal Labour")</f>
        <v>0</v>
      </c>
      <c r="Y33" s="225">
        <f>SUMIFS('Data source'!AD$3:AD$185,ds_broadcostcat,$B33,'Data source'!$C$3:$C$185,"Internal Labour")</f>
        <v>0</v>
      </c>
      <c r="Z33" s="225">
        <f>SUMIFS('Data source'!AE$3:AE$185,ds_broadcostcat,$B33,'Data source'!$C$3:$C$185,"Internal Labour")</f>
        <v>0</v>
      </c>
      <c r="AA33" s="225">
        <f>SUMIFS('Data source'!AF$3:AF$185,ds_broadcostcat,$B33,'Data source'!$C$3:$C$185,"Internal Labour")</f>
        <v>0</v>
      </c>
      <c r="AB33" s="225">
        <f>SUMIFS('Data source'!AG$3:AG$185,ds_broadcostcat,$B33,'Data source'!$C$3:$C$185,"Internal Labour")</f>
        <v>0</v>
      </c>
      <c r="AC33" s="225">
        <f>SUMIFS('Data source'!AH$3:AH$185,ds_broadcostcat,$B33,'Data source'!$C$3:$C$185,"Internal Labour")</f>
        <v>0</v>
      </c>
      <c r="AD33" s="225">
        <f>SUMIFS('Data source'!AI$3:AI$185,ds_broadcostcat,$B33,'Data source'!$C$3:$C$185,"Internal Labour")</f>
        <v>0</v>
      </c>
      <c r="AE33" s="225">
        <f>SUMIFS('Data source'!AJ$3:AJ$185,ds_broadcostcat,$B33,'Data source'!$C$3:$C$185,"Internal Labour")</f>
        <v>0</v>
      </c>
      <c r="AF33" s="225">
        <f>SUMIFS('Data source'!AK$3:AK$185,ds_broadcostcat,$B33,'Data source'!$C$3:$C$185,"Internal Labour")</f>
        <v>0</v>
      </c>
      <c r="AG33" s="225">
        <f>SUMIFS('Data source'!AL$3:AL$185,ds_broadcostcat,$B33,'Data source'!$C$3:$C$185,"Internal Labour")</f>
        <v>0</v>
      </c>
      <c r="AH33" s="225">
        <f>SUMIFS('Data source'!AM$3:AM$185,ds_broadcostcat,$B33,'Data source'!$C$3:$C$185,"Internal Labour")</f>
        <v>0</v>
      </c>
      <c r="AI33" s="225">
        <f>SUMIFS('Data source'!AN$3:AN$185,ds_broadcostcat,$B33,'Data source'!$C$3:$C$185,"Internal Labour")</f>
        <v>0</v>
      </c>
      <c r="AJ33" s="225">
        <f>SUMIFS('Data source'!AO$3:AO$185,ds_broadcostcat,$B33,'Data source'!$C$3:$C$185,"Internal Labour")</f>
        <v>0</v>
      </c>
      <c r="AK33" s="225">
        <f>SUMIFS('Data source'!AP$3:AP$185,ds_broadcostcat,$B33,'Data source'!$C$3:$C$185,"Internal Labour")</f>
        <v>0</v>
      </c>
      <c r="AL33" s="225">
        <f>SUMIFS('Data source'!AQ$3:AQ$185,ds_broadcostcat,$B33,'Data source'!$C$3:$C$185,"Internal Labour")</f>
        <v>0</v>
      </c>
      <c r="AM33" s="225">
        <f>SUMIFS('Data source'!AR$3:AR$185,ds_broadcostcat,$B33,'Data source'!$C$3:$C$185,"Internal Labour")</f>
        <v>0</v>
      </c>
      <c r="AN33" s="225">
        <f>SUMIFS('Data source'!AS$3:AS$185,ds_broadcostcat,$B33,'Data source'!$C$3:$C$185,"Internal Labour")</f>
        <v>0</v>
      </c>
      <c r="AO33" s="225">
        <f>SUMIFS('Data source'!AT$3:AT$185,ds_broadcostcat,$B33,'Data source'!$C$3:$C$185,"Internal Labour")</f>
        <v>0</v>
      </c>
      <c r="AP33" s="225">
        <f>SUMIFS('Data source'!AU$3:AU$185,ds_broadcostcat,$B33,'Data source'!$C$3:$C$185,"Internal Labour")</f>
        <v>0</v>
      </c>
      <c r="AQ33" s="225">
        <f>SUMIFS('Data source'!AV$3:AV$185,ds_broadcostcat,$B33,'Data source'!$C$3:$C$185,"Internal Labour")</f>
        <v>0</v>
      </c>
      <c r="AR33" s="225">
        <f>SUMIFS('Data source'!AW$3:AW$185,ds_broadcostcat,$B33,'Data source'!$C$3:$C$185,"Internal Labour")</f>
        <v>0</v>
      </c>
      <c r="AS33" s="225">
        <f>SUMIFS('Data source'!AX$3:AX$185,ds_broadcostcat,$B33,'Data source'!$C$3:$C$185,"Internal Labour")</f>
        <v>0</v>
      </c>
      <c r="AT33" s="225">
        <f>SUMIFS('Data source'!AY$3:AY$185,ds_broadcostcat,$B33,'Data source'!$C$3:$C$185,"Internal Labour")</f>
        <v>0</v>
      </c>
      <c r="AU33" s="219">
        <f>SUMIFS('Data source'!AZ$3:AZ$185,ds_broadcostcat,$B33,'Data source'!$C$3:$C$185,"Internal Labour")</f>
        <v>0</v>
      </c>
      <c r="AV33" s="219">
        <f>SUMIFS('Data source'!BA$3:BA$185,ds_broadcostcat,$B33,'Data source'!$C$3:$C$185,"Internal Labour")</f>
        <v>0</v>
      </c>
      <c r="AW33" s="219">
        <f>SUMIFS('Data source'!BB$3:BB$185,ds_broadcostcat,$B33,'Data source'!$C$3:$C$185,"Internal Labour")</f>
        <v>0</v>
      </c>
      <c r="AX33" s="219">
        <f>SUMIFS('Data source'!BC$3:BC$185,ds_broadcostcat,$B33,'Data source'!$C$3:$C$185,"Internal Labour")</f>
        <v>0</v>
      </c>
      <c r="AY33" s="219">
        <f>SUMIFS('Data source'!BD$3:BD$185,ds_broadcostcat,$B33,'Data source'!$C$3:$C$185,"Internal Labour")</f>
        <v>0</v>
      </c>
      <c r="AZ33" s="219">
        <f>SUMIFS('Data source'!BE$3:BE$185,ds_broadcostcat,$B33,'Data source'!$C$3:$C$185,"Internal Labour")</f>
        <v>0</v>
      </c>
      <c r="BA33" s="219">
        <f>SUMIFS('Data source'!BF$3:BF$185,ds_broadcostcat,$B33,'Data source'!$C$3:$C$185,"Internal Labour")</f>
        <v>0</v>
      </c>
      <c r="BB33" s="219">
        <f>SUMIFS('Data source'!BG$3:BG$185,ds_broadcostcat,$B33,'Data source'!$C$3:$C$185,"Internal Labour")</f>
        <v>0</v>
      </c>
      <c r="BC33" s="219">
        <f>SUMIFS('Data source'!BH$3:BH$185,ds_broadcostcat,$B33,'Data source'!$C$3:$C$185,"Internal Labour")</f>
        <v>0</v>
      </c>
      <c r="BD33" s="219">
        <f>SUMIFS('Data source'!BI$3:BI$185,ds_broadcostcat,$B33,'Data source'!$C$3:$C$185,"Internal Labour")</f>
        <v>0</v>
      </c>
      <c r="BE33" s="219">
        <f>SUMIFS('Data source'!BJ$3:BJ$185,ds_broadcostcat,$B33,'Data source'!$C$3:$C$185,"Internal Labour")</f>
        <v>0</v>
      </c>
      <c r="BF33" s="219">
        <f>SUMIFS('Data source'!BK$3:BK$185,ds_broadcostcat,$B33,'Data source'!$C$3:$C$185,"Internal Labour")</f>
        <v>0</v>
      </c>
      <c r="BG33" s="219">
        <f>SUMIFS('Data source'!BL$3:BL$185,ds_broadcostcat,$B33,'Data source'!$C$3:$C$185,"Internal Labour")</f>
        <v>0</v>
      </c>
      <c r="BH33" s="219">
        <f>SUMIFS('Data source'!BM$3:BM$185,ds_broadcostcat,$B33,'Data source'!$C$3:$C$185,"Internal Labour")</f>
        <v>0</v>
      </c>
      <c r="BI33" s="219">
        <f>SUMIFS('Data source'!BN$3:BN$185,ds_broadcostcat,$B33,'Data source'!$C$3:$C$185,"Internal Labour")</f>
        <v>0</v>
      </c>
      <c r="BJ33" s="219">
        <f>SUMIFS('Data source'!BO$3:BO$185,ds_broadcostcat,$B33,'Data source'!$C$3:$C$185,"Internal Labour")</f>
        <v>0</v>
      </c>
      <c r="BK33" s="219">
        <f>SUMIFS('Data source'!BP$3:BP$185,ds_broadcostcat,$B33,'Data source'!$C$3:$C$185,"Internal Labour")</f>
        <v>0</v>
      </c>
      <c r="BL33" s="219">
        <f>SUMIFS('Data source'!BQ$3:BQ$185,ds_broadcostcat,$B33,'Data source'!$C$3:$C$185,"Internal Labour")</f>
        <v>0</v>
      </c>
      <c r="BM33" s="219">
        <f>SUMIFS('Data source'!BR$3:BR$185,ds_broadcostcat,$B33,'Data source'!$C$3:$C$185,"Internal Labour")</f>
        <v>0</v>
      </c>
      <c r="BN33" s="219">
        <f>SUMIFS('Data source'!BS$3:BS$185,ds_broadcostcat,$B33,'Data source'!$C$3:$C$185,"Internal Labour")</f>
        <v>0</v>
      </c>
      <c r="BO33" s="219">
        <f>SUMIFS('Data source'!BT$3:BT$185,ds_broadcostcat,$B33,'Data source'!$C$3:$C$185,"Internal Labour")</f>
        <v>0</v>
      </c>
      <c r="BP33" s="219">
        <f>SUMIFS('Data source'!BU$3:BU$185,ds_broadcostcat,$B33,'Data source'!$C$3:$C$185,"Internal Labour")</f>
        <v>0</v>
      </c>
      <c r="BQ33" s="219">
        <f>SUMIFS('Data source'!BV$3:BV$185,ds_broadcostcat,$B33,'Data source'!$C$3:$C$185,"Internal Labour")</f>
        <v>0</v>
      </c>
      <c r="BR33" s="219">
        <f>SUMIFS('Data source'!BW$3:BW$185,ds_broadcostcat,$B33,'Data source'!$C$3:$C$185,"Internal Labour")</f>
        <v>0</v>
      </c>
      <c r="BS33" s="219">
        <f>SUMIFS('Data source'!BX$3:BX$185,ds_broadcostcat,$B33,'Data source'!$C$3:$C$185,"Internal Labour")</f>
        <v>0</v>
      </c>
      <c r="BT33" s="219">
        <f>SUMIFS('Data source'!BY$3:BY$185,ds_broadcostcat,$B33,'Data source'!$C$3:$C$185,"Internal Labour")</f>
        <v>0</v>
      </c>
      <c r="BU33" s="219">
        <f>SUMIFS('Data source'!BZ$3:BZ$185,ds_broadcostcat,$B33,'Data source'!$C$3:$C$185,"Internal Labour")</f>
        <v>0</v>
      </c>
      <c r="BV33" s="219">
        <f>SUMIFS('Data source'!CA$3:CA$185,ds_broadcostcat,$B33,'Data source'!$C$3:$C$185,"Internal Labour")</f>
        <v>0</v>
      </c>
      <c r="BW33" s="219">
        <f>SUMIFS('Data source'!CB$3:CB$185,ds_broadcostcat,$B33,'Data source'!$C$3:$C$185,"Internal Labour")</f>
        <v>0</v>
      </c>
      <c r="BX33" s="219">
        <f>SUMIFS('Data source'!CC$3:CC$185,ds_broadcostcat,$B33,'Data source'!$C$3:$C$185,"Internal Labour")</f>
        <v>0</v>
      </c>
      <c r="BY33" s="219">
        <f>SUMIFS('Data source'!CD$3:CD$185,ds_broadcostcat,$B33,'Data source'!$C$3:$C$185,"Internal Labour")</f>
        <v>0</v>
      </c>
      <c r="BZ33" s="219">
        <f>SUMIFS('Data source'!CE$3:CE$185,ds_broadcostcat,$B33,'Data source'!$C$3:$C$185,"Internal Labour")</f>
        <v>0</v>
      </c>
      <c r="CA33" s="219">
        <f>SUMIFS('Data source'!CF$3:CF$185,ds_broadcostcat,$B33,'Data source'!$C$3:$C$185,"Internal Labour")</f>
        <v>0</v>
      </c>
      <c r="CB33" s="219">
        <f>SUMIFS('Data source'!CG$3:CG$185,ds_broadcostcat,$B33,'Data source'!$C$3:$C$185,"Internal Labour")</f>
        <v>0</v>
      </c>
      <c r="CC33" s="219">
        <f>SUMIFS('Data source'!CH$3:CH$185,ds_broadcostcat,$B33,'Data source'!$C$3:$C$185,"Internal Labour")</f>
        <v>0</v>
      </c>
      <c r="CD33" s="219">
        <f>SUMIFS('Data source'!CI$3:CI$185,ds_broadcostcat,$B33,'Data source'!$C$3:$C$185,"Internal Labour")</f>
        <v>0</v>
      </c>
      <c r="CE33" s="219">
        <f>SUMIFS('Data source'!CJ$3:CJ$185,ds_broadcostcat,$B33,'Data source'!$C$3:$C$185,"Internal Labour")</f>
        <v>0</v>
      </c>
      <c r="CF33" s="219">
        <f>SUMIFS('Data source'!CK$3:CK$185,ds_broadcostcat,$B33,'Data source'!$C$3:$C$185,"Internal Labour")</f>
        <v>0</v>
      </c>
      <c r="CG33" s="219">
        <f>SUMIFS('Data source'!CL$3:CL$185,ds_broadcostcat,$B33,'Data source'!$C$3:$C$185,"Internal Labour")</f>
        <v>0</v>
      </c>
      <c r="CH33" s="219">
        <f>SUMIFS('Data source'!CM$3:CM$185,ds_broadcostcat,$B33,'Data source'!$C$3:$C$185,"Internal Labour")</f>
        <v>0</v>
      </c>
      <c r="CI33" s="219">
        <f>SUMIFS('Data source'!CN$3:CN$185,ds_broadcostcat,$B33,'Data source'!$C$3:$C$185,"Internal Labour")</f>
        <v>0</v>
      </c>
      <c r="CJ33" s="219">
        <f>SUMIFS('Data source'!CO$3:CO$185,ds_broadcostcat,$B33,'Data source'!$C$3:$C$185,"Internal Labour")</f>
        <v>0</v>
      </c>
      <c r="CK33" s="219">
        <f>SUMIFS('Data source'!CP$3:CP$185,ds_broadcostcat,$B33,'Data source'!$C$3:$C$185,"Internal Labour")</f>
        <v>0</v>
      </c>
      <c r="CL33" s="219">
        <f>SUMIFS('Data source'!CQ$3:CQ$185,ds_broadcostcat,$B33,'Data source'!$C$3:$C$185,"Internal Labour")</f>
        <v>0</v>
      </c>
      <c r="CM33" s="219">
        <f>SUMIFS('Data source'!CR$3:CR$185,ds_broadcostcat,$B33,'Data source'!$C$3:$C$185,"Internal Labour")</f>
        <v>0</v>
      </c>
      <c r="CN33" s="219">
        <f>SUMIFS('Data source'!CS$3:CS$185,ds_broadcostcat,$B33,'Data source'!$C$3:$C$185,"Internal Labour")</f>
        <v>0</v>
      </c>
      <c r="CO33" s="219">
        <f>SUMIFS('Data source'!CT$3:CT$185,ds_broadcostcat,$B33,'Data source'!$C$3:$C$185,"Internal Labour")</f>
        <v>0</v>
      </c>
      <c r="CP33" s="219">
        <f>SUMIFS('Data source'!CU$3:CU$185,ds_broadcostcat,$B33,'Data source'!$C$3:$C$185,"Internal Labour")</f>
        <v>0</v>
      </c>
      <c r="CQ33" s="219">
        <f>SUMIFS('Data source'!CV$3:CV$185,ds_broadcostcat,$B33,'Data source'!$C$3:$C$185,"Internal Labour")</f>
        <v>0</v>
      </c>
      <c r="CR33" s="219">
        <f>SUMIFS('Data source'!CW$3:CW$185,ds_broadcostcat,$B33,'Data source'!$C$3:$C$185,"Internal Labour")</f>
        <v>0</v>
      </c>
      <c r="CS33" s="219">
        <f>SUMIFS('Data source'!CX$3:CX$185,ds_broadcostcat,$B33,'Data source'!$C$3:$C$185,"Internal Labour")</f>
        <v>0</v>
      </c>
      <c r="CT33" s="219">
        <f>SUMIFS('Data source'!CY$3:CY$185,ds_broadcostcat,$B33,'Data source'!$C$3:$C$185,"Internal Labour")</f>
        <v>0</v>
      </c>
      <c r="CU33" s="219">
        <f t="shared" si="35"/>
        <v>0</v>
      </c>
      <c r="CV33" s="219">
        <f t="shared" si="36"/>
        <v>0</v>
      </c>
      <c r="CW33" s="277" t="str">
        <f t="shared" si="29"/>
        <v>[Spare]</v>
      </c>
      <c r="CX33" s="204"/>
      <c r="CY33" s="204"/>
      <c r="CZ33" s="204"/>
      <c r="DA33" s="204"/>
      <c r="DB33" s="204"/>
      <c r="DC33" s="204"/>
      <c r="DD33" s="219">
        <f t="shared" si="30"/>
        <v>0</v>
      </c>
      <c r="DE33" s="219">
        <f t="shared" si="31"/>
        <v>0</v>
      </c>
      <c r="DF33" s="219">
        <f t="shared" si="32"/>
        <v>0</v>
      </c>
      <c r="DG33" s="219">
        <f t="shared" si="33"/>
        <v>0</v>
      </c>
      <c r="DH33" s="219">
        <f t="shared" si="34"/>
        <v>0</v>
      </c>
    </row>
    <row r="34" spans="1:113" s="45" customFormat="1" ht="17.25" thickBot="1" x14ac:dyDescent="0.35">
      <c r="A34"/>
      <c r="B34" s="194" t="s">
        <v>147</v>
      </c>
      <c r="C34" s="221">
        <f t="shared" ref="C34:BR34" si="37">SUM(C24:C33)</f>
        <v>4</v>
      </c>
      <c r="D34" s="221">
        <f t="shared" ref="D34:AR34" si="38">SUM(D24:D33)</f>
        <v>4</v>
      </c>
      <c r="E34" s="221">
        <f t="shared" si="38"/>
        <v>4</v>
      </c>
      <c r="F34" s="221">
        <f t="shared" si="38"/>
        <v>4</v>
      </c>
      <c r="G34" s="221">
        <f t="shared" si="38"/>
        <v>4</v>
      </c>
      <c r="H34" s="221">
        <f t="shared" si="38"/>
        <v>4</v>
      </c>
      <c r="I34" s="221">
        <f t="shared" si="38"/>
        <v>4</v>
      </c>
      <c r="J34" s="221">
        <f t="shared" si="38"/>
        <v>4</v>
      </c>
      <c r="K34" s="221">
        <f t="shared" si="38"/>
        <v>4</v>
      </c>
      <c r="L34" s="221">
        <f t="shared" si="38"/>
        <v>4</v>
      </c>
      <c r="M34" s="221">
        <f t="shared" si="38"/>
        <v>4</v>
      </c>
      <c r="N34" s="221">
        <f t="shared" si="38"/>
        <v>4</v>
      </c>
      <c r="O34" s="221">
        <f t="shared" si="38"/>
        <v>10.693590225563911</v>
      </c>
      <c r="P34" s="221">
        <f t="shared" si="38"/>
        <v>10.693590225563911</v>
      </c>
      <c r="Q34" s="221">
        <f t="shared" si="38"/>
        <v>10.693590225563911</v>
      </c>
      <c r="R34" s="221">
        <f t="shared" si="38"/>
        <v>10.693590225563911</v>
      </c>
      <c r="S34" s="221">
        <f t="shared" si="38"/>
        <v>10.693590225563911</v>
      </c>
      <c r="T34" s="221">
        <f t="shared" si="38"/>
        <v>10.693590225563911</v>
      </c>
      <c r="U34" s="221">
        <f t="shared" si="38"/>
        <v>10.693590225563911</v>
      </c>
      <c r="V34" s="221">
        <f t="shared" si="38"/>
        <v>10.693590225563911</v>
      </c>
      <c r="W34" s="221">
        <f t="shared" si="38"/>
        <v>10.693590225563911</v>
      </c>
      <c r="X34" s="221">
        <f t="shared" si="38"/>
        <v>10.693590225563911</v>
      </c>
      <c r="Y34" s="221">
        <f t="shared" si="38"/>
        <v>10.693590225563911</v>
      </c>
      <c r="Z34" s="221">
        <f t="shared" si="38"/>
        <v>10.693590225563911</v>
      </c>
      <c r="AA34" s="221">
        <f t="shared" si="38"/>
        <v>16.756327356853674</v>
      </c>
      <c r="AB34" s="221">
        <f t="shared" si="38"/>
        <v>16.756327356853674</v>
      </c>
      <c r="AC34" s="221">
        <f t="shared" si="38"/>
        <v>16.756327356853674</v>
      </c>
      <c r="AD34" s="221">
        <f t="shared" si="38"/>
        <v>16.756327356853674</v>
      </c>
      <c r="AE34" s="221">
        <f t="shared" si="38"/>
        <v>16.756327356853674</v>
      </c>
      <c r="AF34" s="221">
        <f t="shared" si="38"/>
        <v>16.756327356853674</v>
      </c>
      <c r="AG34" s="221">
        <f t="shared" si="38"/>
        <v>16.756327356853674</v>
      </c>
      <c r="AH34" s="221">
        <f t="shared" si="38"/>
        <v>16.756327356853674</v>
      </c>
      <c r="AI34" s="221">
        <f t="shared" si="38"/>
        <v>16.756327356853674</v>
      </c>
      <c r="AJ34" s="221">
        <f t="shared" si="38"/>
        <v>16.756327356853674</v>
      </c>
      <c r="AK34" s="221">
        <f t="shared" si="38"/>
        <v>16.756327356853674</v>
      </c>
      <c r="AL34" s="221">
        <f t="shared" si="38"/>
        <v>16.756327356853674</v>
      </c>
      <c r="AM34" s="221">
        <f t="shared" si="38"/>
        <v>16.169890109890112</v>
      </c>
      <c r="AN34" s="221">
        <f t="shared" si="38"/>
        <v>16.169890109890112</v>
      </c>
      <c r="AO34" s="221">
        <f t="shared" si="38"/>
        <v>16.169890109890112</v>
      </c>
      <c r="AP34" s="221">
        <f t="shared" si="38"/>
        <v>16.169890109890112</v>
      </c>
      <c r="AQ34" s="221">
        <f t="shared" si="38"/>
        <v>16.169890109890112</v>
      </c>
      <c r="AR34" s="221">
        <f t="shared" si="38"/>
        <v>16.169890109890112</v>
      </c>
      <c r="AS34" s="221">
        <f t="shared" si="37"/>
        <v>16.169890109890112</v>
      </c>
      <c r="AT34" s="221">
        <f t="shared" si="37"/>
        <v>16.169890109890112</v>
      </c>
      <c r="AU34" s="221">
        <f t="shared" si="37"/>
        <v>16.169890109890112</v>
      </c>
      <c r="AV34" s="221">
        <f t="shared" si="37"/>
        <v>16.169890109890112</v>
      </c>
      <c r="AW34" s="221">
        <f t="shared" si="37"/>
        <v>16.169890109890112</v>
      </c>
      <c r="AX34" s="221">
        <f t="shared" si="37"/>
        <v>16.169890109890112</v>
      </c>
      <c r="AY34" s="221">
        <f t="shared" si="37"/>
        <v>11.923736263736266</v>
      </c>
      <c r="AZ34" s="221">
        <f t="shared" si="37"/>
        <v>11.923736263736266</v>
      </c>
      <c r="BA34" s="221">
        <f t="shared" si="37"/>
        <v>11.923736263736266</v>
      </c>
      <c r="BB34" s="221">
        <f t="shared" si="37"/>
        <v>11.923736263736266</v>
      </c>
      <c r="BC34" s="221">
        <f t="shared" si="37"/>
        <v>11.923736263736266</v>
      </c>
      <c r="BD34" s="221">
        <f t="shared" si="37"/>
        <v>11.923736263736266</v>
      </c>
      <c r="BE34" s="221">
        <f t="shared" si="37"/>
        <v>11.923736263736266</v>
      </c>
      <c r="BF34" s="221">
        <f t="shared" si="37"/>
        <v>11.923736263736266</v>
      </c>
      <c r="BG34" s="221">
        <f t="shared" si="37"/>
        <v>11.923736263736266</v>
      </c>
      <c r="BH34" s="221">
        <f t="shared" si="37"/>
        <v>11.923736263736266</v>
      </c>
      <c r="BI34" s="221">
        <f t="shared" si="37"/>
        <v>11.923736263736266</v>
      </c>
      <c r="BJ34" s="221">
        <f t="shared" si="37"/>
        <v>11.923736263736266</v>
      </c>
      <c r="BK34" s="221">
        <f t="shared" si="37"/>
        <v>13.296703296703299</v>
      </c>
      <c r="BL34" s="221">
        <f t="shared" si="37"/>
        <v>13.296703296703299</v>
      </c>
      <c r="BM34" s="221">
        <f t="shared" si="37"/>
        <v>13.296703296703299</v>
      </c>
      <c r="BN34" s="221">
        <f t="shared" si="37"/>
        <v>13.296703296703299</v>
      </c>
      <c r="BO34" s="221">
        <f t="shared" si="37"/>
        <v>13.296703296703299</v>
      </c>
      <c r="BP34" s="221">
        <f t="shared" si="37"/>
        <v>13.296703296703299</v>
      </c>
      <c r="BQ34" s="221">
        <f t="shared" si="37"/>
        <v>13.296703296703299</v>
      </c>
      <c r="BR34" s="221">
        <f t="shared" si="37"/>
        <v>13.296703296703299</v>
      </c>
      <c r="BS34" s="221">
        <f t="shared" ref="BS34:BV34" si="39">SUM(BS24:BS33)</f>
        <v>13.296703296703299</v>
      </c>
      <c r="BT34" s="221">
        <f t="shared" si="39"/>
        <v>13.296703296703299</v>
      </c>
      <c r="BU34" s="221">
        <f t="shared" si="39"/>
        <v>13.296703296703299</v>
      </c>
      <c r="BV34" s="221">
        <f t="shared" si="39"/>
        <v>13.296703296703299</v>
      </c>
      <c r="BW34" s="221">
        <f t="shared" ref="BW34:CG34" si="40">SUM(BW24:BW33)</f>
        <v>0.31153846153846154</v>
      </c>
      <c r="BX34" s="221">
        <f t="shared" si="40"/>
        <v>0.31153846153846154</v>
      </c>
      <c r="BY34" s="221">
        <f t="shared" si="40"/>
        <v>0.31153846153846154</v>
      </c>
      <c r="BZ34" s="221">
        <f t="shared" si="40"/>
        <v>0.31153846153846154</v>
      </c>
      <c r="CA34" s="221">
        <f t="shared" si="40"/>
        <v>0.31153846153846154</v>
      </c>
      <c r="CB34" s="221">
        <f t="shared" si="40"/>
        <v>0.31153846153846154</v>
      </c>
      <c r="CC34" s="221">
        <f t="shared" si="40"/>
        <v>0.31153846153846154</v>
      </c>
      <c r="CD34" s="221">
        <f t="shared" si="40"/>
        <v>0.31153846153846154</v>
      </c>
      <c r="CE34" s="221">
        <f t="shared" si="40"/>
        <v>0.31153846153846154</v>
      </c>
      <c r="CF34" s="221">
        <f t="shared" si="40"/>
        <v>0.31153846153846154</v>
      </c>
      <c r="CG34" s="221">
        <f t="shared" si="40"/>
        <v>0.31153846153846154</v>
      </c>
      <c r="CH34" s="221">
        <f t="shared" ref="CH34:CL34" si="41">SUM(CH24:CH33)</f>
        <v>0.31153846153846154</v>
      </c>
      <c r="CI34" s="221">
        <f t="shared" si="41"/>
        <v>0</v>
      </c>
      <c r="CJ34" s="221">
        <f t="shared" si="41"/>
        <v>0</v>
      </c>
      <c r="CK34" s="221">
        <f t="shared" si="41"/>
        <v>0</v>
      </c>
      <c r="CL34" s="221">
        <f t="shared" si="41"/>
        <v>0</v>
      </c>
      <c r="CM34" s="221">
        <f t="shared" ref="CM34:CQ34" si="42">SUM(CM24:CM33)</f>
        <v>0</v>
      </c>
      <c r="CN34" s="221">
        <f t="shared" si="42"/>
        <v>0</v>
      </c>
      <c r="CO34" s="221">
        <f t="shared" si="42"/>
        <v>0</v>
      </c>
      <c r="CP34" s="221">
        <f t="shared" si="42"/>
        <v>0</v>
      </c>
      <c r="CQ34" s="221">
        <f t="shared" si="42"/>
        <v>0</v>
      </c>
      <c r="CR34" s="221">
        <f t="shared" ref="CR34:CT34" si="43">SUM(CR24:CR33)</f>
        <v>0</v>
      </c>
      <c r="CS34" s="221">
        <f t="shared" si="43"/>
        <v>0</v>
      </c>
      <c r="CT34" s="221">
        <f t="shared" si="43"/>
        <v>0</v>
      </c>
      <c r="CU34" s="221">
        <f t="shared" si="35"/>
        <v>7.1358326289095544</v>
      </c>
      <c r="CV34" s="221">
        <f t="shared" si="36"/>
        <v>2.9243391595997061</v>
      </c>
      <c r="CX34" s="204"/>
      <c r="CY34" s="204"/>
      <c r="CZ34" s="204"/>
      <c r="DA34" s="204"/>
      <c r="DB34" s="204"/>
      <c r="DC34" s="204"/>
      <c r="DD34" s="222">
        <f t="shared" si="30"/>
        <v>571.43769230769237</v>
      </c>
      <c r="DE34" s="222">
        <f t="shared" si="31"/>
        <v>143.08483516483517</v>
      </c>
      <c r="DF34" s="222">
        <f t="shared" si="32"/>
        <v>159.56043956043959</v>
      </c>
      <c r="DG34" s="222">
        <f t="shared" si="33"/>
        <v>3.7384615384615376</v>
      </c>
      <c r="DH34" s="222">
        <f t="shared" si="34"/>
        <v>0</v>
      </c>
      <c r="DI34"/>
    </row>
    <row r="35" spans="1:113" x14ac:dyDescent="0.3">
      <c r="B35" s="229" t="s">
        <v>150</v>
      </c>
      <c r="C35" s="224" t="str">
        <f>IF(ROUND(SUM(Internal_labour_inputs!H9:H738)-C34,3)=0,"Ok","Error")</f>
        <v>Ok</v>
      </c>
      <c r="D35" s="224" t="str">
        <f>IF(ROUND(SUM(Internal_labour_inputs!I9:I738)-D34,3)=0,"Ok","Error")</f>
        <v>Ok</v>
      </c>
      <c r="E35" s="224" t="str">
        <f>IF(ROUND(SUM(Internal_labour_inputs!J9:J738)-E34,3)=0,"Ok","Error")</f>
        <v>Ok</v>
      </c>
      <c r="F35" s="224" t="str">
        <f>IF(ROUND(SUM(Internal_labour_inputs!K9:K738)-F34,3)=0,"Ok","Error")</f>
        <v>Ok</v>
      </c>
      <c r="G35" s="224" t="str">
        <f>IF(ROUND(SUM(Internal_labour_inputs!L9:L738)-G34,3)=0,"Ok","Error")</f>
        <v>Ok</v>
      </c>
      <c r="H35" s="224" t="str">
        <f>IF(ROUND(SUM(Internal_labour_inputs!M9:M738)-H34,3)=0,"Ok","Error")</f>
        <v>Ok</v>
      </c>
      <c r="I35" s="224" t="str">
        <f>IF(ROUND(SUM(Internal_labour_inputs!N9:N738)-I34,3)=0,"Ok","Error")</f>
        <v>Ok</v>
      </c>
      <c r="J35" s="224" t="str">
        <f>IF(ROUND(SUM(Internal_labour_inputs!O9:O738)-J34,3)=0,"Ok","Error")</f>
        <v>Ok</v>
      </c>
      <c r="K35" s="224" t="str">
        <f>IF(ROUND(SUM(Internal_labour_inputs!P9:P738)-K34,3)=0,"Ok","Error")</f>
        <v>Ok</v>
      </c>
      <c r="L35" s="224" t="str">
        <f>IF(ROUND(SUM(Internal_labour_inputs!Q9:Q738)-L34,3)=0,"Ok","Error")</f>
        <v>Ok</v>
      </c>
      <c r="M35" s="224" t="str">
        <f>IF(ROUND(SUM(Internal_labour_inputs!R9:R738)-M34,3)=0,"Ok","Error")</f>
        <v>Ok</v>
      </c>
      <c r="N35" s="224" t="str">
        <f>IF(ROUND(SUM(Internal_labour_inputs!S9:S738)-N34,3)=0,"Ok","Error")</f>
        <v>Ok</v>
      </c>
      <c r="O35" s="224" t="str">
        <f>IF(ROUND(SUM(Internal_labour_inputs!T9:T738)-O34,3)=0,"Ok","Error")</f>
        <v>Ok</v>
      </c>
      <c r="P35" s="224" t="str">
        <f>IF(ROUND(SUM(Internal_labour_inputs!U9:U738)-P34,3)=0,"Ok","Error")</f>
        <v>Ok</v>
      </c>
      <c r="Q35" s="224" t="str">
        <f>IF(ROUND(SUM(Internal_labour_inputs!V9:V738)-Q34,3)=0,"Ok","Error")</f>
        <v>Ok</v>
      </c>
      <c r="R35" s="224" t="str">
        <f>IF(ROUND(SUM(Internal_labour_inputs!W9:W738)-R34,3)=0,"Ok","Error")</f>
        <v>Ok</v>
      </c>
      <c r="S35" s="224" t="str">
        <f>IF(ROUND(SUM(Internal_labour_inputs!X9:X738)-S34,3)=0,"Ok","Error")</f>
        <v>Ok</v>
      </c>
      <c r="T35" s="224" t="str">
        <f>IF(ROUND(SUM(Internal_labour_inputs!Y9:Y738)-T34,3)=0,"Ok","Error")</f>
        <v>Ok</v>
      </c>
      <c r="U35" s="224" t="str">
        <f>IF(ROUND(SUM(Internal_labour_inputs!Z9:Z738)-U34,3)=0,"Ok","Error")</f>
        <v>Ok</v>
      </c>
      <c r="V35" s="224" t="str">
        <f>IF(ROUND(SUM(Internal_labour_inputs!AA9:AA738)-V34,3)=0,"Ok","Error")</f>
        <v>Ok</v>
      </c>
      <c r="W35" s="224" t="str">
        <f>IF(ROUND(SUM(Internal_labour_inputs!AB9:AB738)-W34,3)=0,"Ok","Error")</f>
        <v>Ok</v>
      </c>
      <c r="X35" s="224" t="str">
        <f>IF(ROUND(SUM(Internal_labour_inputs!AC9:AC738)-X34,3)=0,"Ok","Error")</f>
        <v>Ok</v>
      </c>
      <c r="Y35" s="224" t="str">
        <f>IF(ROUND(SUM(Internal_labour_inputs!AD9:AD738)-Y34,3)=0,"Ok","Error")</f>
        <v>Ok</v>
      </c>
      <c r="Z35" s="224" t="str">
        <f>IF(ROUND(SUM(Internal_labour_inputs!AE9:AE738)-Z34,3)=0,"Ok","Error")</f>
        <v>Ok</v>
      </c>
      <c r="AA35" s="224" t="str">
        <f>IF(ROUND(SUM(Internal_labour_inputs!AF9:AF738)-AA34,3)=0,"Ok","Error")</f>
        <v>Ok</v>
      </c>
      <c r="AB35" s="224" t="str">
        <f>IF(ROUND(SUM(Internal_labour_inputs!AG9:AG738)-AB34,3)=0,"Ok","Error")</f>
        <v>Ok</v>
      </c>
      <c r="AC35" s="224" t="str">
        <f>IF(ROUND(SUM(Internal_labour_inputs!AH9:AH738)-AC34,3)=0,"Ok","Error")</f>
        <v>Ok</v>
      </c>
      <c r="AD35" s="224" t="str">
        <f>IF(ROUND(SUM(Internal_labour_inputs!AI9:AI738)-AD34,3)=0,"Ok","Error")</f>
        <v>Ok</v>
      </c>
      <c r="AE35" s="224" t="str">
        <f>IF(ROUND(SUM(Internal_labour_inputs!AJ9:AJ738)-AE34,3)=0,"Ok","Error")</f>
        <v>Ok</v>
      </c>
      <c r="AF35" s="224" t="str">
        <f>IF(ROUND(SUM(Internal_labour_inputs!AK9:AK738)-AF34,3)=0,"Ok","Error")</f>
        <v>Ok</v>
      </c>
      <c r="AG35" s="224" t="str">
        <f>IF(ROUND(SUM(Internal_labour_inputs!AL9:AL738)-AG34,3)=0,"Ok","Error")</f>
        <v>Ok</v>
      </c>
      <c r="AH35" s="224" t="str">
        <f>IF(ROUND(SUM(Internal_labour_inputs!AM9:AM738)-AH34,3)=0,"Ok","Error")</f>
        <v>Ok</v>
      </c>
      <c r="AI35" s="224" t="str">
        <f>IF(ROUND(SUM(Internal_labour_inputs!AN9:AN738)-AI34,3)=0,"Ok","Error")</f>
        <v>Ok</v>
      </c>
      <c r="AJ35" s="224" t="str">
        <f>IF(ROUND(SUM(Internal_labour_inputs!AO9:AO738)-AJ34,3)=0,"Ok","Error")</f>
        <v>Ok</v>
      </c>
      <c r="AK35" s="224" t="str">
        <f>IF(ROUND(SUM(Internal_labour_inputs!AP9:AP738)-AK34,3)=0,"Ok","Error")</f>
        <v>Ok</v>
      </c>
      <c r="AL35" s="224" t="str">
        <f>IF(ROUND(SUM(Internal_labour_inputs!AQ9:AQ738)-AL34,3)=0,"Ok","Error")</f>
        <v>Ok</v>
      </c>
      <c r="AM35" s="224" t="str">
        <f>IF(ROUND(SUM(Internal_labour_inputs!AR9:AR738)-AM34,3)=0,"Ok","Error")</f>
        <v>Ok</v>
      </c>
      <c r="AN35" s="224" t="str">
        <f>IF(ROUND(SUM(Internal_labour_inputs!AS9:AS738)-AN34,3)=0,"Ok","Error")</f>
        <v>Ok</v>
      </c>
      <c r="AO35" s="224" t="str">
        <f>IF(ROUND(SUM(Internal_labour_inputs!AT9:AT738)-AO34,3)=0,"Ok","Error")</f>
        <v>Ok</v>
      </c>
      <c r="AP35" s="224" t="str">
        <f>IF(ROUND(SUM(Internal_labour_inputs!AU9:AU738)-AP34,3)=0,"Ok","Error")</f>
        <v>Ok</v>
      </c>
      <c r="AQ35" s="224" t="str">
        <f>IF(ROUND(SUM(Internal_labour_inputs!AV9:AV738)-AQ34,3)=0,"Ok","Error")</f>
        <v>Ok</v>
      </c>
      <c r="AR35" s="224" t="str">
        <f>IF(ROUND(SUM(Internal_labour_inputs!AW9:AW738)-AR34,3)=0,"Ok","Error")</f>
        <v>Ok</v>
      </c>
      <c r="AS35" s="224" t="str">
        <f>IF(ROUND(SUM(Internal_labour_inputs!AX9:AX738)-AS34,3)=0,"Ok","Error")</f>
        <v>Ok</v>
      </c>
      <c r="AT35" s="224" t="str">
        <f>IF(ROUND(SUM(Internal_labour_inputs!AY9:AY738)-AT34,3)=0,"Ok","Error")</f>
        <v>Ok</v>
      </c>
      <c r="AU35" s="224" t="str">
        <f>IF(ROUND(SUM(Internal_labour_inputs!AZ9:AZ738)-AU34,3)=0,"Ok","Error")</f>
        <v>Ok</v>
      </c>
      <c r="AV35" s="224" t="str">
        <f>IF(ROUND(SUM(Internal_labour_inputs!BA9:BA738)-AV34,3)=0,"Ok","Error")</f>
        <v>Ok</v>
      </c>
      <c r="AW35" s="224" t="str">
        <f>IF(ROUND(SUM(Internal_labour_inputs!BB9:BB738)-AW34,3)=0,"Ok","Error")</f>
        <v>Ok</v>
      </c>
      <c r="AX35" s="224" t="str">
        <f>IF(ROUND(SUM(Internal_labour_inputs!BC9:BC738)-AX34,3)=0,"Ok","Error")</f>
        <v>Ok</v>
      </c>
      <c r="AY35" s="224" t="str">
        <f>IF(ROUND(SUM(Internal_labour_inputs!BD9:BD738)-AY34,3)=0,"Ok","Error")</f>
        <v>Ok</v>
      </c>
      <c r="AZ35" s="224" t="str">
        <f>IF(ROUND(SUM(Internal_labour_inputs!BE9:BE738)-AZ34,3)=0,"Ok","Error")</f>
        <v>Ok</v>
      </c>
      <c r="BA35" s="224" t="str">
        <f>IF(ROUND(SUM(Internal_labour_inputs!BF9:BF738)-BA34,3)=0,"Ok","Error")</f>
        <v>Ok</v>
      </c>
      <c r="BB35" s="224" t="str">
        <f>IF(ROUND(SUM(Internal_labour_inputs!BG9:BG738)-BB34,3)=0,"Ok","Error")</f>
        <v>Ok</v>
      </c>
      <c r="BC35" s="224" t="str">
        <f>IF(ROUND(SUM(Internal_labour_inputs!BH9:BH738)-BC34,3)=0,"Ok","Error")</f>
        <v>Ok</v>
      </c>
      <c r="BD35" s="224" t="str">
        <f>IF(ROUND(SUM(Internal_labour_inputs!BI9:BI738)-BD34,3)=0,"Ok","Error")</f>
        <v>Ok</v>
      </c>
      <c r="BE35" s="224" t="str">
        <f>IF(ROUND(SUM(Internal_labour_inputs!BJ9:BJ738)-BE34,3)=0,"Ok","Error")</f>
        <v>Ok</v>
      </c>
      <c r="BF35" s="224" t="str">
        <f>IF(ROUND(SUM(Internal_labour_inputs!BK9:BK738)-BF34,3)=0,"Ok","Error")</f>
        <v>Ok</v>
      </c>
      <c r="BG35" s="224" t="str">
        <f>IF(ROUND(SUM(Internal_labour_inputs!BL9:BL738)-BG34,3)=0,"Ok","Error")</f>
        <v>Ok</v>
      </c>
      <c r="BH35" s="224" t="str">
        <f>IF(ROUND(SUM(Internal_labour_inputs!BM9:BM738)-BH34,3)=0,"Ok","Error")</f>
        <v>Ok</v>
      </c>
      <c r="BI35" s="224" t="str">
        <f>IF(ROUND(SUM(Internal_labour_inputs!BN9:BN738)-BI34,3)=0,"Ok","Error")</f>
        <v>Ok</v>
      </c>
      <c r="BJ35" s="224" t="str">
        <f>IF(ROUND(SUM(Internal_labour_inputs!BO9:BO738)-BJ34,3)=0,"Ok","Error")</f>
        <v>Ok</v>
      </c>
      <c r="BK35" s="224" t="str">
        <f>IF(ROUND(SUM(Internal_labour_inputs!BP9:BP738)-BK34,3)=0,"Ok","Error")</f>
        <v>Ok</v>
      </c>
      <c r="BL35" s="224" t="str">
        <f>IF(ROUND(SUM(Internal_labour_inputs!BQ9:BQ738)-BL34,3)=0,"Ok","Error")</f>
        <v>Ok</v>
      </c>
      <c r="BM35" s="224" t="str">
        <f>IF(ROUND(SUM(Internal_labour_inputs!BR9:BR738)-BM34,3)=0,"Ok","Error")</f>
        <v>Ok</v>
      </c>
      <c r="BN35" s="224" t="str">
        <f>IF(ROUND(SUM(Internal_labour_inputs!BS9:BS738)-BN34,3)=0,"Ok","Error")</f>
        <v>Ok</v>
      </c>
      <c r="BO35" s="224" t="str">
        <f>IF(ROUND(SUM(Internal_labour_inputs!BT9:BT738)-BO34,3)=0,"Ok","Error")</f>
        <v>Ok</v>
      </c>
      <c r="BP35" s="224" t="str">
        <f>IF(ROUND(SUM(Internal_labour_inputs!BU9:BU738)-BP34,3)=0,"Ok","Error")</f>
        <v>Ok</v>
      </c>
      <c r="BQ35" s="224" t="str">
        <f>IF(ROUND(SUM(Internal_labour_inputs!BV9:BV738)-BQ34,3)=0,"Ok","Error")</f>
        <v>Ok</v>
      </c>
      <c r="BR35" s="224" t="str">
        <f>IF(ROUND(SUM(Internal_labour_inputs!BW9:BW738)-BR34,3)=0,"Ok","Error")</f>
        <v>Ok</v>
      </c>
      <c r="BS35" s="224" t="str">
        <f>IF(ROUND(SUM(Internal_labour_inputs!BX9:BX738)-BS34,3)=0,"Ok","Error")</f>
        <v>Ok</v>
      </c>
      <c r="BT35" s="224" t="str">
        <f>IF(ROUND(SUM(Internal_labour_inputs!BY9:BY738)-BT34,3)=0,"Ok","Error")</f>
        <v>Ok</v>
      </c>
      <c r="BU35" s="224" t="str">
        <f>IF(ROUND(SUM(Internal_labour_inputs!BZ9:BZ738)-BU34,3)=0,"Ok","Error")</f>
        <v>Ok</v>
      </c>
      <c r="BV35" s="224" t="str">
        <f>IF(ROUND(SUM(Internal_labour_inputs!CA9:CA738)-BV34,3)=0,"Ok","Error")</f>
        <v>Ok</v>
      </c>
      <c r="BW35" s="224" t="str">
        <f>IF(ROUND(SUM(Internal_labour_inputs!CB9:CB738)-BW34,3)=0,"Ok","Error")</f>
        <v>Ok</v>
      </c>
      <c r="BX35" s="224" t="str">
        <f>IF(ROUND(SUM(Internal_labour_inputs!CC9:CC738)-BX34,3)=0,"Ok","Error")</f>
        <v>Ok</v>
      </c>
      <c r="BY35" s="224" t="str">
        <f>IF(ROUND(SUM(Internal_labour_inputs!CD9:CD738)-BY34,3)=0,"Ok","Error")</f>
        <v>Ok</v>
      </c>
      <c r="BZ35" s="224" t="str">
        <f>IF(ROUND(SUM(Internal_labour_inputs!CE9:CE738)-BZ34,3)=0,"Ok","Error")</f>
        <v>Ok</v>
      </c>
      <c r="CA35" s="224" t="str">
        <f>IF(ROUND(SUM(Internal_labour_inputs!CF9:CF738)-CA34,3)=0,"Ok","Error")</f>
        <v>Ok</v>
      </c>
      <c r="CB35" s="224" t="str">
        <f>IF(ROUND(SUM(Internal_labour_inputs!CG9:CG738)-CB34,3)=0,"Ok","Error")</f>
        <v>Ok</v>
      </c>
      <c r="CC35" s="224" t="str">
        <f>IF(ROUND(SUM(Internal_labour_inputs!CH9:CH738)-CC34,3)=0,"Ok","Error")</f>
        <v>Ok</v>
      </c>
      <c r="CD35" s="224" t="str">
        <f>IF(ROUND(SUM(Internal_labour_inputs!CI9:CI738)-CD34,3)=0,"Ok","Error")</f>
        <v>Ok</v>
      </c>
      <c r="CE35" s="224" t="str">
        <f>IF(ROUND(SUM(Internal_labour_inputs!CJ9:CJ738)-CE34,3)=0,"Ok","Error")</f>
        <v>Ok</v>
      </c>
      <c r="CF35" s="224" t="str">
        <f>IF(ROUND(SUM(Internal_labour_inputs!CK9:CK738)-CF34,3)=0,"Ok","Error")</f>
        <v>Ok</v>
      </c>
      <c r="CG35" s="224" t="str">
        <f>IF(ROUND(SUM(Internal_labour_inputs!CL9:CL738)-CG34,3)=0,"Ok","Error")</f>
        <v>Ok</v>
      </c>
      <c r="CH35" s="224" t="str">
        <f>IF(ROUND(SUM(Internal_labour_inputs!CM9:CM738)-CH34,3)=0,"Ok","Error")</f>
        <v>Ok</v>
      </c>
      <c r="CI35" s="224" t="str">
        <f>IF(ROUND(SUM(Internal_labour_inputs!CN9:CN738)-CI34,3)=0,"Ok","Error")</f>
        <v>Ok</v>
      </c>
      <c r="CJ35" s="224" t="str">
        <f>IF(ROUND(SUM(Internal_labour_inputs!CO9:CO738)-CJ34,3)=0,"Ok","Error")</f>
        <v>Ok</v>
      </c>
      <c r="CK35" s="224" t="str">
        <f>IF(ROUND(SUM(Internal_labour_inputs!CP9:CP738)-CK34,3)=0,"Ok","Error")</f>
        <v>Ok</v>
      </c>
      <c r="CL35" s="224" t="str">
        <f>IF(ROUND(SUM(Internal_labour_inputs!CQ9:CQ738)-CL34,3)=0,"Ok","Error")</f>
        <v>Ok</v>
      </c>
      <c r="CM35" s="224" t="str">
        <f>IF(ROUND(SUM(Internal_labour_inputs!CR9:CR738)-CM34,3)=0,"Ok","Error")</f>
        <v>Ok</v>
      </c>
      <c r="CN35" s="224" t="str">
        <f>IF(ROUND(SUM(Internal_labour_inputs!CS9:CS738)-CN34,3)=0,"Ok","Error")</f>
        <v>Ok</v>
      </c>
      <c r="CO35" s="224" t="str">
        <f>IF(ROUND(SUM(Internal_labour_inputs!CT9:CT738)-CO34,3)=0,"Ok","Error")</f>
        <v>Ok</v>
      </c>
      <c r="CP35" s="224" t="str">
        <f>IF(ROUND(SUM(Internal_labour_inputs!CU9:CU738)-CP34,3)=0,"Ok","Error")</f>
        <v>Ok</v>
      </c>
      <c r="CQ35" s="224" t="str">
        <f>IF(ROUND(SUM(Internal_labour_inputs!CV9:CV738)-CQ34,3)=0,"Ok","Error")</f>
        <v>Ok</v>
      </c>
      <c r="CR35" s="224" t="str">
        <f>IF(ROUND(SUM(Internal_labour_inputs!CW9:CW738)-CR34,3)=0,"Ok","Error")</f>
        <v>Ok</v>
      </c>
      <c r="CS35" s="224" t="str">
        <f>IF(ROUND(SUM(Internal_labour_inputs!CX9:CX738)-CS34,3)=0,"Ok","Error")</f>
        <v>Ok</v>
      </c>
      <c r="CT35" s="224" t="str">
        <f>IF(ROUND(SUM(Internal_labour_inputs!CY9:CY738)-CT34,3)=0,"Ok","Error")</f>
        <v>Ok</v>
      </c>
      <c r="CU35" s="223"/>
      <c r="CV35" s="89"/>
      <c r="CW35" s="89"/>
      <c r="CX35" s="89"/>
    </row>
    <row r="36" spans="1:113" ht="17.25" thickBot="1" x14ac:dyDescent="0.35">
      <c r="DD36" s="224" t="str">
        <f>IF(ROUND(SUM(C34:AX34)-DD34,3)=0,"Ok","Error")</f>
        <v>Ok</v>
      </c>
      <c r="DE36" s="224" t="str">
        <f>IF(ROUND(SUM(AY34:BJ34)-DE34,3)=0,"Ok","Error")</f>
        <v>Ok</v>
      </c>
      <c r="DF36" s="224" t="str">
        <f>IF(ROUND(SUM(BK34:BV34)-DF34,3)=0,"Ok","Error")</f>
        <v>Ok</v>
      </c>
      <c r="DG36" s="224" t="str">
        <f>IF(ROUND(SUM(BW34:CH34)-DG34,3)=0,"Ok","Error")</f>
        <v>Ok</v>
      </c>
      <c r="DH36" s="224" t="str">
        <f>IF(ROUND(SUM(CI34:CQ34)-DH34,3)=0,"Ok","Error")</f>
        <v>Ok</v>
      </c>
    </row>
    <row r="37" spans="1:113" ht="89.1" customHeight="1" thickBot="1" x14ac:dyDescent="0.35">
      <c r="B37" s="112" t="str">
        <f>'Data source'!$A$2</f>
        <v>Broader cost category</v>
      </c>
      <c r="C37" s="242" t="s">
        <v>151</v>
      </c>
      <c r="D37" s="242" t="s">
        <v>152</v>
      </c>
      <c r="E37" s="242" t="s">
        <v>153</v>
      </c>
      <c r="F37" s="242" t="s">
        <v>204</v>
      </c>
    </row>
    <row r="38" spans="1:113" ht="17.25" thickBot="1" x14ac:dyDescent="0.35">
      <c r="B38" s="98" t="str" cm="1">
        <f t="array" ref="B38:B47">_xlfn.UNIQUE('Key assumptions'!$G$24:$G$33)</f>
        <v>Corporate</v>
      </c>
      <c r="C38" s="225">
        <f>COUNTIF(Internal_labour_inputs!$A$9:$A$424,$B38)</f>
        <v>4</v>
      </c>
      <c r="D38" s="225">
        <f>COUNTIF(Outsourced_labour_inputs!$A$9:$A$112,$B38)</f>
        <v>1</v>
      </c>
      <c r="E38" s="225">
        <f t="shared" ref="E38:E47" si="44">SUM(C38:D38)</f>
        <v>5</v>
      </c>
      <c r="F38" s="225" cm="1">
        <f t="array" ref="F38">IF(C38=0,0,
ROUNDUP(SUMPRODUCT((Internal_labour_inputs!$A$9:$A$408=$B38)*(Internal_labour_inputs!$H$9:$CY$408))/C38,0))</f>
        <v>16</v>
      </c>
    </row>
    <row r="39" spans="1:113" ht="17.25" thickBot="1" x14ac:dyDescent="0.35">
      <c r="B39" s="98" t="str">
        <v>Asset Management</v>
      </c>
      <c r="C39" s="225">
        <f>COUNTIF(Internal_labour_inputs!$A$9:$A$424,$B39)</f>
        <v>0</v>
      </c>
      <c r="D39" s="225">
        <f>COUNTIF(Outsourced_labour_inputs!$A$9:$A$112,$B39)</f>
        <v>0</v>
      </c>
      <c r="E39" s="225">
        <f t="shared" si="44"/>
        <v>0</v>
      </c>
      <c r="F39" s="225" cm="1">
        <f t="array" ref="F39">IF(C39=0,0,
ROUNDUP(SUMPRODUCT((Internal_labour_inputs!$A$9:$A$408=$B39)*(Internal_labour_inputs!$H$9:$CY$408))/C39,0))</f>
        <v>0</v>
      </c>
    </row>
    <row r="40" spans="1:113" ht="17.25" thickBot="1" x14ac:dyDescent="0.35">
      <c r="B40" s="98" t="str">
        <v>Delivery</v>
      </c>
      <c r="C40" s="225">
        <f>COUNTIF(Internal_labour_inputs!$A$9:$A$424,$B40)</f>
        <v>22</v>
      </c>
      <c r="D40" s="225">
        <f>COUNTIF(Outsourced_labour_inputs!$A$9:$A$112,$B40)</f>
        <v>4</v>
      </c>
      <c r="E40" s="225">
        <f t="shared" si="44"/>
        <v>26</v>
      </c>
      <c r="F40" s="225" cm="1">
        <f t="array" ref="F40">IF(C40=0,0,
ROUNDUP(SUMPRODUCT((Internal_labour_inputs!$A$9:$A$408=$B40)*(Internal_labour_inputs!$H$9:$CY$408))/C40,0))</f>
        <v>10</v>
      </c>
    </row>
    <row r="41" spans="1:113" ht="17.25" thickBot="1" x14ac:dyDescent="0.35">
      <c r="B41" s="98" t="str">
        <v>Network Operations</v>
      </c>
      <c r="C41" s="225">
        <f>COUNTIF(Internal_labour_inputs!$A$9:$A$424,$B41)</f>
        <v>28</v>
      </c>
      <c r="D41" s="225">
        <f>COUNTIF(Outsourced_labour_inputs!$A$9:$A$112,$B41)</f>
        <v>4</v>
      </c>
      <c r="E41" s="225">
        <f t="shared" si="44"/>
        <v>32</v>
      </c>
      <c r="F41" s="225" cm="1">
        <f t="array" ref="F41">IF(C41=0,0,
ROUNDUP(SUMPRODUCT((Internal_labour_inputs!$A$9:$A$408=$B41)*(Internal_labour_inputs!$H$9:$CY$408))/C41,0))</f>
        <v>19</v>
      </c>
    </row>
    <row r="42" spans="1:113" ht="17.25" thickBot="1" x14ac:dyDescent="0.35">
      <c r="B42" s="98" t="str">
        <v>Finance</v>
      </c>
      <c r="C42" s="225">
        <f>COUNTIF(Internal_labour_inputs!$A$9:$A$424,$B42)</f>
        <v>1</v>
      </c>
      <c r="D42" s="225">
        <f>COUNTIF(Outsourced_labour_inputs!$A$9:$A$112,$B42)</f>
        <v>1</v>
      </c>
      <c r="E42" s="225">
        <f t="shared" si="44"/>
        <v>2</v>
      </c>
      <c r="F42" s="225" cm="1">
        <f t="array" ref="F42">IF(C42=0,0,
ROUNDUP(SUMPRODUCT((Internal_labour_inputs!$A$9:$A$408=$B42)*(Internal_labour_inputs!$H$9:$CY$408))/C42,0))</f>
        <v>18</v>
      </c>
    </row>
    <row r="43" spans="1:113" ht="17.25" thickBot="1" x14ac:dyDescent="0.35">
      <c r="B43" s="98" t="str">
        <v>IT</v>
      </c>
      <c r="C43" s="225">
        <f>COUNTIF(Internal_labour_inputs!$A$9:$A$424,$B43)</f>
        <v>8</v>
      </c>
      <c r="D43" s="225">
        <f>COUNTIF(Outsourced_labour_inputs!$A$9:$A$112,$B43)</f>
        <v>2</v>
      </c>
      <c r="E43" s="225">
        <f t="shared" si="44"/>
        <v>10</v>
      </c>
      <c r="F43" s="225" cm="1">
        <f t="array" ref="F43">IF(C43=0,0,
ROUNDUP(SUMPRODUCT((Internal_labour_inputs!$A$9:$A$408=$B43)*(Internal_labour_inputs!$H$9:$CY$408))/C43,0))</f>
        <v>7</v>
      </c>
    </row>
    <row r="44" spans="1:113" ht="17.25" thickBot="1" x14ac:dyDescent="0.35">
      <c r="B44" s="98" t="str">
        <v>Regulatory submissions</v>
      </c>
      <c r="C44" s="225">
        <f>COUNTIF(Internal_labour_inputs!$A$9:$A$424,$B44)</f>
        <v>1</v>
      </c>
      <c r="D44" s="225">
        <f>COUNTIF(Outsourced_labour_inputs!$A$9:$A$112,$B44)</f>
        <v>1</v>
      </c>
      <c r="E44" s="225">
        <f t="shared" si="44"/>
        <v>2</v>
      </c>
      <c r="F44" s="225" cm="1">
        <f t="array" ref="F44">IF(C44=0,0,
ROUNDUP(SUMPRODUCT((Internal_labour_inputs!$A$9:$A$408=$B44)*(Internal_labour_inputs!$H$9:$CY$408))/C44,0))</f>
        <v>12</v>
      </c>
    </row>
    <row r="45" spans="1:113" ht="17.25" thickBot="1" x14ac:dyDescent="0.35">
      <c r="B45" s="98" t="str">
        <v xml:space="preserve">System Resilience </v>
      </c>
      <c r="C45" s="225">
        <f>COUNTIF(Internal_labour_inputs!$A$9:$A$424,$B45)</f>
        <v>1</v>
      </c>
      <c r="D45" s="225">
        <f>COUNTIF(Outsourced_labour_inputs!$A$9:$A$112,$B45)</f>
        <v>1</v>
      </c>
      <c r="E45" s="225">
        <f t="shared" si="44"/>
        <v>2</v>
      </c>
      <c r="F45" s="225" cm="1">
        <f t="array" ref="F45">IF(C45=0,0,
ROUNDUP(SUMPRODUCT((Internal_labour_inputs!$A$9:$A$408=$B45)*(Internal_labour_inputs!$H$9:$CY$408))/C45,0))</f>
        <v>12</v>
      </c>
    </row>
    <row r="46" spans="1:113" ht="17.25" thickBot="1" x14ac:dyDescent="0.35">
      <c r="B46" s="98" t="str">
        <v>Network Planning</v>
      </c>
      <c r="C46" s="225">
        <f>COUNTIF(Internal_labour_inputs!$A$9:$A$424,$B46)</f>
        <v>1</v>
      </c>
      <c r="D46" s="225">
        <f>COUNTIF(Outsourced_labour_inputs!$A$9:$A$112,$B46)</f>
        <v>1</v>
      </c>
      <c r="E46" s="225">
        <f t="shared" si="44"/>
        <v>2</v>
      </c>
      <c r="F46" s="225" cm="1">
        <f t="array" ref="F46">IF(C46=0,0,
ROUNDUP(SUMPRODUCT((Internal_labour_inputs!$A$9:$A$408=$B46)*(Internal_labour_inputs!$H$9:$CY$408))/C46,0))</f>
        <v>0</v>
      </c>
    </row>
    <row r="47" spans="1:113" ht="17.25" thickBot="1" x14ac:dyDescent="0.35">
      <c r="B47" s="98" t="str">
        <v>[Spare]</v>
      </c>
      <c r="C47" s="225">
        <f>COUNTIF(Internal_labour_inputs!$A$9:$A$424,$B47)</f>
        <v>0</v>
      </c>
      <c r="D47" s="225">
        <f>COUNTIF(Outsourced_labour_inputs!$A$9:$A$112,$B47)</f>
        <v>0</v>
      </c>
      <c r="E47" s="225">
        <f t="shared" si="44"/>
        <v>0</v>
      </c>
      <c r="F47" s="225" cm="1">
        <f t="array" ref="F47">IF(C47=0,0,
ROUNDUP(SUMPRODUCT((Internal_labour_inputs!$A$9:$A$408=$B47)*(Internal_labour_inputs!$H$9:$CY$408))/C47,0))</f>
        <v>0</v>
      </c>
    </row>
    <row r="48" spans="1:113" ht="17.25" thickBot="1" x14ac:dyDescent="0.35">
      <c r="B48" s="100" t="s">
        <v>42</v>
      </c>
      <c r="C48" s="244">
        <f>SUM(C38:C47)</f>
        <v>66</v>
      </c>
      <c r="D48" s="244">
        <f>SUM(D38:D47)</f>
        <v>15</v>
      </c>
      <c r="E48" s="244">
        <f>SUM(E38:E47)</f>
        <v>81</v>
      </c>
      <c r="F48" s="244"/>
    </row>
    <row r="50" spans="2:14" ht="17.25" thickBot="1" x14ac:dyDescent="0.35">
      <c r="C50" s="320" t="s">
        <v>201</v>
      </c>
      <c r="D50" s="320"/>
      <c r="E50" s="320"/>
      <c r="F50" s="320"/>
      <c r="G50" s="320"/>
      <c r="H50" s="320"/>
      <c r="I50" s="320"/>
      <c r="J50" s="320"/>
      <c r="K50" s="320"/>
      <c r="L50" s="320"/>
      <c r="M50" s="320"/>
    </row>
    <row r="51" spans="2:14" ht="63.75" customHeight="1" thickBot="1" x14ac:dyDescent="0.35">
      <c r="B51" s="112" t="str">
        <f>'Data source'!$A$2</f>
        <v>Broader cost category</v>
      </c>
      <c r="C51" s="242" t="str" cm="1">
        <f t="array" ref="C51:M51">model_period</f>
        <v>FY2023</v>
      </c>
      <c r="D51" s="242" t="str">
        <v>FY2024</v>
      </c>
      <c r="E51" s="242" t="str">
        <v>FY2025</v>
      </c>
      <c r="F51" s="242" t="str">
        <v>FY2026</v>
      </c>
      <c r="G51" s="242" t="str">
        <v>FY2027</v>
      </c>
      <c r="H51" s="242" t="str">
        <v>FY2028</v>
      </c>
      <c r="I51" s="242" t="str">
        <v>FY2029</v>
      </c>
      <c r="J51" s="242" t="str">
        <v>FY2030</v>
      </c>
      <c r="K51" s="242" t="str">
        <v>FY2031</v>
      </c>
      <c r="L51" s="242" t="str">
        <v>FY2032</v>
      </c>
      <c r="M51" s="242" t="str">
        <v>FY2033</v>
      </c>
      <c r="N51" s="243" t="s">
        <v>112</v>
      </c>
    </row>
    <row r="52" spans="2:14" ht="17.25" thickBot="1" x14ac:dyDescent="0.35">
      <c r="B52" s="98" t="str" cm="1">
        <f t="array" ref="B52:B61">_xlfn.UNIQUE('Key assumptions'!$G$24:$G$33)</f>
        <v>Corporate</v>
      </c>
      <c r="C52" s="225"/>
      <c r="D52" s="225"/>
      <c r="E52" s="225"/>
      <c r="F52" s="225">
        <f>SUMIF(Internal_labour_inputs!$A$9:$A$408,$B52,Internal_labour_inputs!HO$9:HO$408)</f>
        <v>12</v>
      </c>
      <c r="G52" s="225">
        <f>SUMIF(Internal_labour_inputs!$A$9:$A$408,$B52,Internal_labour_inputs!HP$9:HP$408)</f>
        <v>24</v>
      </c>
      <c r="H52" s="225">
        <f>SUMIF(Internal_labour_inputs!$A$9:$A$408,$B52,Internal_labour_inputs!HQ$9:HQ$408)</f>
        <v>12</v>
      </c>
      <c r="I52" s="225">
        <f>SUMIF(Internal_labour_inputs!$A$9:$A$408,$B52,Internal_labour_inputs!HR$9:HR$408)</f>
        <v>12</v>
      </c>
      <c r="J52" s="225">
        <f>SUMIF(Internal_labour_inputs!$A$9:$A$408,$B52,Internal_labour_inputs!HS$9:HS$408)</f>
        <v>24</v>
      </c>
      <c r="K52" s="225">
        <f>SUMIF(Internal_labour_inputs!$A$9:$A$408,$B52,Internal_labour_inputs!HT$9:HT$408)</f>
        <v>12</v>
      </c>
      <c r="L52" s="225">
        <f>SUMIF(Internal_labour_inputs!$A$9:$A$408,$B52,Internal_labour_inputs!HU$9:HU$408)</f>
        <v>0</v>
      </c>
      <c r="M52" s="225">
        <f>SUMIF(Internal_labour_inputs!$A$9:$A$408,$B52,Internal_labour_inputs!HV$9:HV$408)</f>
        <v>0</v>
      </c>
      <c r="N52" s="225">
        <f>SUM(F52:M52)</f>
        <v>96</v>
      </c>
    </row>
    <row r="53" spans="2:14" ht="17.25" thickBot="1" x14ac:dyDescent="0.35">
      <c r="B53" s="98" t="str">
        <v>Asset Management</v>
      </c>
      <c r="C53" s="225"/>
      <c r="D53" s="225"/>
      <c r="E53" s="225"/>
      <c r="F53" s="225">
        <f>SUMIF(Internal_labour_inputs!$A$9:$A$408,$B53,Internal_labour_inputs!HO$9:HO$408)</f>
        <v>0</v>
      </c>
      <c r="G53" s="225">
        <f>SUMIF(Internal_labour_inputs!$A$9:$A$408,$B53,Internal_labour_inputs!HP$9:HP$408)</f>
        <v>0</v>
      </c>
      <c r="H53" s="225">
        <f>SUMIF(Internal_labour_inputs!$A$9:$A$408,$B53,Internal_labour_inputs!HQ$9:HQ$408)</f>
        <v>0</v>
      </c>
      <c r="I53" s="225">
        <f>SUMIF(Internal_labour_inputs!$A$9:$A$408,$B53,Internal_labour_inputs!HR$9:HR$408)</f>
        <v>0</v>
      </c>
      <c r="J53" s="225">
        <f>SUMIF(Internal_labour_inputs!$A$9:$A$408,$B53,Internal_labour_inputs!HS$9:HS$408)</f>
        <v>0</v>
      </c>
      <c r="K53" s="225">
        <f>SUMIF(Internal_labour_inputs!$A$9:$A$408,$B53,Internal_labour_inputs!HT$9:HT$408)</f>
        <v>0</v>
      </c>
      <c r="L53" s="225">
        <f>SUMIF(Internal_labour_inputs!$A$9:$A$408,$B53,Internal_labour_inputs!HU$9:HU$408)</f>
        <v>0</v>
      </c>
      <c r="M53" s="225">
        <f>SUMIF(Internal_labour_inputs!$A$9:$A$408,$B53,Internal_labour_inputs!HV$9:HV$408)</f>
        <v>0</v>
      </c>
      <c r="N53" s="225">
        <f t="shared" ref="N53:N61" si="45">SUM(F53:M53)</f>
        <v>0</v>
      </c>
    </row>
    <row r="54" spans="2:14" ht="17.25" thickBot="1" x14ac:dyDescent="0.35">
      <c r="B54" s="98" t="str">
        <v>Delivery</v>
      </c>
      <c r="C54" s="225"/>
      <c r="D54" s="225"/>
      <c r="E54" s="225"/>
      <c r="F54" s="225">
        <f>SUMIF(Internal_labour_inputs!$A$9:$A$408,$B54,Internal_labour_inputs!HO$9:HO$408)</f>
        <v>12</v>
      </c>
      <c r="G54" s="225">
        <f>SUMIF(Internal_labour_inputs!$A$9:$A$408,$B54,Internal_labour_inputs!HP$9:HP$408)</f>
        <v>192</v>
      </c>
      <c r="H54" s="225">
        <f>SUMIF(Internal_labour_inputs!$A$9:$A$408,$B54,Internal_labour_inputs!HQ$9:HQ$408)</f>
        <v>180</v>
      </c>
      <c r="I54" s="225">
        <f>SUMIF(Internal_labour_inputs!$A$9:$A$408,$B54,Internal_labour_inputs!HR$9:HR$408)</f>
        <v>72</v>
      </c>
      <c r="J54" s="225">
        <f>SUMIF(Internal_labour_inputs!$A$9:$A$408,$B54,Internal_labour_inputs!HS$9:HS$408)</f>
        <v>84</v>
      </c>
      <c r="K54" s="225">
        <f>SUMIF(Internal_labour_inputs!$A$9:$A$408,$B54,Internal_labour_inputs!HT$9:HT$408)</f>
        <v>120</v>
      </c>
      <c r="L54" s="225">
        <f>SUMIF(Internal_labour_inputs!$A$9:$A$408,$B54,Internal_labour_inputs!HU$9:HU$408)</f>
        <v>48</v>
      </c>
      <c r="M54" s="225">
        <f>SUMIF(Internal_labour_inputs!$A$9:$A$408,$B54,Internal_labour_inputs!HV$9:HV$408)</f>
        <v>0</v>
      </c>
      <c r="N54" s="225">
        <f t="shared" si="45"/>
        <v>708</v>
      </c>
    </row>
    <row r="55" spans="2:14" ht="17.25" thickBot="1" x14ac:dyDescent="0.35">
      <c r="B55" s="98" t="str">
        <v>Network Operations</v>
      </c>
      <c r="C55" s="225"/>
      <c r="D55" s="225"/>
      <c r="E55" s="225"/>
      <c r="F55" s="225">
        <f>SUMIF(Internal_labour_inputs!$A$9:$A$408,$B55,Internal_labour_inputs!HO$9:HO$408)</f>
        <v>0</v>
      </c>
      <c r="G55" s="225">
        <f>SUMIF(Internal_labour_inputs!$A$9:$A$408,$B55,Internal_labour_inputs!HP$9:HP$408)</f>
        <v>120</v>
      </c>
      <c r="H55" s="225">
        <f>SUMIF(Internal_labour_inputs!$A$9:$A$408,$B55,Internal_labour_inputs!HQ$9:HQ$408)</f>
        <v>156</v>
      </c>
      <c r="I55" s="225">
        <f>SUMIF(Internal_labour_inputs!$A$9:$A$408,$B55,Internal_labour_inputs!HR$9:HR$408)</f>
        <v>168</v>
      </c>
      <c r="J55" s="225">
        <f>SUMIF(Internal_labour_inputs!$A$9:$A$408,$B55,Internal_labour_inputs!HS$9:HS$408)</f>
        <v>180</v>
      </c>
      <c r="K55" s="225">
        <f>SUMIF(Internal_labour_inputs!$A$9:$A$408,$B55,Internal_labour_inputs!HT$9:HT$408)</f>
        <v>180</v>
      </c>
      <c r="L55" s="225">
        <f>SUMIF(Internal_labour_inputs!$A$9:$A$408,$B55,Internal_labour_inputs!HU$9:HU$408)</f>
        <v>36</v>
      </c>
      <c r="M55" s="225">
        <f>SUMIF(Internal_labour_inputs!$A$9:$A$408,$B55,Internal_labour_inputs!HV$9:HV$408)</f>
        <v>0</v>
      </c>
      <c r="N55" s="225">
        <f t="shared" si="45"/>
        <v>840</v>
      </c>
    </row>
    <row r="56" spans="2:14" ht="17.25" thickBot="1" x14ac:dyDescent="0.35">
      <c r="B56" s="98" t="str">
        <v>Finance</v>
      </c>
      <c r="C56" s="225"/>
      <c r="D56" s="225"/>
      <c r="E56" s="225"/>
      <c r="F56" s="225">
        <f>SUMIF(Internal_labour_inputs!$A$9:$A$408,$B56,Internal_labour_inputs!HO$9:HO$408)</f>
        <v>0</v>
      </c>
      <c r="G56" s="225">
        <f>SUMIF(Internal_labour_inputs!$A$9:$A$408,$B56,Internal_labour_inputs!HP$9:HP$408)</f>
        <v>12</v>
      </c>
      <c r="H56" s="225">
        <f>SUMIF(Internal_labour_inputs!$A$9:$A$408,$B56,Internal_labour_inputs!HQ$9:HQ$408)</f>
        <v>12</v>
      </c>
      <c r="I56" s="225">
        <f>SUMIF(Internal_labour_inputs!$A$9:$A$408,$B56,Internal_labour_inputs!HR$9:HR$408)</f>
        <v>12</v>
      </c>
      <c r="J56" s="225">
        <f>SUMIF(Internal_labour_inputs!$A$9:$A$408,$B56,Internal_labour_inputs!HS$9:HS$408)</f>
        <v>12</v>
      </c>
      <c r="K56" s="225">
        <f>SUMIF(Internal_labour_inputs!$A$9:$A$408,$B56,Internal_labour_inputs!HT$9:HT$408)</f>
        <v>12</v>
      </c>
      <c r="L56" s="225">
        <f>SUMIF(Internal_labour_inputs!$A$9:$A$408,$B56,Internal_labour_inputs!HU$9:HU$408)</f>
        <v>0</v>
      </c>
      <c r="M56" s="225">
        <f>SUMIF(Internal_labour_inputs!$A$9:$A$408,$B56,Internal_labour_inputs!HV$9:HV$408)</f>
        <v>0</v>
      </c>
      <c r="N56" s="225">
        <f t="shared" si="45"/>
        <v>60</v>
      </c>
    </row>
    <row r="57" spans="2:14" ht="17.25" thickBot="1" x14ac:dyDescent="0.35">
      <c r="B57" s="98" t="str">
        <v>IT</v>
      </c>
      <c r="C57" s="225"/>
      <c r="D57" s="225"/>
      <c r="E57" s="225"/>
      <c r="F57" s="225">
        <f>SUMIF(Internal_labour_inputs!$A$9:$A$408,$B57,Internal_labour_inputs!HO$9:HO$408)</f>
        <v>0</v>
      </c>
      <c r="G57" s="225">
        <f>SUMIF(Internal_labour_inputs!$A$9:$A$408,$B57,Internal_labour_inputs!HP$9:HP$408)</f>
        <v>60</v>
      </c>
      <c r="H57" s="225">
        <f>SUMIF(Internal_labour_inputs!$A$9:$A$408,$B57,Internal_labour_inputs!HQ$9:HQ$408)</f>
        <v>60</v>
      </c>
      <c r="I57" s="225">
        <f>SUMIF(Internal_labour_inputs!$A$9:$A$408,$B57,Internal_labour_inputs!HR$9:HR$408)</f>
        <v>84</v>
      </c>
      <c r="J57" s="225">
        <f>SUMIF(Internal_labour_inputs!$A$9:$A$408,$B57,Internal_labour_inputs!HS$9:HS$408)</f>
        <v>24</v>
      </c>
      <c r="K57" s="225">
        <f>SUMIF(Internal_labour_inputs!$A$9:$A$408,$B57,Internal_labour_inputs!HT$9:HT$408)</f>
        <v>48</v>
      </c>
      <c r="L57" s="225">
        <f>SUMIF(Internal_labour_inputs!$A$9:$A$408,$B57,Internal_labour_inputs!HU$9:HU$408)</f>
        <v>0</v>
      </c>
      <c r="M57" s="225">
        <f>SUMIF(Internal_labour_inputs!$A$9:$A$408,$B57,Internal_labour_inputs!HV$9:HV$408)</f>
        <v>0</v>
      </c>
      <c r="N57" s="225">
        <f t="shared" si="45"/>
        <v>276</v>
      </c>
    </row>
    <row r="58" spans="2:14" ht="17.25" thickBot="1" x14ac:dyDescent="0.35">
      <c r="B58" s="98" t="str">
        <v>Regulatory submissions</v>
      </c>
      <c r="C58" s="225"/>
      <c r="D58" s="225"/>
      <c r="E58" s="225"/>
      <c r="F58" s="225">
        <f>SUMIF(Internal_labour_inputs!$A$9:$A$408,$B58,Internal_labour_inputs!HO$9:HO$408)</f>
        <v>12</v>
      </c>
      <c r="G58" s="225">
        <f>SUMIF(Internal_labour_inputs!$A$9:$A$408,$B58,Internal_labour_inputs!HP$9:HP$408)</f>
        <v>0</v>
      </c>
      <c r="H58" s="225">
        <f>SUMIF(Internal_labour_inputs!$A$9:$A$408,$B58,Internal_labour_inputs!HQ$9:HQ$408)</f>
        <v>0</v>
      </c>
      <c r="I58" s="225">
        <f>SUMIF(Internal_labour_inputs!$A$9:$A$408,$B58,Internal_labour_inputs!HR$9:HR$408)</f>
        <v>0</v>
      </c>
      <c r="J58" s="225">
        <f>SUMIF(Internal_labour_inputs!$A$9:$A$408,$B58,Internal_labour_inputs!HS$9:HS$408)</f>
        <v>0</v>
      </c>
      <c r="K58" s="225">
        <f>SUMIF(Internal_labour_inputs!$A$9:$A$408,$B58,Internal_labour_inputs!HT$9:HT$408)</f>
        <v>0</v>
      </c>
      <c r="L58" s="225">
        <f>SUMIF(Internal_labour_inputs!$A$9:$A$408,$B58,Internal_labour_inputs!HU$9:HU$408)</f>
        <v>0</v>
      </c>
      <c r="M58" s="225">
        <f>SUMIF(Internal_labour_inputs!$A$9:$A$408,$B58,Internal_labour_inputs!HV$9:HV$408)</f>
        <v>0</v>
      </c>
      <c r="N58" s="225">
        <f t="shared" si="45"/>
        <v>12</v>
      </c>
    </row>
    <row r="59" spans="2:14" ht="17.25" thickBot="1" x14ac:dyDescent="0.35">
      <c r="B59" s="98" t="str">
        <v xml:space="preserve">System Resilience </v>
      </c>
      <c r="C59" s="225"/>
      <c r="D59" s="225"/>
      <c r="E59" s="225"/>
      <c r="F59" s="225">
        <f>SUMIF(Internal_labour_inputs!$A$9:$A$408,$B59,Internal_labour_inputs!HO$9:HO$408)</f>
        <v>12</v>
      </c>
      <c r="G59" s="225">
        <f>SUMIF(Internal_labour_inputs!$A$9:$A$408,$B59,Internal_labour_inputs!HP$9:HP$408)</f>
        <v>0</v>
      </c>
      <c r="H59" s="225">
        <f>SUMIF(Internal_labour_inputs!$A$9:$A$408,$B59,Internal_labour_inputs!HQ$9:HQ$408)</f>
        <v>0</v>
      </c>
      <c r="I59" s="225">
        <f>SUMIF(Internal_labour_inputs!$A$9:$A$408,$B59,Internal_labour_inputs!HR$9:HR$408)</f>
        <v>0</v>
      </c>
      <c r="J59" s="225">
        <f>SUMIF(Internal_labour_inputs!$A$9:$A$408,$B59,Internal_labour_inputs!HS$9:HS$408)</f>
        <v>0</v>
      </c>
      <c r="K59" s="225">
        <f>SUMIF(Internal_labour_inputs!$A$9:$A$408,$B59,Internal_labour_inputs!HT$9:HT$408)</f>
        <v>0</v>
      </c>
      <c r="L59" s="225">
        <f>SUMIF(Internal_labour_inputs!$A$9:$A$408,$B59,Internal_labour_inputs!HU$9:HU$408)</f>
        <v>0</v>
      </c>
      <c r="M59" s="225">
        <f>SUMIF(Internal_labour_inputs!$A$9:$A$408,$B59,Internal_labour_inputs!HV$9:HV$408)</f>
        <v>0</v>
      </c>
      <c r="N59" s="225">
        <f t="shared" si="45"/>
        <v>12</v>
      </c>
    </row>
    <row r="60" spans="2:14" ht="17.25" thickBot="1" x14ac:dyDescent="0.35">
      <c r="B60" s="98" t="str">
        <v>Network Planning</v>
      </c>
      <c r="C60" s="225"/>
      <c r="D60" s="225"/>
      <c r="E60" s="225"/>
      <c r="F60" s="225">
        <f>SUMIF(Internal_labour_inputs!$A$9:$A$408,$B60,Internal_labour_inputs!HO$9:HO$408)</f>
        <v>0</v>
      </c>
      <c r="G60" s="225">
        <f>SUMIF(Internal_labour_inputs!$A$9:$A$408,$B60,Internal_labour_inputs!HP$9:HP$408)</f>
        <v>0</v>
      </c>
      <c r="H60" s="225">
        <f>SUMIF(Internal_labour_inputs!$A$9:$A$408,$B60,Internal_labour_inputs!HQ$9:HQ$408)</f>
        <v>0</v>
      </c>
      <c r="I60" s="225">
        <f>SUMIF(Internal_labour_inputs!$A$9:$A$408,$B60,Internal_labour_inputs!HR$9:HR$408)</f>
        <v>0</v>
      </c>
      <c r="J60" s="225">
        <f>SUMIF(Internal_labour_inputs!$A$9:$A$408,$B60,Internal_labour_inputs!HS$9:HS$408)</f>
        <v>0</v>
      </c>
      <c r="K60" s="225">
        <f>SUMIF(Internal_labour_inputs!$A$9:$A$408,$B60,Internal_labour_inputs!HT$9:HT$408)</f>
        <v>0</v>
      </c>
      <c r="L60" s="225">
        <f>SUMIF(Internal_labour_inputs!$A$9:$A$408,$B60,Internal_labour_inputs!HU$9:HU$408)</f>
        <v>0</v>
      </c>
      <c r="M60" s="225">
        <f>SUMIF(Internal_labour_inputs!$A$9:$A$408,$B60,Internal_labour_inputs!HV$9:HV$408)</f>
        <v>0</v>
      </c>
      <c r="N60" s="225">
        <f t="shared" si="45"/>
        <v>0</v>
      </c>
    </row>
    <row r="61" spans="2:14" ht="17.25" thickBot="1" x14ac:dyDescent="0.35">
      <c r="B61" s="98" t="str">
        <v>[Spare]</v>
      </c>
      <c r="C61" s="225"/>
      <c r="D61" s="225"/>
      <c r="E61" s="225"/>
      <c r="F61" s="225">
        <f>SUMIF(Internal_labour_inputs!$A$9:$A$408,$B61,Internal_labour_inputs!HO$9:HO$408)</f>
        <v>0</v>
      </c>
      <c r="G61" s="225">
        <f>SUMIF(Internal_labour_inputs!$A$9:$A$408,$B61,Internal_labour_inputs!HP$9:HP$408)</f>
        <v>0</v>
      </c>
      <c r="H61" s="225">
        <f>SUMIF(Internal_labour_inputs!$A$9:$A$408,$B61,Internal_labour_inputs!HQ$9:HQ$408)</f>
        <v>0</v>
      </c>
      <c r="I61" s="225">
        <f>SUMIF(Internal_labour_inputs!$A$9:$A$408,$B61,Internal_labour_inputs!HR$9:HR$408)</f>
        <v>0</v>
      </c>
      <c r="J61" s="225">
        <f>SUMIF(Internal_labour_inputs!$A$9:$A$408,$B61,Internal_labour_inputs!HS$9:HS$408)</f>
        <v>0</v>
      </c>
      <c r="K61" s="225">
        <f>SUMIF(Internal_labour_inputs!$A$9:$A$408,$B61,Internal_labour_inputs!HT$9:HT$408)</f>
        <v>0</v>
      </c>
      <c r="L61" s="225">
        <f>SUMIF(Internal_labour_inputs!$A$9:$A$408,$B61,Internal_labour_inputs!HU$9:HU$408)</f>
        <v>0</v>
      </c>
      <c r="M61" s="225">
        <f>SUMIF(Internal_labour_inputs!$A$9:$A$408,$B61,Internal_labour_inputs!HV$9:HV$408)</f>
        <v>0</v>
      </c>
      <c r="N61" s="225">
        <f t="shared" si="45"/>
        <v>0</v>
      </c>
    </row>
  </sheetData>
  <conditionalFormatting sqref="C21:CT21">
    <cfRule type="cellIs" dxfId="76" priority="25" operator="equal">
      <formula>"ERROR"</formula>
    </cfRule>
    <cfRule type="cellIs" dxfId="75" priority="26" operator="equal">
      <formula>"OK"</formula>
    </cfRule>
    <cfRule type="expression" dxfId="74" priority="27">
      <formula>$BA21="Manual $ Spread"</formula>
    </cfRule>
    <cfRule type="cellIs" dxfId="73" priority="28" operator="equal">
      <formula>"ERROR"</formula>
    </cfRule>
    <cfRule type="cellIs" dxfId="72" priority="29" operator="equal">
      <formula>"OK"</formula>
    </cfRule>
    <cfRule type="expression" priority="30">
      <formula>$BA21="Manual $ Spread"</formula>
    </cfRule>
  </conditionalFormatting>
  <conditionalFormatting sqref="C35:CT35">
    <cfRule type="cellIs" dxfId="71" priority="19" operator="equal">
      <formula>"ERROR"</formula>
    </cfRule>
    <cfRule type="cellIs" dxfId="70" priority="20" operator="equal">
      <formula>"OK"</formula>
    </cfRule>
    <cfRule type="expression" dxfId="69" priority="21">
      <formula>$BA35="Manual $ Spread"</formula>
    </cfRule>
    <cfRule type="cellIs" dxfId="68" priority="22" operator="equal">
      <formula>"ERROR"</formula>
    </cfRule>
    <cfRule type="cellIs" dxfId="67" priority="23" operator="equal">
      <formula>"OK"</formula>
    </cfRule>
    <cfRule type="expression" priority="24">
      <formula>$BA35="Manual $ Spread"</formula>
    </cfRule>
  </conditionalFormatting>
  <conditionalFormatting sqref="DD21:DH21">
    <cfRule type="cellIs" dxfId="66" priority="13" operator="equal">
      <formula>"ERROR"</formula>
    </cfRule>
    <cfRule type="cellIs" dxfId="65" priority="14" operator="equal">
      <formula>"OK"</formula>
    </cfRule>
    <cfRule type="expression" dxfId="64" priority="15">
      <formula>$BA21="Manual $ Spread"</formula>
    </cfRule>
    <cfRule type="cellIs" dxfId="63" priority="16" operator="equal">
      <formula>"ERROR"</formula>
    </cfRule>
    <cfRule type="cellIs" dxfId="62" priority="17" operator="equal">
      <formula>"OK"</formula>
    </cfRule>
    <cfRule type="expression" priority="18">
      <formula>$BA21="Manual $ Spread"</formula>
    </cfRule>
  </conditionalFormatting>
  <conditionalFormatting sqref="DD36:DH36">
    <cfRule type="cellIs" dxfId="61" priority="1" operator="equal">
      <formula>"ERROR"</formula>
    </cfRule>
    <cfRule type="cellIs" dxfId="60" priority="2" operator="equal">
      <formula>"OK"</formula>
    </cfRule>
    <cfRule type="expression" dxfId="59" priority="3">
      <formula>$BA36="Manual $ Spread"</formula>
    </cfRule>
    <cfRule type="cellIs" dxfId="58" priority="4" operator="equal">
      <formula>"ERROR"</formula>
    </cfRule>
    <cfRule type="cellIs" dxfId="57" priority="5" operator="equal">
      <formula>"OK"</formula>
    </cfRule>
    <cfRule type="expression" priority="6">
      <formula>$BA36="Manual $ Spread"</formula>
    </cfRule>
  </conditionalFormatting>
  <conditionalFormatting sqref="DI8">
    <cfRule type="cellIs" dxfId="56" priority="34" operator="equal">
      <formula>"ERROR"</formula>
    </cfRule>
    <cfRule type="cellIs" dxfId="55" priority="35" operator="equal">
      <formula>"OK"</formula>
    </cfRule>
    <cfRule type="expression" dxfId="54" priority="36">
      <formula>$BA8="Manual $ Spread"</formula>
    </cfRule>
  </conditionalFormatting>
  <conditionalFormatting sqref="DI23">
    <cfRule type="cellIs" dxfId="53" priority="31" operator="equal">
      <formula>"ERROR"</formula>
    </cfRule>
    <cfRule type="cellIs" dxfId="52" priority="32" operator="equal">
      <formula>"OK"</formula>
    </cfRule>
    <cfRule type="expression" dxfId="51" priority="33">
      <formula>$BA23="Manual $ Spread"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F988A-D78C-4F0E-8730-D1C6E826A7B6}">
  <sheetPr codeName="Sheet15"/>
  <dimension ref="E77"/>
  <sheetViews>
    <sheetView topLeftCell="XFD1048576" zoomScaleNormal="100" workbookViewId="0"/>
  </sheetViews>
  <sheetFormatPr defaultColWidth="0" defaultRowHeight="15" customHeight="1" zeroHeight="1" x14ac:dyDescent="0.3"/>
  <cols>
    <col min="1" max="16384" width="7.109375" style="33" hidden="1"/>
  </cols>
  <sheetData>
    <row r="77" spans="5:5" ht="15" hidden="1" customHeight="1" x14ac:dyDescent="0.3">
      <c r="E77" s="34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D3E74-EE00-4D8C-96B2-8DD03C9FD960}">
  <sheetPr codeName="Sheet16">
    <tabColor rgb="FFEC7023"/>
  </sheetPr>
  <dimension ref="A1:Z230"/>
  <sheetViews>
    <sheetView showGridLines="0" zoomScale="80" zoomScaleNormal="80" workbookViewId="0">
      <selection activeCell="C27" sqref="C27"/>
    </sheetView>
  </sheetViews>
  <sheetFormatPr defaultColWidth="9.21875" defaultRowHeight="15" outlineLevelRow="1" x14ac:dyDescent="0.3"/>
  <cols>
    <col min="1" max="1" width="7.109375" style="21" customWidth="1"/>
    <col min="2" max="2" width="22.33203125" style="21" customWidth="1"/>
    <col min="3" max="3" width="43.44140625" style="21" customWidth="1"/>
    <col min="4" max="17" width="12.6640625" style="21" customWidth="1"/>
    <col min="18" max="18" width="33.33203125" style="21" customWidth="1"/>
    <col min="19" max="19" width="23.109375" style="21" bestFit="1" customWidth="1"/>
    <col min="20" max="16384" width="9.21875" style="21"/>
  </cols>
  <sheetData>
    <row r="1" spans="1:26" s="32" customFormat="1" ht="35.25" customHeight="1" x14ac:dyDescent="0.3">
      <c r="A1" s="29"/>
      <c r="B1" s="176" t="str">
        <f>Overview!$B$1</f>
        <v>Labour and overhead costs for the System Operability project</v>
      </c>
      <c r="C1" s="30"/>
      <c r="D1" s="30"/>
      <c r="E1" s="30"/>
      <c r="F1" s="30"/>
      <c r="G1" s="30"/>
      <c r="H1" s="30"/>
      <c r="I1" s="29"/>
      <c r="J1" s="30"/>
      <c r="K1" s="228" t="s">
        <v>154</v>
      </c>
      <c r="L1" s="52" t="str">
        <f>IF(COUNTIF(A9:A223,"Error")&lt;&gt;0,"Error","Ok")</f>
        <v>Ok</v>
      </c>
      <c r="M1" s="228"/>
      <c r="N1" s="228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s="32" customFormat="1" ht="26.25" customHeight="1" x14ac:dyDescent="0.3">
      <c r="A2" s="31"/>
      <c r="B2" s="129" t="s">
        <v>41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269"/>
      <c r="V2" s="269"/>
      <c r="W2" s="269"/>
      <c r="X2" s="269"/>
      <c r="Y2" s="269"/>
      <c r="Z2" s="269"/>
    </row>
    <row r="4" spans="1:26" x14ac:dyDescent="0.3">
      <c r="B4" s="35" t="s">
        <v>43</v>
      </c>
      <c r="S4" s="35"/>
    </row>
    <row r="5" spans="1:26" x14ac:dyDescent="0.3">
      <c r="B5" s="39" t="s">
        <v>215</v>
      </c>
      <c r="C5" s="39"/>
      <c r="J5" s="59"/>
      <c r="K5" s="49"/>
      <c r="L5" s="49"/>
      <c r="M5" s="49"/>
      <c r="N5" s="49"/>
      <c r="O5" s="49"/>
      <c r="P5" s="49"/>
      <c r="Q5" s="49"/>
      <c r="R5" s="49"/>
    </row>
    <row r="6" spans="1:26" x14ac:dyDescent="0.3">
      <c r="C6" s="39"/>
      <c r="I6" s="40"/>
      <c r="J6" s="40"/>
      <c r="K6" s="40"/>
      <c r="L6" s="40"/>
      <c r="M6" s="40"/>
      <c r="N6" s="40"/>
    </row>
    <row r="7" spans="1:26" outlineLevel="1" x14ac:dyDescent="0.3">
      <c r="B7" s="38" t="s">
        <v>155</v>
      </c>
      <c r="D7" s="41"/>
      <c r="E7" s="41"/>
      <c r="F7" s="41"/>
      <c r="G7" s="41"/>
      <c r="H7" s="41"/>
      <c r="I7" s="41"/>
      <c r="J7" s="42"/>
      <c r="K7" s="42"/>
      <c r="L7" s="42"/>
      <c r="M7" s="42"/>
      <c r="N7" s="42"/>
      <c r="O7" s="44"/>
      <c r="Q7" s="43"/>
      <c r="R7" s="43"/>
      <c r="S7" s="42"/>
      <c r="T7" s="42"/>
      <c r="U7" s="44"/>
    </row>
    <row r="8" spans="1:26" ht="15.75" outlineLevel="1" thickBot="1" x14ac:dyDescent="0.35">
      <c r="B8" s="43"/>
      <c r="I8" s="41"/>
      <c r="J8" s="42"/>
      <c r="K8" s="42"/>
      <c r="L8" s="42"/>
      <c r="M8" s="42"/>
      <c r="N8" s="42"/>
      <c r="O8" s="44"/>
      <c r="Q8" s="43"/>
      <c r="R8" s="43"/>
      <c r="S8" s="42"/>
      <c r="T8" s="42"/>
      <c r="U8" s="44"/>
    </row>
    <row r="9" spans="1:26" s="60" customFormat="1" ht="54" customHeight="1" outlineLevel="1" thickBot="1" x14ac:dyDescent="0.35">
      <c r="B9" s="114"/>
      <c r="C9" s="66" t="s">
        <v>125</v>
      </c>
      <c r="D9" s="67" t="str">
        <f>'Key assumptions'!G9</f>
        <v>FY2023</v>
      </c>
      <c r="E9" s="67" t="str">
        <f>'Key assumptions'!H9</f>
        <v>FY2024</v>
      </c>
      <c r="F9" s="67" t="str">
        <f>'Key assumptions'!I9</f>
        <v>FY2025</v>
      </c>
      <c r="G9" s="67" t="str">
        <f>'Key assumptions'!J9</f>
        <v>FY2026</v>
      </c>
      <c r="H9" s="67" t="str">
        <f>'Key assumptions'!K9</f>
        <v>FY2027</v>
      </c>
      <c r="I9" s="67" t="str">
        <f>'Key assumptions'!L9</f>
        <v>FY2028</v>
      </c>
      <c r="J9" s="67" t="str">
        <f>'Key assumptions'!M9</f>
        <v>FY2029</v>
      </c>
      <c r="K9" s="67" t="str">
        <f>'Key assumptions'!N9</f>
        <v>FY2030</v>
      </c>
      <c r="L9" s="67" t="str">
        <f>'Key assumptions'!O9</f>
        <v>FY2031</v>
      </c>
      <c r="M9" s="67" t="str">
        <f>'Key assumptions'!P9</f>
        <v>FY2032</v>
      </c>
      <c r="N9" s="67" t="str">
        <f>'Key assumptions'!Q9</f>
        <v>FY2033</v>
      </c>
      <c r="O9" s="67" t="s">
        <v>156</v>
      </c>
      <c r="P9" s="103" t="s">
        <v>157</v>
      </c>
      <c r="S9" s="74"/>
      <c r="T9" s="67" t="str">
        <f>O9</f>
        <v xml:space="preserve">Total capex </v>
      </c>
    </row>
    <row r="10" spans="1:26" s="60" customFormat="1" ht="26.25" outlineLevel="1" thickBot="1" x14ac:dyDescent="0.35">
      <c r="B10" s="114"/>
      <c r="C10" s="68" t="s">
        <v>91</v>
      </c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3"/>
      <c r="P10" s="104"/>
      <c r="S10" s="67" t="s">
        <v>158</v>
      </c>
      <c r="T10" s="175">
        <f>SUM(O11:O31)</f>
        <v>29040086.463822041</v>
      </c>
    </row>
    <row r="11" spans="1:26" s="60" customFormat="1" ht="17.25" outlineLevel="1" thickBot="1" x14ac:dyDescent="0.35">
      <c r="B11" s="114"/>
      <c r="C11" s="69" t="str">
        <f>'Key assumptions'!G24</f>
        <v>Corporate</v>
      </c>
      <c r="D11" s="245">
        <f>'Historical indirect capex'!E7*D$62</f>
        <v>0</v>
      </c>
      <c r="E11" s="245">
        <f>'Historical indirect capex'!F7*E$62</f>
        <v>343.8414399672921</v>
      </c>
      <c r="F11" s="245">
        <f>'Historical indirect capex'!G7*F$62</f>
        <v>83213.359743602763</v>
      </c>
      <c r="G11" s="245" cm="1">
        <f t="array" ref="G11">IFERROR(_xlfn.XLOOKUP($C11,Internal_labour_calcs!$P$13:$P$22,_xlfn.XLOOKUP(G$9,Internal_labour_calcs!$Q$12:$AA$12,Internal_labour_calcs!$Q$13:$AA$22)),0)
+IFERROR(_xlfn.XLOOKUP($C11,Outsourced_labour_calcs!$P$13:$P$21,_xlfn.XLOOKUP(G$9,Outsourced_labour_calcs!$Q$12:$AA$12,Outsourced_labour_calcs!$Q$13:$AA$21)),0)</f>
        <v>35264.34213126322</v>
      </c>
      <c r="H11" s="245" cm="1">
        <f t="array" ref="H11">IFERROR(_xlfn.XLOOKUP($C11,Internal_labour_calcs!$P$13:$P$22,_xlfn.XLOOKUP(H$9,Internal_labour_calcs!$Q$12:$AA$12,Internal_labour_calcs!$Q$13:$AA$22)),0)
+IFERROR(_xlfn.XLOOKUP($C11,Outsourced_labour_calcs!$P$13:$P$21,_xlfn.XLOOKUP(H$9,Outsourced_labour_calcs!$Q$12:$AA$12,Outsourced_labour_calcs!$Q$13:$AA$21)),0)</f>
        <v>107211.18238814395</v>
      </c>
      <c r="I11" s="245" cm="1">
        <f t="array" ref="I11">IFERROR(_xlfn.XLOOKUP($C11,Internal_labour_calcs!$P$13:$P$22,_xlfn.XLOOKUP(I$9,Internal_labour_calcs!$Q$12:$AA$12,Internal_labour_calcs!$Q$13:$AA$22)),0)
+IFERROR(_xlfn.XLOOKUP($C11,Outsourced_labour_calcs!$P$13:$P$21,_xlfn.XLOOKUP(I$9,Outsourced_labour_calcs!$Q$12:$AA$12,Outsourced_labour_calcs!$Q$13:$AA$21)),0)</f>
        <v>373979.83834467176</v>
      </c>
      <c r="J11" s="245" cm="1">
        <f t="array" ref="J11">IFERROR(_xlfn.XLOOKUP($C11,Internal_labour_calcs!$P$13:$P$22,_xlfn.XLOOKUP(J$9,Internal_labour_calcs!$Q$12:$AA$12,Internal_labour_calcs!$Q$13:$AA$22)),0)
+IFERROR(_xlfn.XLOOKUP($C11,Outsourced_labour_calcs!$P$13:$P$21,_xlfn.XLOOKUP(J$9,Outsourced_labour_calcs!$Q$12:$AA$12,Outsourced_labour_calcs!$Q$13:$AA$21)),0)</f>
        <v>373979.83834467176</v>
      </c>
      <c r="K11" s="245" cm="1">
        <f t="array" ref="K11">IFERROR(_xlfn.XLOOKUP($C11,Internal_labour_calcs!$P$13:$P$22,_xlfn.XLOOKUP(K$9,Internal_labour_calcs!$Q$12:$AA$12,Internal_labour_calcs!$Q$13:$AA$22)),0)
+IFERROR(_xlfn.XLOOKUP($C11,Outsourced_labour_calcs!$P$13:$P$21,_xlfn.XLOOKUP(K$9,Outsourced_labour_calcs!$Q$12:$AA$12,Outsourced_labour_calcs!$Q$13:$AA$21)),0)</f>
        <v>377940.57771235</v>
      </c>
      <c r="L11" s="245" cm="1">
        <f t="array" ref="L11">IFERROR(_xlfn.XLOOKUP($C11,Internal_labour_calcs!$P$13:$P$22,_xlfn.XLOOKUP(L$9,Internal_labour_calcs!$Q$12:$AA$12,Internal_labour_calcs!$Q$13:$AA$22)),0)
+IFERROR(_xlfn.XLOOKUP($C11,Outsourced_labour_calcs!$P$13:$P$21,_xlfn.XLOOKUP(L$9,Outsourced_labour_calcs!$Q$12:$AA$12,Outsourced_labour_calcs!$Q$13:$AA$21)),0)</f>
        <v>311649.86528722657</v>
      </c>
      <c r="M11" s="245" cm="1">
        <f t="array" ref="M11">IFERROR(_xlfn.XLOOKUP($C11,Internal_labour_calcs!$P$13:$P$22,_xlfn.XLOOKUP(M$9,Internal_labour_calcs!$Q$12:$AA$12,Internal_labour_calcs!$Q$13:$AA$22)),0)
+IFERROR(_xlfn.XLOOKUP($C11,Outsourced_labour_calcs!$P$13:$P$21,_xlfn.XLOOKUP(M$9,Outsourced_labour_calcs!$Q$12:$AA$12,Outsourced_labour_calcs!$Q$13:$AA$21)),0)</f>
        <v>0</v>
      </c>
      <c r="N11" s="245" cm="1">
        <f t="array" ref="N11">IFERROR(_xlfn.XLOOKUP($C11,Internal_labour_calcs!$P$13:$P$22,_xlfn.XLOOKUP(N$9,Internal_labour_calcs!$Q$12:$AA$12,Internal_labour_calcs!$Q$13:$AA$22)),0)
+IFERROR(_xlfn.XLOOKUP($C11,Outsourced_labour_calcs!$P$13:$P$21,_xlfn.XLOOKUP(N$9,Outsourced_labour_calcs!$Q$12:$AA$12,Outsourced_labour_calcs!$Q$13:$AA$21)),0)</f>
        <v>0</v>
      </c>
      <c r="O11" s="246">
        <f t="shared" ref="O11:O20" si="0">SUM(D11:N11)</f>
        <v>1663582.8453918975</v>
      </c>
      <c r="P11" s="247">
        <f>SUM(G11:N11)</f>
        <v>1580025.6442083274</v>
      </c>
      <c r="Q11" s="52" t="str">
        <f>IF(ROUND(SUM(IFERROR(_xlfn.XLOOKUP($C11,Internal_labour_calcs!$P$13:$P$21,Internal_labour_calcs!$AB$13:$AB$21),0),IFERROR(_xlfn.XLOOKUP($C11,Outsourced_labour_calcs!$P$13:$P$21,Outsourced_labour_calcs!$AB$13:$AB$21),0))-P11,0)=0,"OK","ERROR")</f>
        <v>OK</v>
      </c>
      <c r="R11" s="279" t="str">
        <f t="shared" ref="R11:R53" si="1">C11</f>
        <v>Corporate</v>
      </c>
      <c r="S11" s="67" t="str">
        <f>C43</f>
        <v>Indirect</v>
      </c>
      <c r="T11" s="175">
        <f>SUM(O33:O53)</f>
        <v>12625981.441207293</v>
      </c>
    </row>
    <row r="12" spans="1:26" s="60" customFormat="1" ht="17.25" outlineLevel="1" thickBot="1" x14ac:dyDescent="0.35">
      <c r="B12" s="114"/>
      <c r="C12" s="69" t="str">
        <f>'Key assumptions'!G25</f>
        <v>Asset Management</v>
      </c>
      <c r="D12" s="245">
        <f>'Historical indirect capex'!E8*D$62</f>
        <v>0</v>
      </c>
      <c r="E12" s="245">
        <f>'Historical indirect capex'!F8*E$62</f>
        <v>559.71471778381738</v>
      </c>
      <c r="F12" s="245">
        <f>'Historical indirect capex'!G8*F$62</f>
        <v>0</v>
      </c>
      <c r="G12" s="245" cm="1">
        <f t="array" ref="G12">IFERROR(_xlfn.XLOOKUP($C12,Internal_labour_calcs!$P$13:$P$22,_xlfn.XLOOKUP(G$9,Internal_labour_calcs!$Q$12:$AA$12,Internal_labour_calcs!$Q$13:$AA$22)),0)
+IFERROR(_xlfn.XLOOKUP($C12,Outsourced_labour_calcs!$P$13:$P$21,_xlfn.XLOOKUP(G$9,Outsourced_labour_calcs!$Q$12:$AA$12,Outsourced_labour_calcs!$Q$13:$AA$21)),0)</f>
        <v>0</v>
      </c>
      <c r="H12" s="245" cm="1">
        <f t="array" ref="H12">IFERROR(_xlfn.XLOOKUP($C12,Internal_labour_calcs!$P$13:$P$22,_xlfn.XLOOKUP(H$9,Internal_labour_calcs!$Q$12:$AA$12,Internal_labour_calcs!$Q$13:$AA$22)),0)
+IFERROR(_xlfn.XLOOKUP($C12,Outsourced_labour_calcs!$P$13:$P$21,_xlfn.XLOOKUP(H$9,Outsourced_labour_calcs!$Q$12:$AA$12,Outsourced_labour_calcs!$Q$13:$AA$21)),0)</f>
        <v>0</v>
      </c>
      <c r="I12" s="245" cm="1">
        <f t="array" ref="I12">IFERROR(_xlfn.XLOOKUP($C12,Internal_labour_calcs!$P$13:$P$22,_xlfn.XLOOKUP(I$9,Internal_labour_calcs!$Q$12:$AA$12,Internal_labour_calcs!$Q$13:$AA$22)),0)
+IFERROR(_xlfn.XLOOKUP($C12,Outsourced_labour_calcs!$P$13:$P$21,_xlfn.XLOOKUP(I$9,Outsourced_labour_calcs!$Q$12:$AA$12,Outsourced_labour_calcs!$Q$13:$AA$21)),0)</f>
        <v>0</v>
      </c>
      <c r="J12" s="245" cm="1">
        <f t="array" ref="J12">IFERROR(_xlfn.XLOOKUP($C12,Internal_labour_calcs!$P$13:$P$22,_xlfn.XLOOKUP(J$9,Internal_labour_calcs!$Q$12:$AA$12,Internal_labour_calcs!$Q$13:$AA$22)),0)
+IFERROR(_xlfn.XLOOKUP($C12,Outsourced_labour_calcs!$P$13:$P$21,_xlfn.XLOOKUP(J$9,Outsourced_labour_calcs!$Q$12:$AA$12,Outsourced_labour_calcs!$Q$13:$AA$21)),0)</f>
        <v>0</v>
      </c>
      <c r="K12" s="245" cm="1">
        <f t="array" ref="K12">IFERROR(_xlfn.XLOOKUP($C12,Internal_labour_calcs!$P$13:$P$22,_xlfn.XLOOKUP(K$9,Internal_labour_calcs!$Q$12:$AA$12,Internal_labour_calcs!$Q$13:$AA$22)),0)
+IFERROR(_xlfn.XLOOKUP($C12,Outsourced_labour_calcs!$P$13:$P$21,_xlfn.XLOOKUP(K$9,Outsourced_labour_calcs!$Q$12:$AA$12,Outsourced_labour_calcs!$Q$13:$AA$21)),0)</f>
        <v>0</v>
      </c>
      <c r="L12" s="245" cm="1">
        <f t="array" ref="L12">IFERROR(_xlfn.XLOOKUP($C12,Internal_labour_calcs!$P$13:$P$22,_xlfn.XLOOKUP(L$9,Internal_labour_calcs!$Q$12:$AA$12,Internal_labour_calcs!$Q$13:$AA$22)),0)
+IFERROR(_xlfn.XLOOKUP($C12,Outsourced_labour_calcs!$P$13:$P$21,_xlfn.XLOOKUP(L$9,Outsourced_labour_calcs!$Q$12:$AA$12,Outsourced_labour_calcs!$Q$13:$AA$21)),0)</f>
        <v>0</v>
      </c>
      <c r="M12" s="245" cm="1">
        <f t="array" ref="M12">IFERROR(_xlfn.XLOOKUP($C12,Internal_labour_calcs!$P$13:$P$22,_xlfn.XLOOKUP(M$9,Internal_labour_calcs!$Q$12:$AA$12,Internal_labour_calcs!$Q$13:$AA$22)),0)
+IFERROR(_xlfn.XLOOKUP($C12,Outsourced_labour_calcs!$P$13:$P$21,_xlfn.XLOOKUP(M$9,Outsourced_labour_calcs!$Q$12:$AA$12,Outsourced_labour_calcs!$Q$13:$AA$21)),0)</f>
        <v>0</v>
      </c>
      <c r="N12" s="245" cm="1">
        <f t="array" ref="N12">IFERROR(_xlfn.XLOOKUP($C12,Internal_labour_calcs!$P$13:$P$22,_xlfn.XLOOKUP(N$9,Internal_labour_calcs!$Q$12:$AA$12,Internal_labour_calcs!$Q$13:$AA$22)),0)
+IFERROR(_xlfn.XLOOKUP($C12,Outsourced_labour_calcs!$P$13:$P$21,_xlfn.XLOOKUP(N$9,Outsourced_labour_calcs!$Q$12:$AA$12,Outsourced_labour_calcs!$Q$13:$AA$21)),0)</f>
        <v>0</v>
      </c>
      <c r="O12" s="246">
        <f t="shared" si="0"/>
        <v>559.71471778381738</v>
      </c>
      <c r="P12" s="247">
        <f t="shared" ref="P12:P20" si="2">SUM(G12:N12)</f>
        <v>0</v>
      </c>
      <c r="Q12" s="52" t="str">
        <f>IF(ROUND(SUM(IFERROR(_xlfn.XLOOKUP($C12,Internal_labour_calcs!$P$13:$P$21,Internal_labour_calcs!$AB$13:$AB$21),0),IFERROR(_xlfn.XLOOKUP($C12,Outsourced_labour_calcs!$P$13:$P$21,Outsourced_labour_calcs!$AB$13:$AB$21),0))-P12,0)=0,"OK","ERROR")</f>
        <v>OK</v>
      </c>
      <c r="R12" s="279" t="str">
        <f t="shared" si="1"/>
        <v>Asset Management</v>
      </c>
      <c r="S12" s="51"/>
      <c r="T12" s="117"/>
    </row>
    <row r="13" spans="1:26" s="60" customFormat="1" ht="17.25" outlineLevel="1" thickBot="1" x14ac:dyDescent="0.35">
      <c r="A13" s="52" t="str">
        <f>T13</f>
        <v>OK</v>
      </c>
      <c r="B13" s="114"/>
      <c r="C13" s="69" t="str">
        <f>'Key assumptions'!G26</f>
        <v>Delivery</v>
      </c>
      <c r="D13" s="245">
        <f>'Historical indirect capex'!E9*D$62</f>
        <v>0</v>
      </c>
      <c r="E13" s="245">
        <f>'Historical indirect capex'!F9*E$62</f>
        <v>62779.780205597475</v>
      </c>
      <c r="F13" s="245">
        <f>'Historical indirect capex'!G9*F$62</f>
        <v>92279.802532515052</v>
      </c>
      <c r="G13" s="245" cm="1">
        <f t="array" ref="G13">IFERROR(_xlfn.XLOOKUP($C13,Internal_labour_calcs!$P$13:$P$22,_xlfn.XLOOKUP(G$9,Internal_labour_calcs!$Q$12:$AA$12,Internal_labour_calcs!$Q$13:$AA$22)),0)
+IFERROR(_xlfn.XLOOKUP($C13,Outsourced_labour_calcs!$P$13:$P$21,_xlfn.XLOOKUP(G$9,Outsourced_labour_calcs!$Q$12:$AA$12,Outsourced_labour_calcs!$Q$13:$AA$21)),0)</f>
        <v>33023.994354269584</v>
      </c>
      <c r="H13" s="245" cm="1">
        <f t="array" ref="H13">IFERROR(_xlfn.XLOOKUP($C13,Internal_labour_calcs!$P$13:$P$22,_xlfn.XLOOKUP(H$9,Internal_labour_calcs!$Q$12:$AA$12,Internal_labour_calcs!$Q$13:$AA$22)),0)
+IFERROR(_xlfn.XLOOKUP($C13,Outsourced_labour_calcs!$P$13:$P$21,_xlfn.XLOOKUP(H$9,Outsourced_labour_calcs!$Q$12:$AA$12,Outsourced_labour_calcs!$Q$13:$AA$21)),0)</f>
        <v>1850952.6334141609</v>
      </c>
      <c r="I13" s="245" cm="1">
        <f t="array" ref="I13">IFERROR(_xlfn.XLOOKUP($C13,Internal_labour_calcs!$P$13:$P$22,_xlfn.XLOOKUP(I$9,Internal_labour_calcs!$Q$12:$AA$12,Internal_labour_calcs!$Q$13:$AA$22)),0)
+IFERROR(_xlfn.XLOOKUP($C13,Outsourced_labour_calcs!$P$13:$P$21,_xlfn.XLOOKUP(I$9,Outsourced_labour_calcs!$Q$12:$AA$12,Outsourced_labour_calcs!$Q$13:$AA$21)),0)</f>
        <v>1501341.5367029631</v>
      </c>
      <c r="J13" s="245" cm="1">
        <f t="array" ref="J13">IFERROR(_xlfn.XLOOKUP($C13,Internal_labour_calcs!$P$13:$P$22,_xlfn.XLOOKUP(J$9,Internal_labour_calcs!$Q$12:$AA$12,Internal_labour_calcs!$Q$13:$AA$22)),0)
+IFERROR(_xlfn.XLOOKUP($C13,Outsourced_labour_calcs!$P$13:$P$21,_xlfn.XLOOKUP(J$9,Outsourced_labour_calcs!$Q$12:$AA$12,Outsourced_labour_calcs!$Q$13:$AA$21)),0)</f>
        <v>940971.05113656411</v>
      </c>
      <c r="K13" s="245" cm="1">
        <f t="array" ref="K13">IFERROR(_xlfn.XLOOKUP($C13,Internal_labour_calcs!$P$13:$P$22,_xlfn.XLOOKUP(K$9,Internal_labour_calcs!$Q$12:$AA$12,Internal_labour_calcs!$Q$13:$AA$22)),0)
+IFERROR(_xlfn.XLOOKUP($C13,Outsourced_labour_calcs!$P$13:$P$21,_xlfn.XLOOKUP(K$9,Outsourced_labour_calcs!$Q$12:$AA$12,Outsourced_labour_calcs!$Q$13:$AA$21)),0)</f>
        <v>725702.36026514578</v>
      </c>
      <c r="L13" s="245" cm="1">
        <f t="array" ref="L13">IFERROR(_xlfn.XLOOKUP($C13,Internal_labour_calcs!$P$13:$P$22,_xlfn.XLOOKUP(L$9,Internal_labour_calcs!$Q$12:$AA$12,Internal_labour_calcs!$Q$13:$AA$22)),0)
+IFERROR(_xlfn.XLOOKUP($C13,Outsourced_labour_calcs!$P$13:$P$21,_xlfn.XLOOKUP(L$9,Outsourced_labour_calcs!$Q$12:$AA$12,Outsourced_labour_calcs!$Q$13:$AA$21)),0)</f>
        <v>706789.01124609704</v>
      </c>
      <c r="M13" s="245" cm="1">
        <f t="array" ref="M13">IFERROR(_xlfn.XLOOKUP($C13,Internal_labour_calcs!$P$13:$P$22,_xlfn.XLOOKUP(M$9,Internal_labour_calcs!$Q$12:$AA$12,Internal_labour_calcs!$Q$13:$AA$22)),0)
+IFERROR(_xlfn.XLOOKUP($C13,Outsourced_labour_calcs!$P$13:$P$21,_xlfn.XLOOKUP(M$9,Outsourced_labour_calcs!$Q$12:$AA$12,Outsourced_labour_calcs!$Q$13:$AA$21)),0)</f>
        <v>82536.99641127733</v>
      </c>
      <c r="N13" s="245" cm="1">
        <f t="array" ref="N13">IFERROR(_xlfn.XLOOKUP($C13,Internal_labour_calcs!$P$13:$P$22,_xlfn.XLOOKUP(N$9,Internal_labour_calcs!$Q$12:$AA$12,Internal_labour_calcs!$Q$13:$AA$22)),0)
+IFERROR(_xlfn.XLOOKUP($C13,Outsourced_labour_calcs!$P$13:$P$21,_xlfn.XLOOKUP(N$9,Outsourced_labour_calcs!$Q$12:$AA$12,Outsourced_labour_calcs!$Q$13:$AA$21)),0)</f>
        <v>0</v>
      </c>
      <c r="O13" s="246">
        <f t="shared" si="0"/>
        <v>5996377.1662685908</v>
      </c>
      <c r="P13" s="247">
        <f t="shared" si="2"/>
        <v>5841317.5835304782</v>
      </c>
      <c r="Q13" s="52" t="str">
        <f>IF(ROUND(SUM(IFERROR(_xlfn.XLOOKUP($C13,Internal_labour_calcs!$P$13:$P$21,Internal_labour_calcs!$AB$13:$AB$21),0),IFERROR(_xlfn.XLOOKUP($C13,Outsourced_labour_calcs!$P$13:$P$21,Outsourced_labour_calcs!$AB$13:$AB$21),0))-P13,0)=0,"OK","ERROR")</f>
        <v>OK</v>
      </c>
      <c r="R13" s="279" t="str">
        <f t="shared" si="1"/>
        <v>Delivery</v>
      </c>
      <c r="T13" s="52" t="str">
        <f>IF(ROUND(SUM(T10:T11),5)=ROUND(O54,5),"OK","ERROR")</f>
        <v>OK</v>
      </c>
    </row>
    <row r="14" spans="1:26" s="60" customFormat="1" ht="17.25" outlineLevel="1" thickBot="1" x14ac:dyDescent="0.35">
      <c r="B14" s="114"/>
      <c r="C14" s="69" t="str">
        <f>'Key assumptions'!G27</f>
        <v>Network Operations</v>
      </c>
      <c r="D14" s="245">
        <f>'Historical indirect capex'!E10*D$62</f>
        <v>0</v>
      </c>
      <c r="E14" s="245">
        <f>'Historical indirect capex'!F10*E$62</f>
        <v>416626.67983986111</v>
      </c>
      <c r="F14" s="245">
        <f>'Historical indirect capex'!G10*F$62</f>
        <v>2922445.7773336186</v>
      </c>
      <c r="G14" s="245" cm="1">
        <f t="array" ref="G14">IFERROR(_xlfn.XLOOKUP($C14,Internal_labour_calcs!$P$13:$P$22,_xlfn.XLOOKUP(G$9,Internal_labour_calcs!$Q$12:$AA$12,Internal_labour_calcs!$Q$13:$AA$22)),0)
+IFERROR(_xlfn.XLOOKUP($C14,Outsourced_labour_calcs!$P$13:$P$21,_xlfn.XLOOKUP(G$9,Outsourced_labour_calcs!$Q$12:$AA$12,Outsourced_labour_calcs!$Q$13:$AA$21)),0)</f>
        <v>0</v>
      </c>
      <c r="H14" s="245" cm="1">
        <f t="array" ref="H14">IFERROR(_xlfn.XLOOKUP($C14,Internal_labour_calcs!$P$13:$P$22,_xlfn.XLOOKUP(H$9,Internal_labour_calcs!$Q$12:$AA$12,Internal_labour_calcs!$Q$13:$AA$22)),0)
+IFERROR(_xlfn.XLOOKUP($C14,Outsourced_labour_calcs!$P$13:$P$21,_xlfn.XLOOKUP(H$9,Outsourced_labour_calcs!$Q$12:$AA$12,Outsourced_labour_calcs!$Q$13:$AA$21)),0)</f>
        <v>965726.99100576283</v>
      </c>
      <c r="I14" s="245" cm="1">
        <f t="array" ref="I14">IFERROR(_xlfn.XLOOKUP($C14,Internal_labour_calcs!$P$13:$P$22,_xlfn.XLOOKUP(I$9,Internal_labour_calcs!$Q$12:$AA$12,Internal_labour_calcs!$Q$13:$AA$22)),0)
+IFERROR(_xlfn.XLOOKUP($C14,Outsourced_labour_calcs!$P$13:$P$21,_xlfn.XLOOKUP(I$9,Outsourced_labour_calcs!$Q$12:$AA$12,Outsourced_labour_calcs!$Q$13:$AA$21)),0)</f>
        <v>3363930.778897638</v>
      </c>
      <c r="J14" s="245" cm="1">
        <f t="array" ref="J14">IFERROR(_xlfn.XLOOKUP($C14,Internal_labour_calcs!$P$13:$P$22,_xlfn.XLOOKUP(J$9,Internal_labour_calcs!$Q$12:$AA$12,Internal_labour_calcs!$Q$13:$AA$22)),0)
+IFERROR(_xlfn.XLOOKUP($C14,Outsourced_labour_calcs!$P$13:$P$21,_xlfn.XLOOKUP(J$9,Outsourced_labour_calcs!$Q$12:$AA$12,Outsourced_labour_calcs!$Q$13:$AA$21)),0)</f>
        <v>3398143.9768273244</v>
      </c>
      <c r="K14" s="245" cm="1">
        <f t="array" ref="K14">IFERROR(_xlfn.XLOOKUP($C14,Internal_labour_calcs!$P$13:$P$22,_xlfn.XLOOKUP(K$9,Internal_labour_calcs!$Q$12:$AA$12,Internal_labour_calcs!$Q$13:$AA$22)),0)
+IFERROR(_xlfn.XLOOKUP($C14,Outsourced_labour_calcs!$P$13:$P$21,_xlfn.XLOOKUP(K$9,Outsourced_labour_calcs!$Q$12:$AA$12,Outsourced_labour_calcs!$Q$13:$AA$21)),0)</f>
        <v>2182592.5972671276</v>
      </c>
      <c r="L14" s="245" cm="1">
        <f t="array" ref="L14">IFERROR(_xlfn.XLOOKUP($C14,Internal_labour_calcs!$P$13:$P$22,_xlfn.XLOOKUP(L$9,Internal_labour_calcs!$Q$12:$AA$12,Internal_labour_calcs!$Q$13:$AA$22)),0)
+IFERROR(_xlfn.XLOOKUP($C14,Outsourced_labour_calcs!$P$13:$P$21,_xlfn.XLOOKUP(L$9,Outsourced_labour_calcs!$Q$12:$AA$12,Outsourced_labour_calcs!$Q$13:$AA$21)),0)</f>
        <v>2557938.63350278</v>
      </c>
      <c r="M14" s="245" cm="1">
        <f t="array" ref="M14">IFERROR(_xlfn.XLOOKUP($C14,Internal_labour_calcs!$P$13:$P$22,_xlfn.XLOOKUP(M$9,Internal_labour_calcs!$Q$12:$AA$12,Internal_labour_calcs!$Q$13:$AA$22)),0)
+IFERROR(_xlfn.XLOOKUP($C14,Outsourced_labour_calcs!$P$13:$P$21,_xlfn.XLOOKUP(M$9,Outsourced_labour_calcs!$Q$12:$AA$12,Outsourced_labour_calcs!$Q$13:$AA$21)),0)</f>
        <v>44271.433163585025</v>
      </c>
      <c r="N14" s="245" cm="1">
        <f t="array" ref="N14">IFERROR(_xlfn.XLOOKUP($C14,Internal_labour_calcs!$P$13:$P$22,_xlfn.XLOOKUP(N$9,Internal_labour_calcs!$Q$12:$AA$12,Internal_labour_calcs!$Q$13:$AA$22)),0)
+IFERROR(_xlfn.XLOOKUP($C14,Outsourced_labour_calcs!$P$13:$P$21,_xlfn.XLOOKUP(N$9,Outsourced_labour_calcs!$Q$12:$AA$12,Outsourced_labour_calcs!$Q$13:$AA$21)),0)</f>
        <v>0</v>
      </c>
      <c r="O14" s="246">
        <f t="shared" si="0"/>
        <v>15851676.867837697</v>
      </c>
      <c r="P14" s="247">
        <f t="shared" si="2"/>
        <v>12512604.410664218</v>
      </c>
      <c r="Q14" s="52" t="str">
        <f>IF(ROUND(SUM(IFERROR(_xlfn.XLOOKUP($C14,Internal_labour_calcs!$P$13:$P$21,Internal_labour_calcs!$AB$13:$AB$21),0),IFERROR(_xlfn.XLOOKUP($C14,Outsourced_labour_calcs!$P$13:$P$21,Outsourced_labour_calcs!$AB$13:$AB$21),0))-P14,0)=0,"OK","ERROR")</f>
        <v>OK</v>
      </c>
      <c r="R14" s="279" t="str">
        <f t="shared" si="1"/>
        <v>Network Operations</v>
      </c>
    </row>
    <row r="15" spans="1:26" s="60" customFormat="1" ht="17.25" outlineLevel="1" thickBot="1" x14ac:dyDescent="0.35">
      <c r="B15" s="114"/>
      <c r="C15" s="69" t="str">
        <f>'Key assumptions'!G28</f>
        <v>Finance</v>
      </c>
      <c r="D15" s="245">
        <f>'Historical indirect capex'!E11*D$62</f>
        <v>0</v>
      </c>
      <c r="E15" s="245">
        <f>'Historical indirect capex'!F11*E$62</f>
        <v>0</v>
      </c>
      <c r="F15" s="245">
        <f>'Historical indirect capex'!G11*F$62</f>
        <v>0</v>
      </c>
      <c r="G15" s="245" cm="1">
        <f t="array" ref="G15">IFERROR(_xlfn.XLOOKUP($C15,Internal_labour_calcs!$P$13:$P$22,_xlfn.XLOOKUP(G$9,Internal_labour_calcs!$Q$12:$AA$12,Internal_labour_calcs!$Q$13:$AA$22)),0)
+IFERROR(_xlfn.XLOOKUP($C15,Outsourced_labour_calcs!$P$13:$P$21,_xlfn.XLOOKUP(G$9,Outsourced_labour_calcs!$Q$12:$AA$12,Outsourced_labour_calcs!$Q$13:$AA$21)),0)</f>
        <v>0</v>
      </c>
      <c r="H15" s="245" cm="1">
        <f t="array" ref="H15">IFERROR(_xlfn.XLOOKUP($C15,Internal_labour_calcs!$P$13:$P$22,_xlfn.XLOOKUP(H$9,Internal_labour_calcs!$Q$12:$AA$12,Internal_labour_calcs!$Q$13:$AA$22)),0)
+IFERROR(_xlfn.XLOOKUP($C15,Outsourced_labour_calcs!$P$13:$P$21,_xlfn.XLOOKUP(H$9,Outsourced_labour_calcs!$Q$12:$AA$12,Outsourced_labour_calcs!$Q$13:$AA$21)),0)</f>
        <v>18968.902042738169</v>
      </c>
      <c r="I15" s="245" cm="1">
        <f t="array" ref="I15">IFERROR(_xlfn.XLOOKUP($C15,Internal_labour_calcs!$P$13:$P$22,_xlfn.XLOOKUP(I$9,Internal_labour_calcs!$Q$12:$AA$12,Internal_labour_calcs!$Q$13:$AA$22)),0)
+IFERROR(_xlfn.XLOOKUP($C15,Outsourced_labour_calcs!$P$13:$P$21,_xlfn.XLOOKUP(I$9,Outsourced_labour_calcs!$Q$12:$AA$12,Outsourced_labour_calcs!$Q$13:$AA$21)),0)</f>
        <v>142970.43953546925</v>
      </c>
      <c r="J15" s="245" cm="1">
        <f t="array" ref="J15">IFERROR(_xlfn.XLOOKUP($C15,Internal_labour_calcs!$P$13:$P$22,_xlfn.XLOOKUP(J$9,Internal_labour_calcs!$Q$12:$AA$12,Internal_labour_calcs!$Q$13:$AA$22)),0)
+IFERROR(_xlfn.XLOOKUP($C15,Outsourced_labour_calcs!$P$13:$P$21,_xlfn.XLOOKUP(J$9,Outsourced_labour_calcs!$Q$12:$AA$12,Outsourced_labour_calcs!$Q$13:$AA$21)),0)</f>
        <v>100642.24704677485</v>
      </c>
      <c r="K15" s="245" cm="1">
        <f t="array" ref="K15">IFERROR(_xlfn.XLOOKUP($C15,Internal_labour_calcs!$P$13:$P$22,_xlfn.XLOOKUP(K$9,Internal_labour_calcs!$Q$12:$AA$12,Internal_labour_calcs!$Q$13:$AA$22)),0)
+IFERROR(_xlfn.XLOOKUP($C15,Outsourced_labour_calcs!$P$13:$P$21,_xlfn.XLOOKUP(K$9,Outsourced_labour_calcs!$Q$12:$AA$12,Outsourced_labour_calcs!$Q$13:$AA$21)),0)</f>
        <v>100642.24704677485</v>
      </c>
      <c r="L15" s="245" cm="1">
        <f t="array" ref="L15">IFERROR(_xlfn.XLOOKUP($C15,Internal_labour_calcs!$P$13:$P$22,_xlfn.XLOOKUP(L$9,Internal_labour_calcs!$Q$12:$AA$12,Internal_labour_calcs!$Q$13:$AA$22)),0)
+IFERROR(_xlfn.XLOOKUP($C15,Outsourced_labour_calcs!$P$13:$P$21,_xlfn.XLOOKUP(L$9,Outsourced_labour_calcs!$Q$12:$AA$12,Outsourced_labour_calcs!$Q$13:$AA$21)),0)</f>
        <v>83868.539205645677</v>
      </c>
      <c r="M15" s="245" cm="1">
        <f t="array" ref="M15">IFERROR(_xlfn.XLOOKUP($C15,Internal_labour_calcs!$P$13:$P$22,_xlfn.XLOOKUP(M$9,Internal_labour_calcs!$Q$12:$AA$12,Internal_labour_calcs!$Q$13:$AA$22)),0)
+IFERROR(_xlfn.XLOOKUP($C15,Outsourced_labour_calcs!$P$13:$P$21,_xlfn.XLOOKUP(M$9,Outsourced_labour_calcs!$Q$12:$AA$12,Outsourced_labour_calcs!$Q$13:$AA$21)),0)</f>
        <v>0</v>
      </c>
      <c r="N15" s="245" cm="1">
        <f t="array" ref="N15">IFERROR(_xlfn.XLOOKUP($C15,Internal_labour_calcs!$P$13:$P$22,_xlfn.XLOOKUP(N$9,Internal_labour_calcs!$Q$12:$AA$12,Internal_labour_calcs!$Q$13:$AA$22)),0)
+IFERROR(_xlfn.XLOOKUP($C15,Outsourced_labour_calcs!$P$13:$P$21,_xlfn.XLOOKUP(N$9,Outsourced_labour_calcs!$Q$12:$AA$12,Outsourced_labour_calcs!$Q$13:$AA$21)),0)</f>
        <v>0</v>
      </c>
      <c r="O15" s="246">
        <f t="shared" si="0"/>
        <v>447092.37487740279</v>
      </c>
      <c r="P15" s="247">
        <f t="shared" si="2"/>
        <v>447092.37487740279</v>
      </c>
      <c r="Q15" s="52" t="str">
        <f>IF(ROUND(SUM(IFERROR(_xlfn.XLOOKUP($C15,Internal_labour_calcs!$P$13:$P$21,Internal_labour_calcs!$AB$13:$AB$21),0),IFERROR(_xlfn.XLOOKUP($C15,Outsourced_labour_calcs!$P$13:$P$21,Outsourced_labour_calcs!$AB$13:$AB$21),0))-P15,0)=0,"OK","ERROR")</f>
        <v>OK</v>
      </c>
      <c r="R15" s="279" t="str">
        <f t="shared" si="1"/>
        <v>Finance</v>
      </c>
      <c r="S15" s="301"/>
      <c r="T15" s="61"/>
    </row>
    <row r="16" spans="1:26" s="60" customFormat="1" ht="17.25" outlineLevel="1" thickBot="1" x14ac:dyDescent="0.35">
      <c r="B16" s="114"/>
      <c r="C16" s="69" t="str">
        <f>'Key assumptions'!G29</f>
        <v>IT</v>
      </c>
      <c r="D16" s="245">
        <f>'Historical indirect capex'!E12*D$62</f>
        <v>0</v>
      </c>
      <c r="E16" s="245">
        <f>'Historical indirect capex'!F12*E$62</f>
        <v>35680.666230731418</v>
      </c>
      <c r="F16" s="245">
        <f>'Historical indirect capex'!G12*F$62</f>
        <v>22485.690438350957</v>
      </c>
      <c r="G16" s="245" cm="1">
        <f t="array" ref="G16">IFERROR(_xlfn.XLOOKUP($C16,Internal_labour_calcs!$P$13:$P$22,_xlfn.XLOOKUP(G$9,Internal_labour_calcs!$Q$12:$AA$12,Internal_labour_calcs!$Q$13:$AA$22)),0)
+IFERROR(_xlfn.XLOOKUP($C16,Outsourced_labour_calcs!$P$13:$P$21,_xlfn.XLOOKUP(G$9,Outsourced_labour_calcs!$Q$12:$AA$12,Outsourced_labour_calcs!$Q$13:$AA$21)),0)</f>
        <v>0</v>
      </c>
      <c r="H16" s="245" cm="1">
        <f t="array" ref="H16">IFERROR(_xlfn.XLOOKUP($C16,Internal_labour_calcs!$P$13:$P$22,_xlfn.XLOOKUP(H$9,Internal_labour_calcs!$Q$12:$AA$12,Internal_labour_calcs!$Q$13:$AA$22)),0)
+IFERROR(_xlfn.XLOOKUP($C16,Outsourced_labour_calcs!$P$13:$P$21,_xlfn.XLOOKUP(H$9,Outsourced_labour_calcs!$Q$12:$AA$12,Outsourced_labour_calcs!$Q$13:$AA$21)),0)</f>
        <v>341288.35387122072</v>
      </c>
      <c r="I16" s="245" cm="1">
        <f t="array" ref="I16">IFERROR(_xlfn.XLOOKUP($C16,Internal_labour_calcs!$P$13:$P$22,_xlfn.XLOOKUP(I$9,Internal_labour_calcs!$Q$12:$AA$12,Internal_labour_calcs!$Q$13:$AA$22)),0)
+IFERROR(_xlfn.XLOOKUP($C16,Outsourced_labour_calcs!$P$13:$P$21,_xlfn.XLOOKUP(I$9,Outsourced_labour_calcs!$Q$12:$AA$12,Outsourced_labour_calcs!$Q$13:$AA$21)),0)</f>
        <v>998535.50207068434</v>
      </c>
      <c r="J16" s="245" cm="1">
        <f t="array" ref="J16">IFERROR(_xlfn.XLOOKUP($C16,Internal_labour_calcs!$P$13:$P$22,_xlfn.XLOOKUP(J$9,Internal_labour_calcs!$Q$12:$AA$12,Internal_labour_calcs!$Q$13:$AA$22)),0)
+IFERROR(_xlfn.XLOOKUP($C16,Outsourced_labour_calcs!$P$13:$P$21,_xlfn.XLOOKUP(J$9,Outsourced_labour_calcs!$Q$12:$AA$12,Outsourced_labour_calcs!$Q$13:$AA$21)),0)</f>
        <v>846073.59721744503</v>
      </c>
      <c r="K16" s="245" cm="1">
        <f t="array" ref="K16">IFERROR(_xlfn.XLOOKUP($C16,Internal_labour_calcs!$P$13:$P$22,_xlfn.XLOOKUP(K$9,Internal_labour_calcs!$Q$12:$AA$12,Internal_labour_calcs!$Q$13:$AA$22)),0)
+IFERROR(_xlfn.XLOOKUP($C16,Outsourced_labour_calcs!$P$13:$P$21,_xlfn.XLOOKUP(K$9,Outsourced_labour_calcs!$Q$12:$AA$12,Outsourced_labour_calcs!$Q$13:$AA$21)),0)</f>
        <v>80058.373400705706</v>
      </c>
      <c r="L16" s="245" cm="1">
        <f t="array" ref="L16">IFERROR(_xlfn.XLOOKUP($C16,Internal_labour_calcs!$P$13:$P$22,_xlfn.XLOOKUP(L$9,Internal_labour_calcs!$Q$12:$AA$12,Internal_labour_calcs!$Q$13:$AA$22)),0)
+IFERROR(_xlfn.XLOOKUP($C16,Outsourced_labour_calcs!$P$13:$P$21,_xlfn.XLOOKUP(L$9,Outsourced_labour_calcs!$Q$12:$AA$12,Outsourced_labour_calcs!$Q$13:$AA$21)),0)</f>
        <v>104635.53274975299</v>
      </c>
      <c r="M16" s="245" cm="1">
        <f t="array" ref="M16">IFERROR(_xlfn.XLOOKUP($C16,Internal_labour_calcs!$P$13:$P$22,_xlfn.XLOOKUP(M$9,Internal_labour_calcs!$Q$12:$AA$12,Internal_labour_calcs!$Q$13:$AA$22)),0)
+IFERROR(_xlfn.XLOOKUP($C16,Outsourced_labour_calcs!$P$13:$P$21,_xlfn.XLOOKUP(M$9,Outsourced_labour_calcs!$Q$12:$AA$12,Outsourced_labour_calcs!$Q$13:$AA$21)),0)</f>
        <v>0</v>
      </c>
      <c r="N16" s="245" cm="1">
        <f t="array" ref="N16">IFERROR(_xlfn.XLOOKUP($C16,Internal_labour_calcs!$P$13:$P$22,_xlfn.XLOOKUP(N$9,Internal_labour_calcs!$Q$12:$AA$12,Internal_labour_calcs!$Q$13:$AA$22)),0)
+IFERROR(_xlfn.XLOOKUP($C16,Outsourced_labour_calcs!$P$13:$P$21,_xlfn.XLOOKUP(N$9,Outsourced_labour_calcs!$Q$12:$AA$12,Outsourced_labour_calcs!$Q$13:$AA$21)),0)</f>
        <v>0</v>
      </c>
      <c r="O16" s="246">
        <f t="shared" si="0"/>
        <v>2428757.7159788911</v>
      </c>
      <c r="P16" s="247">
        <f t="shared" si="2"/>
        <v>2370591.3593098088</v>
      </c>
      <c r="Q16" s="52" t="str">
        <f>IF(ROUND(SUM(IFERROR(_xlfn.XLOOKUP($C16,Internal_labour_calcs!$P$13:$P$21,Internal_labour_calcs!$AB$13:$AB$21),0),IFERROR(_xlfn.XLOOKUP($C16,Outsourced_labour_calcs!$P$13:$P$18,Outsourced_labour_calcs!$AB$13:$AB$18),0))-P16,0)=0,"OK","ERROR")</f>
        <v>OK</v>
      </c>
      <c r="R16" s="279" t="str">
        <f t="shared" si="1"/>
        <v>IT</v>
      </c>
    </row>
    <row r="17" spans="2:18" s="60" customFormat="1" ht="17.25" outlineLevel="1" thickBot="1" x14ac:dyDescent="0.35">
      <c r="B17" s="114"/>
      <c r="C17" s="69" t="str">
        <f>'Key assumptions'!G30</f>
        <v>Regulatory submissions</v>
      </c>
      <c r="D17" s="245">
        <f>'Historical indirect capex'!E13*D$62</f>
        <v>0</v>
      </c>
      <c r="E17" s="245">
        <f>'Historical indirect capex'!F13*E$62</f>
        <v>5831.9115266675226</v>
      </c>
      <c r="F17" s="245">
        <f>'Historical indirect capex'!G13*F$62</f>
        <v>60966.483138316711</v>
      </c>
      <c r="G17" s="245" cm="1">
        <f t="array" ref="G17">IFERROR(_xlfn.XLOOKUP($C17,Internal_labour_calcs!$P$13:$P$22,_xlfn.XLOOKUP(G$9,Internal_labour_calcs!$Q$12:$AA$12,Internal_labour_calcs!$Q$13:$AA$22)),0)
+IFERROR(_xlfn.XLOOKUP($C17,Outsourced_labour_calcs!$P$13:$P$21,_xlfn.XLOOKUP(G$9,Outsourced_labour_calcs!$Q$12:$AA$12,Outsourced_labour_calcs!$Q$13:$AA$21)),0)</f>
        <v>305265.21757233585</v>
      </c>
      <c r="H17" s="245" cm="1">
        <f t="array" ref="H17">IFERROR(_xlfn.XLOOKUP($C17,Internal_labour_calcs!$P$13:$P$22,_xlfn.XLOOKUP(H$9,Internal_labour_calcs!$Q$12:$AA$12,Internal_labour_calcs!$Q$13:$AA$22)),0)
+IFERROR(_xlfn.XLOOKUP($C17,Outsourced_labour_calcs!$P$13:$P$21,_xlfn.XLOOKUP(H$9,Outsourced_labour_calcs!$Q$12:$AA$12,Outsourced_labour_calcs!$Q$13:$AA$21)),0)</f>
        <v>0</v>
      </c>
      <c r="I17" s="245" cm="1">
        <f t="array" ref="I17">IFERROR(_xlfn.XLOOKUP($C17,Internal_labour_calcs!$P$13:$P$22,_xlfn.XLOOKUP(I$9,Internal_labour_calcs!$Q$12:$AA$12,Internal_labour_calcs!$Q$13:$AA$22)),0)
+IFERROR(_xlfn.XLOOKUP($C17,Outsourced_labour_calcs!$P$13:$P$21,_xlfn.XLOOKUP(I$9,Outsourced_labour_calcs!$Q$12:$AA$12,Outsourced_labour_calcs!$Q$13:$AA$21)),0)</f>
        <v>0</v>
      </c>
      <c r="J17" s="245" cm="1">
        <f t="array" ref="J17">IFERROR(_xlfn.XLOOKUP($C17,Internal_labour_calcs!$P$13:$P$22,_xlfn.XLOOKUP(J$9,Internal_labour_calcs!$Q$12:$AA$12,Internal_labour_calcs!$Q$13:$AA$22)),0)
+IFERROR(_xlfn.XLOOKUP($C17,Outsourced_labour_calcs!$P$13:$P$21,_xlfn.XLOOKUP(J$9,Outsourced_labour_calcs!$Q$12:$AA$12,Outsourced_labour_calcs!$Q$13:$AA$21)),0)</f>
        <v>0</v>
      </c>
      <c r="K17" s="245" cm="1">
        <f t="array" ref="K17">IFERROR(_xlfn.XLOOKUP($C17,Internal_labour_calcs!$P$13:$P$22,_xlfn.XLOOKUP(K$9,Internal_labour_calcs!$Q$12:$AA$12,Internal_labour_calcs!$Q$13:$AA$22)),0)
+IFERROR(_xlfn.XLOOKUP($C17,Outsourced_labour_calcs!$P$13:$P$21,_xlfn.XLOOKUP(K$9,Outsourced_labour_calcs!$Q$12:$AA$12,Outsourced_labour_calcs!$Q$13:$AA$21)),0)</f>
        <v>0</v>
      </c>
      <c r="L17" s="245" cm="1">
        <f t="array" ref="L17">IFERROR(_xlfn.XLOOKUP($C17,Internal_labour_calcs!$P$13:$P$22,_xlfn.XLOOKUP(L$9,Internal_labour_calcs!$Q$12:$AA$12,Internal_labour_calcs!$Q$13:$AA$22)),0)
+IFERROR(_xlfn.XLOOKUP($C17,Outsourced_labour_calcs!$P$13:$P$21,_xlfn.XLOOKUP(L$9,Outsourced_labour_calcs!$Q$12:$AA$12,Outsourced_labour_calcs!$Q$13:$AA$21)),0)</f>
        <v>0</v>
      </c>
      <c r="M17" s="245" cm="1">
        <f t="array" ref="M17">IFERROR(_xlfn.XLOOKUP($C17,Internal_labour_calcs!$P$13:$P$22,_xlfn.XLOOKUP(M$9,Internal_labour_calcs!$Q$12:$AA$12,Internal_labour_calcs!$Q$13:$AA$22)),0)
+IFERROR(_xlfn.XLOOKUP($C17,Outsourced_labour_calcs!$P$13:$P$21,_xlfn.XLOOKUP(M$9,Outsourced_labour_calcs!$Q$12:$AA$12,Outsourced_labour_calcs!$Q$13:$AA$21)),0)</f>
        <v>0</v>
      </c>
      <c r="N17" s="245" cm="1">
        <f t="array" ref="N17">IFERROR(_xlfn.XLOOKUP($C17,Internal_labour_calcs!$P$13:$P$22,_xlfn.XLOOKUP(N$9,Internal_labour_calcs!$Q$12:$AA$12,Internal_labour_calcs!$Q$13:$AA$22)),0)
+IFERROR(_xlfn.XLOOKUP($C17,Outsourced_labour_calcs!$P$13:$P$21,_xlfn.XLOOKUP(N$9,Outsourced_labour_calcs!$Q$12:$AA$12,Outsourced_labour_calcs!$Q$13:$AA$21)),0)</f>
        <v>0</v>
      </c>
      <c r="O17" s="246">
        <f t="shared" si="0"/>
        <v>372063.61223732011</v>
      </c>
      <c r="P17" s="247">
        <f t="shared" si="2"/>
        <v>305265.21757233585</v>
      </c>
      <c r="Q17" s="52" t="str">
        <f>IF(ROUND(SUM(IFERROR(_xlfn.XLOOKUP($C17,Internal_labour_calcs!$P$13:$P$21,Internal_labour_calcs!$AB$13:$AB$21),0),IFERROR(_xlfn.XLOOKUP($C17,Outsourced_labour_calcs!$P$13:$P$21,Outsourced_labour_calcs!$AB$13:$AB$21),0))-P17,0)=0,"OK","ERROR")</f>
        <v>OK</v>
      </c>
      <c r="R17" s="279" t="str">
        <f t="shared" si="1"/>
        <v>Regulatory submissions</v>
      </c>
    </row>
    <row r="18" spans="2:18" s="60" customFormat="1" ht="17.25" outlineLevel="1" thickBot="1" x14ac:dyDescent="0.35">
      <c r="B18" s="114"/>
      <c r="C18" s="69" t="str">
        <f>'Key assumptions'!G31</f>
        <v xml:space="preserve">System Resilience </v>
      </c>
      <c r="D18" s="245">
        <f>'Historical indirect capex'!E14*D$62</f>
        <v>0</v>
      </c>
      <c r="E18" s="245">
        <f>'Historical indirect capex'!F14*E$62</f>
        <v>2096777.9227823929</v>
      </c>
      <c r="F18" s="245">
        <f>'Historical indirect capex'!G14*F$62</f>
        <v>-418494.74412091682</v>
      </c>
      <c r="G18" s="245" cm="1">
        <f t="array" ref="G18">IFERROR(_xlfn.XLOOKUP($C18,Internal_labour_calcs!$P$13:$P$22,_xlfn.XLOOKUP(G$9,Internal_labour_calcs!$Q$12:$AA$12,Internal_labour_calcs!$Q$13:$AA$22)),0)
+IFERROR(_xlfn.XLOOKUP($C18,Outsourced_labour_calcs!$P$13:$P$21,_xlfn.XLOOKUP(G$9,Outsourced_labour_calcs!$Q$12:$AA$12,Outsourced_labour_calcs!$Q$13:$AA$21)),0)</f>
        <v>375029.06612561742</v>
      </c>
      <c r="H18" s="245" cm="1">
        <f t="array" ref="H18">IFERROR(_xlfn.XLOOKUP($C18,Internal_labour_calcs!$P$13:$P$22,_xlfn.XLOOKUP(H$9,Internal_labour_calcs!$Q$12:$AA$12,Internal_labour_calcs!$Q$13:$AA$22)),0)
+IFERROR(_xlfn.XLOOKUP($C18,Outsourced_labour_calcs!$P$13:$P$21,_xlfn.XLOOKUP(H$9,Outsourced_labour_calcs!$Q$12:$AA$12,Outsourced_labour_calcs!$Q$13:$AA$21)),0)</f>
        <v>0</v>
      </c>
      <c r="I18" s="245" cm="1">
        <f t="array" ref="I18">IFERROR(_xlfn.XLOOKUP($C18,Internal_labour_calcs!$P$13:$P$22,_xlfn.XLOOKUP(I$9,Internal_labour_calcs!$Q$12:$AA$12,Internal_labour_calcs!$Q$13:$AA$22)),0)
+IFERROR(_xlfn.XLOOKUP($C18,Outsourced_labour_calcs!$P$13:$P$21,_xlfn.XLOOKUP(I$9,Outsourced_labour_calcs!$Q$12:$AA$12,Outsourced_labour_calcs!$Q$13:$AA$21)),0)</f>
        <v>0</v>
      </c>
      <c r="J18" s="245" cm="1">
        <f t="array" ref="J18">IFERROR(_xlfn.XLOOKUP($C18,Internal_labour_calcs!$P$13:$P$22,_xlfn.XLOOKUP(J$9,Internal_labour_calcs!$Q$12:$AA$12,Internal_labour_calcs!$Q$13:$AA$22)),0)
+IFERROR(_xlfn.XLOOKUP($C18,Outsourced_labour_calcs!$P$13:$P$21,_xlfn.XLOOKUP(J$9,Outsourced_labour_calcs!$Q$12:$AA$12,Outsourced_labour_calcs!$Q$13:$AA$21)),0)</f>
        <v>0</v>
      </c>
      <c r="K18" s="245" cm="1">
        <f t="array" ref="K18">IFERROR(_xlfn.XLOOKUP($C18,Internal_labour_calcs!$P$13:$P$22,_xlfn.XLOOKUP(K$9,Internal_labour_calcs!$Q$12:$AA$12,Internal_labour_calcs!$Q$13:$AA$22)),0)
+IFERROR(_xlfn.XLOOKUP($C18,Outsourced_labour_calcs!$P$13:$P$21,_xlfn.XLOOKUP(K$9,Outsourced_labour_calcs!$Q$12:$AA$12,Outsourced_labour_calcs!$Q$13:$AA$21)),0)</f>
        <v>0</v>
      </c>
      <c r="L18" s="245" cm="1">
        <f t="array" ref="L18">IFERROR(_xlfn.XLOOKUP($C18,Internal_labour_calcs!$P$13:$P$22,_xlfn.XLOOKUP(L$9,Internal_labour_calcs!$Q$12:$AA$12,Internal_labour_calcs!$Q$13:$AA$22)),0)
+IFERROR(_xlfn.XLOOKUP($C18,Outsourced_labour_calcs!$P$13:$P$21,_xlfn.XLOOKUP(L$9,Outsourced_labour_calcs!$Q$12:$AA$12,Outsourced_labour_calcs!$Q$13:$AA$21)),0)</f>
        <v>0</v>
      </c>
      <c r="M18" s="245" cm="1">
        <f t="array" ref="M18">IFERROR(_xlfn.XLOOKUP($C18,Internal_labour_calcs!$P$13:$P$22,_xlfn.XLOOKUP(M$9,Internal_labour_calcs!$Q$12:$AA$12,Internal_labour_calcs!$Q$13:$AA$22)),0)
+IFERROR(_xlfn.XLOOKUP($C18,Outsourced_labour_calcs!$P$13:$P$21,_xlfn.XLOOKUP(M$9,Outsourced_labour_calcs!$Q$12:$AA$12,Outsourced_labour_calcs!$Q$13:$AA$21)),0)</f>
        <v>0</v>
      </c>
      <c r="N18" s="245" cm="1">
        <f t="array" ref="N18">IFERROR(_xlfn.XLOOKUP($C18,Internal_labour_calcs!$P$13:$P$22,_xlfn.XLOOKUP(N$9,Internal_labour_calcs!$Q$12:$AA$12,Internal_labour_calcs!$Q$13:$AA$22)),0)
+IFERROR(_xlfn.XLOOKUP($C18,Outsourced_labour_calcs!$P$13:$P$21,_xlfn.XLOOKUP(N$9,Outsourced_labour_calcs!$Q$12:$AA$12,Outsourced_labour_calcs!$Q$13:$AA$21)),0)</f>
        <v>0</v>
      </c>
      <c r="O18" s="246">
        <f t="shared" si="0"/>
        <v>2053312.2447870935</v>
      </c>
      <c r="P18" s="247">
        <f t="shared" si="2"/>
        <v>375029.06612561742</v>
      </c>
      <c r="Q18" s="52" t="str">
        <f>IF(ROUND(SUM(IFERROR(_xlfn.XLOOKUP($C18,Internal_labour_calcs!$P$13:$P$21,Internal_labour_calcs!$AB$13:$AB$21),0),IFERROR(_xlfn.XLOOKUP($C18,Outsourced_labour_calcs!$P$13:$P$21,Outsourced_labour_calcs!$AB$13:$AB$21),0))-P18,0)=0,"OK","ERROR")</f>
        <v>OK</v>
      </c>
      <c r="R18" s="279" t="str">
        <f t="shared" si="1"/>
        <v xml:space="preserve">System Resilience </v>
      </c>
    </row>
    <row r="19" spans="2:18" s="60" customFormat="1" ht="17.25" outlineLevel="1" thickBot="1" x14ac:dyDescent="0.35">
      <c r="B19" s="114"/>
      <c r="C19" s="69" t="str">
        <f>'Key assumptions'!G32</f>
        <v>Network Planning</v>
      </c>
      <c r="D19" s="245">
        <f>'Historical indirect capex'!E15*D$62</f>
        <v>0</v>
      </c>
      <c r="E19" s="245">
        <f>'Historical indirect capex'!F15*E$62</f>
        <v>0</v>
      </c>
      <c r="F19" s="245">
        <f>'Historical indirect capex'!G15*F$62</f>
        <v>10447.795358282732</v>
      </c>
      <c r="G19" s="245" cm="1">
        <f t="array" ref="G19">IFERROR(_xlfn.XLOOKUP($C19,Internal_labour_calcs!$P$13:$P$22,_xlfn.XLOOKUP(G$9,Internal_labour_calcs!$Q$12:$AA$12,Internal_labour_calcs!$Q$13:$AA$22)),0)
+IFERROR(_xlfn.XLOOKUP($C19,Outsourced_labour_calcs!$P$13:$P$21,_xlfn.XLOOKUP(G$9,Outsourced_labour_calcs!$Q$12:$AA$12,Outsourced_labour_calcs!$Q$13:$AA$21)),0)</f>
        <v>0</v>
      </c>
      <c r="H19" s="245" cm="1">
        <f t="array" ref="H19">IFERROR(_xlfn.XLOOKUP($C19,Internal_labour_calcs!$P$13:$P$22,_xlfn.XLOOKUP(H$9,Internal_labour_calcs!$Q$12:$AA$12,Internal_labour_calcs!$Q$13:$AA$22)),0)
+IFERROR(_xlfn.XLOOKUP($C19,Outsourced_labour_calcs!$P$13:$P$21,_xlfn.XLOOKUP(H$9,Outsourced_labour_calcs!$Q$12:$AA$12,Outsourced_labour_calcs!$Q$13:$AA$21)),0)</f>
        <v>0</v>
      </c>
      <c r="I19" s="245" cm="1">
        <f t="array" ref="I19">IFERROR(_xlfn.XLOOKUP($C19,Internal_labour_calcs!$P$13:$P$22,_xlfn.XLOOKUP(I$9,Internal_labour_calcs!$Q$12:$AA$12,Internal_labour_calcs!$Q$13:$AA$22)),0)
+IFERROR(_xlfn.XLOOKUP($C19,Outsourced_labour_calcs!$P$13:$P$21,_xlfn.XLOOKUP(I$9,Outsourced_labour_calcs!$Q$12:$AA$12,Outsourced_labour_calcs!$Q$13:$AA$21)),0)</f>
        <v>0</v>
      </c>
      <c r="J19" s="245" cm="1">
        <f t="array" ref="J19">IFERROR(_xlfn.XLOOKUP($C19,Internal_labour_calcs!$P$13:$P$22,_xlfn.XLOOKUP(J$9,Internal_labour_calcs!$Q$12:$AA$12,Internal_labour_calcs!$Q$13:$AA$22)),0)
+IFERROR(_xlfn.XLOOKUP($C19,Outsourced_labour_calcs!$P$13:$P$21,_xlfn.XLOOKUP(J$9,Outsourced_labour_calcs!$Q$12:$AA$12,Outsourced_labour_calcs!$Q$13:$AA$21)),0)</f>
        <v>0</v>
      </c>
      <c r="K19" s="245" cm="1">
        <f t="array" ref="K19">IFERROR(_xlfn.XLOOKUP($C19,Internal_labour_calcs!$P$13:$P$22,_xlfn.XLOOKUP(K$9,Internal_labour_calcs!$Q$12:$AA$12,Internal_labour_calcs!$Q$13:$AA$22)),0)
+IFERROR(_xlfn.XLOOKUP($C19,Outsourced_labour_calcs!$P$13:$P$21,_xlfn.XLOOKUP(K$9,Outsourced_labour_calcs!$Q$12:$AA$12,Outsourced_labour_calcs!$Q$13:$AA$21)),0)</f>
        <v>0</v>
      </c>
      <c r="L19" s="245" cm="1">
        <f t="array" ref="L19">IFERROR(_xlfn.XLOOKUP($C19,Internal_labour_calcs!$P$13:$P$22,_xlfn.XLOOKUP(L$9,Internal_labour_calcs!$Q$12:$AA$12,Internal_labour_calcs!$Q$13:$AA$22)),0)
+IFERROR(_xlfn.XLOOKUP($C19,Outsourced_labour_calcs!$P$13:$P$21,_xlfn.XLOOKUP(L$9,Outsourced_labour_calcs!$Q$12:$AA$12,Outsourced_labour_calcs!$Q$13:$AA$21)),0)</f>
        <v>0</v>
      </c>
      <c r="M19" s="245" cm="1">
        <f t="array" ref="M19">IFERROR(_xlfn.XLOOKUP($C19,Internal_labour_calcs!$P$13:$P$22,_xlfn.XLOOKUP(M$9,Internal_labour_calcs!$Q$12:$AA$12,Internal_labour_calcs!$Q$13:$AA$22)),0)
+IFERROR(_xlfn.XLOOKUP($C19,Outsourced_labour_calcs!$P$13:$P$21,_xlfn.XLOOKUP(M$9,Outsourced_labour_calcs!$Q$12:$AA$12,Outsourced_labour_calcs!$Q$13:$AA$21)),0)</f>
        <v>0</v>
      </c>
      <c r="N19" s="245" cm="1">
        <f t="array" ref="N19">IFERROR(_xlfn.XLOOKUP($C19,Internal_labour_calcs!$P$13:$P$22,_xlfn.XLOOKUP(N$9,Internal_labour_calcs!$Q$12:$AA$12,Internal_labour_calcs!$Q$13:$AA$22)),0)
+IFERROR(_xlfn.XLOOKUP($C19,Outsourced_labour_calcs!$P$13:$P$21,_xlfn.XLOOKUP(N$9,Outsourced_labour_calcs!$Q$12:$AA$12,Outsourced_labour_calcs!$Q$13:$AA$21)),0)</f>
        <v>0</v>
      </c>
      <c r="O19" s="246">
        <f t="shared" si="0"/>
        <v>10447.795358282732</v>
      </c>
      <c r="P19" s="247">
        <f t="shared" si="2"/>
        <v>0</v>
      </c>
      <c r="Q19" s="52" t="str">
        <f>IF(ROUND(SUM(IFERROR(_xlfn.XLOOKUP($C19,Internal_labour_calcs!$P$13:$P$21,Internal_labour_calcs!$AB$13:$AB$21),0),IFERROR(_xlfn.XLOOKUP($C19,Outsourced_labour_calcs!$P$13:$P$21,Outsourced_labour_calcs!$AB$13:$AB$21),0))-P19,0)=0,"OK","ERROR")</f>
        <v>OK</v>
      </c>
      <c r="R19" s="279" t="str">
        <f t="shared" si="1"/>
        <v>Network Planning</v>
      </c>
    </row>
    <row r="20" spans="2:18" s="60" customFormat="1" ht="17.25" outlineLevel="1" thickBot="1" x14ac:dyDescent="0.35">
      <c r="B20" s="114"/>
      <c r="C20" s="69" t="str">
        <f>'Key assumptions'!G33</f>
        <v>[Spare]</v>
      </c>
      <c r="D20" s="245">
        <f>'Historical indirect capex'!E16*D$62</f>
        <v>0</v>
      </c>
      <c r="E20" s="245">
        <f>'Historical indirect capex'!F16*E$62</f>
        <v>0</v>
      </c>
      <c r="F20" s="245">
        <f>'Historical indirect capex'!G16*F$62</f>
        <v>0</v>
      </c>
      <c r="G20" s="245" cm="1">
        <f t="array" ref="G20">IFERROR(_xlfn.XLOOKUP($C20,Internal_labour_calcs!$P$13:$P$22,_xlfn.XLOOKUP(G$9,Internal_labour_calcs!$Q$12:$AA$12,Internal_labour_calcs!$Q$13:$AA$22)),0)
+IFERROR(_xlfn.XLOOKUP($C20,Outsourced_labour_calcs!$P$13:$P$21,_xlfn.XLOOKUP(G$9,Outsourced_labour_calcs!$Q$12:$AA$12,Outsourced_labour_calcs!$Q$13:$AA$21)),0)</f>
        <v>0</v>
      </c>
      <c r="H20" s="245" cm="1">
        <f t="array" ref="H20">IFERROR(_xlfn.XLOOKUP($C20,Internal_labour_calcs!$P$13:$P$22,_xlfn.XLOOKUP(H$9,Internal_labour_calcs!$Q$12:$AA$12,Internal_labour_calcs!$Q$13:$AA$22)),0)
+IFERROR(_xlfn.XLOOKUP($C20,Outsourced_labour_calcs!$P$13:$P$21,_xlfn.XLOOKUP(H$9,Outsourced_labour_calcs!$Q$12:$AA$12,Outsourced_labour_calcs!$Q$13:$AA$21)),0)</f>
        <v>0</v>
      </c>
      <c r="I20" s="245" cm="1">
        <f t="array" ref="I20">IFERROR(_xlfn.XLOOKUP($C20,Internal_labour_calcs!$P$13:$P$22,_xlfn.XLOOKUP(I$9,Internal_labour_calcs!$Q$12:$AA$12,Internal_labour_calcs!$Q$13:$AA$22)),0)
+IFERROR(_xlfn.XLOOKUP($C20,Outsourced_labour_calcs!$P$13:$P$21,_xlfn.XLOOKUP(I$9,Outsourced_labour_calcs!$Q$12:$AA$12,Outsourced_labour_calcs!$Q$13:$AA$21)),0)</f>
        <v>0</v>
      </c>
      <c r="J20" s="245" cm="1">
        <f t="array" ref="J20">IFERROR(_xlfn.XLOOKUP($C20,Internal_labour_calcs!$P$13:$P$22,_xlfn.XLOOKUP(J$9,Internal_labour_calcs!$Q$12:$AA$12,Internal_labour_calcs!$Q$13:$AA$22)),0)
+IFERROR(_xlfn.XLOOKUP($C20,Outsourced_labour_calcs!$P$13:$P$21,_xlfn.XLOOKUP(J$9,Outsourced_labour_calcs!$Q$12:$AA$12,Outsourced_labour_calcs!$Q$13:$AA$21)),0)</f>
        <v>0</v>
      </c>
      <c r="K20" s="245" cm="1">
        <f t="array" ref="K20">IFERROR(_xlfn.XLOOKUP($C20,Internal_labour_calcs!$P$13:$P$22,_xlfn.XLOOKUP(K$9,Internal_labour_calcs!$Q$12:$AA$12,Internal_labour_calcs!$Q$13:$AA$22)),0)
+IFERROR(_xlfn.XLOOKUP($C20,Outsourced_labour_calcs!$P$13:$P$21,_xlfn.XLOOKUP(K$9,Outsourced_labour_calcs!$Q$12:$AA$12,Outsourced_labour_calcs!$Q$13:$AA$21)),0)</f>
        <v>0</v>
      </c>
      <c r="L20" s="245" cm="1">
        <f t="array" ref="L20">IFERROR(_xlfn.XLOOKUP($C20,Internal_labour_calcs!$P$13:$P$22,_xlfn.XLOOKUP(L$9,Internal_labour_calcs!$Q$12:$AA$12,Internal_labour_calcs!$Q$13:$AA$22)),0)
+IFERROR(_xlfn.XLOOKUP($C20,Outsourced_labour_calcs!$P$13:$P$21,_xlfn.XLOOKUP(L$9,Outsourced_labour_calcs!$Q$12:$AA$12,Outsourced_labour_calcs!$Q$13:$AA$21)),0)</f>
        <v>0</v>
      </c>
      <c r="M20" s="245" cm="1">
        <f t="array" ref="M20">IFERROR(_xlfn.XLOOKUP($C20,Internal_labour_calcs!$P$13:$P$22,_xlfn.XLOOKUP(M$9,Internal_labour_calcs!$Q$12:$AA$12,Internal_labour_calcs!$Q$13:$AA$22)),0)
+IFERROR(_xlfn.XLOOKUP($C20,Outsourced_labour_calcs!$P$13:$P$21,_xlfn.XLOOKUP(M$9,Outsourced_labour_calcs!$Q$12:$AA$12,Outsourced_labour_calcs!$Q$13:$AA$21)),0)</f>
        <v>0</v>
      </c>
      <c r="N20" s="245" cm="1">
        <f t="array" ref="N20">IFERROR(_xlfn.XLOOKUP($C20,Internal_labour_calcs!$P$13:$P$22,_xlfn.XLOOKUP(N$9,Internal_labour_calcs!$Q$12:$AA$12,Internal_labour_calcs!$Q$13:$AA$22)),0)
+IFERROR(_xlfn.XLOOKUP($C20,Outsourced_labour_calcs!$P$13:$P$21,_xlfn.XLOOKUP(N$9,Outsourced_labour_calcs!$Q$12:$AA$12,Outsourced_labour_calcs!$Q$13:$AA$21)),0)</f>
        <v>0</v>
      </c>
      <c r="O20" s="246">
        <f t="shared" si="0"/>
        <v>0</v>
      </c>
      <c r="P20" s="247">
        <f t="shared" si="2"/>
        <v>0</v>
      </c>
      <c r="Q20" s="52" t="str">
        <f>IF(ROUND(SUM(IFERROR(_xlfn.XLOOKUP($C20,Internal_labour_calcs!$P$13:$P$21,Internal_labour_calcs!$AB$13:$AB$21),0),IFERROR(_xlfn.XLOOKUP($C20,Outsourced_labour_calcs!$P$13:$P$21,Outsourced_labour_calcs!$AB$13:$AB$21),0))-P20,0)=0,"OK","ERROR")</f>
        <v>OK</v>
      </c>
      <c r="R20" s="279" t="str">
        <f t="shared" si="1"/>
        <v>[Spare]</v>
      </c>
    </row>
    <row r="21" spans="2:18" s="60" customFormat="1" ht="15.75" outlineLevel="1" thickBot="1" x14ac:dyDescent="0.35">
      <c r="B21" s="114"/>
      <c r="C21" s="68" t="s">
        <v>159</v>
      </c>
      <c r="D21" s="118"/>
      <c r="E21" s="118"/>
      <c r="F21" s="118"/>
      <c r="G21" s="118"/>
      <c r="H21" s="118"/>
      <c r="I21" s="118"/>
      <c r="J21" s="245"/>
      <c r="K21" s="245"/>
      <c r="L21" s="245"/>
      <c r="M21" s="245"/>
      <c r="N21" s="245"/>
      <c r="O21" s="177"/>
      <c r="P21" s="196"/>
      <c r="R21" s="279" t="str">
        <f t="shared" si="1"/>
        <v>Labour-related (direct)</v>
      </c>
    </row>
    <row r="22" spans="2:18" s="60" customFormat="1" ht="17.25" outlineLevel="1" thickBot="1" x14ac:dyDescent="0.35">
      <c r="B22" s="114"/>
      <c r="C22" s="69" t="str">
        <f t="shared" ref="C22:C28" si="3">C11</f>
        <v>Corporate</v>
      </c>
      <c r="D22" s="245">
        <f>'Historical indirect capex'!E20*D$62</f>
        <v>0</v>
      </c>
      <c r="E22" s="245">
        <f>'Historical indirect capex'!F20*E$62</f>
        <v>0</v>
      </c>
      <c r="F22" s="245">
        <f>'Historical indirect capex'!G20*F$62</f>
        <v>0</v>
      </c>
      <c r="G22" s="245" cm="1">
        <f t="array" ref="G22">_xlfn.XLOOKUP($C22,'Labour-related_calcs'!$B$77:$B$86,_xlfn.XLOOKUP(G$9,'Labour-related_calcs'!$C$76:$M$76,'Labour-related_calcs'!$C$77:$M$86))</f>
        <v>0</v>
      </c>
      <c r="H22" s="245" cm="1">
        <f t="array" ref="H22">_xlfn.XLOOKUP($C22,'Labour-related_calcs'!$B$77:$B$86,_xlfn.XLOOKUP(H$9,'Labour-related_calcs'!$C$76:$M$76,'Labour-related_calcs'!$C$77:$M$86))</f>
        <v>0</v>
      </c>
      <c r="I22" s="245" cm="1">
        <f t="array" ref="I22">_xlfn.XLOOKUP($C22,'Labour-related_calcs'!$B$77:$B$86,_xlfn.XLOOKUP(I$9,'Labour-related_calcs'!$C$76:$M$76,'Labour-related_calcs'!$C$77:$M$86))</f>
        <v>0</v>
      </c>
      <c r="J22" s="245" cm="1">
        <f t="array" ref="J22">_xlfn.XLOOKUP($C22,'Labour-related_calcs'!$B$77:$B$86,_xlfn.XLOOKUP(J$9,'Labour-related_calcs'!$C$76:$M$76,'Labour-related_calcs'!$C$77:$M$86))</f>
        <v>0</v>
      </c>
      <c r="K22" s="245" cm="1">
        <f t="array" ref="K22">_xlfn.XLOOKUP($C22,'Labour-related_calcs'!$B$77:$B$86,_xlfn.XLOOKUP(K$9,'Labour-related_calcs'!$C$76:$M$76,'Labour-related_calcs'!$C$77:$M$86))</f>
        <v>0</v>
      </c>
      <c r="L22" s="245" cm="1">
        <f t="array" ref="L22">_xlfn.XLOOKUP($C22,'Labour-related_calcs'!$B$77:$B$86,_xlfn.XLOOKUP(L$9,'Labour-related_calcs'!$C$76:$M$76,'Labour-related_calcs'!$C$77:$M$86))</f>
        <v>0</v>
      </c>
      <c r="M22" s="245" cm="1">
        <f t="array" ref="M22">_xlfn.XLOOKUP($C22,'Labour-related_calcs'!$B$77:$B$86,_xlfn.XLOOKUP(M$9,'Labour-related_calcs'!$C$76:$M$76,'Labour-related_calcs'!$C$77:$M$86))</f>
        <v>0</v>
      </c>
      <c r="N22" s="245" cm="1">
        <f t="array" ref="N22">_xlfn.XLOOKUP($C22,'Labour-related_calcs'!$B$77:$B$86,_xlfn.XLOOKUP(N$9,'Labour-related_calcs'!$C$76:$M$76,'Labour-related_calcs'!$C$77:$M$86))</f>
        <v>0</v>
      </c>
      <c r="O22" s="246">
        <f t="shared" ref="O22:O42" si="4">SUM(D22:N22)</f>
        <v>0</v>
      </c>
      <c r="P22" s="247">
        <f>SUM(G22:N22)</f>
        <v>0</v>
      </c>
      <c r="Q22" s="52" t="str">
        <f>IF(IFERROR(_xlfn.XLOOKUP($C22,'Labour-related_calcs'!$B$77:$B$86,'Labour-related_calcs'!$N$77:$N$86),0)=P22,"OK","ERROR")</f>
        <v>OK</v>
      </c>
      <c r="R22" s="279" t="str">
        <f t="shared" si="1"/>
        <v>Corporate</v>
      </c>
    </row>
    <row r="23" spans="2:18" s="60" customFormat="1" ht="17.25" outlineLevel="1" thickBot="1" x14ac:dyDescent="0.35">
      <c r="B23" s="114"/>
      <c r="C23" s="69" t="str">
        <f t="shared" si="3"/>
        <v>Asset Management</v>
      </c>
      <c r="D23" s="245">
        <f>'Historical indirect capex'!E21*D$62</f>
        <v>0</v>
      </c>
      <c r="E23" s="245">
        <f>'Historical indirect capex'!F21*E$62</f>
        <v>0</v>
      </c>
      <c r="F23" s="245">
        <f>'Historical indirect capex'!G21*F$62</f>
        <v>0</v>
      </c>
      <c r="G23" s="245" cm="1">
        <f t="array" ref="G23">_xlfn.XLOOKUP($C23,'Labour-related_calcs'!$B$77:$B$86,_xlfn.XLOOKUP(G$9,'Labour-related_calcs'!$C$76:$M$76,'Labour-related_calcs'!$C$77:$M$86))</f>
        <v>0</v>
      </c>
      <c r="H23" s="245" cm="1">
        <f t="array" ref="H23">_xlfn.XLOOKUP($C23,'Labour-related_calcs'!$B$77:$B$86,_xlfn.XLOOKUP(H$9,'Labour-related_calcs'!$C$76:$M$76,'Labour-related_calcs'!$C$77:$M$86))</f>
        <v>0</v>
      </c>
      <c r="I23" s="245" cm="1">
        <f t="array" ref="I23">_xlfn.XLOOKUP($C23,'Labour-related_calcs'!$B$77:$B$86,_xlfn.XLOOKUP(I$9,'Labour-related_calcs'!$C$76:$M$76,'Labour-related_calcs'!$C$77:$M$86))</f>
        <v>0</v>
      </c>
      <c r="J23" s="245" cm="1">
        <f t="array" ref="J23">_xlfn.XLOOKUP($C23,'Labour-related_calcs'!$B$77:$B$86,_xlfn.XLOOKUP(J$9,'Labour-related_calcs'!$C$76:$M$76,'Labour-related_calcs'!$C$77:$M$86))</f>
        <v>0</v>
      </c>
      <c r="K23" s="245" cm="1">
        <f t="array" ref="K23">_xlfn.XLOOKUP($C23,'Labour-related_calcs'!$B$77:$B$86,_xlfn.XLOOKUP(K$9,'Labour-related_calcs'!$C$76:$M$76,'Labour-related_calcs'!$C$77:$M$86))</f>
        <v>0</v>
      </c>
      <c r="L23" s="245" cm="1">
        <f t="array" ref="L23">_xlfn.XLOOKUP($C23,'Labour-related_calcs'!$B$77:$B$86,_xlfn.XLOOKUP(L$9,'Labour-related_calcs'!$C$76:$M$76,'Labour-related_calcs'!$C$77:$M$86))</f>
        <v>0</v>
      </c>
      <c r="M23" s="245" cm="1">
        <f t="array" ref="M23">_xlfn.XLOOKUP($C23,'Labour-related_calcs'!$B$77:$B$86,_xlfn.XLOOKUP(M$9,'Labour-related_calcs'!$C$76:$M$76,'Labour-related_calcs'!$C$77:$M$86))</f>
        <v>0</v>
      </c>
      <c r="N23" s="245" cm="1">
        <f t="array" ref="N23">_xlfn.XLOOKUP($C23,'Labour-related_calcs'!$B$77:$B$86,_xlfn.XLOOKUP(N$9,'Labour-related_calcs'!$C$76:$M$76,'Labour-related_calcs'!$C$77:$M$86))</f>
        <v>0</v>
      </c>
      <c r="O23" s="246">
        <f t="shared" si="4"/>
        <v>0</v>
      </c>
      <c r="P23" s="247">
        <f t="shared" ref="P23:P31" si="5">SUM(G23:N23)</f>
        <v>0</v>
      </c>
      <c r="Q23" s="52" t="str">
        <f>IF(IFERROR(_xlfn.XLOOKUP($C23,'Labour-related_calcs'!$B$77:$B$86,'Labour-related_calcs'!$N$77:$N$86),0)=P23,"OK","ERROR")</f>
        <v>OK</v>
      </c>
      <c r="R23" s="279" t="str">
        <f t="shared" si="1"/>
        <v>Asset Management</v>
      </c>
    </row>
    <row r="24" spans="2:18" s="60" customFormat="1" ht="17.25" outlineLevel="1" thickBot="1" x14ac:dyDescent="0.35">
      <c r="B24" s="114"/>
      <c r="C24" s="69" t="str">
        <f t="shared" si="3"/>
        <v>Delivery</v>
      </c>
      <c r="D24" s="245">
        <f>'Historical indirect capex'!E22*D$62</f>
        <v>0</v>
      </c>
      <c r="E24" s="245">
        <f>'Historical indirect capex'!F22*E$62</f>
        <v>0</v>
      </c>
      <c r="F24" s="245">
        <f>'Historical indirect capex'!G22*F$62</f>
        <v>0</v>
      </c>
      <c r="G24" s="245" cm="1">
        <f t="array" ref="G24">_xlfn.XLOOKUP($C24,'Labour-related_calcs'!$B$77:$B$86,_xlfn.XLOOKUP(G$9,'Labour-related_calcs'!$C$76:$M$76,'Labour-related_calcs'!$C$77:$M$86))</f>
        <v>0</v>
      </c>
      <c r="H24" s="245" cm="1">
        <f t="array" ref="H24">_xlfn.XLOOKUP($C24,'Labour-related_calcs'!$B$77:$B$86,_xlfn.XLOOKUP(H$9,'Labour-related_calcs'!$C$76:$M$76,'Labour-related_calcs'!$C$77:$M$86))</f>
        <v>12970.818934523182</v>
      </c>
      <c r="I24" s="245" cm="1">
        <f t="array" ref="I24">_xlfn.XLOOKUP($C24,'Labour-related_calcs'!$B$77:$B$86,_xlfn.XLOOKUP(I$9,'Labour-related_calcs'!$C$76:$M$76,'Labour-related_calcs'!$C$77:$M$86))</f>
        <v>12970.818934523182</v>
      </c>
      <c r="J24" s="245" cm="1">
        <f t="array" ref="J24">_xlfn.XLOOKUP($C24,'Labour-related_calcs'!$B$77:$B$86,_xlfn.XLOOKUP(J$9,'Labour-related_calcs'!$C$76:$M$76,'Labour-related_calcs'!$C$77:$M$86))</f>
        <v>12970.818934523182</v>
      </c>
      <c r="K24" s="245" cm="1">
        <f t="array" ref="K24">_xlfn.XLOOKUP($C24,'Labour-related_calcs'!$B$77:$B$86,_xlfn.XLOOKUP(K$9,'Labour-related_calcs'!$C$76:$M$76,'Labour-related_calcs'!$C$77:$M$86))</f>
        <v>0</v>
      </c>
      <c r="L24" s="245" cm="1">
        <f t="array" ref="L24">_xlfn.XLOOKUP($C24,'Labour-related_calcs'!$B$77:$B$86,_xlfn.XLOOKUP(L$9,'Labour-related_calcs'!$C$76:$M$76,'Labour-related_calcs'!$C$77:$M$86))</f>
        <v>0</v>
      </c>
      <c r="M24" s="245" cm="1">
        <f t="array" ref="M24">_xlfn.XLOOKUP($C24,'Labour-related_calcs'!$B$77:$B$86,_xlfn.XLOOKUP(M$9,'Labour-related_calcs'!$C$76:$M$76,'Labour-related_calcs'!$C$77:$M$86))</f>
        <v>0</v>
      </c>
      <c r="N24" s="245" cm="1">
        <f t="array" ref="N24">_xlfn.XLOOKUP($C24,'Labour-related_calcs'!$B$77:$B$86,_xlfn.XLOOKUP(N$9,'Labour-related_calcs'!$C$76:$M$76,'Labour-related_calcs'!$C$77:$M$86))</f>
        <v>0</v>
      </c>
      <c r="O24" s="246">
        <f t="shared" si="4"/>
        <v>38912.456803569548</v>
      </c>
      <c r="P24" s="247">
        <f t="shared" si="5"/>
        <v>38912.456803569548</v>
      </c>
      <c r="Q24" s="52" t="str">
        <f>IF(IFERROR(_xlfn.XLOOKUP($C24,'Labour-related_calcs'!$B$77:$B$86,'Labour-related_calcs'!$N$77:$N$86),0)=P24,"OK","ERROR")</f>
        <v>OK</v>
      </c>
      <c r="R24" s="279" t="str">
        <f t="shared" si="1"/>
        <v>Delivery</v>
      </c>
    </row>
    <row r="25" spans="2:18" s="60" customFormat="1" ht="17.25" outlineLevel="1" thickBot="1" x14ac:dyDescent="0.35">
      <c r="B25" s="114"/>
      <c r="C25" s="69" t="str">
        <f t="shared" si="3"/>
        <v>Network Operations</v>
      </c>
      <c r="D25" s="245">
        <f>'Historical indirect capex'!E23*D$62</f>
        <v>0</v>
      </c>
      <c r="E25" s="245">
        <f>'Historical indirect capex'!F23*E$62</f>
        <v>0</v>
      </c>
      <c r="F25" s="245">
        <f>'Historical indirect capex'!G23*F$62</f>
        <v>0</v>
      </c>
      <c r="G25" s="245" cm="1">
        <f t="array" ref="G25">_xlfn.XLOOKUP($C25,'Labour-related_calcs'!$B$77:$B$86,_xlfn.XLOOKUP(G$9,'Labour-related_calcs'!$C$76:$M$76,'Labour-related_calcs'!$C$77:$M$86))</f>
        <v>0</v>
      </c>
      <c r="H25" s="245" cm="1">
        <f t="array" ref="H25">_xlfn.XLOOKUP($C25,'Labour-related_calcs'!$B$77:$B$86,_xlfn.XLOOKUP(H$9,'Labour-related_calcs'!$C$76:$M$76,'Labour-related_calcs'!$C$77:$M$86))</f>
        <v>18578.426869410327</v>
      </c>
      <c r="I25" s="245" cm="1">
        <f t="array" ref="I25">_xlfn.XLOOKUP($C25,'Labour-related_calcs'!$B$77:$B$86,_xlfn.XLOOKUP(I$9,'Labour-related_calcs'!$C$76:$M$76,'Labour-related_calcs'!$C$77:$M$86))</f>
        <v>18578.426869410327</v>
      </c>
      <c r="J25" s="245" cm="1">
        <f t="array" ref="J25">_xlfn.XLOOKUP($C25,'Labour-related_calcs'!$B$77:$B$86,_xlfn.XLOOKUP(J$9,'Labour-related_calcs'!$C$76:$M$76,'Labour-related_calcs'!$C$77:$M$86))</f>
        <v>18578.426869410327</v>
      </c>
      <c r="K25" s="245" cm="1">
        <f t="array" ref="K25">_xlfn.XLOOKUP($C25,'Labour-related_calcs'!$B$77:$B$86,_xlfn.XLOOKUP(K$9,'Labour-related_calcs'!$C$76:$M$76,'Labour-related_calcs'!$C$77:$M$86))</f>
        <v>0</v>
      </c>
      <c r="L25" s="245" cm="1">
        <f t="array" ref="L25">_xlfn.XLOOKUP($C25,'Labour-related_calcs'!$B$77:$B$86,_xlfn.XLOOKUP(L$9,'Labour-related_calcs'!$C$76:$M$76,'Labour-related_calcs'!$C$77:$M$86))</f>
        <v>0</v>
      </c>
      <c r="M25" s="245" cm="1">
        <f t="array" ref="M25">_xlfn.XLOOKUP($C25,'Labour-related_calcs'!$B$77:$B$86,_xlfn.XLOOKUP(M$9,'Labour-related_calcs'!$C$76:$M$76,'Labour-related_calcs'!$C$77:$M$86))</f>
        <v>0</v>
      </c>
      <c r="N25" s="245" cm="1">
        <f t="array" ref="N25">_xlfn.XLOOKUP($C25,'Labour-related_calcs'!$B$77:$B$86,_xlfn.XLOOKUP(N$9,'Labour-related_calcs'!$C$76:$M$76,'Labour-related_calcs'!$C$77:$M$86))</f>
        <v>0</v>
      </c>
      <c r="O25" s="246">
        <f t="shared" si="4"/>
        <v>55735.280608230983</v>
      </c>
      <c r="P25" s="247">
        <f t="shared" si="5"/>
        <v>55735.280608230983</v>
      </c>
      <c r="Q25" s="52" t="str">
        <f>IF(IFERROR(_xlfn.XLOOKUP($C25,'Labour-related_calcs'!$B$77:$B$86,'Labour-related_calcs'!$N$77:$N$86),0)=P25,"OK","ERROR")</f>
        <v>OK</v>
      </c>
      <c r="R25" s="279" t="str">
        <f t="shared" si="1"/>
        <v>Network Operations</v>
      </c>
    </row>
    <row r="26" spans="2:18" s="60" customFormat="1" ht="17.25" outlineLevel="1" thickBot="1" x14ac:dyDescent="0.35">
      <c r="B26" s="114"/>
      <c r="C26" s="69" t="str">
        <f t="shared" si="3"/>
        <v>Finance</v>
      </c>
      <c r="D26" s="245">
        <f>'Historical indirect capex'!E24*D$62</f>
        <v>0</v>
      </c>
      <c r="E26" s="245">
        <f>'Historical indirect capex'!F24*E$62</f>
        <v>0</v>
      </c>
      <c r="F26" s="245">
        <f>'Historical indirect capex'!G24*F$62</f>
        <v>0</v>
      </c>
      <c r="G26" s="245" cm="1">
        <f t="array" ref="G26">_xlfn.XLOOKUP($C26,'Labour-related_calcs'!$B$77:$B$86,_xlfn.XLOOKUP(G$9,'Labour-related_calcs'!$C$76:$M$76,'Labour-related_calcs'!$C$77:$M$86))</f>
        <v>0</v>
      </c>
      <c r="H26" s="245" cm="1">
        <f t="array" ref="H26">_xlfn.XLOOKUP($C26,'Labour-related_calcs'!$B$77:$B$86,_xlfn.XLOOKUP(H$9,'Labour-related_calcs'!$C$76:$M$76,'Labour-related_calcs'!$C$77:$M$86))</f>
        <v>46596.899999999994</v>
      </c>
      <c r="I26" s="245" cm="1">
        <f t="array" ref="I26">_xlfn.XLOOKUP($C26,'Labour-related_calcs'!$B$77:$B$86,_xlfn.XLOOKUP(I$9,'Labour-related_calcs'!$C$76:$M$76,'Labour-related_calcs'!$C$77:$M$86))</f>
        <v>34917.399999999994</v>
      </c>
      <c r="J26" s="245" cm="1">
        <f t="array" ref="J26">_xlfn.XLOOKUP($C26,'Labour-related_calcs'!$B$77:$B$86,_xlfn.XLOOKUP(J$9,'Labour-related_calcs'!$C$76:$M$76,'Labour-related_calcs'!$C$77:$M$86))</f>
        <v>15913.8</v>
      </c>
      <c r="K26" s="245" cm="1">
        <f t="array" ref="K26">_xlfn.XLOOKUP($C26,'Labour-related_calcs'!$B$77:$B$86,_xlfn.XLOOKUP(K$9,'Labour-related_calcs'!$C$76:$M$76,'Labour-related_calcs'!$C$77:$M$86))</f>
        <v>12377.4</v>
      </c>
      <c r="L26" s="245" cm="1">
        <f t="array" ref="L26">_xlfn.XLOOKUP($C26,'Labour-related_calcs'!$B$77:$B$86,_xlfn.XLOOKUP(L$9,'Labour-related_calcs'!$C$76:$M$76,'Labour-related_calcs'!$C$77:$M$86))</f>
        <v>0</v>
      </c>
      <c r="M26" s="245" cm="1">
        <f t="array" ref="M26">_xlfn.XLOOKUP($C26,'Labour-related_calcs'!$B$77:$B$86,_xlfn.XLOOKUP(M$9,'Labour-related_calcs'!$C$76:$M$76,'Labour-related_calcs'!$C$77:$M$86))</f>
        <v>0</v>
      </c>
      <c r="N26" s="245" cm="1">
        <f t="array" ref="N26">_xlfn.XLOOKUP($C26,'Labour-related_calcs'!$B$77:$B$86,_xlfn.XLOOKUP(N$9,'Labour-related_calcs'!$C$76:$M$76,'Labour-related_calcs'!$C$77:$M$86))</f>
        <v>0</v>
      </c>
      <c r="O26" s="246">
        <f t="shared" si="4"/>
        <v>109805.49999999999</v>
      </c>
      <c r="P26" s="247">
        <f t="shared" si="5"/>
        <v>109805.49999999999</v>
      </c>
      <c r="Q26" s="52" t="str">
        <f>IF(IFERROR(_xlfn.XLOOKUP($C26,'Labour-related_calcs'!$B$77:$B$86,'Labour-related_calcs'!$N$77:$N$86),0)=P26,"OK","ERROR")</f>
        <v>OK</v>
      </c>
      <c r="R26" s="279" t="str">
        <f t="shared" si="1"/>
        <v>Finance</v>
      </c>
    </row>
    <row r="27" spans="2:18" s="60" customFormat="1" ht="17.25" outlineLevel="1" thickBot="1" x14ac:dyDescent="0.35">
      <c r="B27" s="114"/>
      <c r="C27" s="69" t="str">
        <f t="shared" si="3"/>
        <v>IT</v>
      </c>
      <c r="D27" s="245">
        <f>'Historical indirect capex'!E25*D$62</f>
        <v>0</v>
      </c>
      <c r="E27" s="245">
        <f>'Historical indirect capex'!F25*E$62</f>
        <v>0</v>
      </c>
      <c r="F27" s="245">
        <f>'Historical indirect capex'!G25*F$62</f>
        <v>0</v>
      </c>
      <c r="G27" s="245" cm="1">
        <f t="array" ref="G27">_xlfn.XLOOKUP($C27,'Labour-related_calcs'!$B$77:$B$86,_xlfn.XLOOKUP(G$9,'Labour-related_calcs'!$C$76:$M$76,'Labour-related_calcs'!$C$77:$M$86))</f>
        <v>0</v>
      </c>
      <c r="H27" s="245" cm="1">
        <f t="array" ref="H27">_xlfn.XLOOKUP($C27,'Labour-related_calcs'!$B$77:$B$86,_xlfn.XLOOKUP(H$9,'Labour-related_calcs'!$C$76:$M$76,'Labour-related_calcs'!$C$77:$M$86))</f>
        <v>2001.7252964498368</v>
      </c>
      <c r="I27" s="245" cm="1">
        <f t="array" ref="I27">_xlfn.XLOOKUP($C27,'Labour-related_calcs'!$B$77:$B$86,_xlfn.XLOOKUP(I$9,'Labour-related_calcs'!$C$76:$M$76,'Labour-related_calcs'!$C$77:$M$86))</f>
        <v>2001.7252964498368</v>
      </c>
      <c r="J27" s="245" cm="1">
        <f t="array" ref="J27">_xlfn.XLOOKUP($C27,'Labour-related_calcs'!$B$77:$B$86,_xlfn.XLOOKUP(J$9,'Labour-related_calcs'!$C$76:$M$76,'Labour-related_calcs'!$C$77:$M$86))</f>
        <v>2001.7252964498368</v>
      </c>
      <c r="K27" s="245" cm="1">
        <f t="array" ref="K27">_xlfn.XLOOKUP($C27,'Labour-related_calcs'!$B$77:$B$86,_xlfn.XLOOKUP(K$9,'Labour-related_calcs'!$C$76:$M$76,'Labour-related_calcs'!$C$77:$M$86))</f>
        <v>0</v>
      </c>
      <c r="L27" s="245" cm="1">
        <f t="array" ref="L27">_xlfn.XLOOKUP($C27,'Labour-related_calcs'!$B$77:$B$86,_xlfn.XLOOKUP(L$9,'Labour-related_calcs'!$C$76:$M$76,'Labour-related_calcs'!$C$77:$M$86))</f>
        <v>0</v>
      </c>
      <c r="M27" s="245" cm="1">
        <f t="array" ref="M27">_xlfn.XLOOKUP($C27,'Labour-related_calcs'!$B$77:$B$86,_xlfn.XLOOKUP(M$9,'Labour-related_calcs'!$C$76:$M$76,'Labour-related_calcs'!$C$77:$M$86))</f>
        <v>0</v>
      </c>
      <c r="N27" s="245" cm="1">
        <f t="array" ref="N27">_xlfn.XLOOKUP($C27,'Labour-related_calcs'!$B$77:$B$86,_xlfn.XLOOKUP(N$9,'Labour-related_calcs'!$C$76:$M$76,'Labour-related_calcs'!$C$77:$M$86))</f>
        <v>0</v>
      </c>
      <c r="O27" s="246">
        <f t="shared" si="4"/>
        <v>6005.1758893495107</v>
      </c>
      <c r="P27" s="247">
        <f t="shared" si="5"/>
        <v>6005.1758893495107</v>
      </c>
      <c r="Q27" s="52" t="str">
        <f>IF(IFERROR(_xlfn.XLOOKUP($C27,'Labour-related_calcs'!$B$77:$B$86,'Labour-related_calcs'!$N$77:$N$86),0)=P27,"OK","ERROR")</f>
        <v>OK</v>
      </c>
      <c r="R27" s="279" t="str">
        <f t="shared" si="1"/>
        <v>IT</v>
      </c>
    </row>
    <row r="28" spans="2:18" s="60" customFormat="1" ht="17.25" outlineLevel="1" thickBot="1" x14ac:dyDescent="0.35">
      <c r="B28" s="114"/>
      <c r="C28" s="69" t="str">
        <f t="shared" si="3"/>
        <v>Regulatory submissions</v>
      </c>
      <c r="D28" s="245">
        <f>'Historical indirect capex'!E26*D$62</f>
        <v>0</v>
      </c>
      <c r="E28" s="245">
        <f>'Historical indirect capex'!F26*E$62</f>
        <v>181.85403927504169</v>
      </c>
      <c r="F28" s="245">
        <f>'Historical indirect capex'!G26*F$62</f>
        <v>22.232090167957377</v>
      </c>
      <c r="G28" s="245" cm="1">
        <f t="array" ref="G28">_xlfn.XLOOKUP($C28,'Labour-related_calcs'!$B$77:$B$86,_xlfn.XLOOKUP(G$9,'Labour-related_calcs'!$C$76:$M$76,'Labour-related_calcs'!$C$77:$M$86))</f>
        <v>0</v>
      </c>
      <c r="H28" s="245" cm="1">
        <f t="array" ref="H28">_xlfn.XLOOKUP($C28,'Labour-related_calcs'!$B$77:$B$86,_xlfn.XLOOKUP(H$9,'Labour-related_calcs'!$C$76:$M$76,'Labour-related_calcs'!$C$77:$M$86))</f>
        <v>0</v>
      </c>
      <c r="I28" s="245" cm="1">
        <f t="array" ref="I28">_xlfn.XLOOKUP($C28,'Labour-related_calcs'!$B$77:$B$86,_xlfn.XLOOKUP(I$9,'Labour-related_calcs'!$C$76:$M$76,'Labour-related_calcs'!$C$77:$M$86))</f>
        <v>0</v>
      </c>
      <c r="J28" s="245" cm="1">
        <f t="array" ref="J28">_xlfn.XLOOKUP($C28,'Labour-related_calcs'!$B$77:$B$86,_xlfn.XLOOKUP(J$9,'Labour-related_calcs'!$C$76:$M$76,'Labour-related_calcs'!$C$77:$M$86))</f>
        <v>0</v>
      </c>
      <c r="K28" s="245" cm="1">
        <f t="array" ref="K28">_xlfn.XLOOKUP($C28,'Labour-related_calcs'!$B$77:$B$86,_xlfn.XLOOKUP(K$9,'Labour-related_calcs'!$C$76:$M$76,'Labour-related_calcs'!$C$77:$M$86))</f>
        <v>0</v>
      </c>
      <c r="L28" s="245" cm="1">
        <f t="array" ref="L28">_xlfn.XLOOKUP($C28,'Labour-related_calcs'!$B$77:$B$86,_xlfn.XLOOKUP(L$9,'Labour-related_calcs'!$C$76:$M$76,'Labour-related_calcs'!$C$77:$M$86))</f>
        <v>0</v>
      </c>
      <c r="M28" s="245" cm="1">
        <f t="array" ref="M28">_xlfn.XLOOKUP($C28,'Labour-related_calcs'!$B$77:$B$86,_xlfn.XLOOKUP(M$9,'Labour-related_calcs'!$C$76:$M$76,'Labour-related_calcs'!$C$77:$M$86))</f>
        <v>0</v>
      </c>
      <c r="N28" s="245" cm="1">
        <f t="array" ref="N28">_xlfn.XLOOKUP($C28,'Labour-related_calcs'!$B$77:$B$86,_xlfn.XLOOKUP(N$9,'Labour-related_calcs'!$C$76:$M$76,'Labour-related_calcs'!$C$77:$M$86))</f>
        <v>0</v>
      </c>
      <c r="O28" s="246">
        <f t="shared" si="4"/>
        <v>204.08612944299907</v>
      </c>
      <c r="P28" s="247">
        <f t="shared" si="5"/>
        <v>0</v>
      </c>
      <c r="Q28" s="52" t="str">
        <f>IF(IFERROR(_xlfn.XLOOKUP($C28,'Labour-related_calcs'!$B$77:$B$86,'Labour-related_calcs'!$N$77:$N$86),0)=P28,"OK","ERROR")</f>
        <v>OK</v>
      </c>
      <c r="R28" s="279" t="str">
        <f t="shared" si="1"/>
        <v>Regulatory submissions</v>
      </c>
    </row>
    <row r="29" spans="2:18" s="60" customFormat="1" ht="17.25" outlineLevel="1" thickBot="1" x14ac:dyDescent="0.35">
      <c r="B29" s="114"/>
      <c r="C29" s="69" t="str">
        <f t="shared" ref="C29:C31" si="6">C18</f>
        <v xml:space="preserve">System Resilience </v>
      </c>
      <c r="D29" s="245">
        <f>'Historical indirect capex'!E27*D$62</f>
        <v>0</v>
      </c>
      <c r="E29" s="245">
        <f>'Historical indirect capex'!F27*E$62</f>
        <v>2944.3689234450053</v>
      </c>
      <c r="F29" s="245">
        <f>'Historical indirect capex'!G27*F$62</f>
        <v>2609.2580130484248</v>
      </c>
      <c r="G29" s="245" cm="1">
        <f t="array" ref="G29">_xlfn.XLOOKUP($C29,'Labour-related_calcs'!$B$77:$B$86,_xlfn.XLOOKUP(G$9,'Labour-related_calcs'!$C$76:$M$76,'Labour-related_calcs'!$C$77:$M$86))</f>
        <v>0</v>
      </c>
      <c r="H29" s="245" cm="1">
        <f t="array" ref="H29">_xlfn.XLOOKUP($C29,'Labour-related_calcs'!$B$77:$B$86,_xlfn.XLOOKUP(H$9,'Labour-related_calcs'!$C$76:$M$76,'Labour-related_calcs'!$C$77:$M$86))</f>
        <v>0</v>
      </c>
      <c r="I29" s="245" cm="1">
        <f t="array" ref="I29">_xlfn.XLOOKUP($C29,'Labour-related_calcs'!$B$77:$B$86,_xlfn.XLOOKUP(I$9,'Labour-related_calcs'!$C$76:$M$76,'Labour-related_calcs'!$C$77:$M$86))</f>
        <v>0</v>
      </c>
      <c r="J29" s="245" cm="1">
        <f t="array" ref="J29">_xlfn.XLOOKUP($C29,'Labour-related_calcs'!$B$77:$B$86,_xlfn.XLOOKUP(J$9,'Labour-related_calcs'!$C$76:$M$76,'Labour-related_calcs'!$C$77:$M$86))</f>
        <v>0</v>
      </c>
      <c r="K29" s="245" cm="1">
        <f t="array" ref="K29">_xlfn.XLOOKUP($C29,'Labour-related_calcs'!$B$77:$B$86,_xlfn.XLOOKUP(K$9,'Labour-related_calcs'!$C$76:$M$76,'Labour-related_calcs'!$C$77:$M$86))</f>
        <v>0</v>
      </c>
      <c r="L29" s="245" cm="1">
        <f t="array" ref="L29">_xlfn.XLOOKUP($C29,'Labour-related_calcs'!$B$77:$B$86,_xlfn.XLOOKUP(L$9,'Labour-related_calcs'!$C$76:$M$76,'Labour-related_calcs'!$C$77:$M$86))</f>
        <v>0</v>
      </c>
      <c r="M29" s="245" cm="1">
        <f t="array" ref="M29">_xlfn.XLOOKUP($C29,'Labour-related_calcs'!$B$77:$B$86,_xlfn.XLOOKUP(M$9,'Labour-related_calcs'!$C$76:$M$76,'Labour-related_calcs'!$C$77:$M$86))</f>
        <v>0</v>
      </c>
      <c r="N29" s="245" cm="1">
        <f t="array" ref="N29">_xlfn.XLOOKUP($C29,'Labour-related_calcs'!$B$77:$B$86,_xlfn.XLOOKUP(N$9,'Labour-related_calcs'!$C$76:$M$76,'Labour-related_calcs'!$C$77:$M$86))</f>
        <v>0</v>
      </c>
      <c r="O29" s="246">
        <f t="shared" si="4"/>
        <v>5553.6269364934305</v>
      </c>
      <c r="P29" s="247">
        <f t="shared" si="5"/>
        <v>0</v>
      </c>
      <c r="Q29" s="52" t="str">
        <f>IF(IFERROR(_xlfn.XLOOKUP($C29,'Labour-related_calcs'!$B$77:$B$86,'Labour-related_calcs'!$N$77:$N$86),0)=P29,"OK","ERROR")</f>
        <v>OK</v>
      </c>
      <c r="R29" s="279" t="str">
        <f t="shared" si="1"/>
        <v xml:space="preserve">System Resilience </v>
      </c>
    </row>
    <row r="30" spans="2:18" s="60" customFormat="1" ht="17.25" outlineLevel="1" thickBot="1" x14ac:dyDescent="0.35">
      <c r="B30" s="114"/>
      <c r="C30" s="69" t="str">
        <f t="shared" si="6"/>
        <v>Network Planning</v>
      </c>
      <c r="D30" s="245">
        <f>'Historical indirect capex'!E28*D$62</f>
        <v>0</v>
      </c>
      <c r="E30" s="245">
        <f>'Historical indirect capex'!F28*E$62</f>
        <v>0</v>
      </c>
      <c r="F30" s="245">
        <f>'Historical indirect capex'!G28*F$62</f>
        <v>0</v>
      </c>
      <c r="G30" s="245" cm="1">
        <f t="array" ref="G30">_xlfn.XLOOKUP($C30,'Labour-related_calcs'!$B$77:$B$86,_xlfn.XLOOKUP(G$9,'Labour-related_calcs'!$C$76:$M$76,'Labour-related_calcs'!$C$77:$M$86))</f>
        <v>0</v>
      </c>
      <c r="H30" s="245" cm="1">
        <f t="array" ref="H30">_xlfn.XLOOKUP($C30,'Labour-related_calcs'!$B$77:$B$86,_xlfn.XLOOKUP(H$9,'Labour-related_calcs'!$C$76:$M$76,'Labour-related_calcs'!$C$77:$M$86))</f>
        <v>0</v>
      </c>
      <c r="I30" s="245" cm="1">
        <f t="array" ref="I30">_xlfn.XLOOKUP($C30,'Labour-related_calcs'!$B$77:$B$86,_xlfn.XLOOKUP(I$9,'Labour-related_calcs'!$C$76:$M$76,'Labour-related_calcs'!$C$77:$M$86))</f>
        <v>0</v>
      </c>
      <c r="J30" s="245" cm="1">
        <f t="array" ref="J30">_xlfn.XLOOKUP($C30,'Labour-related_calcs'!$B$77:$B$86,_xlfn.XLOOKUP(J$9,'Labour-related_calcs'!$C$76:$M$76,'Labour-related_calcs'!$C$77:$M$86))</f>
        <v>0</v>
      </c>
      <c r="K30" s="245" cm="1">
        <f t="array" ref="K30">_xlfn.XLOOKUP($C30,'Labour-related_calcs'!$B$77:$B$86,_xlfn.XLOOKUP(K$9,'Labour-related_calcs'!$C$76:$M$76,'Labour-related_calcs'!$C$77:$M$86))</f>
        <v>0</v>
      </c>
      <c r="L30" s="245" cm="1">
        <f t="array" ref="L30">_xlfn.XLOOKUP($C30,'Labour-related_calcs'!$B$77:$B$86,_xlfn.XLOOKUP(L$9,'Labour-related_calcs'!$C$76:$M$76,'Labour-related_calcs'!$C$77:$M$86))</f>
        <v>0</v>
      </c>
      <c r="M30" s="245" cm="1">
        <f t="array" ref="M30">_xlfn.XLOOKUP($C30,'Labour-related_calcs'!$B$77:$B$86,_xlfn.XLOOKUP(M$9,'Labour-related_calcs'!$C$76:$M$76,'Labour-related_calcs'!$C$77:$M$86))</f>
        <v>0</v>
      </c>
      <c r="N30" s="245" cm="1">
        <f t="array" ref="N30">_xlfn.XLOOKUP($C30,'Labour-related_calcs'!$B$77:$B$86,_xlfn.XLOOKUP(N$9,'Labour-related_calcs'!$C$76:$M$76,'Labour-related_calcs'!$C$77:$M$86))</f>
        <v>0</v>
      </c>
      <c r="O30" s="246">
        <f t="shared" si="4"/>
        <v>0</v>
      </c>
      <c r="P30" s="247">
        <f t="shared" si="5"/>
        <v>0</v>
      </c>
      <c r="Q30" s="52" t="str">
        <f>IF(IFERROR(_xlfn.XLOOKUP($C30,'Labour-related_calcs'!$B$77:$B$86,'Labour-related_calcs'!$N$77:$N$86),0)=P30,"OK","ERROR")</f>
        <v>OK</v>
      </c>
      <c r="R30" s="279" t="str">
        <f t="shared" si="1"/>
        <v>Network Planning</v>
      </c>
    </row>
    <row r="31" spans="2:18" s="60" customFormat="1" ht="17.25" outlineLevel="1" thickBot="1" x14ac:dyDescent="0.35">
      <c r="B31" s="114"/>
      <c r="C31" s="69" t="str">
        <f t="shared" si="6"/>
        <v>[Spare]</v>
      </c>
      <c r="D31" s="245">
        <f>'Historical indirect capex'!E29*D$62</f>
        <v>0</v>
      </c>
      <c r="E31" s="245">
        <f>'Historical indirect capex'!F29*E$62</f>
        <v>0</v>
      </c>
      <c r="F31" s="245">
        <f>'Historical indirect capex'!G29*F$62</f>
        <v>0</v>
      </c>
      <c r="G31" s="245" cm="1">
        <f t="array" ref="G31">_xlfn.XLOOKUP($C31,'Labour-related_calcs'!$B$77:$B$86,_xlfn.XLOOKUP(G$9,'Labour-related_calcs'!$C$76:$M$76,'Labour-related_calcs'!$C$77:$M$86))</f>
        <v>0</v>
      </c>
      <c r="H31" s="245" cm="1">
        <f t="array" ref="H31">_xlfn.XLOOKUP($C31,'Labour-related_calcs'!$B$77:$B$86,_xlfn.XLOOKUP(H$9,'Labour-related_calcs'!$C$76:$M$76,'Labour-related_calcs'!$C$77:$M$86))</f>
        <v>0</v>
      </c>
      <c r="I31" s="245" cm="1">
        <f t="array" ref="I31">_xlfn.XLOOKUP($C31,'Labour-related_calcs'!$B$77:$B$86,_xlfn.XLOOKUP(I$9,'Labour-related_calcs'!$C$76:$M$76,'Labour-related_calcs'!$C$77:$M$86))</f>
        <v>0</v>
      </c>
      <c r="J31" s="245" cm="1">
        <f t="array" ref="J31">_xlfn.XLOOKUP($C31,'Labour-related_calcs'!$B$77:$B$86,_xlfn.XLOOKUP(J$9,'Labour-related_calcs'!$C$76:$M$76,'Labour-related_calcs'!$C$77:$M$86))</f>
        <v>0</v>
      </c>
      <c r="K31" s="245" cm="1">
        <f t="array" ref="K31">_xlfn.XLOOKUP($C31,'Labour-related_calcs'!$B$77:$B$86,_xlfn.XLOOKUP(K$9,'Labour-related_calcs'!$C$76:$M$76,'Labour-related_calcs'!$C$77:$M$86))</f>
        <v>0</v>
      </c>
      <c r="L31" s="245" cm="1">
        <f t="array" ref="L31">_xlfn.XLOOKUP($C31,'Labour-related_calcs'!$B$77:$B$86,_xlfn.XLOOKUP(L$9,'Labour-related_calcs'!$C$76:$M$76,'Labour-related_calcs'!$C$77:$M$86))</f>
        <v>0</v>
      </c>
      <c r="M31" s="245" cm="1">
        <f t="array" ref="M31">_xlfn.XLOOKUP($C31,'Labour-related_calcs'!$B$77:$B$86,_xlfn.XLOOKUP(M$9,'Labour-related_calcs'!$C$76:$M$76,'Labour-related_calcs'!$C$77:$M$86))</f>
        <v>0</v>
      </c>
      <c r="N31" s="245" cm="1">
        <f t="array" ref="N31">_xlfn.XLOOKUP($C31,'Labour-related_calcs'!$B$77:$B$86,_xlfn.XLOOKUP(N$9,'Labour-related_calcs'!$C$76:$M$76,'Labour-related_calcs'!$C$77:$M$86))</f>
        <v>0</v>
      </c>
      <c r="O31" s="246">
        <f t="shared" si="4"/>
        <v>0</v>
      </c>
      <c r="P31" s="247">
        <f t="shared" si="5"/>
        <v>0</v>
      </c>
      <c r="Q31" s="52" t="str">
        <f>IF(IFERROR(_xlfn.XLOOKUP($C31,'Labour-related_calcs'!$B$77:$B$86,'Labour-related_calcs'!$N$77:$N$86),0)=P31,"OK","ERROR")</f>
        <v>OK</v>
      </c>
      <c r="R31" s="279" t="str">
        <f t="shared" si="1"/>
        <v>[Spare]</v>
      </c>
    </row>
    <row r="32" spans="2:18" s="60" customFormat="1" ht="15.75" outlineLevel="1" thickBot="1" x14ac:dyDescent="0.35">
      <c r="B32" s="114"/>
      <c r="C32" s="68" t="s">
        <v>217</v>
      </c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6"/>
      <c r="P32" s="247"/>
      <c r="R32" s="279" t="str">
        <f t="shared" si="1"/>
        <v>Non Labour</v>
      </c>
    </row>
    <row r="33" spans="2:18" s="60" customFormat="1" ht="17.25" outlineLevel="1" thickBot="1" x14ac:dyDescent="0.35">
      <c r="B33" s="114"/>
      <c r="C33" s="69" t="str">
        <f>C22</f>
        <v>Corporate</v>
      </c>
      <c r="D33" s="245">
        <f>'Historical indirect capex'!E33*D$62</f>
        <v>0</v>
      </c>
      <c r="E33" s="245">
        <f>'Historical indirect capex'!F33*E$62</f>
        <v>0</v>
      </c>
      <c r="F33" s="245">
        <f>'Historical indirect capex'!G33*F$62</f>
        <v>0</v>
      </c>
      <c r="G33" s="245" cm="1">
        <f t="array" ref="G33">SUMPRODUCT(('Non-labour_calcs'!$AH$12:$AO$12=G$9)*('Non-labour_calcs'!$AD$13:$AD$19=$C33)*('Non-labour_calcs'!$AH$13:$AO$19))</f>
        <v>0</v>
      </c>
      <c r="H33" s="245" cm="1">
        <f t="array" ref="H33">SUMPRODUCT(('Non-labour_calcs'!$AH$12:$AO$12=H$9)*('Non-labour_calcs'!$AD$13:$AD$19=$C33)*('Non-labour_calcs'!$AH$13:$AO$19))</f>
        <v>0</v>
      </c>
      <c r="I33" s="245" cm="1">
        <f t="array" ref="I33">SUMPRODUCT(('Non-labour_calcs'!$AH$12:$AO$12=I$9)*('Non-labour_calcs'!$AD$13:$AD$19=$C33)*('Non-labour_calcs'!$AH$13:$AO$19))</f>
        <v>0</v>
      </c>
      <c r="J33" s="245" cm="1">
        <f t="array" ref="J33">SUMPRODUCT(('Non-labour_calcs'!$AH$12:$AO$12=J$9)*('Non-labour_calcs'!$AD$13:$AD$19=$C33)*('Non-labour_calcs'!$AH$13:$AO$19))</f>
        <v>0</v>
      </c>
      <c r="K33" s="245" cm="1">
        <f t="array" ref="K33">SUMPRODUCT(('Non-labour_calcs'!$AH$12:$AO$12=K$9)*('Non-labour_calcs'!$AD$13:$AD$19=$C33)*('Non-labour_calcs'!$AH$13:$AO$19))</f>
        <v>0</v>
      </c>
      <c r="L33" s="245" cm="1">
        <f t="array" ref="L33">SUMPRODUCT(('Non-labour_calcs'!$AH$12:$AO$12=L$9)*('Non-labour_calcs'!$AD$13:$AD$19=$C33)*('Non-labour_calcs'!$AH$13:$AO$19))</f>
        <v>0</v>
      </c>
      <c r="M33" s="245" cm="1">
        <f t="array" ref="M33">SUMPRODUCT(('Non-labour_calcs'!$AH$12:$AO$12=M$9)*('Non-labour_calcs'!$AD$13:$AD$19=$C33)*('Non-labour_calcs'!$AH$13:$AO$19))</f>
        <v>0</v>
      </c>
      <c r="N33" s="245" cm="1">
        <f t="array" ref="N33">SUMPRODUCT(('Non-labour_calcs'!$AH$12:$AO$12=N$9)*('Non-labour_calcs'!$AD$13:$AD$19=$C33)*('Non-labour_calcs'!$AH$13:$AO$19))</f>
        <v>0</v>
      </c>
      <c r="O33" s="246">
        <f t="shared" si="4"/>
        <v>0</v>
      </c>
      <c r="P33" s="247">
        <f>SUM(G33:N33)</f>
        <v>0</v>
      </c>
      <c r="Q33" s="52" t="str">
        <f>IF(ROUND(SUMIF('Non-labour_calcs'!$AD$13:$AD$19,$C33,'Non-labour_calcs'!$AP$13:$AP$19)
-P33,3)=0,"OK","ERROR")</f>
        <v>OK</v>
      </c>
      <c r="R33" s="279" t="str">
        <f t="shared" si="1"/>
        <v>Corporate</v>
      </c>
    </row>
    <row r="34" spans="2:18" s="60" customFormat="1" ht="17.25" outlineLevel="1" thickBot="1" x14ac:dyDescent="0.35">
      <c r="B34" s="114"/>
      <c r="C34" s="69" t="str">
        <f t="shared" ref="C34:C42" si="7">C23</f>
        <v>Asset Management</v>
      </c>
      <c r="D34" s="245">
        <f>'Historical indirect capex'!E34*D$62</f>
        <v>0</v>
      </c>
      <c r="E34" s="245">
        <f>'Historical indirect capex'!F34*E$62</f>
        <v>0</v>
      </c>
      <c r="F34" s="245">
        <f>'Historical indirect capex'!G34*F$62</f>
        <v>0</v>
      </c>
      <c r="G34" s="245" cm="1">
        <f t="array" ref="G34">SUMPRODUCT(('Non-labour_calcs'!$AH$12:$AO$12=G$9)*('Non-labour_calcs'!$AD$13:$AD$19=$C34)*('Non-labour_calcs'!$AH$13:$AO$19))</f>
        <v>0</v>
      </c>
      <c r="H34" s="245" cm="1">
        <f t="array" ref="H34">SUMPRODUCT(('Non-labour_calcs'!$AH$12:$AO$12=H$9)*('Non-labour_calcs'!$AD$13:$AD$19=$C34)*('Non-labour_calcs'!$AH$13:$AO$19))</f>
        <v>0</v>
      </c>
      <c r="I34" s="245" cm="1">
        <f t="array" ref="I34">SUMPRODUCT(('Non-labour_calcs'!$AH$12:$AO$12=I$9)*('Non-labour_calcs'!$AD$13:$AD$19=$C34)*('Non-labour_calcs'!$AH$13:$AO$19))</f>
        <v>0</v>
      </c>
      <c r="J34" s="245" cm="1">
        <f t="array" ref="J34">SUMPRODUCT(('Non-labour_calcs'!$AH$12:$AO$12=J$9)*('Non-labour_calcs'!$AD$13:$AD$19=$C34)*('Non-labour_calcs'!$AH$13:$AO$19))</f>
        <v>0</v>
      </c>
      <c r="K34" s="245" cm="1">
        <f t="array" ref="K34">SUMPRODUCT(('Non-labour_calcs'!$AH$12:$AO$12=K$9)*('Non-labour_calcs'!$AD$13:$AD$19=$C34)*('Non-labour_calcs'!$AH$13:$AO$19))</f>
        <v>0</v>
      </c>
      <c r="L34" s="245" cm="1">
        <f t="array" ref="L34">SUMPRODUCT(('Non-labour_calcs'!$AH$12:$AO$12=L$9)*('Non-labour_calcs'!$AD$13:$AD$19=$C34)*('Non-labour_calcs'!$AH$13:$AO$19))</f>
        <v>0</v>
      </c>
      <c r="M34" s="245" cm="1">
        <f t="array" ref="M34">SUMPRODUCT(('Non-labour_calcs'!$AH$12:$AO$12=M$9)*('Non-labour_calcs'!$AD$13:$AD$19=$C34)*('Non-labour_calcs'!$AH$13:$AO$19))</f>
        <v>0</v>
      </c>
      <c r="N34" s="245" cm="1">
        <f t="array" ref="N34">SUMPRODUCT(('Non-labour_calcs'!$AH$12:$AO$12=N$9)*('Non-labour_calcs'!$AD$13:$AD$19=$C34)*('Non-labour_calcs'!$AH$13:$AO$19))</f>
        <v>0</v>
      </c>
      <c r="O34" s="246">
        <f t="shared" si="4"/>
        <v>0</v>
      </c>
      <c r="P34" s="247">
        <f t="shared" ref="P34:P42" si="8">SUM(G34:N34)</f>
        <v>0</v>
      </c>
      <c r="Q34" s="52" t="str">
        <f>IF(ROUND(SUMIF('Non-labour_calcs'!$AD$13:$AD$19,$C34,'Non-labour_calcs'!$AP$13:$AP$19)
-P34,3)=0,"OK","ERROR")</f>
        <v>OK</v>
      </c>
      <c r="R34" s="279" t="str">
        <f t="shared" si="1"/>
        <v>Asset Management</v>
      </c>
    </row>
    <row r="35" spans="2:18" s="60" customFormat="1" ht="17.25" outlineLevel="1" thickBot="1" x14ac:dyDescent="0.35">
      <c r="B35" s="114"/>
      <c r="C35" s="69" t="str">
        <f t="shared" si="7"/>
        <v>Delivery</v>
      </c>
      <c r="D35" s="245">
        <f>'Historical indirect capex'!E35*D$62</f>
        <v>0</v>
      </c>
      <c r="E35" s="245">
        <f>'Historical indirect capex'!F35*E$62</f>
        <v>0</v>
      </c>
      <c r="F35" s="245">
        <f>'Historical indirect capex'!G35*F$62</f>
        <v>0</v>
      </c>
      <c r="G35" s="245" cm="1">
        <f t="array" ref="G35">SUMPRODUCT(('Non-labour_calcs'!$AH$12:$AO$12=G$9)*('Non-labour_calcs'!$AD$13:$AD$19=$C35)*('Non-labour_calcs'!$AH$13:$AO$19))</f>
        <v>0</v>
      </c>
      <c r="H35" s="245" cm="1">
        <f t="array" ref="H35">SUMPRODUCT(('Non-labour_calcs'!$AH$12:$AO$12=H$9)*('Non-labour_calcs'!$AD$13:$AD$19=$C35)*('Non-labour_calcs'!$AH$13:$AO$19))</f>
        <v>0</v>
      </c>
      <c r="I35" s="245" cm="1">
        <f t="array" ref="I35">SUMPRODUCT(('Non-labour_calcs'!$AH$12:$AO$12=I$9)*('Non-labour_calcs'!$AD$13:$AD$19=$C35)*('Non-labour_calcs'!$AH$13:$AO$19))</f>
        <v>0</v>
      </c>
      <c r="J35" s="245" cm="1">
        <f t="array" ref="J35">SUMPRODUCT(('Non-labour_calcs'!$AH$12:$AO$12=J$9)*('Non-labour_calcs'!$AD$13:$AD$19=$C35)*('Non-labour_calcs'!$AH$13:$AO$19))</f>
        <v>0</v>
      </c>
      <c r="K35" s="245" cm="1">
        <f t="array" ref="K35">SUMPRODUCT(('Non-labour_calcs'!$AH$12:$AO$12=K$9)*('Non-labour_calcs'!$AD$13:$AD$19=$C35)*('Non-labour_calcs'!$AH$13:$AO$19))</f>
        <v>0</v>
      </c>
      <c r="L35" s="245" cm="1">
        <f t="array" ref="L35">SUMPRODUCT(('Non-labour_calcs'!$AH$12:$AO$12=L$9)*('Non-labour_calcs'!$AD$13:$AD$19=$C35)*('Non-labour_calcs'!$AH$13:$AO$19))</f>
        <v>0</v>
      </c>
      <c r="M35" s="245" cm="1">
        <f t="array" ref="M35">SUMPRODUCT(('Non-labour_calcs'!$AH$12:$AO$12=M$9)*('Non-labour_calcs'!$AD$13:$AD$19=$C35)*('Non-labour_calcs'!$AH$13:$AO$19))</f>
        <v>0</v>
      </c>
      <c r="N35" s="245" cm="1">
        <f t="array" ref="N35">SUMPRODUCT(('Non-labour_calcs'!$AH$12:$AO$12=N$9)*('Non-labour_calcs'!$AD$13:$AD$19=$C35)*('Non-labour_calcs'!$AH$13:$AO$19))</f>
        <v>0</v>
      </c>
      <c r="O35" s="246">
        <f t="shared" si="4"/>
        <v>0</v>
      </c>
      <c r="P35" s="247">
        <f t="shared" si="8"/>
        <v>0</v>
      </c>
      <c r="Q35" s="52" t="str">
        <f>IF(ROUND(SUMIF('Non-labour_calcs'!$AD$13:$AD$19,$C35,'Non-labour_calcs'!$AP$13:$AP$19)
-P35,3)=0,"OK","ERROR")</f>
        <v>OK</v>
      </c>
      <c r="R35" s="279" t="str">
        <f t="shared" si="1"/>
        <v>Delivery</v>
      </c>
    </row>
    <row r="36" spans="2:18" s="60" customFormat="1" ht="17.25" outlineLevel="1" thickBot="1" x14ac:dyDescent="0.35">
      <c r="B36" s="114"/>
      <c r="C36" s="69" t="str">
        <f t="shared" si="7"/>
        <v>Network Operations</v>
      </c>
      <c r="D36" s="245">
        <f>'Historical indirect capex'!E36*D$62</f>
        <v>0</v>
      </c>
      <c r="E36" s="245">
        <f>'Historical indirect capex'!F36*E$62</f>
        <v>0</v>
      </c>
      <c r="F36" s="245">
        <f>'Historical indirect capex'!G36*F$62</f>
        <v>0</v>
      </c>
      <c r="G36" s="245" cm="1">
        <f t="array" ref="G36">SUMPRODUCT(('Non-labour_calcs'!$AH$12:$AO$12=G$9)*('Non-labour_calcs'!$AD$13:$AD$19=$C36)*('Non-labour_calcs'!$AH$13:$AO$19))</f>
        <v>0</v>
      </c>
      <c r="H36" s="245" cm="1">
        <f t="array" ref="H36">SUMPRODUCT(('Non-labour_calcs'!$AH$12:$AO$12=H$9)*('Non-labour_calcs'!$AD$13:$AD$19=$C36)*('Non-labour_calcs'!$AH$13:$AO$19))</f>
        <v>183990.82568807332</v>
      </c>
      <c r="I36" s="245" cm="1">
        <f t="array" ref="I36">SUMPRODUCT(('Non-labour_calcs'!$AH$12:$AO$12=I$9)*('Non-labour_calcs'!$AD$13:$AD$19=$C36)*('Non-labour_calcs'!$AH$13:$AO$19))</f>
        <v>42459.421312632316</v>
      </c>
      <c r="J36" s="245" cm="1">
        <f t="array" ref="J36">SUMPRODUCT(('Non-labour_calcs'!$AH$12:$AO$12=J$9)*('Non-labour_calcs'!$AD$13:$AD$19=$C36)*('Non-labour_calcs'!$AH$13:$AO$19))</f>
        <v>42459.421312632316</v>
      </c>
      <c r="K36" s="245" cm="1">
        <f t="array" ref="K36">SUMPRODUCT(('Non-labour_calcs'!$AH$12:$AO$12=K$9)*('Non-labour_calcs'!$AD$13:$AD$19=$C36)*('Non-labour_calcs'!$AH$13:$AO$19))</f>
        <v>42459.421312632316</v>
      </c>
      <c r="L36" s="245" cm="1">
        <f t="array" ref="L36">SUMPRODUCT(('Non-labour_calcs'!$AH$12:$AO$12=L$9)*('Non-labour_calcs'!$AD$13:$AD$19=$C36)*('Non-labour_calcs'!$AH$13:$AO$19))</f>
        <v>42459.421312632316</v>
      </c>
      <c r="M36" s="245" cm="1">
        <f t="array" ref="M36">SUMPRODUCT(('Non-labour_calcs'!$AH$12:$AO$12=M$9)*('Non-labour_calcs'!$AD$13:$AD$19=$C36)*('Non-labour_calcs'!$AH$13:$AO$19))</f>
        <v>0</v>
      </c>
      <c r="N36" s="245" cm="1">
        <f t="array" ref="N36">SUMPRODUCT(('Non-labour_calcs'!$AH$12:$AO$12=N$9)*('Non-labour_calcs'!$AD$13:$AD$19=$C36)*('Non-labour_calcs'!$AH$13:$AO$19))</f>
        <v>0</v>
      </c>
      <c r="O36" s="246">
        <f t="shared" si="4"/>
        <v>353828.51093860262</v>
      </c>
      <c r="P36" s="247">
        <f t="shared" si="8"/>
        <v>353828.51093860262</v>
      </c>
      <c r="Q36" s="52" t="str">
        <f>IF(ROUND(SUMIF('Non-labour_calcs'!$AD$13:$AD$19,$C36,'Non-labour_calcs'!$AP$13:$AP$19)
-P36,3)=0,"OK","ERROR")</f>
        <v>OK</v>
      </c>
      <c r="R36" s="279" t="str">
        <f t="shared" si="1"/>
        <v>Network Operations</v>
      </c>
    </row>
    <row r="37" spans="2:18" s="60" customFormat="1" ht="17.25" outlineLevel="1" thickBot="1" x14ac:dyDescent="0.35">
      <c r="B37" s="114"/>
      <c r="C37" s="69" t="str">
        <f t="shared" si="7"/>
        <v>Finance</v>
      </c>
      <c r="D37" s="245">
        <f>'Historical indirect capex'!E37*D$62</f>
        <v>0</v>
      </c>
      <c r="E37" s="245">
        <f>'Historical indirect capex'!F37*E$62</f>
        <v>0</v>
      </c>
      <c r="F37" s="245">
        <f>'Historical indirect capex'!G37*F$62</f>
        <v>0</v>
      </c>
      <c r="G37" s="245" cm="1">
        <f t="array" ref="G37">SUMPRODUCT(('Non-labour_calcs'!$AH$12:$AO$12=G$9)*('Non-labour_calcs'!$AD$13:$AD$19=$C37)*('Non-labour_calcs'!$AH$13:$AO$19))</f>
        <v>0</v>
      </c>
      <c r="H37" s="245" cm="1">
        <f t="array" ref="H37">SUMPRODUCT(('Non-labour_calcs'!$AH$12:$AO$12=H$9)*('Non-labour_calcs'!$AD$13:$AD$19=$C37)*('Non-labour_calcs'!$AH$13:$AO$19))</f>
        <v>0</v>
      </c>
      <c r="I37" s="245" cm="1">
        <f t="array" ref="I37">SUMPRODUCT(('Non-labour_calcs'!$AH$12:$AO$12=I$9)*('Non-labour_calcs'!$AD$13:$AD$19=$C37)*('Non-labour_calcs'!$AH$13:$AO$19))</f>
        <v>0</v>
      </c>
      <c r="J37" s="245" cm="1">
        <f t="array" ref="J37">SUMPRODUCT(('Non-labour_calcs'!$AH$12:$AO$12=J$9)*('Non-labour_calcs'!$AD$13:$AD$19=$C37)*('Non-labour_calcs'!$AH$13:$AO$19))</f>
        <v>0</v>
      </c>
      <c r="K37" s="245" cm="1">
        <f t="array" ref="K37">SUMPRODUCT(('Non-labour_calcs'!$AH$12:$AO$12=K$9)*('Non-labour_calcs'!$AD$13:$AD$19=$C37)*('Non-labour_calcs'!$AH$13:$AO$19))</f>
        <v>0</v>
      </c>
      <c r="L37" s="245" cm="1">
        <f t="array" ref="L37">SUMPRODUCT(('Non-labour_calcs'!$AH$12:$AO$12=L$9)*('Non-labour_calcs'!$AD$13:$AD$19=$C37)*('Non-labour_calcs'!$AH$13:$AO$19))</f>
        <v>0</v>
      </c>
      <c r="M37" s="245" cm="1">
        <f t="array" ref="M37">SUMPRODUCT(('Non-labour_calcs'!$AH$12:$AO$12=M$9)*('Non-labour_calcs'!$AD$13:$AD$19=$C37)*('Non-labour_calcs'!$AH$13:$AO$19))</f>
        <v>0</v>
      </c>
      <c r="N37" s="245" cm="1">
        <f t="array" ref="N37">SUMPRODUCT(('Non-labour_calcs'!$AH$12:$AO$12=N$9)*('Non-labour_calcs'!$AD$13:$AD$19=$C37)*('Non-labour_calcs'!$AH$13:$AO$19))</f>
        <v>0</v>
      </c>
      <c r="O37" s="246">
        <f t="shared" si="4"/>
        <v>0</v>
      </c>
      <c r="P37" s="247">
        <f t="shared" si="8"/>
        <v>0</v>
      </c>
      <c r="Q37" s="52" t="str">
        <f>IF(ROUND(SUMIF('Non-labour_calcs'!$AD$13:$AD$19,$C37,'Non-labour_calcs'!$AP$13:$AP$19)
-P37,3)=0,"OK","ERROR")</f>
        <v>OK</v>
      </c>
      <c r="R37" s="279" t="str">
        <f t="shared" si="1"/>
        <v>Finance</v>
      </c>
    </row>
    <row r="38" spans="2:18" s="60" customFormat="1" ht="17.25" outlineLevel="1" thickBot="1" x14ac:dyDescent="0.35">
      <c r="B38" s="114"/>
      <c r="C38" s="69" t="str">
        <f t="shared" si="7"/>
        <v>IT</v>
      </c>
      <c r="D38" s="245">
        <f>'Historical indirect capex'!E38*D$62</f>
        <v>0</v>
      </c>
      <c r="E38" s="245">
        <f>'Historical indirect capex'!F38*E$62</f>
        <v>0</v>
      </c>
      <c r="F38" s="245">
        <f>'Historical indirect capex'!G38*F$62</f>
        <v>0</v>
      </c>
      <c r="G38" s="245" cm="1">
        <f t="array" ref="G38">SUMPRODUCT(('Non-labour_calcs'!$AH$12:$AO$12=G$9)*('Non-labour_calcs'!$AD$13:$AD$19=$C38)*('Non-labour_calcs'!$AH$13:$AO$19))</f>
        <v>0</v>
      </c>
      <c r="H38" s="245" cm="1">
        <f t="array" ref="H38">SUMPRODUCT(('Non-labour_calcs'!$AH$12:$AO$12=H$9)*('Non-labour_calcs'!$AD$13:$AD$19=$C38)*('Non-labour_calcs'!$AH$13:$AO$19))</f>
        <v>0</v>
      </c>
      <c r="I38" s="245" cm="1">
        <f t="array" ref="I38">SUMPRODUCT(('Non-labour_calcs'!$AH$12:$AO$12=I$9)*('Non-labour_calcs'!$AD$13:$AD$19=$C38)*('Non-labour_calcs'!$AH$13:$AO$19))</f>
        <v>0</v>
      </c>
      <c r="J38" s="245" cm="1">
        <f t="array" ref="J38">SUMPRODUCT(('Non-labour_calcs'!$AH$12:$AO$12=J$9)*('Non-labour_calcs'!$AD$13:$AD$19=$C38)*('Non-labour_calcs'!$AH$13:$AO$19))</f>
        <v>0</v>
      </c>
      <c r="K38" s="245" cm="1">
        <f t="array" ref="K38">SUMPRODUCT(('Non-labour_calcs'!$AH$12:$AO$12=K$9)*('Non-labour_calcs'!$AD$13:$AD$19=$C38)*('Non-labour_calcs'!$AH$13:$AO$19))</f>
        <v>0</v>
      </c>
      <c r="L38" s="245" cm="1">
        <f t="array" ref="L38">SUMPRODUCT(('Non-labour_calcs'!$AH$12:$AO$12=L$9)*('Non-labour_calcs'!$AD$13:$AD$19=$C38)*('Non-labour_calcs'!$AH$13:$AO$19))</f>
        <v>0</v>
      </c>
      <c r="M38" s="245" cm="1">
        <f t="array" ref="M38">SUMPRODUCT(('Non-labour_calcs'!$AH$12:$AO$12=M$9)*('Non-labour_calcs'!$AD$13:$AD$19=$C38)*('Non-labour_calcs'!$AH$13:$AO$19))</f>
        <v>0</v>
      </c>
      <c r="N38" s="245" cm="1">
        <f t="array" ref="N38">SUMPRODUCT(('Non-labour_calcs'!$AH$12:$AO$12=N$9)*('Non-labour_calcs'!$AD$13:$AD$19=$C38)*('Non-labour_calcs'!$AH$13:$AO$19))</f>
        <v>0</v>
      </c>
      <c r="O38" s="246">
        <f t="shared" si="4"/>
        <v>0</v>
      </c>
      <c r="P38" s="247">
        <f t="shared" si="8"/>
        <v>0</v>
      </c>
      <c r="Q38" s="52" t="str">
        <f>IF(ROUND(SUMIF('Non-labour_calcs'!$AD$13:$AD$19,$C38,'Non-labour_calcs'!$AP$13:$AP$19)
-P38,3)=0,"OK","ERROR")</f>
        <v>OK</v>
      </c>
      <c r="R38" s="279" t="str">
        <f t="shared" si="1"/>
        <v>IT</v>
      </c>
    </row>
    <row r="39" spans="2:18" s="60" customFormat="1" ht="17.25" outlineLevel="1" thickBot="1" x14ac:dyDescent="0.35">
      <c r="B39" s="114"/>
      <c r="C39" s="69" t="str">
        <f t="shared" si="7"/>
        <v>Regulatory submissions</v>
      </c>
      <c r="D39" s="245">
        <f>'Historical indirect capex'!E39*D$62</f>
        <v>0</v>
      </c>
      <c r="E39" s="245">
        <f>'Historical indirect capex'!F39*E$62</f>
        <v>0</v>
      </c>
      <c r="F39" s="245">
        <f>'Historical indirect capex'!G39*F$62</f>
        <v>0</v>
      </c>
      <c r="G39" s="245" cm="1">
        <f t="array" ref="G39">SUMPRODUCT(('Non-labour_calcs'!$AH$12:$AO$12=G$9)*('Non-labour_calcs'!$AD$13:$AD$19=$C39)*('Non-labour_calcs'!$AH$13:$AO$19))</f>
        <v>0</v>
      </c>
      <c r="H39" s="245" cm="1">
        <f t="array" ref="H39">SUMPRODUCT(('Non-labour_calcs'!$AH$12:$AO$12=H$9)*('Non-labour_calcs'!$AD$13:$AD$19=$C39)*('Non-labour_calcs'!$AH$13:$AO$19))</f>
        <v>0</v>
      </c>
      <c r="I39" s="245" cm="1">
        <f t="array" ref="I39">SUMPRODUCT(('Non-labour_calcs'!$AH$12:$AO$12=I$9)*('Non-labour_calcs'!$AD$13:$AD$19=$C39)*('Non-labour_calcs'!$AH$13:$AO$19))</f>
        <v>0</v>
      </c>
      <c r="J39" s="245" cm="1">
        <f t="array" ref="J39">SUMPRODUCT(('Non-labour_calcs'!$AH$12:$AO$12=J$9)*('Non-labour_calcs'!$AD$13:$AD$19=$C39)*('Non-labour_calcs'!$AH$13:$AO$19))</f>
        <v>0</v>
      </c>
      <c r="K39" s="245" cm="1">
        <f t="array" ref="K39">SUMPRODUCT(('Non-labour_calcs'!$AH$12:$AO$12=K$9)*('Non-labour_calcs'!$AD$13:$AD$19=$C39)*('Non-labour_calcs'!$AH$13:$AO$19))</f>
        <v>0</v>
      </c>
      <c r="L39" s="245" cm="1">
        <f t="array" ref="L39">SUMPRODUCT(('Non-labour_calcs'!$AH$12:$AO$12=L$9)*('Non-labour_calcs'!$AD$13:$AD$19=$C39)*('Non-labour_calcs'!$AH$13:$AO$19))</f>
        <v>0</v>
      </c>
      <c r="M39" s="245" cm="1">
        <f t="array" ref="M39">SUMPRODUCT(('Non-labour_calcs'!$AH$12:$AO$12=M$9)*('Non-labour_calcs'!$AD$13:$AD$19=$C39)*('Non-labour_calcs'!$AH$13:$AO$19))</f>
        <v>0</v>
      </c>
      <c r="N39" s="245" cm="1">
        <f t="array" ref="N39">SUMPRODUCT(('Non-labour_calcs'!$AH$12:$AO$12=N$9)*('Non-labour_calcs'!$AD$13:$AD$19=$C39)*('Non-labour_calcs'!$AH$13:$AO$19))</f>
        <v>0</v>
      </c>
      <c r="O39" s="246">
        <f t="shared" si="4"/>
        <v>0</v>
      </c>
      <c r="P39" s="247">
        <f t="shared" si="8"/>
        <v>0</v>
      </c>
      <c r="Q39" s="52" t="str">
        <f>IF(ROUND(SUMIF('Non-labour_calcs'!$AD$13:$AD$19,$C39,'Non-labour_calcs'!$AP$13:$AP$19)
-P39,3)=0,"OK","ERROR")</f>
        <v>OK</v>
      </c>
      <c r="R39" s="279" t="str">
        <f t="shared" si="1"/>
        <v>Regulatory submissions</v>
      </c>
    </row>
    <row r="40" spans="2:18" s="60" customFormat="1" ht="17.25" outlineLevel="1" thickBot="1" x14ac:dyDescent="0.35">
      <c r="B40" s="114"/>
      <c r="C40" s="69" t="str">
        <f t="shared" si="7"/>
        <v xml:space="preserve">System Resilience </v>
      </c>
      <c r="D40" s="245">
        <f>'Historical indirect capex'!E40*D$62</f>
        <v>0</v>
      </c>
      <c r="E40" s="245">
        <f>'Historical indirect capex'!F40*E$62</f>
        <v>0</v>
      </c>
      <c r="F40" s="245">
        <f>'Historical indirect capex'!G40*F$62</f>
        <v>0</v>
      </c>
      <c r="G40" s="245" cm="1">
        <f t="array" ref="G40">SUMPRODUCT(('Non-labour_calcs'!$AH$12:$AO$12=G$9)*('Non-labour_calcs'!$AD$13:$AD$19=$C40)*('Non-labour_calcs'!$AH$13:$AO$19))</f>
        <v>0</v>
      </c>
      <c r="H40" s="245" cm="1">
        <f t="array" ref="H40">SUMPRODUCT(('Non-labour_calcs'!$AH$12:$AO$12=H$9)*('Non-labour_calcs'!$AD$13:$AD$19=$C40)*('Non-labour_calcs'!$AH$13:$AO$19))</f>
        <v>0</v>
      </c>
      <c r="I40" s="245" cm="1">
        <f t="array" ref="I40">SUMPRODUCT(('Non-labour_calcs'!$AH$12:$AO$12=I$9)*('Non-labour_calcs'!$AD$13:$AD$19=$C40)*('Non-labour_calcs'!$AH$13:$AO$19))</f>
        <v>0</v>
      </c>
      <c r="J40" s="245" cm="1">
        <f t="array" ref="J40">SUMPRODUCT(('Non-labour_calcs'!$AH$12:$AO$12=J$9)*('Non-labour_calcs'!$AD$13:$AD$19=$C40)*('Non-labour_calcs'!$AH$13:$AO$19))</f>
        <v>0</v>
      </c>
      <c r="K40" s="245" cm="1">
        <f t="array" ref="K40">SUMPRODUCT(('Non-labour_calcs'!$AH$12:$AO$12=K$9)*('Non-labour_calcs'!$AD$13:$AD$19=$C40)*('Non-labour_calcs'!$AH$13:$AO$19))</f>
        <v>0</v>
      </c>
      <c r="L40" s="245" cm="1">
        <f t="array" ref="L40">SUMPRODUCT(('Non-labour_calcs'!$AH$12:$AO$12=L$9)*('Non-labour_calcs'!$AD$13:$AD$19=$C40)*('Non-labour_calcs'!$AH$13:$AO$19))</f>
        <v>0</v>
      </c>
      <c r="M40" s="245" cm="1">
        <f t="array" ref="M40">SUMPRODUCT(('Non-labour_calcs'!$AH$12:$AO$12=M$9)*('Non-labour_calcs'!$AD$13:$AD$19=$C40)*('Non-labour_calcs'!$AH$13:$AO$19))</f>
        <v>0</v>
      </c>
      <c r="N40" s="245" cm="1">
        <f t="array" ref="N40">SUMPRODUCT(('Non-labour_calcs'!$AH$12:$AO$12=N$9)*('Non-labour_calcs'!$AD$13:$AD$19=$C40)*('Non-labour_calcs'!$AH$13:$AO$19))</f>
        <v>0</v>
      </c>
      <c r="O40" s="246">
        <f t="shared" si="4"/>
        <v>0</v>
      </c>
      <c r="P40" s="247">
        <f t="shared" si="8"/>
        <v>0</v>
      </c>
      <c r="Q40" s="52" t="str">
        <f>IF(ROUND(SUMIF('Non-labour_calcs'!$AD$13:$AD$19,$C40,'Non-labour_calcs'!$AP$13:$AP$19)
-P40,3)=0,"OK","ERROR")</f>
        <v>OK</v>
      </c>
      <c r="R40" s="279" t="str">
        <f t="shared" si="1"/>
        <v xml:space="preserve">System Resilience </v>
      </c>
    </row>
    <row r="41" spans="2:18" s="60" customFormat="1" ht="17.25" outlineLevel="1" thickBot="1" x14ac:dyDescent="0.35">
      <c r="B41" s="114"/>
      <c r="C41" s="69" t="str">
        <f t="shared" si="7"/>
        <v>Network Planning</v>
      </c>
      <c r="D41" s="245">
        <f>'Historical indirect capex'!E41*D$62</f>
        <v>0</v>
      </c>
      <c r="E41" s="245">
        <f>'Historical indirect capex'!F41*E$62</f>
        <v>0</v>
      </c>
      <c r="F41" s="245">
        <f>'Historical indirect capex'!G41*F$62</f>
        <v>0</v>
      </c>
      <c r="G41" s="245" cm="1">
        <f t="array" ref="G41">SUMPRODUCT(('Non-labour_calcs'!$AH$12:$AO$12=G$9)*('Non-labour_calcs'!$AD$13:$AD$19=$C41)*('Non-labour_calcs'!$AH$13:$AO$19))</f>
        <v>0</v>
      </c>
      <c r="H41" s="245" cm="1">
        <f t="array" ref="H41">SUMPRODUCT(('Non-labour_calcs'!$AH$12:$AO$12=H$9)*('Non-labour_calcs'!$AD$13:$AD$19=$C41)*('Non-labour_calcs'!$AH$13:$AO$19))</f>
        <v>0</v>
      </c>
      <c r="I41" s="245" cm="1">
        <f t="array" ref="I41">SUMPRODUCT(('Non-labour_calcs'!$AH$12:$AO$12=I$9)*('Non-labour_calcs'!$AD$13:$AD$19=$C41)*('Non-labour_calcs'!$AH$13:$AO$19))</f>
        <v>0</v>
      </c>
      <c r="J41" s="245" cm="1">
        <f t="array" ref="J41">SUMPRODUCT(('Non-labour_calcs'!$AH$12:$AO$12=J$9)*('Non-labour_calcs'!$AD$13:$AD$19=$C41)*('Non-labour_calcs'!$AH$13:$AO$19))</f>
        <v>0</v>
      </c>
      <c r="K41" s="245" cm="1">
        <f t="array" ref="K41">SUMPRODUCT(('Non-labour_calcs'!$AH$12:$AO$12=K$9)*('Non-labour_calcs'!$AD$13:$AD$19=$C41)*('Non-labour_calcs'!$AH$13:$AO$19))</f>
        <v>0</v>
      </c>
      <c r="L41" s="245" cm="1">
        <f t="array" ref="L41">SUMPRODUCT(('Non-labour_calcs'!$AH$12:$AO$12=L$9)*('Non-labour_calcs'!$AD$13:$AD$19=$C41)*('Non-labour_calcs'!$AH$13:$AO$19))</f>
        <v>0</v>
      </c>
      <c r="M41" s="245" cm="1">
        <f t="array" ref="M41">SUMPRODUCT(('Non-labour_calcs'!$AH$12:$AO$12=M$9)*('Non-labour_calcs'!$AD$13:$AD$19=$C41)*('Non-labour_calcs'!$AH$13:$AO$19))</f>
        <v>0</v>
      </c>
      <c r="N41" s="245" cm="1">
        <f t="array" ref="N41">SUMPRODUCT(('Non-labour_calcs'!$AH$12:$AO$12=N$9)*('Non-labour_calcs'!$AD$13:$AD$19=$C41)*('Non-labour_calcs'!$AH$13:$AO$19))</f>
        <v>0</v>
      </c>
      <c r="O41" s="246">
        <f t="shared" si="4"/>
        <v>0</v>
      </c>
      <c r="P41" s="247">
        <f t="shared" si="8"/>
        <v>0</v>
      </c>
      <c r="Q41" s="52" t="str">
        <f>IF(ROUND(SUMIF('Non-labour_calcs'!$AD$13:$AD$19,$C41,'Non-labour_calcs'!$AP$13:$AP$19)
-P41,3)=0,"OK","ERROR")</f>
        <v>OK</v>
      </c>
      <c r="R41" s="279" t="str">
        <f t="shared" si="1"/>
        <v>Network Planning</v>
      </c>
    </row>
    <row r="42" spans="2:18" s="60" customFormat="1" ht="17.25" outlineLevel="1" thickBot="1" x14ac:dyDescent="0.35">
      <c r="B42" s="114"/>
      <c r="C42" s="69" t="str">
        <f t="shared" si="7"/>
        <v>[Spare]</v>
      </c>
      <c r="D42" s="245">
        <f>'Historical indirect capex'!E42*D$62</f>
        <v>0</v>
      </c>
      <c r="E42" s="245">
        <f>'Historical indirect capex'!F42*E$62</f>
        <v>0</v>
      </c>
      <c r="F42" s="245">
        <f>'Historical indirect capex'!G42*F$62</f>
        <v>0</v>
      </c>
      <c r="G42" s="245" cm="1">
        <f t="array" ref="G42">SUMPRODUCT(('Non-labour_calcs'!$AH$12:$AO$12=G$9)*('Non-labour_calcs'!$AD$13:$AD$19=$C42)*('Non-labour_calcs'!$AH$13:$AO$19))</f>
        <v>0</v>
      </c>
      <c r="H42" s="245" cm="1">
        <f t="array" ref="H42">SUMPRODUCT(('Non-labour_calcs'!$AH$12:$AO$12=H$9)*('Non-labour_calcs'!$AD$13:$AD$19=$C42)*('Non-labour_calcs'!$AH$13:$AO$19))</f>
        <v>0</v>
      </c>
      <c r="I42" s="245" cm="1">
        <f t="array" ref="I42">SUMPRODUCT(('Non-labour_calcs'!$AH$12:$AO$12=I$9)*('Non-labour_calcs'!$AD$13:$AD$19=$C42)*('Non-labour_calcs'!$AH$13:$AO$19))</f>
        <v>0</v>
      </c>
      <c r="J42" s="245" cm="1">
        <f t="array" ref="J42">SUMPRODUCT(('Non-labour_calcs'!$AH$12:$AO$12=J$9)*('Non-labour_calcs'!$AD$13:$AD$19=$C42)*('Non-labour_calcs'!$AH$13:$AO$19))</f>
        <v>0</v>
      </c>
      <c r="K42" s="245" cm="1">
        <f t="array" ref="K42">SUMPRODUCT(('Non-labour_calcs'!$AH$12:$AO$12=K$9)*('Non-labour_calcs'!$AD$13:$AD$19=$C42)*('Non-labour_calcs'!$AH$13:$AO$19))</f>
        <v>0</v>
      </c>
      <c r="L42" s="245" cm="1">
        <f t="array" ref="L42">SUMPRODUCT(('Non-labour_calcs'!$AH$12:$AO$12=L$9)*('Non-labour_calcs'!$AD$13:$AD$19=$C42)*('Non-labour_calcs'!$AH$13:$AO$19))</f>
        <v>0</v>
      </c>
      <c r="M42" s="245" cm="1">
        <f t="array" ref="M42">SUMPRODUCT(('Non-labour_calcs'!$AH$12:$AO$12=M$9)*('Non-labour_calcs'!$AD$13:$AD$19=$C42)*('Non-labour_calcs'!$AH$13:$AO$19))</f>
        <v>0</v>
      </c>
      <c r="N42" s="245" cm="1">
        <f t="array" ref="N42">SUMPRODUCT(('Non-labour_calcs'!$AH$12:$AO$12=N$9)*('Non-labour_calcs'!$AD$13:$AD$19=$C42)*('Non-labour_calcs'!$AH$13:$AO$19))</f>
        <v>0</v>
      </c>
      <c r="O42" s="246">
        <f t="shared" si="4"/>
        <v>0</v>
      </c>
      <c r="P42" s="247">
        <f t="shared" si="8"/>
        <v>0</v>
      </c>
      <c r="Q42" s="52" t="str">
        <f>IF(ROUND(SUMIF('Non-labour_calcs'!$AD$13:$AD$19,$C42,'Non-labour_calcs'!$AP$13:$AP$19)
-P42,3)=0,"OK","ERROR")</f>
        <v>OK</v>
      </c>
      <c r="R42" s="279" t="str">
        <f t="shared" si="1"/>
        <v>[Spare]</v>
      </c>
    </row>
    <row r="43" spans="2:18" s="60" customFormat="1" ht="15.75" outlineLevel="1" thickBot="1" x14ac:dyDescent="0.35">
      <c r="B43" s="114"/>
      <c r="C43" s="68" t="s">
        <v>95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77"/>
      <c r="P43" s="196"/>
      <c r="R43" s="279" t="str">
        <f t="shared" si="1"/>
        <v>Indirect</v>
      </c>
    </row>
    <row r="44" spans="2:18" s="60" customFormat="1" ht="17.25" outlineLevel="1" thickBot="1" x14ac:dyDescent="0.35">
      <c r="B44" s="114"/>
      <c r="C44" s="69" t="str">
        <f t="shared" ref="C44:C53" si="9">C22</f>
        <v>Corporate</v>
      </c>
      <c r="D44" s="245">
        <f>'Historical indirect capex'!E46*D$62+'Historical indirect capex'!E51*D$62</f>
        <v>0</v>
      </c>
      <c r="E44" s="245">
        <f>'Historical indirect capex'!F46*E$62+'Historical indirect capex'!F51*E$62</f>
        <v>0</v>
      </c>
      <c r="F44" s="245">
        <f>'Historical indirect capex'!G46*F$62+'Historical indirect capex'!G51*F$62</f>
        <v>0</v>
      </c>
      <c r="G44" s="245" cm="1">
        <f t="array" ref="G44">SUMPRODUCT((Internal_labour_calcs!$AH$12:$AO$12=G$9)*(Internal_labour_calcs!$AD$13:$AD$22=$C44)*(Internal_labour_calcs!$AH$13:$AO$22))
+SUMPRODUCT((Outsourced_labour_calcs!$AH$12:$AO$12=G$9)*(Outsourced_labour_calcs!$AD$13:$AD$21=$C44)*(Outsourced_labour_calcs!$AH$13:$AO$21))
+SUMPRODUCT(('Labour-related_calcs'!$F$92:$M$92=G$9)*('Labour-related_calcs'!$B$93:$B$102=$C44)*('Labour-related_calcs'!$F$93:$M$102))</f>
        <v>15113.289484827095</v>
      </c>
      <c r="H44" s="245" cm="1">
        <f t="array" ref="H44">SUMPRODUCT((Internal_labour_calcs!$AH$12:$AO$12=H$9)*(Internal_labour_calcs!$AD$13:$AD$22=$C44)*(Internal_labour_calcs!$AH$13:$AO$22))
+SUMPRODUCT((Outsourced_labour_calcs!$AH$12:$AO$12=H$9)*(Outsourced_labour_calcs!$AD$13:$AD$21=$C44)*(Outsourced_labour_calcs!$AH$13:$AO$21))
+SUMPRODUCT(('Labour-related_calcs'!$F$92:$M$92=H$9)*('Labour-related_calcs'!$B$93:$B$102=$C44)*('Labour-related_calcs'!$F$93:$M$102))</f>
        <v>45947.649594918839</v>
      </c>
      <c r="I44" s="245" cm="1">
        <f t="array" ref="I44">SUMPRODUCT((Internal_labour_calcs!$AH$12:$AO$12=I$9)*(Internal_labour_calcs!$AD$13:$AD$22=$C44)*(Internal_labour_calcs!$AH$13:$AO$22))
+SUMPRODUCT((Outsourced_labour_calcs!$AH$12:$AO$12=I$9)*(Outsourced_labour_calcs!$AD$13:$AD$21=$C44)*(Outsourced_labour_calcs!$AH$13:$AO$21))
+SUMPRODUCT(('Labour-related_calcs'!$F$92:$M$92=I$9)*('Labour-related_calcs'!$B$93:$B$102=$C44)*('Labour-related_calcs'!$F$93:$M$102))</f>
        <v>160277.07357628795</v>
      </c>
      <c r="J44" s="245" cm="1">
        <f t="array" ref="J44">SUMPRODUCT((Internal_labour_calcs!$AH$12:$AO$12=J$9)*(Internal_labour_calcs!$AD$13:$AD$22=$C44)*(Internal_labour_calcs!$AH$13:$AO$22))
+SUMPRODUCT((Outsourced_labour_calcs!$AH$12:$AO$12=J$9)*(Outsourced_labour_calcs!$AD$13:$AD$21=$C44)*(Outsourced_labour_calcs!$AH$13:$AO$21))
+SUMPRODUCT(('Labour-related_calcs'!$F$92:$M$92=J$9)*('Labour-related_calcs'!$B$93:$B$102=$C44)*('Labour-related_calcs'!$F$93:$M$102))</f>
        <v>160277.07357628795</v>
      </c>
      <c r="K44" s="245" cm="1">
        <f t="array" ref="K44">SUMPRODUCT((Internal_labour_calcs!$AH$12:$AO$12=K$9)*(Internal_labour_calcs!$AD$13:$AD$22=$C44)*(Internal_labour_calcs!$AH$13:$AO$22))
+SUMPRODUCT((Outsourced_labour_calcs!$AH$12:$AO$12=K$9)*(Outsourced_labour_calcs!$AD$13:$AD$21=$C44)*(Outsourced_labour_calcs!$AH$13:$AO$21))
+SUMPRODUCT(('Labour-related_calcs'!$F$92:$M$92=K$9)*('Labour-related_calcs'!$B$93:$B$102=$C44)*('Labour-related_calcs'!$F$93:$M$102))</f>
        <v>161974.53330529289</v>
      </c>
      <c r="L44" s="245" cm="1">
        <f t="array" ref="L44">SUMPRODUCT((Internal_labour_calcs!$AH$12:$AO$12=L$9)*(Internal_labour_calcs!$AD$13:$AD$22=$C44)*(Internal_labour_calcs!$AH$13:$AO$22))
+SUMPRODUCT((Outsourced_labour_calcs!$AH$12:$AO$12=L$9)*(Outsourced_labour_calcs!$AD$13:$AD$21=$C44)*(Outsourced_labour_calcs!$AH$13:$AO$21))
+SUMPRODUCT(('Labour-related_calcs'!$F$92:$M$92=L$9)*('Labour-related_calcs'!$B$93:$B$102=$C44)*('Labour-related_calcs'!$F$93:$M$102))</f>
        <v>133564.22798024002</v>
      </c>
      <c r="M44" s="245" cm="1">
        <f t="array" ref="M44">SUMPRODUCT((Internal_labour_calcs!$AH$12:$AO$12=M$9)*(Internal_labour_calcs!$AD$13:$AD$22=$C44)*(Internal_labour_calcs!$AH$13:$AO$22))
+SUMPRODUCT((Outsourced_labour_calcs!$AH$12:$AO$12=M$9)*(Outsourced_labour_calcs!$AD$13:$AD$21=$C44)*(Outsourced_labour_calcs!$AH$13:$AO$21))
+SUMPRODUCT(('Labour-related_calcs'!$F$92:$M$92=M$9)*('Labour-related_calcs'!$B$93:$B$102=$C44)*('Labour-related_calcs'!$F$93:$M$102))</f>
        <v>0</v>
      </c>
      <c r="N44" s="245" cm="1">
        <f t="array" ref="N44">SUMPRODUCT((Internal_labour_calcs!$AH$12:$AO$12=N$9)*(Internal_labour_calcs!$AD$13:$AD$22=$C44)*(Internal_labour_calcs!$AH$13:$AO$22))
+SUMPRODUCT((Outsourced_labour_calcs!$AH$12:$AO$12=N$9)*(Outsourced_labour_calcs!$AD$13:$AD$21=$C44)*(Outsourced_labour_calcs!$AH$13:$AO$21))
+SUMPRODUCT(('Labour-related_calcs'!$F$92:$M$92=N$9)*('Labour-related_calcs'!$B$93:$B$102=$C44)*('Labour-related_calcs'!$F$93:$M$102))</f>
        <v>0</v>
      </c>
      <c r="O44" s="246">
        <f t="shared" ref="O44:O53" si="10">SUM(D44:N44)</f>
        <v>677153.84751785477</v>
      </c>
      <c r="P44" s="247">
        <f t="shared" ref="P44:P53" si="11">SUM(G44:N44)</f>
        <v>677153.84751785477</v>
      </c>
      <c r="Q44" s="52" t="str">
        <f>IF(ROUND(SUMIF(Internal_labour_calcs!$AD$13:$AD$22,$C44,Internal_labour_calcs!$AP$13:$AP$22)
+SUMIF(Outsourced_labour_calcs!$AD$13:$AD$21,$C44,Outsourced_labour_calcs!$AP$13:$AP$21)
+SUMIF('Labour-related_calcs'!$B$93:$B$102,$C44,'Labour-related_calcs'!$N$93:$N$102)
-P44,3)=0,"OK","ERROR")</f>
        <v>OK</v>
      </c>
      <c r="R44" s="279" t="str">
        <f t="shared" si="1"/>
        <v>Corporate</v>
      </c>
    </row>
    <row r="45" spans="2:18" s="60" customFormat="1" ht="17.25" outlineLevel="1" thickBot="1" x14ac:dyDescent="0.35">
      <c r="B45" s="114"/>
      <c r="C45" s="69" t="str">
        <f t="shared" si="9"/>
        <v>Asset Management</v>
      </c>
      <c r="D45" s="245">
        <f>'Historical indirect capex'!E47*D$62+'Historical indirect capex'!E48*D$62</f>
        <v>0</v>
      </c>
      <c r="E45" s="245">
        <f>'Historical indirect capex'!F47*E$62+'Historical indirect capex'!F48*E$62</f>
        <v>0</v>
      </c>
      <c r="F45" s="245">
        <f>'Historical indirect capex'!G47*F$62+'Historical indirect capex'!G48*F$62</f>
        <v>0</v>
      </c>
      <c r="G45" s="245" cm="1">
        <f t="array" ref="G45">SUMPRODUCT((Internal_labour_calcs!$AH$12:$AO$12=G$9)*(Internal_labour_calcs!$AD$13:$AD$22=$C45)*(Internal_labour_calcs!$AH$13:$AO$22))
+SUMPRODUCT((Outsourced_labour_calcs!$AH$12:$AO$12=G$9)*(Outsourced_labour_calcs!$AD$13:$AD$21=$C45)*(Outsourced_labour_calcs!$AH$13:$AO$21))
+SUMPRODUCT(('Labour-related_calcs'!$F$92:$M$92=G$9)*('Labour-related_calcs'!$B$93:$B$102=$C45)*('Labour-related_calcs'!$F$93:$M$102))</f>
        <v>0</v>
      </c>
      <c r="H45" s="245" cm="1">
        <f t="array" ref="H45">SUMPRODUCT((Internal_labour_calcs!$AH$12:$AO$12=H$9)*(Internal_labour_calcs!$AD$13:$AD$22=$C45)*(Internal_labour_calcs!$AH$13:$AO$22))
+SUMPRODUCT((Outsourced_labour_calcs!$AH$12:$AO$12=H$9)*(Outsourced_labour_calcs!$AD$13:$AD$21=$C45)*(Outsourced_labour_calcs!$AH$13:$AO$21))
+SUMPRODUCT(('Labour-related_calcs'!$F$92:$M$92=H$9)*('Labour-related_calcs'!$B$93:$B$102=$C45)*('Labour-related_calcs'!$F$93:$M$102))</f>
        <v>0</v>
      </c>
      <c r="I45" s="245" cm="1">
        <f t="array" ref="I45">SUMPRODUCT((Internal_labour_calcs!$AH$12:$AO$12=I$9)*(Internal_labour_calcs!$AD$13:$AD$22=$C45)*(Internal_labour_calcs!$AH$13:$AO$22))
+SUMPRODUCT((Outsourced_labour_calcs!$AH$12:$AO$12=I$9)*(Outsourced_labour_calcs!$AD$13:$AD$21=$C45)*(Outsourced_labour_calcs!$AH$13:$AO$21))
+SUMPRODUCT(('Labour-related_calcs'!$F$92:$M$92=I$9)*('Labour-related_calcs'!$B$93:$B$102=$C45)*('Labour-related_calcs'!$F$93:$M$102))</f>
        <v>0</v>
      </c>
      <c r="J45" s="245" cm="1">
        <f t="array" ref="J45">SUMPRODUCT((Internal_labour_calcs!$AH$12:$AO$12=J$9)*(Internal_labour_calcs!$AD$13:$AD$22=$C45)*(Internal_labour_calcs!$AH$13:$AO$22))
+SUMPRODUCT((Outsourced_labour_calcs!$AH$12:$AO$12=J$9)*(Outsourced_labour_calcs!$AD$13:$AD$21=$C45)*(Outsourced_labour_calcs!$AH$13:$AO$21))
+SUMPRODUCT(('Labour-related_calcs'!$F$92:$M$92=J$9)*('Labour-related_calcs'!$B$93:$B$102=$C45)*('Labour-related_calcs'!$F$93:$M$102))</f>
        <v>0</v>
      </c>
      <c r="K45" s="245" cm="1">
        <f t="array" ref="K45">SUMPRODUCT((Internal_labour_calcs!$AH$12:$AO$12=K$9)*(Internal_labour_calcs!$AD$13:$AD$22=$C45)*(Internal_labour_calcs!$AH$13:$AO$22))
+SUMPRODUCT((Outsourced_labour_calcs!$AH$12:$AO$12=K$9)*(Outsourced_labour_calcs!$AD$13:$AD$21=$C45)*(Outsourced_labour_calcs!$AH$13:$AO$21))
+SUMPRODUCT(('Labour-related_calcs'!$F$92:$M$92=K$9)*('Labour-related_calcs'!$B$93:$B$102=$C45)*('Labour-related_calcs'!$F$93:$M$102))</f>
        <v>0</v>
      </c>
      <c r="L45" s="245" cm="1">
        <f t="array" ref="L45">SUMPRODUCT((Internal_labour_calcs!$AH$12:$AO$12=L$9)*(Internal_labour_calcs!$AD$13:$AD$22=$C45)*(Internal_labour_calcs!$AH$13:$AO$22))
+SUMPRODUCT((Outsourced_labour_calcs!$AH$12:$AO$12=L$9)*(Outsourced_labour_calcs!$AD$13:$AD$21=$C45)*(Outsourced_labour_calcs!$AH$13:$AO$21))
+SUMPRODUCT(('Labour-related_calcs'!$F$92:$M$92=L$9)*('Labour-related_calcs'!$B$93:$B$102=$C45)*('Labour-related_calcs'!$F$93:$M$102))</f>
        <v>0</v>
      </c>
      <c r="M45" s="245" cm="1">
        <f t="array" ref="M45">SUMPRODUCT((Internal_labour_calcs!$AH$12:$AO$12=M$9)*(Internal_labour_calcs!$AD$13:$AD$22=$C45)*(Internal_labour_calcs!$AH$13:$AO$22))
+SUMPRODUCT((Outsourced_labour_calcs!$AH$12:$AO$12=M$9)*(Outsourced_labour_calcs!$AD$13:$AD$21=$C45)*(Outsourced_labour_calcs!$AH$13:$AO$21))
+SUMPRODUCT(('Labour-related_calcs'!$F$92:$M$92=M$9)*('Labour-related_calcs'!$B$93:$B$102=$C45)*('Labour-related_calcs'!$F$93:$M$102))</f>
        <v>0</v>
      </c>
      <c r="N45" s="245" cm="1">
        <f t="array" ref="N45">SUMPRODUCT((Internal_labour_calcs!$AH$12:$AO$12=N$9)*(Internal_labour_calcs!$AD$13:$AD$22=$C45)*(Internal_labour_calcs!$AH$13:$AO$22))
+SUMPRODUCT((Outsourced_labour_calcs!$AH$12:$AO$12=N$9)*(Outsourced_labour_calcs!$AD$13:$AD$21=$C45)*(Outsourced_labour_calcs!$AH$13:$AO$21))
+SUMPRODUCT(('Labour-related_calcs'!$F$92:$M$92=N$9)*('Labour-related_calcs'!$B$93:$B$102=$C45)*('Labour-related_calcs'!$F$93:$M$102))</f>
        <v>0</v>
      </c>
      <c r="O45" s="246">
        <f t="shared" si="10"/>
        <v>0</v>
      </c>
      <c r="P45" s="247">
        <f t="shared" si="11"/>
        <v>0</v>
      </c>
      <c r="Q45" s="52" t="str">
        <f>IF(ROUND(SUMIF(Internal_labour_calcs!$AD$13:$AD$22,$C45,Internal_labour_calcs!$AP$13:$AP$22)
+SUMIF(Outsourced_labour_calcs!$AD$13:$AD$21,$C45,Outsourced_labour_calcs!$AP$13:$AP$21)
+SUMIF('Labour-related_calcs'!$B$93:$B$102,$C45,'Labour-related_calcs'!$N$93:$N$102)
-P45,3)=0,"OK","ERROR")</f>
        <v>OK</v>
      </c>
      <c r="R45" s="279" t="str">
        <f t="shared" si="1"/>
        <v>Asset Management</v>
      </c>
    </row>
    <row r="46" spans="2:18" s="60" customFormat="1" ht="17.25" outlineLevel="1" thickBot="1" x14ac:dyDescent="0.35">
      <c r="B46" s="114"/>
      <c r="C46" s="69" t="str">
        <f t="shared" si="9"/>
        <v>Delivery</v>
      </c>
      <c r="D46" s="245">
        <f>'Historical indirect capex'!E48*D$62*0</f>
        <v>0</v>
      </c>
      <c r="E46" s="245">
        <f>'Historical indirect capex'!F48*E$62*0</f>
        <v>0</v>
      </c>
      <c r="F46" s="245">
        <f>'Historical indirect capex'!G48*F$62*0</f>
        <v>0</v>
      </c>
      <c r="G46" s="245" cm="1">
        <f t="array" ref="G46">SUMPRODUCT((Internal_labour_calcs!$AH$12:$AO$12=G$9)*(Internal_labour_calcs!$AD$13:$AD$22=$C46)*(Internal_labour_calcs!$AH$13:$AO$22))
+SUMPRODUCT((Outsourced_labour_calcs!$AH$12:$AO$12=G$9)*(Outsourced_labour_calcs!$AD$13:$AD$21=$C46)*(Outsourced_labour_calcs!$AH$13:$AO$21))
+SUMPRODUCT(('Labour-related_calcs'!$F$92:$M$92=G$9)*('Labour-related_calcs'!$B$93:$B$102=$C46)*('Labour-related_calcs'!$F$93:$M$102))</f>
        <v>14153.140437544113</v>
      </c>
      <c r="H46" s="245" cm="1">
        <f t="array" ref="H46">SUMPRODUCT((Internal_labour_calcs!$AH$12:$AO$12=H$9)*(Internal_labour_calcs!$AD$13:$AD$22=$C46)*(Internal_labour_calcs!$AH$13:$AO$22))
+SUMPRODUCT((Outsourced_labour_calcs!$AH$12:$AO$12=H$9)*(Outsourced_labour_calcs!$AD$13:$AD$21=$C46)*(Outsourced_labour_calcs!$AH$13:$AO$21))
+SUMPRODUCT(('Labour-related_calcs'!$F$92:$M$92=H$9)*('Labour-related_calcs'!$B$93:$B$102=$C46)*('Labour-related_calcs'!$F$93:$M$102))</f>
        <v>798824.33672086487</v>
      </c>
      <c r="I46" s="245" cm="1">
        <f t="array" ref="I46">SUMPRODUCT((Internal_labour_calcs!$AH$12:$AO$12=I$9)*(Internal_labour_calcs!$AD$13:$AD$22=$C46)*(Internal_labour_calcs!$AH$13:$AO$22))
+SUMPRODUCT((Outsourced_labour_calcs!$AH$12:$AO$12=I$9)*(Outsourced_labour_calcs!$AD$13:$AD$21=$C46)*(Outsourced_labour_calcs!$AH$13:$AO$21))
+SUMPRODUCT(('Labour-related_calcs'!$F$92:$M$92=I$9)*('Labour-related_calcs'!$B$93:$B$102=$C46)*('Labour-related_calcs'!$F$93:$M$102))</f>
        <v>648991.00955892273</v>
      </c>
      <c r="J46" s="245" cm="1">
        <f t="array" ref="J46">SUMPRODUCT((Internal_labour_calcs!$AH$12:$AO$12=J$9)*(Internal_labour_calcs!$AD$13:$AD$22=$C46)*(Internal_labour_calcs!$AH$13:$AO$22))
+SUMPRODUCT((Outsourced_labour_calcs!$AH$12:$AO$12=J$9)*(Outsourced_labour_calcs!$AD$13:$AD$21=$C46)*(Outsourced_labour_calcs!$AH$13:$AO$21))
+SUMPRODUCT(('Labour-related_calcs'!$F$92:$M$92=J$9)*('Labour-related_calcs'!$B$93:$B$102=$C46)*('Labour-related_calcs'!$F$93:$M$102))</f>
        <v>408832.2300304661</v>
      </c>
      <c r="K46" s="245" cm="1">
        <f t="array" ref="K46">SUMPRODUCT((Internal_labour_calcs!$AH$12:$AO$12=K$9)*(Internal_labour_calcs!$AD$13:$AD$22=$C46)*(Internal_labour_calcs!$AH$13:$AO$22))
+SUMPRODUCT((Outsourced_labour_calcs!$AH$12:$AO$12=K$9)*(Outsourced_labour_calcs!$AD$13:$AD$21=$C46)*(Outsourced_labour_calcs!$AH$13:$AO$21))
+SUMPRODUCT(('Labour-related_calcs'!$F$92:$M$92=K$9)*('Labour-related_calcs'!$B$93:$B$102=$C46)*('Labour-related_calcs'!$F$93:$M$102))</f>
        <v>311015.29725649115</v>
      </c>
      <c r="L46" s="245" cm="1">
        <f t="array" ref="L46">SUMPRODUCT((Internal_labour_calcs!$AH$12:$AO$12=L$9)*(Internal_labour_calcs!$AD$13:$AD$22=$C46)*(Internal_labour_calcs!$AH$13:$AO$22))
+SUMPRODUCT((Outsourced_labour_calcs!$AH$12:$AO$12=L$9)*(Outsourced_labour_calcs!$AD$13:$AD$21=$C46)*(Outsourced_labour_calcs!$AH$13:$AO$21))
+SUMPRODUCT(('Labour-related_calcs'!$F$92:$M$92=L$9)*('Labour-related_calcs'!$B$93:$B$102=$C46)*('Labour-related_calcs'!$F$93:$M$102))</f>
        <v>302909.57624832739</v>
      </c>
      <c r="M46" s="245" cm="1">
        <f t="array" ref="M46">SUMPRODUCT((Internal_labour_calcs!$AH$12:$AO$12=M$9)*(Internal_labour_calcs!$AD$13:$AD$22=$C46)*(Internal_labour_calcs!$AH$13:$AO$22))
+SUMPRODUCT((Outsourced_labour_calcs!$AH$12:$AO$12=M$9)*(Outsourced_labour_calcs!$AD$13:$AD$21=$C46)*(Outsourced_labour_calcs!$AH$13:$AO$21))
+SUMPRODUCT(('Labour-related_calcs'!$F$92:$M$92=M$9)*('Labour-related_calcs'!$B$93:$B$102=$C46)*('Labour-related_calcs'!$F$93:$M$102))</f>
        <v>35372.998461976</v>
      </c>
      <c r="N46" s="245" cm="1">
        <f t="array" ref="N46">SUMPRODUCT((Internal_labour_calcs!$AH$12:$AO$12=N$9)*(Internal_labour_calcs!$AD$13:$AD$22=$C46)*(Internal_labour_calcs!$AH$13:$AO$22))
+SUMPRODUCT((Outsourced_labour_calcs!$AH$12:$AO$12=N$9)*(Outsourced_labour_calcs!$AD$13:$AD$21=$C46)*(Outsourced_labour_calcs!$AH$13:$AO$21))
+SUMPRODUCT(('Labour-related_calcs'!$F$92:$M$92=N$9)*('Labour-related_calcs'!$B$93:$B$102=$C46)*('Labour-related_calcs'!$F$93:$M$102))</f>
        <v>0</v>
      </c>
      <c r="O46" s="246">
        <f t="shared" si="10"/>
        <v>2520098.5887145926</v>
      </c>
      <c r="P46" s="247">
        <f t="shared" si="11"/>
        <v>2520098.5887145926</v>
      </c>
      <c r="Q46" s="52" t="str">
        <f>IF(ROUND(SUMIF(Internal_labour_calcs!$AD$13:$AD$22,$C46,Internal_labour_calcs!$AP$13:$AP$22)
+SUMIF(Outsourced_labour_calcs!$AD$13:$AD$21,$C46,Outsourced_labour_calcs!$AP$13:$AP$21)
+SUMIF('Labour-related_calcs'!$B$93:$B$102,$C46,'Labour-related_calcs'!$N$93:$N$102)
-P46,3)=0,"OK","ERROR")</f>
        <v>OK</v>
      </c>
      <c r="R46" s="279" t="str">
        <f t="shared" si="1"/>
        <v>Delivery</v>
      </c>
    </row>
    <row r="47" spans="2:18" s="60" customFormat="1" ht="17.25" outlineLevel="1" thickBot="1" x14ac:dyDescent="0.35">
      <c r="B47" s="114"/>
      <c r="C47" s="69" t="str">
        <f t="shared" si="9"/>
        <v>Network Operations</v>
      </c>
      <c r="D47" s="245">
        <f>'Historical indirect capex'!E49*D$62</f>
        <v>0</v>
      </c>
      <c r="E47" s="245">
        <f>'Historical indirect capex'!F49*E$62</f>
        <v>0</v>
      </c>
      <c r="F47" s="245">
        <f>'Historical indirect capex'!G49*F$62</f>
        <v>0</v>
      </c>
      <c r="G47" s="245" cm="1">
        <f t="array" ref="G47">SUMPRODUCT((Internal_labour_calcs!$AH$12:$AO$12=G$9)*(Internal_labour_calcs!$AD$13:$AD$22=$C47)*(Internal_labour_calcs!$AH$13:$AO$22))
+SUMPRODUCT((Outsourced_labour_calcs!$AH$12:$AO$12=G$9)*(Outsourced_labour_calcs!$AD$13:$AD$21=$C47)*(Outsourced_labour_calcs!$AH$13:$AO$21))
+SUMPRODUCT(('Labour-related_calcs'!$F$92:$M$92=G$9)*('Labour-related_calcs'!$B$93:$B$102=$C47)*('Labour-related_calcs'!$F$93:$M$102))</f>
        <v>0</v>
      </c>
      <c r="H47" s="245" cm="1">
        <f t="array" ref="H47">SUMPRODUCT((Internal_labour_calcs!$AH$12:$AO$12=H$9)*(Internal_labour_calcs!$AD$13:$AD$22=$C47)*(Internal_labour_calcs!$AH$13:$AO$22))
+SUMPRODUCT((Outsourced_labour_calcs!$AH$12:$AO$12=H$9)*(Outsourced_labour_calcs!$AD$13:$AD$21=$C47)*(Outsourced_labour_calcs!$AH$13:$AO$21))
+SUMPRODUCT(('Labour-related_calcs'!$F$92:$M$92=H$9)*('Labour-related_calcs'!$B$93:$B$102=$C47)*('Labour-related_calcs'!$F$93:$M$102))</f>
        <v>421845.17908936006</v>
      </c>
      <c r="I47" s="245" cm="1">
        <f t="array" ref="I47">SUMPRODUCT((Internal_labour_calcs!$AH$12:$AO$12=I$9)*(Internal_labour_calcs!$AD$13:$AD$22=$C47)*(Internal_labour_calcs!$AH$13:$AO$22))
+SUMPRODUCT((Outsourced_labour_calcs!$AH$12:$AO$12=I$9)*(Outsourced_labour_calcs!$AD$13:$AD$21=$C47)*(Outsourced_labour_calcs!$AH$13:$AO$21))
+SUMPRODUCT(('Labour-related_calcs'!$F$92:$M$92=I$9)*('Labour-related_calcs'!$B$93:$B$102=$C47)*('Labour-related_calcs'!$F$93:$M$102))</f>
        <v>1449646.8024715923</v>
      </c>
      <c r="J47" s="245" cm="1">
        <f t="array" ref="J47">SUMPRODUCT((Internal_labour_calcs!$AH$12:$AO$12=J$9)*(Internal_labour_calcs!$AD$13:$AD$22=$C47)*(Internal_labour_calcs!$AH$13:$AO$22))
+SUMPRODUCT((Outsourced_labour_calcs!$AH$12:$AO$12=J$9)*(Outsourced_labour_calcs!$AD$13:$AD$21=$C47)*(Outsourced_labour_calcs!$AH$13:$AO$21))
+SUMPRODUCT(('Labour-related_calcs'!$F$92:$M$92=J$9)*('Labour-related_calcs'!$B$93:$B$102=$C47)*('Labour-related_calcs'!$F$93:$M$102))</f>
        <v>1464309.6015843155</v>
      </c>
      <c r="K47" s="245" cm="1">
        <f t="array" ref="K47">SUMPRODUCT((Internal_labour_calcs!$AH$12:$AO$12=K$9)*(Internal_labour_calcs!$AD$13:$AD$22=$C47)*(Internal_labour_calcs!$AH$13:$AO$22))
+SUMPRODUCT((Outsourced_labour_calcs!$AH$12:$AO$12=K$9)*(Outsourced_labour_calcs!$AD$13:$AD$21=$C47)*(Outsourced_labour_calcs!$AH$13:$AO$21))
+SUMPRODUCT(('Labour-related_calcs'!$F$92:$M$92=K$9)*('Labour-related_calcs'!$B$93:$B$102=$C47)*('Labour-related_calcs'!$F$93:$M$102))</f>
        <v>935396.82740019774</v>
      </c>
      <c r="L47" s="245" cm="1">
        <f t="array" ref="L47">SUMPRODUCT((Internal_labour_calcs!$AH$12:$AO$12=L$9)*(Internal_labour_calcs!$AD$13:$AD$22=$C47)*(Internal_labour_calcs!$AH$13:$AO$22))
+SUMPRODUCT((Outsourced_labour_calcs!$AH$12:$AO$12=L$9)*(Outsourced_labour_calcs!$AD$13:$AD$21=$C47)*(Outsourced_labour_calcs!$AH$13:$AO$21))
+SUMPRODUCT(('Labour-related_calcs'!$F$92:$M$92=L$9)*('Labour-related_calcs'!$B$93:$B$102=$C47)*('Labour-related_calcs'!$F$93:$M$102))</f>
        <v>1096259.4143583346</v>
      </c>
      <c r="M47" s="245" cm="1">
        <f t="array" ref="M47">SUMPRODUCT((Internal_labour_calcs!$AH$12:$AO$12=M$9)*(Internal_labour_calcs!$AD$13:$AD$22=$C47)*(Internal_labour_calcs!$AH$13:$AO$22))
+SUMPRODUCT((Outsourced_labour_calcs!$AH$12:$AO$12=M$9)*(Outsourced_labour_calcs!$AD$13:$AD$21=$C47)*(Outsourced_labour_calcs!$AH$13:$AO$21))
+SUMPRODUCT(('Labour-related_calcs'!$F$92:$M$92=M$9)*('Labour-related_calcs'!$B$93:$B$102=$C47)*('Labour-related_calcs'!$F$93:$M$102))</f>
        <v>18973.471355822156</v>
      </c>
      <c r="N47" s="245" cm="1">
        <f t="array" ref="N47">SUMPRODUCT((Internal_labour_calcs!$AH$12:$AO$12=N$9)*(Internal_labour_calcs!$AD$13:$AD$22=$C47)*(Internal_labour_calcs!$AH$13:$AO$22))
+SUMPRODUCT((Outsourced_labour_calcs!$AH$12:$AO$12=N$9)*(Outsourced_labour_calcs!$AD$13:$AD$21=$C47)*(Outsourced_labour_calcs!$AH$13:$AO$21))
+SUMPRODUCT(('Labour-related_calcs'!$F$92:$M$92=N$9)*('Labour-related_calcs'!$B$93:$B$102=$C47)*('Labour-related_calcs'!$F$93:$M$102))</f>
        <v>0</v>
      </c>
      <c r="O47" s="246">
        <f t="shared" si="10"/>
        <v>5386431.296259623</v>
      </c>
      <c r="P47" s="247">
        <f t="shared" si="11"/>
        <v>5386431.296259623</v>
      </c>
      <c r="Q47" s="52" t="str">
        <f>IF(ROUND(SUMIF(Internal_labour_calcs!$AD$13:$AD$22,$C47,Internal_labour_calcs!$AP$13:$AP$22)
+SUMIF(Outsourced_labour_calcs!$AD$13:$AD$21,$C47,Outsourced_labour_calcs!$AP$13:$AP$21)
+SUMIF('Labour-related_calcs'!$B$93:$B$102,$C47,'Labour-related_calcs'!$N$93:$N$102)
-P47,3)=0,"OK","ERROR")</f>
        <v>OK</v>
      </c>
      <c r="R47" s="279" t="str">
        <f t="shared" si="1"/>
        <v>Network Operations</v>
      </c>
    </row>
    <row r="48" spans="2:18" s="60" customFormat="1" ht="17.25" outlineLevel="1" thickBot="1" x14ac:dyDescent="0.35">
      <c r="B48" s="114"/>
      <c r="C48" s="69" t="str">
        <f t="shared" si="9"/>
        <v>Finance</v>
      </c>
      <c r="D48" s="245">
        <f>'Historical indirect capex'!E50*D$62</f>
        <v>0</v>
      </c>
      <c r="E48" s="245">
        <f>'Historical indirect capex'!F50*E$62</f>
        <v>0</v>
      </c>
      <c r="F48" s="245">
        <f>'Historical indirect capex'!G50*F$62</f>
        <v>0</v>
      </c>
      <c r="G48" s="245" cm="1">
        <f t="array" ref="G48">SUMPRODUCT((Internal_labour_calcs!$AH$12:$AO$12=G$9)*(Internal_labour_calcs!$AD$13:$AD$22=$C48)*(Internal_labour_calcs!$AH$13:$AO$22))
+SUMPRODUCT((Outsourced_labour_calcs!$AH$12:$AO$12=G$9)*(Outsourced_labour_calcs!$AD$13:$AD$21=$C48)*(Outsourced_labour_calcs!$AH$13:$AO$21))
+SUMPRODUCT(('Labour-related_calcs'!$F$92:$M$92=G$9)*('Labour-related_calcs'!$B$93:$B$102=$C48)*('Labour-related_calcs'!$F$93:$M$102))</f>
        <v>0</v>
      </c>
      <c r="H48" s="245" cm="1">
        <f t="array" ref="H48">SUMPRODUCT((Internal_labour_calcs!$AH$12:$AO$12=H$9)*(Internal_labour_calcs!$AD$13:$AD$22=$C48)*(Internal_labour_calcs!$AH$13:$AO$22))
+SUMPRODUCT((Outsourced_labour_calcs!$AH$12:$AO$12=H$9)*(Outsourced_labour_calcs!$AD$13:$AD$21=$C48)*(Outsourced_labour_calcs!$AH$13:$AO$21))
+SUMPRODUCT(('Labour-related_calcs'!$F$92:$M$92=H$9)*('Labour-related_calcs'!$B$93:$B$102=$C48)*('Labour-related_calcs'!$F$93:$M$102))</f>
        <v>28099.62944688779</v>
      </c>
      <c r="I48" s="245" cm="1">
        <f t="array" ref="I48">SUMPRODUCT((Internal_labour_calcs!$AH$12:$AO$12=I$9)*(Internal_labour_calcs!$AD$13:$AD$22=$C48)*(Internal_labour_calcs!$AH$13:$AO$22))
+SUMPRODUCT((Outsourced_labour_calcs!$AH$12:$AO$12=I$9)*(Outsourced_labour_calcs!$AD$13:$AD$21=$C48)*(Outsourced_labour_calcs!$AH$13:$AO$21))
+SUMPRODUCT(('Labour-related_calcs'!$F$92:$M$92=I$9)*('Labour-related_calcs'!$B$93:$B$102=$C48)*('Labour-related_calcs'!$F$93:$M$102))</f>
        <v>76237.645515201133</v>
      </c>
      <c r="J48" s="245" cm="1">
        <f t="array" ref="J48">SUMPRODUCT((Internal_labour_calcs!$AH$12:$AO$12=J$9)*(Internal_labour_calcs!$AD$13:$AD$22=$C48)*(Internal_labour_calcs!$AH$13:$AO$22))
+SUMPRODUCT((Outsourced_labour_calcs!$AH$12:$AO$12=J$9)*(Outsourced_labour_calcs!$AD$13:$AD$21=$C48)*(Outsourced_labour_calcs!$AH$13:$AO$21))
+SUMPRODUCT(('Labour-related_calcs'!$F$92:$M$92=J$9)*('Labour-related_calcs'!$B$93:$B$102=$C48)*('Labour-related_calcs'!$F$93:$M$102))</f>
        <v>49952.591591474949</v>
      </c>
      <c r="K48" s="245" cm="1">
        <f t="array" ref="K48">SUMPRODUCT((Internal_labour_calcs!$AH$12:$AO$12=K$9)*(Internal_labour_calcs!$AD$13:$AD$22=$C48)*(Internal_labour_calcs!$AH$13:$AO$22))
+SUMPRODUCT((Outsourced_labour_calcs!$AH$12:$AO$12=K$9)*(Outsourced_labour_calcs!$AD$13:$AD$21=$C48)*(Outsourced_labour_calcs!$AH$13:$AO$21))
+SUMPRODUCT(('Labour-related_calcs'!$F$92:$M$92=K$9)*('Labour-related_calcs'!$B$93:$B$102=$C48)*('Labour-related_calcs'!$F$93:$M$102))</f>
        <v>48436.991591474951</v>
      </c>
      <c r="L48" s="245" cm="1">
        <f t="array" ref="L48">SUMPRODUCT((Internal_labour_calcs!$AH$12:$AO$12=L$9)*(Internal_labour_calcs!$AD$13:$AD$22=$C48)*(Internal_labour_calcs!$AH$13:$AO$22))
+SUMPRODUCT((Outsourced_labour_calcs!$AH$12:$AO$12=L$9)*(Outsourced_labour_calcs!$AD$13:$AD$21=$C48)*(Outsourced_labour_calcs!$AH$13:$AO$21))
+SUMPRODUCT(('Labour-related_calcs'!$F$92:$M$92=L$9)*('Labour-related_calcs'!$B$93:$B$102=$C48)*('Labour-related_calcs'!$F$93:$M$102))</f>
        <v>35943.659659562443</v>
      </c>
      <c r="M48" s="245" cm="1">
        <f t="array" ref="M48">SUMPRODUCT((Internal_labour_calcs!$AH$12:$AO$12=M$9)*(Internal_labour_calcs!$AD$13:$AD$22=$C48)*(Internal_labour_calcs!$AH$13:$AO$22))
+SUMPRODUCT((Outsourced_labour_calcs!$AH$12:$AO$12=M$9)*(Outsourced_labour_calcs!$AD$13:$AD$21=$C48)*(Outsourced_labour_calcs!$AH$13:$AO$21))
+SUMPRODUCT(('Labour-related_calcs'!$F$92:$M$92=M$9)*('Labour-related_calcs'!$B$93:$B$102=$C48)*('Labour-related_calcs'!$F$93:$M$102))</f>
        <v>0</v>
      </c>
      <c r="N48" s="245" cm="1">
        <f t="array" ref="N48">SUMPRODUCT((Internal_labour_calcs!$AH$12:$AO$12=N$9)*(Internal_labour_calcs!$AD$13:$AD$22=$C48)*(Internal_labour_calcs!$AH$13:$AO$22))
+SUMPRODUCT((Outsourced_labour_calcs!$AH$12:$AO$12=N$9)*(Outsourced_labour_calcs!$AD$13:$AD$21=$C48)*(Outsourced_labour_calcs!$AH$13:$AO$21))
+SUMPRODUCT(('Labour-related_calcs'!$F$92:$M$92=N$9)*('Labour-related_calcs'!$B$93:$B$102=$C48)*('Labour-related_calcs'!$F$93:$M$102))</f>
        <v>0</v>
      </c>
      <c r="O48" s="246">
        <f t="shared" si="10"/>
        <v>238670.51780460123</v>
      </c>
      <c r="P48" s="247">
        <f t="shared" si="11"/>
        <v>238670.51780460123</v>
      </c>
      <c r="Q48" s="52" t="str">
        <f>IF(ROUND(SUMIF(Internal_labour_calcs!$AD$13:$AD$22,$C48,Internal_labour_calcs!$AP$13:$AP$22)
+SUMIF(Outsourced_labour_calcs!$AD$13:$AD$21,$C48,Outsourced_labour_calcs!$AP$13:$AP$21)
+SUMIF('Labour-related_calcs'!$B$93:$B$102,$C48,'Labour-related_calcs'!$N$93:$N$102)
-P48,3)=0,"OK","ERROR")</f>
        <v>OK</v>
      </c>
      <c r="R48" s="279" t="str">
        <f t="shared" si="1"/>
        <v>Finance</v>
      </c>
    </row>
    <row r="49" spans="1:18" s="60" customFormat="1" ht="17.25" outlineLevel="1" thickBot="1" x14ac:dyDescent="0.35">
      <c r="B49" s="114"/>
      <c r="C49" s="69" t="str">
        <f t="shared" si="9"/>
        <v>IT</v>
      </c>
      <c r="D49" s="245">
        <f>'Historical indirect capex'!E51*D$62*0</f>
        <v>0</v>
      </c>
      <c r="E49" s="245">
        <f>'Historical indirect capex'!F51*E$62*0</f>
        <v>0</v>
      </c>
      <c r="F49" s="245">
        <f>'Historical indirect capex'!G51*F$62*0</f>
        <v>0</v>
      </c>
      <c r="G49" s="245" cm="1">
        <f t="array" ref="G49">SUMPRODUCT((Internal_labour_calcs!$AH$12:$AO$12=G$9)*(Internal_labour_calcs!$AD$13:$AD$22=$C49)*(Internal_labour_calcs!$AH$13:$AO$22))
+SUMPRODUCT((Outsourced_labour_calcs!$AH$12:$AO$12=G$9)*(Outsourced_labour_calcs!$AD$13:$AD$21=$C49)*(Outsourced_labour_calcs!$AH$13:$AO$21))
+SUMPRODUCT(('Labour-related_calcs'!$F$92:$M$92=G$9)*('Labour-related_calcs'!$B$93:$B$102=$C49)*('Labour-related_calcs'!$F$93:$M$102))</f>
        <v>0</v>
      </c>
      <c r="H49" s="245" cm="1">
        <f t="array" ref="H49">SUMPRODUCT((Internal_labour_calcs!$AH$12:$AO$12=H$9)*(Internal_labour_calcs!$AD$13:$AD$22=$C49)*(Internal_labour_calcs!$AH$13:$AO$22))
+SUMPRODUCT((Outsourced_labour_calcs!$AH$12:$AO$12=H$9)*(Outsourced_labour_calcs!$AD$13:$AD$21=$C49)*(Outsourced_labour_calcs!$AH$13:$AO$21))
+SUMPRODUCT(('Labour-related_calcs'!$F$92:$M$92=H$9)*('Labour-related_calcs'!$B$93:$B$102=$C49)*('Labour-related_calcs'!$F$93:$M$102))</f>
        <v>147124.3196432874</v>
      </c>
      <c r="I49" s="245" cm="1">
        <f t="array" ref="I49">SUMPRODUCT((Internal_labour_calcs!$AH$12:$AO$12=I$9)*(Internal_labour_calcs!$AD$13:$AD$22=$C49)*(Internal_labour_calcs!$AH$13:$AO$22))
+SUMPRODUCT((Outsourced_labour_calcs!$AH$12:$AO$12=I$9)*(Outsourced_labour_calcs!$AD$13:$AD$21=$C49)*(Outsourced_labour_calcs!$AH$13:$AO$21))
+SUMPRODUCT(('Labour-related_calcs'!$F$92:$M$92=I$9)*('Labour-related_calcs'!$B$93:$B$102=$C49)*('Labour-related_calcs'!$F$93:$M$102))</f>
        <v>428801.66887162894</v>
      </c>
      <c r="J49" s="245" cm="1">
        <f t="array" ref="J49">SUMPRODUCT((Internal_labour_calcs!$AH$12:$AO$12=J$9)*(Internal_labour_calcs!$AD$13:$AD$22=$C49)*(Internal_labour_calcs!$AH$13:$AO$22))
+SUMPRODUCT((Outsourced_labour_calcs!$AH$12:$AO$12=J$9)*(Outsourced_labour_calcs!$AD$13:$AD$21=$C49)*(Outsourced_labour_calcs!$AH$13:$AO$21))
+SUMPRODUCT(('Labour-related_calcs'!$F$92:$M$92=J$9)*('Labour-related_calcs'!$B$93:$B$102=$C49)*('Labour-related_calcs'!$F$93:$M$102))</f>
        <v>363460.85250595503</v>
      </c>
      <c r="K49" s="245" cm="1">
        <f t="array" ref="K49">SUMPRODUCT((Internal_labour_calcs!$AH$12:$AO$12=K$9)*(Internal_labour_calcs!$AD$13:$AD$22=$C49)*(Internal_labour_calcs!$AH$13:$AO$22))
+SUMPRODUCT((Outsourced_labour_calcs!$AH$12:$AO$12=K$9)*(Outsourced_labour_calcs!$AD$13:$AD$21=$C49)*(Outsourced_labour_calcs!$AH$13:$AO$21))
+SUMPRODUCT(('Labour-related_calcs'!$F$92:$M$92=K$9)*('Labour-related_calcs'!$B$93:$B$102=$C49)*('Labour-related_calcs'!$F$93:$M$102))</f>
        <v>34310.731457445319</v>
      </c>
      <c r="L49" s="245" cm="1">
        <f t="array" ref="L49">SUMPRODUCT((Internal_labour_calcs!$AH$12:$AO$12=L$9)*(Internal_labour_calcs!$AD$13:$AD$22=$C49)*(Internal_labour_calcs!$AH$13:$AO$22))
+SUMPRODUCT((Outsourced_labour_calcs!$AH$12:$AO$12=L$9)*(Outsourced_labour_calcs!$AD$13:$AD$21=$C49)*(Outsourced_labour_calcs!$AH$13:$AO$21))
+SUMPRODUCT(('Labour-related_calcs'!$F$92:$M$92=L$9)*('Labour-related_calcs'!$B$93:$B$102=$C49)*('Labour-related_calcs'!$F$93:$M$102))</f>
        <v>44843.79974989414</v>
      </c>
      <c r="M49" s="245" cm="1">
        <f t="array" ref="M49">SUMPRODUCT((Internal_labour_calcs!$AH$12:$AO$12=M$9)*(Internal_labour_calcs!$AD$13:$AD$22=$C49)*(Internal_labour_calcs!$AH$13:$AO$22))
+SUMPRODUCT((Outsourced_labour_calcs!$AH$12:$AO$12=M$9)*(Outsourced_labour_calcs!$AD$13:$AD$21=$C49)*(Outsourced_labour_calcs!$AH$13:$AO$21))
+SUMPRODUCT(('Labour-related_calcs'!$F$92:$M$92=M$9)*('Labour-related_calcs'!$B$93:$B$102=$C49)*('Labour-related_calcs'!$F$93:$M$102))</f>
        <v>0</v>
      </c>
      <c r="N49" s="245" cm="1">
        <f t="array" ref="N49">SUMPRODUCT((Internal_labour_calcs!$AH$12:$AO$12=N$9)*(Internal_labour_calcs!$AD$13:$AD$22=$C49)*(Internal_labour_calcs!$AH$13:$AO$22))
+SUMPRODUCT((Outsourced_labour_calcs!$AH$12:$AO$12=N$9)*(Outsourced_labour_calcs!$AD$13:$AD$21=$C49)*(Outsourced_labour_calcs!$AH$13:$AO$21))
+SUMPRODUCT(('Labour-related_calcs'!$F$92:$M$92=N$9)*('Labour-related_calcs'!$B$93:$B$102=$C49)*('Labour-related_calcs'!$F$93:$M$102))</f>
        <v>0</v>
      </c>
      <c r="O49" s="246">
        <f t="shared" si="10"/>
        <v>1018541.3722282108</v>
      </c>
      <c r="P49" s="247">
        <f t="shared" si="11"/>
        <v>1018541.3722282108</v>
      </c>
      <c r="Q49" s="52" t="str">
        <f>IF(ROUND(SUMIF(Internal_labour_calcs!$AD$13:$AD$22,$C49,Internal_labour_calcs!$AP$13:$AP$22)
+SUMIF(Outsourced_labour_calcs!$AD$13:$AD$21,$C49,Outsourced_labour_calcs!$AP$13:$AP$21)
+SUMIF('Labour-related_calcs'!$B$93:$B$102,$C49,'Labour-related_calcs'!$N$93:$N$102)
-P49,3)=0,"OK","ERROR")</f>
        <v>OK</v>
      </c>
      <c r="R49" s="279" t="str">
        <f t="shared" si="1"/>
        <v>IT</v>
      </c>
    </row>
    <row r="50" spans="1:18" s="60" customFormat="1" ht="17.25" outlineLevel="1" thickBot="1" x14ac:dyDescent="0.35">
      <c r="B50" s="114"/>
      <c r="C50" s="69" t="str">
        <f t="shared" si="9"/>
        <v>Regulatory submissions</v>
      </c>
      <c r="D50" s="245">
        <f>'Historical indirect capex'!E52*D$62</f>
        <v>0</v>
      </c>
      <c r="E50" s="245">
        <f>'Historical indirect capex'!F52*E$62</f>
        <v>86763.191251615703</v>
      </c>
      <c r="F50" s="245">
        <f>'Historical indirect capex'!G52*F$62</f>
        <v>472708.38717324124</v>
      </c>
      <c r="G50" s="245" cm="1">
        <f t="array" ref="G50">SUMPRODUCT((Internal_labour_calcs!$AH$12:$AO$12=G$9)*(Internal_labour_calcs!$AD$13:$AD$22=$C50)*(Internal_labour_calcs!$AH$13:$AO$22))
+SUMPRODUCT((Outsourced_labour_calcs!$AH$12:$AO$12=G$9)*(Outsourced_labour_calcs!$AD$13:$AD$21=$C50)*(Outsourced_labour_calcs!$AH$13:$AO$21))
+SUMPRODUCT(('Labour-related_calcs'!$F$92:$M$92=G$9)*('Labour-related_calcs'!$B$93:$B$102=$C50)*('Labour-related_calcs'!$F$93:$M$102))</f>
        <v>130827.95038814395</v>
      </c>
      <c r="H50" s="245" cm="1">
        <f t="array" ref="H50">SUMPRODUCT((Internal_labour_calcs!$AH$12:$AO$12=H$9)*(Internal_labour_calcs!$AD$13:$AD$22=$C50)*(Internal_labour_calcs!$AH$13:$AO$22))
+SUMPRODUCT((Outsourced_labour_calcs!$AH$12:$AO$12=H$9)*(Outsourced_labour_calcs!$AD$13:$AD$21=$C50)*(Outsourced_labour_calcs!$AH$13:$AO$21))
+SUMPRODUCT(('Labour-related_calcs'!$F$92:$M$92=H$9)*('Labour-related_calcs'!$B$93:$B$102=$C50)*('Labour-related_calcs'!$F$93:$M$102))</f>
        <v>0</v>
      </c>
      <c r="I50" s="245" cm="1">
        <f t="array" ref="I50">SUMPRODUCT((Internal_labour_calcs!$AH$12:$AO$12=I$9)*(Internal_labour_calcs!$AD$13:$AD$22=$C50)*(Internal_labour_calcs!$AH$13:$AO$22))
+SUMPRODUCT((Outsourced_labour_calcs!$AH$12:$AO$12=I$9)*(Outsourced_labour_calcs!$AD$13:$AD$21=$C50)*(Outsourced_labour_calcs!$AH$13:$AO$21))
+SUMPRODUCT(('Labour-related_calcs'!$F$92:$M$92=I$9)*('Labour-related_calcs'!$B$93:$B$102=$C50)*('Labour-related_calcs'!$F$93:$M$102))</f>
        <v>0</v>
      </c>
      <c r="J50" s="245" cm="1">
        <f t="array" ref="J50">SUMPRODUCT((Internal_labour_calcs!$AH$12:$AO$12=J$9)*(Internal_labour_calcs!$AD$13:$AD$22=$C50)*(Internal_labour_calcs!$AH$13:$AO$22))
+SUMPRODUCT((Outsourced_labour_calcs!$AH$12:$AO$12=J$9)*(Outsourced_labour_calcs!$AD$13:$AD$21=$C50)*(Outsourced_labour_calcs!$AH$13:$AO$21))
+SUMPRODUCT(('Labour-related_calcs'!$F$92:$M$92=J$9)*('Labour-related_calcs'!$B$93:$B$102=$C50)*('Labour-related_calcs'!$F$93:$M$102))</f>
        <v>0</v>
      </c>
      <c r="K50" s="245" cm="1">
        <f t="array" ref="K50">SUMPRODUCT((Internal_labour_calcs!$AH$12:$AO$12=K$9)*(Internal_labour_calcs!$AD$13:$AD$22=$C50)*(Internal_labour_calcs!$AH$13:$AO$22))
+SUMPRODUCT((Outsourced_labour_calcs!$AH$12:$AO$12=K$9)*(Outsourced_labour_calcs!$AD$13:$AD$21=$C50)*(Outsourced_labour_calcs!$AH$13:$AO$21))
+SUMPRODUCT(('Labour-related_calcs'!$F$92:$M$92=K$9)*('Labour-related_calcs'!$B$93:$B$102=$C50)*('Labour-related_calcs'!$F$93:$M$102))</f>
        <v>0</v>
      </c>
      <c r="L50" s="245" cm="1">
        <f t="array" ref="L50">SUMPRODUCT((Internal_labour_calcs!$AH$12:$AO$12=L$9)*(Internal_labour_calcs!$AD$13:$AD$22=$C50)*(Internal_labour_calcs!$AH$13:$AO$22))
+SUMPRODUCT((Outsourced_labour_calcs!$AH$12:$AO$12=L$9)*(Outsourced_labour_calcs!$AD$13:$AD$21=$C50)*(Outsourced_labour_calcs!$AH$13:$AO$21))
+SUMPRODUCT(('Labour-related_calcs'!$F$92:$M$92=L$9)*('Labour-related_calcs'!$B$93:$B$102=$C50)*('Labour-related_calcs'!$F$93:$M$102))</f>
        <v>0</v>
      </c>
      <c r="M50" s="245" cm="1">
        <f t="array" ref="M50">SUMPRODUCT((Internal_labour_calcs!$AH$12:$AO$12=M$9)*(Internal_labour_calcs!$AD$13:$AD$22=$C50)*(Internal_labour_calcs!$AH$13:$AO$22))
+SUMPRODUCT((Outsourced_labour_calcs!$AH$12:$AO$12=M$9)*(Outsourced_labour_calcs!$AD$13:$AD$21=$C50)*(Outsourced_labour_calcs!$AH$13:$AO$21))
+SUMPRODUCT(('Labour-related_calcs'!$F$92:$M$92=M$9)*('Labour-related_calcs'!$B$93:$B$102=$C50)*('Labour-related_calcs'!$F$93:$M$102))</f>
        <v>0</v>
      </c>
      <c r="N50" s="245" cm="1">
        <f t="array" ref="N50">SUMPRODUCT((Internal_labour_calcs!$AH$12:$AO$12=N$9)*(Internal_labour_calcs!$AD$13:$AD$22=$C50)*(Internal_labour_calcs!$AH$13:$AO$22))
+SUMPRODUCT((Outsourced_labour_calcs!$AH$12:$AO$12=N$9)*(Outsourced_labour_calcs!$AD$13:$AD$21=$C50)*(Outsourced_labour_calcs!$AH$13:$AO$21))
+SUMPRODUCT(('Labour-related_calcs'!$F$92:$M$92=N$9)*('Labour-related_calcs'!$B$93:$B$102=$C50)*('Labour-related_calcs'!$F$93:$M$102))</f>
        <v>0</v>
      </c>
      <c r="O50" s="246">
        <f t="shared" si="10"/>
        <v>690299.528813001</v>
      </c>
      <c r="P50" s="247">
        <f t="shared" si="11"/>
        <v>130827.95038814395</v>
      </c>
      <c r="Q50" s="52" t="str">
        <f>IF(ROUND(SUMIF(Internal_labour_calcs!$AD$13:$AD$22,$C50,Internal_labour_calcs!$AP$13:$AP$22)
+SUMIF(Outsourced_labour_calcs!$AD$13:$AD$21,$C50,Outsourced_labour_calcs!$AP$13:$AP$21)
+SUMIF('Labour-related_calcs'!$B$93:$B$102,$C50,'Labour-related_calcs'!$N$93:$N$102)
-P50,3)=0,"OK","ERROR")</f>
        <v>OK</v>
      </c>
      <c r="R50" s="279" t="str">
        <f t="shared" si="1"/>
        <v>Regulatory submissions</v>
      </c>
    </row>
    <row r="51" spans="1:18" s="60" customFormat="1" ht="17.25" outlineLevel="1" thickBot="1" x14ac:dyDescent="0.35">
      <c r="B51" s="114"/>
      <c r="C51" s="69" t="str">
        <f t="shared" si="9"/>
        <v xml:space="preserve">System Resilience </v>
      </c>
      <c r="D51" s="245">
        <f>'Historical indirect capex'!E53*D$62</f>
        <v>0</v>
      </c>
      <c r="E51" s="245">
        <f>'Historical indirect capex'!F53*E$62</f>
        <v>973864.41939347121</v>
      </c>
      <c r="F51" s="245">
        <f>'Historical indirect capex'!G53*F$62</f>
        <v>606366.61691207066</v>
      </c>
      <c r="G51" s="245" cm="1">
        <f t="array" ref="G51">SUMPRODUCT((Internal_labour_calcs!$AH$12:$AO$12=G$9)*(Internal_labour_calcs!$AD$13:$AD$22=$C51)*(Internal_labour_calcs!$AH$13:$AO$22))
+SUMPRODUCT((Outsourced_labour_calcs!$AH$12:$AO$12=G$9)*(Outsourced_labour_calcs!$AD$13:$AD$21=$C51)*(Outsourced_labour_calcs!$AH$13:$AO$21))
+SUMPRODUCT(('Labour-related_calcs'!$F$92:$M$92=G$9)*('Labour-related_calcs'!$B$93:$B$102=$C51)*('Labour-related_calcs'!$F$93:$M$102))</f>
        <v>160726.74262526468</v>
      </c>
      <c r="H51" s="245" cm="1">
        <f t="array" ref="H51">SUMPRODUCT((Internal_labour_calcs!$AH$12:$AO$12=H$9)*(Internal_labour_calcs!$AD$13:$AD$22=$C51)*(Internal_labour_calcs!$AH$13:$AO$22))
+SUMPRODUCT((Outsourced_labour_calcs!$AH$12:$AO$12=H$9)*(Outsourced_labour_calcs!$AD$13:$AD$21=$C51)*(Outsourced_labour_calcs!$AH$13:$AO$21))
+SUMPRODUCT(('Labour-related_calcs'!$F$92:$M$92=H$9)*('Labour-related_calcs'!$B$93:$B$102=$C51)*('Labour-related_calcs'!$F$93:$M$102))</f>
        <v>0</v>
      </c>
      <c r="I51" s="245" cm="1">
        <f t="array" ref="I51">SUMPRODUCT((Internal_labour_calcs!$AH$12:$AO$12=I$9)*(Internal_labour_calcs!$AD$13:$AD$22=$C51)*(Internal_labour_calcs!$AH$13:$AO$22))
+SUMPRODUCT((Outsourced_labour_calcs!$AH$12:$AO$12=I$9)*(Outsourced_labour_calcs!$AD$13:$AD$21=$C51)*(Outsourced_labour_calcs!$AH$13:$AO$21))
+SUMPRODUCT(('Labour-related_calcs'!$F$92:$M$92=I$9)*('Labour-related_calcs'!$B$93:$B$102=$C51)*('Labour-related_calcs'!$F$93:$M$102))</f>
        <v>0</v>
      </c>
      <c r="J51" s="245" cm="1">
        <f t="array" ref="J51">SUMPRODUCT((Internal_labour_calcs!$AH$12:$AO$12=J$9)*(Internal_labour_calcs!$AD$13:$AD$22=$C51)*(Internal_labour_calcs!$AH$13:$AO$22))
+SUMPRODUCT((Outsourced_labour_calcs!$AH$12:$AO$12=J$9)*(Outsourced_labour_calcs!$AD$13:$AD$21=$C51)*(Outsourced_labour_calcs!$AH$13:$AO$21))
+SUMPRODUCT(('Labour-related_calcs'!$F$92:$M$92=J$9)*('Labour-related_calcs'!$B$93:$B$102=$C51)*('Labour-related_calcs'!$F$93:$M$102))</f>
        <v>0</v>
      </c>
      <c r="K51" s="245" cm="1">
        <f t="array" ref="K51">SUMPRODUCT((Internal_labour_calcs!$AH$12:$AO$12=K$9)*(Internal_labour_calcs!$AD$13:$AD$22=$C51)*(Internal_labour_calcs!$AH$13:$AO$22))
+SUMPRODUCT((Outsourced_labour_calcs!$AH$12:$AO$12=K$9)*(Outsourced_labour_calcs!$AD$13:$AD$21=$C51)*(Outsourced_labour_calcs!$AH$13:$AO$21))
+SUMPRODUCT(('Labour-related_calcs'!$F$92:$M$92=K$9)*('Labour-related_calcs'!$B$93:$B$102=$C51)*('Labour-related_calcs'!$F$93:$M$102))</f>
        <v>0</v>
      </c>
      <c r="L51" s="245" cm="1">
        <f t="array" ref="L51">SUMPRODUCT((Internal_labour_calcs!$AH$12:$AO$12=L$9)*(Internal_labour_calcs!$AD$13:$AD$22=$C51)*(Internal_labour_calcs!$AH$13:$AO$22))
+SUMPRODUCT((Outsourced_labour_calcs!$AH$12:$AO$12=L$9)*(Outsourced_labour_calcs!$AD$13:$AD$21=$C51)*(Outsourced_labour_calcs!$AH$13:$AO$21))
+SUMPRODUCT(('Labour-related_calcs'!$F$92:$M$92=L$9)*('Labour-related_calcs'!$B$93:$B$102=$C51)*('Labour-related_calcs'!$F$93:$M$102))</f>
        <v>0</v>
      </c>
      <c r="M51" s="245" cm="1">
        <f t="array" ref="M51">SUMPRODUCT((Internal_labour_calcs!$AH$12:$AO$12=M$9)*(Internal_labour_calcs!$AD$13:$AD$22=$C51)*(Internal_labour_calcs!$AH$13:$AO$22))
+SUMPRODUCT((Outsourced_labour_calcs!$AH$12:$AO$12=M$9)*(Outsourced_labour_calcs!$AD$13:$AD$21=$C51)*(Outsourced_labour_calcs!$AH$13:$AO$21))
+SUMPRODUCT(('Labour-related_calcs'!$F$92:$M$92=M$9)*('Labour-related_calcs'!$B$93:$B$102=$C51)*('Labour-related_calcs'!$F$93:$M$102))</f>
        <v>0</v>
      </c>
      <c r="N51" s="245" cm="1">
        <f t="array" ref="N51">SUMPRODUCT((Internal_labour_calcs!$AH$12:$AO$12=N$9)*(Internal_labour_calcs!$AD$13:$AD$22=$C51)*(Internal_labour_calcs!$AH$13:$AO$22))
+SUMPRODUCT((Outsourced_labour_calcs!$AH$12:$AO$12=N$9)*(Outsourced_labour_calcs!$AD$13:$AD$21=$C51)*(Outsourced_labour_calcs!$AH$13:$AO$21))
+SUMPRODUCT(('Labour-related_calcs'!$F$92:$M$92=N$9)*('Labour-related_calcs'!$B$93:$B$102=$C51)*('Labour-related_calcs'!$F$93:$M$102))</f>
        <v>0</v>
      </c>
      <c r="O51" s="246">
        <f t="shared" si="10"/>
        <v>1740957.7789308066</v>
      </c>
      <c r="P51" s="247">
        <f t="shared" si="11"/>
        <v>160726.74262526468</v>
      </c>
      <c r="Q51" s="52" t="str">
        <f>IF(ROUND(SUMIF(Internal_labour_calcs!$AD$13:$AD$22,$C51,Internal_labour_calcs!$AP$13:$AP$22)
+SUMIF(Outsourced_labour_calcs!$AD$13:$AD$21,$C51,Outsourced_labour_calcs!$AP$13:$AP$21)
+SUMIF('Labour-related_calcs'!$B$93:$B$102,$C51,'Labour-related_calcs'!$N$93:$N$102)
-P51,3)=0,"OK","ERROR")</f>
        <v>OK</v>
      </c>
      <c r="R51" s="279" t="str">
        <f t="shared" si="1"/>
        <v xml:space="preserve">System Resilience </v>
      </c>
    </row>
    <row r="52" spans="1:18" s="60" customFormat="1" ht="17.25" outlineLevel="1" thickBot="1" x14ac:dyDescent="0.35">
      <c r="B52" s="114"/>
      <c r="C52" s="69" t="str">
        <f t="shared" si="9"/>
        <v>Network Planning</v>
      </c>
      <c r="D52" s="245">
        <f>'Historical indirect capex'!E54*D$62</f>
        <v>0</v>
      </c>
      <c r="E52" s="245">
        <f>'Historical indirect capex'!F54*E$62</f>
        <v>0</v>
      </c>
      <c r="F52" s="245">
        <f>'Historical indirect capex'!G54*F$62</f>
        <v>0</v>
      </c>
      <c r="G52" s="245" cm="1">
        <f t="array" ref="G52">SUMPRODUCT((Internal_labour_calcs!$AH$12:$AO$12=G$9)*(Internal_labour_calcs!$AD$13:$AD$22=$C52)*(Internal_labour_calcs!$AH$13:$AO$22))
+SUMPRODUCT((Outsourced_labour_calcs!$AH$12:$AO$12=G$9)*(Outsourced_labour_calcs!$AD$13:$AD$21=$C52)*(Outsourced_labour_calcs!$AH$13:$AO$21))
+SUMPRODUCT(('Labour-related_calcs'!$F$92:$M$92=G$9)*('Labour-related_calcs'!$B$93:$B$102=$C52)*('Labour-related_calcs'!$F$93:$M$102))</f>
        <v>0</v>
      </c>
      <c r="H52" s="245" cm="1">
        <f t="array" ref="H52">SUMPRODUCT((Internal_labour_calcs!$AH$12:$AO$12=H$9)*(Internal_labour_calcs!$AD$13:$AD$22=$C52)*(Internal_labour_calcs!$AH$13:$AO$22))
+SUMPRODUCT((Outsourced_labour_calcs!$AH$12:$AO$12=H$9)*(Outsourced_labour_calcs!$AD$13:$AD$21=$C52)*(Outsourced_labour_calcs!$AH$13:$AO$21))
+SUMPRODUCT(('Labour-related_calcs'!$F$92:$M$92=H$9)*('Labour-related_calcs'!$B$93:$B$102=$C52)*('Labour-related_calcs'!$F$93:$M$102))</f>
        <v>0</v>
      </c>
      <c r="I52" s="245" cm="1">
        <f t="array" ref="I52">SUMPRODUCT((Internal_labour_calcs!$AH$12:$AO$12=I$9)*(Internal_labour_calcs!$AD$13:$AD$22=$C52)*(Internal_labour_calcs!$AH$13:$AO$22))
+SUMPRODUCT((Outsourced_labour_calcs!$AH$12:$AO$12=I$9)*(Outsourced_labour_calcs!$AD$13:$AD$21=$C52)*(Outsourced_labour_calcs!$AH$13:$AO$21))
+SUMPRODUCT(('Labour-related_calcs'!$F$92:$M$92=I$9)*('Labour-related_calcs'!$B$93:$B$102=$C52)*('Labour-related_calcs'!$F$93:$M$102))</f>
        <v>0</v>
      </c>
      <c r="J52" s="245" cm="1">
        <f t="array" ref="J52">SUMPRODUCT((Internal_labour_calcs!$AH$12:$AO$12=J$9)*(Internal_labour_calcs!$AD$13:$AD$22=$C52)*(Internal_labour_calcs!$AH$13:$AO$22))
+SUMPRODUCT((Outsourced_labour_calcs!$AH$12:$AO$12=J$9)*(Outsourced_labour_calcs!$AD$13:$AD$21=$C52)*(Outsourced_labour_calcs!$AH$13:$AO$21))
+SUMPRODUCT(('Labour-related_calcs'!$F$92:$M$92=J$9)*('Labour-related_calcs'!$B$93:$B$102=$C52)*('Labour-related_calcs'!$F$93:$M$102))</f>
        <v>0</v>
      </c>
      <c r="K52" s="245" cm="1">
        <f t="array" ref="K52">SUMPRODUCT((Internal_labour_calcs!$AH$12:$AO$12=K$9)*(Internal_labour_calcs!$AD$13:$AD$22=$C52)*(Internal_labour_calcs!$AH$13:$AO$22))
+SUMPRODUCT((Outsourced_labour_calcs!$AH$12:$AO$12=K$9)*(Outsourced_labour_calcs!$AD$13:$AD$21=$C52)*(Outsourced_labour_calcs!$AH$13:$AO$21))
+SUMPRODUCT(('Labour-related_calcs'!$F$92:$M$92=K$9)*('Labour-related_calcs'!$B$93:$B$102=$C52)*('Labour-related_calcs'!$F$93:$M$102))</f>
        <v>0</v>
      </c>
      <c r="L52" s="245" cm="1">
        <f t="array" ref="L52">SUMPRODUCT((Internal_labour_calcs!$AH$12:$AO$12=L$9)*(Internal_labour_calcs!$AD$13:$AD$22=$C52)*(Internal_labour_calcs!$AH$13:$AO$22))
+SUMPRODUCT((Outsourced_labour_calcs!$AH$12:$AO$12=L$9)*(Outsourced_labour_calcs!$AD$13:$AD$21=$C52)*(Outsourced_labour_calcs!$AH$13:$AO$21))
+SUMPRODUCT(('Labour-related_calcs'!$F$92:$M$92=L$9)*('Labour-related_calcs'!$B$93:$B$102=$C52)*('Labour-related_calcs'!$F$93:$M$102))</f>
        <v>0</v>
      </c>
      <c r="M52" s="245" cm="1">
        <f t="array" ref="M52">SUMPRODUCT((Internal_labour_calcs!$AH$12:$AO$12=M$9)*(Internal_labour_calcs!$AD$13:$AD$22=$C52)*(Internal_labour_calcs!$AH$13:$AO$22))
+SUMPRODUCT((Outsourced_labour_calcs!$AH$12:$AO$12=M$9)*(Outsourced_labour_calcs!$AD$13:$AD$21=$C52)*(Outsourced_labour_calcs!$AH$13:$AO$21))
+SUMPRODUCT(('Labour-related_calcs'!$F$92:$M$92=M$9)*('Labour-related_calcs'!$B$93:$B$102=$C52)*('Labour-related_calcs'!$F$93:$M$102))</f>
        <v>0</v>
      </c>
      <c r="N52" s="245" cm="1">
        <f t="array" ref="N52">SUMPRODUCT((Internal_labour_calcs!$AH$12:$AO$12=N$9)*(Internal_labour_calcs!$AD$13:$AD$22=$C52)*(Internal_labour_calcs!$AH$13:$AO$22))
+SUMPRODUCT((Outsourced_labour_calcs!$AH$12:$AO$12=N$9)*(Outsourced_labour_calcs!$AD$13:$AD$21=$C52)*(Outsourced_labour_calcs!$AH$13:$AO$21))
+SUMPRODUCT(('Labour-related_calcs'!$F$92:$M$92=N$9)*('Labour-related_calcs'!$B$93:$B$102=$C52)*('Labour-related_calcs'!$F$93:$M$102))</f>
        <v>0</v>
      </c>
      <c r="O52" s="246">
        <f t="shared" si="10"/>
        <v>0</v>
      </c>
      <c r="P52" s="247">
        <f t="shared" si="11"/>
        <v>0</v>
      </c>
      <c r="Q52" s="52" t="str">
        <f>IF(ROUND(SUMIF(Internal_labour_calcs!$AD$13:$AD$22,$C52,Internal_labour_calcs!$AP$13:$AP$22)
+SUMIF(Outsourced_labour_calcs!$AD$13:$AD$21,$C52,Outsourced_labour_calcs!$AP$13:$AP$21)
+SUMIF('Labour-related_calcs'!$B$93:$B$102,$C52,'Labour-related_calcs'!$N$93:$N$102)
-P52,3)=0,"OK","ERROR")</f>
        <v>OK</v>
      </c>
      <c r="R52" s="279" t="str">
        <f t="shared" si="1"/>
        <v>Network Planning</v>
      </c>
    </row>
    <row r="53" spans="1:18" s="60" customFormat="1" ht="17.25" outlineLevel="1" thickBot="1" x14ac:dyDescent="0.35">
      <c r="B53" s="114"/>
      <c r="C53" s="69" t="str">
        <f t="shared" si="9"/>
        <v>[Spare]</v>
      </c>
      <c r="D53" s="245">
        <f>'Historical indirect capex'!E55*D$62</f>
        <v>0</v>
      </c>
      <c r="E53" s="245">
        <f>'Historical indirect capex'!F55*E$62</f>
        <v>0</v>
      </c>
      <c r="F53" s="245">
        <f>'Historical indirect capex'!G55*F$62</f>
        <v>0</v>
      </c>
      <c r="G53" s="245" cm="1">
        <f t="array" ref="G53">SUMPRODUCT((Internal_labour_calcs!$AH$12:$AO$12=G$9)*(Internal_labour_calcs!$AD$13:$AD$22=$C53)*(Internal_labour_calcs!$AH$13:$AO$22))
+SUMPRODUCT((Outsourced_labour_calcs!$AH$12:$AO$12=G$9)*(Outsourced_labour_calcs!$AD$13:$AD$21=$C53)*(Outsourced_labour_calcs!$AH$13:$AO$21))
+SUMPRODUCT(('Labour-related_calcs'!$F$92:$M$92=G$9)*('Labour-related_calcs'!$B$93:$B$102=$C53)*('Labour-related_calcs'!$F$93:$M$102))</f>
        <v>0</v>
      </c>
      <c r="H53" s="245" cm="1">
        <f t="array" ref="H53">SUMPRODUCT((Internal_labour_calcs!$AH$12:$AO$12=H$9)*(Internal_labour_calcs!$AD$13:$AD$22=$C53)*(Internal_labour_calcs!$AH$13:$AO$22))
+SUMPRODUCT((Outsourced_labour_calcs!$AH$12:$AO$12=H$9)*(Outsourced_labour_calcs!$AD$13:$AD$21=$C53)*(Outsourced_labour_calcs!$AH$13:$AO$21))
+SUMPRODUCT(('Labour-related_calcs'!$F$92:$M$92=H$9)*('Labour-related_calcs'!$B$93:$B$102=$C53)*('Labour-related_calcs'!$F$93:$M$102))</f>
        <v>0</v>
      </c>
      <c r="I53" s="245" cm="1">
        <f t="array" ref="I53">SUMPRODUCT((Internal_labour_calcs!$AH$12:$AO$12=I$9)*(Internal_labour_calcs!$AD$13:$AD$22=$C53)*(Internal_labour_calcs!$AH$13:$AO$22))
+SUMPRODUCT((Outsourced_labour_calcs!$AH$12:$AO$12=I$9)*(Outsourced_labour_calcs!$AD$13:$AD$21=$C53)*(Outsourced_labour_calcs!$AH$13:$AO$21))
+SUMPRODUCT(('Labour-related_calcs'!$F$92:$M$92=I$9)*('Labour-related_calcs'!$B$93:$B$102=$C53)*('Labour-related_calcs'!$F$93:$M$102))</f>
        <v>0</v>
      </c>
      <c r="J53" s="245" cm="1">
        <f t="array" ref="J53">SUMPRODUCT((Internal_labour_calcs!$AH$12:$AO$12=J$9)*(Internal_labour_calcs!$AD$13:$AD$22=$C53)*(Internal_labour_calcs!$AH$13:$AO$22))
+SUMPRODUCT((Outsourced_labour_calcs!$AH$12:$AO$12=J$9)*(Outsourced_labour_calcs!$AD$13:$AD$21=$C53)*(Outsourced_labour_calcs!$AH$13:$AO$21))
+SUMPRODUCT(('Labour-related_calcs'!$F$92:$M$92=J$9)*('Labour-related_calcs'!$B$93:$B$102=$C53)*('Labour-related_calcs'!$F$93:$M$102))</f>
        <v>0</v>
      </c>
      <c r="K53" s="245" cm="1">
        <f t="array" ref="K53">SUMPRODUCT((Internal_labour_calcs!$AH$12:$AO$12=K$9)*(Internal_labour_calcs!$AD$13:$AD$22=$C53)*(Internal_labour_calcs!$AH$13:$AO$22))
+SUMPRODUCT((Outsourced_labour_calcs!$AH$12:$AO$12=K$9)*(Outsourced_labour_calcs!$AD$13:$AD$21=$C53)*(Outsourced_labour_calcs!$AH$13:$AO$21))
+SUMPRODUCT(('Labour-related_calcs'!$F$92:$M$92=K$9)*('Labour-related_calcs'!$B$93:$B$102=$C53)*('Labour-related_calcs'!$F$93:$M$102))</f>
        <v>0</v>
      </c>
      <c r="L53" s="245" cm="1">
        <f t="array" ref="L53">SUMPRODUCT((Internal_labour_calcs!$AH$12:$AO$12=L$9)*(Internal_labour_calcs!$AD$13:$AD$22=$C53)*(Internal_labour_calcs!$AH$13:$AO$22))
+SUMPRODUCT((Outsourced_labour_calcs!$AH$12:$AO$12=L$9)*(Outsourced_labour_calcs!$AD$13:$AD$21=$C53)*(Outsourced_labour_calcs!$AH$13:$AO$21))
+SUMPRODUCT(('Labour-related_calcs'!$F$92:$M$92=L$9)*('Labour-related_calcs'!$B$93:$B$102=$C53)*('Labour-related_calcs'!$F$93:$M$102))</f>
        <v>0</v>
      </c>
      <c r="M53" s="245" cm="1">
        <f t="array" ref="M53">SUMPRODUCT((Internal_labour_calcs!$AH$12:$AO$12=M$9)*(Internal_labour_calcs!$AD$13:$AD$22=$C53)*(Internal_labour_calcs!$AH$13:$AO$22))
+SUMPRODUCT((Outsourced_labour_calcs!$AH$12:$AO$12=M$9)*(Outsourced_labour_calcs!$AD$13:$AD$21=$C53)*(Outsourced_labour_calcs!$AH$13:$AO$21))
+SUMPRODUCT(('Labour-related_calcs'!$F$92:$M$92=M$9)*('Labour-related_calcs'!$B$93:$B$102=$C53)*('Labour-related_calcs'!$F$93:$M$102))</f>
        <v>0</v>
      </c>
      <c r="N53" s="245" cm="1">
        <f t="array" ref="N53">SUMPRODUCT((Internal_labour_calcs!$AH$12:$AO$12=N$9)*(Internal_labour_calcs!$AD$13:$AD$22=$C53)*(Internal_labour_calcs!$AH$13:$AO$22))
+SUMPRODUCT((Outsourced_labour_calcs!$AH$12:$AO$12=N$9)*(Outsourced_labour_calcs!$AD$13:$AD$21=$C53)*(Outsourced_labour_calcs!$AH$13:$AO$21))
+SUMPRODUCT(('Labour-related_calcs'!$F$92:$M$92=N$9)*('Labour-related_calcs'!$B$93:$B$102=$C53)*('Labour-related_calcs'!$F$93:$M$102))</f>
        <v>0</v>
      </c>
      <c r="O53" s="246">
        <f t="shared" si="10"/>
        <v>0</v>
      </c>
      <c r="P53" s="247">
        <f t="shared" si="11"/>
        <v>0</v>
      </c>
      <c r="Q53" s="52" t="str">
        <f>IF(ROUND(SUMIF(Internal_labour_calcs!$AD$13:$AD$22,$C53,Internal_labour_calcs!$AP$13:$AP$22)
+SUMIF(Outsourced_labour_calcs!$AD$13:$AD$21,$C53,Outsourced_labour_calcs!$AP$13:$AP$21)
+SUMIF('Labour-related_calcs'!$B$93:$B$102,$C53,'Labour-related_calcs'!$N$93:$N$102)
-P53,3)=0,"OK","ERROR")</f>
        <v>OK</v>
      </c>
      <c r="R53" s="279" t="str">
        <f t="shared" si="1"/>
        <v>[Spare]</v>
      </c>
    </row>
    <row r="54" spans="1:18" s="60" customFormat="1" ht="17.25" outlineLevel="1" thickBot="1" x14ac:dyDescent="0.35">
      <c r="A54" s="52" t="str">
        <f>IF(COUNTIF(Q11:Q54,"Error")&lt;&gt;0,"Error","Ok")</f>
        <v>Ok</v>
      </c>
      <c r="B54" s="114"/>
      <c r="C54" s="68" t="s">
        <v>42</v>
      </c>
      <c r="D54" s="177">
        <f>SUM(D11:D20,D22:D31,D33:D42,D44:D53)</f>
        <v>0</v>
      </c>
      <c r="E54" s="177">
        <f t="shared" ref="E54:P54" si="12">SUM(E11:E20,E22:E31,E33:E42,E44:E53)</f>
        <v>3682354.3503508084</v>
      </c>
      <c r="F54" s="177">
        <f t="shared" si="12"/>
        <v>3855050.6586122978</v>
      </c>
      <c r="G54" s="177">
        <f t="shared" si="12"/>
        <v>1069403.7431192659</v>
      </c>
      <c r="H54" s="177">
        <f t="shared" si="12"/>
        <v>4990127.874005801</v>
      </c>
      <c r="I54" s="177">
        <f t="shared" si="12"/>
        <v>9255640.0879580751</v>
      </c>
      <c r="J54" s="177">
        <f t="shared" si="12"/>
        <v>8198567.2522742953</v>
      </c>
      <c r="K54" s="177">
        <f t="shared" si="12"/>
        <v>5012907.3580156388</v>
      </c>
      <c r="L54" s="177">
        <f t="shared" si="12"/>
        <v>5420861.681300493</v>
      </c>
      <c r="M54" s="177">
        <f t="shared" si="12"/>
        <v>181154.89939266053</v>
      </c>
      <c r="N54" s="177">
        <f t="shared" si="12"/>
        <v>0</v>
      </c>
      <c r="O54" s="177">
        <f t="shared" si="12"/>
        <v>41666067.905029334</v>
      </c>
      <c r="P54" s="177">
        <f t="shared" si="12"/>
        <v>34128662.896066226</v>
      </c>
      <c r="Q54" s="21"/>
    </row>
    <row r="55" spans="1:18" outlineLevel="1" x14ac:dyDescent="0.3">
      <c r="P55" s="197"/>
    </row>
    <row r="56" spans="1:18" ht="16.5" outlineLevel="1" x14ac:dyDescent="0.3">
      <c r="B56" s="39" t="s">
        <v>160</v>
      </c>
      <c r="C56" s="21" t="s">
        <v>91</v>
      </c>
      <c r="D56" s="52"/>
      <c r="E56" s="52"/>
      <c r="F56" s="52"/>
      <c r="G56" s="52" t="str">
        <f>IF(ROUND(SUM(G11:G20)-SUM(Internal_labour_calcs!T13:T22,Outsourced_labour_calcs!T13:T21),3)=0,"OK","ERROR")</f>
        <v>OK</v>
      </c>
      <c r="H56" s="52" t="str">
        <f>IF(ROUND(SUM(H11:H20)-SUM(Internal_labour_calcs!U13:U22,Outsourced_labour_calcs!U13:U21),3)=0,"OK","ERROR")</f>
        <v>OK</v>
      </c>
      <c r="I56" s="52" t="str">
        <f>IF(ROUND(SUM(I11:I20)-SUM(Internal_labour_calcs!V13:V22,Outsourced_labour_calcs!V13:V21),3)=0,"OK","ERROR")</f>
        <v>OK</v>
      </c>
      <c r="J56" s="52" t="str">
        <f>IF(ROUND(SUM(J11:J20)-SUM(Internal_labour_calcs!W13:W22,Outsourced_labour_calcs!W13:W21),3)=0,"OK","ERROR")</f>
        <v>OK</v>
      </c>
      <c r="K56" s="52" t="str">
        <f>IF(ROUND(SUM(K11:K20)-SUM(Internal_labour_calcs!X13:X22,Outsourced_labour_calcs!X13:X21),3)=0,"OK","ERROR")</f>
        <v>OK</v>
      </c>
      <c r="L56" s="52" t="str">
        <f>IF(ROUND(SUM(L11:L20)-SUM(Internal_labour_calcs!Y13:Y22,Outsourced_labour_calcs!Y13:Y21),3)=0,"OK","ERROR")</f>
        <v>OK</v>
      </c>
      <c r="M56" s="52" t="str">
        <f>IF(ROUND(SUM(M11:M20)-SUM(Internal_labour_calcs!Z13:Z22,Outsourced_labour_calcs!Z13:Z21),3)=0,"OK","ERROR")</f>
        <v>OK</v>
      </c>
      <c r="N56" s="52" t="str">
        <f>IF(ROUND(SUM(N11:N20)-SUM(Internal_labour_calcs!AA13:AA22,Outsourced_labour_calcs!AA13:AA21),3)=0,"OK","ERROR")</f>
        <v>OK</v>
      </c>
      <c r="P56" s="197"/>
    </row>
    <row r="57" spans="1:18" ht="16.5" outlineLevel="1" x14ac:dyDescent="0.3">
      <c r="B57" s="39" t="s">
        <v>161</v>
      </c>
      <c r="C57" s="21" t="s">
        <v>159</v>
      </c>
      <c r="D57" s="52"/>
      <c r="E57" s="52"/>
      <c r="F57" s="52"/>
      <c r="G57" s="52" t="str">
        <f>IF(ROUND(SUM(G22:G31)-SUM('Labour-related_calcs'!F77:F86),4)=0,"OK","ERROR")</f>
        <v>OK</v>
      </c>
      <c r="H57" s="52" t="str">
        <f>IF(ROUND(SUM(H22:H31)-SUM('Labour-related_calcs'!G77:G86),4)=0,"OK","ERROR")</f>
        <v>OK</v>
      </c>
      <c r="I57" s="52" t="str">
        <f>IF(ROUND(SUM(I22:I31)-SUM('Labour-related_calcs'!H77:H86),4)=0,"OK","ERROR")</f>
        <v>OK</v>
      </c>
      <c r="J57" s="52" t="str">
        <f>IF(ROUND(SUM(J22:J31)-SUM('Labour-related_calcs'!I77:I86),4)=0,"OK","ERROR")</f>
        <v>OK</v>
      </c>
      <c r="K57" s="52" t="str">
        <f>IF(ROUND(SUM(K22:K31)-SUM('Labour-related_calcs'!J77:J86),4)=0,"OK","ERROR")</f>
        <v>OK</v>
      </c>
      <c r="L57" s="52" t="str">
        <f>IF(ROUND(SUM(L22:L31)-SUM('Labour-related_calcs'!K77:K86),4)=0,"OK","ERROR")</f>
        <v>OK</v>
      </c>
      <c r="M57" s="52" t="str">
        <f>IF(ROUND(SUM(M22:M31)-SUM('Labour-related_calcs'!L77:L86),4)=0,"OK","ERROR")</f>
        <v>OK</v>
      </c>
      <c r="N57" s="52" t="str">
        <f>IF(ROUND(SUM(N22:N31)-SUM('Labour-related_calcs'!M77:M86),4)=0,"OK","ERROR")</f>
        <v>OK</v>
      </c>
      <c r="P57" s="197"/>
    </row>
    <row r="58" spans="1:18" ht="16.5" outlineLevel="1" x14ac:dyDescent="0.3">
      <c r="B58" s="39" t="s">
        <v>162</v>
      </c>
      <c r="C58" s="21" t="s">
        <v>219</v>
      </c>
      <c r="D58" s="52"/>
      <c r="E58" s="52"/>
      <c r="F58" s="52"/>
      <c r="G58" s="52" t="str">
        <f>IF(ROUND(SUM(G33:G42)-SUM('Non-labour_calcs'!AH13:AH19),3)=0,"OK","ERROR")</f>
        <v>OK</v>
      </c>
      <c r="H58" s="52" t="str">
        <f>IF(ROUND(SUM(H33:H42)-SUM('Non-labour_calcs'!AI13:AI19),3)=0,"OK","ERROR")</f>
        <v>OK</v>
      </c>
      <c r="I58" s="52" t="str">
        <f>IF(ROUND(SUM(I33:I42)-SUM('Non-labour_calcs'!AJ13:AJ19),3)=0,"OK","ERROR")</f>
        <v>OK</v>
      </c>
      <c r="J58" s="52" t="str">
        <f>IF(ROUND(SUM(J33:J42)-SUM('Non-labour_calcs'!AK13:AK19),3)=0,"OK","ERROR")</f>
        <v>OK</v>
      </c>
      <c r="K58" s="52" t="str">
        <f>IF(ROUND(SUM(K33:K42)-SUM('Non-labour_calcs'!AL13:AL19),3)=0,"OK","ERROR")</f>
        <v>OK</v>
      </c>
      <c r="L58" s="52" t="str">
        <f>IF(ROUND(SUM(L33:L42)-SUM('Non-labour_calcs'!AM13:AM19),3)=0,"OK","ERROR")</f>
        <v>OK</v>
      </c>
      <c r="M58" s="52" t="str">
        <f>IF(ROUND(SUM(M33:M42)-SUM('Non-labour_calcs'!AN13:AN19),3)=0,"OK","ERROR")</f>
        <v>OK</v>
      </c>
      <c r="N58" s="52" t="str">
        <f>IF(ROUND(SUM(N33:N42)-SUM('Non-labour_calcs'!AO13:AO19),3)=0,"OK","ERROR")</f>
        <v>OK</v>
      </c>
    </row>
    <row r="59" spans="1:18" ht="16.5" outlineLevel="1" x14ac:dyDescent="0.3">
      <c r="B59" s="39" t="s">
        <v>163</v>
      </c>
      <c r="C59" s="21" t="s">
        <v>218</v>
      </c>
      <c r="D59" s="52"/>
      <c r="E59" s="52"/>
      <c r="F59" s="52"/>
      <c r="G59" s="52" t="str">
        <f>IF(ROUND(SUM(G44:G53)-SUM(Internal_labour_calcs!AH13:AH22,Outsourced_labour_calcs!AH13:AH21,'Labour-related_calcs'!F93:F102),3)=0,"OK","ERROR")</f>
        <v>OK</v>
      </c>
      <c r="H59" s="52" t="str">
        <f>IF(ROUND(SUM(H44:H53)-SUM(Internal_labour_calcs!AI13:AI22,Outsourced_labour_calcs!AI13:AI21,'Labour-related_calcs'!G93:G102),3)=0,"OK","ERROR")</f>
        <v>OK</v>
      </c>
      <c r="I59" s="52" t="str">
        <f>IF(ROUND(SUM(I44:I53)-SUM(Internal_labour_calcs!AJ13:AJ22,Outsourced_labour_calcs!AJ13:AJ21,'Labour-related_calcs'!H93:H102),3)=0,"OK","ERROR")</f>
        <v>OK</v>
      </c>
      <c r="J59" s="52" t="str">
        <f>IF(ROUND(SUM(J44:J53)-SUM(Internal_labour_calcs!AK13:AK22,Outsourced_labour_calcs!AK13:AK21,'Labour-related_calcs'!I93:I102),3)=0,"OK","ERROR")</f>
        <v>OK</v>
      </c>
      <c r="K59" s="52" t="str">
        <f>IF(ROUND(SUM(K44:K53)-SUM(Internal_labour_calcs!AL13:AL22,Outsourced_labour_calcs!AL13:AL21,'Labour-related_calcs'!J93:J102),3)=0,"OK","ERROR")</f>
        <v>OK</v>
      </c>
      <c r="L59" s="52" t="str">
        <f>IF(ROUND(SUM(L44:L53)-SUM(Internal_labour_calcs!AM13:AM22,Outsourced_labour_calcs!AM13:AM21,'Labour-related_calcs'!K93:K102),3)=0,"OK","ERROR")</f>
        <v>OK</v>
      </c>
      <c r="M59" s="52" t="str">
        <f>IF(ROUND(SUM(M44:M53)-SUM(Internal_labour_calcs!AN13:AN22,Outsourced_labour_calcs!AN13:AN21,'Labour-related_calcs'!L93:L102),3)=0,"OK","ERROR")</f>
        <v>OK</v>
      </c>
      <c r="N59" s="52" t="str">
        <f>IF(ROUND(SUM(N44:N53)-SUM(Internal_labour_calcs!AO13:AO22,Outsourced_labour_calcs!AO13:AO21,'Labour-related_calcs'!M93:M102),3)=0,"OK","ERROR")</f>
        <v>OK</v>
      </c>
    </row>
    <row r="60" spans="1:18" ht="16.5" outlineLevel="1" x14ac:dyDescent="0.3">
      <c r="A60" s="52" t="str">
        <f>IF(COUNTIF(D56:O60,"Error")&lt;&gt;0,"Error","Ok")</f>
        <v>Ok</v>
      </c>
      <c r="B60" s="39" t="s">
        <v>164</v>
      </c>
      <c r="C60" s="21" t="s">
        <v>126</v>
      </c>
      <c r="D60" s="52" t="str">
        <f>IF(ROUND('Historical indirect capex'!E$58*D62-D54,3)=0,"OK","ERROR")</f>
        <v>OK</v>
      </c>
      <c r="E60" s="52"/>
      <c r="F60" s="52"/>
      <c r="G60" s="52" t="str">
        <f>IF(ROUND(SUM(Internal_labour_calcs!F23,Outsourced_labour_calcs!F22,'Labour-related_calcs'!F87,'Labour-related_calcs'!F103,'Non-labour_calcs'!F20)-G54,3)=0,"OK","ERROR")</f>
        <v>OK</v>
      </c>
      <c r="H60" s="52" t="str">
        <f>IF(ROUND(SUM(Internal_labour_calcs!G23,Outsourced_labour_calcs!G22,'Labour-related_calcs'!G87,'Labour-related_calcs'!G103,'Non-labour_calcs'!G20)-H54,3)=0,"OK","ERROR")</f>
        <v>OK</v>
      </c>
      <c r="I60" s="52" t="str">
        <f>IF(ROUND(SUM(Internal_labour_calcs!H23,Outsourced_labour_calcs!H22,'Labour-related_calcs'!H87,'Labour-related_calcs'!H103,'Non-labour_calcs'!H20)-I54,3)=0,"OK","ERROR")</f>
        <v>OK</v>
      </c>
      <c r="J60" s="52" t="str">
        <f>IF(ROUND(SUM(Internal_labour_calcs!I23,Outsourced_labour_calcs!I22,'Labour-related_calcs'!I87,'Labour-related_calcs'!I103,'Non-labour_calcs'!I20)-J54,3)=0,"OK","ERROR")</f>
        <v>OK</v>
      </c>
      <c r="K60" s="52" t="str">
        <f>IF(ROUND(SUM(Internal_labour_calcs!J23,Outsourced_labour_calcs!J22,'Labour-related_calcs'!J87,'Labour-related_calcs'!J103,'Non-labour_calcs'!J20)-K54,3)=0,"OK","ERROR")</f>
        <v>OK</v>
      </c>
      <c r="L60" s="52" t="str">
        <f>IF(ROUND(SUM(Internal_labour_calcs!K23,Outsourced_labour_calcs!K22,'Labour-related_calcs'!K87,'Labour-related_calcs'!K103,'Non-labour_calcs'!K20)-L54,3)=0,"OK","ERROR")</f>
        <v>OK</v>
      </c>
      <c r="M60" s="52" t="str">
        <f>IF(ROUND(SUM(Internal_labour_calcs!L23,Outsourced_labour_calcs!L22,'Labour-related_calcs'!L87,'Labour-related_calcs'!L103,'Non-labour_calcs'!L20)-M54,3)=0,"OK","ERROR")</f>
        <v>OK</v>
      </c>
      <c r="N60" s="52" t="str">
        <f>IF(ROUND(SUM(Internal_labour_calcs!M23,Outsourced_labour_calcs!M22,'Labour-related_calcs'!M87,'Labour-related_calcs'!M103,'Non-labour_calcs'!M20)-N54,3)=0,"OK","ERROR")</f>
        <v>OK</v>
      </c>
      <c r="O60" s="52" t="str">
        <f>IF(SUM(D54:N54)=O54,"OK","ERROR")</f>
        <v>OK</v>
      </c>
    </row>
    <row r="61" spans="1:18" ht="16.5" outlineLevel="1" x14ac:dyDescent="0.3">
      <c r="D61" s="93"/>
      <c r="E61" s="93"/>
      <c r="F61" s="93"/>
      <c r="G61" s="93"/>
      <c r="H61" s="93"/>
      <c r="I61" s="93"/>
    </row>
    <row r="62" spans="1:18" outlineLevel="1" x14ac:dyDescent="0.3">
      <c r="C62" s="21" t="s">
        <v>216</v>
      </c>
      <c r="D62" s="321">
        <v>1.0296939483554988</v>
      </c>
      <c r="E62" s="321">
        <v>0.98145630781500182</v>
      </c>
      <c r="F62" s="321">
        <v>0.95334863498959588</v>
      </c>
      <c r="G62" s="254"/>
      <c r="H62" s="254"/>
    </row>
    <row r="63" spans="1:18" ht="16.5" x14ac:dyDescent="0.3">
      <c r="D63" s="93"/>
      <c r="E63" s="93"/>
      <c r="F63" s="93"/>
      <c r="G63" s="93"/>
      <c r="H63" s="93"/>
      <c r="I63" s="93"/>
    </row>
    <row r="64" spans="1:18" ht="16.5" x14ac:dyDescent="0.3">
      <c r="D64" s="93"/>
      <c r="E64" s="93"/>
      <c r="F64" s="93"/>
      <c r="G64" s="93"/>
      <c r="H64" s="93"/>
      <c r="I64" s="93"/>
    </row>
    <row r="65" spans="4:9" ht="16.5" x14ac:dyDescent="0.3">
      <c r="D65" s="93"/>
      <c r="E65" s="93"/>
      <c r="F65" s="93"/>
      <c r="G65" s="93"/>
      <c r="H65" s="93"/>
      <c r="I65" s="93"/>
    </row>
    <row r="66" spans="4:9" ht="16.5" x14ac:dyDescent="0.3">
      <c r="D66" s="93"/>
      <c r="E66" s="93"/>
      <c r="F66" s="93"/>
      <c r="G66" s="93"/>
      <c r="H66" s="93"/>
      <c r="I66" s="93"/>
    </row>
    <row r="67" spans="4:9" ht="16.5" x14ac:dyDescent="0.3">
      <c r="D67" s="93"/>
      <c r="E67" s="93"/>
      <c r="F67" s="93"/>
      <c r="G67" s="93"/>
      <c r="H67" s="93"/>
      <c r="I67" s="93"/>
    </row>
    <row r="68" spans="4:9" ht="16.5" x14ac:dyDescent="0.3">
      <c r="D68" s="93"/>
      <c r="E68" s="93"/>
      <c r="F68" s="93"/>
      <c r="G68" s="93"/>
      <c r="H68" s="93"/>
      <c r="I68" s="93"/>
    </row>
    <row r="69" spans="4:9" ht="16.5" x14ac:dyDescent="0.3">
      <c r="D69" s="93"/>
      <c r="E69" s="93"/>
      <c r="F69" s="93"/>
      <c r="G69" s="93"/>
      <c r="H69" s="93"/>
      <c r="I69" s="93"/>
    </row>
    <row r="70" spans="4:9" ht="16.5" x14ac:dyDescent="0.3">
      <c r="D70" s="93"/>
      <c r="E70" s="93"/>
      <c r="F70" s="93"/>
      <c r="G70" s="93"/>
      <c r="H70" s="93"/>
      <c r="I70" s="93"/>
    </row>
    <row r="71" spans="4:9" ht="16.5" x14ac:dyDescent="0.3">
      <c r="D71" s="93"/>
      <c r="E71" s="93"/>
      <c r="F71" s="93"/>
      <c r="G71" s="93"/>
      <c r="H71" s="93"/>
      <c r="I71" s="93"/>
    </row>
    <row r="72" spans="4:9" ht="16.5" x14ac:dyDescent="0.3">
      <c r="D72" s="93"/>
      <c r="E72" s="93"/>
      <c r="F72" s="93"/>
      <c r="G72" s="93"/>
      <c r="H72" s="93"/>
      <c r="I72" s="93"/>
    </row>
    <row r="73" spans="4:9" ht="16.5" x14ac:dyDescent="0.3">
      <c r="D73" s="93"/>
      <c r="E73" s="93"/>
      <c r="F73" s="93"/>
      <c r="G73" s="93"/>
      <c r="H73" s="93"/>
      <c r="I73" s="93"/>
    </row>
    <row r="74" spans="4:9" ht="16.5" x14ac:dyDescent="0.3">
      <c r="D74" s="93"/>
      <c r="E74" s="93"/>
      <c r="F74" s="93"/>
      <c r="G74" s="93"/>
      <c r="H74" s="93"/>
      <c r="I74" s="93"/>
    </row>
    <row r="75" spans="4:9" ht="16.5" x14ac:dyDescent="0.3">
      <c r="D75" s="93"/>
      <c r="E75" s="93"/>
      <c r="F75" s="93"/>
      <c r="G75" s="93"/>
      <c r="H75" s="93"/>
      <c r="I75" s="93"/>
    </row>
    <row r="76" spans="4:9" ht="16.5" x14ac:dyDescent="0.3">
      <c r="D76" s="93"/>
      <c r="E76" s="93"/>
      <c r="F76" s="93"/>
      <c r="G76" s="93"/>
      <c r="H76" s="93"/>
      <c r="I76" s="93"/>
    </row>
    <row r="77" spans="4:9" ht="16.5" x14ac:dyDescent="0.3">
      <c r="D77" s="93"/>
      <c r="E77" s="93"/>
      <c r="F77" s="93"/>
      <c r="G77" s="93"/>
      <c r="H77" s="93"/>
      <c r="I77" s="93"/>
    </row>
    <row r="78" spans="4:9" ht="16.5" x14ac:dyDescent="0.3">
      <c r="D78" s="93"/>
      <c r="E78" s="93"/>
      <c r="F78" s="93"/>
      <c r="G78" s="93"/>
      <c r="H78" s="93"/>
      <c r="I78" s="93"/>
    </row>
    <row r="79" spans="4:9" ht="16.5" x14ac:dyDescent="0.3">
      <c r="D79" s="93"/>
      <c r="E79" s="93"/>
      <c r="F79" s="93"/>
      <c r="G79" s="93"/>
      <c r="H79" s="93"/>
      <c r="I79" s="93"/>
    </row>
    <row r="80" spans="4:9" ht="16.5" x14ac:dyDescent="0.3">
      <c r="D80" s="93"/>
      <c r="E80" s="93"/>
      <c r="F80" s="93"/>
      <c r="G80" s="93"/>
      <c r="H80" s="93"/>
      <c r="I80" s="93"/>
    </row>
    <row r="81" spans="4:9" ht="16.5" x14ac:dyDescent="0.3">
      <c r="D81" s="93"/>
      <c r="E81" s="93"/>
      <c r="F81" s="93"/>
      <c r="G81" s="93"/>
      <c r="H81" s="93"/>
      <c r="I81" s="93"/>
    </row>
    <row r="82" spans="4:9" ht="16.5" x14ac:dyDescent="0.3">
      <c r="D82" s="93"/>
      <c r="E82" s="93"/>
      <c r="F82" s="93"/>
      <c r="G82" s="93"/>
      <c r="H82" s="93"/>
      <c r="I82" s="93"/>
    </row>
    <row r="83" spans="4:9" ht="16.5" x14ac:dyDescent="0.3">
      <c r="D83" s="93"/>
      <c r="E83" s="93"/>
      <c r="F83" s="93"/>
      <c r="G83" s="93"/>
      <c r="H83" s="93"/>
      <c r="I83" s="93"/>
    </row>
    <row r="84" spans="4:9" ht="16.5" x14ac:dyDescent="0.3">
      <c r="D84" s="93"/>
      <c r="E84" s="93"/>
      <c r="F84" s="93"/>
      <c r="G84" s="93"/>
      <c r="H84" s="93"/>
      <c r="I84" s="93"/>
    </row>
    <row r="85" spans="4:9" ht="16.5" x14ac:dyDescent="0.3">
      <c r="D85" s="93"/>
      <c r="E85" s="93"/>
      <c r="F85" s="93"/>
      <c r="G85" s="93"/>
      <c r="H85" s="93"/>
      <c r="I85" s="93"/>
    </row>
    <row r="86" spans="4:9" ht="16.5" x14ac:dyDescent="0.3">
      <c r="D86" s="93"/>
      <c r="E86" s="93"/>
      <c r="F86" s="93"/>
      <c r="G86" s="93"/>
      <c r="H86" s="93"/>
      <c r="I86" s="93"/>
    </row>
    <row r="87" spans="4:9" ht="16.5" x14ac:dyDescent="0.3">
      <c r="D87" s="93"/>
      <c r="E87" s="93"/>
      <c r="F87" s="93"/>
      <c r="G87" s="93"/>
      <c r="H87" s="93"/>
      <c r="I87" s="93"/>
    </row>
    <row r="88" spans="4:9" ht="16.5" x14ac:dyDescent="0.3">
      <c r="D88" s="93"/>
      <c r="E88" s="93"/>
      <c r="F88" s="93"/>
      <c r="G88" s="93"/>
      <c r="H88" s="93"/>
      <c r="I88" s="93"/>
    </row>
    <row r="89" spans="4:9" ht="16.5" x14ac:dyDescent="0.3">
      <c r="D89" s="93"/>
      <c r="E89" s="93"/>
      <c r="F89" s="93"/>
      <c r="G89" s="93"/>
      <c r="H89" s="93"/>
      <c r="I89" s="93"/>
    </row>
    <row r="90" spans="4:9" ht="16.5" x14ac:dyDescent="0.3">
      <c r="D90" s="93"/>
      <c r="E90" s="93"/>
      <c r="F90" s="93"/>
      <c r="G90" s="93"/>
      <c r="H90" s="93"/>
      <c r="I90" s="93"/>
    </row>
    <row r="91" spans="4:9" ht="16.5" x14ac:dyDescent="0.3">
      <c r="D91" s="93"/>
      <c r="E91" s="93"/>
      <c r="F91" s="93"/>
      <c r="G91" s="93"/>
      <c r="H91" s="93"/>
      <c r="I91" s="93"/>
    </row>
    <row r="92" spans="4:9" ht="16.5" x14ac:dyDescent="0.3">
      <c r="D92" s="93"/>
      <c r="E92" s="93"/>
      <c r="F92" s="93"/>
      <c r="G92" s="93"/>
      <c r="H92" s="93"/>
      <c r="I92" s="93"/>
    </row>
    <row r="93" spans="4:9" ht="16.5" x14ac:dyDescent="0.3">
      <c r="D93" s="93"/>
      <c r="E93" s="93"/>
      <c r="F93" s="93"/>
      <c r="G93" s="93"/>
      <c r="H93" s="93"/>
      <c r="I93" s="93"/>
    </row>
    <row r="94" spans="4:9" ht="16.5" x14ac:dyDescent="0.3">
      <c r="D94" s="93"/>
      <c r="E94" s="93"/>
      <c r="F94" s="93"/>
      <c r="G94" s="93"/>
      <c r="H94" s="93"/>
      <c r="I94" s="93"/>
    </row>
    <row r="95" spans="4:9" ht="16.5" x14ac:dyDescent="0.3">
      <c r="D95" s="93"/>
      <c r="E95" s="93"/>
      <c r="F95" s="93"/>
      <c r="G95" s="93"/>
      <c r="H95" s="93"/>
      <c r="I95" s="93"/>
    </row>
    <row r="96" spans="4:9" ht="16.5" x14ac:dyDescent="0.3">
      <c r="D96" s="93"/>
      <c r="E96" s="93"/>
      <c r="F96" s="93"/>
      <c r="G96" s="93"/>
      <c r="H96" s="93"/>
      <c r="I96" s="93"/>
    </row>
    <row r="97" spans="4:9" ht="16.5" x14ac:dyDescent="0.3">
      <c r="D97" s="93"/>
      <c r="E97" s="93"/>
      <c r="F97" s="93"/>
      <c r="G97" s="93"/>
      <c r="H97" s="93"/>
      <c r="I97" s="93"/>
    </row>
    <row r="98" spans="4:9" ht="16.5" x14ac:dyDescent="0.3">
      <c r="D98" s="93"/>
      <c r="E98" s="93"/>
      <c r="F98" s="93"/>
      <c r="G98" s="93"/>
      <c r="H98" s="93"/>
      <c r="I98" s="93"/>
    </row>
    <row r="99" spans="4:9" ht="16.5" x14ac:dyDescent="0.3">
      <c r="D99" s="93"/>
      <c r="E99" s="93"/>
      <c r="F99" s="93"/>
      <c r="G99" s="93"/>
      <c r="H99" s="93"/>
      <c r="I99" s="93"/>
    </row>
    <row r="100" spans="4:9" ht="16.5" x14ac:dyDescent="0.3">
      <c r="D100" s="93"/>
      <c r="E100" s="93"/>
      <c r="F100" s="93"/>
      <c r="G100" s="93"/>
      <c r="H100" s="93"/>
      <c r="I100" s="93"/>
    </row>
    <row r="101" spans="4:9" ht="16.5" x14ac:dyDescent="0.3">
      <c r="D101" s="93"/>
      <c r="E101" s="93"/>
      <c r="F101" s="93"/>
      <c r="G101" s="93"/>
      <c r="H101" s="93"/>
      <c r="I101" s="93"/>
    </row>
    <row r="102" spans="4:9" ht="16.5" x14ac:dyDescent="0.3">
      <c r="D102" s="93"/>
      <c r="E102" s="93"/>
      <c r="F102" s="93"/>
      <c r="G102" s="93"/>
      <c r="H102" s="93"/>
      <c r="I102" s="93"/>
    </row>
    <row r="103" spans="4:9" ht="16.5" x14ac:dyDescent="0.3">
      <c r="D103" s="93"/>
      <c r="E103" s="93"/>
      <c r="F103" s="93"/>
      <c r="G103" s="93"/>
      <c r="H103" s="93"/>
      <c r="I103" s="93"/>
    </row>
    <row r="104" spans="4:9" ht="16.5" x14ac:dyDescent="0.3">
      <c r="D104" s="93"/>
      <c r="E104" s="93"/>
      <c r="F104" s="93"/>
      <c r="G104" s="93"/>
      <c r="H104" s="93"/>
      <c r="I104" s="93"/>
    </row>
    <row r="105" spans="4:9" ht="16.5" x14ac:dyDescent="0.3">
      <c r="D105" s="93"/>
      <c r="E105" s="93"/>
      <c r="F105" s="93"/>
      <c r="G105" s="93"/>
      <c r="H105" s="93"/>
      <c r="I105" s="93"/>
    </row>
    <row r="106" spans="4:9" ht="16.5" x14ac:dyDescent="0.3">
      <c r="D106" s="93"/>
      <c r="E106" s="93"/>
      <c r="F106" s="93"/>
      <c r="G106" s="93"/>
      <c r="H106" s="93"/>
      <c r="I106" s="93"/>
    </row>
    <row r="107" spans="4:9" ht="16.5" x14ac:dyDescent="0.3">
      <c r="D107" s="93"/>
      <c r="E107" s="93"/>
      <c r="F107" s="93"/>
      <c r="G107" s="93"/>
      <c r="H107" s="93"/>
      <c r="I107" s="93"/>
    </row>
    <row r="108" spans="4:9" ht="16.5" x14ac:dyDescent="0.3">
      <c r="D108" s="93"/>
      <c r="E108" s="93"/>
      <c r="F108" s="93"/>
      <c r="G108" s="93"/>
      <c r="H108" s="93"/>
      <c r="I108" s="93"/>
    </row>
    <row r="109" spans="4:9" ht="16.5" x14ac:dyDescent="0.3">
      <c r="D109" s="93"/>
      <c r="E109" s="93"/>
      <c r="F109" s="93"/>
      <c r="G109" s="93"/>
      <c r="H109" s="93"/>
      <c r="I109" s="93"/>
    </row>
    <row r="110" spans="4:9" ht="16.5" x14ac:dyDescent="0.3">
      <c r="D110" s="93"/>
      <c r="E110" s="93"/>
      <c r="F110" s="93"/>
      <c r="G110" s="93"/>
      <c r="H110" s="93"/>
      <c r="I110" s="93"/>
    </row>
    <row r="111" spans="4:9" ht="16.5" x14ac:dyDescent="0.3">
      <c r="D111" s="93"/>
      <c r="E111" s="93"/>
      <c r="F111" s="93"/>
      <c r="G111" s="93"/>
      <c r="H111" s="93"/>
      <c r="I111" s="93"/>
    </row>
    <row r="112" spans="4:9" ht="16.5" x14ac:dyDescent="0.3">
      <c r="D112" s="93"/>
      <c r="E112" s="93"/>
      <c r="F112" s="93"/>
      <c r="G112" s="93"/>
      <c r="H112" s="93"/>
      <c r="I112" s="93"/>
    </row>
    <row r="113" spans="4:9" ht="16.5" x14ac:dyDescent="0.3">
      <c r="D113" s="93"/>
      <c r="E113" s="93"/>
      <c r="F113" s="93"/>
      <c r="G113" s="93"/>
      <c r="H113" s="93"/>
      <c r="I113" s="93"/>
    </row>
    <row r="114" spans="4:9" ht="16.5" x14ac:dyDescent="0.3">
      <c r="D114" s="93"/>
      <c r="E114" s="93"/>
      <c r="F114" s="93"/>
      <c r="G114" s="93"/>
      <c r="H114" s="93"/>
      <c r="I114" s="93"/>
    </row>
    <row r="115" spans="4:9" ht="16.5" x14ac:dyDescent="0.3">
      <c r="D115" s="93"/>
      <c r="E115" s="93"/>
      <c r="F115" s="93"/>
      <c r="G115" s="93"/>
      <c r="H115" s="93"/>
      <c r="I115" s="93"/>
    </row>
    <row r="116" spans="4:9" ht="16.5" x14ac:dyDescent="0.3">
      <c r="D116" s="93"/>
      <c r="E116" s="93"/>
      <c r="F116" s="93"/>
      <c r="G116" s="93"/>
      <c r="H116" s="93"/>
      <c r="I116" s="93"/>
    </row>
    <row r="117" spans="4:9" ht="16.5" x14ac:dyDescent="0.3">
      <c r="D117" s="93"/>
      <c r="E117" s="93"/>
      <c r="F117" s="93"/>
      <c r="G117" s="93"/>
      <c r="H117" s="93"/>
      <c r="I117" s="93"/>
    </row>
    <row r="118" spans="4:9" ht="16.5" x14ac:dyDescent="0.3">
      <c r="D118" s="93"/>
      <c r="E118" s="93"/>
      <c r="F118" s="93"/>
      <c r="G118" s="93"/>
      <c r="H118" s="93"/>
      <c r="I118" s="93"/>
    </row>
    <row r="119" spans="4:9" ht="16.5" x14ac:dyDescent="0.3">
      <c r="D119" s="93"/>
      <c r="E119" s="93"/>
      <c r="F119" s="93"/>
      <c r="G119" s="93"/>
      <c r="H119" s="93"/>
      <c r="I119" s="93"/>
    </row>
    <row r="120" spans="4:9" ht="16.5" x14ac:dyDescent="0.3">
      <c r="D120" s="93"/>
      <c r="E120" s="93"/>
      <c r="F120" s="93"/>
      <c r="G120" s="93"/>
      <c r="H120" s="93"/>
      <c r="I120" s="93"/>
    </row>
    <row r="121" spans="4:9" ht="16.5" x14ac:dyDescent="0.3">
      <c r="D121" s="93"/>
      <c r="E121" s="93"/>
      <c r="F121" s="93"/>
      <c r="G121" s="93"/>
      <c r="H121" s="93"/>
      <c r="I121" s="93"/>
    </row>
    <row r="122" spans="4:9" ht="16.5" x14ac:dyDescent="0.3">
      <c r="D122" s="93"/>
      <c r="E122" s="93"/>
      <c r="F122" s="93"/>
      <c r="G122" s="93"/>
      <c r="H122" s="93"/>
      <c r="I122" s="93"/>
    </row>
    <row r="123" spans="4:9" ht="16.5" x14ac:dyDescent="0.3">
      <c r="D123" s="93"/>
      <c r="E123" s="93"/>
      <c r="F123" s="93"/>
      <c r="G123" s="93"/>
      <c r="H123" s="93"/>
      <c r="I123" s="93"/>
    </row>
    <row r="124" spans="4:9" ht="16.5" x14ac:dyDescent="0.3">
      <c r="D124" s="93"/>
      <c r="E124" s="93"/>
      <c r="F124" s="93"/>
      <c r="G124" s="93"/>
      <c r="H124" s="93"/>
      <c r="I124" s="93"/>
    </row>
    <row r="125" spans="4:9" ht="16.5" x14ac:dyDescent="0.3">
      <c r="D125" s="93"/>
      <c r="E125" s="93"/>
      <c r="F125" s="93"/>
      <c r="G125" s="93"/>
      <c r="H125" s="93"/>
      <c r="I125" s="93"/>
    </row>
    <row r="126" spans="4:9" ht="16.5" x14ac:dyDescent="0.3">
      <c r="D126" s="93"/>
      <c r="E126" s="93"/>
      <c r="F126" s="93"/>
      <c r="G126" s="93"/>
      <c r="H126" s="93"/>
      <c r="I126" s="93"/>
    </row>
    <row r="127" spans="4:9" ht="16.5" x14ac:dyDescent="0.3">
      <c r="D127" s="93"/>
      <c r="E127" s="93"/>
      <c r="F127" s="93"/>
      <c r="G127" s="93"/>
      <c r="H127" s="93"/>
      <c r="I127" s="93"/>
    </row>
    <row r="128" spans="4:9" ht="16.5" x14ac:dyDescent="0.3">
      <c r="D128" s="93"/>
      <c r="E128" s="93"/>
      <c r="F128" s="93"/>
      <c r="G128" s="93"/>
      <c r="H128" s="93"/>
      <c r="I128" s="93"/>
    </row>
    <row r="129" spans="4:9" ht="16.5" x14ac:dyDescent="0.3">
      <c r="D129" s="93"/>
      <c r="E129" s="93"/>
      <c r="F129" s="93"/>
      <c r="G129" s="93"/>
      <c r="H129" s="93"/>
      <c r="I129" s="93"/>
    </row>
    <row r="130" spans="4:9" ht="16.5" x14ac:dyDescent="0.3">
      <c r="D130" s="93"/>
      <c r="E130" s="93"/>
      <c r="F130" s="93"/>
      <c r="G130" s="93"/>
      <c r="H130" s="93"/>
      <c r="I130" s="93"/>
    </row>
    <row r="131" spans="4:9" ht="16.5" x14ac:dyDescent="0.3">
      <c r="D131" s="93"/>
      <c r="E131" s="93"/>
      <c r="F131" s="93"/>
      <c r="G131" s="93"/>
      <c r="H131" s="93"/>
      <c r="I131" s="93"/>
    </row>
    <row r="132" spans="4:9" ht="16.5" x14ac:dyDescent="0.3">
      <c r="D132" s="93"/>
      <c r="E132" s="93"/>
      <c r="F132" s="93"/>
      <c r="G132" s="93"/>
      <c r="H132" s="93"/>
      <c r="I132" s="93"/>
    </row>
    <row r="133" spans="4:9" ht="16.5" x14ac:dyDescent="0.3">
      <c r="D133" s="93"/>
      <c r="E133" s="93"/>
      <c r="F133" s="93"/>
      <c r="G133" s="93"/>
      <c r="H133" s="93"/>
      <c r="I133" s="93"/>
    </row>
    <row r="134" spans="4:9" ht="16.5" x14ac:dyDescent="0.3">
      <c r="D134" s="93"/>
      <c r="E134" s="93"/>
      <c r="F134" s="93"/>
      <c r="G134" s="93"/>
      <c r="H134" s="93"/>
      <c r="I134" s="93"/>
    </row>
    <row r="135" spans="4:9" ht="16.5" x14ac:dyDescent="0.3">
      <c r="D135" s="93"/>
      <c r="E135" s="93"/>
      <c r="F135" s="93"/>
      <c r="G135" s="93"/>
      <c r="H135" s="93"/>
      <c r="I135" s="93"/>
    </row>
    <row r="136" spans="4:9" ht="16.5" x14ac:dyDescent="0.3">
      <c r="D136" s="93"/>
      <c r="E136" s="93"/>
      <c r="F136" s="93"/>
      <c r="G136" s="93"/>
      <c r="H136" s="93"/>
      <c r="I136" s="93"/>
    </row>
    <row r="137" spans="4:9" ht="16.5" x14ac:dyDescent="0.3">
      <c r="D137" s="93"/>
      <c r="E137" s="93"/>
      <c r="F137" s="93"/>
      <c r="G137" s="93"/>
      <c r="H137" s="93"/>
      <c r="I137" s="93"/>
    </row>
    <row r="138" spans="4:9" ht="16.5" x14ac:dyDescent="0.3">
      <c r="D138" s="93"/>
      <c r="E138" s="93"/>
      <c r="F138" s="93"/>
      <c r="G138" s="93"/>
      <c r="H138" s="93"/>
      <c r="I138" s="93"/>
    </row>
    <row r="139" spans="4:9" ht="16.5" x14ac:dyDescent="0.3">
      <c r="D139" s="93"/>
      <c r="E139" s="93"/>
      <c r="F139" s="93"/>
      <c r="G139" s="93"/>
      <c r="H139" s="93"/>
      <c r="I139" s="93"/>
    </row>
    <row r="140" spans="4:9" ht="16.5" x14ac:dyDescent="0.3">
      <c r="D140" s="93"/>
      <c r="E140" s="93"/>
      <c r="F140" s="93"/>
      <c r="G140" s="93"/>
      <c r="H140" s="93"/>
      <c r="I140" s="93"/>
    </row>
    <row r="141" spans="4:9" ht="16.5" x14ac:dyDescent="0.3">
      <c r="D141" s="93"/>
      <c r="E141" s="93"/>
      <c r="F141" s="93"/>
      <c r="G141" s="93"/>
      <c r="H141" s="93"/>
      <c r="I141" s="93"/>
    </row>
    <row r="142" spans="4:9" ht="16.5" x14ac:dyDescent="0.3">
      <c r="D142" s="93"/>
      <c r="E142" s="93"/>
      <c r="F142" s="93"/>
      <c r="G142" s="93"/>
      <c r="H142" s="93"/>
      <c r="I142" s="93"/>
    </row>
    <row r="143" spans="4:9" ht="16.5" x14ac:dyDescent="0.3">
      <c r="D143" s="93"/>
      <c r="E143" s="93"/>
      <c r="F143" s="93"/>
      <c r="G143" s="93"/>
      <c r="H143" s="93"/>
      <c r="I143" s="93"/>
    </row>
    <row r="144" spans="4:9" ht="16.5" x14ac:dyDescent="0.3">
      <c r="D144" s="93"/>
      <c r="E144" s="93"/>
      <c r="F144" s="93"/>
      <c r="G144" s="93"/>
      <c r="H144" s="93"/>
      <c r="I144" s="93"/>
    </row>
    <row r="145" spans="4:9" ht="16.5" x14ac:dyDescent="0.3">
      <c r="D145" s="93"/>
      <c r="E145" s="93"/>
      <c r="F145" s="93"/>
      <c r="G145" s="93"/>
      <c r="H145" s="93"/>
      <c r="I145" s="93"/>
    </row>
    <row r="146" spans="4:9" ht="16.5" x14ac:dyDescent="0.3">
      <c r="D146" s="93"/>
      <c r="E146" s="93"/>
      <c r="F146" s="93"/>
      <c r="G146" s="93"/>
      <c r="H146" s="93"/>
      <c r="I146" s="93"/>
    </row>
    <row r="147" spans="4:9" ht="16.5" x14ac:dyDescent="0.3">
      <c r="D147" s="93"/>
      <c r="E147" s="93"/>
      <c r="F147" s="93"/>
      <c r="G147" s="93"/>
      <c r="H147" s="93"/>
      <c r="I147" s="93"/>
    </row>
    <row r="148" spans="4:9" ht="16.5" x14ac:dyDescent="0.3">
      <c r="D148" s="93"/>
      <c r="E148" s="93"/>
      <c r="F148" s="93"/>
      <c r="G148" s="93"/>
      <c r="H148" s="93"/>
      <c r="I148" s="93"/>
    </row>
    <row r="149" spans="4:9" ht="16.5" x14ac:dyDescent="0.3">
      <c r="D149" s="93"/>
      <c r="E149" s="93"/>
      <c r="F149" s="93"/>
      <c r="G149" s="93"/>
      <c r="H149" s="93"/>
      <c r="I149" s="93"/>
    </row>
    <row r="150" spans="4:9" ht="16.5" x14ac:dyDescent="0.3">
      <c r="D150" s="93"/>
      <c r="E150" s="93"/>
      <c r="F150" s="93"/>
      <c r="G150" s="93"/>
      <c r="H150" s="93"/>
      <c r="I150" s="93"/>
    </row>
    <row r="151" spans="4:9" ht="16.5" x14ac:dyDescent="0.3">
      <c r="D151" s="93"/>
      <c r="E151" s="93"/>
      <c r="F151" s="93"/>
      <c r="G151" s="93"/>
      <c r="H151" s="93"/>
      <c r="I151" s="93"/>
    </row>
    <row r="152" spans="4:9" ht="16.5" x14ac:dyDescent="0.3">
      <c r="D152" s="93"/>
      <c r="E152" s="93"/>
      <c r="F152" s="93"/>
      <c r="G152" s="93"/>
      <c r="H152" s="93"/>
      <c r="I152" s="93"/>
    </row>
    <row r="153" spans="4:9" ht="16.5" x14ac:dyDescent="0.3">
      <c r="D153" s="93"/>
      <c r="E153" s="93"/>
      <c r="F153" s="93"/>
      <c r="G153" s="93"/>
      <c r="H153" s="93"/>
      <c r="I153" s="93"/>
    </row>
    <row r="154" spans="4:9" ht="16.5" x14ac:dyDescent="0.3">
      <c r="D154" s="93"/>
      <c r="E154" s="93"/>
      <c r="F154" s="93"/>
      <c r="G154" s="93"/>
      <c r="H154" s="93"/>
      <c r="I154" s="93"/>
    </row>
    <row r="155" spans="4:9" ht="16.5" x14ac:dyDescent="0.3">
      <c r="D155" s="93"/>
      <c r="E155" s="93"/>
      <c r="F155" s="93"/>
      <c r="G155" s="93"/>
      <c r="H155" s="93"/>
      <c r="I155" s="93"/>
    </row>
    <row r="156" spans="4:9" ht="16.5" x14ac:dyDescent="0.3">
      <c r="D156" s="93"/>
      <c r="E156" s="93"/>
      <c r="F156" s="93"/>
      <c r="G156" s="93"/>
      <c r="H156" s="93"/>
      <c r="I156" s="93"/>
    </row>
    <row r="157" spans="4:9" ht="16.5" x14ac:dyDescent="0.3">
      <c r="D157" s="93"/>
      <c r="E157" s="93"/>
      <c r="F157" s="93"/>
      <c r="G157" s="93"/>
      <c r="H157" s="93"/>
      <c r="I157" s="93"/>
    </row>
    <row r="158" spans="4:9" ht="16.5" x14ac:dyDescent="0.3">
      <c r="D158" s="93"/>
      <c r="E158" s="93"/>
      <c r="F158" s="93"/>
      <c r="G158" s="93"/>
      <c r="H158" s="93"/>
      <c r="I158" s="93"/>
    </row>
    <row r="159" spans="4:9" ht="16.5" x14ac:dyDescent="0.3">
      <c r="D159" s="93"/>
      <c r="E159" s="93"/>
      <c r="F159" s="93"/>
      <c r="G159" s="93"/>
      <c r="H159" s="93"/>
      <c r="I159" s="93"/>
    </row>
    <row r="160" spans="4:9" ht="16.5" x14ac:dyDescent="0.3">
      <c r="D160" s="93"/>
      <c r="E160" s="93"/>
      <c r="F160" s="93"/>
      <c r="G160" s="93"/>
      <c r="H160" s="93"/>
      <c r="I160" s="93"/>
    </row>
    <row r="161" spans="4:9" ht="16.5" x14ac:dyDescent="0.3">
      <c r="D161" s="93"/>
      <c r="E161" s="93"/>
      <c r="F161" s="93"/>
      <c r="G161" s="93"/>
      <c r="H161" s="93"/>
      <c r="I161" s="93"/>
    </row>
    <row r="162" spans="4:9" ht="16.5" x14ac:dyDescent="0.3">
      <c r="D162" s="93"/>
      <c r="E162" s="93"/>
      <c r="F162" s="93"/>
      <c r="G162" s="93"/>
      <c r="H162" s="93"/>
      <c r="I162" s="93"/>
    </row>
    <row r="163" spans="4:9" ht="16.5" x14ac:dyDescent="0.3">
      <c r="D163" s="93"/>
      <c r="E163" s="93"/>
      <c r="F163" s="93"/>
      <c r="G163" s="93"/>
      <c r="H163" s="93"/>
      <c r="I163" s="93"/>
    </row>
    <row r="164" spans="4:9" ht="16.5" x14ac:dyDescent="0.3">
      <c r="D164" s="93"/>
      <c r="E164" s="93"/>
      <c r="F164" s="93"/>
      <c r="G164" s="93"/>
      <c r="H164" s="93"/>
      <c r="I164" s="93"/>
    </row>
    <row r="165" spans="4:9" ht="16.5" x14ac:dyDescent="0.3">
      <c r="D165" s="93"/>
      <c r="E165" s="93"/>
      <c r="F165" s="93"/>
      <c r="G165" s="93"/>
      <c r="H165" s="93"/>
      <c r="I165" s="93"/>
    </row>
    <row r="166" spans="4:9" ht="16.5" x14ac:dyDescent="0.3">
      <c r="D166" s="93"/>
      <c r="E166" s="93"/>
      <c r="F166" s="93"/>
      <c r="G166" s="93"/>
      <c r="H166" s="93"/>
      <c r="I166" s="93"/>
    </row>
    <row r="167" spans="4:9" ht="16.5" x14ac:dyDescent="0.3">
      <c r="D167" s="93"/>
      <c r="E167" s="93"/>
      <c r="F167" s="93"/>
      <c r="G167" s="93"/>
      <c r="H167" s="93"/>
      <c r="I167" s="93"/>
    </row>
    <row r="168" spans="4:9" ht="16.5" x14ac:dyDescent="0.3">
      <c r="D168" s="93"/>
      <c r="E168" s="93"/>
      <c r="F168" s="93"/>
      <c r="G168" s="93"/>
      <c r="H168" s="93"/>
      <c r="I168" s="93"/>
    </row>
    <row r="169" spans="4:9" ht="16.5" x14ac:dyDescent="0.3">
      <c r="D169" s="93"/>
      <c r="E169" s="93"/>
      <c r="F169" s="93"/>
      <c r="G169" s="93"/>
      <c r="H169" s="93"/>
      <c r="I169" s="93"/>
    </row>
    <row r="170" spans="4:9" ht="16.5" x14ac:dyDescent="0.3">
      <c r="D170" s="93"/>
      <c r="E170" s="93"/>
      <c r="F170" s="93"/>
      <c r="G170" s="93"/>
      <c r="H170" s="93"/>
      <c r="I170" s="93"/>
    </row>
    <row r="171" spans="4:9" ht="16.5" x14ac:dyDescent="0.3">
      <c r="D171" s="93"/>
      <c r="E171" s="93"/>
      <c r="F171" s="93"/>
      <c r="G171" s="93"/>
      <c r="H171" s="93"/>
      <c r="I171" s="93"/>
    </row>
    <row r="172" spans="4:9" ht="16.5" x14ac:dyDescent="0.3">
      <c r="D172" s="93"/>
      <c r="E172" s="93"/>
      <c r="F172" s="93"/>
      <c r="G172" s="93"/>
      <c r="H172" s="93"/>
      <c r="I172" s="93"/>
    </row>
    <row r="173" spans="4:9" ht="16.5" x14ac:dyDescent="0.3">
      <c r="D173" s="93"/>
      <c r="E173" s="93"/>
      <c r="F173" s="93"/>
      <c r="G173" s="93"/>
      <c r="H173" s="93"/>
      <c r="I173" s="93"/>
    </row>
    <row r="174" spans="4:9" ht="16.5" x14ac:dyDescent="0.3">
      <c r="D174" s="93"/>
      <c r="E174" s="93"/>
      <c r="F174" s="93"/>
      <c r="G174" s="93"/>
      <c r="H174" s="93"/>
      <c r="I174" s="93"/>
    </row>
    <row r="175" spans="4:9" ht="16.5" x14ac:dyDescent="0.3">
      <c r="D175" s="93"/>
      <c r="E175" s="93"/>
      <c r="F175" s="93"/>
      <c r="G175" s="93"/>
      <c r="H175" s="93"/>
      <c r="I175" s="93"/>
    </row>
    <row r="176" spans="4:9" ht="16.5" x14ac:dyDescent="0.3">
      <c r="D176" s="93"/>
      <c r="E176" s="93"/>
      <c r="F176" s="93"/>
      <c r="G176" s="93"/>
      <c r="H176" s="93"/>
      <c r="I176" s="93"/>
    </row>
    <row r="177" spans="4:9" ht="16.5" x14ac:dyDescent="0.3">
      <c r="D177" s="93"/>
      <c r="E177" s="93"/>
      <c r="F177" s="93"/>
      <c r="G177" s="93"/>
      <c r="H177" s="93"/>
      <c r="I177" s="93"/>
    </row>
    <row r="178" spans="4:9" ht="16.5" x14ac:dyDescent="0.3">
      <c r="D178" s="93"/>
      <c r="E178" s="93"/>
      <c r="F178" s="93"/>
      <c r="G178" s="93"/>
      <c r="H178" s="93"/>
      <c r="I178" s="93"/>
    </row>
    <row r="179" spans="4:9" ht="16.5" x14ac:dyDescent="0.3">
      <c r="D179" s="93"/>
      <c r="E179" s="93"/>
      <c r="F179" s="93"/>
      <c r="G179" s="93"/>
      <c r="H179" s="93"/>
      <c r="I179" s="93"/>
    </row>
    <row r="180" spans="4:9" ht="16.5" x14ac:dyDescent="0.3">
      <c r="D180" s="93"/>
      <c r="E180" s="93"/>
      <c r="F180" s="93"/>
      <c r="G180" s="93"/>
      <c r="H180" s="93"/>
      <c r="I180" s="93"/>
    </row>
    <row r="181" spans="4:9" ht="16.5" x14ac:dyDescent="0.3">
      <c r="D181" s="93"/>
      <c r="E181" s="93"/>
      <c r="F181" s="93"/>
      <c r="G181" s="93"/>
      <c r="H181" s="93"/>
      <c r="I181" s="93"/>
    </row>
    <row r="182" spans="4:9" ht="16.5" x14ac:dyDescent="0.3">
      <c r="D182" s="93"/>
      <c r="E182" s="93"/>
      <c r="F182" s="93"/>
      <c r="G182" s="93"/>
      <c r="H182" s="93"/>
      <c r="I182" s="93"/>
    </row>
    <row r="183" spans="4:9" ht="16.5" x14ac:dyDescent="0.3">
      <c r="D183" s="93"/>
      <c r="E183" s="93"/>
      <c r="F183" s="93"/>
      <c r="G183" s="93"/>
      <c r="H183" s="93"/>
      <c r="I183" s="93"/>
    </row>
    <row r="184" spans="4:9" ht="16.5" x14ac:dyDescent="0.3">
      <c r="D184" s="93"/>
      <c r="E184" s="93"/>
      <c r="F184" s="93"/>
      <c r="G184" s="93"/>
      <c r="H184" s="93"/>
      <c r="I184" s="93"/>
    </row>
    <row r="185" spans="4:9" ht="16.5" x14ac:dyDescent="0.3">
      <c r="D185" s="93"/>
      <c r="E185" s="93"/>
      <c r="F185" s="93"/>
      <c r="G185" s="93"/>
      <c r="H185" s="93"/>
      <c r="I185" s="93"/>
    </row>
    <row r="186" spans="4:9" ht="16.5" x14ac:dyDescent="0.3">
      <c r="D186" s="93"/>
      <c r="E186" s="93"/>
      <c r="F186" s="93"/>
      <c r="G186" s="93"/>
      <c r="H186" s="93"/>
      <c r="I186" s="93"/>
    </row>
    <row r="187" spans="4:9" ht="16.5" x14ac:dyDescent="0.3">
      <c r="D187" s="93"/>
      <c r="E187" s="93"/>
      <c r="F187" s="93"/>
      <c r="G187" s="93"/>
      <c r="H187" s="93"/>
      <c r="I187" s="93"/>
    </row>
    <row r="188" spans="4:9" ht="16.5" x14ac:dyDescent="0.3">
      <c r="D188" s="93"/>
      <c r="E188" s="93"/>
      <c r="F188" s="93"/>
      <c r="G188" s="93"/>
      <c r="H188" s="93"/>
      <c r="I188" s="93"/>
    </row>
    <row r="189" spans="4:9" ht="16.5" x14ac:dyDescent="0.3">
      <c r="D189" s="93"/>
      <c r="E189" s="93"/>
      <c r="F189" s="93"/>
      <c r="G189" s="93"/>
      <c r="H189" s="93"/>
      <c r="I189" s="93"/>
    </row>
    <row r="190" spans="4:9" ht="16.5" x14ac:dyDescent="0.3">
      <c r="D190" s="93"/>
      <c r="E190" s="93"/>
      <c r="F190" s="93"/>
      <c r="G190" s="93"/>
      <c r="H190" s="93"/>
      <c r="I190" s="93"/>
    </row>
    <row r="191" spans="4:9" ht="16.5" x14ac:dyDescent="0.3">
      <c r="D191" s="93"/>
      <c r="E191" s="93"/>
      <c r="F191" s="93"/>
      <c r="G191" s="93"/>
      <c r="H191" s="93"/>
      <c r="I191" s="93"/>
    </row>
    <row r="192" spans="4:9" ht="16.5" x14ac:dyDescent="0.3">
      <c r="D192" s="93"/>
      <c r="E192" s="93"/>
      <c r="F192" s="93"/>
      <c r="G192" s="93"/>
      <c r="H192" s="93"/>
      <c r="I192" s="93"/>
    </row>
    <row r="193" spans="4:9" ht="16.5" x14ac:dyDescent="0.3">
      <c r="D193" s="93"/>
      <c r="E193" s="93"/>
      <c r="F193" s="93"/>
      <c r="G193" s="93"/>
      <c r="H193" s="93"/>
      <c r="I193" s="93"/>
    </row>
    <row r="194" spans="4:9" ht="16.5" x14ac:dyDescent="0.3">
      <c r="D194" s="93"/>
      <c r="E194" s="93"/>
      <c r="F194" s="93"/>
      <c r="G194" s="93"/>
      <c r="H194" s="93"/>
      <c r="I194" s="93"/>
    </row>
    <row r="195" spans="4:9" ht="16.5" x14ac:dyDescent="0.3">
      <c r="D195" s="93"/>
      <c r="E195" s="93"/>
      <c r="F195" s="93"/>
      <c r="G195" s="93"/>
      <c r="H195" s="93"/>
      <c r="I195" s="93"/>
    </row>
    <row r="196" spans="4:9" ht="16.5" x14ac:dyDescent="0.3">
      <c r="D196" s="93"/>
      <c r="E196" s="93"/>
      <c r="F196" s="93"/>
      <c r="G196" s="93"/>
      <c r="H196" s="93"/>
      <c r="I196" s="93"/>
    </row>
    <row r="197" spans="4:9" ht="16.5" x14ac:dyDescent="0.3">
      <c r="D197" s="93"/>
      <c r="E197" s="93"/>
      <c r="F197" s="93"/>
      <c r="G197" s="93"/>
      <c r="H197" s="93"/>
      <c r="I197" s="93"/>
    </row>
    <row r="198" spans="4:9" ht="16.5" x14ac:dyDescent="0.3">
      <c r="D198" s="93"/>
      <c r="E198" s="93"/>
      <c r="F198" s="93"/>
      <c r="G198" s="93"/>
      <c r="H198" s="93"/>
      <c r="I198" s="93"/>
    </row>
    <row r="199" spans="4:9" ht="16.5" x14ac:dyDescent="0.3">
      <c r="D199" s="93"/>
      <c r="E199" s="93"/>
      <c r="F199" s="93"/>
      <c r="G199" s="93"/>
      <c r="H199" s="93"/>
      <c r="I199" s="93"/>
    </row>
    <row r="200" spans="4:9" ht="16.5" x14ac:dyDescent="0.3">
      <c r="D200" s="93"/>
      <c r="E200" s="93"/>
      <c r="F200" s="93"/>
      <c r="G200" s="93"/>
      <c r="H200" s="93"/>
      <c r="I200" s="93"/>
    </row>
    <row r="201" spans="4:9" ht="16.5" x14ac:dyDescent="0.3">
      <c r="D201" s="93"/>
      <c r="E201" s="93"/>
      <c r="F201" s="93"/>
      <c r="G201" s="93"/>
      <c r="H201" s="93"/>
      <c r="I201" s="93"/>
    </row>
    <row r="202" spans="4:9" ht="16.5" x14ac:dyDescent="0.3">
      <c r="D202" s="93"/>
      <c r="E202" s="93"/>
      <c r="F202" s="93"/>
      <c r="G202" s="93"/>
      <c r="H202" s="93"/>
      <c r="I202" s="93"/>
    </row>
    <row r="203" spans="4:9" ht="16.5" x14ac:dyDescent="0.3">
      <c r="D203" s="93"/>
      <c r="E203" s="93"/>
      <c r="F203" s="93"/>
      <c r="G203" s="93"/>
      <c r="H203" s="93"/>
      <c r="I203" s="93"/>
    </row>
    <row r="204" spans="4:9" ht="16.5" x14ac:dyDescent="0.3">
      <c r="D204" s="93"/>
      <c r="E204" s="93"/>
      <c r="F204" s="93"/>
      <c r="G204" s="93"/>
      <c r="H204" s="93"/>
      <c r="I204" s="93"/>
    </row>
    <row r="205" spans="4:9" ht="16.5" x14ac:dyDescent="0.3">
      <c r="D205" s="93"/>
      <c r="E205" s="93"/>
      <c r="F205" s="93"/>
      <c r="G205" s="93"/>
      <c r="H205" s="93"/>
      <c r="I205" s="93"/>
    </row>
    <row r="206" spans="4:9" ht="16.5" x14ac:dyDescent="0.3">
      <c r="D206" s="93"/>
      <c r="E206" s="93"/>
      <c r="F206" s="93"/>
      <c r="G206" s="93"/>
      <c r="H206" s="93"/>
      <c r="I206" s="93"/>
    </row>
    <row r="207" spans="4:9" ht="16.5" x14ac:dyDescent="0.3">
      <c r="D207" s="93"/>
      <c r="E207" s="93"/>
      <c r="F207" s="93"/>
      <c r="G207" s="93"/>
      <c r="H207" s="93"/>
      <c r="I207" s="93"/>
    </row>
    <row r="208" spans="4:9" ht="16.5" x14ac:dyDescent="0.3">
      <c r="D208" s="93"/>
      <c r="E208" s="93"/>
      <c r="F208" s="93"/>
      <c r="G208" s="93"/>
      <c r="H208" s="93"/>
      <c r="I208" s="93"/>
    </row>
    <row r="209" spans="4:9" ht="16.5" x14ac:dyDescent="0.3">
      <c r="D209" s="93"/>
      <c r="E209" s="93"/>
      <c r="F209" s="93"/>
      <c r="G209" s="93"/>
      <c r="H209" s="93"/>
      <c r="I209" s="93"/>
    </row>
    <row r="210" spans="4:9" ht="16.5" x14ac:dyDescent="0.3">
      <c r="D210" s="93"/>
      <c r="E210" s="93"/>
      <c r="F210" s="93"/>
      <c r="G210" s="93"/>
      <c r="H210" s="93"/>
      <c r="I210" s="93"/>
    </row>
    <row r="211" spans="4:9" ht="16.5" x14ac:dyDescent="0.3">
      <c r="D211" s="93"/>
      <c r="E211" s="93"/>
      <c r="F211" s="93"/>
      <c r="G211" s="93"/>
      <c r="H211" s="93"/>
      <c r="I211" s="93"/>
    </row>
    <row r="212" spans="4:9" ht="16.5" x14ac:dyDescent="0.3">
      <c r="D212" s="93"/>
      <c r="E212" s="93"/>
      <c r="F212" s="93"/>
      <c r="G212" s="93"/>
      <c r="H212" s="93"/>
      <c r="I212" s="93"/>
    </row>
    <row r="213" spans="4:9" ht="16.5" x14ac:dyDescent="0.3">
      <c r="D213" s="93"/>
      <c r="E213" s="93"/>
      <c r="F213" s="93"/>
      <c r="G213" s="93"/>
      <c r="H213" s="93"/>
      <c r="I213" s="93"/>
    </row>
    <row r="214" spans="4:9" ht="16.5" x14ac:dyDescent="0.3">
      <c r="D214" s="93"/>
      <c r="E214" s="93"/>
      <c r="F214" s="93"/>
      <c r="G214" s="93"/>
      <c r="H214" s="93"/>
      <c r="I214" s="93"/>
    </row>
    <row r="215" spans="4:9" ht="16.5" x14ac:dyDescent="0.3">
      <c r="D215" s="93"/>
      <c r="E215" s="93"/>
      <c r="F215" s="93"/>
      <c r="G215" s="93"/>
      <c r="H215" s="93"/>
      <c r="I215" s="93"/>
    </row>
    <row r="216" spans="4:9" ht="16.5" x14ac:dyDescent="0.3">
      <c r="D216" s="93"/>
      <c r="E216" s="93"/>
      <c r="F216" s="93"/>
      <c r="G216" s="93"/>
      <c r="H216" s="93"/>
      <c r="I216" s="93"/>
    </row>
    <row r="217" spans="4:9" ht="16.5" x14ac:dyDescent="0.3">
      <c r="D217" s="93"/>
      <c r="E217" s="93"/>
      <c r="F217" s="93"/>
      <c r="G217" s="93"/>
      <c r="H217" s="93"/>
      <c r="I217" s="93"/>
    </row>
    <row r="218" spans="4:9" ht="16.5" x14ac:dyDescent="0.3">
      <c r="D218" s="93"/>
      <c r="E218" s="93"/>
      <c r="F218" s="93"/>
      <c r="G218" s="93"/>
      <c r="H218" s="93"/>
      <c r="I218" s="93"/>
    </row>
    <row r="219" spans="4:9" ht="16.5" x14ac:dyDescent="0.3">
      <c r="D219" s="93"/>
      <c r="E219" s="93"/>
      <c r="F219" s="93"/>
      <c r="G219" s="93"/>
      <c r="H219" s="93"/>
      <c r="I219" s="93"/>
    </row>
    <row r="220" spans="4:9" ht="16.5" x14ac:dyDescent="0.3">
      <c r="D220" s="93"/>
      <c r="E220" s="93"/>
      <c r="F220" s="93"/>
      <c r="G220" s="93"/>
      <c r="H220" s="93"/>
      <c r="I220" s="93"/>
    </row>
    <row r="221" spans="4:9" ht="16.5" x14ac:dyDescent="0.3">
      <c r="D221" s="93"/>
      <c r="E221" s="93"/>
      <c r="F221" s="93"/>
      <c r="G221" s="93"/>
      <c r="H221" s="93"/>
      <c r="I221" s="93"/>
    </row>
    <row r="222" spans="4:9" ht="16.5" x14ac:dyDescent="0.3">
      <c r="D222" s="93"/>
      <c r="E222" s="93"/>
      <c r="F222" s="93"/>
      <c r="G222" s="93"/>
      <c r="H222" s="93"/>
      <c r="I222" s="93"/>
    </row>
    <row r="223" spans="4:9" ht="16.5" x14ac:dyDescent="0.3">
      <c r="D223" s="93"/>
      <c r="E223" s="93"/>
      <c r="F223" s="93"/>
      <c r="G223" s="93"/>
      <c r="H223" s="93"/>
      <c r="I223" s="93"/>
    </row>
    <row r="224" spans="4:9" ht="16.5" x14ac:dyDescent="0.3">
      <c r="D224" s="93"/>
      <c r="E224" s="93"/>
      <c r="F224" s="93"/>
      <c r="G224" s="93"/>
      <c r="H224" s="93"/>
      <c r="I224" s="93"/>
    </row>
    <row r="225" spans="4:9" ht="16.5" x14ac:dyDescent="0.3">
      <c r="D225" s="93"/>
      <c r="E225" s="93"/>
      <c r="F225" s="93"/>
      <c r="G225" s="93"/>
      <c r="H225" s="93"/>
      <c r="I225" s="93"/>
    </row>
    <row r="226" spans="4:9" ht="16.5" x14ac:dyDescent="0.3">
      <c r="D226" s="93"/>
      <c r="E226" s="93"/>
      <c r="F226" s="93"/>
      <c r="G226" s="93"/>
      <c r="H226" s="93"/>
      <c r="I226" s="93"/>
    </row>
    <row r="227" spans="4:9" ht="16.5" x14ac:dyDescent="0.3">
      <c r="D227" s="93"/>
      <c r="E227" s="93"/>
      <c r="F227" s="93"/>
      <c r="G227" s="93"/>
      <c r="H227" s="93"/>
      <c r="I227" s="93"/>
    </row>
    <row r="228" spans="4:9" ht="16.5" x14ac:dyDescent="0.3">
      <c r="D228" s="93"/>
      <c r="E228" s="93"/>
      <c r="F228" s="93"/>
      <c r="G228" s="93"/>
      <c r="H228" s="93"/>
      <c r="I228" s="93"/>
    </row>
    <row r="229" spans="4:9" ht="16.5" x14ac:dyDescent="0.3">
      <c r="D229" s="93"/>
      <c r="E229" s="93"/>
      <c r="F229" s="93"/>
      <c r="G229" s="93"/>
      <c r="H229" s="93"/>
      <c r="I229" s="93"/>
    </row>
    <row r="230" spans="4:9" ht="16.5" x14ac:dyDescent="0.3">
      <c r="D230" s="93"/>
      <c r="E230" s="93"/>
      <c r="F230" s="93"/>
      <c r="G230" s="93"/>
      <c r="H230" s="93"/>
      <c r="I230" s="93"/>
    </row>
  </sheetData>
  <conditionalFormatting sqref="A13">
    <cfRule type="cellIs" dxfId="50" priority="246" operator="equal">
      <formula>"OK"</formula>
    </cfRule>
    <cfRule type="expression" dxfId="49" priority="244">
      <formula>$O14="Manual $ Spread"</formula>
    </cfRule>
    <cfRule type="cellIs" dxfId="48" priority="245" operator="equal">
      <formula>"ERROR"</formula>
    </cfRule>
    <cfRule type="expression" priority="247">
      <formula>$O14="Manual $ Spread"</formula>
    </cfRule>
    <cfRule type="cellIs" dxfId="47" priority="242" operator="equal">
      <formula>"ERROR"</formula>
    </cfRule>
    <cfRule type="cellIs" dxfId="46" priority="243" operator="equal">
      <formula>"OK"</formula>
    </cfRule>
  </conditionalFormatting>
  <conditionalFormatting sqref="A54">
    <cfRule type="cellIs" dxfId="45" priority="302" operator="equal">
      <formula>"ERROR"</formula>
    </cfRule>
    <cfRule type="expression" priority="307">
      <formula>$Q54="Manual $ Spread"</formula>
    </cfRule>
    <cfRule type="cellIs" dxfId="44" priority="306" operator="equal">
      <formula>"OK"</formula>
    </cfRule>
    <cfRule type="cellIs" dxfId="43" priority="305" operator="equal">
      <formula>"ERROR"</formula>
    </cfRule>
    <cfRule type="expression" dxfId="42" priority="304">
      <formula>$Q54="Manual $ Spread"</formula>
    </cfRule>
    <cfRule type="cellIs" dxfId="41" priority="303" operator="equal">
      <formula>"OK"</formula>
    </cfRule>
  </conditionalFormatting>
  <conditionalFormatting sqref="A60">
    <cfRule type="expression" dxfId="40" priority="298">
      <formula>$Q60="Manual $ Spread"</formula>
    </cfRule>
    <cfRule type="cellIs" dxfId="39" priority="299" operator="equal">
      <formula>"ERROR"</formula>
    </cfRule>
    <cfRule type="cellIs" dxfId="38" priority="300" operator="equal">
      <formula>"OK"</formula>
    </cfRule>
    <cfRule type="expression" priority="301">
      <formula>$Q60="Manual $ Spread"</formula>
    </cfRule>
    <cfRule type="cellIs" dxfId="37" priority="296" operator="equal">
      <formula>"ERROR"</formula>
    </cfRule>
    <cfRule type="cellIs" dxfId="36" priority="297" operator="equal">
      <formula>"OK"</formula>
    </cfRule>
  </conditionalFormatting>
  <conditionalFormatting sqref="D60:I60">
    <cfRule type="expression" dxfId="35" priority="979">
      <formula>$K60="Manual $ Spread"</formula>
    </cfRule>
    <cfRule type="expression" priority="980">
      <formula>$K60="Manual $ Spread"</formula>
    </cfRule>
  </conditionalFormatting>
  <conditionalFormatting sqref="D61:I61 D63:I230">
    <cfRule type="expression" priority="981">
      <formula>$P56="Manual $ Spread"</formula>
    </cfRule>
  </conditionalFormatting>
  <conditionalFormatting sqref="D56:N59 D61:I61 D63:I230">
    <cfRule type="cellIs" dxfId="34" priority="717" operator="equal">
      <formula>"ERROR"</formula>
    </cfRule>
    <cfRule type="cellIs" dxfId="33" priority="718" operator="equal">
      <formula>"OK"</formula>
    </cfRule>
  </conditionalFormatting>
  <conditionalFormatting sqref="D56:N59">
    <cfRule type="expression" priority="992">
      <formula>$Q56="Manual $ Spread"</formula>
    </cfRule>
    <cfRule type="cellIs" dxfId="32" priority="989" operator="equal">
      <formula>"ERROR"</formula>
    </cfRule>
    <cfRule type="cellIs" dxfId="31" priority="990" operator="equal">
      <formula>"OK"</formula>
    </cfRule>
    <cfRule type="expression" dxfId="30" priority="991">
      <formula>$Q56="Manual $ Spread"</formula>
    </cfRule>
  </conditionalFormatting>
  <conditionalFormatting sqref="D60:O60">
    <cfRule type="expression" priority="585">
      <formula>$Q60="Manual $ Spread"</formula>
    </cfRule>
    <cfRule type="expression" dxfId="29" priority="582">
      <formula>$Q60="Manual $ Spread"</formula>
    </cfRule>
    <cfRule type="cellIs" dxfId="28" priority="317" operator="equal">
      <formula>"ERROR"</formula>
    </cfRule>
    <cfRule type="cellIs" dxfId="27" priority="318" operator="equal">
      <formula>"OK"</formula>
    </cfRule>
    <cfRule type="cellIs" dxfId="26" priority="314" operator="equal">
      <formula>"ERROR"</formula>
    </cfRule>
    <cfRule type="cellIs" dxfId="25" priority="315" operator="equal">
      <formula>"OK"</formula>
    </cfRule>
  </conditionalFormatting>
  <conditionalFormatting sqref="L1">
    <cfRule type="expression" dxfId="24" priority="310">
      <formula>$Q1="Manual $ Spread"</formula>
    </cfRule>
    <cfRule type="cellIs" dxfId="23" priority="311" operator="equal">
      <formula>"ERROR"</formula>
    </cfRule>
    <cfRule type="cellIs" dxfId="22" priority="312" operator="equal">
      <formula>"OK"</formula>
    </cfRule>
    <cfRule type="expression" priority="313">
      <formula>$Q1="Manual $ Spread"</formula>
    </cfRule>
    <cfRule type="cellIs" dxfId="21" priority="308" operator="equal">
      <formula>"ERROR"</formula>
    </cfRule>
    <cfRule type="cellIs" dxfId="20" priority="309" operator="equal">
      <formula>"OK"</formula>
    </cfRule>
  </conditionalFormatting>
  <conditionalFormatting sqref="Q11:Q20 Q22:Q31 Q44:Q53">
    <cfRule type="expression" dxfId="19" priority="604">
      <formula>$Q11="Manual $ Spread"</formula>
    </cfRule>
    <cfRule type="cellIs" dxfId="18" priority="602" operator="equal">
      <formula>"ERROR"</formula>
    </cfRule>
    <cfRule type="cellIs" dxfId="17" priority="603" operator="equal">
      <formula>"OK"</formula>
    </cfRule>
  </conditionalFormatting>
  <conditionalFormatting sqref="Q11:Q20 T13 Q22:Q31 Q44:Q53">
    <cfRule type="expression" priority="978">
      <formula>$Q11="Manual $ Spread"</formula>
    </cfRule>
  </conditionalFormatting>
  <conditionalFormatting sqref="Q11:Q20">
    <cfRule type="cellIs" dxfId="16" priority="673" operator="equal">
      <formula>"ERROR"</formula>
    </cfRule>
    <cfRule type="cellIs" dxfId="15" priority="674" operator="equal">
      <formula>"OK"</formula>
    </cfRule>
  </conditionalFormatting>
  <conditionalFormatting sqref="Q22:Q31">
    <cfRule type="cellIs" dxfId="14" priority="125" operator="equal">
      <formula>"OK"</formula>
    </cfRule>
    <cfRule type="cellIs" dxfId="13" priority="124" operator="equal">
      <formula>"ERROR"</formula>
    </cfRule>
  </conditionalFormatting>
  <conditionalFormatting sqref="Q33:Q42">
    <cfRule type="cellIs" dxfId="12" priority="3" operator="equal">
      <formula>"ERROR"</formula>
    </cfRule>
    <cfRule type="cellIs" dxfId="11" priority="2" operator="equal">
      <formula>"OK"</formula>
    </cfRule>
    <cfRule type="expression" priority="6">
      <formula>$Q33="Manual $ Spread"</formula>
    </cfRule>
    <cfRule type="cellIs" dxfId="10" priority="1" operator="equal">
      <formula>"ERROR"</formula>
    </cfRule>
    <cfRule type="expression" dxfId="9" priority="5">
      <formula>$Q33="Manual $ Spread"</formula>
    </cfRule>
    <cfRule type="cellIs" dxfId="8" priority="4" operator="equal">
      <formula>"OK"</formula>
    </cfRule>
  </conditionalFormatting>
  <conditionalFormatting sqref="Q44:Q53">
    <cfRule type="cellIs" dxfId="7" priority="117" operator="equal">
      <formula>"OK"</formula>
    </cfRule>
    <cfRule type="cellIs" dxfId="6" priority="116" operator="equal">
      <formula>"ERROR"</formula>
    </cfRule>
  </conditionalFormatting>
  <conditionalFormatting sqref="T13">
    <cfRule type="cellIs" dxfId="5" priority="579" operator="equal">
      <formula>"OK"</formula>
    </cfRule>
    <cfRule type="cellIs" dxfId="4" priority="575" operator="equal">
      <formula>"ERROR"</formula>
    </cfRule>
    <cfRule type="cellIs" dxfId="3" priority="576" operator="equal">
      <formula>"OK"</formula>
    </cfRule>
    <cfRule type="expression" dxfId="2" priority="577">
      <formula>$Q13="Manual $ Spread"</formula>
    </cfRule>
    <cfRule type="cellIs" dxfId="1" priority="578" operator="equal">
      <formula>"ERROR"</formula>
    </cfRule>
  </conditionalFormatting>
  <conditionalFormatting sqref="V9:V15">
    <cfRule type="duplicateValues" dxfId="0" priority="905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06236-1F14-47BB-A205-A27763B5C90D}">
  <sheetPr codeName="Sheet1"/>
  <dimension ref="E77"/>
  <sheetViews>
    <sheetView topLeftCell="XFD1048576" zoomScaleNormal="100" workbookViewId="0"/>
  </sheetViews>
  <sheetFormatPr defaultColWidth="0" defaultRowHeight="15" customHeight="1" zeroHeight="1" x14ac:dyDescent="0.3"/>
  <cols>
    <col min="1" max="16384" width="7.109375" style="33" hidden="1"/>
  </cols>
  <sheetData>
    <row r="77" spans="5:5" ht="15" hidden="1" customHeight="1" x14ac:dyDescent="0.3">
      <c r="E77" s="34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42605-3A77-4DB0-8551-18EED483F856}">
  <sheetPr codeName="Sheet3">
    <tabColor rgb="FF47A843"/>
  </sheetPr>
  <dimension ref="A1:AJ140"/>
  <sheetViews>
    <sheetView showGridLines="0" zoomScale="70" zoomScaleNormal="70" workbookViewId="0"/>
  </sheetViews>
  <sheetFormatPr defaultColWidth="9.21875" defaultRowHeight="12.75" x14ac:dyDescent="0.2"/>
  <cols>
    <col min="1" max="1" width="3.6640625" style="120" customWidth="1"/>
    <col min="2" max="2" width="9.21875" style="120"/>
    <col min="3" max="3" width="2.33203125" style="120" customWidth="1"/>
    <col min="4" max="4" width="39.6640625" style="120" customWidth="1"/>
    <col min="5" max="5" width="35.33203125" style="120" customWidth="1"/>
    <col min="6" max="6" width="11.33203125" style="120" customWidth="1"/>
    <col min="7" max="7" width="33.77734375" style="120" customWidth="1"/>
    <col min="8" max="8" width="32.33203125" style="120" customWidth="1"/>
    <col min="9" max="12" width="33.109375" style="134" customWidth="1"/>
    <col min="13" max="17" width="27.6640625" style="134" customWidth="1"/>
    <col min="18" max="16384" width="9.21875" style="120"/>
  </cols>
  <sheetData>
    <row r="1" spans="1:36" ht="35.25" customHeight="1" x14ac:dyDescent="0.2">
      <c r="A1" s="123"/>
      <c r="B1" s="124" t="str">
        <f>Overview!$B$1</f>
        <v>Labour and overhead costs for the System Operability project</v>
      </c>
      <c r="C1" s="125"/>
      <c r="D1" s="125"/>
      <c r="E1" s="125"/>
      <c r="F1" s="125"/>
      <c r="G1" s="125"/>
      <c r="H1" s="125"/>
      <c r="I1" s="126"/>
      <c r="J1" s="126"/>
      <c r="K1" s="126"/>
      <c r="L1" s="126"/>
      <c r="M1" s="127"/>
      <c r="N1" s="127"/>
      <c r="O1" s="127"/>
      <c r="P1" s="127"/>
      <c r="Q1" s="127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</row>
    <row r="2" spans="1:36" ht="26.25" customHeight="1" x14ac:dyDescent="0.2">
      <c r="A2" s="128"/>
      <c r="B2" s="129" t="s">
        <v>20</v>
      </c>
      <c r="C2" s="128"/>
      <c r="D2" s="130"/>
      <c r="E2" s="128"/>
      <c r="F2" s="128"/>
      <c r="G2" s="128"/>
      <c r="H2" s="128"/>
      <c r="I2" s="131"/>
      <c r="J2" s="131"/>
      <c r="K2" s="131"/>
      <c r="L2" s="131"/>
      <c r="M2" s="131"/>
      <c r="N2" s="131"/>
      <c r="O2" s="131"/>
      <c r="P2" s="131"/>
      <c r="Q2" s="131"/>
      <c r="R2" s="128"/>
      <c r="S2" s="128"/>
      <c r="T2" s="128"/>
      <c r="U2" s="128"/>
      <c r="V2" s="132"/>
      <c r="W2" s="132"/>
      <c r="X2" s="132"/>
      <c r="Y2" s="132"/>
      <c r="Z2" s="132"/>
      <c r="AA2" s="132"/>
      <c r="AB2" s="132"/>
      <c r="AC2" s="132"/>
    </row>
    <row r="4" spans="1:36" x14ac:dyDescent="0.2">
      <c r="B4" s="284" t="s">
        <v>43</v>
      </c>
      <c r="T4" s="133"/>
    </row>
    <row r="5" spans="1:36" x14ac:dyDescent="0.2">
      <c r="B5" s="135" t="s">
        <v>211</v>
      </c>
      <c r="C5" s="135"/>
    </row>
    <row r="7" spans="1:36" x14ac:dyDescent="0.2">
      <c r="B7" s="285" t="s">
        <v>44</v>
      </c>
    </row>
    <row r="8" spans="1:36" x14ac:dyDescent="0.2">
      <c r="A8" s="136"/>
      <c r="B8" s="136" t="s">
        <v>182</v>
      </c>
      <c r="C8" s="136"/>
      <c r="D8" s="136"/>
      <c r="F8" s="136"/>
      <c r="G8" s="136"/>
      <c r="H8" s="136"/>
      <c r="I8" s="138"/>
      <c r="J8" s="138"/>
      <c r="K8" s="138"/>
      <c r="L8" s="138"/>
      <c r="M8" s="138"/>
      <c r="N8" s="138"/>
      <c r="O8" s="138"/>
      <c r="P8" s="138"/>
      <c r="Q8" s="138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</row>
    <row r="9" spans="1:36" ht="50.25" customHeight="1" x14ac:dyDescent="0.2">
      <c r="A9" s="136"/>
      <c r="B9" s="136"/>
      <c r="C9" s="136" t="s">
        <v>45</v>
      </c>
      <c r="D9" s="136"/>
      <c r="F9" s="136"/>
      <c r="G9" s="91" t="s">
        <v>46</v>
      </c>
      <c r="H9" s="91" t="s">
        <v>47</v>
      </c>
      <c r="I9" s="91" t="s">
        <v>191</v>
      </c>
      <c r="J9" s="91" t="s">
        <v>48</v>
      </c>
      <c r="K9" s="91" t="s">
        <v>49</v>
      </c>
      <c r="L9" s="91" t="s">
        <v>50</v>
      </c>
      <c r="M9" s="91" t="s">
        <v>190</v>
      </c>
      <c r="N9" s="91" t="s">
        <v>189</v>
      </c>
      <c r="O9" s="91" t="s">
        <v>188</v>
      </c>
      <c r="P9" s="91" t="s">
        <v>187</v>
      </c>
      <c r="Q9" s="91" t="s">
        <v>186</v>
      </c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</row>
    <row r="10" spans="1:36" x14ac:dyDescent="0.2">
      <c r="A10" s="136"/>
      <c r="B10" s="136"/>
      <c r="C10" s="136"/>
      <c r="D10" s="136"/>
      <c r="F10" s="136"/>
      <c r="G10" s="136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</row>
    <row r="11" spans="1:36" x14ac:dyDescent="0.2">
      <c r="B11" s="285" t="s">
        <v>51</v>
      </c>
      <c r="F11" s="135"/>
      <c r="G11" s="139"/>
      <c r="H11" s="140"/>
    </row>
    <row r="12" spans="1:36" x14ac:dyDescent="0.2">
      <c r="B12" s="136" t="s">
        <v>52</v>
      </c>
      <c r="F12" s="135"/>
      <c r="G12" s="139"/>
      <c r="H12" s="140"/>
    </row>
    <row r="13" spans="1:36" x14ac:dyDescent="0.2">
      <c r="C13" s="120" t="s">
        <v>53</v>
      </c>
      <c r="F13" s="286" t="s">
        <v>54</v>
      </c>
      <c r="G13" s="290">
        <f>150*1+140*0</f>
        <v>150</v>
      </c>
      <c r="H13" s="140"/>
    </row>
    <row r="14" spans="1:36" x14ac:dyDescent="0.2">
      <c r="F14" s="135"/>
      <c r="G14" s="139"/>
      <c r="H14" s="140"/>
    </row>
    <row r="15" spans="1:36" x14ac:dyDescent="0.2">
      <c r="B15" s="285" t="s">
        <v>55</v>
      </c>
      <c r="H15" s="134"/>
    </row>
    <row r="16" spans="1:36" ht="36.75" customHeight="1" x14ac:dyDescent="0.2">
      <c r="B16" s="136" t="s">
        <v>56</v>
      </c>
      <c r="G16" s="91" t="str" cm="1">
        <f t="array" ref="G16:Q16">model_period</f>
        <v>FY2023</v>
      </c>
      <c r="H16" s="91" t="str">
        <v>FY2024</v>
      </c>
      <c r="I16" s="91" t="str">
        <v>FY2025</v>
      </c>
      <c r="J16" s="91" t="str">
        <v>FY2026</v>
      </c>
      <c r="K16" s="91" t="str">
        <v>FY2027</v>
      </c>
      <c r="L16" s="91" t="str">
        <v>FY2028</v>
      </c>
      <c r="M16" s="91" t="str">
        <v>FY2029</v>
      </c>
      <c r="N16" s="91" t="str">
        <v>FY2030</v>
      </c>
      <c r="O16" s="91" t="str">
        <v>FY2031</v>
      </c>
      <c r="P16" s="91" t="str">
        <v>FY2032</v>
      </c>
      <c r="Q16" s="91" t="str">
        <v>FY2033</v>
      </c>
    </row>
    <row r="17" spans="2:36" x14ac:dyDescent="0.2">
      <c r="G17" s="291">
        <v>1</v>
      </c>
      <c r="H17" s="291">
        <v>1</v>
      </c>
      <c r="I17" s="291">
        <v>1</v>
      </c>
      <c r="J17" s="291">
        <v>1</v>
      </c>
      <c r="K17" s="291">
        <v>1</v>
      </c>
      <c r="L17" s="291">
        <v>1</v>
      </c>
      <c r="M17" s="291">
        <v>1</v>
      </c>
      <c r="N17" s="291">
        <v>1</v>
      </c>
      <c r="O17" s="291">
        <v>1</v>
      </c>
      <c r="P17" s="291">
        <v>1</v>
      </c>
      <c r="Q17" s="291">
        <v>1</v>
      </c>
    </row>
    <row r="19" spans="2:36" x14ac:dyDescent="0.2">
      <c r="B19" s="284" t="s">
        <v>57</v>
      </c>
      <c r="C19" s="136"/>
      <c r="D19" s="136"/>
      <c r="E19" s="136"/>
      <c r="F19" s="136"/>
      <c r="G19" s="136"/>
      <c r="H19" s="136"/>
      <c r="I19" s="138"/>
      <c r="J19" s="138"/>
      <c r="K19" s="138"/>
      <c r="L19" s="138"/>
      <c r="M19" s="138"/>
      <c r="N19" s="138"/>
      <c r="O19" s="138"/>
      <c r="P19" s="138"/>
      <c r="Q19" s="138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</row>
    <row r="20" spans="2:36" x14ac:dyDescent="0.2">
      <c r="B20" s="284"/>
      <c r="C20" s="136" t="s">
        <v>58</v>
      </c>
      <c r="D20" s="136"/>
      <c r="E20" s="287"/>
      <c r="F20" s="135" t="s">
        <v>59</v>
      </c>
      <c r="G20" s="141"/>
      <c r="H20" s="270">
        <f>15%</f>
        <v>0.15</v>
      </c>
      <c r="I20" s="138"/>
      <c r="J20" s="138"/>
      <c r="K20" s="138"/>
      <c r="L20" s="138"/>
      <c r="M20" s="138"/>
      <c r="N20" s="138"/>
      <c r="O20" s="138"/>
      <c r="P20" s="138"/>
      <c r="Q20" s="138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</row>
    <row r="21" spans="2:36" x14ac:dyDescent="0.2">
      <c r="B21" s="284"/>
      <c r="C21" s="136" t="s">
        <v>60</v>
      </c>
      <c r="D21" s="136"/>
      <c r="E21" s="287"/>
      <c r="F21" s="135" t="s">
        <v>59</v>
      </c>
      <c r="G21" s="141"/>
      <c r="H21" s="270">
        <f>25%</f>
        <v>0.25</v>
      </c>
      <c r="I21" s="138"/>
      <c r="J21" s="138"/>
      <c r="K21" s="138"/>
      <c r="L21" s="138"/>
      <c r="M21" s="138"/>
      <c r="N21" s="138"/>
      <c r="O21" s="138"/>
      <c r="P21" s="138"/>
      <c r="Q21" s="138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</row>
    <row r="22" spans="2:36" x14ac:dyDescent="0.2">
      <c r="B22" s="284"/>
      <c r="C22" s="136" t="s">
        <v>61</v>
      </c>
      <c r="D22" s="136"/>
      <c r="E22" s="287"/>
      <c r="F22" s="135"/>
      <c r="G22" s="139"/>
      <c r="H22" s="142"/>
      <c r="I22" s="138"/>
      <c r="J22" s="138"/>
      <c r="K22" s="138"/>
      <c r="L22" s="138"/>
      <c r="M22" s="138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</row>
    <row r="23" spans="2:36" ht="34.5" customHeight="1" x14ac:dyDescent="0.2">
      <c r="B23" s="284"/>
      <c r="G23" s="143" t="str">
        <f>'Data source'!$A$2</f>
        <v>Broader cost category</v>
      </c>
      <c r="I23" s="120"/>
      <c r="J23" s="289" t="str">
        <f>J$16</f>
        <v>FY2026</v>
      </c>
      <c r="K23" s="289" t="str">
        <f>K$16</f>
        <v>FY2027</v>
      </c>
      <c r="L23" s="289" t="str">
        <f>L$16</f>
        <v>FY2028</v>
      </c>
      <c r="M23" s="289" t="str">
        <f>M$16</f>
        <v>FY2029</v>
      </c>
      <c r="N23" s="289" t="str">
        <f t="shared" ref="N23:Q23" si="0">N$16</f>
        <v>FY2030</v>
      </c>
      <c r="O23" s="289" t="str">
        <f t="shared" si="0"/>
        <v>FY2031</v>
      </c>
      <c r="P23" s="289" t="str">
        <f t="shared" si="0"/>
        <v>FY2032</v>
      </c>
      <c r="Q23" s="289" t="str">
        <f t="shared" si="0"/>
        <v>FY2033</v>
      </c>
      <c r="R23" s="136"/>
      <c r="S23" s="136"/>
      <c r="T23" s="137"/>
      <c r="U23" s="137"/>
      <c r="V23" s="137"/>
      <c r="W23" s="137"/>
      <c r="X23" s="137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</row>
    <row r="24" spans="2:36" x14ac:dyDescent="0.2">
      <c r="B24" s="284"/>
      <c r="G24" s="309" t="s">
        <v>231</v>
      </c>
      <c r="I24" s="120"/>
      <c r="J24" s="291">
        <v>0</v>
      </c>
      <c r="K24" s="291">
        <v>0</v>
      </c>
      <c r="L24" s="291">
        <f t="shared" ref="L24" si="1">K24</f>
        <v>0</v>
      </c>
      <c r="M24" s="291">
        <f>L24</f>
        <v>0</v>
      </c>
      <c r="N24" s="291">
        <v>0</v>
      </c>
      <c r="O24" s="291">
        <v>0</v>
      </c>
      <c r="P24" s="291">
        <v>0</v>
      </c>
      <c r="Q24" s="291">
        <v>0</v>
      </c>
      <c r="R24" s="136"/>
      <c r="S24" s="136"/>
      <c r="T24" s="110"/>
      <c r="U24" s="110"/>
      <c r="V24" s="110"/>
      <c r="W24" s="110"/>
      <c r="X24" s="110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</row>
    <row r="25" spans="2:36" x14ac:dyDescent="0.2">
      <c r="B25" s="284"/>
      <c r="G25" s="309" t="s">
        <v>232</v>
      </c>
      <c r="I25" s="120"/>
      <c r="J25" s="291">
        <v>0</v>
      </c>
      <c r="K25" s="291">
        <v>0</v>
      </c>
      <c r="L25" s="291">
        <f t="shared" ref="L25:M25" si="2">K25</f>
        <v>0</v>
      </c>
      <c r="M25" s="291">
        <f t="shared" si="2"/>
        <v>0</v>
      </c>
      <c r="N25" s="291">
        <v>0</v>
      </c>
      <c r="O25" s="291">
        <v>0</v>
      </c>
      <c r="P25" s="291">
        <v>0</v>
      </c>
      <c r="Q25" s="291">
        <v>0</v>
      </c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</row>
    <row r="26" spans="2:36" x14ac:dyDescent="0.2">
      <c r="B26" s="284"/>
      <c r="G26" s="309" t="s">
        <v>233</v>
      </c>
      <c r="I26" s="120"/>
      <c r="J26" s="291">
        <v>0</v>
      </c>
      <c r="K26" s="291">
        <v>0.23076923076923078</v>
      </c>
      <c r="L26" s="291">
        <f t="shared" ref="L26:M26" si="3">K26</f>
        <v>0.23076923076923078</v>
      </c>
      <c r="M26" s="291">
        <f t="shared" si="3"/>
        <v>0.23076923076923078</v>
      </c>
      <c r="N26" s="291">
        <v>0</v>
      </c>
      <c r="O26" s="291">
        <v>0</v>
      </c>
      <c r="P26" s="291">
        <v>0</v>
      </c>
      <c r="Q26" s="291">
        <v>0</v>
      </c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</row>
    <row r="27" spans="2:36" x14ac:dyDescent="0.2">
      <c r="B27" s="284"/>
      <c r="G27" s="309" t="s">
        <v>234</v>
      </c>
      <c r="I27" s="120"/>
      <c r="J27" s="291">
        <v>0</v>
      </c>
      <c r="K27" s="291">
        <v>0.28125</v>
      </c>
      <c r="L27" s="291">
        <f t="shared" ref="L27:M27" si="4">K27</f>
        <v>0.28125</v>
      </c>
      <c r="M27" s="291">
        <f t="shared" si="4"/>
        <v>0.28125</v>
      </c>
      <c r="N27" s="291">
        <v>0</v>
      </c>
      <c r="O27" s="291">
        <v>0</v>
      </c>
      <c r="P27" s="291">
        <v>0</v>
      </c>
      <c r="Q27" s="291">
        <v>0</v>
      </c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</row>
    <row r="28" spans="2:36" x14ac:dyDescent="0.2">
      <c r="B28" s="284"/>
      <c r="G28" s="309" t="s">
        <v>235</v>
      </c>
      <c r="I28" s="120"/>
      <c r="J28" s="291">
        <v>0</v>
      </c>
      <c r="K28" s="291">
        <v>0</v>
      </c>
      <c r="L28" s="291">
        <f t="shared" ref="L28:M28" si="5">K28</f>
        <v>0</v>
      </c>
      <c r="M28" s="291">
        <f t="shared" si="5"/>
        <v>0</v>
      </c>
      <c r="N28" s="291">
        <v>0</v>
      </c>
      <c r="O28" s="291">
        <v>0</v>
      </c>
      <c r="P28" s="291">
        <v>0</v>
      </c>
      <c r="Q28" s="291">
        <v>0</v>
      </c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</row>
    <row r="29" spans="2:36" x14ac:dyDescent="0.2">
      <c r="B29" s="284"/>
      <c r="G29" s="309" t="s">
        <v>236</v>
      </c>
      <c r="I29" s="120"/>
      <c r="J29" s="291">
        <v>0</v>
      </c>
      <c r="K29" s="291">
        <v>0.1</v>
      </c>
      <c r="L29" s="291">
        <f t="shared" ref="L29:M29" si="6">K29</f>
        <v>0.1</v>
      </c>
      <c r="M29" s="291">
        <f t="shared" si="6"/>
        <v>0.1</v>
      </c>
      <c r="N29" s="291">
        <v>0</v>
      </c>
      <c r="O29" s="291">
        <v>0</v>
      </c>
      <c r="P29" s="291">
        <v>0</v>
      </c>
      <c r="Q29" s="291">
        <v>0</v>
      </c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</row>
    <row r="30" spans="2:36" x14ac:dyDescent="0.2">
      <c r="B30" s="284"/>
      <c r="G30" s="309" t="s">
        <v>237</v>
      </c>
      <c r="I30" s="120"/>
      <c r="J30" s="291">
        <v>0</v>
      </c>
      <c r="K30" s="291">
        <v>0</v>
      </c>
      <c r="L30" s="291">
        <f t="shared" ref="L30:M30" si="7">K30</f>
        <v>0</v>
      </c>
      <c r="M30" s="291">
        <f t="shared" si="7"/>
        <v>0</v>
      </c>
      <c r="N30" s="291">
        <v>0</v>
      </c>
      <c r="O30" s="291">
        <v>0</v>
      </c>
      <c r="P30" s="291">
        <v>0</v>
      </c>
      <c r="Q30" s="291">
        <v>0</v>
      </c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</row>
    <row r="31" spans="2:36" x14ac:dyDescent="0.2">
      <c r="B31" s="284"/>
      <c r="G31" s="309" t="s">
        <v>238</v>
      </c>
      <c r="I31" s="120"/>
      <c r="J31" s="291">
        <v>0</v>
      </c>
      <c r="K31" s="291">
        <v>0</v>
      </c>
      <c r="L31" s="291">
        <f t="shared" ref="L31:M31" si="8">K31</f>
        <v>0</v>
      </c>
      <c r="M31" s="291">
        <f t="shared" si="8"/>
        <v>0</v>
      </c>
      <c r="N31" s="291">
        <v>0</v>
      </c>
      <c r="O31" s="291">
        <v>0</v>
      </c>
      <c r="P31" s="291">
        <v>0</v>
      </c>
      <c r="Q31" s="291">
        <v>0</v>
      </c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</row>
    <row r="32" spans="2:36" x14ac:dyDescent="0.2">
      <c r="B32" s="284"/>
      <c r="G32" s="309" t="s">
        <v>229</v>
      </c>
      <c r="I32" s="120"/>
      <c r="J32" s="291">
        <v>0</v>
      </c>
      <c r="K32" s="291">
        <v>0</v>
      </c>
      <c r="L32" s="291">
        <f t="shared" ref="L32:M32" si="9">K32</f>
        <v>0</v>
      </c>
      <c r="M32" s="291">
        <f t="shared" si="9"/>
        <v>0</v>
      </c>
      <c r="N32" s="291">
        <v>0</v>
      </c>
      <c r="O32" s="291">
        <v>0</v>
      </c>
      <c r="P32" s="291">
        <v>0</v>
      </c>
      <c r="Q32" s="291">
        <v>0</v>
      </c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</row>
    <row r="33" spans="2:36" x14ac:dyDescent="0.2">
      <c r="B33" s="284"/>
      <c r="G33" s="309" t="s">
        <v>230</v>
      </c>
      <c r="I33" s="120"/>
      <c r="J33" s="291">
        <v>0</v>
      </c>
      <c r="K33" s="291">
        <v>0</v>
      </c>
      <c r="L33" s="291">
        <f t="shared" ref="L33:M33" si="10">K33</f>
        <v>0</v>
      </c>
      <c r="M33" s="291">
        <f t="shared" si="10"/>
        <v>0</v>
      </c>
      <c r="N33" s="291">
        <v>0</v>
      </c>
      <c r="O33" s="291">
        <v>0</v>
      </c>
      <c r="P33" s="291">
        <v>0</v>
      </c>
      <c r="Q33" s="291">
        <v>0</v>
      </c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</row>
    <row r="34" spans="2:36" x14ac:dyDescent="0.2">
      <c r="B34" s="284"/>
      <c r="C34" s="136"/>
      <c r="D34" s="136"/>
      <c r="E34" s="136"/>
      <c r="F34" s="136"/>
      <c r="G34" s="136"/>
      <c r="H34" s="136"/>
      <c r="I34" s="138"/>
      <c r="J34" s="138"/>
      <c r="K34" s="138"/>
      <c r="L34" s="138"/>
      <c r="M34" s="138"/>
      <c r="N34" s="138"/>
      <c r="O34" s="138"/>
      <c r="P34" s="138"/>
      <c r="Q34" s="138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</row>
    <row r="35" spans="2:36" x14ac:dyDescent="0.2">
      <c r="B35" s="284" t="s">
        <v>62</v>
      </c>
      <c r="C35" s="136"/>
      <c r="D35" s="136"/>
      <c r="E35" s="136"/>
      <c r="F35" s="136"/>
      <c r="G35" s="136"/>
      <c r="H35" s="136"/>
      <c r="I35" s="138"/>
      <c r="J35" s="138"/>
      <c r="K35" s="138"/>
      <c r="L35" s="138"/>
      <c r="M35" s="138"/>
      <c r="N35" s="138"/>
      <c r="O35" s="138"/>
      <c r="P35" s="138"/>
      <c r="Q35" s="138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</row>
    <row r="36" spans="2:36" x14ac:dyDescent="0.2">
      <c r="B36" s="284"/>
      <c r="C36" s="136" t="s">
        <v>63</v>
      </c>
      <c r="D36" s="136"/>
      <c r="E36" s="150"/>
      <c r="F36" s="135" t="s">
        <v>228</v>
      </c>
      <c r="G36" s="265"/>
      <c r="H36" s="248">
        <v>1750</v>
      </c>
      <c r="I36" s="138"/>
      <c r="J36" s="138"/>
      <c r="K36" s="138"/>
      <c r="L36" s="138"/>
      <c r="M36" s="138"/>
      <c r="N36" s="138"/>
      <c r="O36" s="138"/>
      <c r="P36" s="138"/>
      <c r="Q36" s="138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</row>
    <row r="37" spans="2:36" x14ac:dyDescent="0.2">
      <c r="B37" s="284"/>
      <c r="C37" s="136"/>
      <c r="D37" s="136"/>
      <c r="E37" s="150"/>
      <c r="F37" s="135"/>
      <c r="G37" s="139"/>
      <c r="H37" s="145"/>
      <c r="I37" s="138"/>
      <c r="J37" s="138"/>
      <c r="K37" s="138"/>
      <c r="L37" s="138"/>
      <c r="M37" s="138"/>
      <c r="N37" s="138"/>
      <c r="O37" s="138"/>
      <c r="P37" s="138"/>
      <c r="Q37" s="138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</row>
    <row r="38" spans="2:36" x14ac:dyDescent="0.2">
      <c r="B38" s="284"/>
      <c r="D38" s="136"/>
      <c r="E38" s="150"/>
      <c r="F38" s="135"/>
      <c r="G38" s="141"/>
      <c r="H38" s="143" t="s">
        <v>64</v>
      </c>
      <c r="I38" s="146" t="s">
        <v>65</v>
      </c>
      <c r="J38" s="203"/>
      <c r="K38" s="203"/>
      <c r="L38" s="203"/>
      <c r="M38" s="138"/>
      <c r="N38" s="138"/>
      <c r="O38" s="138"/>
      <c r="P38" s="138"/>
      <c r="Q38" s="138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</row>
    <row r="39" spans="2:36" x14ac:dyDescent="0.2">
      <c r="B39" s="284"/>
      <c r="C39" s="136" t="s">
        <v>66</v>
      </c>
      <c r="E39" s="150"/>
      <c r="F39" s="135" t="s">
        <v>228</v>
      </c>
      <c r="G39" s="141"/>
      <c r="H39" s="144" t="str">
        <f>G24</f>
        <v>Corporate</v>
      </c>
      <c r="I39" s="147">
        <v>0</v>
      </c>
      <c r="J39" s="148"/>
      <c r="K39" s="148"/>
      <c r="L39" s="148"/>
      <c r="M39" s="138"/>
      <c r="N39" s="138"/>
      <c r="O39" s="138"/>
      <c r="P39" s="138"/>
      <c r="Q39" s="138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</row>
    <row r="40" spans="2:36" x14ac:dyDescent="0.2">
      <c r="B40" s="284"/>
      <c r="C40" s="136" t="s">
        <v>67</v>
      </c>
      <c r="D40" s="136"/>
      <c r="E40" s="150"/>
      <c r="F40" s="135" t="s">
        <v>228</v>
      </c>
      <c r="G40" s="141"/>
      <c r="H40" s="144" t="str">
        <f>G28</f>
        <v>Finance</v>
      </c>
      <c r="I40" s="147">
        <v>0</v>
      </c>
      <c r="J40" s="148"/>
      <c r="K40" s="148"/>
      <c r="L40" s="148"/>
      <c r="M40" s="138"/>
      <c r="N40" s="138"/>
      <c r="O40" s="138"/>
      <c r="P40" s="138"/>
      <c r="Q40" s="138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</row>
    <row r="41" spans="2:36" x14ac:dyDescent="0.2">
      <c r="B41" s="284"/>
      <c r="C41" s="136"/>
      <c r="D41" s="136"/>
      <c r="E41" s="150"/>
      <c r="F41" s="135" t="s">
        <v>228</v>
      </c>
      <c r="G41" s="141"/>
      <c r="H41" s="144" t="str">
        <f>G33</f>
        <v>[Spare]</v>
      </c>
      <c r="I41" s="147">
        <v>0</v>
      </c>
      <c r="J41" s="148"/>
      <c r="K41" s="148"/>
      <c r="L41" s="148"/>
      <c r="M41" s="138"/>
      <c r="N41" s="138"/>
      <c r="O41" s="138"/>
      <c r="P41" s="138"/>
      <c r="Q41" s="138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</row>
    <row r="42" spans="2:36" x14ac:dyDescent="0.2">
      <c r="B42" s="284"/>
      <c r="C42" s="136"/>
      <c r="D42" s="136"/>
      <c r="E42" s="150"/>
      <c r="F42" s="135"/>
      <c r="G42" s="139"/>
      <c r="I42" s="148"/>
      <c r="J42" s="148"/>
      <c r="K42" s="148"/>
      <c r="L42" s="148"/>
      <c r="M42" s="138"/>
      <c r="N42" s="138"/>
      <c r="O42" s="138"/>
      <c r="P42" s="138"/>
      <c r="Q42" s="138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</row>
    <row r="43" spans="2:36" x14ac:dyDescent="0.2">
      <c r="B43" s="284"/>
      <c r="H43" s="143" t="s">
        <v>64</v>
      </c>
      <c r="I43" s="146" t="s">
        <v>68</v>
      </c>
      <c r="J43" s="203"/>
      <c r="K43" s="203"/>
      <c r="L43" s="203"/>
      <c r="M43" s="138"/>
      <c r="N43" s="138"/>
      <c r="O43" s="138"/>
      <c r="P43" s="138"/>
      <c r="Q43" s="138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</row>
    <row r="44" spans="2:36" x14ac:dyDescent="0.2">
      <c r="B44" s="284"/>
      <c r="C44" s="136" t="s">
        <v>69</v>
      </c>
      <c r="D44" s="136"/>
      <c r="E44" s="150"/>
      <c r="F44" s="135" t="s">
        <v>228</v>
      </c>
      <c r="G44" s="141"/>
      <c r="H44" s="144" t="str">
        <f>G24</f>
        <v>Corporate</v>
      </c>
      <c r="I44" s="147">
        <v>0</v>
      </c>
      <c r="J44" s="148"/>
      <c r="K44" s="148"/>
      <c r="L44" s="148"/>
      <c r="M44" s="138"/>
      <c r="N44" s="138"/>
      <c r="O44" s="138"/>
      <c r="P44" s="138"/>
      <c r="Q44" s="138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</row>
    <row r="45" spans="2:36" x14ac:dyDescent="0.2">
      <c r="B45" s="284"/>
      <c r="C45" s="136" t="s">
        <v>70</v>
      </c>
      <c r="E45" s="150"/>
      <c r="F45" s="135" t="s">
        <v>228</v>
      </c>
      <c r="G45" s="141"/>
      <c r="H45" s="144" t="str">
        <f>G28</f>
        <v>Finance</v>
      </c>
      <c r="I45" s="147">
        <v>0</v>
      </c>
      <c r="J45" s="148"/>
      <c r="K45" s="148"/>
      <c r="L45" s="148"/>
      <c r="M45" s="138"/>
      <c r="N45" s="138"/>
      <c r="O45" s="138"/>
      <c r="P45" s="138"/>
      <c r="Q45" s="138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</row>
    <row r="46" spans="2:36" x14ac:dyDescent="0.2">
      <c r="B46" s="284"/>
      <c r="C46" s="136"/>
      <c r="E46" s="150"/>
      <c r="F46" s="135" t="s">
        <v>228</v>
      </c>
      <c r="G46" s="141"/>
      <c r="H46" s="144" t="str">
        <f>G33</f>
        <v>[Spare]</v>
      </c>
      <c r="I46" s="147">
        <v>0</v>
      </c>
      <c r="J46" s="148"/>
      <c r="K46" s="148"/>
      <c r="L46" s="148"/>
      <c r="M46" s="138"/>
      <c r="N46" s="138"/>
      <c r="O46" s="138"/>
      <c r="P46" s="138"/>
      <c r="Q46" s="138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</row>
    <row r="47" spans="2:36" x14ac:dyDescent="0.2">
      <c r="B47" s="284"/>
      <c r="C47" s="136"/>
      <c r="D47" s="136"/>
      <c r="E47" s="150"/>
      <c r="F47" s="135"/>
      <c r="G47" s="139"/>
      <c r="H47" s="145"/>
      <c r="I47" s="138"/>
      <c r="J47" s="138"/>
      <c r="K47" s="138"/>
      <c r="L47" s="138"/>
      <c r="M47" s="138"/>
      <c r="N47" s="138"/>
      <c r="O47" s="138"/>
      <c r="P47" s="138"/>
      <c r="Q47" s="138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</row>
    <row r="48" spans="2:36" ht="30" customHeight="1" x14ac:dyDescent="0.2">
      <c r="B48" s="284"/>
      <c r="C48" s="136" t="s">
        <v>71</v>
      </c>
      <c r="D48" s="136"/>
      <c r="E48" s="150"/>
      <c r="F48" s="135"/>
      <c r="G48" s="139"/>
      <c r="H48" s="143" t="str">
        <f>'Data source'!$A$2</f>
        <v>Broader cost category</v>
      </c>
      <c r="I48" s="138"/>
      <c r="J48" s="289" t="str">
        <f>J$16</f>
        <v>FY2026</v>
      </c>
      <c r="K48" s="289" t="str">
        <f>K$16</f>
        <v>FY2027</v>
      </c>
      <c r="L48" s="289" t="str">
        <f>L$16</f>
        <v>FY2028</v>
      </c>
      <c r="M48" s="289" t="str">
        <f>M$16</f>
        <v>FY2029</v>
      </c>
      <c r="N48" s="289" t="str">
        <f t="shared" ref="N48:Q48" si="11">N$16</f>
        <v>FY2030</v>
      </c>
      <c r="O48" s="289" t="str">
        <f t="shared" si="11"/>
        <v>FY2031</v>
      </c>
      <c r="P48" s="289" t="str">
        <f t="shared" si="11"/>
        <v>FY2032</v>
      </c>
      <c r="Q48" s="289" t="str">
        <f t="shared" si="11"/>
        <v>FY2033</v>
      </c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</row>
    <row r="49" spans="2:36" x14ac:dyDescent="0.2">
      <c r="B49" s="284"/>
      <c r="C49" s="136"/>
      <c r="D49" s="136"/>
      <c r="E49" s="150"/>
      <c r="F49" s="135"/>
      <c r="G49" s="139"/>
      <c r="H49" s="144" t="str">
        <f t="shared" ref="H49:H55" si="12">G24</f>
        <v>Corporate</v>
      </c>
      <c r="I49" s="138"/>
      <c r="J49" s="292">
        <v>0</v>
      </c>
      <c r="K49" s="292">
        <v>0</v>
      </c>
      <c r="L49" s="292">
        <v>0</v>
      </c>
      <c r="M49" s="292">
        <v>0</v>
      </c>
      <c r="N49" s="292">
        <v>0</v>
      </c>
      <c r="O49" s="292">
        <v>0</v>
      </c>
      <c r="P49" s="292">
        <v>0</v>
      </c>
      <c r="Q49" s="292">
        <v>0</v>
      </c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</row>
    <row r="50" spans="2:36" x14ac:dyDescent="0.2">
      <c r="B50" s="284"/>
      <c r="C50" s="136"/>
      <c r="D50" s="136"/>
      <c r="E50" s="150"/>
      <c r="F50" s="135"/>
      <c r="G50" s="139"/>
      <c r="H50" s="144" t="str">
        <f t="shared" si="12"/>
        <v>Asset Management</v>
      </c>
      <c r="I50" s="138"/>
      <c r="J50" s="292">
        <v>0</v>
      </c>
      <c r="K50" s="292">
        <v>0</v>
      </c>
      <c r="L50" s="292">
        <v>0</v>
      </c>
      <c r="M50" s="292">
        <v>0</v>
      </c>
      <c r="N50" s="292">
        <v>0</v>
      </c>
      <c r="O50" s="292">
        <v>0</v>
      </c>
      <c r="P50" s="292">
        <v>0</v>
      </c>
      <c r="Q50" s="292">
        <v>0</v>
      </c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</row>
    <row r="51" spans="2:36" x14ac:dyDescent="0.2">
      <c r="B51" s="284"/>
      <c r="C51" s="136"/>
      <c r="D51" s="136"/>
      <c r="E51" s="150"/>
      <c r="F51" s="135"/>
      <c r="G51" s="139"/>
      <c r="H51" s="144" t="str">
        <f t="shared" si="12"/>
        <v>Delivery</v>
      </c>
      <c r="I51" s="138"/>
      <c r="J51" s="292">
        <v>0</v>
      </c>
      <c r="K51" s="292">
        <v>0</v>
      </c>
      <c r="L51" s="292">
        <v>0</v>
      </c>
      <c r="M51" s="292">
        <v>0</v>
      </c>
      <c r="N51" s="292">
        <v>0</v>
      </c>
      <c r="O51" s="292">
        <v>0</v>
      </c>
      <c r="P51" s="292">
        <v>0</v>
      </c>
      <c r="Q51" s="292">
        <v>0</v>
      </c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</row>
    <row r="52" spans="2:36" x14ac:dyDescent="0.2">
      <c r="B52" s="284"/>
      <c r="C52" s="136"/>
      <c r="D52" s="136"/>
      <c r="E52" s="150"/>
      <c r="F52" s="135"/>
      <c r="G52" s="139"/>
      <c r="H52" s="144" t="str">
        <f t="shared" si="12"/>
        <v>Network Operations</v>
      </c>
      <c r="I52" s="138"/>
      <c r="J52" s="292">
        <v>0</v>
      </c>
      <c r="K52" s="292">
        <v>0</v>
      </c>
      <c r="L52" s="292">
        <v>0</v>
      </c>
      <c r="M52" s="292">
        <v>0</v>
      </c>
      <c r="N52" s="292">
        <v>0</v>
      </c>
      <c r="O52" s="292">
        <v>0</v>
      </c>
      <c r="P52" s="292">
        <v>0</v>
      </c>
      <c r="Q52" s="292">
        <v>0</v>
      </c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</row>
    <row r="53" spans="2:36" x14ac:dyDescent="0.2">
      <c r="B53" s="284"/>
      <c r="C53" s="136"/>
      <c r="D53" s="136"/>
      <c r="E53" s="150"/>
      <c r="F53" s="135"/>
      <c r="G53" s="139"/>
      <c r="H53" s="144" t="str">
        <f t="shared" si="12"/>
        <v>Finance</v>
      </c>
      <c r="I53" s="138"/>
      <c r="J53" s="292">
        <v>0</v>
      </c>
      <c r="K53" s="292">
        <v>0</v>
      </c>
      <c r="L53" s="292">
        <v>0</v>
      </c>
      <c r="M53" s="292">
        <v>0</v>
      </c>
      <c r="N53" s="292">
        <v>0</v>
      </c>
      <c r="O53" s="292">
        <v>0</v>
      </c>
      <c r="P53" s="292">
        <v>0</v>
      </c>
      <c r="Q53" s="292">
        <v>0</v>
      </c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</row>
    <row r="54" spans="2:36" x14ac:dyDescent="0.2">
      <c r="B54" s="284"/>
      <c r="C54" s="136"/>
      <c r="D54" s="136"/>
      <c r="E54" s="150"/>
      <c r="F54" s="135"/>
      <c r="G54" s="139"/>
      <c r="H54" s="144" t="str">
        <f t="shared" si="12"/>
        <v>IT</v>
      </c>
      <c r="I54" s="138"/>
      <c r="J54" s="292">
        <v>0</v>
      </c>
      <c r="K54" s="292">
        <v>0</v>
      </c>
      <c r="L54" s="292">
        <v>0</v>
      </c>
      <c r="M54" s="292">
        <v>0</v>
      </c>
      <c r="N54" s="292">
        <v>0</v>
      </c>
      <c r="O54" s="292">
        <v>0</v>
      </c>
      <c r="P54" s="292">
        <v>0</v>
      </c>
      <c r="Q54" s="292">
        <v>0</v>
      </c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</row>
    <row r="55" spans="2:36" x14ac:dyDescent="0.2">
      <c r="B55" s="284"/>
      <c r="C55" s="136"/>
      <c r="D55" s="136"/>
      <c r="E55" s="150"/>
      <c r="F55" s="135"/>
      <c r="G55" s="139"/>
      <c r="H55" s="144" t="str">
        <f t="shared" si="12"/>
        <v>Regulatory submissions</v>
      </c>
      <c r="I55" s="138"/>
      <c r="J55" s="292">
        <v>0</v>
      </c>
      <c r="K55" s="292">
        <v>0</v>
      </c>
      <c r="L55" s="292">
        <v>0</v>
      </c>
      <c r="M55" s="292">
        <v>0</v>
      </c>
      <c r="N55" s="292">
        <v>0</v>
      </c>
      <c r="O55" s="292">
        <v>0</v>
      </c>
      <c r="P55" s="292">
        <v>0</v>
      </c>
      <c r="Q55" s="292">
        <v>0</v>
      </c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</row>
    <row r="56" spans="2:36" x14ac:dyDescent="0.2">
      <c r="B56" s="284"/>
      <c r="C56" s="136"/>
      <c r="D56" s="136"/>
      <c r="E56" s="150"/>
      <c r="F56" s="135"/>
      <c r="G56" s="139"/>
      <c r="H56" s="144" t="str">
        <f t="shared" ref="H56:H58" si="13">G31</f>
        <v xml:space="preserve">System Resilience </v>
      </c>
      <c r="I56" s="138"/>
      <c r="J56" s="292">
        <v>0</v>
      </c>
      <c r="K56" s="292">
        <v>0</v>
      </c>
      <c r="L56" s="292">
        <v>0</v>
      </c>
      <c r="M56" s="292">
        <v>0</v>
      </c>
      <c r="N56" s="292">
        <v>0</v>
      </c>
      <c r="O56" s="292">
        <v>0</v>
      </c>
      <c r="P56" s="292">
        <v>0</v>
      </c>
      <c r="Q56" s="292">
        <v>0</v>
      </c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</row>
    <row r="57" spans="2:36" x14ac:dyDescent="0.2">
      <c r="B57" s="284"/>
      <c r="C57" s="136"/>
      <c r="D57" s="136"/>
      <c r="E57" s="150"/>
      <c r="F57" s="135"/>
      <c r="G57" s="139"/>
      <c r="H57" s="144" t="str">
        <f t="shared" si="13"/>
        <v>Network Planning</v>
      </c>
      <c r="I57" s="138"/>
      <c r="J57" s="292">
        <v>0</v>
      </c>
      <c r="K57" s="292">
        <v>0</v>
      </c>
      <c r="L57" s="292">
        <v>0</v>
      </c>
      <c r="M57" s="292">
        <v>0</v>
      </c>
      <c r="N57" s="292">
        <v>0</v>
      </c>
      <c r="O57" s="292">
        <v>0</v>
      </c>
      <c r="P57" s="292">
        <v>0</v>
      </c>
      <c r="Q57" s="292">
        <v>0</v>
      </c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</row>
    <row r="58" spans="2:36" x14ac:dyDescent="0.2">
      <c r="B58" s="284"/>
      <c r="C58" s="136"/>
      <c r="D58" s="136"/>
      <c r="E58" s="150"/>
      <c r="F58" s="135"/>
      <c r="G58" s="139"/>
      <c r="H58" s="144" t="str">
        <f t="shared" si="13"/>
        <v>[Spare]</v>
      </c>
      <c r="I58" s="138"/>
      <c r="J58" s="292">
        <v>0</v>
      </c>
      <c r="K58" s="292">
        <v>0</v>
      </c>
      <c r="L58" s="292">
        <v>0</v>
      </c>
      <c r="M58" s="292">
        <v>0</v>
      </c>
      <c r="N58" s="292">
        <v>0</v>
      </c>
      <c r="O58" s="292">
        <v>0</v>
      </c>
      <c r="P58" s="292">
        <v>0</v>
      </c>
      <c r="Q58" s="292">
        <v>0</v>
      </c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</row>
    <row r="59" spans="2:36" ht="16.5" x14ac:dyDescent="0.3">
      <c r="B59" s="284"/>
      <c r="C59" s="136"/>
      <c r="D59" s="136"/>
      <c r="E59" s="288"/>
      <c r="F59" s="135"/>
      <c r="G59" s="139"/>
      <c r="I59" s="138"/>
      <c r="J59" s="138"/>
      <c r="K59" s="138"/>
      <c r="L59" s="138"/>
      <c r="M59" s="149"/>
      <c r="N59" s="149"/>
      <c r="O59" s="149"/>
      <c r="P59" s="149"/>
      <c r="Q59" s="149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</row>
    <row r="60" spans="2:36" x14ac:dyDescent="0.2">
      <c r="B60" s="284"/>
      <c r="C60" s="136"/>
      <c r="D60" s="136"/>
      <c r="E60" s="150"/>
      <c r="F60" s="136"/>
      <c r="G60" s="136"/>
      <c r="H60" s="136"/>
      <c r="I60" s="138"/>
      <c r="J60" s="138"/>
      <c r="K60" s="138"/>
      <c r="L60" s="138"/>
      <c r="M60" s="138"/>
      <c r="N60" s="138"/>
      <c r="O60" s="138"/>
      <c r="P60" s="138"/>
      <c r="Q60" s="138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</row>
    <row r="61" spans="2:36" x14ac:dyDescent="0.2">
      <c r="B61" s="284" t="s">
        <v>72</v>
      </c>
      <c r="C61" s="136"/>
      <c r="D61" s="136"/>
      <c r="E61" s="136"/>
      <c r="F61" s="136"/>
      <c r="G61" s="136"/>
      <c r="H61" s="136"/>
      <c r="I61" s="138"/>
      <c r="J61" s="138"/>
      <c r="K61" s="138"/>
      <c r="L61" s="138"/>
      <c r="M61" s="138"/>
      <c r="N61" s="138"/>
      <c r="O61" s="138"/>
      <c r="P61" s="138"/>
      <c r="Q61" s="138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</row>
    <row r="62" spans="2:36" x14ac:dyDescent="0.2">
      <c r="B62" s="284"/>
      <c r="C62" s="136" t="s">
        <v>73</v>
      </c>
      <c r="D62" s="136"/>
      <c r="E62" s="150"/>
      <c r="F62" s="135" t="s">
        <v>228</v>
      </c>
      <c r="G62" s="141"/>
      <c r="H62" s="248">
        <v>3337</v>
      </c>
      <c r="I62" s="138"/>
      <c r="J62" s="138"/>
      <c r="K62" s="138"/>
      <c r="L62" s="138"/>
      <c r="M62" s="138"/>
      <c r="N62" s="138"/>
      <c r="O62" s="138"/>
      <c r="P62" s="138"/>
      <c r="Q62" s="138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</row>
    <row r="63" spans="2:36" x14ac:dyDescent="0.2">
      <c r="B63" s="284"/>
      <c r="C63" s="136" t="s">
        <v>74</v>
      </c>
      <c r="D63" s="136"/>
      <c r="E63" s="287"/>
      <c r="F63" s="135"/>
      <c r="G63" s="139"/>
      <c r="H63" s="142"/>
      <c r="I63" s="138"/>
      <c r="J63" s="138"/>
      <c r="K63" s="138"/>
      <c r="L63" s="138"/>
      <c r="M63" s="138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</row>
    <row r="64" spans="2:36" ht="35.25" customHeight="1" x14ac:dyDescent="0.2">
      <c r="B64" s="284"/>
      <c r="H64" s="143" t="str">
        <f>'Data source'!$A$2</f>
        <v>Broader cost category</v>
      </c>
      <c r="I64" s="138"/>
      <c r="J64" s="289" t="str">
        <f>J$16</f>
        <v>FY2026</v>
      </c>
      <c r="K64" s="289" t="str">
        <f>K$16</f>
        <v>FY2027</v>
      </c>
      <c r="L64" s="289" t="str">
        <f>L$16</f>
        <v>FY2028</v>
      </c>
      <c r="M64" s="289" t="str">
        <f>M$16</f>
        <v>FY2029</v>
      </c>
      <c r="N64" s="289" t="str">
        <f t="shared" ref="N64:Q64" si="14">N$16</f>
        <v>FY2030</v>
      </c>
      <c r="O64" s="289" t="str">
        <f t="shared" si="14"/>
        <v>FY2031</v>
      </c>
      <c r="P64" s="289" t="str">
        <f t="shared" si="14"/>
        <v>FY2032</v>
      </c>
      <c r="Q64" s="289" t="str">
        <f t="shared" si="14"/>
        <v>FY2033</v>
      </c>
      <c r="R64" s="136"/>
      <c r="S64" s="136"/>
      <c r="T64" s="137"/>
      <c r="U64" s="137"/>
      <c r="V64" s="137"/>
      <c r="W64" s="137"/>
      <c r="X64" s="137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</row>
    <row r="65" spans="2:36" x14ac:dyDescent="0.2">
      <c r="B65" s="284"/>
      <c r="H65" s="144" t="str">
        <f t="shared" ref="H65:H71" si="15">G24</f>
        <v>Corporate</v>
      </c>
      <c r="I65" s="138"/>
      <c r="J65" s="293">
        <v>0</v>
      </c>
      <c r="K65" s="293">
        <v>0</v>
      </c>
      <c r="L65" s="293">
        <v>0</v>
      </c>
      <c r="M65" s="293">
        <v>0</v>
      </c>
      <c r="N65" s="293">
        <v>0</v>
      </c>
      <c r="O65" s="293">
        <v>0</v>
      </c>
      <c r="P65" s="293">
        <v>0</v>
      </c>
      <c r="Q65" s="293">
        <v>0</v>
      </c>
      <c r="R65" s="136"/>
      <c r="S65" s="136"/>
      <c r="T65" s="110"/>
      <c r="U65" s="110"/>
      <c r="V65" s="110"/>
      <c r="W65" s="110"/>
      <c r="X65" s="110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</row>
    <row r="66" spans="2:36" x14ac:dyDescent="0.2">
      <c r="B66" s="284"/>
      <c r="H66" s="144" t="str">
        <f t="shared" si="15"/>
        <v>Asset Management</v>
      </c>
      <c r="I66" s="138"/>
      <c r="J66" s="293">
        <v>0</v>
      </c>
      <c r="K66" s="293">
        <v>0</v>
      </c>
      <c r="L66" s="293">
        <v>0</v>
      </c>
      <c r="M66" s="293">
        <v>0</v>
      </c>
      <c r="N66" s="293">
        <v>0</v>
      </c>
      <c r="O66" s="293">
        <v>0</v>
      </c>
      <c r="P66" s="293">
        <v>0</v>
      </c>
      <c r="Q66" s="293">
        <v>0</v>
      </c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</row>
    <row r="67" spans="2:36" x14ac:dyDescent="0.2">
      <c r="B67" s="284"/>
      <c r="H67" s="144" t="str">
        <f t="shared" si="15"/>
        <v>Delivery</v>
      </c>
      <c r="I67" s="138"/>
      <c r="J67" s="293">
        <v>0</v>
      </c>
      <c r="K67" s="293">
        <v>0</v>
      </c>
      <c r="L67" s="293">
        <v>0</v>
      </c>
      <c r="M67" s="293">
        <v>0</v>
      </c>
      <c r="N67" s="293">
        <v>0</v>
      </c>
      <c r="O67" s="293">
        <v>0</v>
      </c>
      <c r="P67" s="293">
        <v>0</v>
      </c>
      <c r="Q67" s="293">
        <v>0</v>
      </c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</row>
    <row r="68" spans="2:36" x14ac:dyDescent="0.2">
      <c r="B68" s="284"/>
      <c r="H68" s="144" t="str">
        <f t="shared" si="15"/>
        <v>Network Operations</v>
      </c>
      <c r="I68" s="138"/>
      <c r="J68" s="293">
        <v>0</v>
      </c>
      <c r="K68" s="293">
        <v>0</v>
      </c>
      <c r="L68" s="293">
        <v>0</v>
      </c>
      <c r="M68" s="293">
        <v>0</v>
      </c>
      <c r="N68" s="293">
        <v>0</v>
      </c>
      <c r="O68" s="293">
        <v>0</v>
      </c>
      <c r="P68" s="293">
        <v>0</v>
      </c>
      <c r="Q68" s="293">
        <v>0</v>
      </c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</row>
    <row r="69" spans="2:36" x14ac:dyDescent="0.2">
      <c r="B69" s="284"/>
      <c r="H69" s="144" t="str">
        <f t="shared" si="15"/>
        <v>Finance</v>
      </c>
      <c r="I69" s="138"/>
      <c r="J69" s="293">
        <v>0</v>
      </c>
      <c r="K69" s="293">
        <v>12</v>
      </c>
      <c r="L69" s="293">
        <v>7</v>
      </c>
      <c r="M69" s="293">
        <v>0</v>
      </c>
      <c r="N69" s="293">
        <v>0</v>
      </c>
      <c r="O69" s="293">
        <v>0</v>
      </c>
      <c r="P69" s="293">
        <v>0</v>
      </c>
      <c r="Q69" s="293">
        <v>0</v>
      </c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</row>
    <row r="70" spans="2:36" x14ac:dyDescent="0.2">
      <c r="B70" s="284"/>
      <c r="H70" s="144" t="str">
        <f t="shared" si="15"/>
        <v>IT</v>
      </c>
      <c r="I70" s="138"/>
      <c r="J70" s="293">
        <v>0</v>
      </c>
      <c r="K70" s="293">
        <v>0</v>
      </c>
      <c r="L70" s="293">
        <v>0</v>
      </c>
      <c r="M70" s="293">
        <v>0</v>
      </c>
      <c r="N70" s="293">
        <v>0</v>
      </c>
      <c r="O70" s="293">
        <v>0</v>
      </c>
      <c r="P70" s="293">
        <v>0</v>
      </c>
      <c r="Q70" s="293">
        <v>0</v>
      </c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</row>
    <row r="71" spans="2:36" x14ac:dyDescent="0.2">
      <c r="B71" s="284"/>
      <c r="H71" s="144" t="str">
        <f t="shared" si="15"/>
        <v>Regulatory submissions</v>
      </c>
      <c r="I71" s="138"/>
      <c r="J71" s="293">
        <v>0</v>
      </c>
      <c r="K71" s="293">
        <v>0</v>
      </c>
      <c r="L71" s="293">
        <v>0</v>
      </c>
      <c r="M71" s="293">
        <v>0</v>
      </c>
      <c r="N71" s="293">
        <v>0</v>
      </c>
      <c r="O71" s="293">
        <v>0</v>
      </c>
      <c r="P71" s="293">
        <v>0</v>
      </c>
      <c r="Q71" s="293">
        <v>0</v>
      </c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</row>
    <row r="72" spans="2:36" x14ac:dyDescent="0.2">
      <c r="B72" s="284"/>
      <c r="H72" s="144" t="str">
        <f t="shared" ref="H72:H74" si="16">G31</f>
        <v xml:space="preserve">System Resilience </v>
      </c>
      <c r="I72" s="138"/>
      <c r="J72" s="293">
        <v>0</v>
      </c>
      <c r="K72" s="293">
        <v>0</v>
      </c>
      <c r="L72" s="293">
        <v>0</v>
      </c>
      <c r="M72" s="293">
        <v>0</v>
      </c>
      <c r="N72" s="293">
        <v>0</v>
      </c>
      <c r="O72" s="293">
        <v>0</v>
      </c>
      <c r="P72" s="293">
        <v>0</v>
      </c>
      <c r="Q72" s="293">
        <v>0</v>
      </c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</row>
    <row r="73" spans="2:36" x14ac:dyDescent="0.2">
      <c r="B73" s="284"/>
      <c r="H73" s="144" t="str">
        <f t="shared" si="16"/>
        <v>Network Planning</v>
      </c>
      <c r="I73" s="138"/>
      <c r="J73" s="293">
        <v>0</v>
      </c>
      <c r="K73" s="293">
        <v>0</v>
      </c>
      <c r="L73" s="293">
        <v>0</v>
      </c>
      <c r="M73" s="293">
        <v>0</v>
      </c>
      <c r="N73" s="293">
        <v>0</v>
      </c>
      <c r="O73" s="293">
        <v>0</v>
      </c>
      <c r="P73" s="293">
        <v>0</v>
      </c>
      <c r="Q73" s="293">
        <v>0</v>
      </c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</row>
    <row r="74" spans="2:36" x14ac:dyDescent="0.2">
      <c r="B74" s="284"/>
      <c r="H74" s="144" t="str">
        <f t="shared" si="16"/>
        <v>[Spare]</v>
      </c>
      <c r="I74" s="138"/>
      <c r="J74" s="294">
        <v>0</v>
      </c>
      <c r="K74" s="294">
        <v>0</v>
      </c>
      <c r="L74" s="294">
        <v>0</v>
      </c>
      <c r="M74" s="294">
        <v>0</v>
      </c>
      <c r="N74" s="294">
        <v>0</v>
      </c>
      <c r="O74" s="294">
        <v>0</v>
      </c>
      <c r="P74" s="294">
        <v>0</v>
      </c>
      <c r="Q74" s="294">
        <v>0</v>
      </c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</row>
    <row r="75" spans="2:36" x14ac:dyDescent="0.2">
      <c r="B75" s="284"/>
      <c r="C75" s="136"/>
      <c r="D75" s="136"/>
      <c r="E75" s="136"/>
      <c r="F75" s="136"/>
      <c r="G75" s="136"/>
      <c r="H75" s="136"/>
      <c r="I75" s="138"/>
      <c r="J75" s="138"/>
      <c r="K75" s="138"/>
      <c r="L75" s="138"/>
      <c r="M75" s="138"/>
      <c r="N75" s="138"/>
      <c r="O75" s="138"/>
      <c r="P75" s="138"/>
      <c r="Q75" s="138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</row>
    <row r="76" spans="2:36" x14ac:dyDescent="0.2">
      <c r="B76" s="284" t="s">
        <v>75</v>
      </c>
      <c r="C76" s="136"/>
      <c r="D76" s="136"/>
      <c r="E76" s="136"/>
      <c r="F76" s="136"/>
      <c r="G76" s="136"/>
      <c r="H76" s="136"/>
      <c r="I76" s="138"/>
      <c r="J76" s="138"/>
      <c r="K76" s="138"/>
      <c r="L76" s="138"/>
      <c r="M76" s="138"/>
      <c r="N76" s="138"/>
      <c r="O76" s="138"/>
      <c r="P76" s="138"/>
      <c r="Q76" s="138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</row>
    <row r="77" spans="2:36" x14ac:dyDescent="0.2">
      <c r="B77" s="136"/>
      <c r="C77" s="136"/>
      <c r="D77" s="136" t="s">
        <v>76</v>
      </c>
      <c r="E77" s="136"/>
      <c r="F77" s="136"/>
      <c r="G77" s="136"/>
      <c r="I77" s="138"/>
      <c r="J77" s="138"/>
      <c r="K77" s="138"/>
      <c r="L77" s="138"/>
      <c r="M77" s="138"/>
      <c r="N77" s="138"/>
      <c r="O77" s="138"/>
      <c r="P77" s="138"/>
      <c r="Q77" s="138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</row>
    <row r="78" spans="2:36" ht="44.25" customHeight="1" x14ac:dyDescent="0.2">
      <c r="B78" s="136"/>
      <c r="C78" s="136"/>
      <c r="D78" s="136"/>
      <c r="E78" s="136"/>
      <c r="F78" s="136"/>
      <c r="G78" s="136"/>
      <c r="H78" s="143" t="str">
        <f>'Data source'!$A$2</f>
        <v>Broader cost category</v>
      </c>
      <c r="I78" s="138"/>
      <c r="J78" s="289" t="str">
        <f>J$16</f>
        <v>FY2026</v>
      </c>
      <c r="K78" s="289" t="str">
        <f>K$16</f>
        <v>FY2027</v>
      </c>
      <c r="L78" s="289" t="str">
        <f>L$16</f>
        <v>FY2028</v>
      </c>
      <c r="M78" s="289" t="str">
        <f>M$16</f>
        <v>FY2029</v>
      </c>
      <c r="N78" s="289" t="str">
        <f t="shared" ref="N78:Q78" si="17">N$16</f>
        <v>FY2030</v>
      </c>
      <c r="O78" s="289" t="str">
        <f t="shared" si="17"/>
        <v>FY2031</v>
      </c>
      <c r="P78" s="289" t="str">
        <f t="shared" si="17"/>
        <v>FY2032</v>
      </c>
      <c r="Q78" s="289" t="str">
        <f t="shared" si="17"/>
        <v>FY2033</v>
      </c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</row>
    <row r="79" spans="2:36" x14ac:dyDescent="0.2">
      <c r="B79" s="136"/>
      <c r="C79" s="136"/>
      <c r="D79" s="136"/>
      <c r="E79" s="136"/>
      <c r="F79" s="136"/>
      <c r="G79" s="136"/>
      <c r="H79" s="144" t="str">
        <f t="shared" ref="H79:H85" si="18">G24</f>
        <v>Corporate</v>
      </c>
      <c r="I79" s="138"/>
      <c r="J79" s="295">
        <v>0</v>
      </c>
      <c r="K79" s="295">
        <v>0</v>
      </c>
      <c r="L79" s="295">
        <v>0</v>
      </c>
      <c r="M79" s="295">
        <v>0</v>
      </c>
      <c r="N79" s="295">
        <v>0</v>
      </c>
      <c r="O79" s="295">
        <v>0</v>
      </c>
      <c r="P79" s="295">
        <v>0</v>
      </c>
      <c r="Q79" s="295">
        <v>0</v>
      </c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</row>
    <row r="80" spans="2:36" x14ac:dyDescent="0.2">
      <c r="B80" s="136"/>
      <c r="C80" s="136"/>
      <c r="D80" s="136"/>
      <c r="E80" s="136"/>
      <c r="F80" s="136"/>
      <c r="G80" s="136"/>
      <c r="H80" s="144" t="str">
        <f t="shared" si="18"/>
        <v>Asset Management</v>
      </c>
      <c r="I80" s="138"/>
      <c r="J80" s="295">
        <v>0</v>
      </c>
      <c r="K80" s="295">
        <v>0</v>
      </c>
      <c r="L80" s="295">
        <v>0</v>
      </c>
      <c r="M80" s="295">
        <v>0</v>
      </c>
      <c r="N80" s="295">
        <v>0</v>
      </c>
      <c r="O80" s="295">
        <v>0</v>
      </c>
      <c r="P80" s="295">
        <v>0</v>
      </c>
      <c r="Q80" s="295">
        <v>0</v>
      </c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</row>
    <row r="81" spans="2:36" x14ac:dyDescent="0.2">
      <c r="B81" s="136"/>
      <c r="C81" s="136"/>
      <c r="D81" s="136"/>
      <c r="E81" s="136"/>
      <c r="F81" s="136"/>
      <c r="G81" s="136"/>
      <c r="H81" s="144" t="str">
        <f t="shared" si="18"/>
        <v>Delivery</v>
      </c>
      <c r="I81" s="138"/>
      <c r="J81" s="295">
        <v>0</v>
      </c>
      <c r="K81" s="295">
        <v>0</v>
      </c>
      <c r="L81" s="295">
        <v>0</v>
      </c>
      <c r="M81" s="295">
        <v>0</v>
      </c>
      <c r="N81" s="295">
        <v>0</v>
      </c>
      <c r="O81" s="295">
        <v>0</v>
      </c>
      <c r="P81" s="295">
        <v>0</v>
      </c>
      <c r="Q81" s="295">
        <v>0</v>
      </c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</row>
    <row r="82" spans="2:36" x14ac:dyDescent="0.2">
      <c r="B82" s="136"/>
      <c r="C82" s="136"/>
      <c r="D82" s="136"/>
      <c r="E82" s="136"/>
      <c r="F82" s="136"/>
      <c r="G82" s="136"/>
      <c r="H82" s="144" t="str">
        <f t="shared" si="18"/>
        <v>Network Operations</v>
      </c>
      <c r="I82" s="138"/>
      <c r="J82" s="295">
        <v>0</v>
      </c>
      <c r="K82" s="295">
        <v>0</v>
      </c>
      <c r="L82" s="295">
        <v>0</v>
      </c>
      <c r="M82" s="295">
        <v>0</v>
      </c>
      <c r="N82" s="295">
        <v>0</v>
      </c>
      <c r="O82" s="295">
        <v>0</v>
      </c>
      <c r="P82" s="295">
        <v>0</v>
      </c>
      <c r="Q82" s="295">
        <v>0</v>
      </c>
      <c r="R82" s="136"/>
      <c r="S82" s="136"/>
      <c r="T82" s="136"/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36"/>
    </row>
    <row r="83" spans="2:36" x14ac:dyDescent="0.2">
      <c r="B83" s="136"/>
      <c r="C83" s="136"/>
      <c r="D83" s="136"/>
      <c r="E83" s="136"/>
      <c r="F83" s="136"/>
      <c r="G83" s="136"/>
      <c r="H83" s="144" t="str">
        <f t="shared" si="18"/>
        <v>Finance</v>
      </c>
      <c r="I83" s="138"/>
      <c r="J83" s="295">
        <v>0</v>
      </c>
      <c r="K83" s="295">
        <v>21</v>
      </c>
      <c r="L83" s="295">
        <v>21</v>
      </c>
      <c r="M83" s="295">
        <v>18</v>
      </c>
      <c r="N83" s="295">
        <v>14</v>
      </c>
      <c r="O83" s="295">
        <v>0</v>
      </c>
      <c r="P83" s="295">
        <v>0</v>
      </c>
      <c r="Q83" s="295">
        <v>0</v>
      </c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</row>
    <row r="84" spans="2:36" x14ac:dyDescent="0.2">
      <c r="B84" s="136"/>
      <c r="C84" s="136"/>
      <c r="D84" s="136"/>
      <c r="E84" s="136"/>
      <c r="F84" s="136"/>
      <c r="G84" s="136"/>
      <c r="H84" s="144" t="str">
        <f t="shared" si="18"/>
        <v>IT</v>
      </c>
      <c r="I84" s="138"/>
      <c r="J84" s="295">
        <v>0</v>
      </c>
      <c r="K84" s="295">
        <v>0</v>
      </c>
      <c r="L84" s="295">
        <v>0</v>
      </c>
      <c r="M84" s="295">
        <v>0</v>
      </c>
      <c r="N84" s="295">
        <v>0</v>
      </c>
      <c r="O84" s="295">
        <v>0</v>
      </c>
      <c r="P84" s="295">
        <v>0</v>
      </c>
      <c r="Q84" s="295">
        <v>0</v>
      </c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</row>
    <row r="85" spans="2:36" x14ac:dyDescent="0.2">
      <c r="B85" s="136"/>
      <c r="C85" s="136"/>
      <c r="D85" s="136"/>
      <c r="E85" s="136"/>
      <c r="F85" s="136"/>
      <c r="G85" s="136"/>
      <c r="H85" s="144" t="str">
        <f t="shared" si="18"/>
        <v>Regulatory submissions</v>
      </c>
      <c r="I85" s="138"/>
      <c r="J85" s="295">
        <v>0</v>
      </c>
      <c r="K85" s="295">
        <v>0</v>
      </c>
      <c r="L85" s="295">
        <v>0</v>
      </c>
      <c r="M85" s="295">
        <v>0</v>
      </c>
      <c r="N85" s="295">
        <v>0</v>
      </c>
      <c r="O85" s="295">
        <v>0</v>
      </c>
      <c r="P85" s="295">
        <v>0</v>
      </c>
      <c r="Q85" s="295">
        <v>0</v>
      </c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</row>
    <row r="86" spans="2:36" x14ac:dyDescent="0.2">
      <c r="B86" s="136"/>
      <c r="C86" s="136"/>
      <c r="D86" s="136"/>
      <c r="E86" s="136"/>
      <c r="F86" s="136"/>
      <c r="G86" s="136"/>
      <c r="H86" s="144" t="str">
        <f t="shared" ref="H86:H88" si="19">G31</f>
        <v xml:space="preserve">System Resilience </v>
      </c>
      <c r="I86" s="138"/>
      <c r="J86" s="295">
        <v>0</v>
      </c>
      <c r="K86" s="295">
        <v>0</v>
      </c>
      <c r="L86" s="295">
        <v>0</v>
      </c>
      <c r="M86" s="295">
        <v>0</v>
      </c>
      <c r="N86" s="295">
        <v>0</v>
      </c>
      <c r="O86" s="295">
        <v>0</v>
      </c>
      <c r="P86" s="295">
        <v>0</v>
      </c>
      <c r="Q86" s="295">
        <v>0</v>
      </c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</row>
    <row r="87" spans="2:36" x14ac:dyDescent="0.2">
      <c r="B87" s="136"/>
      <c r="C87" s="136"/>
      <c r="D87" s="136"/>
      <c r="E87" s="136"/>
      <c r="F87" s="136"/>
      <c r="G87" s="136"/>
      <c r="H87" s="144" t="str">
        <f t="shared" si="19"/>
        <v>Network Planning</v>
      </c>
      <c r="I87" s="138"/>
      <c r="J87" s="295">
        <v>0</v>
      </c>
      <c r="K87" s="295">
        <v>0</v>
      </c>
      <c r="L87" s="295">
        <v>0</v>
      </c>
      <c r="M87" s="295">
        <v>0</v>
      </c>
      <c r="N87" s="295">
        <v>0</v>
      </c>
      <c r="O87" s="295">
        <v>0</v>
      </c>
      <c r="P87" s="295">
        <v>0</v>
      </c>
      <c r="Q87" s="295">
        <v>0</v>
      </c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</row>
    <row r="88" spans="2:36" x14ac:dyDescent="0.2">
      <c r="B88" s="136"/>
      <c r="C88" s="136"/>
      <c r="D88" s="136"/>
      <c r="E88" s="136"/>
      <c r="F88" s="136"/>
      <c r="G88" s="136"/>
      <c r="H88" s="144" t="str">
        <f t="shared" si="19"/>
        <v>[Spare]</v>
      </c>
      <c r="I88" s="138"/>
      <c r="J88" s="295">
        <v>0</v>
      </c>
      <c r="K88" s="295">
        <v>0</v>
      </c>
      <c r="L88" s="295">
        <v>0</v>
      </c>
      <c r="M88" s="295">
        <v>0</v>
      </c>
      <c r="N88" s="295">
        <v>0</v>
      </c>
      <c r="O88" s="295">
        <v>0</v>
      </c>
      <c r="P88" s="295">
        <v>0</v>
      </c>
      <c r="Q88" s="295">
        <v>0</v>
      </c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</row>
    <row r="89" spans="2:36" x14ac:dyDescent="0.2">
      <c r="B89" s="136"/>
      <c r="C89" s="136"/>
      <c r="D89" s="136"/>
      <c r="E89" s="136"/>
      <c r="F89" s="136"/>
      <c r="G89" s="136"/>
      <c r="I89" s="138"/>
      <c r="J89" s="138"/>
      <c r="K89" s="138"/>
      <c r="L89" s="138"/>
      <c r="M89" s="138"/>
      <c r="N89" s="138"/>
      <c r="O89" s="138"/>
      <c r="P89" s="138"/>
      <c r="Q89" s="138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</row>
    <row r="90" spans="2:36" x14ac:dyDescent="0.2">
      <c r="B90" s="136"/>
      <c r="C90" s="136"/>
      <c r="D90" s="136"/>
      <c r="E90" s="136"/>
      <c r="F90" s="136"/>
      <c r="G90" s="136"/>
      <c r="I90" s="138"/>
      <c r="J90" s="138"/>
      <c r="K90" s="138"/>
      <c r="L90" s="138"/>
      <c r="M90" s="138"/>
      <c r="N90" s="138"/>
      <c r="O90" s="138"/>
      <c r="P90" s="138"/>
      <c r="Q90" s="138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36"/>
    </row>
    <row r="91" spans="2:36" x14ac:dyDescent="0.2">
      <c r="B91" s="136"/>
      <c r="C91" s="136" t="s">
        <v>77</v>
      </c>
      <c r="D91" s="136"/>
      <c r="E91" s="136"/>
      <c r="F91" s="135" t="s">
        <v>78</v>
      </c>
      <c r="G91" s="141"/>
      <c r="H91" s="250">
        <v>1</v>
      </c>
      <c r="I91" s="138"/>
      <c r="J91" s="138"/>
      <c r="K91" s="138"/>
      <c r="L91" s="138"/>
      <c r="M91" s="138"/>
      <c r="N91" s="138"/>
      <c r="O91" s="138"/>
      <c r="P91" s="138"/>
      <c r="Q91" s="138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</row>
    <row r="92" spans="2:36" x14ac:dyDescent="0.2">
      <c r="B92" s="284"/>
      <c r="C92" s="136" t="s">
        <v>79</v>
      </c>
      <c r="D92" s="136"/>
      <c r="E92" s="150"/>
      <c r="F92" s="135" t="s">
        <v>228</v>
      </c>
      <c r="G92" s="141"/>
      <c r="H92" s="249">
        <f>H93+SUM(H94:H95)*H91+H96</f>
        <v>1263</v>
      </c>
      <c r="I92" s="138"/>
      <c r="J92" s="138"/>
      <c r="K92" s="138"/>
      <c r="L92" s="138"/>
      <c r="M92" s="138"/>
      <c r="N92" s="138"/>
      <c r="O92" s="138"/>
      <c r="P92" s="138"/>
      <c r="Q92" s="138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</row>
    <row r="93" spans="2:36" x14ac:dyDescent="0.2">
      <c r="B93" s="284"/>
      <c r="C93" s="151" t="s">
        <v>80</v>
      </c>
      <c r="D93" s="136"/>
      <c r="E93" s="150"/>
      <c r="F93" s="135" t="s">
        <v>228</v>
      </c>
      <c r="G93" s="141"/>
      <c r="H93" s="251">
        <v>410</v>
      </c>
      <c r="I93" s="138"/>
      <c r="J93" s="138"/>
      <c r="K93" s="138"/>
      <c r="L93" s="138"/>
      <c r="M93" s="138"/>
      <c r="N93" s="138"/>
      <c r="O93" s="138"/>
      <c r="P93" s="138"/>
      <c r="Q93" s="138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36"/>
    </row>
    <row r="94" spans="2:36" x14ac:dyDescent="0.2">
      <c r="B94" s="284"/>
      <c r="C94" s="151" t="s">
        <v>81</v>
      </c>
      <c r="D94" s="136"/>
      <c r="E94" s="150"/>
      <c r="F94" s="135" t="s">
        <v>228</v>
      </c>
      <c r="G94" s="141"/>
      <c r="H94" s="251">
        <v>328</v>
      </c>
      <c r="I94" s="138"/>
      <c r="J94" s="138"/>
      <c r="K94" s="138"/>
      <c r="L94" s="138"/>
      <c r="M94" s="138"/>
      <c r="N94" s="138"/>
      <c r="O94" s="138"/>
      <c r="P94" s="138"/>
      <c r="Q94" s="138"/>
      <c r="R94" s="136"/>
      <c r="S94" s="136"/>
      <c r="T94" s="136"/>
      <c r="U94" s="136"/>
      <c r="V94" s="136"/>
      <c r="W94" s="136"/>
      <c r="X94" s="136"/>
      <c r="Y94" s="136"/>
      <c r="Z94" s="136"/>
      <c r="AA94" s="136"/>
      <c r="AB94" s="136"/>
      <c r="AC94" s="136"/>
      <c r="AD94" s="136"/>
      <c r="AE94" s="136"/>
      <c r="AF94" s="136"/>
      <c r="AG94" s="136"/>
      <c r="AH94" s="136"/>
      <c r="AI94" s="136"/>
      <c r="AJ94" s="136"/>
    </row>
    <row r="95" spans="2:36" x14ac:dyDescent="0.2">
      <c r="B95" s="284"/>
      <c r="C95" s="151" t="s">
        <v>82</v>
      </c>
      <c r="D95" s="136"/>
      <c r="E95" s="150"/>
      <c r="F95" s="135" t="s">
        <v>228</v>
      </c>
      <c r="G95" s="141"/>
      <c r="H95" s="251">
        <v>0</v>
      </c>
      <c r="I95" s="138"/>
      <c r="J95" s="178"/>
      <c r="K95" s="178"/>
      <c r="L95" s="178"/>
      <c r="M95" s="138"/>
      <c r="N95" s="138"/>
      <c r="O95" s="138"/>
      <c r="P95" s="138"/>
      <c r="Q95" s="138"/>
      <c r="R95" s="136"/>
      <c r="S95" s="136"/>
      <c r="T95" s="136"/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</row>
    <row r="96" spans="2:36" x14ac:dyDescent="0.2">
      <c r="B96" s="284"/>
      <c r="C96" s="151" t="s">
        <v>170</v>
      </c>
      <c r="D96" s="136"/>
      <c r="E96" s="150"/>
      <c r="F96" s="135" t="s">
        <v>228</v>
      </c>
      <c r="G96" s="141"/>
      <c r="H96" s="251">
        <v>525</v>
      </c>
      <c r="I96" s="138"/>
      <c r="J96" s="138"/>
      <c r="K96" s="138"/>
      <c r="L96" s="138"/>
      <c r="M96" s="138"/>
      <c r="N96" s="138"/>
      <c r="O96" s="138"/>
      <c r="P96" s="138"/>
      <c r="Q96" s="138"/>
      <c r="R96" s="136"/>
      <c r="S96" s="136"/>
      <c r="T96" s="136"/>
      <c r="U96" s="136"/>
      <c r="V96" s="136"/>
      <c r="W96" s="136"/>
      <c r="X96" s="136"/>
      <c r="Y96" s="136"/>
      <c r="Z96" s="136"/>
      <c r="AA96" s="136"/>
      <c r="AB96" s="136"/>
      <c r="AC96" s="136"/>
      <c r="AD96" s="136"/>
      <c r="AE96" s="136"/>
      <c r="AF96" s="136"/>
      <c r="AG96" s="136"/>
      <c r="AH96" s="136"/>
      <c r="AI96" s="136"/>
      <c r="AJ96" s="136"/>
    </row>
    <row r="97" spans="1:36" x14ac:dyDescent="0.2">
      <c r="B97" s="284"/>
      <c r="C97" s="136" t="s">
        <v>83</v>
      </c>
      <c r="D97" s="136"/>
      <c r="E97" s="150"/>
      <c r="F97" s="135" t="s">
        <v>78</v>
      </c>
      <c r="G97" s="141"/>
      <c r="H97" s="250">
        <v>1</v>
      </c>
      <c r="I97" s="138"/>
      <c r="J97" s="138"/>
      <c r="K97" s="138"/>
      <c r="L97" s="138"/>
      <c r="M97" s="138"/>
      <c r="N97" s="138"/>
      <c r="O97" s="138"/>
      <c r="P97" s="138"/>
      <c r="Q97" s="138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</row>
    <row r="98" spans="1:36" x14ac:dyDescent="0.2">
      <c r="B98" s="284"/>
      <c r="C98" s="136"/>
      <c r="D98" s="136"/>
      <c r="E98" s="136"/>
      <c r="F98" s="136"/>
      <c r="G98" s="136"/>
      <c r="H98" s="136"/>
      <c r="I98" s="138"/>
      <c r="J98" s="138"/>
      <c r="K98" s="138"/>
      <c r="L98" s="138"/>
      <c r="M98" s="138"/>
      <c r="N98" s="138"/>
      <c r="O98" s="138"/>
      <c r="P98" s="138"/>
      <c r="Q98" s="138"/>
      <c r="R98" s="136"/>
      <c r="S98" s="136"/>
      <c r="T98" s="136"/>
      <c r="U98" s="136"/>
      <c r="V98" s="136"/>
      <c r="W98" s="136"/>
      <c r="X98" s="136"/>
      <c r="Y98" s="136"/>
      <c r="Z98" s="136"/>
      <c r="AA98" s="136"/>
      <c r="AB98" s="136"/>
      <c r="AC98" s="136"/>
      <c r="AD98" s="136"/>
      <c r="AE98" s="136"/>
      <c r="AF98" s="136"/>
      <c r="AG98" s="136"/>
      <c r="AH98" s="136"/>
      <c r="AI98" s="136"/>
      <c r="AJ98" s="136"/>
    </row>
    <row r="99" spans="1:36" x14ac:dyDescent="0.2">
      <c r="B99" s="284" t="s">
        <v>84</v>
      </c>
      <c r="C99" s="136"/>
      <c r="D99" s="136"/>
      <c r="E99" s="136"/>
      <c r="F99" s="136"/>
      <c r="G99" s="136"/>
      <c r="H99" s="136"/>
      <c r="I99" s="138"/>
      <c r="J99" s="138"/>
      <c r="K99" s="138"/>
      <c r="L99" s="138"/>
      <c r="M99" s="138"/>
      <c r="N99" s="138"/>
      <c r="O99" s="138"/>
      <c r="P99" s="138"/>
      <c r="Q99" s="138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36"/>
    </row>
    <row r="100" spans="1:36" x14ac:dyDescent="0.2">
      <c r="B100" s="284"/>
      <c r="C100" s="136" t="s">
        <v>85</v>
      </c>
      <c r="D100" s="136"/>
      <c r="E100" s="287"/>
      <c r="F100" s="135" t="s">
        <v>59</v>
      </c>
      <c r="G100" s="141"/>
      <c r="H100" s="296">
        <v>0.7</v>
      </c>
      <c r="I100" s="138"/>
      <c r="J100" s="138"/>
      <c r="K100" s="138"/>
      <c r="L100" s="138"/>
      <c r="M100" s="138"/>
      <c r="N100" s="138"/>
      <c r="O100" s="138"/>
      <c r="P100" s="138"/>
      <c r="Q100" s="138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</row>
    <row r="101" spans="1:36" x14ac:dyDescent="0.2">
      <c r="B101" s="284"/>
      <c r="C101" s="136" t="s">
        <v>86</v>
      </c>
      <c r="D101" s="136"/>
      <c r="E101" s="287"/>
      <c r="F101" s="135" t="s">
        <v>59</v>
      </c>
      <c r="G101" s="141"/>
      <c r="H101" s="296">
        <v>0.7</v>
      </c>
      <c r="I101" s="138"/>
      <c r="J101" s="138"/>
      <c r="K101" s="138"/>
      <c r="L101" s="138"/>
      <c r="M101" s="138"/>
      <c r="N101" s="138"/>
      <c r="O101" s="138"/>
      <c r="P101" s="138"/>
      <c r="Q101" s="138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</row>
    <row r="102" spans="1:36" x14ac:dyDescent="0.2">
      <c r="B102" s="284"/>
      <c r="C102" s="136" t="s">
        <v>87</v>
      </c>
      <c r="D102" s="136"/>
      <c r="E102" s="287"/>
      <c r="F102" s="135" t="s">
        <v>59</v>
      </c>
      <c r="G102" s="141"/>
      <c r="H102" s="296">
        <v>0.7</v>
      </c>
      <c r="I102" s="138"/>
      <c r="J102" s="138"/>
      <c r="K102" s="138"/>
      <c r="L102" s="138"/>
      <c r="M102" s="138"/>
      <c r="N102" s="138"/>
      <c r="O102" s="138"/>
      <c r="P102" s="138"/>
      <c r="Q102" s="138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</row>
    <row r="103" spans="1:36" x14ac:dyDescent="0.2">
      <c r="B103" s="284"/>
      <c r="C103" s="136" t="s">
        <v>88</v>
      </c>
      <c r="D103" s="136"/>
      <c r="E103" s="287"/>
      <c r="F103" s="135" t="s">
        <v>59</v>
      </c>
      <c r="G103" s="141"/>
      <c r="H103" s="296">
        <v>0</v>
      </c>
      <c r="I103" s="138"/>
      <c r="J103" s="138"/>
      <c r="K103" s="138"/>
      <c r="L103" s="138"/>
      <c r="M103" s="138"/>
      <c r="N103" s="138"/>
      <c r="O103" s="138"/>
      <c r="P103" s="138"/>
      <c r="Q103" s="138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</row>
    <row r="104" spans="1:36" x14ac:dyDescent="0.2">
      <c r="B104" s="284"/>
      <c r="C104" s="136"/>
      <c r="D104" s="136"/>
      <c r="E104" s="136"/>
      <c r="F104" s="136"/>
      <c r="G104" s="136"/>
      <c r="H104" s="136"/>
      <c r="I104" s="138"/>
      <c r="J104" s="138"/>
      <c r="K104" s="138"/>
      <c r="L104" s="138"/>
      <c r="M104" s="138"/>
      <c r="N104" s="138"/>
      <c r="O104" s="138"/>
      <c r="P104" s="138"/>
      <c r="Q104" s="138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</row>
    <row r="105" spans="1:36" x14ac:dyDescent="0.2">
      <c r="B105" s="284" t="s">
        <v>183</v>
      </c>
      <c r="C105" s="136"/>
      <c r="D105" s="136"/>
      <c r="E105" s="136"/>
      <c r="F105" s="136"/>
      <c r="G105" s="136"/>
      <c r="H105" s="136"/>
      <c r="I105" s="138"/>
      <c r="J105" s="138"/>
      <c r="K105" s="138"/>
      <c r="L105" s="138"/>
      <c r="M105" s="138"/>
      <c r="N105" s="138"/>
      <c r="O105" s="138"/>
      <c r="P105" s="138"/>
      <c r="Q105" s="138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</row>
    <row r="106" spans="1:36" x14ac:dyDescent="0.2">
      <c r="A106" s="136"/>
      <c r="F106" s="136"/>
      <c r="G106" s="136"/>
      <c r="H106" s="143" t="s">
        <v>183</v>
      </c>
      <c r="I106" s="138"/>
      <c r="J106" s="138"/>
      <c r="K106" s="138"/>
      <c r="L106" s="138"/>
      <c r="M106" s="138"/>
      <c r="N106" s="138"/>
      <c r="O106" s="138"/>
      <c r="P106" s="138"/>
      <c r="Q106" s="138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</row>
    <row r="107" spans="1:36" x14ac:dyDescent="0.2">
      <c r="A107" s="136"/>
      <c r="F107" s="136"/>
      <c r="G107" s="136"/>
      <c r="H107" s="144" t="str">
        <f>G27</f>
        <v>Network Operations</v>
      </c>
      <c r="I107" s="138"/>
      <c r="J107" s="138"/>
      <c r="K107" s="138"/>
      <c r="L107" s="138"/>
      <c r="M107" s="138"/>
      <c r="N107" s="138"/>
      <c r="O107" s="138"/>
      <c r="P107" s="138"/>
      <c r="Q107" s="138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</row>
    <row r="108" spans="1:36" x14ac:dyDescent="0.2">
      <c r="H108" s="144" t="str">
        <f>G28</f>
        <v>Finance</v>
      </c>
      <c r="I108" s="138"/>
      <c r="J108" s="138"/>
      <c r="K108" s="138"/>
      <c r="L108" s="138"/>
      <c r="M108" s="138"/>
      <c r="N108" s="138"/>
    </row>
    <row r="109" spans="1:36" x14ac:dyDescent="0.2">
      <c r="H109" s="144" t="str">
        <f>G25</f>
        <v>Asset Management</v>
      </c>
      <c r="I109" s="138"/>
      <c r="J109" s="138"/>
      <c r="K109" s="138"/>
      <c r="L109" s="138"/>
      <c r="M109" s="138"/>
      <c r="N109" s="138"/>
    </row>
    <row r="110" spans="1:36" x14ac:dyDescent="0.2">
      <c r="H110" s="144" t="str">
        <f>G30</f>
        <v>Regulatory submissions</v>
      </c>
      <c r="I110" s="138"/>
      <c r="J110" s="138"/>
      <c r="K110" s="138"/>
      <c r="L110" s="138"/>
      <c r="M110" s="138"/>
      <c r="N110" s="138"/>
    </row>
    <row r="111" spans="1:36" x14ac:dyDescent="0.2">
      <c r="H111" s="144" t="str">
        <f>G24</f>
        <v>Corporate</v>
      </c>
      <c r="I111" s="138"/>
      <c r="J111" s="138"/>
      <c r="K111" s="138"/>
      <c r="L111" s="138"/>
      <c r="M111" s="138"/>
      <c r="N111" s="138"/>
    </row>
    <row r="112" spans="1:36" x14ac:dyDescent="0.2">
      <c r="H112" s="144" t="str">
        <f>G26</f>
        <v>Delivery</v>
      </c>
      <c r="I112" s="138"/>
      <c r="J112" s="138"/>
      <c r="K112" s="138"/>
      <c r="L112" s="138"/>
      <c r="M112" s="138"/>
      <c r="N112" s="138"/>
    </row>
    <row r="113" spans="2:14" x14ac:dyDescent="0.2">
      <c r="H113" s="144" t="str">
        <f>G29</f>
        <v>IT</v>
      </c>
      <c r="I113" s="138"/>
      <c r="J113" s="138"/>
      <c r="K113" s="138"/>
      <c r="L113" s="138"/>
      <c r="M113" s="138"/>
      <c r="N113" s="138"/>
    </row>
    <row r="114" spans="2:14" x14ac:dyDescent="0.2">
      <c r="I114" s="120"/>
      <c r="J114" s="120"/>
      <c r="K114" s="120"/>
      <c r="L114" s="120"/>
      <c r="M114" s="138"/>
      <c r="N114" s="138"/>
    </row>
    <row r="115" spans="2:14" x14ac:dyDescent="0.2">
      <c r="B115" s="284" t="s">
        <v>89</v>
      </c>
      <c r="I115" s="120"/>
      <c r="J115" s="120"/>
      <c r="K115" s="120"/>
      <c r="L115" s="120"/>
      <c r="M115" s="138"/>
      <c r="N115" s="138"/>
    </row>
    <row r="116" spans="2:14" x14ac:dyDescent="0.2">
      <c r="I116" s="120"/>
      <c r="J116" s="120"/>
      <c r="K116" s="120"/>
      <c r="L116" s="120"/>
      <c r="M116" s="138"/>
      <c r="N116" s="138"/>
    </row>
    <row r="117" spans="2:14" x14ac:dyDescent="0.2">
      <c r="C117" s="136" t="s">
        <v>210</v>
      </c>
      <c r="E117" s="120" t="s">
        <v>173</v>
      </c>
      <c r="H117" s="252">
        <v>0.9435426958362737</v>
      </c>
      <c r="I117" s="120"/>
      <c r="J117" s="120"/>
      <c r="K117" s="120"/>
      <c r="L117" s="120"/>
      <c r="M117" s="138"/>
      <c r="N117" s="138"/>
    </row>
    <row r="118" spans="2:14" x14ac:dyDescent="0.2">
      <c r="C118" s="136" t="s">
        <v>220</v>
      </c>
      <c r="E118" s="120" t="s">
        <v>223</v>
      </c>
      <c r="H118" s="252">
        <v>0.91677911855719263</v>
      </c>
      <c r="I118" s="120"/>
      <c r="J118" s="120"/>
      <c r="K118" s="120"/>
      <c r="L118" s="120"/>
      <c r="M118" s="138"/>
      <c r="N118" s="138"/>
    </row>
    <row r="119" spans="2:14" x14ac:dyDescent="0.2">
      <c r="C119" s="136" t="s">
        <v>221</v>
      </c>
      <c r="E119" s="120" t="s">
        <v>222</v>
      </c>
      <c r="H119" s="252">
        <v>0.89077468982743979</v>
      </c>
      <c r="I119" s="120"/>
      <c r="J119" s="120"/>
      <c r="K119" s="120"/>
      <c r="L119" s="120"/>
      <c r="M119" s="138"/>
      <c r="N119" s="138"/>
    </row>
    <row r="120" spans="2:14" x14ac:dyDescent="0.2">
      <c r="I120" s="120"/>
      <c r="J120" s="120"/>
      <c r="K120" s="120"/>
      <c r="L120" s="120"/>
      <c r="M120" s="138"/>
      <c r="N120" s="138"/>
    </row>
    <row r="121" spans="2:14" x14ac:dyDescent="0.2">
      <c r="C121" s="136" t="s">
        <v>224</v>
      </c>
      <c r="E121" s="309" t="s">
        <v>173</v>
      </c>
      <c r="H121" s="325">
        <f>CHOOSE(MATCH(E121,$E$117:$E$119,0),H117,H118,H119)</f>
        <v>0.9435426958362737</v>
      </c>
      <c r="I121" s="120"/>
      <c r="J121" s="120"/>
      <c r="K121" s="120"/>
      <c r="L121" s="120"/>
      <c r="M121" s="138"/>
      <c r="N121" s="138"/>
    </row>
    <row r="122" spans="2:14" x14ac:dyDescent="0.2">
      <c r="I122" s="120"/>
      <c r="J122" s="120"/>
      <c r="K122" s="120"/>
      <c r="L122" s="120"/>
      <c r="M122" s="138"/>
      <c r="N122" s="138"/>
    </row>
    <row r="123" spans="2:14" x14ac:dyDescent="0.2">
      <c r="I123" s="120"/>
      <c r="J123" s="120"/>
      <c r="K123" s="120"/>
      <c r="L123" s="120"/>
      <c r="M123" s="138"/>
      <c r="N123" s="138"/>
    </row>
    <row r="124" spans="2:14" x14ac:dyDescent="0.2">
      <c r="I124" s="120"/>
      <c r="J124" s="120"/>
      <c r="K124" s="120"/>
      <c r="L124" s="120"/>
      <c r="M124" s="138"/>
      <c r="N124" s="138"/>
    </row>
    <row r="125" spans="2:14" x14ac:dyDescent="0.2">
      <c r="I125" s="120"/>
      <c r="J125" s="120"/>
      <c r="K125" s="120"/>
      <c r="L125" s="120"/>
      <c r="M125" s="138"/>
      <c r="N125" s="138"/>
    </row>
    <row r="126" spans="2:14" x14ac:dyDescent="0.2">
      <c r="I126" s="120"/>
      <c r="J126" s="120"/>
      <c r="K126" s="120"/>
      <c r="L126" s="120"/>
      <c r="M126" s="138"/>
      <c r="N126" s="138"/>
    </row>
    <row r="127" spans="2:14" x14ac:dyDescent="0.2">
      <c r="I127" s="120"/>
      <c r="J127" s="120"/>
      <c r="K127" s="120"/>
      <c r="L127" s="120"/>
      <c r="M127" s="138"/>
      <c r="N127" s="138"/>
    </row>
    <row r="128" spans="2:14" x14ac:dyDescent="0.2">
      <c r="I128" s="120"/>
      <c r="J128" s="120"/>
      <c r="K128" s="120"/>
      <c r="L128" s="120"/>
      <c r="M128" s="138"/>
      <c r="N128" s="138"/>
    </row>
    <row r="129" spans="9:14" x14ac:dyDescent="0.2">
      <c r="I129" s="120"/>
      <c r="J129" s="120"/>
      <c r="K129" s="120"/>
      <c r="L129" s="120"/>
      <c r="M129" s="138"/>
      <c r="N129" s="138"/>
    </row>
    <row r="130" spans="9:14" x14ac:dyDescent="0.2">
      <c r="I130" s="120"/>
      <c r="J130" s="120"/>
      <c r="K130" s="120"/>
      <c r="L130" s="120"/>
      <c r="M130" s="138"/>
      <c r="N130" s="138"/>
    </row>
    <row r="131" spans="9:14" x14ac:dyDescent="0.2">
      <c r="I131" s="120"/>
      <c r="J131" s="120"/>
      <c r="K131" s="120"/>
      <c r="L131" s="120"/>
      <c r="M131" s="138"/>
      <c r="N131" s="138"/>
    </row>
    <row r="132" spans="9:14" x14ac:dyDescent="0.2">
      <c r="I132" s="120"/>
      <c r="J132" s="120"/>
      <c r="K132" s="120"/>
      <c r="L132" s="120"/>
      <c r="M132" s="138"/>
      <c r="N132" s="138"/>
    </row>
    <row r="133" spans="9:14" x14ac:dyDescent="0.2">
      <c r="I133" s="120"/>
      <c r="J133" s="120"/>
      <c r="K133" s="120"/>
      <c r="L133" s="120"/>
      <c r="M133" s="138"/>
      <c r="N133" s="138"/>
    </row>
    <row r="134" spans="9:14" x14ac:dyDescent="0.2">
      <c r="I134" s="120"/>
      <c r="J134" s="120"/>
      <c r="K134" s="120"/>
      <c r="L134" s="120"/>
      <c r="M134" s="138"/>
      <c r="N134" s="138"/>
    </row>
    <row r="135" spans="9:14" x14ac:dyDescent="0.2">
      <c r="I135" s="120"/>
      <c r="J135" s="120"/>
      <c r="K135" s="120"/>
      <c r="L135" s="120"/>
      <c r="M135" s="138"/>
      <c r="N135" s="138"/>
    </row>
    <row r="136" spans="9:14" x14ac:dyDescent="0.2">
      <c r="I136" s="120"/>
      <c r="J136" s="120"/>
      <c r="K136" s="120"/>
      <c r="L136" s="120"/>
      <c r="M136" s="138"/>
      <c r="N136" s="138"/>
    </row>
    <row r="137" spans="9:14" x14ac:dyDescent="0.2">
      <c r="I137" s="120"/>
      <c r="J137" s="120"/>
      <c r="K137" s="120"/>
      <c r="L137" s="120"/>
      <c r="M137" s="138"/>
      <c r="N137" s="138"/>
    </row>
    <row r="138" spans="9:14" x14ac:dyDescent="0.2">
      <c r="I138" s="120"/>
      <c r="J138" s="120"/>
      <c r="K138" s="120"/>
      <c r="L138" s="120"/>
      <c r="M138" s="138"/>
      <c r="N138" s="138"/>
    </row>
    <row r="139" spans="9:14" x14ac:dyDescent="0.2">
      <c r="I139" s="138"/>
      <c r="J139" s="138"/>
      <c r="K139" s="138"/>
      <c r="L139" s="138"/>
      <c r="M139" s="138"/>
      <c r="N139" s="138"/>
    </row>
    <row r="140" spans="9:14" x14ac:dyDescent="0.2">
      <c r="I140" s="138"/>
      <c r="J140" s="138"/>
      <c r="K140" s="138"/>
      <c r="L140" s="138"/>
      <c r="M140" s="138"/>
      <c r="N140" s="138"/>
    </row>
  </sheetData>
  <autoFilter ref="H106:I137" xr:uid="{A6842605-3A77-4DB0-8551-18EED483F856}"/>
  <dataValidations disablePrompts="1" count="1">
    <dataValidation type="list" allowBlank="1" showInputMessage="1" showErrorMessage="1" sqref="E121" xr:uid="{AAA1BA01-F211-46E2-927B-F491F507EE2C}">
      <formula1>$E$117:$E$119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B3C0C-4349-49B7-898E-821D09E9A876}">
  <sheetPr>
    <tabColor rgb="FF47A843"/>
  </sheetPr>
  <dimension ref="A1:Y61"/>
  <sheetViews>
    <sheetView showGridLines="0" zoomScaleNormal="100" workbookViewId="0"/>
  </sheetViews>
  <sheetFormatPr defaultColWidth="9.21875" defaultRowHeight="12.75" x14ac:dyDescent="0.2"/>
  <cols>
    <col min="1" max="1" width="3.6640625" style="120" customWidth="1"/>
    <col min="2" max="2" width="9.21875" style="120"/>
    <col min="3" max="3" width="2.33203125" style="120" customWidth="1"/>
    <col min="4" max="4" width="39.6640625" style="120" customWidth="1"/>
    <col min="5" max="8" width="13.6640625" style="120" customWidth="1"/>
    <col min="9" max="11" width="27.6640625" style="120" customWidth="1"/>
    <col min="12" max="16384" width="9.21875" style="120"/>
  </cols>
  <sheetData>
    <row r="1" spans="1:25" ht="35.25" customHeight="1" x14ac:dyDescent="0.2">
      <c r="A1" s="123"/>
      <c r="B1" s="124" t="str">
        <f>Overview!$B$1</f>
        <v>Labour and overhead costs for the System Operability project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</row>
    <row r="2" spans="1:25" ht="26.25" customHeight="1" x14ac:dyDescent="0.2">
      <c r="A2" s="128"/>
      <c r="B2" s="129" t="s">
        <v>194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32"/>
      <c r="S2" s="132"/>
      <c r="T2" s="132"/>
      <c r="U2" s="132"/>
      <c r="V2" s="132"/>
      <c r="W2" s="132"/>
      <c r="X2" s="132"/>
      <c r="Y2" s="132"/>
    </row>
    <row r="4" spans="1:25" ht="19.5" customHeight="1" thickBot="1" x14ac:dyDescent="0.25">
      <c r="E4" s="253" t="s">
        <v>90</v>
      </c>
      <c r="F4" s="253"/>
      <c r="G4" s="253"/>
      <c r="H4" s="156"/>
    </row>
    <row r="5" spans="1:25" ht="61.5" customHeight="1" thickBot="1" x14ac:dyDescent="0.25">
      <c r="D5" s="209"/>
      <c r="E5" s="256" t="str">
        <f>'Key assumptions'!G9</f>
        <v>FY2023</v>
      </c>
      <c r="F5" s="256" t="str">
        <f>'Key assumptions'!H9</f>
        <v>FY2024</v>
      </c>
      <c r="G5" s="256" t="str">
        <f>'Key assumptions'!I9</f>
        <v>FY2025</v>
      </c>
      <c r="H5" s="256" t="s">
        <v>42</v>
      </c>
    </row>
    <row r="6" spans="1:25" ht="17.25" customHeight="1" thickBot="1" x14ac:dyDescent="0.25">
      <c r="D6" s="340" t="s">
        <v>91</v>
      </c>
      <c r="E6" s="341"/>
      <c r="F6" s="341"/>
      <c r="G6" s="342"/>
      <c r="H6" s="234"/>
    </row>
    <row r="7" spans="1:25" ht="13.5" thickBot="1" x14ac:dyDescent="0.25">
      <c r="D7" s="199" t="str">
        <f>'Key assumptions'!G24</f>
        <v>Corporate</v>
      </c>
      <c r="E7" s="322"/>
      <c r="F7" s="297">
        <v>350.33800000000002</v>
      </c>
      <c r="G7" s="297">
        <v>87285.34</v>
      </c>
      <c r="H7" s="200">
        <f t="shared" ref="H7:H16" si="0">SUM(E7:G7)</f>
        <v>87635.678</v>
      </c>
    </row>
    <row r="8" spans="1:25" ht="13.5" thickBot="1" x14ac:dyDescent="0.25">
      <c r="D8" s="199" t="str">
        <f>'Key assumptions'!G25</f>
        <v>Asset Management</v>
      </c>
      <c r="E8" s="322"/>
      <c r="F8" s="297">
        <v>570.29</v>
      </c>
      <c r="G8" s="297">
        <v>0</v>
      </c>
      <c r="H8" s="200">
        <f t="shared" si="0"/>
        <v>570.29</v>
      </c>
    </row>
    <row r="9" spans="1:25" ht="13.5" thickBot="1" x14ac:dyDescent="0.25">
      <c r="D9" s="199" t="str">
        <f>'Key assumptions'!G26</f>
        <v>Delivery</v>
      </c>
      <c r="E9" s="322"/>
      <c r="F9" s="297">
        <v>63965.945</v>
      </c>
      <c r="G9" s="297">
        <v>96795.442029999991</v>
      </c>
      <c r="H9" s="200">
        <f t="shared" si="0"/>
        <v>160761.38702999998</v>
      </c>
      <c r="I9" s="51"/>
      <c r="J9" s="51"/>
      <c r="K9" s="51"/>
      <c r="L9" s="51"/>
      <c r="M9" s="51"/>
    </row>
    <row r="10" spans="1:25" ht="13.5" thickBot="1" x14ac:dyDescent="0.25">
      <c r="D10" s="199" t="str">
        <f>'Key assumptions'!G27</f>
        <v>Network Operations</v>
      </c>
      <c r="E10" s="322"/>
      <c r="F10" s="297">
        <v>424498.44840000005</v>
      </c>
      <c r="G10" s="297">
        <v>3065453.3609999996</v>
      </c>
      <c r="H10" s="200">
        <f t="shared" si="0"/>
        <v>3489951.8093999997</v>
      </c>
      <c r="I10" s="63"/>
      <c r="J10" s="63"/>
      <c r="K10" s="63"/>
      <c r="L10" s="63"/>
      <c r="M10" s="64"/>
    </row>
    <row r="11" spans="1:25" ht="13.5" thickBot="1" x14ac:dyDescent="0.25">
      <c r="D11" s="199" t="str">
        <f>'Key assumptions'!G28</f>
        <v>Finance</v>
      </c>
      <c r="E11" s="322"/>
      <c r="F11" s="297">
        <v>0</v>
      </c>
      <c r="G11" s="297">
        <v>0</v>
      </c>
      <c r="H11" s="200">
        <f t="shared" si="0"/>
        <v>0</v>
      </c>
      <c r="I11" s="63"/>
      <c r="J11" s="63"/>
      <c r="K11" s="63"/>
      <c r="L11" s="63"/>
      <c r="M11" s="64"/>
    </row>
    <row r="12" spans="1:25" ht="13.5" thickBot="1" x14ac:dyDescent="0.25">
      <c r="D12" s="199" t="str">
        <f>'Key assumptions'!G29</f>
        <v>IT</v>
      </c>
      <c r="E12" s="322"/>
      <c r="F12" s="297">
        <v>36354.818800000001</v>
      </c>
      <c r="G12" s="297">
        <v>23586.01</v>
      </c>
      <c r="H12" s="200">
        <f t="shared" si="0"/>
        <v>59940.828800000003</v>
      </c>
      <c r="I12" s="63"/>
      <c r="J12" s="63"/>
      <c r="K12" s="63"/>
      <c r="L12" s="63"/>
      <c r="M12" s="64"/>
    </row>
    <row r="13" spans="1:25" ht="13.5" thickBot="1" x14ac:dyDescent="0.25">
      <c r="D13" s="199" t="str">
        <f>'Key assumptions'!G30</f>
        <v>Regulatory submissions</v>
      </c>
      <c r="E13" s="322"/>
      <c r="F13" s="297">
        <v>5942.1</v>
      </c>
      <c r="G13" s="297">
        <v>63949.83</v>
      </c>
      <c r="H13" s="200">
        <f t="shared" si="0"/>
        <v>69891.930000000008</v>
      </c>
      <c r="I13" s="63"/>
      <c r="J13" s="63"/>
      <c r="K13" s="63"/>
      <c r="L13" s="63"/>
      <c r="M13" s="64"/>
    </row>
    <row r="14" spans="1:25" ht="13.5" thickBot="1" x14ac:dyDescent="0.25">
      <c r="D14" s="199" t="str">
        <f>'Key assumptions'!G31</f>
        <v xml:space="preserve">System Resilience </v>
      </c>
      <c r="E14" s="322"/>
      <c r="F14" s="297">
        <v>2136394.5659999996</v>
      </c>
      <c r="G14" s="297">
        <v>-438973.45500000002</v>
      </c>
      <c r="H14" s="200">
        <f t="shared" si="0"/>
        <v>1697421.1109999996</v>
      </c>
      <c r="I14" s="63"/>
      <c r="J14" s="63"/>
      <c r="K14" s="63"/>
      <c r="L14" s="63"/>
      <c r="M14" s="64"/>
    </row>
    <row r="15" spans="1:25" ht="13.5" thickBot="1" x14ac:dyDescent="0.25">
      <c r="D15" s="199" t="str">
        <f>'Key assumptions'!G32</f>
        <v>Network Planning</v>
      </c>
      <c r="E15" s="322"/>
      <c r="F15" s="297">
        <v>0</v>
      </c>
      <c r="G15" s="297">
        <v>10959.050000000001</v>
      </c>
      <c r="H15" s="200">
        <f t="shared" si="0"/>
        <v>10959.050000000001</v>
      </c>
      <c r="I15" s="63"/>
      <c r="J15" s="63"/>
      <c r="K15" s="63"/>
      <c r="L15" s="63"/>
      <c r="M15" s="64"/>
    </row>
    <row r="16" spans="1:25" ht="13.5" thickBot="1" x14ac:dyDescent="0.25">
      <c r="D16" s="199" t="str">
        <f>'Key assumptions'!G33</f>
        <v>[Spare]</v>
      </c>
      <c r="E16" s="322"/>
      <c r="F16" s="297"/>
      <c r="G16" s="297"/>
      <c r="H16" s="200">
        <f t="shared" si="0"/>
        <v>0</v>
      </c>
      <c r="I16" s="63"/>
      <c r="J16" s="63"/>
      <c r="K16" s="63"/>
      <c r="L16" s="63"/>
      <c r="M16" s="64"/>
    </row>
    <row r="17" spans="4:13" ht="13.5" thickBot="1" x14ac:dyDescent="0.25">
      <c r="D17" s="211" t="s">
        <v>92</v>
      </c>
      <c r="E17" s="212">
        <f t="shared" ref="E17:G17" si="1">SUM(E7:E16)</f>
        <v>0</v>
      </c>
      <c r="F17" s="212">
        <f t="shared" si="1"/>
        <v>2668076.5061999997</v>
      </c>
      <c r="G17" s="212">
        <f t="shared" si="1"/>
        <v>2909055.578029999</v>
      </c>
      <c r="H17" s="212">
        <f t="shared" ref="H17" si="2">SUM(H7:H16)</f>
        <v>5577132.0842299992</v>
      </c>
      <c r="I17" s="63"/>
      <c r="J17" s="63"/>
      <c r="K17" s="63"/>
      <c r="L17" s="63"/>
      <c r="M17" s="64"/>
    </row>
    <row r="18" spans="4:13" ht="17.25" customHeight="1" thickBot="1" x14ac:dyDescent="0.25">
      <c r="D18" s="336"/>
      <c r="E18" s="337"/>
      <c r="F18" s="337"/>
      <c r="G18" s="338"/>
      <c r="H18" s="63"/>
      <c r="I18" s="63"/>
      <c r="J18" s="63"/>
      <c r="K18" s="63"/>
      <c r="L18" s="63"/>
      <c r="M18" s="64"/>
    </row>
    <row r="19" spans="4:13" ht="17.25" customHeight="1" thickBot="1" x14ac:dyDescent="0.25">
      <c r="D19" s="339" t="s">
        <v>93</v>
      </c>
      <c r="E19" s="339"/>
      <c r="F19" s="339"/>
      <c r="G19" s="339"/>
      <c r="H19" s="234"/>
      <c r="I19" s="63"/>
      <c r="J19" s="63"/>
      <c r="K19" s="63"/>
      <c r="L19" s="63"/>
      <c r="M19" s="64"/>
    </row>
    <row r="20" spans="4:13" ht="13.5" thickBot="1" x14ac:dyDescent="0.25">
      <c r="D20" s="199" t="str">
        <f>'Key assumptions'!G24</f>
        <v>Corporate</v>
      </c>
      <c r="E20" s="322"/>
      <c r="F20" s="297">
        <v>0</v>
      </c>
      <c r="G20" s="297">
        <v>0</v>
      </c>
      <c r="H20" s="200">
        <f t="shared" ref="H20:H29" si="3">SUM(E20:G20)</f>
        <v>0</v>
      </c>
      <c r="I20" s="63"/>
      <c r="J20" s="63"/>
      <c r="K20" s="63"/>
      <c r="L20" s="63"/>
      <c r="M20" s="64"/>
    </row>
    <row r="21" spans="4:13" ht="13.5" thickBot="1" x14ac:dyDescent="0.25">
      <c r="D21" s="199" t="str">
        <f>'Key assumptions'!G25</f>
        <v>Asset Management</v>
      </c>
      <c r="E21" s="322"/>
      <c r="F21" s="297">
        <v>0</v>
      </c>
      <c r="G21" s="297">
        <v>0</v>
      </c>
      <c r="H21" s="200">
        <f t="shared" si="3"/>
        <v>0</v>
      </c>
      <c r="I21" s="63"/>
      <c r="J21" s="63"/>
      <c r="K21" s="63"/>
      <c r="L21" s="63"/>
      <c r="M21" s="64"/>
    </row>
    <row r="22" spans="4:13" ht="13.5" thickBot="1" x14ac:dyDescent="0.25">
      <c r="D22" s="199" t="str">
        <f>'Key assumptions'!G26</f>
        <v>Delivery</v>
      </c>
      <c r="E22" s="322"/>
      <c r="F22" s="297">
        <v>0</v>
      </c>
      <c r="G22" s="297">
        <v>0</v>
      </c>
      <c r="H22" s="200">
        <f t="shared" si="3"/>
        <v>0</v>
      </c>
      <c r="I22" s="63"/>
      <c r="J22" s="63"/>
      <c r="K22" s="63"/>
      <c r="L22" s="63"/>
      <c r="M22" s="64"/>
    </row>
    <row r="23" spans="4:13" ht="13.5" thickBot="1" x14ac:dyDescent="0.25">
      <c r="D23" s="199" t="str">
        <f>'Key assumptions'!G27</f>
        <v>Network Operations</v>
      </c>
      <c r="E23" s="322"/>
      <c r="F23" s="297">
        <v>0</v>
      </c>
      <c r="G23" s="297">
        <v>0</v>
      </c>
      <c r="H23" s="200">
        <f t="shared" si="3"/>
        <v>0</v>
      </c>
      <c r="I23" s="63"/>
      <c r="J23" s="63"/>
      <c r="K23" s="63"/>
      <c r="L23" s="63"/>
      <c r="M23" s="64"/>
    </row>
    <row r="24" spans="4:13" ht="13.5" thickBot="1" x14ac:dyDescent="0.25">
      <c r="D24" s="199" t="str">
        <f>'Key assumptions'!G28</f>
        <v>Finance</v>
      </c>
      <c r="E24" s="322"/>
      <c r="F24" s="297">
        <v>0</v>
      </c>
      <c r="G24" s="297">
        <v>0</v>
      </c>
      <c r="H24" s="200">
        <f t="shared" si="3"/>
        <v>0</v>
      </c>
      <c r="I24" s="63"/>
      <c r="J24" s="63"/>
      <c r="K24" s="63"/>
      <c r="L24" s="63"/>
      <c r="M24" s="64"/>
    </row>
    <row r="25" spans="4:13" ht="13.5" thickBot="1" x14ac:dyDescent="0.25">
      <c r="D25" s="199" t="str">
        <f>'Key assumptions'!G29</f>
        <v>IT</v>
      </c>
      <c r="E25" s="322"/>
      <c r="F25" s="297">
        <v>0</v>
      </c>
      <c r="G25" s="297">
        <v>0</v>
      </c>
      <c r="H25" s="200">
        <f t="shared" si="3"/>
        <v>0</v>
      </c>
      <c r="I25" s="63"/>
      <c r="J25" s="63"/>
      <c r="K25" s="63"/>
      <c r="L25" s="63"/>
      <c r="M25" s="64"/>
    </row>
    <row r="26" spans="4:13" ht="13.5" thickBot="1" x14ac:dyDescent="0.25">
      <c r="D26" s="210" t="str">
        <f>'Key assumptions'!G30</f>
        <v>Regulatory submissions</v>
      </c>
      <c r="E26" s="322"/>
      <c r="F26" s="297">
        <v>185.29</v>
      </c>
      <c r="G26" s="297">
        <v>23.32</v>
      </c>
      <c r="H26" s="200">
        <f t="shared" si="3"/>
        <v>208.60999999999999</v>
      </c>
      <c r="I26" s="63"/>
      <c r="J26" s="63"/>
      <c r="K26" s="63"/>
      <c r="L26" s="63"/>
      <c r="M26" s="64"/>
    </row>
    <row r="27" spans="4:13" ht="13.5" thickBot="1" x14ac:dyDescent="0.25">
      <c r="D27" s="210" t="str">
        <f>'Key assumptions'!G31</f>
        <v xml:space="preserve">System Resilience </v>
      </c>
      <c r="E27" s="322"/>
      <c r="F27" s="297">
        <v>3000</v>
      </c>
      <c r="G27" s="297">
        <v>2736.94</v>
      </c>
      <c r="H27" s="200">
        <f t="shared" si="3"/>
        <v>5736.9400000000005</v>
      </c>
      <c r="I27" s="63"/>
      <c r="J27" s="63"/>
      <c r="K27" s="63"/>
      <c r="L27" s="63"/>
      <c r="M27" s="64"/>
    </row>
    <row r="28" spans="4:13" ht="13.5" thickBot="1" x14ac:dyDescent="0.25">
      <c r="D28" s="210" t="str">
        <f>'Key assumptions'!G32</f>
        <v>Network Planning</v>
      </c>
      <c r="E28" s="322"/>
      <c r="F28" s="297">
        <v>0</v>
      </c>
      <c r="G28" s="297">
        <v>0</v>
      </c>
      <c r="H28" s="200">
        <f t="shared" si="3"/>
        <v>0</v>
      </c>
      <c r="I28" s="63"/>
      <c r="J28" s="63"/>
      <c r="K28" s="63"/>
      <c r="L28" s="63"/>
      <c r="M28" s="64"/>
    </row>
    <row r="29" spans="4:13" ht="13.5" thickBot="1" x14ac:dyDescent="0.25">
      <c r="D29" s="210" t="str">
        <f>'Key assumptions'!G33</f>
        <v>[Spare]</v>
      </c>
      <c r="E29" s="322"/>
      <c r="F29" s="297"/>
      <c r="G29" s="297"/>
      <c r="H29" s="200">
        <f t="shared" si="3"/>
        <v>0</v>
      </c>
      <c r="I29" s="63"/>
      <c r="J29" s="63"/>
      <c r="K29" s="63"/>
      <c r="L29" s="63"/>
      <c r="M29" s="64"/>
    </row>
    <row r="30" spans="4:13" s="155" customFormat="1" ht="13.5" thickBot="1" x14ac:dyDescent="0.25">
      <c r="D30" s="211" t="s">
        <v>94</v>
      </c>
      <c r="E30" s="212">
        <f t="shared" ref="E30:G30" si="4">SUM(E20:E29)</f>
        <v>0</v>
      </c>
      <c r="F30" s="212">
        <f t="shared" si="4"/>
        <v>3185.29</v>
      </c>
      <c r="G30" s="212">
        <f t="shared" si="4"/>
        <v>2760.26</v>
      </c>
      <c r="H30" s="212">
        <f t="shared" ref="H30" si="5">SUM(H20:H29)</f>
        <v>5945.55</v>
      </c>
      <c r="I30" s="64"/>
      <c r="J30" s="64"/>
      <c r="K30" s="64"/>
      <c r="L30" s="64"/>
      <c r="M30" s="64"/>
    </row>
    <row r="31" spans="4:13" s="155" customFormat="1" ht="13.5" thickBot="1" x14ac:dyDescent="0.25">
      <c r="D31" s="336"/>
      <c r="E31" s="337"/>
      <c r="F31" s="337"/>
      <c r="G31" s="338"/>
      <c r="H31" s="63"/>
      <c r="I31" s="64"/>
      <c r="J31" s="64"/>
      <c r="K31" s="64"/>
      <c r="L31" s="64"/>
      <c r="M31" s="64"/>
    </row>
    <row r="32" spans="4:13" s="155" customFormat="1" ht="13.5" thickBot="1" x14ac:dyDescent="0.25">
      <c r="D32" s="339" t="s">
        <v>192</v>
      </c>
      <c r="E32" s="339"/>
      <c r="F32" s="339"/>
      <c r="G32" s="339"/>
      <c r="H32" s="234"/>
      <c r="I32" s="64"/>
      <c r="J32" s="64"/>
      <c r="K32" s="64"/>
      <c r="L32" s="64"/>
      <c r="M32" s="64"/>
    </row>
    <row r="33" spans="4:13" s="155" customFormat="1" ht="13.5" thickBot="1" x14ac:dyDescent="0.25">
      <c r="D33" s="199" t="str">
        <f>'Key assumptions'!G24</f>
        <v>Corporate</v>
      </c>
      <c r="E33" s="322"/>
      <c r="F33" s="297"/>
      <c r="G33" s="297"/>
      <c r="H33" s="200">
        <f t="shared" ref="H33:H42" si="6">SUM(E33:G33)</f>
        <v>0</v>
      </c>
      <c r="I33" s="64"/>
      <c r="J33" s="64"/>
      <c r="K33" s="64"/>
      <c r="L33" s="64"/>
      <c r="M33" s="64"/>
    </row>
    <row r="34" spans="4:13" s="155" customFormat="1" ht="13.5" thickBot="1" x14ac:dyDescent="0.25">
      <c r="D34" s="199" t="str">
        <f>'Key assumptions'!G25</f>
        <v>Asset Management</v>
      </c>
      <c r="E34" s="322"/>
      <c r="F34" s="297"/>
      <c r="G34" s="297"/>
      <c r="H34" s="200">
        <f t="shared" si="6"/>
        <v>0</v>
      </c>
      <c r="I34" s="64"/>
      <c r="J34" s="64"/>
      <c r="K34" s="64"/>
      <c r="L34" s="64"/>
      <c r="M34" s="64"/>
    </row>
    <row r="35" spans="4:13" s="155" customFormat="1" ht="13.5" thickBot="1" x14ac:dyDescent="0.25">
      <c r="D35" s="199" t="str">
        <f>'Key assumptions'!G26</f>
        <v>Delivery</v>
      </c>
      <c r="E35" s="322"/>
      <c r="F35" s="297"/>
      <c r="G35" s="297"/>
      <c r="H35" s="200">
        <f t="shared" si="6"/>
        <v>0</v>
      </c>
      <c r="I35" s="64"/>
      <c r="J35" s="64"/>
      <c r="K35" s="64"/>
      <c r="L35" s="64"/>
      <c r="M35" s="64"/>
    </row>
    <row r="36" spans="4:13" s="155" customFormat="1" ht="13.5" thickBot="1" x14ac:dyDescent="0.25">
      <c r="D36" s="199" t="str">
        <f>'Key assumptions'!G27</f>
        <v>Network Operations</v>
      </c>
      <c r="E36" s="322"/>
      <c r="F36" s="297"/>
      <c r="G36" s="297"/>
      <c r="H36" s="200">
        <f t="shared" si="6"/>
        <v>0</v>
      </c>
      <c r="I36" s="64"/>
      <c r="J36" s="64"/>
      <c r="K36" s="64"/>
      <c r="L36" s="64"/>
      <c r="M36" s="64"/>
    </row>
    <row r="37" spans="4:13" s="155" customFormat="1" ht="13.5" thickBot="1" x14ac:dyDescent="0.25">
      <c r="D37" s="199" t="str">
        <f>'Key assumptions'!G28</f>
        <v>Finance</v>
      </c>
      <c r="E37" s="322"/>
      <c r="F37" s="297"/>
      <c r="G37" s="297"/>
      <c r="H37" s="200">
        <f t="shared" si="6"/>
        <v>0</v>
      </c>
      <c r="I37" s="64"/>
      <c r="J37" s="64"/>
      <c r="K37" s="64"/>
      <c r="L37" s="64"/>
      <c r="M37" s="64"/>
    </row>
    <row r="38" spans="4:13" s="155" customFormat="1" ht="13.5" thickBot="1" x14ac:dyDescent="0.25">
      <c r="D38" s="199" t="str">
        <f>'Key assumptions'!G29</f>
        <v>IT</v>
      </c>
      <c r="E38" s="322"/>
      <c r="F38" s="297"/>
      <c r="G38" s="297"/>
      <c r="H38" s="200">
        <f t="shared" si="6"/>
        <v>0</v>
      </c>
      <c r="I38" s="64"/>
      <c r="J38" s="64"/>
      <c r="K38" s="64"/>
      <c r="L38" s="64"/>
      <c r="M38" s="64"/>
    </row>
    <row r="39" spans="4:13" s="155" customFormat="1" ht="13.5" thickBot="1" x14ac:dyDescent="0.25">
      <c r="D39" s="199" t="str">
        <f>'Key assumptions'!G30</f>
        <v>Regulatory submissions</v>
      </c>
      <c r="E39" s="322"/>
      <c r="F39" s="297"/>
      <c r="G39" s="297"/>
      <c r="H39" s="200">
        <f t="shared" si="6"/>
        <v>0</v>
      </c>
      <c r="I39" s="64"/>
      <c r="J39" s="64"/>
      <c r="K39" s="64"/>
      <c r="L39" s="64"/>
      <c r="M39" s="64"/>
    </row>
    <row r="40" spans="4:13" s="155" customFormat="1" ht="13.5" thickBot="1" x14ac:dyDescent="0.25">
      <c r="D40" s="199" t="str">
        <f>'Key assumptions'!G31</f>
        <v xml:space="preserve">System Resilience </v>
      </c>
      <c r="E40" s="322"/>
      <c r="F40" s="297"/>
      <c r="G40" s="297"/>
      <c r="H40" s="200">
        <f t="shared" si="6"/>
        <v>0</v>
      </c>
      <c r="I40" s="64"/>
      <c r="J40" s="64"/>
      <c r="K40" s="64"/>
      <c r="L40" s="64"/>
      <c r="M40" s="64"/>
    </row>
    <row r="41" spans="4:13" s="155" customFormat="1" ht="13.5" thickBot="1" x14ac:dyDescent="0.25">
      <c r="D41" s="199" t="str">
        <f>'Key assumptions'!G32</f>
        <v>Network Planning</v>
      </c>
      <c r="E41" s="322"/>
      <c r="F41" s="297"/>
      <c r="G41" s="297"/>
      <c r="H41" s="200">
        <f t="shared" si="6"/>
        <v>0</v>
      </c>
      <c r="I41" s="64"/>
      <c r="J41" s="64"/>
      <c r="K41" s="64"/>
      <c r="L41" s="64"/>
      <c r="M41" s="64"/>
    </row>
    <row r="42" spans="4:13" s="155" customFormat="1" ht="13.5" thickBot="1" x14ac:dyDescent="0.25">
      <c r="D42" s="199" t="str">
        <f>'Key assumptions'!G33</f>
        <v>[Spare]</v>
      </c>
      <c r="E42" s="322"/>
      <c r="F42" s="297"/>
      <c r="G42" s="297"/>
      <c r="H42" s="200">
        <f t="shared" si="6"/>
        <v>0</v>
      </c>
      <c r="I42" s="64"/>
      <c r="J42" s="64"/>
      <c r="K42" s="64"/>
      <c r="L42" s="64"/>
      <c r="M42" s="64"/>
    </row>
    <row r="43" spans="4:13" s="155" customFormat="1" ht="13.5" thickBot="1" x14ac:dyDescent="0.25">
      <c r="D43" s="213" t="s">
        <v>193</v>
      </c>
      <c r="E43" s="214">
        <f t="shared" ref="E43" si="7">SUM(E33:E42)</f>
        <v>0</v>
      </c>
      <c r="F43" s="214">
        <f>SUM(F33:F42)</f>
        <v>0</v>
      </c>
      <c r="G43" s="214">
        <f>SUM(G33:G42)</f>
        <v>0</v>
      </c>
      <c r="H43" s="212">
        <f t="shared" ref="H43" si="8">SUM(H33:H42)</f>
        <v>0</v>
      </c>
      <c r="I43" s="64"/>
      <c r="J43" s="64"/>
      <c r="K43" s="64"/>
      <c r="L43" s="64"/>
      <c r="M43" s="64"/>
    </row>
    <row r="44" spans="4:13" ht="17.25" customHeight="1" thickBot="1" x14ac:dyDescent="0.25">
      <c r="D44" s="336"/>
      <c r="E44" s="337"/>
      <c r="F44" s="337"/>
      <c r="G44" s="338"/>
      <c r="H44" s="63"/>
      <c r="I44" s="63"/>
      <c r="J44" s="63"/>
      <c r="K44" s="63"/>
      <c r="L44" s="63"/>
      <c r="M44" s="64"/>
    </row>
    <row r="45" spans="4:13" ht="17.25" customHeight="1" thickBot="1" x14ac:dyDescent="0.25">
      <c r="D45" s="339" t="s">
        <v>95</v>
      </c>
      <c r="E45" s="339"/>
      <c r="F45" s="339"/>
      <c r="G45" s="339"/>
      <c r="H45" s="234"/>
      <c r="I45" s="63"/>
      <c r="J45" s="63"/>
      <c r="K45" s="63"/>
      <c r="L45" s="63"/>
      <c r="M45" s="64"/>
    </row>
    <row r="46" spans="4:13" ht="13.5" thickBot="1" x14ac:dyDescent="0.25">
      <c r="D46" s="199" t="str">
        <f>'Key assumptions'!G24</f>
        <v>Corporate</v>
      </c>
      <c r="E46" s="322"/>
      <c r="F46" s="297"/>
      <c r="G46" s="297"/>
      <c r="H46" s="200">
        <f t="shared" ref="H46:H55" si="9">SUM(E46:G46)</f>
        <v>0</v>
      </c>
      <c r="I46" s="63"/>
      <c r="J46" s="63"/>
      <c r="K46" s="63"/>
      <c r="L46" s="63"/>
      <c r="M46" s="64"/>
    </row>
    <row r="47" spans="4:13" ht="13.5" thickBot="1" x14ac:dyDescent="0.25">
      <c r="D47" s="199" t="str">
        <f>'Key assumptions'!G25</f>
        <v>Asset Management</v>
      </c>
      <c r="E47" s="322"/>
      <c r="F47" s="297"/>
      <c r="G47" s="297"/>
      <c r="H47" s="200">
        <f t="shared" si="9"/>
        <v>0</v>
      </c>
      <c r="I47" s="63"/>
      <c r="J47" s="63"/>
      <c r="K47" s="63"/>
      <c r="L47" s="63"/>
      <c r="M47" s="64"/>
    </row>
    <row r="48" spans="4:13" ht="13.5" thickBot="1" x14ac:dyDescent="0.25">
      <c r="D48" s="199" t="str">
        <f>'Key assumptions'!G26</f>
        <v>Delivery</v>
      </c>
      <c r="E48" s="322"/>
      <c r="F48" s="297"/>
      <c r="G48" s="297"/>
      <c r="H48" s="200">
        <f t="shared" si="9"/>
        <v>0</v>
      </c>
      <c r="I48" s="63"/>
      <c r="J48" s="63"/>
      <c r="K48" s="63"/>
      <c r="L48" s="63"/>
      <c r="M48" s="64"/>
    </row>
    <row r="49" spans="4:13" ht="13.5" thickBot="1" x14ac:dyDescent="0.25">
      <c r="D49" s="199" t="str">
        <f>'Key assumptions'!G27</f>
        <v>Network Operations</v>
      </c>
      <c r="E49" s="322"/>
      <c r="F49" s="297"/>
      <c r="G49" s="297"/>
      <c r="H49" s="200">
        <f t="shared" si="9"/>
        <v>0</v>
      </c>
      <c r="I49" s="63"/>
      <c r="J49" s="63"/>
      <c r="K49" s="63"/>
      <c r="L49" s="63"/>
      <c r="M49" s="64"/>
    </row>
    <row r="50" spans="4:13" ht="13.5" thickBot="1" x14ac:dyDescent="0.25">
      <c r="D50" s="199" t="str">
        <f>'Key assumptions'!G28</f>
        <v>Finance</v>
      </c>
      <c r="E50" s="322"/>
      <c r="F50" s="297"/>
      <c r="G50" s="297"/>
      <c r="H50" s="200">
        <f t="shared" si="9"/>
        <v>0</v>
      </c>
      <c r="I50" s="63"/>
      <c r="J50" s="63"/>
      <c r="K50" s="63"/>
      <c r="L50" s="63"/>
      <c r="M50" s="64"/>
    </row>
    <row r="51" spans="4:13" ht="13.5" thickBot="1" x14ac:dyDescent="0.25">
      <c r="D51" s="199" t="str">
        <f>'Key assumptions'!G29</f>
        <v>IT</v>
      </c>
      <c r="E51" s="322"/>
      <c r="F51" s="297"/>
      <c r="G51" s="297"/>
      <c r="H51" s="200">
        <f t="shared" si="9"/>
        <v>0</v>
      </c>
      <c r="I51" s="63"/>
      <c r="J51" s="63"/>
      <c r="K51" s="63"/>
      <c r="L51" s="63"/>
      <c r="M51" s="64"/>
    </row>
    <row r="52" spans="4:13" ht="13.5" thickBot="1" x14ac:dyDescent="0.25">
      <c r="D52" s="199" t="str">
        <f>'Key assumptions'!G30</f>
        <v>Regulatory submissions</v>
      </c>
      <c r="E52" s="322"/>
      <c r="F52" s="297">
        <v>88402.5</v>
      </c>
      <c r="G52" s="297">
        <v>495840</v>
      </c>
      <c r="H52" s="200">
        <f t="shared" si="9"/>
        <v>584242.5</v>
      </c>
      <c r="I52" s="63"/>
      <c r="J52" s="63"/>
      <c r="K52" s="63"/>
      <c r="L52" s="63"/>
      <c r="M52" s="64"/>
    </row>
    <row r="53" spans="4:13" ht="13.5" thickBot="1" x14ac:dyDescent="0.25">
      <c r="D53" s="199" t="str">
        <f>'Key assumptions'!G31</f>
        <v xml:space="preserve">System Resilience </v>
      </c>
      <c r="E53" s="322"/>
      <c r="F53" s="297">
        <v>992264.67</v>
      </c>
      <c r="G53" s="297">
        <v>636038.68999999994</v>
      </c>
      <c r="H53" s="200">
        <f t="shared" si="9"/>
        <v>1628303.3599999999</v>
      </c>
      <c r="I53" s="63"/>
      <c r="J53" s="63"/>
      <c r="K53" s="63"/>
      <c r="L53" s="63"/>
      <c r="M53" s="64"/>
    </row>
    <row r="54" spans="4:13" ht="13.5" thickBot="1" x14ac:dyDescent="0.25">
      <c r="D54" s="199" t="str">
        <f>'Key assumptions'!G32</f>
        <v>Network Planning</v>
      </c>
      <c r="E54" s="322"/>
      <c r="F54" s="297"/>
      <c r="G54" s="297"/>
      <c r="H54" s="200">
        <f t="shared" si="9"/>
        <v>0</v>
      </c>
      <c r="I54" s="63"/>
      <c r="J54" s="63"/>
      <c r="K54" s="63"/>
      <c r="L54" s="63"/>
      <c r="M54" s="64"/>
    </row>
    <row r="55" spans="4:13" ht="13.5" thickBot="1" x14ac:dyDescent="0.25">
      <c r="D55" s="199" t="str">
        <f>'Key assumptions'!G33</f>
        <v>[Spare]</v>
      </c>
      <c r="E55" s="322"/>
      <c r="F55" s="297"/>
      <c r="G55" s="297"/>
      <c r="H55" s="200">
        <f t="shared" si="9"/>
        <v>0</v>
      </c>
      <c r="I55" s="63"/>
      <c r="J55" s="63"/>
      <c r="K55" s="63"/>
      <c r="L55" s="63"/>
      <c r="M55" s="64"/>
    </row>
    <row r="56" spans="4:13" ht="13.5" thickBot="1" x14ac:dyDescent="0.25">
      <c r="D56" s="213" t="s">
        <v>96</v>
      </c>
      <c r="E56" s="214">
        <f t="shared" ref="E56" si="10">SUM(E46:E55)</f>
        <v>0</v>
      </c>
      <c r="F56" s="214">
        <f>SUM(F46:F55)</f>
        <v>1080667.17</v>
      </c>
      <c r="G56" s="214">
        <f>SUM(G46:G55)</f>
        <v>1131878.69</v>
      </c>
      <c r="H56" s="212">
        <f t="shared" ref="H56" si="11">SUM(H46:H55)</f>
        <v>2212545.86</v>
      </c>
      <c r="I56" s="63"/>
      <c r="J56" s="63"/>
      <c r="K56" s="63"/>
      <c r="L56" s="63"/>
      <c r="M56" s="64"/>
    </row>
    <row r="57" spans="4:13" ht="13.5" thickBot="1" x14ac:dyDescent="0.25">
      <c r="D57" s="336"/>
      <c r="E57" s="337"/>
      <c r="F57" s="337"/>
      <c r="G57" s="338"/>
      <c r="H57" s="63"/>
      <c r="I57" s="63"/>
      <c r="J57" s="63"/>
      <c r="K57" s="63"/>
      <c r="L57" s="63"/>
      <c r="M57" s="64"/>
    </row>
    <row r="58" spans="4:13" s="201" customFormat="1" ht="13.5" thickBot="1" x14ac:dyDescent="0.25">
      <c r="D58" s="218" t="s">
        <v>42</v>
      </c>
      <c r="E58" s="215">
        <f>E17+E30+E43+E56</f>
        <v>0</v>
      </c>
      <c r="F58" s="215">
        <f t="shared" ref="F58:H58" si="12">F17+F30+F43+F56</f>
        <v>3751928.9661999997</v>
      </c>
      <c r="G58" s="215">
        <f t="shared" si="12"/>
        <v>4043694.5280299988</v>
      </c>
      <c r="H58" s="215">
        <f t="shared" si="12"/>
        <v>7795623.4942299984</v>
      </c>
      <c r="I58" s="216"/>
      <c r="J58" s="216"/>
      <c r="K58" s="216"/>
      <c r="L58" s="216"/>
      <c r="M58" s="217"/>
    </row>
    <row r="59" spans="4:13" x14ac:dyDescent="0.2">
      <c r="J59" s="64"/>
      <c r="K59" s="64"/>
      <c r="L59" s="64"/>
      <c r="M59" s="64"/>
    </row>
    <row r="60" spans="4:13" ht="13.5" thickBot="1" x14ac:dyDescent="0.25">
      <c r="D60" s="120" t="s">
        <v>184</v>
      </c>
      <c r="E60" s="322"/>
      <c r="F60" s="297">
        <v>3751928.9661999997</v>
      </c>
      <c r="G60" s="297">
        <v>4043694.5280299992</v>
      </c>
      <c r="H60" s="297">
        <v>7795623.4942299984</v>
      </c>
    </row>
    <row r="61" spans="4:13" x14ac:dyDescent="0.2">
      <c r="D61" s="120" t="s">
        <v>97</v>
      </c>
      <c r="E61" s="258" t="str">
        <f>IF(ROUND(E60-E58,4)=0,"Okay","Check")</f>
        <v>Okay</v>
      </c>
      <c r="F61" s="258" t="str">
        <f>IF(ROUND(F60-F58,4)=0,"Okay","Check")</f>
        <v>Okay</v>
      </c>
      <c r="G61" s="258" t="str">
        <f>IF(ROUND(G60-G58,4)=0,"Okay","Check")</f>
        <v>Okay</v>
      </c>
      <c r="H61" s="258" t="str">
        <f>IF(ROUND(H60-H58,4)=0,"Okay","Check")</f>
        <v>Okay</v>
      </c>
    </row>
  </sheetData>
  <mergeCells count="8">
    <mergeCell ref="D57:G57"/>
    <mergeCell ref="D19:G19"/>
    <mergeCell ref="D6:G6"/>
    <mergeCell ref="D45:G45"/>
    <mergeCell ref="D18:G18"/>
    <mergeCell ref="D44:G44"/>
    <mergeCell ref="D31:G31"/>
    <mergeCell ref="D32:G3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AF0D-3735-4C80-8EC9-07AC1956106E}">
  <sheetPr filterMode="1">
    <tabColor rgb="FFFFFF00"/>
  </sheetPr>
  <dimension ref="A1:HG185"/>
  <sheetViews>
    <sheetView topLeftCell="W1" zoomScale="70" zoomScaleNormal="70" workbookViewId="0">
      <pane ySplit="2" topLeftCell="A4" activePane="bottomLeft" state="frozen"/>
      <selection activeCell="G2" sqref="G2"/>
      <selection pane="bottomLeft" activeCell="E4" sqref="E4:E83"/>
    </sheetView>
  </sheetViews>
  <sheetFormatPr defaultColWidth="8.88671875" defaultRowHeight="12.75" outlineLevelCol="1" x14ac:dyDescent="0.2"/>
  <cols>
    <col min="1" max="1" width="37.33203125" style="120" bestFit="1" customWidth="1"/>
    <col min="2" max="2" width="41" style="120" bestFit="1" customWidth="1"/>
    <col min="3" max="3" width="15.33203125" style="120" customWidth="1"/>
    <col min="4" max="4" width="25.88671875" style="120" bestFit="1" customWidth="1"/>
    <col min="5" max="7" width="25.88671875" style="120" customWidth="1"/>
    <col min="8" max="104" width="11.33203125" style="120" customWidth="1" outlineLevel="1"/>
    <col min="105" max="144" width="9" style="120" customWidth="1" outlineLevel="1"/>
    <col min="145" max="145" width="9.109375" style="120" customWidth="1" outlineLevel="1"/>
    <col min="146" max="147" width="9" style="120" customWidth="1" outlineLevel="1"/>
    <col min="148" max="152" width="10" style="120" customWidth="1" outlineLevel="1"/>
    <col min="153" max="155" width="11.21875" style="120" customWidth="1" outlineLevel="1"/>
    <col min="156" max="158" width="11.6640625" style="120" customWidth="1" outlineLevel="1"/>
    <col min="159" max="159" width="13.77734375" style="120" customWidth="1" outlineLevel="1"/>
    <col min="160" max="160" width="11.6640625" style="120" customWidth="1" outlineLevel="1"/>
    <col min="161" max="162" width="12" style="120" customWidth="1" outlineLevel="1"/>
    <col min="163" max="163" width="16.88671875" style="120" customWidth="1" outlineLevel="1"/>
    <col min="164" max="165" width="11.6640625" style="120" customWidth="1" outlineLevel="1"/>
    <col min="166" max="167" width="12.21875" style="120" customWidth="1" outlineLevel="1"/>
    <col min="168" max="174" width="12" style="120" customWidth="1" outlineLevel="1"/>
    <col min="175" max="200" width="11.33203125" style="120" customWidth="1" outlineLevel="1"/>
    <col min="201" max="202" width="8.88671875" style="120" customWidth="1" outlineLevel="1"/>
    <col min="203" max="203" width="13.77734375" style="120" bestFit="1" customWidth="1"/>
    <col min="204" max="205" width="8.88671875" style="120"/>
    <col min="206" max="214" width="15.6640625" style="120" customWidth="1"/>
    <col min="215" max="215" width="14.6640625" style="120" customWidth="1"/>
    <col min="216" max="16384" width="8.88671875" style="120"/>
  </cols>
  <sheetData>
    <row r="1" spans="1:215" ht="13.5" thickBot="1" x14ac:dyDescent="0.25">
      <c r="B1" s="134"/>
      <c r="C1" s="134"/>
      <c r="D1" s="134"/>
      <c r="E1" s="134"/>
      <c r="F1" s="134"/>
      <c r="G1" s="302" t="s">
        <v>99</v>
      </c>
      <c r="H1" s="165" t="str">
        <f>DA1</f>
        <v>FY2026</v>
      </c>
      <c r="I1" s="165" t="str">
        <f t="shared" ref="I1:BT1" si="0">DB1</f>
        <v>FY2026</v>
      </c>
      <c r="J1" s="165" t="str">
        <f t="shared" si="0"/>
        <v>FY2026</v>
      </c>
      <c r="K1" s="165" t="str">
        <f t="shared" si="0"/>
        <v>FY2026</v>
      </c>
      <c r="L1" s="165" t="str">
        <f t="shared" si="0"/>
        <v>FY2026</v>
      </c>
      <c r="M1" s="165" t="str">
        <f t="shared" si="0"/>
        <v>FY2026</v>
      </c>
      <c r="N1" s="165" t="str">
        <f t="shared" si="0"/>
        <v>FY2026</v>
      </c>
      <c r="O1" s="165" t="str">
        <f t="shared" si="0"/>
        <v>FY2026</v>
      </c>
      <c r="P1" s="165" t="str">
        <f t="shared" si="0"/>
        <v>FY2026</v>
      </c>
      <c r="Q1" s="165" t="str">
        <f t="shared" si="0"/>
        <v>FY2026</v>
      </c>
      <c r="R1" s="165" t="str">
        <f t="shared" si="0"/>
        <v>FY2026</v>
      </c>
      <c r="S1" s="165" t="str">
        <f t="shared" si="0"/>
        <v>FY2026</v>
      </c>
      <c r="T1" s="165" t="str">
        <f t="shared" si="0"/>
        <v>FY2027</v>
      </c>
      <c r="U1" s="165" t="str">
        <f t="shared" si="0"/>
        <v>FY2027</v>
      </c>
      <c r="V1" s="165" t="str">
        <f t="shared" si="0"/>
        <v>FY2027</v>
      </c>
      <c r="W1" s="165" t="str">
        <f t="shared" si="0"/>
        <v>FY2027</v>
      </c>
      <c r="X1" s="165" t="str">
        <f t="shared" si="0"/>
        <v>FY2027</v>
      </c>
      <c r="Y1" s="165" t="str">
        <f t="shared" si="0"/>
        <v>FY2027</v>
      </c>
      <c r="Z1" s="165" t="str">
        <f t="shared" si="0"/>
        <v>FY2027</v>
      </c>
      <c r="AA1" s="165" t="str">
        <f t="shared" si="0"/>
        <v>FY2027</v>
      </c>
      <c r="AB1" s="165" t="str">
        <f t="shared" si="0"/>
        <v>FY2027</v>
      </c>
      <c r="AC1" s="165" t="str">
        <f t="shared" si="0"/>
        <v>FY2027</v>
      </c>
      <c r="AD1" s="165" t="str">
        <f t="shared" si="0"/>
        <v>FY2027</v>
      </c>
      <c r="AE1" s="165" t="str">
        <f t="shared" si="0"/>
        <v>FY2027</v>
      </c>
      <c r="AF1" s="165" t="str">
        <f t="shared" si="0"/>
        <v>FY2028</v>
      </c>
      <c r="AG1" s="165" t="str">
        <f t="shared" si="0"/>
        <v>FY2028</v>
      </c>
      <c r="AH1" s="165" t="str">
        <f t="shared" si="0"/>
        <v>FY2028</v>
      </c>
      <c r="AI1" s="165" t="str">
        <f t="shared" si="0"/>
        <v>FY2028</v>
      </c>
      <c r="AJ1" s="165" t="str">
        <f t="shared" si="0"/>
        <v>FY2028</v>
      </c>
      <c r="AK1" s="165" t="str">
        <f t="shared" si="0"/>
        <v>FY2028</v>
      </c>
      <c r="AL1" s="165" t="str">
        <f t="shared" si="0"/>
        <v>FY2028</v>
      </c>
      <c r="AM1" s="165" t="str">
        <f t="shared" si="0"/>
        <v>FY2028</v>
      </c>
      <c r="AN1" s="165" t="str">
        <f t="shared" si="0"/>
        <v>FY2028</v>
      </c>
      <c r="AO1" s="165" t="str">
        <f t="shared" si="0"/>
        <v>FY2028</v>
      </c>
      <c r="AP1" s="165" t="str">
        <f t="shared" si="0"/>
        <v>FY2028</v>
      </c>
      <c r="AQ1" s="165" t="str">
        <f t="shared" si="0"/>
        <v>FY2028</v>
      </c>
      <c r="AR1" s="165" t="str">
        <f t="shared" si="0"/>
        <v>FY2029</v>
      </c>
      <c r="AS1" s="165" t="str">
        <f t="shared" si="0"/>
        <v>FY2029</v>
      </c>
      <c r="AT1" s="165" t="str">
        <f t="shared" si="0"/>
        <v>FY2029</v>
      </c>
      <c r="AU1" s="165" t="str">
        <f t="shared" si="0"/>
        <v>FY2029</v>
      </c>
      <c r="AV1" s="165" t="str">
        <f t="shared" si="0"/>
        <v>FY2029</v>
      </c>
      <c r="AW1" s="165" t="str">
        <f t="shared" si="0"/>
        <v>FY2029</v>
      </c>
      <c r="AX1" s="165" t="str">
        <f t="shared" si="0"/>
        <v>FY2029</v>
      </c>
      <c r="AY1" s="165" t="str">
        <f t="shared" si="0"/>
        <v>FY2029</v>
      </c>
      <c r="AZ1" s="165" t="str">
        <f t="shared" si="0"/>
        <v>FY2029</v>
      </c>
      <c r="BA1" s="165" t="str">
        <f t="shared" si="0"/>
        <v>FY2029</v>
      </c>
      <c r="BB1" s="165" t="str">
        <f t="shared" si="0"/>
        <v>FY2029</v>
      </c>
      <c r="BC1" s="165" t="str">
        <f t="shared" si="0"/>
        <v>FY2029</v>
      </c>
      <c r="BD1" s="165" t="str">
        <f t="shared" si="0"/>
        <v>FY2030</v>
      </c>
      <c r="BE1" s="165" t="str">
        <f t="shared" si="0"/>
        <v>FY2030</v>
      </c>
      <c r="BF1" s="165" t="str">
        <f t="shared" si="0"/>
        <v>FY2030</v>
      </c>
      <c r="BG1" s="165" t="str">
        <f t="shared" si="0"/>
        <v>FY2030</v>
      </c>
      <c r="BH1" s="165" t="str">
        <f t="shared" si="0"/>
        <v>FY2030</v>
      </c>
      <c r="BI1" s="165" t="str">
        <f t="shared" si="0"/>
        <v>FY2030</v>
      </c>
      <c r="BJ1" s="165" t="str">
        <f t="shared" si="0"/>
        <v>FY2030</v>
      </c>
      <c r="BK1" s="165" t="str">
        <f t="shared" si="0"/>
        <v>FY2030</v>
      </c>
      <c r="BL1" s="165" t="str">
        <f t="shared" si="0"/>
        <v>FY2030</v>
      </c>
      <c r="BM1" s="165" t="str">
        <f t="shared" si="0"/>
        <v>FY2030</v>
      </c>
      <c r="BN1" s="165" t="str">
        <f t="shared" si="0"/>
        <v>FY2030</v>
      </c>
      <c r="BO1" s="165" t="str">
        <f t="shared" si="0"/>
        <v>FY2030</v>
      </c>
      <c r="BP1" s="165" t="str">
        <f t="shared" si="0"/>
        <v>FY2031</v>
      </c>
      <c r="BQ1" s="165" t="str">
        <f t="shared" si="0"/>
        <v>FY2031</v>
      </c>
      <c r="BR1" s="165" t="str">
        <f t="shared" si="0"/>
        <v>FY2031</v>
      </c>
      <c r="BS1" s="165" t="str">
        <f t="shared" si="0"/>
        <v>FY2031</v>
      </c>
      <c r="BT1" s="165" t="str">
        <f t="shared" si="0"/>
        <v>FY2031</v>
      </c>
      <c r="BU1" s="165" t="str">
        <f t="shared" ref="BU1:CY1" si="1">FN1</f>
        <v>FY2031</v>
      </c>
      <c r="BV1" s="165" t="str">
        <f t="shared" si="1"/>
        <v>FY2031</v>
      </c>
      <c r="BW1" s="165" t="str">
        <f t="shared" si="1"/>
        <v>FY2031</v>
      </c>
      <c r="BX1" s="165" t="str">
        <f t="shared" si="1"/>
        <v>FY2031</v>
      </c>
      <c r="BY1" s="165" t="str">
        <f t="shared" si="1"/>
        <v>FY2031</v>
      </c>
      <c r="BZ1" s="165" t="str">
        <f t="shared" si="1"/>
        <v>FY2031</v>
      </c>
      <c r="CA1" s="165" t="str">
        <f t="shared" si="1"/>
        <v>FY2031</v>
      </c>
      <c r="CB1" s="165" t="str">
        <f t="shared" si="1"/>
        <v>FY2032</v>
      </c>
      <c r="CC1" s="165" t="str">
        <f t="shared" si="1"/>
        <v>FY2032</v>
      </c>
      <c r="CD1" s="165" t="str">
        <f t="shared" si="1"/>
        <v>FY2032</v>
      </c>
      <c r="CE1" s="165" t="str">
        <f t="shared" si="1"/>
        <v>FY2032</v>
      </c>
      <c r="CF1" s="165" t="str">
        <f t="shared" si="1"/>
        <v>FY2032</v>
      </c>
      <c r="CG1" s="165" t="str">
        <f t="shared" si="1"/>
        <v>FY2032</v>
      </c>
      <c r="CH1" s="165" t="str">
        <f t="shared" si="1"/>
        <v>FY2032</v>
      </c>
      <c r="CI1" s="165" t="str">
        <f t="shared" si="1"/>
        <v>FY2032</v>
      </c>
      <c r="CJ1" s="165" t="str">
        <f t="shared" si="1"/>
        <v>FY2032</v>
      </c>
      <c r="CK1" s="165" t="str">
        <f t="shared" si="1"/>
        <v>FY2032</v>
      </c>
      <c r="CL1" s="165" t="str">
        <f t="shared" si="1"/>
        <v>FY2032</v>
      </c>
      <c r="CM1" s="165" t="str">
        <f t="shared" si="1"/>
        <v>FY2032</v>
      </c>
      <c r="CN1" s="165" t="str">
        <f t="shared" si="1"/>
        <v>FY2033</v>
      </c>
      <c r="CO1" s="165" t="str">
        <f t="shared" si="1"/>
        <v>FY2033</v>
      </c>
      <c r="CP1" s="165" t="str">
        <f t="shared" si="1"/>
        <v>FY2033</v>
      </c>
      <c r="CQ1" s="165" t="str">
        <f t="shared" si="1"/>
        <v>FY2033</v>
      </c>
      <c r="CR1" s="165" t="str">
        <f t="shared" si="1"/>
        <v>FY2033</v>
      </c>
      <c r="CS1" s="165" t="str">
        <f t="shared" si="1"/>
        <v>FY2033</v>
      </c>
      <c r="CT1" s="165" t="str">
        <f t="shared" si="1"/>
        <v>FY2033</v>
      </c>
      <c r="CU1" s="165" t="str">
        <f t="shared" si="1"/>
        <v>FY2033</v>
      </c>
      <c r="CV1" s="165" t="str">
        <f t="shared" si="1"/>
        <v>FY2033</v>
      </c>
      <c r="CW1" s="165" t="str">
        <f t="shared" si="1"/>
        <v>FY2033</v>
      </c>
      <c r="CX1" s="165" t="str">
        <f t="shared" si="1"/>
        <v>FY2033</v>
      </c>
      <c r="CY1" s="165" t="str">
        <f t="shared" si="1"/>
        <v>FY2033</v>
      </c>
      <c r="CZ1" s="155" t="s">
        <v>100</v>
      </c>
      <c r="DA1" s="313" t="str">
        <f t="shared" ref="DA1:DK1" si="2">$GX$2</f>
        <v>FY2026</v>
      </c>
      <c r="DB1" s="313" t="str">
        <f t="shared" si="2"/>
        <v>FY2026</v>
      </c>
      <c r="DC1" s="313" t="str">
        <f t="shared" si="2"/>
        <v>FY2026</v>
      </c>
      <c r="DD1" s="313" t="str">
        <f t="shared" si="2"/>
        <v>FY2026</v>
      </c>
      <c r="DE1" s="313" t="str">
        <f t="shared" si="2"/>
        <v>FY2026</v>
      </c>
      <c r="DF1" s="313" t="str">
        <f t="shared" si="2"/>
        <v>FY2026</v>
      </c>
      <c r="DG1" s="313" t="str">
        <f t="shared" si="2"/>
        <v>FY2026</v>
      </c>
      <c r="DH1" s="313" t="str">
        <f t="shared" si="2"/>
        <v>FY2026</v>
      </c>
      <c r="DI1" s="313" t="str">
        <f t="shared" si="2"/>
        <v>FY2026</v>
      </c>
      <c r="DJ1" s="313" t="str">
        <f t="shared" si="2"/>
        <v>FY2026</v>
      </c>
      <c r="DK1" s="313" t="str">
        <f t="shared" si="2"/>
        <v>FY2026</v>
      </c>
      <c r="DL1" s="313" t="str">
        <f>$GX$2</f>
        <v>FY2026</v>
      </c>
      <c r="DM1" s="313" t="str">
        <f t="shared" ref="DM1:DX1" si="3">$GY$2</f>
        <v>FY2027</v>
      </c>
      <c r="DN1" s="313" t="str">
        <f t="shared" si="3"/>
        <v>FY2027</v>
      </c>
      <c r="DO1" s="313" t="str">
        <f t="shared" si="3"/>
        <v>FY2027</v>
      </c>
      <c r="DP1" s="313" t="str">
        <f t="shared" si="3"/>
        <v>FY2027</v>
      </c>
      <c r="DQ1" s="313" t="str">
        <f t="shared" si="3"/>
        <v>FY2027</v>
      </c>
      <c r="DR1" s="313" t="str">
        <f t="shared" si="3"/>
        <v>FY2027</v>
      </c>
      <c r="DS1" s="313" t="str">
        <f t="shared" si="3"/>
        <v>FY2027</v>
      </c>
      <c r="DT1" s="313" t="str">
        <f t="shared" si="3"/>
        <v>FY2027</v>
      </c>
      <c r="DU1" s="313" t="str">
        <f t="shared" si="3"/>
        <v>FY2027</v>
      </c>
      <c r="DV1" s="313" t="str">
        <f t="shared" si="3"/>
        <v>FY2027</v>
      </c>
      <c r="DW1" s="313" t="str">
        <f t="shared" si="3"/>
        <v>FY2027</v>
      </c>
      <c r="DX1" s="313" t="str">
        <f t="shared" si="3"/>
        <v>FY2027</v>
      </c>
      <c r="DY1" s="313" t="str">
        <f t="shared" ref="DY1:EJ1" si="4">$GZ$2</f>
        <v>FY2028</v>
      </c>
      <c r="DZ1" s="313" t="str">
        <f t="shared" si="4"/>
        <v>FY2028</v>
      </c>
      <c r="EA1" s="313" t="str">
        <f t="shared" si="4"/>
        <v>FY2028</v>
      </c>
      <c r="EB1" s="313" t="str">
        <f t="shared" si="4"/>
        <v>FY2028</v>
      </c>
      <c r="EC1" s="313" t="str">
        <f t="shared" si="4"/>
        <v>FY2028</v>
      </c>
      <c r="ED1" s="313" t="str">
        <f t="shared" si="4"/>
        <v>FY2028</v>
      </c>
      <c r="EE1" s="313" t="str">
        <f t="shared" si="4"/>
        <v>FY2028</v>
      </c>
      <c r="EF1" s="313" t="str">
        <f t="shared" si="4"/>
        <v>FY2028</v>
      </c>
      <c r="EG1" s="313" t="str">
        <f t="shared" si="4"/>
        <v>FY2028</v>
      </c>
      <c r="EH1" s="313" t="str">
        <f t="shared" si="4"/>
        <v>FY2028</v>
      </c>
      <c r="EI1" s="313" t="str">
        <f t="shared" si="4"/>
        <v>FY2028</v>
      </c>
      <c r="EJ1" s="313" t="str">
        <f t="shared" si="4"/>
        <v>FY2028</v>
      </c>
      <c r="EK1" s="313" t="str">
        <f t="shared" ref="EK1:EV1" si="5">$HA$2</f>
        <v>FY2029</v>
      </c>
      <c r="EL1" s="313" t="str">
        <f t="shared" si="5"/>
        <v>FY2029</v>
      </c>
      <c r="EM1" s="313" t="str">
        <f t="shared" si="5"/>
        <v>FY2029</v>
      </c>
      <c r="EN1" s="313" t="str">
        <f t="shared" si="5"/>
        <v>FY2029</v>
      </c>
      <c r="EO1" s="313" t="str">
        <f t="shared" si="5"/>
        <v>FY2029</v>
      </c>
      <c r="EP1" s="313" t="str">
        <f t="shared" si="5"/>
        <v>FY2029</v>
      </c>
      <c r="EQ1" s="313" t="str">
        <f t="shared" si="5"/>
        <v>FY2029</v>
      </c>
      <c r="ER1" s="313" t="str">
        <f t="shared" si="5"/>
        <v>FY2029</v>
      </c>
      <c r="ES1" s="313" t="str">
        <f t="shared" si="5"/>
        <v>FY2029</v>
      </c>
      <c r="ET1" s="313" t="str">
        <f t="shared" si="5"/>
        <v>FY2029</v>
      </c>
      <c r="EU1" s="313" t="str">
        <f t="shared" si="5"/>
        <v>FY2029</v>
      </c>
      <c r="EV1" s="313" t="str">
        <f t="shared" si="5"/>
        <v>FY2029</v>
      </c>
      <c r="EW1" s="313" t="str">
        <f>$HB$2</f>
        <v>FY2030</v>
      </c>
      <c r="EX1" s="313" t="str">
        <f t="shared" ref="EX1:FH1" si="6">$HB$2</f>
        <v>FY2030</v>
      </c>
      <c r="EY1" s="313" t="str">
        <f t="shared" si="6"/>
        <v>FY2030</v>
      </c>
      <c r="EZ1" s="313" t="str">
        <f t="shared" si="6"/>
        <v>FY2030</v>
      </c>
      <c r="FA1" s="313" t="str">
        <f t="shared" si="6"/>
        <v>FY2030</v>
      </c>
      <c r="FB1" s="313" t="str">
        <f t="shared" si="6"/>
        <v>FY2030</v>
      </c>
      <c r="FC1" s="313" t="str">
        <f t="shared" si="6"/>
        <v>FY2030</v>
      </c>
      <c r="FD1" s="313" t="str">
        <f t="shared" si="6"/>
        <v>FY2030</v>
      </c>
      <c r="FE1" s="313" t="str">
        <f t="shared" si="6"/>
        <v>FY2030</v>
      </c>
      <c r="FF1" s="313" t="str">
        <f t="shared" si="6"/>
        <v>FY2030</v>
      </c>
      <c r="FG1" s="313" t="str">
        <f t="shared" si="6"/>
        <v>FY2030</v>
      </c>
      <c r="FH1" s="313" t="str">
        <f t="shared" si="6"/>
        <v>FY2030</v>
      </c>
      <c r="FI1" s="313" t="str">
        <f>$HC$2</f>
        <v>FY2031</v>
      </c>
      <c r="FJ1" s="313" t="str">
        <f t="shared" ref="FJ1:FT1" si="7">$HC$2</f>
        <v>FY2031</v>
      </c>
      <c r="FK1" s="313" t="str">
        <f t="shared" si="7"/>
        <v>FY2031</v>
      </c>
      <c r="FL1" s="313" t="str">
        <f t="shared" si="7"/>
        <v>FY2031</v>
      </c>
      <c r="FM1" s="313" t="str">
        <f t="shared" si="7"/>
        <v>FY2031</v>
      </c>
      <c r="FN1" s="313" t="str">
        <f t="shared" si="7"/>
        <v>FY2031</v>
      </c>
      <c r="FO1" s="313" t="str">
        <f t="shared" si="7"/>
        <v>FY2031</v>
      </c>
      <c r="FP1" s="313" t="str">
        <f t="shared" si="7"/>
        <v>FY2031</v>
      </c>
      <c r="FQ1" s="313" t="str">
        <f t="shared" si="7"/>
        <v>FY2031</v>
      </c>
      <c r="FR1" s="313" t="str">
        <f t="shared" si="7"/>
        <v>FY2031</v>
      </c>
      <c r="FS1" s="313" t="str">
        <f t="shared" si="7"/>
        <v>FY2031</v>
      </c>
      <c r="FT1" s="313" t="str">
        <f t="shared" si="7"/>
        <v>FY2031</v>
      </c>
      <c r="FU1" s="313" t="str">
        <f>$HD$2</f>
        <v>FY2032</v>
      </c>
      <c r="FV1" s="313" t="str">
        <f t="shared" ref="FV1:GF1" si="8">$HD$2</f>
        <v>FY2032</v>
      </c>
      <c r="FW1" s="313" t="str">
        <f t="shared" si="8"/>
        <v>FY2032</v>
      </c>
      <c r="FX1" s="313" t="str">
        <f t="shared" si="8"/>
        <v>FY2032</v>
      </c>
      <c r="FY1" s="313" t="str">
        <f t="shared" si="8"/>
        <v>FY2032</v>
      </c>
      <c r="FZ1" s="313" t="str">
        <f t="shared" si="8"/>
        <v>FY2032</v>
      </c>
      <c r="GA1" s="313" t="str">
        <f t="shared" si="8"/>
        <v>FY2032</v>
      </c>
      <c r="GB1" s="313" t="str">
        <f t="shared" si="8"/>
        <v>FY2032</v>
      </c>
      <c r="GC1" s="313" t="str">
        <f t="shared" si="8"/>
        <v>FY2032</v>
      </c>
      <c r="GD1" s="313" t="str">
        <f t="shared" si="8"/>
        <v>FY2032</v>
      </c>
      <c r="GE1" s="313" t="str">
        <f t="shared" si="8"/>
        <v>FY2032</v>
      </c>
      <c r="GF1" s="313" t="str">
        <f t="shared" si="8"/>
        <v>FY2032</v>
      </c>
      <c r="GG1" s="313" t="str">
        <f>$HE$2</f>
        <v>FY2033</v>
      </c>
      <c r="GH1" s="313" t="str">
        <f t="shared" ref="GH1:GR1" si="9">$HE$2</f>
        <v>FY2033</v>
      </c>
      <c r="GI1" s="313" t="str">
        <f t="shared" si="9"/>
        <v>FY2033</v>
      </c>
      <c r="GJ1" s="313" t="str">
        <f t="shared" si="9"/>
        <v>FY2033</v>
      </c>
      <c r="GK1" s="313" t="str">
        <f t="shared" si="9"/>
        <v>FY2033</v>
      </c>
      <c r="GL1" s="313" t="str">
        <f t="shared" si="9"/>
        <v>FY2033</v>
      </c>
      <c r="GM1" s="313" t="str">
        <f t="shared" si="9"/>
        <v>FY2033</v>
      </c>
      <c r="GN1" s="313" t="str">
        <f t="shared" si="9"/>
        <v>FY2033</v>
      </c>
      <c r="GO1" s="313" t="str">
        <f t="shared" si="9"/>
        <v>FY2033</v>
      </c>
      <c r="GP1" s="313" t="str">
        <f t="shared" si="9"/>
        <v>FY2033</v>
      </c>
      <c r="GQ1" s="313" t="str">
        <f t="shared" si="9"/>
        <v>FY2033</v>
      </c>
      <c r="GR1" s="313" t="str">
        <f t="shared" si="9"/>
        <v>FY2033</v>
      </c>
      <c r="GU1" s="165" t="s">
        <v>166</v>
      </c>
      <c r="GV1" s="165"/>
      <c r="GW1" s="165"/>
      <c r="GX1" s="273">
        <f t="shared" ref="GX1:HF1" si="10">SUM(GX3:GX114)</f>
        <v>1133392</v>
      </c>
      <c r="GY1" s="273">
        <f t="shared" si="10"/>
        <v>5167366.4973577447</v>
      </c>
      <c r="GZ1" s="273">
        <f t="shared" si="10"/>
        <v>9705790.9193251096</v>
      </c>
      <c r="HA1" s="273">
        <f t="shared" si="10"/>
        <v>8614240.0650514271</v>
      </c>
      <c r="HB1" s="273">
        <f t="shared" si="10"/>
        <v>5294116.9276800007</v>
      </c>
      <c r="HC1" s="273">
        <f t="shared" si="10"/>
        <v>5745221.392971429</v>
      </c>
      <c r="HD1" s="273">
        <f t="shared" si="10"/>
        <v>191994.38477142857</v>
      </c>
      <c r="HE1" s="273">
        <f t="shared" si="10"/>
        <v>0</v>
      </c>
      <c r="HF1" s="273">
        <f t="shared" si="10"/>
        <v>35852122.187157147</v>
      </c>
    </row>
    <row r="2" spans="1:215" ht="13.5" thickBot="1" x14ac:dyDescent="0.25">
      <c r="A2" s="166" t="s">
        <v>64</v>
      </c>
      <c r="B2" s="166" t="s">
        <v>102</v>
      </c>
      <c r="C2" s="166" t="s">
        <v>103</v>
      </c>
      <c r="D2" s="166" t="s">
        <v>185</v>
      </c>
      <c r="E2" s="166" t="s">
        <v>104</v>
      </c>
      <c r="F2" s="166" t="s">
        <v>168</v>
      </c>
      <c r="G2" s="166" t="s">
        <v>169</v>
      </c>
      <c r="H2" s="312">
        <v>45839</v>
      </c>
      <c r="I2" s="310">
        <f t="shared" ref="I2:O2" si="11">EOMONTH(H2,0)+1</f>
        <v>45870</v>
      </c>
      <c r="J2" s="310">
        <f t="shared" si="11"/>
        <v>45901</v>
      </c>
      <c r="K2" s="310">
        <f t="shared" si="11"/>
        <v>45931</v>
      </c>
      <c r="L2" s="310">
        <f t="shared" si="11"/>
        <v>45962</v>
      </c>
      <c r="M2" s="310">
        <f t="shared" si="11"/>
        <v>45992</v>
      </c>
      <c r="N2" s="310">
        <f t="shared" si="11"/>
        <v>46023</v>
      </c>
      <c r="O2" s="310">
        <f t="shared" si="11"/>
        <v>46054</v>
      </c>
      <c r="P2" s="310">
        <f t="shared" ref="P2:CA2" si="12">EOMONTH(O2,0)+1</f>
        <v>46082</v>
      </c>
      <c r="Q2" s="310">
        <f t="shared" si="12"/>
        <v>46113</v>
      </c>
      <c r="R2" s="310">
        <f t="shared" si="12"/>
        <v>46143</v>
      </c>
      <c r="S2" s="310">
        <f t="shared" si="12"/>
        <v>46174</v>
      </c>
      <c r="T2" s="310">
        <f t="shared" si="12"/>
        <v>46204</v>
      </c>
      <c r="U2" s="310">
        <f t="shared" si="12"/>
        <v>46235</v>
      </c>
      <c r="V2" s="310">
        <f t="shared" si="12"/>
        <v>46266</v>
      </c>
      <c r="W2" s="310">
        <f t="shared" si="12"/>
        <v>46296</v>
      </c>
      <c r="X2" s="310">
        <f t="shared" si="12"/>
        <v>46327</v>
      </c>
      <c r="Y2" s="310">
        <f t="shared" si="12"/>
        <v>46357</v>
      </c>
      <c r="Z2" s="310">
        <f t="shared" si="12"/>
        <v>46388</v>
      </c>
      <c r="AA2" s="310">
        <f t="shared" si="12"/>
        <v>46419</v>
      </c>
      <c r="AB2" s="310">
        <f t="shared" si="12"/>
        <v>46447</v>
      </c>
      <c r="AC2" s="310">
        <f t="shared" si="12"/>
        <v>46478</v>
      </c>
      <c r="AD2" s="310">
        <f t="shared" si="12"/>
        <v>46508</v>
      </c>
      <c r="AE2" s="310">
        <f t="shared" si="12"/>
        <v>46539</v>
      </c>
      <c r="AF2" s="310">
        <f t="shared" si="12"/>
        <v>46569</v>
      </c>
      <c r="AG2" s="310">
        <f t="shared" si="12"/>
        <v>46600</v>
      </c>
      <c r="AH2" s="310">
        <f t="shared" si="12"/>
        <v>46631</v>
      </c>
      <c r="AI2" s="310">
        <f t="shared" si="12"/>
        <v>46661</v>
      </c>
      <c r="AJ2" s="310">
        <f t="shared" si="12"/>
        <v>46692</v>
      </c>
      <c r="AK2" s="310">
        <f t="shared" si="12"/>
        <v>46722</v>
      </c>
      <c r="AL2" s="310">
        <f t="shared" si="12"/>
        <v>46753</v>
      </c>
      <c r="AM2" s="310">
        <f t="shared" si="12"/>
        <v>46784</v>
      </c>
      <c r="AN2" s="310">
        <f t="shared" si="12"/>
        <v>46813</v>
      </c>
      <c r="AO2" s="310">
        <f t="shared" si="12"/>
        <v>46844</v>
      </c>
      <c r="AP2" s="310">
        <f t="shared" si="12"/>
        <v>46874</v>
      </c>
      <c r="AQ2" s="310">
        <f t="shared" si="12"/>
        <v>46905</v>
      </c>
      <c r="AR2" s="310">
        <f t="shared" si="12"/>
        <v>46935</v>
      </c>
      <c r="AS2" s="310">
        <f t="shared" si="12"/>
        <v>46966</v>
      </c>
      <c r="AT2" s="310">
        <f t="shared" si="12"/>
        <v>46997</v>
      </c>
      <c r="AU2" s="310">
        <f t="shared" si="12"/>
        <v>47027</v>
      </c>
      <c r="AV2" s="310">
        <f t="shared" si="12"/>
        <v>47058</v>
      </c>
      <c r="AW2" s="310">
        <f t="shared" si="12"/>
        <v>47088</v>
      </c>
      <c r="AX2" s="310">
        <f t="shared" si="12"/>
        <v>47119</v>
      </c>
      <c r="AY2" s="310">
        <f t="shared" si="12"/>
        <v>47150</v>
      </c>
      <c r="AZ2" s="310">
        <f t="shared" si="12"/>
        <v>47178</v>
      </c>
      <c r="BA2" s="310">
        <f t="shared" si="12"/>
        <v>47209</v>
      </c>
      <c r="BB2" s="310">
        <f t="shared" si="12"/>
        <v>47239</v>
      </c>
      <c r="BC2" s="310">
        <f t="shared" si="12"/>
        <v>47270</v>
      </c>
      <c r="BD2" s="310">
        <f t="shared" si="12"/>
        <v>47300</v>
      </c>
      <c r="BE2" s="310">
        <f t="shared" si="12"/>
        <v>47331</v>
      </c>
      <c r="BF2" s="310">
        <f t="shared" si="12"/>
        <v>47362</v>
      </c>
      <c r="BG2" s="310">
        <f t="shared" si="12"/>
        <v>47392</v>
      </c>
      <c r="BH2" s="310">
        <f t="shared" si="12"/>
        <v>47423</v>
      </c>
      <c r="BI2" s="310">
        <f t="shared" si="12"/>
        <v>47453</v>
      </c>
      <c r="BJ2" s="310">
        <f t="shared" si="12"/>
        <v>47484</v>
      </c>
      <c r="BK2" s="310">
        <f t="shared" si="12"/>
        <v>47515</v>
      </c>
      <c r="BL2" s="310">
        <f t="shared" si="12"/>
        <v>47543</v>
      </c>
      <c r="BM2" s="310">
        <f t="shared" si="12"/>
        <v>47574</v>
      </c>
      <c r="BN2" s="310">
        <f t="shared" si="12"/>
        <v>47604</v>
      </c>
      <c r="BO2" s="310">
        <f t="shared" si="12"/>
        <v>47635</v>
      </c>
      <c r="BP2" s="310">
        <f t="shared" si="12"/>
        <v>47665</v>
      </c>
      <c r="BQ2" s="310">
        <f t="shared" si="12"/>
        <v>47696</v>
      </c>
      <c r="BR2" s="310">
        <f t="shared" si="12"/>
        <v>47727</v>
      </c>
      <c r="BS2" s="310">
        <f t="shared" si="12"/>
        <v>47757</v>
      </c>
      <c r="BT2" s="310">
        <f t="shared" si="12"/>
        <v>47788</v>
      </c>
      <c r="BU2" s="310">
        <f t="shared" si="12"/>
        <v>47818</v>
      </c>
      <c r="BV2" s="310">
        <f t="shared" si="12"/>
        <v>47849</v>
      </c>
      <c r="BW2" s="310">
        <f t="shared" si="12"/>
        <v>47880</v>
      </c>
      <c r="BX2" s="310">
        <f t="shared" si="12"/>
        <v>47908</v>
      </c>
      <c r="BY2" s="310">
        <f t="shared" si="12"/>
        <v>47939</v>
      </c>
      <c r="BZ2" s="310">
        <f t="shared" si="12"/>
        <v>47969</v>
      </c>
      <c r="CA2" s="310">
        <f t="shared" si="12"/>
        <v>48000</v>
      </c>
      <c r="CB2" s="310">
        <f t="shared" ref="CB2:CY2" si="13">EOMONTH(CA2,0)+1</f>
        <v>48030</v>
      </c>
      <c r="CC2" s="310">
        <f t="shared" si="13"/>
        <v>48061</v>
      </c>
      <c r="CD2" s="310">
        <f t="shared" si="13"/>
        <v>48092</v>
      </c>
      <c r="CE2" s="310">
        <f t="shared" si="13"/>
        <v>48122</v>
      </c>
      <c r="CF2" s="310">
        <f t="shared" si="13"/>
        <v>48153</v>
      </c>
      <c r="CG2" s="310">
        <f t="shared" si="13"/>
        <v>48183</v>
      </c>
      <c r="CH2" s="310">
        <f t="shared" si="13"/>
        <v>48214</v>
      </c>
      <c r="CI2" s="310">
        <f t="shared" si="13"/>
        <v>48245</v>
      </c>
      <c r="CJ2" s="310">
        <f t="shared" si="13"/>
        <v>48274</v>
      </c>
      <c r="CK2" s="310">
        <f t="shared" si="13"/>
        <v>48305</v>
      </c>
      <c r="CL2" s="310">
        <f t="shared" si="13"/>
        <v>48335</v>
      </c>
      <c r="CM2" s="310">
        <f t="shared" si="13"/>
        <v>48366</v>
      </c>
      <c r="CN2" s="310">
        <f t="shared" si="13"/>
        <v>48396</v>
      </c>
      <c r="CO2" s="310">
        <f t="shared" si="13"/>
        <v>48427</v>
      </c>
      <c r="CP2" s="310">
        <f t="shared" si="13"/>
        <v>48458</v>
      </c>
      <c r="CQ2" s="310">
        <f t="shared" si="13"/>
        <v>48488</v>
      </c>
      <c r="CR2" s="310">
        <f t="shared" si="13"/>
        <v>48519</v>
      </c>
      <c r="CS2" s="310">
        <f t="shared" si="13"/>
        <v>48549</v>
      </c>
      <c r="CT2" s="310">
        <f t="shared" si="13"/>
        <v>48580</v>
      </c>
      <c r="CU2" s="310">
        <f t="shared" si="13"/>
        <v>48611</v>
      </c>
      <c r="CV2" s="310">
        <f t="shared" si="13"/>
        <v>48639</v>
      </c>
      <c r="CW2" s="310">
        <f t="shared" si="13"/>
        <v>48670</v>
      </c>
      <c r="CX2" s="310">
        <f t="shared" si="13"/>
        <v>48700</v>
      </c>
      <c r="CY2" s="310">
        <f t="shared" si="13"/>
        <v>48731</v>
      </c>
      <c r="CZ2" s="305" t="s">
        <v>100</v>
      </c>
      <c r="DA2" s="310">
        <f>H2</f>
        <v>45839</v>
      </c>
      <c r="DB2" s="310">
        <f t="shared" ref="DB2:EO2" si="14">I2</f>
        <v>45870</v>
      </c>
      <c r="DC2" s="310">
        <f t="shared" si="14"/>
        <v>45901</v>
      </c>
      <c r="DD2" s="310">
        <f t="shared" si="14"/>
        <v>45931</v>
      </c>
      <c r="DE2" s="310">
        <f t="shared" si="14"/>
        <v>45962</v>
      </c>
      <c r="DF2" s="310">
        <f t="shared" si="14"/>
        <v>45992</v>
      </c>
      <c r="DG2" s="310">
        <f t="shared" si="14"/>
        <v>46023</v>
      </c>
      <c r="DH2" s="310">
        <f t="shared" si="14"/>
        <v>46054</v>
      </c>
      <c r="DI2" s="310">
        <f t="shared" si="14"/>
        <v>46082</v>
      </c>
      <c r="DJ2" s="310">
        <f t="shared" si="14"/>
        <v>46113</v>
      </c>
      <c r="DK2" s="310">
        <f t="shared" si="14"/>
        <v>46143</v>
      </c>
      <c r="DL2" s="310">
        <f t="shared" si="14"/>
        <v>46174</v>
      </c>
      <c r="DM2" s="310">
        <f t="shared" si="14"/>
        <v>46204</v>
      </c>
      <c r="DN2" s="310">
        <f t="shared" si="14"/>
        <v>46235</v>
      </c>
      <c r="DO2" s="310">
        <f t="shared" si="14"/>
        <v>46266</v>
      </c>
      <c r="DP2" s="310">
        <f t="shared" si="14"/>
        <v>46296</v>
      </c>
      <c r="DQ2" s="310">
        <f t="shared" si="14"/>
        <v>46327</v>
      </c>
      <c r="DR2" s="310">
        <f t="shared" si="14"/>
        <v>46357</v>
      </c>
      <c r="DS2" s="310">
        <f t="shared" si="14"/>
        <v>46388</v>
      </c>
      <c r="DT2" s="310">
        <f t="shared" si="14"/>
        <v>46419</v>
      </c>
      <c r="DU2" s="310">
        <f t="shared" si="14"/>
        <v>46447</v>
      </c>
      <c r="DV2" s="310">
        <f t="shared" si="14"/>
        <v>46478</v>
      </c>
      <c r="DW2" s="310">
        <f t="shared" si="14"/>
        <v>46508</v>
      </c>
      <c r="DX2" s="310">
        <f t="shared" si="14"/>
        <v>46539</v>
      </c>
      <c r="DY2" s="310">
        <f t="shared" si="14"/>
        <v>46569</v>
      </c>
      <c r="DZ2" s="310">
        <f t="shared" si="14"/>
        <v>46600</v>
      </c>
      <c r="EA2" s="310">
        <f t="shared" si="14"/>
        <v>46631</v>
      </c>
      <c r="EB2" s="310">
        <f t="shared" si="14"/>
        <v>46661</v>
      </c>
      <c r="EC2" s="310">
        <f t="shared" si="14"/>
        <v>46692</v>
      </c>
      <c r="ED2" s="310">
        <f t="shared" si="14"/>
        <v>46722</v>
      </c>
      <c r="EE2" s="310">
        <f t="shared" si="14"/>
        <v>46753</v>
      </c>
      <c r="EF2" s="310">
        <f t="shared" si="14"/>
        <v>46784</v>
      </c>
      <c r="EG2" s="310">
        <f t="shared" si="14"/>
        <v>46813</v>
      </c>
      <c r="EH2" s="310">
        <f t="shared" si="14"/>
        <v>46844</v>
      </c>
      <c r="EI2" s="310">
        <f t="shared" si="14"/>
        <v>46874</v>
      </c>
      <c r="EJ2" s="310">
        <f t="shared" si="14"/>
        <v>46905</v>
      </c>
      <c r="EK2" s="310">
        <f t="shared" si="14"/>
        <v>46935</v>
      </c>
      <c r="EL2" s="310">
        <f t="shared" si="14"/>
        <v>46966</v>
      </c>
      <c r="EM2" s="310">
        <f t="shared" si="14"/>
        <v>46997</v>
      </c>
      <c r="EN2" s="310">
        <f t="shared" si="14"/>
        <v>47027</v>
      </c>
      <c r="EO2" s="310">
        <f t="shared" si="14"/>
        <v>47058</v>
      </c>
      <c r="EP2" s="310">
        <f t="shared" ref="EP2:GR2" si="15">AW2</f>
        <v>47088</v>
      </c>
      <c r="EQ2" s="310">
        <f t="shared" si="15"/>
        <v>47119</v>
      </c>
      <c r="ER2" s="310">
        <f t="shared" si="15"/>
        <v>47150</v>
      </c>
      <c r="ES2" s="310">
        <f t="shared" si="15"/>
        <v>47178</v>
      </c>
      <c r="ET2" s="310">
        <f t="shared" si="15"/>
        <v>47209</v>
      </c>
      <c r="EU2" s="310">
        <f t="shared" si="15"/>
        <v>47239</v>
      </c>
      <c r="EV2" s="310">
        <f t="shared" si="15"/>
        <v>47270</v>
      </c>
      <c r="EW2" s="310">
        <f t="shared" si="15"/>
        <v>47300</v>
      </c>
      <c r="EX2" s="310">
        <f t="shared" si="15"/>
        <v>47331</v>
      </c>
      <c r="EY2" s="310">
        <f t="shared" si="15"/>
        <v>47362</v>
      </c>
      <c r="EZ2" s="310">
        <f t="shared" si="15"/>
        <v>47392</v>
      </c>
      <c r="FA2" s="310">
        <f t="shared" si="15"/>
        <v>47423</v>
      </c>
      <c r="FB2" s="310">
        <f t="shared" si="15"/>
        <v>47453</v>
      </c>
      <c r="FC2" s="310">
        <f t="shared" si="15"/>
        <v>47484</v>
      </c>
      <c r="FD2" s="310">
        <f t="shared" si="15"/>
        <v>47515</v>
      </c>
      <c r="FE2" s="310">
        <f t="shared" si="15"/>
        <v>47543</v>
      </c>
      <c r="FF2" s="310">
        <f t="shared" si="15"/>
        <v>47574</v>
      </c>
      <c r="FG2" s="310">
        <f t="shared" si="15"/>
        <v>47604</v>
      </c>
      <c r="FH2" s="310">
        <f t="shared" si="15"/>
        <v>47635</v>
      </c>
      <c r="FI2" s="310">
        <f t="shared" si="15"/>
        <v>47665</v>
      </c>
      <c r="FJ2" s="310">
        <f t="shared" si="15"/>
        <v>47696</v>
      </c>
      <c r="FK2" s="310">
        <f t="shared" si="15"/>
        <v>47727</v>
      </c>
      <c r="FL2" s="310">
        <f t="shared" si="15"/>
        <v>47757</v>
      </c>
      <c r="FM2" s="310">
        <f t="shared" si="15"/>
        <v>47788</v>
      </c>
      <c r="FN2" s="310">
        <f t="shared" si="15"/>
        <v>47818</v>
      </c>
      <c r="FO2" s="310">
        <f t="shared" si="15"/>
        <v>47849</v>
      </c>
      <c r="FP2" s="310">
        <f t="shared" si="15"/>
        <v>47880</v>
      </c>
      <c r="FQ2" s="310">
        <f t="shared" si="15"/>
        <v>47908</v>
      </c>
      <c r="FR2" s="310">
        <f t="shared" si="15"/>
        <v>47939</v>
      </c>
      <c r="FS2" s="310">
        <f t="shared" si="15"/>
        <v>47969</v>
      </c>
      <c r="FT2" s="310">
        <f t="shared" si="15"/>
        <v>48000</v>
      </c>
      <c r="FU2" s="310">
        <f t="shared" si="15"/>
        <v>48030</v>
      </c>
      <c r="FV2" s="310">
        <f t="shared" si="15"/>
        <v>48061</v>
      </c>
      <c r="FW2" s="310">
        <f t="shared" si="15"/>
        <v>48092</v>
      </c>
      <c r="FX2" s="310">
        <f t="shared" si="15"/>
        <v>48122</v>
      </c>
      <c r="FY2" s="310">
        <f t="shared" si="15"/>
        <v>48153</v>
      </c>
      <c r="FZ2" s="310">
        <f t="shared" si="15"/>
        <v>48183</v>
      </c>
      <c r="GA2" s="310">
        <f t="shared" si="15"/>
        <v>48214</v>
      </c>
      <c r="GB2" s="310">
        <f t="shared" si="15"/>
        <v>48245</v>
      </c>
      <c r="GC2" s="310">
        <f t="shared" si="15"/>
        <v>48274</v>
      </c>
      <c r="GD2" s="310">
        <f t="shared" si="15"/>
        <v>48305</v>
      </c>
      <c r="GE2" s="310">
        <f t="shared" si="15"/>
        <v>48335</v>
      </c>
      <c r="GF2" s="310">
        <f t="shared" si="15"/>
        <v>48366</v>
      </c>
      <c r="GG2" s="310">
        <f t="shared" si="15"/>
        <v>48396</v>
      </c>
      <c r="GH2" s="310">
        <f t="shared" si="15"/>
        <v>48427</v>
      </c>
      <c r="GI2" s="310">
        <f t="shared" si="15"/>
        <v>48458</v>
      </c>
      <c r="GJ2" s="310">
        <f t="shared" si="15"/>
        <v>48488</v>
      </c>
      <c r="GK2" s="310">
        <f t="shared" si="15"/>
        <v>48519</v>
      </c>
      <c r="GL2" s="310">
        <f t="shared" si="15"/>
        <v>48549</v>
      </c>
      <c r="GM2" s="310">
        <f t="shared" si="15"/>
        <v>48580</v>
      </c>
      <c r="GN2" s="310">
        <f t="shared" si="15"/>
        <v>48611</v>
      </c>
      <c r="GO2" s="310">
        <f t="shared" si="15"/>
        <v>48639</v>
      </c>
      <c r="GP2" s="310">
        <f t="shared" si="15"/>
        <v>48670</v>
      </c>
      <c r="GQ2" s="310">
        <f t="shared" si="15"/>
        <v>48700</v>
      </c>
      <c r="GR2" s="310">
        <f t="shared" si="15"/>
        <v>48731</v>
      </c>
      <c r="GS2" s="258" t="s">
        <v>180</v>
      </c>
      <c r="GT2" s="258" t="s">
        <v>167</v>
      </c>
      <c r="GU2" s="311" t="str" cm="1">
        <f t="array" ref="GU2:HE2">model_period</f>
        <v>FY2023</v>
      </c>
      <c r="GV2" s="311" t="str">
        <v>FY2024</v>
      </c>
      <c r="GW2" s="311" t="str">
        <v>FY2025</v>
      </c>
      <c r="GX2" s="311" t="str">
        <v>FY2026</v>
      </c>
      <c r="GY2" s="311" t="str">
        <v>FY2027</v>
      </c>
      <c r="GZ2" s="311" t="str">
        <v>FY2028</v>
      </c>
      <c r="HA2" s="311" t="str">
        <v>FY2029</v>
      </c>
      <c r="HB2" s="311" t="str">
        <v>FY2030</v>
      </c>
      <c r="HC2" s="311" t="str">
        <v>FY2031</v>
      </c>
      <c r="HD2" s="311" t="str">
        <v>FY2032</v>
      </c>
      <c r="HE2" s="311" t="str">
        <v>FY2033</v>
      </c>
      <c r="HF2" s="311" t="s">
        <v>156</v>
      </c>
      <c r="HG2" s="311" t="s">
        <v>97</v>
      </c>
    </row>
    <row r="3" spans="1:215" hidden="1" x14ac:dyDescent="0.2">
      <c r="A3" s="298" t="s">
        <v>233</v>
      </c>
      <c r="B3" s="334" t="s">
        <v>239</v>
      </c>
      <c r="C3" s="298" t="s">
        <v>240</v>
      </c>
      <c r="D3" s="298" t="s">
        <v>241</v>
      </c>
      <c r="E3" s="298" t="s">
        <v>242</v>
      </c>
      <c r="F3" s="299">
        <v>375.12436000000002</v>
      </c>
      <c r="G3" s="299"/>
      <c r="H3" s="299">
        <v>0</v>
      </c>
      <c r="I3" s="299">
        <v>0</v>
      </c>
      <c r="J3" s="299">
        <v>0</v>
      </c>
      <c r="K3" s="299">
        <v>0</v>
      </c>
      <c r="L3" s="299">
        <v>0</v>
      </c>
      <c r="M3" s="299">
        <v>0</v>
      </c>
      <c r="N3" s="299">
        <v>0</v>
      </c>
      <c r="O3" s="299">
        <v>0</v>
      </c>
      <c r="P3" s="299">
        <v>0</v>
      </c>
      <c r="Q3" s="299">
        <v>0</v>
      </c>
      <c r="R3" s="299">
        <v>0</v>
      </c>
      <c r="S3" s="299">
        <v>0</v>
      </c>
      <c r="T3" s="299">
        <v>7.0961538461538437E-2</v>
      </c>
      <c r="U3" s="299">
        <v>7.0961538461538437E-2</v>
      </c>
      <c r="V3" s="299">
        <v>7.0961538461538437E-2</v>
      </c>
      <c r="W3" s="299">
        <v>7.0961538461538437E-2</v>
      </c>
      <c r="X3" s="299">
        <v>7.0961538461538437E-2</v>
      </c>
      <c r="Y3" s="299">
        <v>7.0961538461538437E-2</v>
      </c>
      <c r="Z3" s="299">
        <v>7.0961538461538437E-2</v>
      </c>
      <c r="AA3" s="299">
        <v>7.0961538461538437E-2</v>
      </c>
      <c r="AB3" s="299">
        <v>7.0961538461538437E-2</v>
      </c>
      <c r="AC3" s="299">
        <v>7.0961538461538437E-2</v>
      </c>
      <c r="AD3" s="299">
        <v>7.0961538461538437E-2</v>
      </c>
      <c r="AE3" s="299">
        <v>7.0961538461538437E-2</v>
      </c>
      <c r="AF3" s="299">
        <v>8.3076923076923048E-2</v>
      </c>
      <c r="AG3" s="299">
        <v>8.3076923076923048E-2</v>
      </c>
      <c r="AH3" s="299">
        <v>8.3076923076923048E-2</v>
      </c>
      <c r="AI3" s="299">
        <v>8.3076923076923048E-2</v>
      </c>
      <c r="AJ3" s="299">
        <v>8.3076923076923048E-2</v>
      </c>
      <c r="AK3" s="299">
        <v>8.3076923076923048E-2</v>
      </c>
      <c r="AL3" s="299">
        <v>8.3076923076923048E-2</v>
      </c>
      <c r="AM3" s="299">
        <v>8.3076923076923048E-2</v>
      </c>
      <c r="AN3" s="299">
        <v>8.3076923076923048E-2</v>
      </c>
      <c r="AO3" s="299">
        <v>8.3076923076923048E-2</v>
      </c>
      <c r="AP3" s="299">
        <v>8.3076923076923048E-2</v>
      </c>
      <c r="AQ3" s="299">
        <v>8.3076923076923048E-2</v>
      </c>
      <c r="AR3" s="299">
        <v>8.3076923076923048E-2</v>
      </c>
      <c r="AS3" s="299">
        <v>8.3076923076923048E-2</v>
      </c>
      <c r="AT3" s="299">
        <v>8.3076923076923048E-2</v>
      </c>
      <c r="AU3" s="299">
        <v>8.3076923076923048E-2</v>
      </c>
      <c r="AV3" s="299">
        <v>8.3076923076923048E-2</v>
      </c>
      <c r="AW3" s="299">
        <v>8.3076923076923048E-2</v>
      </c>
      <c r="AX3" s="299">
        <v>8.3076923076923048E-2</v>
      </c>
      <c r="AY3" s="299">
        <v>8.3076923076923048E-2</v>
      </c>
      <c r="AZ3" s="299">
        <v>8.3076923076923048E-2</v>
      </c>
      <c r="BA3" s="299">
        <v>8.3076923076923048E-2</v>
      </c>
      <c r="BB3" s="299">
        <v>8.3076923076923048E-2</v>
      </c>
      <c r="BC3" s="299">
        <v>8.3076923076923048E-2</v>
      </c>
      <c r="BD3" s="299">
        <v>8.3076923076923048E-2</v>
      </c>
      <c r="BE3" s="299">
        <v>8.3076923076923048E-2</v>
      </c>
      <c r="BF3" s="299">
        <v>8.3076923076923048E-2</v>
      </c>
      <c r="BG3" s="299">
        <v>8.3076923076923048E-2</v>
      </c>
      <c r="BH3" s="299">
        <v>8.3076923076923048E-2</v>
      </c>
      <c r="BI3" s="299">
        <v>8.3076923076923048E-2</v>
      </c>
      <c r="BJ3" s="299">
        <v>8.3076923076923048E-2</v>
      </c>
      <c r="BK3" s="299">
        <v>8.3076923076923048E-2</v>
      </c>
      <c r="BL3" s="299">
        <v>8.3076923076923048E-2</v>
      </c>
      <c r="BM3" s="299">
        <v>8.3076923076923048E-2</v>
      </c>
      <c r="BN3" s="299">
        <v>8.3076923076923048E-2</v>
      </c>
      <c r="BO3" s="299">
        <v>8.3076923076923048E-2</v>
      </c>
      <c r="BP3" s="299">
        <v>6.9230769230769207E-2</v>
      </c>
      <c r="BQ3" s="299">
        <v>6.9230769230769207E-2</v>
      </c>
      <c r="BR3" s="299">
        <v>6.9230769230769207E-2</v>
      </c>
      <c r="BS3" s="299">
        <v>6.9230769230769207E-2</v>
      </c>
      <c r="BT3" s="299">
        <v>6.9230769230769207E-2</v>
      </c>
      <c r="BU3" s="299">
        <v>6.9230769230769207E-2</v>
      </c>
      <c r="BV3" s="299">
        <v>6.9230769230769207E-2</v>
      </c>
      <c r="BW3" s="299">
        <v>6.9230769230769207E-2</v>
      </c>
      <c r="BX3" s="299">
        <v>6.9230769230769207E-2</v>
      </c>
      <c r="BY3" s="299">
        <v>6.9230769230769207E-2</v>
      </c>
      <c r="BZ3" s="299">
        <v>6.9230769230769207E-2</v>
      </c>
      <c r="CA3" s="299">
        <v>6.9230769230769207E-2</v>
      </c>
      <c r="CB3" s="299">
        <v>0</v>
      </c>
      <c r="CC3" s="299">
        <v>0</v>
      </c>
      <c r="CD3" s="299">
        <v>0</v>
      </c>
      <c r="CE3" s="299">
        <v>0</v>
      </c>
      <c r="CF3" s="299">
        <v>0</v>
      </c>
      <c r="CG3" s="299">
        <v>0</v>
      </c>
      <c r="CH3" s="299">
        <v>0</v>
      </c>
      <c r="CI3" s="299">
        <v>0</v>
      </c>
      <c r="CJ3" s="299">
        <v>0</v>
      </c>
      <c r="CK3" s="299">
        <v>0</v>
      </c>
      <c r="CL3" s="299">
        <v>0</v>
      </c>
      <c r="CM3" s="299">
        <v>0</v>
      </c>
      <c r="CN3" s="299">
        <v>0</v>
      </c>
      <c r="CO3" s="299">
        <v>0</v>
      </c>
      <c r="CP3" s="299">
        <v>0</v>
      </c>
      <c r="CQ3" s="299">
        <v>0</v>
      </c>
      <c r="CR3" s="299">
        <v>0</v>
      </c>
      <c r="CS3" s="299">
        <v>0</v>
      </c>
      <c r="CT3" s="299">
        <v>0</v>
      </c>
      <c r="CU3" s="299">
        <v>0</v>
      </c>
      <c r="CV3" s="299">
        <v>0</v>
      </c>
      <c r="CW3" s="299">
        <v>0</v>
      </c>
      <c r="CX3" s="299">
        <v>0</v>
      </c>
      <c r="CY3" s="299">
        <v>0</v>
      </c>
      <c r="DA3" s="300">
        <f t="shared" ref="DA3:DA34" si="16">IF($C3&lt;&gt;"Non-labour",H3*$F3*avg_hrs,H3*$F3)</f>
        <v>0</v>
      </c>
      <c r="DB3" s="300">
        <f t="shared" ref="DB3:DB34" si="17">IF($C3&lt;&gt;"Non-labour",I3*$F3*avg_hrs,I3*$F3)</f>
        <v>0</v>
      </c>
      <c r="DC3" s="300">
        <f t="shared" ref="DC3:DC34" si="18">IF($C3&lt;&gt;"Non-labour",J3*$F3*avg_hrs,J3*$F3)</f>
        <v>0</v>
      </c>
      <c r="DD3" s="300">
        <f t="shared" ref="DD3:DD34" si="19">IF($C3&lt;&gt;"Non-labour",K3*$F3*avg_hrs,K3*$F3)</f>
        <v>0</v>
      </c>
      <c r="DE3" s="300">
        <f t="shared" ref="DE3:DE34" si="20">IF($C3&lt;&gt;"Non-labour",L3*$F3*avg_hrs,L3*$F3)</f>
        <v>0</v>
      </c>
      <c r="DF3" s="300">
        <f t="shared" ref="DF3:DF34" si="21">IF($C3&lt;&gt;"Non-labour",M3*$F3*avg_hrs,M3*$F3)</f>
        <v>0</v>
      </c>
      <c r="DG3" s="300">
        <f t="shared" ref="DG3:DG34" si="22">IF($C3&lt;&gt;"Non-labour",N3*$F3*avg_hrs,N3*$F3)</f>
        <v>0</v>
      </c>
      <c r="DH3" s="300">
        <f t="shared" ref="DH3:DH34" si="23">IF($C3&lt;&gt;"Non-labour",O3*$F3*avg_hrs,O3*$F3)</f>
        <v>0</v>
      </c>
      <c r="DI3" s="300">
        <f t="shared" ref="DI3:DI34" si="24">IF($C3&lt;&gt;"Non-labour",P3*$F3*avg_hrs,P3*$F3)</f>
        <v>0</v>
      </c>
      <c r="DJ3" s="300">
        <f t="shared" ref="DJ3:DJ34" si="25">IF($C3&lt;&gt;"Non-labour",Q3*$F3*avg_hrs,Q3*$F3)</f>
        <v>0</v>
      </c>
      <c r="DK3" s="300">
        <f t="shared" ref="DK3:DK34" si="26">IF($C3&lt;&gt;"Non-labour",R3*$F3*avg_hrs,R3*$F3)</f>
        <v>0</v>
      </c>
      <c r="DL3" s="300">
        <f t="shared" ref="DL3:DL34" si="27">IF($C3&lt;&gt;"Non-labour",S3*$F3*avg_hrs,S3*$F3)</f>
        <v>0</v>
      </c>
      <c r="DM3" s="300">
        <f t="shared" ref="DM3:DM34" si="28">IF($C3&lt;&gt;"Non-labour",T3*$F3*avg_hrs,T3*$F3)</f>
        <v>3992.9102549999989</v>
      </c>
      <c r="DN3" s="300">
        <f t="shared" ref="DN3:DN34" si="29">IF($C3&lt;&gt;"Non-labour",U3*$F3*avg_hrs,U3*$F3)</f>
        <v>3992.9102549999989</v>
      </c>
      <c r="DO3" s="300">
        <f t="shared" ref="DO3:DO34" si="30">IF($C3&lt;&gt;"Non-labour",V3*$F3*avg_hrs,V3*$F3)</f>
        <v>3992.9102549999989</v>
      </c>
      <c r="DP3" s="300">
        <f t="shared" ref="DP3:DP34" si="31">IF($C3&lt;&gt;"Non-labour",W3*$F3*avg_hrs,W3*$F3)</f>
        <v>3992.9102549999989</v>
      </c>
      <c r="DQ3" s="300">
        <f t="shared" ref="DQ3:DQ34" si="32">IF($C3&lt;&gt;"Non-labour",X3*$F3*avg_hrs,X3*$F3)</f>
        <v>3992.9102549999989</v>
      </c>
      <c r="DR3" s="300">
        <f t="shared" ref="DR3:DR34" si="33">IF($C3&lt;&gt;"Non-labour",Y3*$F3*avg_hrs,Y3*$F3)</f>
        <v>3992.9102549999989</v>
      </c>
      <c r="DS3" s="300">
        <f t="shared" ref="DS3:DS34" si="34">IF($C3&lt;&gt;"Non-labour",Z3*$F3*avg_hrs,Z3*$F3)</f>
        <v>3992.9102549999989</v>
      </c>
      <c r="DT3" s="300">
        <f t="shared" ref="DT3:DT34" si="35">IF($C3&lt;&gt;"Non-labour",AA3*$F3*avg_hrs,AA3*$F3)</f>
        <v>3992.9102549999989</v>
      </c>
      <c r="DU3" s="300">
        <f t="shared" ref="DU3:DU34" si="36">IF($C3&lt;&gt;"Non-labour",AB3*$F3*avg_hrs,AB3*$F3)</f>
        <v>3992.9102549999989</v>
      </c>
      <c r="DV3" s="300">
        <f t="shared" ref="DV3:DV34" si="37">IF($C3&lt;&gt;"Non-labour",AC3*$F3*avg_hrs,AC3*$F3)</f>
        <v>3992.9102549999989</v>
      </c>
      <c r="DW3" s="300">
        <f t="shared" ref="DW3:DW34" si="38">IF($C3&lt;&gt;"Non-labour",AD3*$F3*avg_hrs,AD3*$F3)</f>
        <v>3992.9102549999989</v>
      </c>
      <c r="DX3" s="300">
        <f t="shared" ref="DX3:DX34" si="39">IF($C3&lt;&gt;"Non-labour",AE3*$F3*avg_hrs,AE3*$F3)</f>
        <v>3992.9102549999989</v>
      </c>
      <c r="DY3" s="300">
        <f t="shared" ref="DY3:DY34" si="40">IF($C3&lt;&gt;"Non-labour",AF3*$F3*avg_hrs,AF3*$F3)</f>
        <v>4674.6266399999986</v>
      </c>
      <c r="DZ3" s="300">
        <f t="shared" ref="DZ3:DZ34" si="41">IF($C3&lt;&gt;"Non-labour",AG3*$F3*avg_hrs,AG3*$F3)</f>
        <v>4674.6266399999986</v>
      </c>
      <c r="EA3" s="300">
        <f t="shared" ref="EA3:EA34" si="42">IF($C3&lt;&gt;"Non-labour",AH3*$F3*avg_hrs,AH3*$F3)</f>
        <v>4674.6266399999986</v>
      </c>
      <c r="EB3" s="300">
        <f t="shared" ref="EB3:EB34" si="43">IF($C3&lt;&gt;"Non-labour",AI3*$F3*avg_hrs,AI3*$F3)</f>
        <v>4674.6266399999986</v>
      </c>
      <c r="EC3" s="300">
        <f t="shared" ref="EC3:EC34" si="44">IF($C3&lt;&gt;"Non-labour",AJ3*$F3*avg_hrs,AJ3*$F3)</f>
        <v>4674.6266399999986</v>
      </c>
      <c r="ED3" s="300">
        <f t="shared" ref="ED3:ED34" si="45">IF($C3&lt;&gt;"Non-labour",AK3*$F3*avg_hrs,AK3*$F3)</f>
        <v>4674.6266399999986</v>
      </c>
      <c r="EE3" s="300">
        <f t="shared" ref="EE3:EE34" si="46">IF($C3&lt;&gt;"Non-labour",AL3*$F3*avg_hrs,AL3*$F3)</f>
        <v>4674.6266399999986</v>
      </c>
      <c r="EF3" s="300">
        <f t="shared" ref="EF3:EF34" si="47">IF($C3&lt;&gt;"Non-labour",AM3*$F3*avg_hrs,AM3*$F3)</f>
        <v>4674.6266399999986</v>
      </c>
      <c r="EG3" s="300">
        <f t="shared" ref="EG3:EG34" si="48">IF($C3&lt;&gt;"Non-labour",AN3*$F3*avg_hrs,AN3*$F3)</f>
        <v>4674.6266399999986</v>
      </c>
      <c r="EH3" s="300">
        <f t="shared" ref="EH3:EH34" si="49">IF($C3&lt;&gt;"Non-labour",AO3*$F3*avg_hrs,AO3*$F3)</f>
        <v>4674.6266399999986</v>
      </c>
      <c r="EI3" s="300">
        <f t="shared" ref="EI3:EI34" si="50">IF($C3&lt;&gt;"Non-labour",AP3*$F3*avg_hrs,AP3*$F3)</f>
        <v>4674.6266399999986</v>
      </c>
      <c r="EJ3" s="300">
        <f t="shared" ref="EJ3:EJ34" si="51">IF($C3&lt;&gt;"Non-labour",AQ3*$F3*avg_hrs,AQ3*$F3)</f>
        <v>4674.6266399999986</v>
      </c>
      <c r="EK3" s="300">
        <f t="shared" ref="EK3:EK34" si="52">IF($C3&lt;&gt;"Non-labour",AR3*$F3*avg_hrs,AR3*$F3)</f>
        <v>4674.6266399999986</v>
      </c>
      <c r="EL3" s="300">
        <f t="shared" ref="EL3:EL34" si="53">IF($C3&lt;&gt;"Non-labour",AS3*$F3*avg_hrs,AS3*$F3)</f>
        <v>4674.6266399999986</v>
      </c>
      <c r="EM3" s="300">
        <f t="shared" ref="EM3:EM34" si="54">IF($C3&lt;&gt;"Non-labour",AT3*$F3*avg_hrs,AT3*$F3)</f>
        <v>4674.6266399999986</v>
      </c>
      <c r="EN3" s="300">
        <f t="shared" ref="EN3:EN34" si="55">IF($C3&lt;&gt;"Non-labour",AU3*$F3*avg_hrs,AU3*$F3)</f>
        <v>4674.6266399999986</v>
      </c>
      <c r="EO3" s="300">
        <f t="shared" ref="EO3:EO34" si="56">IF($C3&lt;&gt;"Non-labour",AV3*$F3*avg_hrs,AV3*$F3)</f>
        <v>4674.6266399999986</v>
      </c>
      <c r="EP3" s="300">
        <f t="shared" ref="EP3:EP34" si="57">IF($C3&lt;&gt;"Non-labour",AW3*$F3*avg_hrs,AW3*$F3)</f>
        <v>4674.6266399999986</v>
      </c>
      <c r="EQ3" s="300">
        <f t="shared" ref="EQ3:EQ34" si="58">IF($C3&lt;&gt;"Non-labour",AX3*$F3*avg_hrs,AX3*$F3)</f>
        <v>4674.6266399999986</v>
      </c>
      <c r="ER3" s="300">
        <f t="shared" ref="ER3:ER34" si="59">IF($C3&lt;&gt;"Non-labour",AY3*$F3*avg_hrs,AY3*$F3)</f>
        <v>4674.6266399999986</v>
      </c>
      <c r="ES3" s="300">
        <f t="shared" ref="ES3:ES34" si="60">IF($C3&lt;&gt;"Non-labour",AZ3*$F3*avg_hrs,AZ3*$F3)</f>
        <v>4674.6266399999986</v>
      </c>
      <c r="ET3" s="300">
        <f t="shared" ref="ET3:ET34" si="61">IF($C3&lt;&gt;"Non-labour",BA3*$F3*avg_hrs,BA3*$F3)</f>
        <v>4674.6266399999986</v>
      </c>
      <c r="EU3" s="300">
        <f t="shared" ref="EU3:EU34" si="62">IF($C3&lt;&gt;"Non-labour",BB3*$F3*avg_hrs,BB3*$F3)</f>
        <v>4674.6266399999986</v>
      </c>
      <c r="EV3" s="300">
        <f t="shared" ref="EV3:EV34" si="63">IF($C3&lt;&gt;"Non-labour",BC3*$F3*avg_hrs,BC3*$F3)</f>
        <v>4674.6266399999986</v>
      </c>
      <c r="EW3" s="300">
        <f t="shared" ref="EW3:EW34" si="64">IF($C3&lt;&gt;"Non-labour",BD3*$F3*avg_hrs,BD3*$F3)</f>
        <v>4674.6266399999986</v>
      </c>
      <c r="EX3" s="300">
        <f t="shared" ref="EX3:EX34" si="65">IF($C3&lt;&gt;"Non-labour",BE3*$F3*avg_hrs,BE3*$F3)</f>
        <v>4674.6266399999986</v>
      </c>
      <c r="EY3" s="300">
        <f t="shared" ref="EY3:EY34" si="66">IF($C3&lt;&gt;"Non-labour",BF3*$F3*avg_hrs,BF3*$F3)</f>
        <v>4674.6266399999986</v>
      </c>
      <c r="EZ3" s="300">
        <f t="shared" ref="EZ3:EZ34" si="67">IF($C3&lt;&gt;"Non-labour",BG3*$F3*avg_hrs,BG3*$F3)</f>
        <v>4674.6266399999986</v>
      </c>
      <c r="FA3" s="300">
        <f t="shared" ref="FA3:FA34" si="68">IF($C3&lt;&gt;"Non-labour",BH3*$F3*avg_hrs,BH3*$F3)</f>
        <v>4674.6266399999986</v>
      </c>
      <c r="FB3" s="300">
        <f t="shared" ref="FB3:FB34" si="69">IF($C3&lt;&gt;"Non-labour",BI3*$F3*avg_hrs,BI3*$F3)</f>
        <v>4674.6266399999986</v>
      </c>
      <c r="FC3" s="300">
        <f t="shared" ref="FC3:FC34" si="70">IF($C3&lt;&gt;"Non-labour",BJ3*$F3*avg_hrs,BJ3*$F3)</f>
        <v>4674.6266399999986</v>
      </c>
      <c r="FD3" s="300">
        <f t="shared" ref="FD3:FD34" si="71">IF($C3&lt;&gt;"Non-labour",BK3*$F3*avg_hrs,BK3*$F3)</f>
        <v>4674.6266399999986</v>
      </c>
      <c r="FE3" s="300">
        <f t="shared" ref="FE3:FE34" si="72">IF($C3&lt;&gt;"Non-labour",BL3*$F3*avg_hrs,BL3*$F3)</f>
        <v>4674.6266399999986</v>
      </c>
      <c r="FF3" s="300">
        <f t="shared" ref="FF3:FF34" si="73">IF($C3&lt;&gt;"Non-labour",BM3*$F3*avg_hrs,BM3*$F3)</f>
        <v>4674.6266399999986</v>
      </c>
      <c r="FG3" s="300">
        <f t="shared" ref="FG3:FG34" si="74">IF($C3&lt;&gt;"Non-labour",BN3*$F3*avg_hrs,BN3*$F3)</f>
        <v>4674.6266399999986</v>
      </c>
      <c r="FH3" s="300">
        <f t="shared" ref="FH3:FH34" si="75">IF($C3&lt;&gt;"Non-labour",BO3*$F3*avg_hrs,BO3*$F3)</f>
        <v>4674.6266399999986</v>
      </c>
      <c r="FI3" s="300">
        <f t="shared" ref="FI3:FI34" si="76">IF($C3&lt;&gt;"Non-labour",BP3*$F3*avg_hrs,BP3*$F3)</f>
        <v>3895.5221999999985</v>
      </c>
      <c r="FJ3" s="300">
        <f t="shared" ref="FJ3:FJ34" si="77">IF($C3&lt;&gt;"Non-labour",BQ3*$F3*avg_hrs,BQ3*$F3)</f>
        <v>3895.5221999999985</v>
      </c>
      <c r="FK3" s="300">
        <f t="shared" ref="FK3:FK34" si="78">IF($C3&lt;&gt;"Non-labour",BR3*$F3*avg_hrs,BR3*$F3)</f>
        <v>3895.5221999999985</v>
      </c>
      <c r="FL3" s="300">
        <f t="shared" ref="FL3:FL34" si="79">IF($C3&lt;&gt;"Non-labour",BS3*$F3*avg_hrs,BS3*$F3)</f>
        <v>3895.5221999999985</v>
      </c>
      <c r="FM3" s="300">
        <f t="shared" ref="FM3:FM34" si="80">IF($C3&lt;&gt;"Non-labour",BT3*$F3*avg_hrs,BT3*$F3)</f>
        <v>3895.5221999999985</v>
      </c>
      <c r="FN3" s="300">
        <f t="shared" ref="FN3:FN34" si="81">IF($C3&lt;&gt;"Non-labour",BU3*$F3*avg_hrs,BU3*$F3)</f>
        <v>3895.5221999999985</v>
      </c>
      <c r="FO3" s="300">
        <f t="shared" ref="FO3:FO34" si="82">IF($C3&lt;&gt;"Non-labour",BV3*$F3*avg_hrs,BV3*$F3)</f>
        <v>3895.5221999999985</v>
      </c>
      <c r="FP3" s="300">
        <f t="shared" ref="FP3:FP34" si="83">IF($C3&lt;&gt;"Non-labour",BW3*$F3*avg_hrs,BW3*$F3)</f>
        <v>3895.5221999999985</v>
      </c>
      <c r="FQ3" s="300">
        <f t="shared" ref="FQ3:FQ34" si="84">IF($C3&lt;&gt;"Non-labour",BX3*$F3*avg_hrs,BX3*$F3)</f>
        <v>3895.5221999999985</v>
      </c>
      <c r="FR3" s="300">
        <f t="shared" ref="FR3:FR34" si="85">IF($C3&lt;&gt;"Non-labour",BY3*$F3*avg_hrs,BY3*$F3)</f>
        <v>3895.5221999999985</v>
      </c>
      <c r="FS3" s="300">
        <f t="shared" ref="FS3:FS34" si="86">IF($C3&lt;&gt;"Non-labour",BZ3*$F3*avg_hrs,BZ3*$F3)</f>
        <v>3895.5221999999985</v>
      </c>
      <c r="FT3" s="300">
        <f t="shared" ref="FT3:FT34" si="87">IF($C3&lt;&gt;"Non-labour",CA3*$F3*avg_hrs,CA3*$F3)</f>
        <v>3895.5221999999985</v>
      </c>
      <c r="FU3" s="300">
        <f t="shared" ref="FU3:FU34" si="88">IF($C3&lt;&gt;"Non-labour",CB3*$F3*avg_hrs,CB3*$F3)</f>
        <v>0</v>
      </c>
      <c r="FV3" s="300">
        <f t="shared" ref="FV3:FV34" si="89">IF($C3&lt;&gt;"Non-labour",CC3*$F3*avg_hrs,CC3*$F3)</f>
        <v>0</v>
      </c>
      <c r="FW3" s="300">
        <f t="shared" ref="FW3:FW34" si="90">IF($C3&lt;&gt;"Non-labour",CD3*$F3*avg_hrs,CD3*$F3)</f>
        <v>0</v>
      </c>
      <c r="FX3" s="300">
        <f t="shared" ref="FX3:FX34" si="91">IF($C3&lt;&gt;"Non-labour",CE3*$F3*avg_hrs,CE3*$F3)</f>
        <v>0</v>
      </c>
      <c r="FY3" s="300">
        <f t="shared" ref="FY3:FY34" si="92">IF($C3&lt;&gt;"Non-labour",CF3*$F3*avg_hrs,CF3*$F3)</f>
        <v>0</v>
      </c>
      <c r="FZ3" s="300">
        <f t="shared" ref="FZ3:FZ34" si="93">IF($C3&lt;&gt;"Non-labour",CG3*$F3*avg_hrs,CG3*$F3)</f>
        <v>0</v>
      </c>
      <c r="GA3" s="300">
        <f t="shared" ref="GA3:GA34" si="94">IF($C3&lt;&gt;"Non-labour",CH3*$F3*avg_hrs,CH3*$F3)</f>
        <v>0</v>
      </c>
      <c r="GB3" s="300">
        <f t="shared" ref="GB3:GB34" si="95">IF($C3&lt;&gt;"Non-labour",CI3*$F3*avg_hrs,CI3*$F3)</f>
        <v>0</v>
      </c>
      <c r="GC3" s="300">
        <f t="shared" ref="GC3:GC34" si="96">IF($C3&lt;&gt;"Non-labour",CJ3*$F3*avg_hrs,CJ3*$F3)</f>
        <v>0</v>
      </c>
      <c r="GD3" s="300">
        <f t="shared" ref="GD3:GD34" si="97">IF($C3&lt;&gt;"Non-labour",CK3*$F3*avg_hrs,CK3*$F3)</f>
        <v>0</v>
      </c>
      <c r="GE3" s="300">
        <f t="shared" ref="GE3:GE34" si="98">IF($C3&lt;&gt;"Non-labour",CL3*$F3*avg_hrs,CL3*$F3)</f>
        <v>0</v>
      </c>
      <c r="GF3" s="300">
        <f t="shared" ref="GF3:GF34" si="99">IF($C3&lt;&gt;"Non-labour",CM3*$F3*avg_hrs,CM3*$F3)</f>
        <v>0</v>
      </c>
      <c r="GG3" s="300">
        <f t="shared" ref="GG3:GG34" si="100">IF($C3&lt;&gt;"Non-labour",CN3*$F3*avg_hrs,CN3*$F3)</f>
        <v>0</v>
      </c>
      <c r="GH3" s="300">
        <f t="shared" ref="GH3:GH34" si="101">IF($C3&lt;&gt;"Non-labour",CO3*$F3*avg_hrs,CO3*$F3)</f>
        <v>0</v>
      </c>
      <c r="GI3" s="300">
        <f t="shared" ref="GI3:GI34" si="102">IF($C3&lt;&gt;"Non-labour",CP3*$F3*avg_hrs,CP3*$F3)</f>
        <v>0</v>
      </c>
      <c r="GJ3" s="300">
        <f t="shared" ref="GJ3:GJ34" si="103">IF($C3&lt;&gt;"Non-labour",CQ3*$F3*avg_hrs,CQ3*$F3)</f>
        <v>0</v>
      </c>
      <c r="GK3" s="300">
        <f t="shared" ref="GK3:GK34" si="104">IF($C3&lt;&gt;"Non-labour",CR3*$F3*avg_hrs,CR3*$F3)</f>
        <v>0</v>
      </c>
      <c r="GL3" s="300">
        <f t="shared" ref="GL3:GL34" si="105">IF($C3&lt;&gt;"Non-labour",CS3*$F3*avg_hrs,CS3*$F3)</f>
        <v>0</v>
      </c>
      <c r="GM3" s="300">
        <f t="shared" ref="GM3:GM34" si="106">IF($C3&lt;&gt;"Non-labour",CT3*$F3*avg_hrs,CT3*$F3)</f>
        <v>0</v>
      </c>
      <c r="GN3" s="300">
        <f t="shared" ref="GN3:GN34" si="107">IF($C3&lt;&gt;"Non-labour",CU3*$F3*avg_hrs,CU3*$F3)</f>
        <v>0</v>
      </c>
      <c r="GO3" s="300">
        <f t="shared" ref="GO3:GO34" si="108">IF($C3&lt;&gt;"Non-labour",CV3*$F3*avg_hrs,CV3*$F3)</f>
        <v>0</v>
      </c>
      <c r="GP3" s="300">
        <f t="shared" ref="GP3:GP34" si="109">IF($C3&lt;&gt;"Non-labour",CW3*$F3*avg_hrs,CW3*$F3)</f>
        <v>0</v>
      </c>
      <c r="GQ3" s="300">
        <f t="shared" ref="GQ3:GQ34" si="110">IF($C3&lt;&gt;"Non-labour",CX3*$F3*avg_hrs,CX3*$F3)</f>
        <v>0</v>
      </c>
      <c r="GR3" s="300">
        <f t="shared" ref="GR3:GR34" si="111">IF($C3&lt;&gt;"Non-labour",CY3*$F3*avg_hrs,CY3*$F3)</f>
        <v>0</v>
      </c>
      <c r="GT3" s="120" t="str">
        <f>'Key assumptions'!$E$121</f>
        <v>$ Real (2024-2025)</v>
      </c>
      <c r="GU3" s="272"/>
      <c r="GV3" s="272"/>
      <c r="GW3" s="272"/>
      <c r="GX3" s="232">
        <f t="shared" ref="GX3:HE3" si="112">SUMIF($DA$1:$GR$1,GX$2,$DA3:$GR3)</f>
        <v>0</v>
      </c>
      <c r="GY3" s="232">
        <f t="shared" si="112"/>
        <v>47914.923059999972</v>
      </c>
      <c r="GZ3" s="232">
        <f t="shared" si="112"/>
        <v>56095.519679999998</v>
      </c>
      <c r="HA3" s="232">
        <f t="shared" si="112"/>
        <v>56095.519679999998</v>
      </c>
      <c r="HB3" s="232">
        <f t="shared" si="112"/>
        <v>56095.519679999998</v>
      </c>
      <c r="HC3" s="232">
        <f t="shared" si="112"/>
        <v>46746.266399999986</v>
      </c>
      <c r="HD3" s="232">
        <f t="shared" si="112"/>
        <v>0</v>
      </c>
      <c r="HE3" s="232">
        <f t="shared" si="112"/>
        <v>0</v>
      </c>
      <c r="HF3" s="232">
        <f>SUM(GU3:HE3)</f>
        <v>262947.74849999993</v>
      </c>
      <c r="HG3" s="232">
        <v>0</v>
      </c>
    </row>
    <row r="4" spans="1:215" x14ac:dyDescent="0.2">
      <c r="A4" s="298" t="s">
        <v>233</v>
      </c>
      <c r="B4" s="348" t="s">
        <v>335</v>
      </c>
      <c r="C4" s="298" t="s">
        <v>243</v>
      </c>
      <c r="D4" s="298" t="s">
        <v>241</v>
      </c>
      <c r="E4" s="348" t="s">
        <v>335</v>
      </c>
      <c r="F4" s="299">
        <v>229.27163999999999</v>
      </c>
      <c r="G4" s="299"/>
      <c r="H4" s="299">
        <v>0</v>
      </c>
      <c r="I4" s="299">
        <v>0</v>
      </c>
      <c r="J4" s="299">
        <v>0</v>
      </c>
      <c r="K4" s="299">
        <v>0</v>
      </c>
      <c r="L4" s="299">
        <v>0</v>
      </c>
      <c r="M4" s="299">
        <v>0</v>
      </c>
      <c r="N4" s="299">
        <v>0</v>
      </c>
      <c r="O4" s="299">
        <v>0</v>
      </c>
      <c r="P4" s="299">
        <v>0</v>
      </c>
      <c r="Q4" s="299">
        <v>0</v>
      </c>
      <c r="R4" s="299">
        <v>0</v>
      </c>
      <c r="S4" s="299">
        <v>0</v>
      </c>
      <c r="T4" s="299">
        <v>0.69230769230769229</v>
      </c>
      <c r="U4" s="299">
        <v>0.69230769230769229</v>
      </c>
      <c r="V4" s="299">
        <v>0.69230769230769229</v>
      </c>
      <c r="W4" s="299">
        <v>0.69230769230769229</v>
      </c>
      <c r="X4" s="299">
        <v>0.69230769230769229</v>
      </c>
      <c r="Y4" s="299">
        <v>0.69230769230769229</v>
      </c>
      <c r="Z4" s="299">
        <v>0.69230769230769229</v>
      </c>
      <c r="AA4" s="299">
        <v>0.69230769230769229</v>
      </c>
      <c r="AB4" s="299">
        <v>0.69230769230769229</v>
      </c>
      <c r="AC4" s="299">
        <v>0.69230769230769229</v>
      </c>
      <c r="AD4" s="299">
        <v>0.69230769230769229</v>
      </c>
      <c r="AE4" s="299">
        <v>0.69230769230769229</v>
      </c>
      <c r="AF4" s="299">
        <v>0.9230769230769228</v>
      </c>
      <c r="AG4" s="299">
        <v>0.9230769230769228</v>
      </c>
      <c r="AH4" s="299">
        <v>0.9230769230769228</v>
      </c>
      <c r="AI4" s="299">
        <v>0.9230769230769228</v>
      </c>
      <c r="AJ4" s="299">
        <v>0.9230769230769228</v>
      </c>
      <c r="AK4" s="299">
        <v>0.9230769230769228</v>
      </c>
      <c r="AL4" s="299">
        <v>0.9230769230769228</v>
      </c>
      <c r="AM4" s="299">
        <v>0.9230769230769228</v>
      </c>
      <c r="AN4" s="299">
        <v>0.9230769230769228</v>
      </c>
      <c r="AO4" s="299">
        <v>0.9230769230769228</v>
      </c>
      <c r="AP4" s="299">
        <v>0.9230769230769228</v>
      </c>
      <c r="AQ4" s="299">
        <v>0.9230769230769228</v>
      </c>
      <c r="AR4" s="299">
        <v>0.9230769230769228</v>
      </c>
      <c r="AS4" s="299">
        <v>0.9230769230769228</v>
      </c>
      <c r="AT4" s="299">
        <v>0.9230769230769228</v>
      </c>
      <c r="AU4" s="299">
        <v>0.9230769230769228</v>
      </c>
      <c r="AV4" s="299">
        <v>0.9230769230769228</v>
      </c>
      <c r="AW4" s="299">
        <v>0.9230769230769228</v>
      </c>
      <c r="AX4" s="299">
        <v>0.9230769230769228</v>
      </c>
      <c r="AY4" s="299">
        <v>0.9230769230769228</v>
      </c>
      <c r="AZ4" s="299">
        <v>0.9230769230769228</v>
      </c>
      <c r="BA4" s="299">
        <v>0.9230769230769228</v>
      </c>
      <c r="BB4" s="299">
        <v>0.9230769230769228</v>
      </c>
      <c r="BC4" s="299">
        <v>0.9230769230769228</v>
      </c>
      <c r="BD4" s="299">
        <v>0.23076923076923075</v>
      </c>
      <c r="BE4" s="299">
        <v>0.23076923076923075</v>
      </c>
      <c r="BF4" s="299">
        <v>0.23076923076923075</v>
      </c>
      <c r="BG4" s="299">
        <v>0.23076923076923075</v>
      </c>
      <c r="BH4" s="299">
        <v>0.23076923076923075</v>
      </c>
      <c r="BI4" s="299">
        <v>0.23076923076923075</v>
      </c>
      <c r="BJ4" s="299">
        <v>0.23076923076923075</v>
      </c>
      <c r="BK4" s="299">
        <v>0.23076923076923075</v>
      </c>
      <c r="BL4" s="299">
        <v>0.23076923076923075</v>
      </c>
      <c r="BM4" s="299">
        <v>0.23076923076923075</v>
      </c>
      <c r="BN4" s="299">
        <v>0.23076923076923075</v>
      </c>
      <c r="BO4" s="299">
        <v>0.23076923076923075</v>
      </c>
      <c r="BP4" s="299">
        <v>0</v>
      </c>
      <c r="BQ4" s="299">
        <v>0</v>
      </c>
      <c r="BR4" s="299">
        <v>0</v>
      </c>
      <c r="BS4" s="299">
        <v>0</v>
      </c>
      <c r="BT4" s="299">
        <v>0</v>
      </c>
      <c r="BU4" s="299">
        <v>0</v>
      </c>
      <c r="BV4" s="299">
        <v>0</v>
      </c>
      <c r="BW4" s="299">
        <v>0</v>
      </c>
      <c r="BX4" s="299">
        <v>0</v>
      </c>
      <c r="BY4" s="299">
        <v>0</v>
      </c>
      <c r="BZ4" s="299">
        <v>0</v>
      </c>
      <c r="CA4" s="299">
        <v>0</v>
      </c>
      <c r="CB4" s="299">
        <v>0</v>
      </c>
      <c r="CC4" s="299">
        <v>0</v>
      </c>
      <c r="CD4" s="299">
        <v>0</v>
      </c>
      <c r="CE4" s="299">
        <v>0</v>
      </c>
      <c r="CF4" s="299">
        <v>0</v>
      </c>
      <c r="CG4" s="299">
        <v>0</v>
      </c>
      <c r="CH4" s="299">
        <v>0</v>
      </c>
      <c r="CI4" s="299">
        <v>0</v>
      </c>
      <c r="CJ4" s="299">
        <v>0</v>
      </c>
      <c r="CK4" s="299">
        <v>0</v>
      </c>
      <c r="CL4" s="299">
        <v>0</v>
      </c>
      <c r="CM4" s="299">
        <v>0</v>
      </c>
      <c r="CN4" s="299">
        <v>0</v>
      </c>
      <c r="CO4" s="299">
        <v>0</v>
      </c>
      <c r="CP4" s="299">
        <v>0</v>
      </c>
      <c r="CQ4" s="299">
        <v>0</v>
      </c>
      <c r="CR4" s="299">
        <v>0</v>
      </c>
      <c r="CS4" s="299">
        <v>0</v>
      </c>
      <c r="CT4" s="299">
        <v>0</v>
      </c>
      <c r="CU4" s="299">
        <v>0</v>
      </c>
      <c r="CV4" s="299">
        <v>0</v>
      </c>
      <c r="CW4" s="299">
        <v>0</v>
      </c>
      <c r="CX4" s="299">
        <v>0</v>
      </c>
      <c r="CY4" s="299">
        <v>0</v>
      </c>
      <c r="DA4" s="300">
        <f t="shared" si="16"/>
        <v>0</v>
      </c>
      <c r="DB4" s="300">
        <f t="shared" si="17"/>
        <v>0</v>
      </c>
      <c r="DC4" s="300">
        <f t="shared" si="18"/>
        <v>0</v>
      </c>
      <c r="DD4" s="300">
        <f t="shared" si="19"/>
        <v>0</v>
      </c>
      <c r="DE4" s="300">
        <f t="shared" si="20"/>
        <v>0</v>
      </c>
      <c r="DF4" s="300">
        <f t="shared" si="21"/>
        <v>0</v>
      </c>
      <c r="DG4" s="300">
        <f t="shared" si="22"/>
        <v>0</v>
      </c>
      <c r="DH4" s="300">
        <f t="shared" si="23"/>
        <v>0</v>
      </c>
      <c r="DI4" s="300">
        <f t="shared" si="24"/>
        <v>0</v>
      </c>
      <c r="DJ4" s="300">
        <f t="shared" si="25"/>
        <v>0</v>
      </c>
      <c r="DK4" s="300">
        <f t="shared" si="26"/>
        <v>0</v>
      </c>
      <c r="DL4" s="300">
        <f t="shared" si="27"/>
        <v>0</v>
      </c>
      <c r="DM4" s="300">
        <f t="shared" si="28"/>
        <v>23808.977999999999</v>
      </c>
      <c r="DN4" s="300">
        <f t="shared" si="29"/>
        <v>23808.977999999999</v>
      </c>
      <c r="DO4" s="300">
        <f t="shared" si="30"/>
        <v>23808.977999999999</v>
      </c>
      <c r="DP4" s="300">
        <f t="shared" si="31"/>
        <v>23808.977999999999</v>
      </c>
      <c r="DQ4" s="300">
        <f t="shared" si="32"/>
        <v>23808.977999999999</v>
      </c>
      <c r="DR4" s="300">
        <f t="shared" si="33"/>
        <v>23808.977999999999</v>
      </c>
      <c r="DS4" s="300">
        <f t="shared" si="34"/>
        <v>23808.977999999999</v>
      </c>
      <c r="DT4" s="300">
        <f t="shared" si="35"/>
        <v>23808.977999999999</v>
      </c>
      <c r="DU4" s="300">
        <f t="shared" si="36"/>
        <v>23808.977999999999</v>
      </c>
      <c r="DV4" s="300">
        <f t="shared" si="37"/>
        <v>23808.977999999999</v>
      </c>
      <c r="DW4" s="300">
        <f t="shared" si="38"/>
        <v>23808.977999999999</v>
      </c>
      <c r="DX4" s="300">
        <f t="shared" si="39"/>
        <v>23808.977999999999</v>
      </c>
      <c r="DY4" s="300">
        <f t="shared" si="40"/>
        <v>31745.303999999989</v>
      </c>
      <c r="DZ4" s="300">
        <f t="shared" si="41"/>
        <v>31745.303999999989</v>
      </c>
      <c r="EA4" s="300">
        <f t="shared" si="42"/>
        <v>31745.303999999989</v>
      </c>
      <c r="EB4" s="300">
        <f t="shared" si="43"/>
        <v>31745.303999999989</v>
      </c>
      <c r="EC4" s="300">
        <f t="shared" si="44"/>
        <v>31745.303999999989</v>
      </c>
      <c r="ED4" s="300">
        <f t="shared" si="45"/>
        <v>31745.303999999989</v>
      </c>
      <c r="EE4" s="300">
        <f t="shared" si="46"/>
        <v>31745.303999999989</v>
      </c>
      <c r="EF4" s="300">
        <f t="shared" si="47"/>
        <v>31745.303999999989</v>
      </c>
      <c r="EG4" s="300">
        <f t="shared" si="48"/>
        <v>31745.303999999989</v>
      </c>
      <c r="EH4" s="300">
        <f t="shared" si="49"/>
        <v>31745.303999999989</v>
      </c>
      <c r="EI4" s="300">
        <f t="shared" si="50"/>
        <v>31745.303999999989</v>
      </c>
      <c r="EJ4" s="300">
        <f t="shared" si="51"/>
        <v>31745.303999999989</v>
      </c>
      <c r="EK4" s="300">
        <f t="shared" si="52"/>
        <v>31745.303999999989</v>
      </c>
      <c r="EL4" s="300">
        <f t="shared" si="53"/>
        <v>31745.303999999989</v>
      </c>
      <c r="EM4" s="300">
        <f t="shared" si="54"/>
        <v>31745.303999999989</v>
      </c>
      <c r="EN4" s="300">
        <f t="shared" si="55"/>
        <v>31745.303999999989</v>
      </c>
      <c r="EO4" s="300">
        <f t="shared" si="56"/>
        <v>31745.303999999989</v>
      </c>
      <c r="EP4" s="300">
        <f t="shared" si="57"/>
        <v>31745.303999999989</v>
      </c>
      <c r="EQ4" s="300">
        <f t="shared" si="58"/>
        <v>31745.303999999989</v>
      </c>
      <c r="ER4" s="300">
        <f t="shared" si="59"/>
        <v>31745.303999999989</v>
      </c>
      <c r="ES4" s="300">
        <f t="shared" si="60"/>
        <v>31745.303999999989</v>
      </c>
      <c r="ET4" s="300">
        <f t="shared" si="61"/>
        <v>31745.303999999989</v>
      </c>
      <c r="EU4" s="300">
        <f t="shared" si="62"/>
        <v>31745.303999999989</v>
      </c>
      <c r="EV4" s="300">
        <f t="shared" si="63"/>
        <v>31745.303999999989</v>
      </c>
      <c r="EW4" s="300">
        <f t="shared" si="64"/>
        <v>7936.326</v>
      </c>
      <c r="EX4" s="300">
        <f t="shared" si="65"/>
        <v>7936.326</v>
      </c>
      <c r="EY4" s="300">
        <f t="shared" si="66"/>
        <v>7936.326</v>
      </c>
      <c r="EZ4" s="300">
        <f t="shared" si="67"/>
        <v>7936.326</v>
      </c>
      <c r="FA4" s="300">
        <f t="shared" si="68"/>
        <v>7936.326</v>
      </c>
      <c r="FB4" s="300">
        <f t="shared" si="69"/>
        <v>7936.326</v>
      </c>
      <c r="FC4" s="300">
        <f t="shared" si="70"/>
        <v>7936.326</v>
      </c>
      <c r="FD4" s="300">
        <f t="shared" si="71"/>
        <v>7936.326</v>
      </c>
      <c r="FE4" s="300">
        <f t="shared" si="72"/>
        <v>7936.326</v>
      </c>
      <c r="FF4" s="300">
        <f t="shared" si="73"/>
        <v>7936.326</v>
      </c>
      <c r="FG4" s="300">
        <f t="shared" si="74"/>
        <v>7936.326</v>
      </c>
      <c r="FH4" s="300">
        <f t="shared" si="75"/>
        <v>7936.326</v>
      </c>
      <c r="FI4" s="300">
        <f t="shared" si="76"/>
        <v>0</v>
      </c>
      <c r="FJ4" s="300">
        <f t="shared" si="77"/>
        <v>0</v>
      </c>
      <c r="FK4" s="300">
        <f t="shared" si="78"/>
        <v>0</v>
      </c>
      <c r="FL4" s="300">
        <f t="shared" si="79"/>
        <v>0</v>
      </c>
      <c r="FM4" s="300">
        <f t="shared" si="80"/>
        <v>0</v>
      </c>
      <c r="FN4" s="300">
        <f t="shared" si="81"/>
        <v>0</v>
      </c>
      <c r="FO4" s="300">
        <f t="shared" si="82"/>
        <v>0</v>
      </c>
      <c r="FP4" s="300">
        <f t="shared" si="83"/>
        <v>0</v>
      </c>
      <c r="FQ4" s="300">
        <f t="shared" si="84"/>
        <v>0</v>
      </c>
      <c r="FR4" s="300">
        <f t="shared" si="85"/>
        <v>0</v>
      </c>
      <c r="FS4" s="300">
        <f t="shared" si="86"/>
        <v>0</v>
      </c>
      <c r="FT4" s="300">
        <f t="shared" si="87"/>
        <v>0</v>
      </c>
      <c r="FU4" s="300">
        <f t="shared" si="88"/>
        <v>0</v>
      </c>
      <c r="FV4" s="300">
        <f t="shared" si="89"/>
        <v>0</v>
      </c>
      <c r="FW4" s="300">
        <f t="shared" si="90"/>
        <v>0</v>
      </c>
      <c r="FX4" s="300">
        <f t="shared" si="91"/>
        <v>0</v>
      </c>
      <c r="FY4" s="300">
        <f t="shared" si="92"/>
        <v>0</v>
      </c>
      <c r="FZ4" s="300">
        <f t="shared" si="93"/>
        <v>0</v>
      </c>
      <c r="GA4" s="300">
        <f t="shared" si="94"/>
        <v>0</v>
      </c>
      <c r="GB4" s="300">
        <f t="shared" si="95"/>
        <v>0</v>
      </c>
      <c r="GC4" s="300">
        <f t="shared" si="96"/>
        <v>0</v>
      </c>
      <c r="GD4" s="300">
        <f t="shared" si="97"/>
        <v>0</v>
      </c>
      <c r="GE4" s="300">
        <f t="shared" si="98"/>
        <v>0</v>
      </c>
      <c r="GF4" s="300">
        <f t="shared" si="99"/>
        <v>0</v>
      </c>
      <c r="GG4" s="300">
        <f t="shared" si="100"/>
        <v>0</v>
      </c>
      <c r="GH4" s="300">
        <f t="shared" si="101"/>
        <v>0</v>
      </c>
      <c r="GI4" s="300">
        <f t="shared" si="102"/>
        <v>0</v>
      </c>
      <c r="GJ4" s="300">
        <f t="shared" si="103"/>
        <v>0</v>
      </c>
      <c r="GK4" s="300">
        <f t="shared" si="104"/>
        <v>0</v>
      </c>
      <c r="GL4" s="300">
        <f t="shared" si="105"/>
        <v>0</v>
      </c>
      <c r="GM4" s="300">
        <f t="shared" si="106"/>
        <v>0</v>
      </c>
      <c r="GN4" s="300">
        <f t="shared" si="107"/>
        <v>0</v>
      </c>
      <c r="GO4" s="300">
        <f t="shared" si="108"/>
        <v>0</v>
      </c>
      <c r="GP4" s="300">
        <f t="shared" si="109"/>
        <v>0</v>
      </c>
      <c r="GQ4" s="300">
        <f t="shared" si="110"/>
        <v>0</v>
      </c>
      <c r="GR4" s="300">
        <f t="shared" si="111"/>
        <v>0</v>
      </c>
      <c r="GT4" s="120" t="str">
        <f>'Key assumptions'!$E$121</f>
        <v>$ Real (2024-2025)</v>
      </c>
      <c r="GU4" s="272"/>
      <c r="GV4" s="272"/>
      <c r="GW4" s="272"/>
      <c r="GX4" s="232">
        <f t="shared" ref="GX4:GZ23" si="113">SUMIF($DA$1:$GR$1,GX$2,$DA4:$GR4)</f>
        <v>0</v>
      </c>
      <c r="GY4" s="232">
        <f t="shared" si="113"/>
        <v>285707.73599999998</v>
      </c>
      <c r="GZ4" s="232">
        <f t="shared" si="113"/>
        <v>380943.64799999999</v>
      </c>
      <c r="HA4" s="232">
        <f t="shared" ref="HA4:HA19" si="114">SUMIF($DA$1:$GR$1,HA$2,$DA4:$GR4)</f>
        <v>380943.64799999999</v>
      </c>
      <c r="HB4" s="232">
        <f t="shared" ref="HB4:HE23" si="115">SUMIF($DA$1:$GR$1,HB$2,$DA4:$GR4)</f>
        <v>95235.911999999997</v>
      </c>
      <c r="HC4" s="232">
        <f t="shared" si="115"/>
        <v>0</v>
      </c>
      <c r="HD4" s="232">
        <f t="shared" si="115"/>
        <v>0</v>
      </c>
      <c r="HE4" s="232">
        <f t="shared" si="115"/>
        <v>0</v>
      </c>
      <c r="HF4" s="232">
        <f t="shared" ref="HF4:HF67" si="116">SUM(GU4:HE4)</f>
        <v>1142830.9439999999</v>
      </c>
      <c r="HG4" s="232">
        <v>0</v>
      </c>
    </row>
    <row r="5" spans="1:215" hidden="1" x14ac:dyDescent="0.2">
      <c r="A5" s="298" t="s">
        <v>233</v>
      </c>
      <c r="B5" s="334" t="s">
        <v>245</v>
      </c>
      <c r="C5" s="298" t="s">
        <v>240</v>
      </c>
      <c r="D5" s="298" t="s">
        <v>241</v>
      </c>
      <c r="E5" s="298" t="s">
        <v>246</v>
      </c>
      <c r="F5" s="299">
        <v>281.96965333333333</v>
      </c>
      <c r="G5" s="299"/>
      <c r="H5" s="299">
        <v>0</v>
      </c>
      <c r="I5" s="299">
        <v>0</v>
      </c>
      <c r="J5" s="299">
        <v>0</v>
      </c>
      <c r="K5" s="299">
        <v>0</v>
      </c>
      <c r="L5" s="299">
        <v>0</v>
      </c>
      <c r="M5" s="299">
        <v>0</v>
      </c>
      <c r="N5" s="299">
        <v>0</v>
      </c>
      <c r="O5" s="299">
        <v>0</v>
      </c>
      <c r="P5" s="299">
        <v>0</v>
      </c>
      <c r="Q5" s="299">
        <v>0</v>
      </c>
      <c r="R5" s="299">
        <v>0</v>
      </c>
      <c r="S5" s="299">
        <v>0</v>
      </c>
      <c r="T5" s="299">
        <v>0.10384615384615384</v>
      </c>
      <c r="U5" s="299">
        <v>0.10384615384615384</v>
      </c>
      <c r="V5" s="299">
        <v>0.10384615384615384</v>
      </c>
      <c r="W5" s="299">
        <v>0.10384615384615384</v>
      </c>
      <c r="X5" s="299">
        <v>0.10384615384615384</v>
      </c>
      <c r="Y5" s="299">
        <v>0.10384615384615384</v>
      </c>
      <c r="Z5" s="299">
        <v>0.10384615384615384</v>
      </c>
      <c r="AA5" s="299">
        <v>0.10384615384615384</v>
      </c>
      <c r="AB5" s="299">
        <v>0.10384615384615384</v>
      </c>
      <c r="AC5" s="299">
        <v>0.10384615384615384</v>
      </c>
      <c r="AD5" s="299">
        <v>0.10384615384615384</v>
      </c>
      <c r="AE5" s="299">
        <v>0.10384615384615384</v>
      </c>
      <c r="AF5" s="299">
        <v>0.11538461538461536</v>
      </c>
      <c r="AG5" s="299">
        <v>0.11538461538461536</v>
      </c>
      <c r="AH5" s="299">
        <v>0.11538461538461536</v>
      </c>
      <c r="AI5" s="299">
        <v>0.11538461538461536</v>
      </c>
      <c r="AJ5" s="299">
        <v>0.11538461538461536</v>
      </c>
      <c r="AK5" s="299">
        <v>0.11538461538461536</v>
      </c>
      <c r="AL5" s="299">
        <v>0.11538461538461536</v>
      </c>
      <c r="AM5" s="299">
        <v>0.11538461538461536</v>
      </c>
      <c r="AN5" s="299">
        <v>0.11538461538461536</v>
      </c>
      <c r="AO5" s="299">
        <v>0.11538461538461536</v>
      </c>
      <c r="AP5" s="299">
        <v>0.11538461538461536</v>
      </c>
      <c r="AQ5" s="299">
        <v>0.11538461538461536</v>
      </c>
      <c r="AR5" s="299">
        <v>0.11538461538461536</v>
      </c>
      <c r="AS5" s="299">
        <v>0.11538461538461536</v>
      </c>
      <c r="AT5" s="299">
        <v>0.11538461538461536</v>
      </c>
      <c r="AU5" s="299">
        <v>0.11538461538461536</v>
      </c>
      <c r="AV5" s="299">
        <v>0.11538461538461536</v>
      </c>
      <c r="AW5" s="299">
        <v>0.11538461538461536</v>
      </c>
      <c r="AX5" s="299">
        <v>0.11538461538461536</v>
      </c>
      <c r="AY5" s="299">
        <v>0.11538461538461536</v>
      </c>
      <c r="AZ5" s="299">
        <v>0.11538461538461536</v>
      </c>
      <c r="BA5" s="299">
        <v>0.11538461538461536</v>
      </c>
      <c r="BB5" s="299">
        <v>0.11538461538461536</v>
      </c>
      <c r="BC5" s="299">
        <v>0.11538461538461536</v>
      </c>
      <c r="BD5" s="299">
        <v>0.11538461538461536</v>
      </c>
      <c r="BE5" s="299">
        <v>0.11538461538461536</v>
      </c>
      <c r="BF5" s="299">
        <v>0.11538461538461536</v>
      </c>
      <c r="BG5" s="299">
        <v>0.11538461538461536</v>
      </c>
      <c r="BH5" s="299">
        <v>0.11538461538461536</v>
      </c>
      <c r="BI5" s="299">
        <v>0.11538461538461536</v>
      </c>
      <c r="BJ5" s="299">
        <v>0.11538461538461536</v>
      </c>
      <c r="BK5" s="299">
        <v>0.11538461538461536</v>
      </c>
      <c r="BL5" s="299">
        <v>0.11538461538461536</v>
      </c>
      <c r="BM5" s="299">
        <v>0.11538461538461536</v>
      </c>
      <c r="BN5" s="299">
        <v>0.11538461538461536</v>
      </c>
      <c r="BO5" s="299">
        <v>0.11538461538461536</v>
      </c>
      <c r="BP5" s="299">
        <v>9.6153846153846145E-2</v>
      </c>
      <c r="BQ5" s="299">
        <v>9.6153846153846145E-2</v>
      </c>
      <c r="BR5" s="299">
        <v>9.6153846153846145E-2</v>
      </c>
      <c r="BS5" s="299">
        <v>9.6153846153846145E-2</v>
      </c>
      <c r="BT5" s="299">
        <v>9.6153846153846145E-2</v>
      </c>
      <c r="BU5" s="299">
        <v>9.6153846153846145E-2</v>
      </c>
      <c r="BV5" s="299">
        <v>9.6153846153846145E-2</v>
      </c>
      <c r="BW5" s="299">
        <v>9.6153846153846145E-2</v>
      </c>
      <c r="BX5" s="299">
        <v>9.6153846153846145E-2</v>
      </c>
      <c r="BY5" s="299">
        <v>9.6153846153846145E-2</v>
      </c>
      <c r="BZ5" s="299">
        <v>9.6153846153846145E-2</v>
      </c>
      <c r="CA5" s="299">
        <v>9.6153846153846145E-2</v>
      </c>
      <c r="CB5" s="299">
        <v>0</v>
      </c>
      <c r="CC5" s="299">
        <v>0</v>
      </c>
      <c r="CD5" s="299">
        <v>0</v>
      </c>
      <c r="CE5" s="299">
        <v>0</v>
      </c>
      <c r="CF5" s="299">
        <v>0</v>
      </c>
      <c r="CG5" s="299">
        <v>0</v>
      </c>
      <c r="CH5" s="299">
        <v>0</v>
      </c>
      <c r="CI5" s="299">
        <v>0</v>
      </c>
      <c r="CJ5" s="299">
        <v>0</v>
      </c>
      <c r="CK5" s="299">
        <v>0</v>
      </c>
      <c r="CL5" s="299">
        <v>0</v>
      </c>
      <c r="CM5" s="299">
        <v>0</v>
      </c>
      <c r="CN5" s="299">
        <v>0</v>
      </c>
      <c r="CO5" s="299">
        <v>0</v>
      </c>
      <c r="CP5" s="299">
        <v>0</v>
      </c>
      <c r="CQ5" s="299">
        <v>0</v>
      </c>
      <c r="CR5" s="299">
        <v>0</v>
      </c>
      <c r="CS5" s="299">
        <v>0</v>
      </c>
      <c r="CT5" s="299">
        <v>0</v>
      </c>
      <c r="CU5" s="299">
        <v>0</v>
      </c>
      <c r="CV5" s="299">
        <v>0</v>
      </c>
      <c r="CW5" s="299">
        <v>0</v>
      </c>
      <c r="CX5" s="299">
        <v>0</v>
      </c>
      <c r="CY5" s="299">
        <v>0</v>
      </c>
      <c r="DA5" s="300">
        <f t="shared" si="16"/>
        <v>0</v>
      </c>
      <c r="DB5" s="300">
        <f t="shared" si="17"/>
        <v>0</v>
      </c>
      <c r="DC5" s="300">
        <f t="shared" si="18"/>
        <v>0</v>
      </c>
      <c r="DD5" s="300">
        <f t="shared" si="19"/>
        <v>0</v>
      </c>
      <c r="DE5" s="300">
        <f t="shared" si="20"/>
        <v>0</v>
      </c>
      <c r="DF5" s="300">
        <f t="shared" si="21"/>
        <v>0</v>
      </c>
      <c r="DG5" s="300">
        <f t="shared" si="22"/>
        <v>0</v>
      </c>
      <c r="DH5" s="300">
        <f t="shared" si="23"/>
        <v>0</v>
      </c>
      <c r="DI5" s="300">
        <f t="shared" si="24"/>
        <v>0</v>
      </c>
      <c r="DJ5" s="300">
        <f t="shared" si="25"/>
        <v>0</v>
      </c>
      <c r="DK5" s="300">
        <f t="shared" si="26"/>
        <v>0</v>
      </c>
      <c r="DL5" s="300">
        <f t="shared" si="27"/>
        <v>0</v>
      </c>
      <c r="DM5" s="300">
        <f t="shared" si="28"/>
        <v>4392.2195999999994</v>
      </c>
      <c r="DN5" s="300">
        <f t="shared" si="29"/>
        <v>4392.2195999999994</v>
      </c>
      <c r="DO5" s="300">
        <f t="shared" si="30"/>
        <v>4392.2195999999994</v>
      </c>
      <c r="DP5" s="300">
        <f t="shared" si="31"/>
        <v>4392.2195999999994</v>
      </c>
      <c r="DQ5" s="300">
        <f t="shared" si="32"/>
        <v>4392.2195999999994</v>
      </c>
      <c r="DR5" s="300">
        <f t="shared" si="33"/>
        <v>4392.2195999999994</v>
      </c>
      <c r="DS5" s="300">
        <f t="shared" si="34"/>
        <v>4392.2195999999994</v>
      </c>
      <c r="DT5" s="300">
        <f t="shared" si="35"/>
        <v>4392.2195999999994</v>
      </c>
      <c r="DU5" s="300">
        <f t="shared" si="36"/>
        <v>4392.2195999999994</v>
      </c>
      <c r="DV5" s="300">
        <f t="shared" si="37"/>
        <v>4392.2195999999994</v>
      </c>
      <c r="DW5" s="300">
        <f t="shared" si="38"/>
        <v>4392.2195999999994</v>
      </c>
      <c r="DX5" s="300">
        <f t="shared" si="39"/>
        <v>4392.2195999999994</v>
      </c>
      <c r="DY5" s="300">
        <f t="shared" si="40"/>
        <v>4880.2439999999988</v>
      </c>
      <c r="DZ5" s="300">
        <f t="shared" si="41"/>
        <v>4880.2439999999988</v>
      </c>
      <c r="EA5" s="300">
        <f t="shared" si="42"/>
        <v>4880.2439999999988</v>
      </c>
      <c r="EB5" s="300">
        <f t="shared" si="43"/>
        <v>4880.2439999999988</v>
      </c>
      <c r="EC5" s="300">
        <f t="shared" si="44"/>
        <v>4880.2439999999988</v>
      </c>
      <c r="ED5" s="300">
        <f t="shared" si="45"/>
        <v>4880.2439999999988</v>
      </c>
      <c r="EE5" s="300">
        <f t="shared" si="46"/>
        <v>4880.2439999999988</v>
      </c>
      <c r="EF5" s="300">
        <f t="shared" si="47"/>
        <v>4880.2439999999988</v>
      </c>
      <c r="EG5" s="300">
        <f t="shared" si="48"/>
        <v>4880.2439999999988</v>
      </c>
      <c r="EH5" s="300">
        <f t="shared" si="49"/>
        <v>4880.2439999999988</v>
      </c>
      <c r="EI5" s="300">
        <f t="shared" si="50"/>
        <v>4880.2439999999988</v>
      </c>
      <c r="EJ5" s="300">
        <f t="shared" si="51"/>
        <v>4880.2439999999988</v>
      </c>
      <c r="EK5" s="300">
        <f t="shared" si="52"/>
        <v>4880.2439999999988</v>
      </c>
      <c r="EL5" s="300">
        <f t="shared" si="53"/>
        <v>4880.2439999999988</v>
      </c>
      <c r="EM5" s="300">
        <f t="shared" si="54"/>
        <v>4880.2439999999988</v>
      </c>
      <c r="EN5" s="300">
        <f t="shared" si="55"/>
        <v>4880.2439999999988</v>
      </c>
      <c r="EO5" s="300">
        <f t="shared" si="56"/>
        <v>4880.2439999999988</v>
      </c>
      <c r="EP5" s="300">
        <f t="shared" si="57"/>
        <v>4880.2439999999988</v>
      </c>
      <c r="EQ5" s="300">
        <f t="shared" si="58"/>
        <v>4880.2439999999988</v>
      </c>
      <c r="ER5" s="300">
        <f t="shared" si="59"/>
        <v>4880.2439999999988</v>
      </c>
      <c r="ES5" s="300">
        <f t="shared" si="60"/>
        <v>4880.2439999999988</v>
      </c>
      <c r="ET5" s="300">
        <f t="shared" si="61"/>
        <v>4880.2439999999988</v>
      </c>
      <c r="EU5" s="300">
        <f t="shared" si="62"/>
        <v>4880.2439999999988</v>
      </c>
      <c r="EV5" s="300">
        <f t="shared" si="63"/>
        <v>4880.2439999999988</v>
      </c>
      <c r="EW5" s="300">
        <f t="shared" si="64"/>
        <v>4880.2439999999988</v>
      </c>
      <c r="EX5" s="300">
        <f t="shared" si="65"/>
        <v>4880.2439999999988</v>
      </c>
      <c r="EY5" s="300">
        <f t="shared" si="66"/>
        <v>4880.2439999999988</v>
      </c>
      <c r="EZ5" s="300">
        <f t="shared" si="67"/>
        <v>4880.2439999999988</v>
      </c>
      <c r="FA5" s="300">
        <f t="shared" si="68"/>
        <v>4880.2439999999988</v>
      </c>
      <c r="FB5" s="300">
        <f t="shared" si="69"/>
        <v>4880.2439999999988</v>
      </c>
      <c r="FC5" s="300">
        <f t="shared" si="70"/>
        <v>4880.2439999999988</v>
      </c>
      <c r="FD5" s="300">
        <f t="shared" si="71"/>
        <v>4880.2439999999988</v>
      </c>
      <c r="FE5" s="300">
        <f t="shared" si="72"/>
        <v>4880.2439999999988</v>
      </c>
      <c r="FF5" s="300">
        <f t="shared" si="73"/>
        <v>4880.2439999999988</v>
      </c>
      <c r="FG5" s="300">
        <f t="shared" si="74"/>
        <v>4880.2439999999988</v>
      </c>
      <c r="FH5" s="300">
        <f t="shared" si="75"/>
        <v>4880.2439999999988</v>
      </c>
      <c r="FI5" s="300">
        <f t="shared" si="76"/>
        <v>4066.8699999999994</v>
      </c>
      <c r="FJ5" s="300">
        <f t="shared" si="77"/>
        <v>4066.8699999999994</v>
      </c>
      <c r="FK5" s="300">
        <f t="shared" si="78"/>
        <v>4066.8699999999994</v>
      </c>
      <c r="FL5" s="300">
        <f t="shared" si="79"/>
        <v>4066.8699999999994</v>
      </c>
      <c r="FM5" s="300">
        <f t="shared" si="80"/>
        <v>4066.8699999999994</v>
      </c>
      <c r="FN5" s="300">
        <f t="shared" si="81"/>
        <v>4066.8699999999994</v>
      </c>
      <c r="FO5" s="300">
        <f t="shared" si="82"/>
        <v>4066.8699999999994</v>
      </c>
      <c r="FP5" s="300">
        <f t="shared" si="83"/>
        <v>4066.8699999999994</v>
      </c>
      <c r="FQ5" s="300">
        <f t="shared" si="84"/>
        <v>4066.8699999999994</v>
      </c>
      <c r="FR5" s="300">
        <f t="shared" si="85"/>
        <v>4066.8699999999994</v>
      </c>
      <c r="FS5" s="300">
        <f t="shared" si="86"/>
        <v>4066.8699999999994</v>
      </c>
      <c r="FT5" s="300">
        <f t="shared" si="87"/>
        <v>4066.8699999999994</v>
      </c>
      <c r="FU5" s="300">
        <f t="shared" si="88"/>
        <v>0</v>
      </c>
      <c r="FV5" s="300">
        <f t="shared" si="89"/>
        <v>0</v>
      </c>
      <c r="FW5" s="300">
        <f t="shared" si="90"/>
        <v>0</v>
      </c>
      <c r="FX5" s="300">
        <f t="shared" si="91"/>
        <v>0</v>
      </c>
      <c r="FY5" s="300">
        <f t="shared" si="92"/>
        <v>0</v>
      </c>
      <c r="FZ5" s="300">
        <f t="shared" si="93"/>
        <v>0</v>
      </c>
      <c r="GA5" s="300">
        <f t="shared" si="94"/>
        <v>0</v>
      </c>
      <c r="GB5" s="300">
        <f t="shared" si="95"/>
        <v>0</v>
      </c>
      <c r="GC5" s="300">
        <f t="shared" si="96"/>
        <v>0</v>
      </c>
      <c r="GD5" s="300">
        <f t="shared" si="97"/>
        <v>0</v>
      </c>
      <c r="GE5" s="300">
        <f t="shared" si="98"/>
        <v>0</v>
      </c>
      <c r="GF5" s="300">
        <f t="shared" si="99"/>
        <v>0</v>
      </c>
      <c r="GG5" s="300">
        <f t="shared" si="100"/>
        <v>0</v>
      </c>
      <c r="GH5" s="300">
        <f t="shared" si="101"/>
        <v>0</v>
      </c>
      <c r="GI5" s="300">
        <f t="shared" si="102"/>
        <v>0</v>
      </c>
      <c r="GJ5" s="300">
        <f t="shared" si="103"/>
        <v>0</v>
      </c>
      <c r="GK5" s="300">
        <f t="shared" si="104"/>
        <v>0</v>
      </c>
      <c r="GL5" s="300">
        <f t="shared" si="105"/>
        <v>0</v>
      </c>
      <c r="GM5" s="300">
        <f t="shared" si="106"/>
        <v>0</v>
      </c>
      <c r="GN5" s="300">
        <f t="shared" si="107"/>
        <v>0</v>
      </c>
      <c r="GO5" s="300">
        <f t="shared" si="108"/>
        <v>0</v>
      </c>
      <c r="GP5" s="300">
        <f t="shared" si="109"/>
        <v>0</v>
      </c>
      <c r="GQ5" s="300">
        <f t="shared" si="110"/>
        <v>0</v>
      </c>
      <c r="GR5" s="300">
        <f t="shared" si="111"/>
        <v>0</v>
      </c>
      <c r="GT5" s="120" t="str">
        <f>'Key assumptions'!$E$121</f>
        <v>$ Real (2024-2025)</v>
      </c>
      <c r="GU5" s="272"/>
      <c r="GV5" s="272"/>
      <c r="GW5" s="272"/>
      <c r="GX5" s="232">
        <f t="shared" si="113"/>
        <v>0</v>
      </c>
      <c r="GY5" s="232">
        <f t="shared" si="113"/>
        <v>52706.635199999982</v>
      </c>
      <c r="GZ5" s="232">
        <f t="shared" si="113"/>
        <v>58562.927999999985</v>
      </c>
      <c r="HA5" s="232">
        <f t="shared" si="114"/>
        <v>58562.927999999985</v>
      </c>
      <c r="HB5" s="232">
        <f t="shared" si="115"/>
        <v>58562.927999999985</v>
      </c>
      <c r="HC5" s="232">
        <f t="shared" si="115"/>
        <v>48802.44</v>
      </c>
      <c r="HD5" s="232">
        <f t="shared" si="115"/>
        <v>0</v>
      </c>
      <c r="HE5" s="232">
        <f t="shared" si="115"/>
        <v>0</v>
      </c>
      <c r="HF5" s="232">
        <f t="shared" si="116"/>
        <v>277197.85919999995</v>
      </c>
      <c r="HG5" s="232">
        <v>0</v>
      </c>
    </row>
    <row r="6" spans="1:215" hidden="1" x14ac:dyDescent="0.2">
      <c r="A6" s="298" t="s">
        <v>233</v>
      </c>
      <c r="B6" s="334" t="s">
        <v>247</v>
      </c>
      <c r="C6" s="298" t="s">
        <v>240</v>
      </c>
      <c r="D6" s="298" t="s">
        <v>241</v>
      </c>
      <c r="E6" s="298" t="s">
        <v>248</v>
      </c>
      <c r="F6" s="299">
        <v>262.29354666666666</v>
      </c>
      <c r="G6" s="299"/>
      <c r="H6" s="299">
        <v>0</v>
      </c>
      <c r="I6" s="299">
        <v>0</v>
      </c>
      <c r="J6" s="299">
        <v>0</v>
      </c>
      <c r="K6" s="299">
        <v>0</v>
      </c>
      <c r="L6" s="299">
        <v>0</v>
      </c>
      <c r="M6" s="299">
        <v>0</v>
      </c>
      <c r="N6" s="299">
        <v>0</v>
      </c>
      <c r="O6" s="299">
        <v>0</v>
      </c>
      <c r="P6" s="299">
        <v>0</v>
      </c>
      <c r="Q6" s="299">
        <v>0</v>
      </c>
      <c r="R6" s="299">
        <v>0</v>
      </c>
      <c r="S6" s="299">
        <v>0</v>
      </c>
      <c r="T6" s="299">
        <v>7.9120879120879103E-2</v>
      </c>
      <c r="U6" s="299">
        <v>7.9120879120879103E-2</v>
      </c>
      <c r="V6" s="299">
        <v>7.9120879120879103E-2</v>
      </c>
      <c r="W6" s="299">
        <v>7.9120879120879103E-2</v>
      </c>
      <c r="X6" s="299">
        <v>7.9120879120879103E-2</v>
      </c>
      <c r="Y6" s="299">
        <v>7.9120879120879103E-2</v>
      </c>
      <c r="Z6" s="299">
        <v>7.9120879120879103E-2</v>
      </c>
      <c r="AA6" s="299">
        <v>7.9120879120879103E-2</v>
      </c>
      <c r="AB6" s="299">
        <v>7.9120879120879103E-2</v>
      </c>
      <c r="AC6" s="299">
        <v>7.9120879120879103E-2</v>
      </c>
      <c r="AD6" s="299">
        <v>7.9120879120879103E-2</v>
      </c>
      <c r="AE6" s="299">
        <v>7.9120879120879103E-2</v>
      </c>
      <c r="AF6" s="299">
        <v>7.9120879120879103E-2</v>
      </c>
      <c r="AG6" s="299">
        <v>7.9120879120879103E-2</v>
      </c>
      <c r="AH6" s="299">
        <v>7.9120879120879103E-2</v>
      </c>
      <c r="AI6" s="299">
        <v>7.9120879120879103E-2</v>
      </c>
      <c r="AJ6" s="299">
        <v>7.9120879120879103E-2</v>
      </c>
      <c r="AK6" s="299">
        <v>7.9120879120879103E-2</v>
      </c>
      <c r="AL6" s="299">
        <v>7.9120879120879103E-2</v>
      </c>
      <c r="AM6" s="299">
        <v>7.9120879120879103E-2</v>
      </c>
      <c r="AN6" s="299">
        <v>7.9120879120879103E-2</v>
      </c>
      <c r="AO6" s="299">
        <v>7.9120879120879103E-2</v>
      </c>
      <c r="AP6" s="299">
        <v>7.9120879120879103E-2</v>
      </c>
      <c r="AQ6" s="299">
        <v>7.9120879120879103E-2</v>
      </c>
      <c r="AR6" s="299">
        <v>7.9120879120879103E-2</v>
      </c>
      <c r="AS6" s="299">
        <v>7.9120879120879103E-2</v>
      </c>
      <c r="AT6" s="299">
        <v>7.9120879120879103E-2</v>
      </c>
      <c r="AU6" s="299">
        <v>7.9120879120879103E-2</v>
      </c>
      <c r="AV6" s="299">
        <v>7.9120879120879103E-2</v>
      </c>
      <c r="AW6" s="299">
        <v>7.9120879120879103E-2</v>
      </c>
      <c r="AX6" s="299">
        <v>7.9120879120879103E-2</v>
      </c>
      <c r="AY6" s="299">
        <v>7.9120879120879103E-2</v>
      </c>
      <c r="AZ6" s="299">
        <v>7.9120879120879103E-2</v>
      </c>
      <c r="BA6" s="299">
        <v>7.9120879120879103E-2</v>
      </c>
      <c r="BB6" s="299">
        <v>7.9120879120879103E-2</v>
      </c>
      <c r="BC6" s="299">
        <v>7.9120879120879103E-2</v>
      </c>
      <c r="BD6" s="299">
        <v>7.9120879120879103E-2</v>
      </c>
      <c r="BE6" s="299">
        <v>7.9120879120879103E-2</v>
      </c>
      <c r="BF6" s="299">
        <v>7.9120879120879103E-2</v>
      </c>
      <c r="BG6" s="299">
        <v>7.9120879120879103E-2</v>
      </c>
      <c r="BH6" s="299">
        <v>7.9120879120879103E-2</v>
      </c>
      <c r="BI6" s="299">
        <v>7.9120879120879103E-2</v>
      </c>
      <c r="BJ6" s="299">
        <v>7.9120879120879103E-2</v>
      </c>
      <c r="BK6" s="299">
        <v>7.9120879120879103E-2</v>
      </c>
      <c r="BL6" s="299">
        <v>7.9120879120879103E-2</v>
      </c>
      <c r="BM6" s="299">
        <v>7.9120879120879103E-2</v>
      </c>
      <c r="BN6" s="299">
        <v>7.9120879120879103E-2</v>
      </c>
      <c r="BO6" s="299">
        <v>7.9120879120879103E-2</v>
      </c>
      <c r="BP6" s="299">
        <v>6.5934065934065922E-2</v>
      </c>
      <c r="BQ6" s="299">
        <v>6.5934065934065922E-2</v>
      </c>
      <c r="BR6" s="299">
        <v>6.5934065934065922E-2</v>
      </c>
      <c r="BS6" s="299">
        <v>6.5934065934065922E-2</v>
      </c>
      <c r="BT6" s="299">
        <v>6.5934065934065922E-2</v>
      </c>
      <c r="BU6" s="299">
        <v>6.5934065934065922E-2</v>
      </c>
      <c r="BV6" s="299">
        <v>6.5934065934065922E-2</v>
      </c>
      <c r="BW6" s="299">
        <v>6.5934065934065922E-2</v>
      </c>
      <c r="BX6" s="299">
        <v>6.5934065934065922E-2</v>
      </c>
      <c r="BY6" s="299">
        <v>6.5934065934065922E-2</v>
      </c>
      <c r="BZ6" s="299">
        <v>6.5934065934065922E-2</v>
      </c>
      <c r="CA6" s="299">
        <v>6.5934065934065922E-2</v>
      </c>
      <c r="CB6" s="299">
        <v>0</v>
      </c>
      <c r="CC6" s="299">
        <v>0</v>
      </c>
      <c r="CD6" s="299">
        <v>0</v>
      </c>
      <c r="CE6" s="299">
        <v>0</v>
      </c>
      <c r="CF6" s="299">
        <v>0</v>
      </c>
      <c r="CG6" s="299">
        <v>0</v>
      </c>
      <c r="CH6" s="299">
        <v>0</v>
      </c>
      <c r="CI6" s="299">
        <v>0</v>
      </c>
      <c r="CJ6" s="299">
        <v>0</v>
      </c>
      <c r="CK6" s="299">
        <v>0</v>
      </c>
      <c r="CL6" s="299">
        <v>0</v>
      </c>
      <c r="CM6" s="299">
        <v>0</v>
      </c>
      <c r="CN6" s="299">
        <v>0</v>
      </c>
      <c r="CO6" s="299">
        <v>0</v>
      </c>
      <c r="CP6" s="299">
        <v>0</v>
      </c>
      <c r="CQ6" s="299">
        <v>0</v>
      </c>
      <c r="CR6" s="299">
        <v>0</v>
      </c>
      <c r="CS6" s="299">
        <v>0</v>
      </c>
      <c r="CT6" s="299">
        <v>0</v>
      </c>
      <c r="CU6" s="299">
        <v>0</v>
      </c>
      <c r="CV6" s="299">
        <v>0</v>
      </c>
      <c r="CW6" s="299">
        <v>0</v>
      </c>
      <c r="CX6" s="299">
        <v>0</v>
      </c>
      <c r="CY6" s="299">
        <v>0</v>
      </c>
      <c r="DA6" s="300">
        <f t="shared" si="16"/>
        <v>0</v>
      </c>
      <c r="DB6" s="300">
        <f t="shared" si="17"/>
        <v>0</v>
      </c>
      <c r="DC6" s="300">
        <f t="shared" si="18"/>
        <v>0</v>
      </c>
      <c r="DD6" s="300">
        <f t="shared" si="19"/>
        <v>0</v>
      </c>
      <c r="DE6" s="300">
        <f t="shared" si="20"/>
        <v>0</v>
      </c>
      <c r="DF6" s="300">
        <f t="shared" si="21"/>
        <v>0</v>
      </c>
      <c r="DG6" s="300">
        <f t="shared" si="22"/>
        <v>0</v>
      </c>
      <c r="DH6" s="300">
        <f t="shared" si="23"/>
        <v>0</v>
      </c>
      <c r="DI6" s="300">
        <f t="shared" si="24"/>
        <v>0</v>
      </c>
      <c r="DJ6" s="300">
        <f t="shared" si="25"/>
        <v>0</v>
      </c>
      <c r="DK6" s="300">
        <f t="shared" si="26"/>
        <v>0</v>
      </c>
      <c r="DL6" s="300">
        <f t="shared" si="27"/>
        <v>0</v>
      </c>
      <c r="DM6" s="300">
        <f t="shared" si="28"/>
        <v>3112.9343999999996</v>
      </c>
      <c r="DN6" s="300">
        <f t="shared" si="29"/>
        <v>3112.9343999999996</v>
      </c>
      <c r="DO6" s="300">
        <f t="shared" si="30"/>
        <v>3112.9343999999996</v>
      </c>
      <c r="DP6" s="300">
        <f t="shared" si="31"/>
        <v>3112.9343999999996</v>
      </c>
      <c r="DQ6" s="300">
        <f t="shared" si="32"/>
        <v>3112.9343999999996</v>
      </c>
      <c r="DR6" s="300">
        <f t="shared" si="33"/>
        <v>3112.9343999999996</v>
      </c>
      <c r="DS6" s="300">
        <f t="shared" si="34"/>
        <v>3112.9343999999996</v>
      </c>
      <c r="DT6" s="300">
        <f t="shared" si="35"/>
        <v>3112.9343999999996</v>
      </c>
      <c r="DU6" s="300">
        <f t="shared" si="36"/>
        <v>3112.9343999999996</v>
      </c>
      <c r="DV6" s="300">
        <f t="shared" si="37"/>
        <v>3112.9343999999996</v>
      </c>
      <c r="DW6" s="300">
        <f t="shared" si="38"/>
        <v>3112.9343999999996</v>
      </c>
      <c r="DX6" s="300">
        <f t="shared" si="39"/>
        <v>3112.9343999999996</v>
      </c>
      <c r="DY6" s="300">
        <f t="shared" si="40"/>
        <v>3112.9343999999996</v>
      </c>
      <c r="DZ6" s="300">
        <f t="shared" si="41"/>
        <v>3112.9343999999996</v>
      </c>
      <c r="EA6" s="300">
        <f t="shared" si="42"/>
        <v>3112.9343999999996</v>
      </c>
      <c r="EB6" s="300">
        <f t="shared" si="43"/>
        <v>3112.9343999999996</v>
      </c>
      <c r="EC6" s="300">
        <f t="shared" si="44"/>
        <v>3112.9343999999996</v>
      </c>
      <c r="ED6" s="300">
        <f t="shared" si="45"/>
        <v>3112.9343999999996</v>
      </c>
      <c r="EE6" s="300">
        <f t="shared" si="46"/>
        <v>3112.9343999999996</v>
      </c>
      <c r="EF6" s="300">
        <f t="shared" si="47"/>
        <v>3112.9343999999996</v>
      </c>
      <c r="EG6" s="300">
        <f t="shared" si="48"/>
        <v>3112.9343999999996</v>
      </c>
      <c r="EH6" s="300">
        <f t="shared" si="49"/>
        <v>3112.9343999999996</v>
      </c>
      <c r="EI6" s="300">
        <f t="shared" si="50"/>
        <v>3112.9343999999996</v>
      </c>
      <c r="EJ6" s="300">
        <f t="shared" si="51"/>
        <v>3112.9343999999996</v>
      </c>
      <c r="EK6" s="300">
        <f t="shared" si="52"/>
        <v>3112.9343999999996</v>
      </c>
      <c r="EL6" s="300">
        <f t="shared" si="53"/>
        <v>3112.9343999999996</v>
      </c>
      <c r="EM6" s="300">
        <f t="shared" si="54"/>
        <v>3112.9343999999996</v>
      </c>
      <c r="EN6" s="300">
        <f t="shared" si="55"/>
        <v>3112.9343999999996</v>
      </c>
      <c r="EO6" s="300">
        <f t="shared" si="56"/>
        <v>3112.9343999999996</v>
      </c>
      <c r="EP6" s="300">
        <f t="shared" si="57"/>
        <v>3112.9343999999996</v>
      </c>
      <c r="EQ6" s="300">
        <f t="shared" si="58"/>
        <v>3112.9343999999996</v>
      </c>
      <c r="ER6" s="300">
        <f t="shared" si="59"/>
        <v>3112.9343999999996</v>
      </c>
      <c r="ES6" s="300">
        <f t="shared" si="60"/>
        <v>3112.9343999999996</v>
      </c>
      <c r="ET6" s="300">
        <f t="shared" si="61"/>
        <v>3112.9343999999996</v>
      </c>
      <c r="EU6" s="300">
        <f t="shared" si="62"/>
        <v>3112.9343999999996</v>
      </c>
      <c r="EV6" s="300">
        <f t="shared" si="63"/>
        <v>3112.9343999999996</v>
      </c>
      <c r="EW6" s="300">
        <f t="shared" si="64"/>
        <v>3112.9343999999996</v>
      </c>
      <c r="EX6" s="300">
        <f t="shared" si="65"/>
        <v>3112.9343999999996</v>
      </c>
      <c r="EY6" s="300">
        <f t="shared" si="66"/>
        <v>3112.9343999999996</v>
      </c>
      <c r="EZ6" s="300">
        <f t="shared" si="67"/>
        <v>3112.9343999999996</v>
      </c>
      <c r="FA6" s="300">
        <f t="shared" si="68"/>
        <v>3112.9343999999996</v>
      </c>
      <c r="FB6" s="300">
        <f t="shared" si="69"/>
        <v>3112.9343999999996</v>
      </c>
      <c r="FC6" s="300">
        <f t="shared" si="70"/>
        <v>3112.9343999999996</v>
      </c>
      <c r="FD6" s="300">
        <f t="shared" si="71"/>
        <v>3112.9343999999996</v>
      </c>
      <c r="FE6" s="300">
        <f t="shared" si="72"/>
        <v>3112.9343999999996</v>
      </c>
      <c r="FF6" s="300">
        <f t="shared" si="73"/>
        <v>3112.9343999999996</v>
      </c>
      <c r="FG6" s="300">
        <f t="shared" si="74"/>
        <v>3112.9343999999996</v>
      </c>
      <c r="FH6" s="300">
        <f t="shared" si="75"/>
        <v>3112.9343999999996</v>
      </c>
      <c r="FI6" s="300">
        <f t="shared" si="76"/>
        <v>2594.1119999999996</v>
      </c>
      <c r="FJ6" s="300">
        <f t="shared" si="77"/>
        <v>2594.1119999999996</v>
      </c>
      <c r="FK6" s="300">
        <f t="shared" si="78"/>
        <v>2594.1119999999996</v>
      </c>
      <c r="FL6" s="300">
        <f t="shared" si="79"/>
        <v>2594.1119999999996</v>
      </c>
      <c r="FM6" s="300">
        <f t="shared" si="80"/>
        <v>2594.1119999999996</v>
      </c>
      <c r="FN6" s="300">
        <f t="shared" si="81"/>
        <v>2594.1119999999996</v>
      </c>
      <c r="FO6" s="300">
        <f t="shared" si="82"/>
        <v>2594.1119999999996</v>
      </c>
      <c r="FP6" s="300">
        <f t="shared" si="83"/>
        <v>2594.1119999999996</v>
      </c>
      <c r="FQ6" s="300">
        <f t="shared" si="84"/>
        <v>2594.1119999999996</v>
      </c>
      <c r="FR6" s="300">
        <f t="shared" si="85"/>
        <v>2594.1119999999996</v>
      </c>
      <c r="FS6" s="300">
        <f t="shared" si="86"/>
        <v>2594.1119999999996</v>
      </c>
      <c r="FT6" s="300">
        <f t="shared" si="87"/>
        <v>2594.1119999999996</v>
      </c>
      <c r="FU6" s="300">
        <f t="shared" si="88"/>
        <v>0</v>
      </c>
      <c r="FV6" s="300">
        <f t="shared" si="89"/>
        <v>0</v>
      </c>
      <c r="FW6" s="300">
        <f t="shared" si="90"/>
        <v>0</v>
      </c>
      <c r="FX6" s="300">
        <f t="shared" si="91"/>
        <v>0</v>
      </c>
      <c r="FY6" s="300">
        <f t="shared" si="92"/>
        <v>0</v>
      </c>
      <c r="FZ6" s="300">
        <f t="shared" si="93"/>
        <v>0</v>
      </c>
      <c r="GA6" s="300">
        <f t="shared" si="94"/>
        <v>0</v>
      </c>
      <c r="GB6" s="300">
        <f t="shared" si="95"/>
        <v>0</v>
      </c>
      <c r="GC6" s="300">
        <f t="shared" si="96"/>
        <v>0</v>
      </c>
      <c r="GD6" s="300">
        <f t="shared" si="97"/>
        <v>0</v>
      </c>
      <c r="GE6" s="300">
        <f t="shared" si="98"/>
        <v>0</v>
      </c>
      <c r="GF6" s="300">
        <f t="shared" si="99"/>
        <v>0</v>
      </c>
      <c r="GG6" s="300">
        <f t="shared" si="100"/>
        <v>0</v>
      </c>
      <c r="GH6" s="300">
        <f t="shared" si="101"/>
        <v>0</v>
      </c>
      <c r="GI6" s="300">
        <f t="shared" si="102"/>
        <v>0</v>
      </c>
      <c r="GJ6" s="300">
        <f t="shared" si="103"/>
        <v>0</v>
      </c>
      <c r="GK6" s="300">
        <f t="shared" si="104"/>
        <v>0</v>
      </c>
      <c r="GL6" s="300">
        <f t="shared" si="105"/>
        <v>0</v>
      </c>
      <c r="GM6" s="300">
        <f t="shared" si="106"/>
        <v>0</v>
      </c>
      <c r="GN6" s="300">
        <f t="shared" si="107"/>
        <v>0</v>
      </c>
      <c r="GO6" s="300">
        <f t="shared" si="108"/>
        <v>0</v>
      </c>
      <c r="GP6" s="300">
        <f t="shared" si="109"/>
        <v>0</v>
      </c>
      <c r="GQ6" s="300">
        <f t="shared" si="110"/>
        <v>0</v>
      </c>
      <c r="GR6" s="300">
        <f t="shared" si="111"/>
        <v>0</v>
      </c>
      <c r="GT6" s="120" t="str">
        <f>'Key assumptions'!$E$121</f>
        <v>$ Real (2024-2025)</v>
      </c>
      <c r="GU6" s="272"/>
      <c r="GV6" s="272"/>
      <c r="GW6" s="272"/>
      <c r="GX6" s="232">
        <f t="shared" si="113"/>
        <v>0</v>
      </c>
      <c r="GY6" s="232">
        <f t="shared" si="113"/>
        <v>37355.212799999987</v>
      </c>
      <c r="GZ6" s="232">
        <f t="shared" si="113"/>
        <v>37355.212799999987</v>
      </c>
      <c r="HA6" s="232">
        <f t="shared" si="114"/>
        <v>37355.212799999987</v>
      </c>
      <c r="HB6" s="232">
        <f t="shared" si="115"/>
        <v>37355.212799999987</v>
      </c>
      <c r="HC6" s="232">
        <f t="shared" si="115"/>
        <v>31129.344000000001</v>
      </c>
      <c r="HD6" s="232">
        <f t="shared" si="115"/>
        <v>0</v>
      </c>
      <c r="HE6" s="232">
        <f t="shared" si="115"/>
        <v>0</v>
      </c>
      <c r="HF6" s="232">
        <f t="shared" si="116"/>
        <v>180550.19519999996</v>
      </c>
      <c r="HG6" s="232">
        <v>0</v>
      </c>
    </row>
    <row r="7" spans="1:215" hidden="1" x14ac:dyDescent="0.2">
      <c r="A7" s="298" t="s">
        <v>231</v>
      </c>
      <c r="B7" s="334" t="s">
        <v>249</v>
      </c>
      <c r="C7" s="298" t="s">
        <v>240</v>
      </c>
      <c r="D7" s="298" t="s">
        <v>241</v>
      </c>
      <c r="E7" s="298" t="s">
        <v>250</v>
      </c>
      <c r="F7" s="299">
        <v>340.78321333333332</v>
      </c>
      <c r="G7" s="299"/>
      <c r="H7" s="299">
        <v>0</v>
      </c>
      <c r="I7" s="299">
        <v>0</v>
      </c>
      <c r="J7" s="299">
        <v>0</v>
      </c>
      <c r="K7" s="299">
        <v>0</v>
      </c>
      <c r="L7" s="299">
        <v>0</v>
      </c>
      <c r="M7" s="299">
        <v>0</v>
      </c>
      <c r="N7" s="299">
        <v>0</v>
      </c>
      <c r="O7" s="299">
        <v>0</v>
      </c>
      <c r="P7" s="299">
        <v>0</v>
      </c>
      <c r="Q7" s="299">
        <v>0</v>
      </c>
      <c r="R7" s="299">
        <v>0</v>
      </c>
      <c r="S7" s="299">
        <v>0</v>
      </c>
      <c r="T7" s="299">
        <v>7.6923076923076927E-2</v>
      </c>
      <c r="U7" s="299">
        <v>7.6923076923076927E-2</v>
      </c>
      <c r="V7" s="299">
        <v>7.6923076923076927E-2</v>
      </c>
      <c r="W7" s="299">
        <v>7.6923076923076927E-2</v>
      </c>
      <c r="X7" s="299">
        <v>7.6923076923076927E-2</v>
      </c>
      <c r="Y7" s="299">
        <v>7.6923076923076927E-2</v>
      </c>
      <c r="Z7" s="299">
        <v>7.6923076923076927E-2</v>
      </c>
      <c r="AA7" s="299">
        <v>7.6923076923076927E-2</v>
      </c>
      <c r="AB7" s="299">
        <v>7.6923076923076927E-2</v>
      </c>
      <c r="AC7" s="299">
        <v>7.6923076923076927E-2</v>
      </c>
      <c r="AD7" s="299">
        <v>7.6923076923076927E-2</v>
      </c>
      <c r="AE7" s="299">
        <v>7.6923076923076927E-2</v>
      </c>
      <c r="AF7" s="299">
        <v>0.92307692307692324</v>
      </c>
      <c r="AG7" s="299">
        <v>0.92307692307692324</v>
      </c>
      <c r="AH7" s="299">
        <v>0.92307692307692324</v>
      </c>
      <c r="AI7" s="299">
        <v>0.92307692307692324</v>
      </c>
      <c r="AJ7" s="299">
        <v>0.92307692307692324</v>
      </c>
      <c r="AK7" s="299">
        <v>0.92307692307692324</v>
      </c>
      <c r="AL7" s="299">
        <v>0.92307692307692324</v>
      </c>
      <c r="AM7" s="299">
        <v>0.92307692307692324</v>
      </c>
      <c r="AN7" s="299">
        <v>0.92307692307692324</v>
      </c>
      <c r="AO7" s="299">
        <v>0.92307692307692324</v>
      </c>
      <c r="AP7" s="299">
        <v>0.92307692307692324</v>
      </c>
      <c r="AQ7" s="299">
        <v>0.92307692307692324</v>
      </c>
      <c r="AR7" s="299">
        <v>0.92307692307692324</v>
      </c>
      <c r="AS7" s="299">
        <v>0.92307692307692324</v>
      </c>
      <c r="AT7" s="299">
        <v>0.92307692307692324</v>
      </c>
      <c r="AU7" s="299">
        <v>0.92307692307692324</v>
      </c>
      <c r="AV7" s="299">
        <v>0.92307692307692324</v>
      </c>
      <c r="AW7" s="299">
        <v>0.92307692307692324</v>
      </c>
      <c r="AX7" s="299">
        <v>0.92307692307692324</v>
      </c>
      <c r="AY7" s="299">
        <v>0.92307692307692324</v>
      </c>
      <c r="AZ7" s="299">
        <v>0.92307692307692324</v>
      </c>
      <c r="BA7" s="299">
        <v>0.92307692307692324</v>
      </c>
      <c r="BB7" s="299">
        <v>0.92307692307692324</v>
      </c>
      <c r="BC7" s="299">
        <v>0.92307692307692324</v>
      </c>
      <c r="BD7" s="299">
        <v>0.92307692307692324</v>
      </c>
      <c r="BE7" s="299">
        <v>0.92307692307692324</v>
      </c>
      <c r="BF7" s="299">
        <v>0.92307692307692324</v>
      </c>
      <c r="BG7" s="299">
        <v>0.92307692307692324</v>
      </c>
      <c r="BH7" s="299">
        <v>0.92307692307692324</v>
      </c>
      <c r="BI7" s="299">
        <v>0.92307692307692324</v>
      </c>
      <c r="BJ7" s="299">
        <v>0.92307692307692324</v>
      </c>
      <c r="BK7" s="299">
        <v>0.92307692307692324</v>
      </c>
      <c r="BL7" s="299">
        <v>0.92307692307692324</v>
      </c>
      <c r="BM7" s="299">
        <v>0.92307692307692324</v>
      </c>
      <c r="BN7" s="299">
        <v>0.92307692307692324</v>
      </c>
      <c r="BO7" s="299">
        <v>0.92307692307692324</v>
      </c>
      <c r="BP7" s="299">
        <v>0.7692307692307695</v>
      </c>
      <c r="BQ7" s="299">
        <v>0.7692307692307695</v>
      </c>
      <c r="BR7" s="299">
        <v>0.7692307692307695</v>
      </c>
      <c r="BS7" s="299">
        <v>0.7692307692307695</v>
      </c>
      <c r="BT7" s="299">
        <v>0.7692307692307695</v>
      </c>
      <c r="BU7" s="299">
        <v>0.7692307692307695</v>
      </c>
      <c r="BV7" s="299">
        <v>0.7692307692307695</v>
      </c>
      <c r="BW7" s="299">
        <v>0.7692307692307695</v>
      </c>
      <c r="BX7" s="299">
        <v>0.7692307692307695</v>
      </c>
      <c r="BY7" s="299">
        <v>0.7692307692307695</v>
      </c>
      <c r="BZ7" s="299">
        <v>0.7692307692307695</v>
      </c>
      <c r="CA7" s="299">
        <v>0.7692307692307695</v>
      </c>
      <c r="CB7" s="299">
        <v>0</v>
      </c>
      <c r="CC7" s="299">
        <v>0</v>
      </c>
      <c r="CD7" s="299">
        <v>0</v>
      </c>
      <c r="CE7" s="299">
        <v>0</v>
      </c>
      <c r="CF7" s="299">
        <v>0</v>
      </c>
      <c r="CG7" s="299">
        <v>0</v>
      </c>
      <c r="CH7" s="299">
        <v>0</v>
      </c>
      <c r="CI7" s="299">
        <v>0</v>
      </c>
      <c r="CJ7" s="299">
        <v>0</v>
      </c>
      <c r="CK7" s="299">
        <v>0</v>
      </c>
      <c r="CL7" s="299">
        <v>0</v>
      </c>
      <c r="CM7" s="299">
        <v>0</v>
      </c>
      <c r="CN7" s="299">
        <v>0</v>
      </c>
      <c r="CO7" s="299">
        <v>0</v>
      </c>
      <c r="CP7" s="299">
        <v>0</v>
      </c>
      <c r="CQ7" s="299">
        <v>0</v>
      </c>
      <c r="CR7" s="299">
        <v>0</v>
      </c>
      <c r="CS7" s="299">
        <v>0</v>
      </c>
      <c r="CT7" s="299">
        <v>0</v>
      </c>
      <c r="CU7" s="299">
        <v>0</v>
      </c>
      <c r="CV7" s="299">
        <v>0</v>
      </c>
      <c r="CW7" s="299">
        <v>0</v>
      </c>
      <c r="CX7" s="299">
        <v>0</v>
      </c>
      <c r="CY7" s="299">
        <v>0</v>
      </c>
      <c r="DA7" s="300">
        <f t="shared" si="16"/>
        <v>0</v>
      </c>
      <c r="DB7" s="300">
        <f t="shared" si="17"/>
        <v>0</v>
      </c>
      <c r="DC7" s="300">
        <f t="shared" si="18"/>
        <v>0</v>
      </c>
      <c r="DD7" s="300">
        <f t="shared" si="19"/>
        <v>0</v>
      </c>
      <c r="DE7" s="300">
        <f t="shared" si="20"/>
        <v>0</v>
      </c>
      <c r="DF7" s="300">
        <f t="shared" si="21"/>
        <v>0</v>
      </c>
      <c r="DG7" s="300">
        <f t="shared" si="22"/>
        <v>0</v>
      </c>
      <c r="DH7" s="300">
        <f t="shared" si="23"/>
        <v>0</v>
      </c>
      <c r="DI7" s="300">
        <f t="shared" si="24"/>
        <v>0</v>
      </c>
      <c r="DJ7" s="300">
        <f t="shared" si="25"/>
        <v>0</v>
      </c>
      <c r="DK7" s="300">
        <f t="shared" si="26"/>
        <v>0</v>
      </c>
      <c r="DL7" s="300">
        <f t="shared" si="27"/>
        <v>0</v>
      </c>
      <c r="DM7" s="300">
        <f t="shared" si="28"/>
        <v>3932.114</v>
      </c>
      <c r="DN7" s="300">
        <f t="shared" si="29"/>
        <v>3932.114</v>
      </c>
      <c r="DO7" s="300">
        <f t="shared" si="30"/>
        <v>3932.114</v>
      </c>
      <c r="DP7" s="300">
        <f t="shared" si="31"/>
        <v>3932.114</v>
      </c>
      <c r="DQ7" s="300">
        <f t="shared" si="32"/>
        <v>3932.114</v>
      </c>
      <c r="DR7" s="300">
        <f t="shared" si="33"/>
        <v>3932.114</v>
      </c>
      <c r="DS7" s="300">
        <f t="shared" si="34"/>
        <v>3932.114</v>
      </c>
      <c r="DT7" s="300">
        <f t="shared" si="35"/>
        <v>3932.114</v>
      </c>
      <c r="DU7" s="300">
        <f t="shared" si="36"/>
        <v>3932.114</v>
      </c>
      <c r="DV7" s="300">
        <f t="shared" si="37"/>
        <v>3932.114</v>
      </c>
      <c r="DW7" s="300">
        <f t="shared" si="38"/>
        <v>3932.114</v>
      </c>
      <c r="DX7" s="300">
        <f t="shared" si="39"/>
        <v>3932.114</v>
      </c>
      <c r="DY7" s="300">
        <f t="shared" si="40"/>
        <v>47185.368000000009</v>
      </c>
      <c r="DZ7" s="300">
        <f t="shared" si="41"/>
        <v>47185.368000000009</v>
      </c>
      <c r="EA7" s="300">
        <f t="shared" si="42"/>
        <v>47185.368000000009</v>
      </c>
      <c r="EB7" s="300">
        <f t="shared" si="43"/>
        <v>47185.368000000009</v>
      </c>
      <c r="EC7" s="300">
        <f t="shared" si="44"/>
        <v>47185.368000000009</v>
      </c>
      <c r="ED7" s="300">
        <f t="shared" si="45"/>
        <v>47185.368000000009</v>
      </c>
      <c r="EE7" s="300">
        <f t="shared" si="46"/>
        <v>47185.368000000009</v>
      </c>
      <c r="EF7" s="300">
        <f t="shared" si="47"/>
        <v>47185.368000000009</v>
      </c>
      <c r="EG7" s="300">
        <f t="shared" si="48"/>
        <v>47185.368000000009</v>
      </c>
      <c r="EH7" s="300">
        <f t="shared" si="49"/>
        <v>47185.368000000009</v>
      </c>
      <c r="EI7" s="300">
        <f t="shared" si="50"/>
        <v>47185.368000000009</v>
      </c>
      <c r="EJ7" s="300">
        <f t="shared" si="51"/>
        <v>47185.368000000009</v>
      </c>
      <c r="EK7" s="300">
        <f t="shared" si="52"/>
        <v>47185.368000000009</v>
      </c>
      <c r="EL7" s="300">
        <f t="shared" si="53"/>
        <v>47185.368000000009</v>
      </c>
      <c r="EM7" s="300">
        <f t="shared" si="54"/>
        <v>47185.368000000009</v>
      </c>
      <c r="EN7" s="300">
        <f t="shared" si="55"/>
        <v>47185.368000000009</v>
      </c>
      <c r="EO7" s="300">
        <f t="shared" si="56"/>
        <v>47185.368000000009</v>
      </c>
      <c r="EP7" s="300">
        <f t="shared" si="57"/>
        <v>47185.368000000009</v>
      </c>
      <c r="EQ7" s="300">
        <f t="shared" si="58"/>
        <v>47185.368000000009</v>
      </c>
      <c r="ER7" s="300">
        <f t="shared" si="59"/>
        <v>47185.368000000009</v>
      </c>
      <c r="ES7" s="300">
        <f t="shared" si="60"/>
        <v>47185.368000000009</v>
      </c>
      <c r="ET7" s="300">
        <f t="shared" si="61"/>
        <v>47185.368000000009</v>
      </c>
      <c r="EU7" s="300">
        <f t="shared" si="62"/>
        <v>47185.368000000009</v>
      </c>
      <c r="EV7" s="300">
        <f t="shared" si="63"/>
        <v>47185.368000000009</v>
      </c>
      <c r="EW7" s="300">
        <f t="shared" si="64"/>
        <v>47185.368000000009</v>
      </c>
      <c r="EX7" s="300">
        <f t="shared" si="65"/>
        <v>47185.368000000009</v>
      </c>
      <c r="EY7" s="300">
        <f t="shared" si="66"/>
        <v>47185.368000000009</v>
      </c>
      <c r="EZ7" s="300">
        <f t="shared" si="67"/>
        <v>47185.368000000009</v>
      </c>
      <c r="FA7" s="300">
        <f t="shared" si="68"/>
        <v>47185.368000000009</v>
      </c>
      <c r="FB7" s="300">
        <f t="shared" si="69"/>
        <v>47185.368000000009</v>
      </c>
      <c r="FC7" s="300">
        <f t="shared" si="70"/>
        <v>47185.368000000009</v>
      </c>
      <c r="FD7" s="300">
        <f t="shared" si="71"/>
        <v>47185.368000000009</v>
      </c>
      <c r="FE7" s="300">
        <f t="shared" si="72"/>
        <v>47185.368000000009</v>
      </c>
      <c r="FF7" s="300">
        <f t="shared" si="73"/>
        <v>47185.368000000009</v>
      </c>
      <c r="FG7" s="300">
        <f t="shared" si="74"/>
        <v>47185.368000000009</v>
      </c>
      <c r="FH7" s="300">
        <f t="shared" si="75"/>
        <v>47185.368000000009</v>
      </c>
      <c r="FI7" s="300">
        <f t="shared" si="76"/>
        <v>39321.140000000014</v>
      </c>
      <c r="FJ7" s="300">
        <f t="shared" si="77"/>
        <v>39321.140000000014</v>
      </c>
      <c r="FK7" s="300">
        <f t="shared" si="78"/>
        <v>39321.140000000014</v>
      </c>
      <c r="FL7" s="300">
        <f t="shared" si="79"/>
        <v>39321.140000000014</v>
      </c>
      <c r="FM7" s="300">
        <f t="shared" si="80"/>
        <v>39321.140000000014</v>
      </c>
      <c r="FN7" s="300">
        <f t="shared" si="81"/>
        <v>39321.140000000014</v>
      </c>
      <c r="FO7" s="300">
        <f t="shared" si="82"/>
        <v>39321.140000000014</v>
      </c>
      <c r="FP7" s="300">
        <f t="shared" si="83"/>
        <v>39321.140000000014</v>
      </c>
      <c r="FQ7" s="300">
        <f t="shared" si="84"/>
        <v>39321.140000000014</v>
      </c>
      <c r="FR7" s="300">
        <f t="shared" si="85"/>
        <v>39321.140000000014</v>
      </c>
      <c r="FS7" s="300">
        <f t="shared" si="86"/>
        <v>39321.140000000014</v>
      </c>
      <c r="FT7" s="300">
        <f t="shared" si="87"/>
        <v>39321.140000000014</v>
      </c>
      <c r="FU7" s="300">
        <f t="shared" si="88"/>
        <v>0</v>
      </c>
      <c r="FV7" s="300">
        <f t="shared" si="89"/>
        <v>0</v>
      </c>
      <c r="FW7" s="300">
        <f t="shared" si="90"/>
        <v>0</v>
      </c>
      <c r="FX7" s="300">
        <f t="shared" si="91"/>
        <v>0</v>
      </c>
      <c r="FY7" s="300">
        <f t="shared" si="92"/>
        <v>0</v>
      </c>
      <c r="FZ7" s="300">
        <f t="shared" si="93"/>
        <v>0</v>
      </c>
      <c r="GA7" s="300">
        <f t="shared" si="94"/>
        <v>0</v>
      </c>
      <c r="GB7" s="300">
        <f t="shared" si="95"/>
        <v>0</v>
      </c>
      <c r="GC7" s="300">
        <f t="shared" si="96"/>
        <v>0</v>
      </c>
      <c r="GD7" s="300">
        <f t="shared" si="97"/>
        <v>0</v>
      </c>
      <c r="GE7" s="300">
        <f t="shared" si="98"/>
        <v>0</v>
      </c>
      <c r="GF7" s="300">
        <f t="shared" si="99"/>
        <v>0</v>
      </c>
      <c r="GG7" s="300">
        <f t="shared" si="100"/>
        <v>0</v>
      </c>
      <c r="GH7" s="300">
        <f t="shared" si="101"/>
        <v>0</v>
      </c>
      <c r="GI7" s="300">
        <f t="shared" si="102"/>
        <v>0</v>
      </c>
      <c r="GJ7" s="300">
        <f t="shared" si="103"/>
        <v>0</v>
      </c>
      <c r="GK7" s="300">
        <f t="shared" si="104"/>
        <v>0</v>
      </c>
      <c r="GL7" s="300">
        <f t="shared" si="105"/>
        <v>0</v>
      </c>
      <c r="GM7" s="300">
        <f t="shared" si="106"/>
        <v>0</v>
      </c>
      <c r="GN7" s="300">
        <f t="shared" si="107"/>
        <v>0</v>
      </c>
      <c r="GO7" s="300">
        <f t="shared" si="108"/>
        <v>0</v>
      </c>
      <c r="GP7" s="300">
        <f t="shared" si="109"/>
        <v>0</v>
      </c>
      <c r="GQ7" s="300">
        <f t="shared" si="110"/>
        <v>0</v>
      </c>
      <c r="GR7" s="300">
        <f t="shared" si="111"/>
        <v>0</v>
      </c>
      <c r="GT7" s="120" t="str">
        <f>'Key assumptions'!$E$121</f>
        <v>$ Real (2024-2025)</v>
      </c>
      <c r="GU7" s="272"/>
      <c r="GV7" s="272"/>
      <c r="GW7" s="272"/>
      <c r="GX7" s="232">
        <f t="shared" si="113"/>
        <v>0</v>
      </c>
      <c r="GY7" s="232">
        <f t="shared" si="113"/>
        <v>47185.368000000009</v>
      </c>
      <c r="GZ7" s="232">
        <f t="shared" si="113"/>
        <v>566224.41600000008</v>
      </c>
      <c r="HA7" s="232">
        <f t="shared" si="114"/>
        <v>566224.41600000008</v>
      </c>
      <c r="HB7" s="232">
        <f t="shared" si="115"/>
        <v>566224.41600000008</v>
      </c>
      <c r="HC7" s="232">
        <f t="shared" si="115"/>
        <v>471853.68000000017</v>
      </c>
      <c r="HD7" s="232">
        <f t="shared" si="115"/>
        <v>0</v>
      </c>
      <c r="HE7" s="232">
        <f t="shared" si="115"/>
        <v>0</v>
      </c>
      <c r="HF7" s="232">
        <f t="shared" si="116"/>
        <v>2217712.2960000006</v>
      </c>
      <c r="HG7" s="232">
        <v>0</v>
      </c>
    </row>
    <row r="8" spans="1:215" hidden="1" x14ac:dyDescent="0.2">
      <c r="A8" s="298" t="s">
        <v>233</v>
      </c>
      <c r="B8" s="334" t="s">
        <v>251</v>
      </c>
      <c r="C8" s="298" t="s">
        <v>240</v>
      </c>
      <c r="D8" s="298" t="s">
        <v>241</v>
      </c>
      <c r="E8" s="298" t="s">
        <v>252</v>
      </c>
      <c r="F8" s="299">
        <v>323.62286666666665</v>
      </c>
      <c r="G8" s="299"/>
      <c r="H8" s="299">
        <v>0</v>
      </c>
      <c r="I8" s="299">
        <v>0</v>
      </c>
      <c r="J8" s="299">
        <v>0</v>
      </c>
      <c r="K8" s="299">
        <v>0</v>
      </c>
      <c r="L8" s="299">
        <v>0</v>
      </c>
      <c r="M8" s="299">
        <v>0</v>
      </c>
      <c r="N8" s="299">
        <v>0</v>
      </c>
      <c r="O8" s="299">
        <v>0</v>
      </c>
      <c r="P8" s="299">
        <v>0</v>
      </c>
      <c r="Q8" s="299">
        <v>0</v>
      </c>
      <c r="R8" s="299">
        <v>0</v>
      </c>
      <c r="S8" s="299">
        <v>0</v>
      </c>
      <c r="T8" s="299">
        <v>0.92307692307692313</v>
      </c>
      <c r="U8" s="299">
        <v>0.92307692307692313</v>
      </c>
      <c r="V8" s="299">
        <v>0.92307692307692313</v>
      </c>
      <c r="W8" s="299">
        <v>0.92307692307692313</v>
      </c>
      <c r="X8" s="299">
        <v>0.92307692307692313</v>
      </c>
      <c r="Y8" s="299">
        <v>0.92307692307692313</v>
      </c>
      <c r="Z8" s="299">
        <v>0.92307692307692313</v>
      </c>
      <c r="AA8" s="299">
        <v>0.92307692307692313</v>
      </c>
      <c r="AB8" s="299">
        <v>0.92307692307692313</v>
      </c>
      <c r="AC8" s="299">
        <v>0.92307692307692313</v>
      </c>
      <c r="AD8" s="299">
        <v>0.92307692307692313</v>
      </c>
      <c r="AE8" s="299">
        <v>0.92307692307692313</v>
      </c>
      <c r="AF8" s="299">
        <v>0.92307692307692313</v>
      </c>
      <c r="AG8" s="299">
        <v>0.92307692307692313</v>
      </c>
      <c r="AH8" s="299">
        <v>0.92307692307692313</v>
      </c>
      <c r="AI8" s="299">
        <v>0.92307692307692313</v>
      </c>
      <c r="AJ8" s="299">
        <v>0.92307692307692313</v>
      </c>
      <c r="AK8" s="299">
        <v>0.92307692307692313</v>
      </c>
      <c r="AL8" s="299">
        <v>0.92307692307692313</v>
      </c>
      <c r="AM8" s="299">
        <v>0.92307692307692313</v>
      </c>
      <c r="AN8" s="299">
        <v>0.92307692307692313</v>
      </c>
      <c r="AO8" s="299">
        <v>0.92307692307692313</v>
      </c>
      <c r="AP8" s="299">
        <v>0.92307692307692313</v>
      </c>
      <c r="AQ8" s="299">
        <v>0.92307692307692313</v>
      </c>
      <c r="AR8" s="299">
        <v>0.92307692307692313</v>
      </c>
      <c r="AS8" s="299">
        <v>0.92307692307692313</v>
      </c>
      <c r="AT8" s="299">
        <v>0.92307692307692313</v>
      </c>
      <c r="AU8" s="299">
        <v>0.92307692307692313</v>
      </c>
      <c r="AV8" s="299">
        <v>0.92307692307692313</v>
      </c>
      <c r="AW8" s="299">
        <v>0.92307692307692313</v>
      </c>
      <c r="AX8" s="299">
        <v>0.92307692307692313</v>
      </c>
      <c r="AY8" s="299">
        <v>0.92307692307692313</v>
      </c>
      <c r="AZ8" s="299">
        <v>0.92307692307692313</v>
      </c>
      <c r="BA8" s="299">
        <v>0.92307692307692313</v>
      </c>
      <c r="BB8" s="299">
        <v>0.92307692307692313</v>
      </c>
      <c r="BC8" s="299">
        <v>0.92307692307692313</v>
      </c>
      <c r="BD8" s="299">
        <v>0.92307692307692313</v>
      </c>
      <c r="BE8" s="299">
        <v>0.92307692307692313</v>
      </c>
      <c r="BF8" s="299">
        <v>0.92307692307692313</v>
      </c>
      <c r="BG8" s="299">
        <v>0.92307692307692313</v>
      </c>
      <c r="BH8" s="299">
        <v>0.92307692307692313</v>
      </c>
      <c r="BI8" s="299">
        <v>0.92307692307692313</v>
      </c>
      <c r="BJ8" s="299">
        <v>0.92307692307692313</v>
      </c>
      <c r="BK8" s="299">
        <v>0.92307692307692313</v>
      </c>
      <c r="BL8" s="299">
        <v>0.92307692307692313</v>
      </c>
      <c r="BM8" s="299">
        <v>0.92307692307692313</v>
      </c>
      <c r="BN8" s="299">
        <v>0.92307692307692313</v>
      </c>
      <c r="BO8" s="299">
        <v>0.92307692307692313</v>
      </c>
      <c r="BP8" s="299">
        <v>0.76923076923076927</v>
      </c>
      <c r="BQ8" s="299">
        <v>0.76923076923076927</v>
      </c>
      <c r="BR8" s="299">
        <v>0.76923076923076927</v>
      </c>
      <c r="BS8" s="299">
        <v>0.76923076923076927</v>
      </c>
      <c r="BT8" s="299">
        <v>0.76923076923076927</v>
      </c>
      <c r="BU8" s="299">
        <v>0.76923076923076927</v>
      </c>
      <c r="BV8" s="299">
        <v>0.76923076923076927</v>
      </c>
      <c r="BW8" s="299">
        <v>0.76923076923076927</v>
      </c>
      <c r="BX8" s="299">
        <v>0.76923076923076927</v>
      </c>
      <c r="BY8" s="299">
        <v>0.76923076923076927</v>
      </c>
      <c r="BZ8" s="299">
        <v>0.76923076923076927</v>
      </c>
      <c r="CA8" s="299">
        <v>0.76923076923076927</v>
      </c>
      <c r="CB8" s="299">
        <v>0</v>
      </c>
      <c r="CC8" s="299">
        <v>0</v>
      </c>
      <c r="CD8" s="299">
        <v>0</v>
      </c>
      <c r="CE8" s="299">
        <v>0</v>
      </c>
      <c r="CF8" s="299">
        <v>0</v>
      </c>
      <c r="CG8" s="299">
        <v>0</v>
      </c>
      <c r="CH8" s="299">
        <v>0</v>
      </c>
      <c r="CI8" s="299">
        <v>0</v>
      </c>
      <c r="CJ8" s="299">
        <v>0</v>
      </c>
      <c r="CK8" s="299">
        <v>0</v>
      </c>
      <c r="CL8" s="299">
        <v>0</v>
      </c>
      <c r="CM8" s="299">
        <v>0</v>
      </c>
      <c r="CN8" s="299">
        <v>0</v>
      </c>
      <c r="CO8" s="299">
        <v>0</v>
      </c>
      <c r="CP8" s="299">
        <v>0</v>
      </c>
      <c r="CQ8" s="299">
        <v>0</v>
      </c>
      <c r="CR8" s="299">
        <v>0</v>
      </c>
      <c r="CS8" s="299">
        <v>0</v>
      </c>
      <c r="CT8" s="299">
        <v>0</v>
      </c>
      <c r="CU8" s="299">
        <v>0</v>
      </c>
      <c r="CV8" s="299">
        <v>0</v>
      </c>
      <c r="CW8" s="299">
        <v>0</v>
      </c>
      <c r="CX8" s="299">
        <v>0</v>
      </c>
      <c r="CY8" s="299">
        <v>0</v>
      </c>
      <c r="DA8" s="300">
        <f t="shared" si="16"/>
        <v>0</v>
      </c>
      <c r="DB8" s="300">
        <f t="shared" si="17"/>
        <v>0</v>
      </c>
      <c r="DC8" s="300">
        <f t="shared" si="18"/>
        <v>0</v>
      </c>
      <c r="DD8" s="300">
        <f t="shared" si="19"/>
        <v>0</v>
      </c>
      <c r="DE8" s="300">
        <f t="shared" si="20"/>
        <v>0</v>
      </c>
      <c r="DF8" s="300">
        <f t="shared" si="21"/>
        <v>0</v>
      </c>
      <c r="DG8" s="300">
        <f t="shared" si="22"/>
        <v>0</v>
      </c>
      <c r="DH8" s="300">
        <f t="shared" si="23"/>
        <v>0</v>
      </c>
      <c r="DI8" s="300">
        <f t="shared" si="24"/>
        <v>0</v>
      </c>
      <c r="DJ8" s="300">
        <f t="shared" si="25"/>
        <v>0</v>
      </c>
      <c r="DK8" s="300">
        <f t="shared" si="26"/>
        <v>0</v>
      </c>
      <c r="DL8" s="300">
        <f t="shared" si="27"/>
        <v>0</v>
      </c>
      <c r="DM8" s="300">
        <f t="shared" si="28"/>
        <v>44809.32</v>
      </c>
      <c r="DN8" s="300">
        <f t="shared" si="29"/>
        <v>44809.32</v>
      </c>
      <c r="DO8" s="300">
        <f t="shared" si="30"/>
        <v>44809.32</v>
      </c>
      <c r="DP8" s="300">
        <f t="shared" si="31"/>
        <v>44809.32</v>
      </c>
      <c r="DQ8" s="300">
        <f t="shared" si="32"/>
        <v>44809.32</v>
      </c>
      <c r="DR8" s="300">
        <f t="shared" si="33"/>
        <v>44809.32</v>
      </c>
      <c r="DS8" s="300">
        <f t="shared" si="34"/>
        <v>44809.32</v>
      </c>
      <c r="DT8" s="300">
        <f t="shared" si="35"/>
        <v>44809.32</v>
      </c>
      <c r="DU8" s="300">
        <f t="shared" si="36"/>
        <v>44809.32</v>
      </c>
      <c r="DV8" s="300">
        <f t="shared" si="37"/>
        <v>44809.32</v>
      </c>
      <c r="DW8" s="300">
        <f t="shared" si="38"/>
        <v>44809.32</v>
      </c>
      <c r="DX8" s="300">
        <f t="shared" si="39"/>
        <v>44809.32</v>
      </c>
      <c r="DY8" s="300">
        <f t="shared" si="40"/>
        <v>44809.32</v>
      </c>
      <c r="DZ8" s="300">
        <f t="shared" si="41"/>
        <v>44809.32</v>
      </c>
      <c r="EA8" s="300">
        <f t="shared" si="42"/>
        <v>44809.32</v>
      </c>
      <c r="EB8" s="300">
        <f t="shared" si="43"/>
        <v>44809.32</v>
      </c>
      <c r="EC8" s="300">
        <f t="shared" si="44"/>
        <v>44809.32</v>
      </c>
      <c r="ED8" s="300">
        <f t="shared" si="45"/>
        <v>44809.32</v>
      </c>
      <c r="EE8" s="300">
        <f t="shared" si="46"/>
        <v>44809.32</v>
      </c>
      <c r="EF8" s="300">
        <f t="shared" si="47"/>
        <v>44809.32</v>
      </c>
      <c r="EG8" s="300">
        <f t="shared" si="48"/>
        <v>44809.32</v>
      </c>
      <c r="EH8" s="300">
        <f t="shared" si="49"/>
        <v>44809.32</v>
      </c>
      <c r="EI8" s="300">
        <f t="shared" si="50"/>
        <v>44809.32</v>
      </c>
      <c r="EJ8" s="300">
        <f t="shared" si="51"/>
        <v>44809.32</v>
      </c>
      <c r="EK8" s="300">
        <f t="shared" si="52"/>
        <v>44809.32</v>
      </c>
      <c r="EL8" s="300">
        <f t="shared" si="53"/>
        <v>44809.32</v>
      </c>
      <c r="EM8" s="300">
        <f t="shared" si="54"/>
        <v>44809.32</v>
      </c>
      <c r="EN8" s="300">
        <f t="shared" si="55"/>
        <v>44809.32</v>
      </c>
      <c r="EO8" s="300">
        <f t="shared" si="56"/>
        <v>44809.32</v>
      </c>
      <c r="EP8" s="300">
        <f t="shared" si="57"/>
        <v>44809.32</v>
      </c>
      <c r="EQ8" s="300">
        <f t="shared" si="58"/>
        <v>44809.32</v>
      </c>
      <c r="ER8" s="300">
        <f t="shared" si="59"/>
        <v>44809.32</v>
      </c>
      <c r="ES8" s="300">
        <f t="shared" si="60"/>
        <v>44809.32</v>
      </c>
      <c r="ET8" s="300">
        <f t="shared" si="61"/>
        <v>44809.32</v>
      </c>
      <c r="EU8" s="300">
        <f t="shared" si="62"/>
        <v>44809.32</v>
      </c>
      <c r="EV8" s="300">
        <f t="shared" si="63"/>
        <v>44809.32</v>
      </c>
      <c r="EW8" s="300">
        <f t="shared" si="64"/>
        <v>44809.32</v>
      </c>
      <c r="EX8" s="300">
        <f t="shared" si="65"/>
        <v>44809.32</v>
      </c>
      <c r="EY8" s="300">
        <f t="shared" si="66"/>
        <v>44809.32</v>
      </c>
      <c r="EZ8" s="300">
        <f t="shared" si="67"/>
        <v>44809.32</v>
      </c>
      <c r="FA8" s="300">
        <f t="shared" si="68"/>
        <v>44809.32</v>
      </c>
      <c r="FB8" s="300">
        <f t="shared" si="69"/>
        <v>44809.32</v>
      </c>
      <c r="FC8" s="300">
        <f t="shared" si="70"/>
        <v>44809.32</v>
      </c>
      <c r="FD8" s="300">
        <f t="shared" si="71"/>
        <v>44809.32</v>
      </c>
      <c r="FE8" s="300">
        <f t="shared" si="72"/>
        <v>44809.32</v>
      </c>
      <c r="FF8" s="300">
        <f t="shared" si="73"/>
        <v>44809.32</v>
      </c>
      <c r="FG8" s="300">
        <f t="shared" si="74"/>
        <v>44809.32</v>
      </c>
      <c r="FH8" s="300">
        <f t="shared" si="75"/>
        <v>44809.32</v>
      </c>
      <c r="FI8" s="300">
        <f t="shared" si="76"/>
        <v>37341.1</v>
      </c>
      <c r="FJ8" s="300">
        <f t="shared" si="77"/>
        <v>37341.1</v>
      </c>
      <c r="FK8" s="300">
        <f t="shared" si="78"/>
        <v>37341.1</v>
      </c>
      <c r="FL8" s="300">
        <f t="shared" si="79"/>
        <v>37341.1</v>
      </c>
      <c r="FM8" s="300">
        <f t="shared" si="80"/>
        <v>37341.1</v>
      </c>
      <c r="FN8" s="300">
        <f t="shared" si="81"/>
        <v>37341.1</v>
      </c>
      <c r="FO8" s="300">
        <f t="shared" si="82"/>
        <v>37341.1</v>
      </c>
      <c r="FP8" s="300">
        <f t="shared" si="83"/>
        <v>37341.1</v>
      </c>
      <c r="FQ8" s="300">
        <f t="shared" si="84"/>
        <v>37341.1</v>
      </c>
      <c r="FR8" s="300">
        <f t="shared" si="85"/>
        <v>37341.1</v>
      </c>
      <c r="FS8" s="300">
        <f t="shared" si="86"/>
        <v>37341.1</v>
      </c>
      <c r="FT8" s="300">
        <f t="shared" si="87"/>
        <v>37341.1</v>
      </c>
      <c r="FU8" s="300">
        <f t="shared" si="88"/>
        <v>0</v>
      </c>
      <c r="FV8" s="300">
        <f t="shared" si="89"/>
        <v>0</v>
      </c>
      <c r="FW8" s="300">
        <f t="shared" si="90"/>
        <v>0</v>
      </c>
      <c r="FX8" s="300">
        <f t="shared" si="91"/>
        <v>0</v>
      </c>
      <c r="FY8" s="300">
        <f t="shared" si="92"/>
        <v>0</v>
      </c>
      <c r="FZ8" s="300">
        <f t="shared" si="93"/>
        <v>0</v>
      </c>
      <c r="GA8" s="300">
        <f t="shared" si="94"/>
        <v>0</v>
      </c>
      <c r="GB8" s="300">
        <f t="shared" si="95"/>
        <v>0</v>
      </c>
      <c r="GC8" s="300">
        <f t="shared" si="96"/>
        <v>0</v>
      </c>
      <c r="GD8" s="300">
        <f t="shared" si="97"/>
        <v>0</v>
      </c>
      <c r="GE8" s="300">
        <f t="shared" si="98"/>
        <v>0</v>
      </c>
      <c r="GF8" s="300">
        <f t="shared" si="99"/>
        <v>0</v>
      </c>
      <c r="GG8" s="300">
        <f t="shared" si="100"/>
        <v>0</v>
      </c>
      <c r="GH8" s="300">
        <f t="shared" si="101"/>
        <v>0</v>
      </c>
      <c r="GI8" s="300">
        <f t="shared" si="102"/>
        <v>0</v>
      </c>
      <c r="GJ8" s="300">
        <f t="shared" si="103"/>
        <v>0</v>
      </c>
      <c r="GK8" s="300">
        <f t="shared" si="104"/>
        <v>0</v>
      </c>
      <c r="GL8" s="300">
        <f t="shared" si="105"/>
        <v>0</v>
      </c>
      <c r="GM8" s="300">
        <f t="shared" si="106"/>
        <v>0</v>
      </c>
      <c r="GN8" s="300">
        <f t="shared" si="107"/>
        <v>0</v>
      </c>
      <c r="GO8" s="300">
        <f t="shared" si="108"/>
        <v>0</v>
      </c>
      <c r="GP8" s="300">
        <f t="shared" si="109"/>
        <v>0</v>
      </c>
      <c r="GQ8" s="300">
        <f t="shared" si="110"/>
        <v>0</v>
      </c>
      <c r="GR8" s="300">
        <f t="shared" si="111"/>
        <v>0</v>
      </c>
      <c r="GT8" s="120" t="str">
        <f>'Key assumptions'!$E$121</f>
        <v>$ Real (2024-2025)</v>
      </c>
      <c r="GU8" s="272"/>
      <c r="GV8" s="272"/>
      <c r="GW8" s="272"/>
      <c r="GX8" s="232">
        <f t="shared" si="113"/>
        <v>0</v>
      </c>
      <c r="GY8" s="232">
        <f t="shared" si="113"/>
        <v>537711.84</v>
      </c>
      <c r="GZ8" s="232">
        <f t="shared" si="113"/>
        <v>537711.84</v>
      </c>
      <c r="HA8" s="232">
        <f t="shared" si="114"/>
        <v>537711.84</v>
      </c>
      <c r="HB8" s="232">
        <f t="shared" si="115"/>
        <v>537711.84</v>
      </c>
      <c r="HC8" s="232">
        <f t="shared" si="115"/>
        <v>448093.1999999999</v>
      </c>
      <c r="HD8" s="232">
        <f t="shared" si="115"/>
        <v>0</v>
      </c>
      <c r="HE8" s="232">
        <f t="shared" si="115"/>
        <v>0</v>
      </c>
      <c r="HF8" s="232">
        <f t="shared" si="116"/>
        <v>2598940.5599999996</v>
      </c>
      <c r="HG8" s="232">
        <v>0</v>
      </c>
    </row>
    <row r="9" spans="1:215" hidden="1" x14ac:dyDescent="0.2">
      <c r="A9" s="298" t="s">
        <v>231</v>
      </c>
      <c r="B9" s="334" t="s">
        <v>253</v>
      </c>
      <c r="C9" s="298" t="s">
        <v>240</v>
      </c>
      <c r="D9" s="298" t="s">
        <v>241</v>
      </c>
      <c r="E9" s="298" t="s">
        <v>254</v>
      </c>
      <c r="F9" s="299">
        <v>173.23973333333333</v>
      </c>
      <c r="G9" s="299"/>
      <c r="H9" s="299">
        <v>0</v>
      </c>
      <c r="I9" s="299">
        <v>0</v>
      </c>
      <c r="J9" s="299">
        <v>0</v>
      </c>
      <c r="K9" s="299">
        <v>0</v>
      </c>
      <c r="L9" s="299">
        <v>0</v>
      </c>
      <c r="M9" s="299">
        <v>0</v>
      </c>
      <c r="N9" s="299">
        <v>0</v>
      </c>
      <c r="O9" s="299">
        <v>0</v>
      </c>
      <c r="P9" s="299">
        <v>0</v>
      </c>
      <c r="Q9" s="299">
        <v>0</v>
      </c>
      <c r="R9" s="299">
        <v>0</v>
      </c>
      <c r="S9" s="299">
        <v>0</v>
      </c>
      <c r="T9" s="299">
        <v>0.36923076923076931</v>
      </c>
      <c r="U9" s="299">
        <v>0.36923076923076931</v>
      </c>
      <c r="V9" s="299">
        <v>0.36923076923076931</v>
      </c>
      <c r="W9" s="299">
        <v>0.36923076923076931</v>
      </c>
      <c r="X9" s="299">
        <v>0.36923076923076931</v>
      </c>
      <c r="Y9" s="299">
        <v>0.36923076923076931</v>
      </c>
      <c r="Z9" s="299">
        <v>0.36923076923076931</v>
      </c>
      <c r="AA9" s="299">
        <v>0.36923076923076931</v>
      </c>
      <c r="AB9" s="299">
        <v>0.36923076923076931</v>
      </c>
      <c r="AC9" s="299">
        <v>0.36923076923076931</v>
      </c>
      <c r="AD9" s="299">
        <v>0.36923076923076931</v>
      </c>
      <c r="AE9" s="299">
        <v>0.36923076923076931</v>
      </c>
      <c r="AF9" s="299">
        <v>0</v>
      </c>
      <c r="AG9" s="299">
        <v>0</v>
      </c>
      <c r="AH9" s="299">
        <v>0</v>
      </c>
      <c r="AI9" s="299">
        <v>0</v>
      </c>
      <c r="AJ9" s="299">
        <v>0</v>
      </c>
      <c r="AK9" s="299">
        <v>0</v>
      </c>
      <c r="AL9" s="299">
        <v>0</v>
      </c>
      <c r="AM9" s="299">
        <v>0</v>
      </c>
      <c r="AN9" s="299">
        <v>0</v>
      </c>
      <c r="AO9" s="299">
        <v>0</v>
      </c>
      <c r="AP9" s="299">
        <v>0</v>
      </c>
      <c r="AQ9" s="299">
        <v>0</v>
      </c>
      <c r="AR9" s="299">
        <v>0</v>
      </c>
      <c r="AS9" s="299">
        <v>0</v>
      </c>
      <c r="AT9" s="299">
        <v>0</v>
      </c>
      <c r="AU9" s="299">
        <v>0</v>
      </c>
      <c r="AV9" s="299">
        <v>0</v>
      </c>
      <c r="AW9" s="299">
        <v>0</v>
      </c>
      <c r="AX9" s="299">
        <v>0</v>
      </c>
      <c r="AY9" s="299">
        <v>0</v>
      </c>
      <c r="AZ9" s="299">
        <v>0</v>
      </c>
      <c r="BA9" s="299">
        <v>0</v>
      </c>
      <c r="BB9" s="299">
        <v>0</v>
      </c>
      <c r="BC9" s="299">
        <v>0</v>
      </c>
      <c r="BD9" s="299">
        <v>0</v>
      </c>
      <c r="BE9" s="299">
        <v>0</v>
      </c>
      <c r="BF9" s="299">
        <v>0</v>
      </c>
      <c r="BG9" s="299">
        <v>0</v>
      </c>
      <c r="BH9" s="299">
        <v>0</v>
      </c>
      <c r="BI9" s="299">
        <v>0</v>
      </c>
      <c r="BJ9" s="299">
        <v>0</v>
      </c>
      <c r="BK9" s="299">
        <v>0</v>
      </c>
      <c r="BL9" s="299">
        <v>0</v>
      </c>
      <c r="BM9" s="299">
        <v>0</v>
      </c>
      <c r="BN9" s="299">
        <v>0</v>
      </c>
      <c r="BO9" s="299">
        <v>0</v>
      </c>
      <c r="BP9" s="299">
        <v>0</v>
      </c>
      <c r="BQ9" s="299">
        <v>0</v>
      </c>
      <c r="BR9" s="299">
        <v>0</v>
      </c>
      <c r="BS9" s="299">
        <v>0</v>
      </c>
      <c r="BT9" s="299">
        <v>0</v>
      </c>
      <c r="BU9" s="299">
        <v>0</v>
      </c>
      <c r="BV9" s="299">
        <v>0</v>
      </c>
      <c r="BW9" s="299">
        <v>0</v>
      </c>
      <c r="BX9" s="299">
        <v>0</v>
      </c>
      <c r="BY9" s="299">
        <v>0</v>
      </c>
      <c r="BZ9" s="299">
        <v>0</v>
      </c>
      <c r="CA9" s="299">
        <v>0</v>
      </c>
      <c r="CB9" s="299">
        <v>0</v>
      </c>
      <c r="CC9" s="299">
        <v>0</v>
      </c>
      <c r="CD9" s="299">
        <v>0</v>
      </c>
      <c r="CE9" s="299">
        <v>0</v>
      </c>
      <c r="CF9" s="299">
        <v>0</v>
      </c>
      <c r="CG9" s="299">
        <v>0</v>
      </c>
      <c r="CH9" s="299">
        <v>0</v>
      </c>
      <c r="CI9" s="299">
        <v>0</v>
      </c>
      <c r="CJ9" s="299">
        <v>0</v>
      </c>
      <c r="CK9" s="299">
        <v>0</v>
      </c>
      <c r="CL9" s="299">
        <v>0</v>
      </c>
      <c r="CM9" s="299">
        <v>0</v>
      </c>
      <c r="CN9" s="299">
        <v>0</v>
      </c>
      <c r="CO9" s="299">
        <v>0</v>
      </c>
      <c r="CP9" s="299">
        <v>0</v>
      </c>
      <c r="CQ9" s="299">
        <v>0</v>
      </c>
      <c r="CR9" s="299">
        <v>0</v>
      </c>
      <c r="CS9" s="299">
        <v>0</v>
      </c>
      <c r="CT9" s="299">
        <v>0</v>
      </c>
      <c r="CU9" s="299">
        <v>0</v>
      </c>
      <c r="CV9" s="299">
        <v>0</v>
      </c>
      <c r="CW9" s="299">
        <v>0</v>
      </c>
      <c r="CX9" s="299">
        <v>0</v>
      </c>
      <c r="CY9" s="299">
        <v>0</v>
      </c>
      <c r="DA9" s="300">
        <f t="shared" si="16"/>
        <v>0</v>
      </c>
      <c r="DB9" s="300">
        <f t="shared" si="17"/>
        <v>0</v>
      </c>
      <c r="DC9" s="300">
        <f t="shared" si="18"/>
        <v>0</v>
      </c>
      <c r="DD9" s="300">
        <f t="shared" si="19"/>
        <v>0</v>
      </c>
      <c r="DE9" s="300">
        <f t="shared" si="20"/>
        <v>0</v>
      </c>
      <c r="DF9" s="300">
        <f t="shared" si="21"/>
        <v>0</v>
      </c>
      <c r="DG9" s="300">
        <f t="shared" si="22"/>
        <v>0</v>
      </c>
      <c r="DH9" s="300">
        <f t="shared" si="23"/>
        <v>0</v>
      </c>
      <c r="DI9" s="300">
        <f t="shared" si="24"/>
        <v>0</v>
      </c>
      <c r="DJ9" s="300">
        <f t="shared" si="25"/>
        <v>0</v>
      </c>
      <c r="DK9" s="300">
        <f t="shared" si="26"/>
        <v>0</v>
      </c>
      <c r="DL9" s="300">
        <f t="shared" si="27"/>
        <v>0</v>
      </c>
      <c r="DM9" s="300">
        <f t="shared" si="28"/>
        <v>9594.8160000000025</v>
      </c>
      <c r="DN9" s="300">
        <f t="shared" si="29"/>
        <v>9594.8160000000025</v>
      </c>
      <c r="DO9" s="300">
        <f t="shared" si="30"/>
        <v>9594.8160000000025</v>
      </c>
      <c r="DP9" s="300">
        <f t="shared" si="31"/>
        <v>9594.8160000000025</v>
      </c>
      <c r="DQ9" s="300">
        <f t="shared" si="32"/>
        <v>9594.8160000000025</v>
      </c>
      <c r="DR9" s="300">
        <f t="shared" si="33"/>
        <v>9594.8160000000025</v>
      </c>
      <c r="DS9" s="300">
        <f t="shared" si="34"/>
        <v>9594.8160000000025</v>
      </c>
      <c r="DT9" s="300">
        <f t="shared" si="35"/>
        <v>9594.8160000000025</v>
      </c>
      <c r="DU9" s="300">
        <f t="shared" si="36"/>
        <v>9594.8160000000025</v>
      </c>
      <c r="DV9" s="300">
        <f t="shared" si="37"/>
        <v>9594.8160000000025</v>
      </c>
      <c r="DW9" s="300">
        <f t="shared" si="38"/>
        <v>9594.8160000000025</v>
      </c>
      <c r="DX9" s="300">
        <f t="shared" si="39"/>
        <v>9594.8160000000025</v>
      </c>
      <c r="DY9" s="300">
        <f t="shared" si="40"/>
        <v>0</v>
      </c>
      <c r="DZ9" s="300">
        <f t="shared" si="41"/>
        <v>0</v>
      </c>
      <c r="EA9" s="300">
        <f t="shared" si="42"/>
        <v>0</v>
      </c>
      <c r="EB9" s="300">
        <f t="shared" si="43"/>
        <v>0</v>
      </c>
      <c r="EC9" s="300">
        <f t="shared" si="44"/>
        <v>0</v>
      </c>
      <c r="ED9" s="300">
        <f t="shared" si="45"/>
        <v>0</v>
      </c>
      <c r="EE9" s="300">
        <f t="shared" si="46"/>
        <v>0</v>
      </c>
      <c r="EF9" s="300">
        <f t="shared" si="47"/>
        <v>0</v>
      </c>
      <c r="EG9" s="300">
        <f t="shared" si="48"/>
        <v>0</v>
      </c>
      <c r="EH9" s="300">
        <f t="shared" si="49"/>
        <v>0</v>
      </c>
      <c r="EI9" s="300">
        <f t="shared" si="50"/>
        <v>0</v>
      </c>
      <c r="EJ9" s="300">
        <f t="shared" si="51"/>
        <v>0</v>
      </c>
      <c r="EK9" s="300">
        <f t="shared" si="52"/>
        <v>0</v>
      </c>
      <c r="EL9" s="300">
        <f t="shared" si="53"/>
        <v>0</v>
      </c>
      <c r="EM9" s="300">
        <f t="shared" si="54"/>
        <v>0</v>
      </c>
      <c r="EN9" s="300">
        <f t="shared" si="55"/>
        <v>0</v>
      </c>
      <c r="EO9" s="300">
        <f t="shared" si="56"/>
        <v>0</v>
      </c>
      <c r="EP9" s="300">
        <f t="shared" si="57"/>
        <v>0</v>
      </c>
      <c r="EQ9" s="300">
        <f t="shared" si="58"/>
        <v>0</v>
      </c>
      <c r="ER9" s="300">
        <f t="shared" si="59"/>
        <v>0</v>
      </c>
      <c r="ES9" s="300">
        <f t="shared" si="60"/>
        <v>0</v>
      </c>
      <c r="ET9" s="300">
        <f t="shared" si="61"/>
        <v>0</v>
      </c>
      <c r="EU9" s="300">
        <f t="shared" si="62"/>
        <v>0</v>
      </c>
      <c r="EV9" s="300">
        <f t="shared" si="63"/>
        <v>0</v>
      </c>
      <c r="EW9" s="300">
        <f t="shared" si="64"/>
        <v>0</v>
      </c>
      <c r="EX9" s="300">
        <f t="shared" si="65"/>
        <v>0</v>
      </c>
      <c r="EY9" s="300">
        <f t="shared" si="66"/>
        <v>0</v>
      </c>
      <c r="EZ9" s="300">
        <f t="shared" si="67"/>
        <v>0</v>
      </c>
      <c r="FA9" s="300">
        <f t="shared" si="68"/>
        <v>0</v>
      </c>
      <c r="FB9" s="300">
        <f t="shared" si="69"/>
        <v>0</v>
      </c>
      <c r="FC9" s="300">
        <f t="shared" si="70"/>
        <v>0</v>
      </c>
      <c r="FD9" s="300">
        <f t="shared" si="71"/>
        <v>0</v>
      </c>
      <c r="FE9" s="300">
        <f t="shared" si="72"/>
        <v>0</v>
      </c>
      <c r="FF9" s="300">
        <f t="shared" si="73"/>
        <v>0</v>
      </c>
      <c r="FG9" s="300">
        <f t="shared" si="74"/>
        <v>0</v>
      </c>
      <c r="FH9" s="300">
        <f t="shared" si="75"/>
        <v>0</v>
      </c>
      <c r="FI9" s="300">
        <f t="shared" si="76"/>
        <v>0</v>
      </c>
      <c r="FJ9" s="300">
        <f t="shared" si="77"/>
        <v>0</v>
      </c>
      <c r="FK9" s="300">
        <f t="shared" si="78"/>
        <v>0</v>
      </c>
      <c r="FL9" s="300">
        <f t="shared" si="79"/>
        <v>0</v>
      </c>
      <c r="FM9" s="300">
        <f t="shared" si="80"/>
        <v>0</v>
      </c>
      <c r="FN9" s="300">
        <f t="shared" si="81"/>
        <v>0</v>
      </c>
      <c r="FO9" s="300">
        <f t="shared" si="82"/>
        <v>0</v>
      </c>
      <c r="FP9" s="300">
        <f t="shared" si="83"/>
        <v>0</v>
      </c>
      <c r="FQ9" s="300">
        <f t="shared" si="84"/>
        <v>0</v>
      </c>
      <c r="FR9" s="300">
        <f t="shared" si="85"/>
        <v>0</v>
      </c>
      <c r="FS9" s="300">
        <f t="shared" si="86"/>
        <v>0</v>
      </c>
      <c r="FT9" s="300">
        <f t="shared" si="87"/>
        <v>0</v>
      </c>
      <c r="FU9" s="300">
        <f t="shared" si="88"/>
        <v>0</v>
      </c>
      <c r="FV9" s="300">
        <f t="shared" si="89"/>
        <v>0</v>
      </c>
      <c r="FW9" s="300">
        <f t="shared" si="90"/>
        <v>0</v>
      </c>
      <c r="FX9" s="300">
        <f t="shared" si="91"/>
        <v>0</v>
      </c>
      <c r="FY9" s="300">
        <f t="shared" si="92"/>
        <v>0</v>
      </c>
      <c r="FZ9" s="300">
        <f t="shared" si="93"/>
        <v>0</v>
      </c>
      <c r="GA9" s="300">
        <f t="shared" si="94"/>
        <v>0</v>
      </c>
      <c r="GB9" s="300">
        <f t="shared" si="95"/>
        <v>0</v>
      </c>
      <c r="GC9" s="300">
        <f t="shared" si="96"/>
        <v>0</v>
      </c>
      <c r="GD9" s="300">
        <f t="shared" si="97"/>
        <v>0</v>
      </c>
      <c r="GE9" s="300">
        <f t="shared" si="98"/>
        <v>0</v>
      </c>
      <c r="GF9" s="300">
        <f t="shared" si="99"/>
        <v>0</v>
      </c>
      <c r="GG9" s="300">
        <f t="shared" si="100"/>
        <v>0</v>
      </c>
      <c r="GH9" s="300">
        <f t="shared" si="101"/>
        <v>0</v>
      </c>
      <c r="GI9" s="300">
        <f t="shared" si="102"/>
        <v>0</v>
      </c>
      <c r="GJ9" s="300">
        <f t="shared" si="103"/>
        <v>0</v>
      </c>
      <c r="GK9" s="300">
        <f t="shared" si="104"/>
        <v>0</v>
      </c>
      <c r="GL9" s="300">
        <f t="shared" si="105"/>
        <v>0</v>
      </c>
      <c r="GM9" s="300">
        <f t="shared" si="106"/>
        <v>0</v>
      </c>
      <c r="GN9" s="300">
        <f t="shared" si="107"/>
        <v>0</v>
      </c>
      <c r="GO9" s="300">
        <f t="shared" si="108"/>
        <v>0</v>
      </c>
      <c r="GP9" s="300">
        <f t="shared" si="109"/>
        <v>0</v>
      </c>
      <c r="GQ9" s="300">
        <f t="shared" si="110"/>
        <v>0</v>
      </c>
      <c r="GR9" s="300">
        <f t="shared" si="111"/>
        <v>0</v>
      </c>
      <c r="GT9" s="120" t="str">
        <f>'Key assumptions'!$E$121</f>
        <v>$ Real (2024-2025)</v>
      </c>
      <c r="GU9" s="272"/>
      <c r="GV9" s="272"/>
      <c r="GW9" s="272"/>
      <c r="GX9" s="232">
        <f t="shared" si="113"/>
        <v>0</v>
      </c>
      <c r="GY9" s="232">
        <f t="shared" si="113"/>
        <v>115137.79200000006</v>
      </c>
      <c r="GZ9" s="232">
        <f t="shared" si="113"/>
        <v>0</v>
      </c>
      <c r="HA9" s="232">
        <f t="shared" si="114"/>
        <v>0</v>
      </c>
      <c r="HB9" s="232">
        <f t="shared" si="115"/>
        <v>0</v>
      </c>
      <c r="HC9" s="232">
        <f t="shared" si="115"/>
        <v>0</v>
      </c>
      <c r="HD9" s="232">
        <f t="shared" si="115"/>
        <v>0</v>
      </c>
      <c r="HE9" s="232">
        <f t="shared" si="115"/>
        <v>0</v>
      </c>
      <c r="HF9" s="232">
        <f t="shared" si="116"/>
        <v>115137.79200000006</v>
      </c>
      <c r="HG9" s="232">
        <v>0</v>
      </c>
    </row>
    <row r="10" spans="1:215" hidden="1" x14ac:dyDescent="0.2">
      <c r="A10" s="298" t="s">
        <v>233</v>
      </c>
      <c r="B10" s="334" t="s">
        <v>255</v>
      </c>
      <c r="C10" s="298" t="s">
        <v>240</v>
      </c>
      <c r="D10" s="298" t="s">
        <v>241</v>
      </c>
      <c r="E10" s="298" t="s">
        <v>256</v>
      </c>
      <c r="F10" s="299">
        <v>175.57141333333334</v>
      </c>
      <c r="G10" s="299"/>
      <c r="H10" s="299">
        <v>0</v>
      </c>
      <c r="I10" s="299">
        <v>0</v>
      </c>
      <c r="J10" s="299">
        <v>0</v>
      </c>
      <c r="K10" s="299">
        <v>0</v>
      </c>
      <c r="L10" s="299">
        <v>0</v>
      </c>
      <c r="M10" s="299">
        <v>0</v>
      </c>
      <c r="N10" s="299">
        <v>0</v>
      </c>
      <c r="O10" s="299">
        <v>0</v>
      </c>
      <c r="P10" s="299">
        <v>0</v>
      </c>
      <c r="Q10" s="299">
        <v>0</v>
      </c>
      <c r="R10" s="299">
        <v>0</v>
      </c>
      <c r="S10" s="299">
        <v>0</v>
      </c>
      <c r="T10" s="299">
        <v>0.92307692307692335</v>
      </c>
      <c r="U10" s="299">
        <v>0.92307692307692335</v>
      </c>
      <c r="V10" s="299">
        <v>0.92307692307692335</v>
      </c>
      <c r="W10" s="299">
        <v>0.92307692307692335</v>
      </c>
      <c r="X10" s="299">
        <v>0.92307692307692335</v>
      </c>
      <c r="Y10" s="299">
        <v>0.92307692307692335</v>
      </c>
      <c r="Z10" s="299">
        <v>0.92307692307692335</v>
      </c>
      <c r="AA10" s="299">
        <v>0.92307692307692335</v>
      </c>
      <c r="AB10" s="299">
        <v>0.92307692307692335</v>
      </c>
      <c r="AC10" s="299">
        <v>0.92307692307692335</v>
      </c>
      <c r="AD10" s="299">
        <v>0.92307692307692335</v>
      </c>
      <c r="AE10" s="299">
        <v>0.92307692307692335</v>
      </c>
      <c r="AF10" s="299">
        <v>0.92307692307692335</v>
      </c>
      <c r="AG10" s="299">
        <v>0.92307692307692335</v>
      </c>
      <c r="AH10" s="299">
        <v>0.92307692307692335</v>
      </c>
      <c r="AI10" s="299">
        <v>0.92307692307692335</v>
      </c>
      <c r="AJ10" s="299">
        <v>0.92307692307692335</v>
      </c>
      <c r="AK10" s="299">
        <v>0.92307692307692335</v>
      </c>
      <c r="AL10" s="299">
        <v>0.92307692307692335</v>
      </c>
      <c r="AM10" s="299">
        <v>0.92307692307692335</v>
      </c>
      <c r="AN10" s="299">
        <v>0.92307692307692335</v>
      </c>
      <c r="AO10" s="299">
        <v>0.92307692307692335</v>
      </c>
      <c r="AP10" s="299">
        <v>0.92307692307692335</v>
      </c>
      <c r="AQ10" s="299">
        <v>0.92307692307692335</v>
      </c>
      <c r="AR10" s="299">
        <v>0.92307692307692335</v>
      </c>
      <c r="AS10" s="299">
        <v>0.92307692307692335</v>
      </c>
      <c r="AT10" s="299">
        <v>0.92307692307692335</v>
      </c>
      <c r="AU10" s="299">
        <v>0.92307692307692335</v>
      </c>
      <c r="AV10" s="299">
        <v>0.92307692307692335</v>
      </c>
      <c r="AW10" s="299">
        <v>0.92307692307692335</v>
      </c>
      <c r="AX10" s="299">
        <v>0.92307692307692335</v>
      </c>
      <c r="AY10" s="299">
        <v>0.92307692307692335</v>
      </c>
      <c r="AZ10" s="299">
        <v>0.92307692307692335</v>
      </c>
      <c r="BA10" s="299">
        <v>0.92307692307692335</v>
      </c>
      <c r="BB10" s="299">
        <v>0.92307692307692335</v>
      </c>
      <c r="BC10" s="299">
        <v>0.92307692307692335</v>
      </c>
      <c r="BD10" s="299">
        <v>0.92307692307692335</v>
      </c>
      <c r="BE10" s="299">
        <v>0.92307692307692335</v>
      </c>
      <c r="BF10" s="299">
        <v>0.92307692307692335</v>
      </c>
      <c r="BG10" s="299">
        <v>0.92307692307692335</v>
      </c>
      <c r="BH10" s="299">
        <v>0.92307692307692335</v>
      </c>
      <c r="BI10" s="299">
        <v>0.92307692307692335</v>
      </c>
      <c r="BJ10" s="299">
        <v>0.92307692307692335</v>
      </c>
      <c r="BK10" s="299">
        <v>0.92307692307692335</v>
      </c>
      <c r="BL10" s="299">
        <v>0.92307692307692335</v>
      </c>
      <c r="BM10" s="299">
        <v>0.92307692307692335</v>
      </c>
      <c r="BN10" s="299">
        <v>0.92307692307692335</v>
      </c>
      <c r="BO10" s="299">
        <v>0.92307692307692335</v>
      </c>
      <c r="BP10" s="299">
        <v>0.76923076923076938</v>
      </c>
      <c r="BQ10" s="299">
        <v>0.76923076923076938</v>
      </c>
      <c r="BR10" s="299">
        <v>0.76923076923076938</v>
      </c>
      <c r="BS10" s="299">
        <v>0.76923076923076938</v>
      </c>
      <c r="BT10" s="299">
        <v>0.76923076923076938</v>
      </c>
      <c r="BU10" s="299">
        <v>0.76923076923076938</v>
      </c>
      <c r="BV10" s="299">
        <v>0.76923076923076938</v>
      </c>
      <c r="BW10" s="299">
        <v>0.76923076923076938</v>
      </c>
      <c r="BX10" s="299">
        <v>0.76923076923076938</v>
      </c>
      <c r="BY10" s="299">
        <v>0.76923076923076938</v>
      </c>
      <c r="BZ10" s="299">
        <v>0.76923076923076938</v>
      </c>
      <c r="CA10" s="299">
        <v>0.76923076923076938</v>
      </c>
      <c r="CB10" s="299">
        <v>0</v>
      </c>
      <c r="CC10" s="299">
        <v>0</v>
      </c>
      <c r="CD10" s="299">
        <v>0</v>
      </c>
      <c r="CE10" s="299">
        <v>0</v>
      </c>
      <c r="CF10" s="299">
        <v>0</v>
      </c>
      <c r="CG10" s="299">
        <v>0</v>
      </c>
      <c r="CH10" s="299">
        <v>0</v>
      </c>
      <c r="CI10" s="299">
        <v>0</v>
      </c>
      <c r="CJ10" s="299">
        <v>0</v>
      </c>
      <c r="CK10" s="299">
        <v>0</v>
      </c>
      <c r="CL10" s="299">
        <v>0</v>
      </c>
      <c r="CM10" s="299">
        <v>0</v>
      </c>
      <c r="CN10" s="299">
        <v>0</v>
      </c>
      <c r="CO10" s="299">
        <v>0</v>
      </c>
      <c r="CP10" s="299">
        <v>0</v>
      </c>
      <c r="CQ10" s="299">
        <v>0</v>
      </c>
      <c r="CR10" s="299">
        <v>0</v>
      </c>
      <c r="CS10" s="299">
        <v>0</v>
      </c>
      <c r="CT10" s="299">
        <v>0</v>
      </c>
      <c r="CU10" s="299">
        <v>0</v>
      </c>
      <c r="CV10" s="299">
        <v>0</v>
      </c>
      <c r="CW10" s="299">
        <v>0</v>
      </c>
      <c r="CX10" s="299">
        <v>0</v>
      </c>
      <c r="CY10" s="299">
        <v>0</v>
      </c>
      <c r="DA10" s="300">
        <f t="shared" si="16"/>
        <v>0</v>
      </c>
      <c r="DB10" s="300">
        <f t="shared" si="17"/>
        <v>0</v>
      </c>
      <c r="DC10" s="300">
        <f t="shared" si="18"/>
        <v>0</v>
      </c>
      <c r="DD10" s="300">
        <f t="shared" si="19"/>
        <v>0</v>
      </c>
      <c r="DE10" s="300">
        <f t="shared" si="20"/>
        <v>0</v>
      </c>
      <c r="DF10" s="300">
        <f t="shared" si="21"/>
        <v>0</v>
      </c>
      <c r="DG10" s="300">
        <f t="shared" si="22"/>
        <v>0</v>
      </c>
      <c r="DH10" s="300">
        <f t="shared" si="23"/>
        <v>0</v>
      </c>
      <c r="DI10" s="300">
        <f t="shared" si="24"/>
        <v>0</v>
      </c>
      <c r="DJ10" s="300">
        <f t="shared" si="25"/>
        <v>0</v>
      </c>
      <c r="DK10" s="300">
        <f t="shared" si="26"/>
        <v>0</v>
      </c>
      <c r="DL10" s="300">
        <f t="shared" si="27"/>
        <v>0</v>
      </c>
      <c r="DM10" s="300">
        <f t="shared" si="28"/>
        <v>24309.88800000001</v>
      </c>
      <c r="DN10" s="300">
        <f t="shared" si="29"/>
        <v>24309.88800000001</v>
      </c>
      <c r="DO10" s="300">
        <f t="shared" si="30"/>
        <v>24309.88800000001</v>
      </c>
      <c r="DP10" s="300">
        <f t="shared" si="31"/>
        <v>24309.88800000001</v>
      </c>
      <c r="DQ10" s="300">
        <f t="shared" si="32"/>
        <v>24309.88800000001</v>
      </c>
      <c r="DR10" s="300">
        <f t="shared" si="33"/>
        <v>24309.88800000001</v>
      </c>
      <c r="DS10" s="300">
        <f t="shared" si="34"/>
        <v>24309.88800000001</v>
      </c>
      <c r="DT10" s="300">
        <f t="shared" si="35"/>
        <v>24309.88800000001</v>
      </c>
      <c r="DU10" s="300">
        <f t="shared" si="36"/>
        <v>24309.88800000001</v>
      </c>
      <c r="DV10" s="300">
        <f t="shared" si="37"/>
        <v>24309.88800000001</v>
      </c>
      <c r="DW10" s="300">
        <f t="shared" si="38"/>
        <v>24309.88800000001</v>
      </c>
      <c r="DX10" s="300">
        <f t="shared" si="39"/>
        <v>24309.88800000001</v>
      </c>
      <c r="DY10" s="300">
        <f t="shared" si="40"/>
        <v>24309.88800000001</v>
      </c>
      <c r="DZ10" s="300">
        <f t="shared" si="41"/>
        <v>24309.88800000001</v>
      </c>
      <c r="EA10" s="300">
        <f t="shared" si="42"/>
        <v>24309.88800000001</v>
      </c>
      <c r="EB10" s="300">
        <f t="shared" si="43"/>
        <v>24309.88800000001</v>
      </c>
      <c r="EC10" s="300">
        <f t="shared" si="44"/>
        <v>24309.88800000001</v>
      </c>
      <c r="ED10" s="300">
        <f t="shared" si="45"/>
        <v>24309.88800000001</v>
      </c>
      <c r="EE10" s="300">
        <f t="shared" si="46"/>
        <v>24309.88800000001</v>
      </c>
      <c r="EF10" s="300">
        <f t="shared" si="47"/>
        <v>24309.88800000001</v>
      </c>
      <c r="EG10" s="300">
        <f t="shared" si="48"/>
        <v>24309.88800000001</v>
      </c>
      <c r="EH10" s="300">
        <f t="shared" si="49"/>
        <v>24309.88800000001</v>
      </c>
      <c r="EI10" s="300">
        <f t="shared" si="50"/>
        <v>24309.88800000001</v>
      </c>
      <c r="EJ10" s="300">
        <f t="shared" si="51"/>
        <v>24309.88800000001</v>
      </c>
      <c r="EK10" s="300">
        <f t="shared" si="52"/>
        <v>24309.88800000001</v>
      </c>
      <c r="EL10" s="300">
        <f t="shared" si="53"/>
        <v>24309.88800000001</v>
      </c>
      <c r="EM10" s="300">
        <f t="shared" si="54"/>
        <v>24309.88800000001</v>
      </c>
      <c r="EN10" s="300">
        <f t="shared" si="55"/>
        <v>24309.88800000001</v>
      </c>
      <c r="EO10" s="300">
        <f t="shared" si="56"/>
        <v>24309.88800000001</v>
      </c>
      <c r="EP10" s="300">
        <f t="shared" si="57"/>
        <v>24309.88800000001</v>
      </c>
      <c r="EQ10" s="300">
        <f t="shared" si="58"/>
        <v>24309.88800000001</v>
      </c>
      <c r="ER10" s="300">
        <f t="shared" si="59"/>
        <v>24309.88800000001</v>
      </c>
      <c r="ES10" s="300">
        <f t="shared" si="60"/>
        <v>24309.88800000001</v>
      </c>
      <c r="ET10" s="300">
        <f t="shared" si="61"/>
        <v>24309.88800000001</v>
      </c>
      <c r="EU10" s="300">
        <f t="shared" si="62"/>
        <v>24309.88800000001</v>
      </c>
      <c r="EV10" s="300">
        <f t="shared" si="63"/>
        <v>24309.88800000001</v>
      </c>
      <c r="EW10" s="300">
        <f t="shared" si="64"/>
        <v>24309.88800000001</v>
      </c>
      <c r="EX10" s="300">
        <f t="shared" si="65"/>
        <v>24309.88800000001</v>
      </c>
      <c r="EY10" s="300">
        <f t="shared" si="66"/>
        <v>24309.88800000001</v>
      </c>
      <c r="EZ10" s="300">
        <f t="shared" si="67"/>
        <v>24309.88800000001</v>
      </c>
      <c r="FA10" s="300">
        <f t="shared" si="68"/>
        <v>24309.88800000001</v>
      </c>
      <c r="FB10" s="300">
        <f t="shared" si="69"/>
        <v>24309.88800000001</v>
      </c>
      <c r="FC10" s="300">
        <f t="shared" si="70"/>
        <v>24309.88800000001</v>
      </c>
      <c r="FD10" s="300">
        <f t="shared" si="71"/>
        <v>24309.88800000001</v>
      </c>
      <c r="FE10" s="300">
        <f t="shared" si="72"/>
        <v>24309.88800000001</v>
      </c>
      <c r="FF10" s="300">
        <f t="shared" si="73"/>
        <v>24309.88800000001</v>
      </c>
      <c r="FG10" s="300">
        <f t="shared" si="74"/>
        <v>24309.88800000001</v>
      </c>
      <c r="FH10" s="300">
        <f t="shared" si="75"/>
        <v>24309.88800000001</v>
      </c>
      <c r="FI10" s="300">
        <f t="shared" si="76"/>
        <v>20258.240000000005</v>
      </c>
      <c r="FJ10" s="300">
        <f t="shared" si="77"/>
        <v>20258.240000000005</v>
      </c>
      <c r="FK10" s="300">
        <f t="shared" si="78"/>
        <v>20258.240000000005</v>
      </c>
      <c r="FL10" s="300">
        <f t="shared" si="79"/>
        <v>20258.240000000005</v>
      </c>
      <c r="FM10" s="300">
        <f t="shared" si="80"/>
        <v>20258.240000000005</v>
      </c>
      <c r="FN10" s="300">
        <f t="shared" si="81"/>
        <v>20258.240000000005</v>
      </c>
      <c r="FO10" s="300">
        <f t="shared" si="82"/>
        <v>20258.240000000005</v>
      </c>
      <c r="FP10" s="300">
        <f t="shared" si="83"/>
        <v>20258.240000000005</v>
      </c>
      <c r="FQ10" s="300">
        <f t="shared" si="84"/>
        <v>20258.240000000005</v>
      </c>
      <c r="FR10" s="300">
        <f t="shared" si="85"/>
        <v>20258.240000000005</v>
      </c>
      <c r="FS10" s="300">
        <f t="shared" si="86"/>
        <v>20258.240000000005</v>
      </c>
      <c r="FT10" s="300">
        <f t="shared" si="87"/>
        <v>20258.240000000005</v>
      </c>
      <c r="FU10" s="300">
        <f t="shared" si="88"/>
        <v>0</v>
      </c>
      <c r="FV10" s="300">
        <f t="shared" si="89"/>
        <v>0</v>
      </c>
      <c r="FW10" s="300">
        <f t="shared" si="90"/>
        <v>0</v>
      </c>
      <c r="FX10" s="300">
        <f t="shared" si="91"/>
        <v>0</v>
      </c>
      <c r="FY10" s="300">
        <f t="shared" si="92"/>
        <v>0</v>
      </c>
      <c r="FZ10" s="300">
        <f t="shared" si="93"/>
        <v>0</v>
      </c>
      <c r="GA10" s="300">
        <f t="shared" si="94"/>
        <v>0</v>
      </c>
      <c r="GB10" s="300">
        <f t="shared" si="95"/>
        <v>0</v>
      </c>
      <c r="GC10" s="300">
        <f t="shared" si="96"/>
        <v>0</v>
      </c>
      <c r="GD10" s="300">
        <f t="shared" si="97"/>
        <v>0</v>
      </c>
      <c r="GE10" s="300">
        <f t="shared" si="98"/>
        <v>0</v>
      </c>
      <c r="GF10" s="300">
        <f t="shared" si="99"/>
        <v>0</v>
      </c>
      <c r="GG10" s="300">
        <f t="shared" si="100"/>
        <v>0</v>
      </c>
      <c r="GH10" s="300">
        <f t="shared" si="101"/>
        <v>0</v>
      </c>
      <c r="GI10" s="300">
        <f t="shared" si="102"/>
        <v>0</v>
      </c>
      <c r="GJ10" s="300">
        <f t="shared" si="103"/>
        <v>0</v>
      </c>
      <c r="GK10" s="300">
        <f t="shared" si="104"/>
        <v>0</v>
      </c>
      <c r="GL10" s="300">
        <f t="shared" si="105"/>
        <v>0</v>
      </c>
      <c r="GM10" s="300">
        <f t="shared" si="106"/>
        <v>0</v>
      </c>
      <c r="GN10" s="300">
        <f t="shared" si="107"/>
        <v>0</v>
      </c>
      <c r="GO10" s="300">
        <f t="shared" si="108"/>
        <v>0</v>
      </c>
      <c r="GP10" s="300">
        <f t="shared" si="109"/>
        <v>0</v>
      </c>
      <c r="GQ10" s="300">
        <f t="shared" si="110"/>
        <v>0</v>
      </c>
      <c r="GR10" s="300">
        <f t="shared" si="111"/>
        <v>0</v>
      </c>
      <c r="GT10" s="120" t="str">
        <f>'Key assumptions'!$E$121</f>
        <v>$ Real (2024-2025)</v>
      </c>
      <c r="GU10" s="272"/>
      <c r="GV10" s="272"/>
      <c r="GW10" s="272"/>
      <c r="GX10" s="232">
        <f t="shared" si="113"/>
        <v>0</v>
      </c>
      <c r="GY10" s="232">
        <f t="shared" si="113"/>
        <v>291718.65600000013</v>
      </c>
      <c r="GZ10" s="232">
        <f t="shared" si="113"/>
        <v>291718.65600000013</v>
      </c>
      <c r="HA10" s="232">
        <f t="shared" si="114"/>
        <v>291718.65600000013</v>
      </c>
      <c r="HB10" s="232">
        <f t="shared" si="115"/>
        <v>291718.65600000013</v>
      </c>
      <c r="HC10" s="232">
        <f t="shared" si="115"/>
        <v>243098.88</v>
      </c>
      <c r="HD10" s="232">
        <f t="shared" si="115"/>
        <v>0</v>
      </c>
      <c r="HE10" s="232">
        <f t="shared" si="115"/>
        <v>0</v>
      </c>
      <c r="HF10" s="232">
        <f t="shared" si="116"/>
        <v>1409973.5040000007</v>
      </c>
      <c r="HG10" s="232">
        <v>0</v>
      </c>
    </row>
    <row r="11" spans="1:215" hidden="1" x14ac:dyDescent="0.2">
      <c r="A11" s="298" t="s">
        <v>234</v>
      </c>
      <c r="B11" s="334" t="s">
        <v>257</v>
      </c>
      <c r="C11" s="298" t="s">
        <v>240</v>
      </c>
      <c r="D11" s="298" t="s">
        <v>258</v>
      </c>
      <c r="E11" s="298" t="s">
        <v>244</v>
      </c>
      <c r="F11" s="299">
        <v>229.27163999999999</v>
      </c>
      <c r="G11" s="299"/>
      <c r="H11" s="299">
        <v>0</v>
      </c>
      <c r="I11" s="299">
        <v>0</v>
      </c>
      <c r="J11" s="299">
        <v>0</v>
      </c>
      <c r="K11" s="299">
        <v>0</v>
      </c>
      <c r="L11" s="299">
        <v>0</v>
      </c>
      <c r="M11" s="299">
        <v>0</v>
      </c>
      <c r="N11" s="299">
        <v>0</v>
      </c>
      <c r="O11" s="299">
        <v>0</v>
      </c>
      <c r="P11" s="299">
        <v>0</v>
      </c>
      <c r="Q11" s="299">
        <v>0</v>
      </c>
      <c r="R11" s="299">
        <v>0</v>
      </c>
      <c r="S11" s="299">
        <v>0</v>
      </c>
      <c r="T11" s="299">
        <v>3.0769230769230767E-2</v>
      </c>
      <c r="U11" s="299">
        <v>3.0769230769230767E-2</v>
      </c>
      <c r="V11" s="299">
        <v>3.0769230769230767E-2</v>
      </c>
      <c r="W11" s="299">
        <v>3.0769230769230767E-2</v>
      </c>
      <c r="X11" s="299">
        <v>3.0769230769230767E-2</v>
      </c>
      <c r="Y11" s="299">
        <v>3.0769230769230767E-2</v>
      </c>
      <c r="Z11" s="299">
        <v>3.0769230769230767E-2</v>
      </c>
      <c r="AA11" s="299">
        <v>3.0769230769230767E-2</v>
      </c>
      <c r="AB11" s="299">
        <v>3.0769230769230767E-2</v>
      </c>
      <c r="AC11" s="299">
        <v>3.0769230769230767E-2</v>
      </c>
      <c r="AD11" s="299">
        <v>3.0769230769230767E-2</v>
      </c>
      <c r="AE11" s="299">
        <v>3.0769230769230767E-2</v>
      </c>
      <c r="AF11" s="299">
        <v>0.36923076923076925</v>
      </c>
      <c r="AG11" s="299">
        <v>0.36923076923076925</v>
      </c>
      <c r="AH11" s="299">
        <v>0.36923076923076925</v>
      </c>
      <c r="AI11" s="299">
        <v>0.36923076923076925</v>
      </c>
      <c r="AJ11" s="299">
        <v>0.36923076923076925</v>
      </c>
      <c r="AK11" s="299">
        <v>0.36923076923076925</v>
      </c>
      <c r="AL11" s="299">
        <v>0.36923076923076925</v>
      </c>
      <c r="AM11" s="299">
        <v>0.36923076923076925</v>
      </c>
      <c r="AN11" s="299">
        <v>0.36923076923076925</v>
      </c>
      <c r="AO11" s="299">
        <v>0.36923076923076925</v>
      </c>
      <c r="AP11" s="299">
        <v>0.36923076923076925</v>
      </c>
      <c r="AQ11" s="299">
        <v>0.36923076923076925</v>
      </c>
      <c r="AR11" s="299">
        <v>0.36923076923076925</v>
      </c>
      <c r="AS11" s="299">
        <v>0.36923076923076925</v>
      </c>
      <c r="AT11" s="299">
        <v>0.36923076923076925</v>
      </c>
      <c r="AU11" s="299">
        <v>0.36923076923076925</v>
      </c>
      <c r="AV11" s="299">
        <v>0.36923076923076925</v>
      </c>
      <c r="AW11" s="299">
        <v>0.36923076923076925</v>
      </c>
      <c r="AX11" s="299">
        <v>0.36923076923076925</v>
      </c>
      <c r="AY11" s="299">
        <v>0.36923076923076925</v>
      </c>
      <c r="AZ11" s="299">
        <v>0.36923076923076925</v>
      </c>
      <c r="BA11" s="299">
        <v>0.36923076923076925</v>
      </c>
      <c r="BB11" s="299">
        <v>0.36923076923076925</v>
      </c>
      <c r="BC11" s="299">
        <v>0.36923076923076925</v>
      </c>
      <c r="BD11" s="299">
        <v>0.36923076923076925</v>
      </c>
      <c r="BE11" s="299">
        <v>0.36923076923076925</v>
      </c>
      <c r="BF11" s="299">
        <v>0.36923076923076925</v>
      </c>
      <c r="BG11" s="299">
        <v>0.36923076923076925</v>
      </c>
      <c r="BH11" s="299">
        <v>0.36923076923076925</v>
      </c>
      <c r="BI11" s="299">
        <v>0.36923076923076925</v>
      </c>
      <c r="BJ11" s="299">
        <v>0.36923076923076925</v>
      </c>
      <c r="BK11" s="299">
        <v>0.36923076923076925</v>
      </c>
      <c r="BL11" s="299">
        <v>0.36923076923076925</v>
      </c>
      <c r="BM11" s="299">
        <v>0.36923076923076925</v>
      </c>
      <c r="BN11" s="299">
        <v>0.36923076923076925</v>
      </c>
      <c r="BO11" s="299">
        <v>0.36923076923076925</v>
      </c>
      <c r="BP11" s="299">
        <v>0.30769230769230765</v>
      </c>
      <c r="BQ11" s="299">
        <v>0.30769230769230765</v>
      </c>
      <c r="BR11" s="299">
        <v>0.30769230769230765</v>
      </c>
      <c r="BS11" s="299">
        <v>0.30769230769230765</v>
      </c>
      <c r="BT11" s="299">
        <v>0.30769230769230765</v>
      </c>
      <c r="BU11" s="299">
        <v>0.30769230769230765</v>
      </c>
      <c r="BV11" s="299">
        <v>0.30769230769230765</v>
      </c>
      <c r="BW11" s="299">
        <v>0.30769230769230765</v>
      </c>
      <c r="BX11" s="299">
        <v>0.30769230769230765</v>
      </c>
      <c r="BY11" s="299">
        <v>0.30769230769230765</v>
      </c>
      <c r="BZ11" s="299">
        <v>0.30769230769230765</v>
      </c>
      <c r="CA11" s="299">
        <v>0.30769230769230765</v>
      </c>
      <c r="CB11" s="299">
        <v>0</v>
      </c>
      <c r="CC11" s="299">
        <v>0</v>
      </c>
      <c r="CD11" s="299">
        <v>0</v>
      </c>
      <c r="CE11" s="299">
        <v>0</v>
      </c>
      <c r="CF11" s="299">
        <v>0</v>
      </c>
      <c r="CG11" s="299">
        <v>0</v>
      </c>
      <c r="CH11" s="299">
        <v>0</v>
      </c>
      <c r="CI11" s="299">
        <v>0</v>
      </c>
      <c r="CJ11" s="299">
        <v>0</v>
      </c>
      <c r="CK11" s="299">
        <v>0</v>
      </c>
      <c r="CL11" s="299">
        <v>0</v>
      </c>
      <c r="CM11" s="299">
        <v>0</v>
      </c>
      <c r="CN11" s="299">
        <v>0</v>
      </c>
      <c r="CO11" s="299">
        <v>0</v>
      </c>
      <c r="CP11" s="299">
        <v>0</v>
      </c>
      <c r="CQ11" s="299">
        <v>0</v>
      </c>
      <c r="CR11" s="299">
        <v>0</v>
      </c>
      <c r="CS11" s="299">
        <v>0</v>
      </c>
      <c r="CT11" s="299">
        <v>0</v>
      </c>
      <c r="CU11" s="299">
        <v>0</v>
      </c>
      <c r="CV11" s="299">
        <v>0</v>
      </c>
      <c r="CW11" s="299">
        <v>0</v>
      </c>
      <c r="CX11" s="299">
        <v>0</v>
      </c>
      <c r="CY11" s="299">
        <v>0</v>
      </c>
      <c r="DA11" s="300">
        <f t="shared" si="16"/>
        <v>0</v>
      </c>
      <c r="DB11" s="300">
        <f t="shared" si="17"/>
        <v>0</v>
      </c>
      <c r="DC11" s="300">
        <f t="shared" si="18"/>
        <v>0</v>
      </c>
      <c r="DD11" s="300">
        <f t="shared" si="19"/>
        <v>0</v>
      </c>
      <c r="DE11" s="300">
        <f t="shared" si="20"/>
        <v>0</v>
      </c>
      <c r="DF11" s="300">
        <f t="shared" si="21"/>
        <v>0</v>
      </c>
      <c r="DG11" s="300">
        <f t="shared" si="22"/>
        <v>0</v>
      </c>
      <c r="DH11" s="300">
        <f t="shared" si="23"/>
        <v>0</v>
      </c>
      <c r="DI11" s="300">
        <f t="shared" si="24"/>
        <v>0</v>
      </c>
      <c r="DJ11" s="300">
        <f t="shared" si="25"/>
        <v>0</v>
      </c>
      <c r="DK11" s="300">
        <f t="shared" si="26"/>
        <v>0</v>
      </c>
      <c r="DL11" s="300">
        <f t="shared" si="27"/>
        <v>0</v>
      </c>
      <c r="DM11" s="300">
        <f t="shared" si="28"/>
        <v>1058.1768</v>
      </c>
      <c r="DN11" s="300">
        <f t="shared" si="29"/>
        <v>1058.1768</v>
      </c>
      <c r="DO11" s="300">
        <f t="shared" si="30"/>
        <v>1058.1768</v>
      </c>
      <c r="DP11" s="300">
        <f t="shared" si="31"/>
        <v>1058.1768</v>
      </c>
      <c r="DQ11" s="300">
        <f t="shared" si="32"/>
        <v>1058.1768</v>
      </c>
      <c r="DR11" s="300">
        <f t="shared" si="33"/>
        <v>1058.1768</v>
      </c>
      <c r="DS11" s="300">
        <f t="shared" si="34"/>
        <v>1058.1768</v>
      </c>
      <c r="DT11" s="300">
        <f t="shared" si="35"/>
        <v>1058.1768</v>
      </c>
      <c r="DU11" s="300">
        <f t="shared" si="36"/>
        <v>1058.1768</v>
      </c>
      <c r="DV11" s="300">
        <f t="shared" si="37"/>
        <v>1058.1768</v>
      </c>
      <c r="DW11" s="300">
        <f t="shared" si="38"/>
        <v>1058.1768</v>
      </c>
      <c r="DX11" s="300">
        <f t="shared" si="39"/>
        <v>1058.1768</v>
      </c>
      <c r="DY11" s="300">
        <f t="shared" si="40"/>
        <v>12698.1216</v>
      </c>
      <c r="DZ11" s="300">
        <f t="shared" si="41"/>
        <v>12698.1216</v>
      </c>
      <c r="EA11" s="300">
        <f t="shared" si="42"/>
        <v>12698.1216</v>
      </c>
      <c r="EB11" s="300">
        <f t="shared" si="43"/>
        <v>12698.1216</v>
      </c>
      <c r="EC11" s="300">
        <f t="shared" si="44"/>
        <v>12698.1216</v>
      </c>
      <c r="ED11" s="300">
        <f t="shared" si="45"/>
        <v>12698.1216</v>
      </c>
      <c r="EE11" s="300">
        <f t="shared" si="46"/>
        <v>12698.1216</v>
      </c>
      <c r="EF11" s="300">
        <f t="shared" si="47"/>
        <v>12698.1216</v>
      </c>
      <c r="EG11" s="300">
        <f t="shared" si="48"/>
        <v>12698.1216</v>
      </c>
      <c r="EH11" s="300">
        <f t="shared" si="49"/>
        <v>12698.1216</v>
      </c>
      <c r="EI11" s="300">
        <f t="shared" si="50"/>
        <v>12698.1216</v>
      </c>
      <c r="EJ11" s="300">
        <f t="shared" si="51"/>
        <v>12698.1216</v>
      </c>
      <c r="EK11" s="300">
        <f t="shared" si="52"/>
        <v>12698.1216</v>
      </c>
      <c r="EL11" s="300">
        <f t="shared" si="53"/>
        <v>12698.1216</v>
      </c>
      <c r="EM11" s="300">
        <f t="shared" si="54"/>
        <v>12698.1216</v>
      </c>
      <c r="EN11" s="300">
        <f t="shared" si="55"/>
        <v>12698.1216</v>
      </c>
      <c r="EO11" s="300">
        <f t="shared" si="56"/>
        <v>12698.1216</v>
      </c>
      <c r="EP11" s="300">
        <f t="shared" si="57"/>
        <v>12698.1216</v>
      </c>
      <c r="EQ11" s="300">
        <f t="shared" si="58"/>
        <v>12698.1216</v>
      </c>
      <c r="ER11" s="300">
        <f t="shared" si="59"/>
        <v>12698.1216</v>
      </c>
      <c r="ES11" s="300">
        <f t="shared" si="60"/>
        <v>12698.1216</v>
      </c>
      <c r="ET11" s="300">
        <f t="shared" si="61"/>
        <v>12698.1216</v>
      </c>
      <c r="EU11" s="300">
        <f t="shared" si="62"/>
        <v>12698.1216</v>
      </c>
      <c r="EV11" s="300">
        <f t="shared" si="63"/>
        <v>12698.1216</v>
      </c>
      <c r="EW11" s="300">
        <f t="shared" si="64"/>
        <v>12698.1216</v>
      </c>
      <c r="EX11" s="300">
        <f t="shared" si="65"/>
        <v>12698.1216</v>
      </c>
      <c r="EY11" s="300">
        <f t="shared" si="66"/>
        <v>12698.1216</v>
      </c>
      <c r="EZ11" s="300">
        <f t="shared" si="67"/>
        <v>12698.1216</v>
      </c>
      <c r="FA11" s="300">
        <f t="shared" si="68"/>
        <v>12698.1216</v>
      </c>
      <c r="FB11" s="300">
        <f t="shared" si="69"/>
        <v>12698.1216</v>
      </c>
      <c r="FC11" s="300">
        <f t="shared" si="70"/>
        <v>12698.1216</v>
      </c>
      <c r="FD11" s="300">
        <f t="shared" si="71"/>
        <v>12698.1216</v>
      </c>
      <c r="FE11" s="300">
        <f t="shared" si="72"/>
        <v>12698.1216</v>
      </c>
      <c r="FF11" s="300">
        <f t="shared" si="73"/>
        <v>12698.1216</v>
      </c>
      <c r="FG11" s="300">
        <f t="shared" si="74"/>
        <v>12698.1216</v>
      </c>
      <c r="FH11" s="300">
        <f t="shared" si="75"/>
        <v>12698.1216</v>
      </c>
      <c r="FI11" s="300">
        <f t="shared" si="76"/>
        <v>10581.767999999998</v>
      </c>
      <c r="FJ11" s="300">
        <f t="shared" si="77"/>
        <v>10581.767999999998</v>
      </c>
      <c r="FK11" s="300">
        <f t="shared" si="78"/>
        <v>10581.767999999998</v>
      </c>
      <c r="FL11" s="300">
        <f t="shared" si="79"/>
        <v>10581.767999999998</v>
      </c>
      <c r="FM11" s="300">
        <f t="shared" si="80"/>
        <v>10581.767999999998</v>
      </c>
      <c r="FN11" s="300">
        <f t="shared" si="81"/>
        <v>10581.767999999998</v>
      </c>
      <c r="FO11" s="300">
        <f t="shared" si="82"/>
        <v>10581.767999999998</v>
      </c>
      <c r="FP11" s="300">
        <f t="shared" si="83"/>
        <v>10581.767999999998</v>
      </c>
      <c r="FQ11" s="300">
        <f t="shared" si="84"/>
        <v>10581.767999999998</v>
      </c>
      <c r="FR11" s="300">
        <f t="shared" si="85"/>
        <v>10581.767999999998</v>
      </c>
      <c r="FS11" s="300">
        <f t="shared" si="86"/>
        <v>10581.767999999998</v>
      </c>
      <c r="FT11" s="300">
        <f t="shared" si="87"/>
        <v>10581.767999999998</v>
      </c>
      <c r="FU11" s="300">
        <f t="shared" si="88"/>
        <v>0</v>
      </c>
      <c r="FV11" s="300">
        <f t="shared" si="89"/>
        <v>0</v>
      </c>
      <c r="FW11" s="300">
        <f t="shared" si="90"/>
        <v>0</v>
      </c>
      <c r="FX11" s="300">
        <f t="shared" si="91"/>
        <v>0</v>
      </c>
      <c r="FY11" s="300">
        <f t="shared" si="92"/>
        <v>0</v>
      </c>
      <c r="FZ11" s="300">
        <f t="shared" si="93"/>
        <v>0</v>
      </c>
      <c r="GA11" s="300">
        <f t="shared" si="94"/>
        <v>0</v>
      </c>
      <c r="GB11" s="300">
        <f t="shared" si="95"/>
        <v>0</v>
      </c>
      <c r="GC11" s="300">
        <f t="shared" si="96"/>
        <v>0</v>
      </c>
      <c r="GD11" s="300">
        <f t="shared" si="97"/>
        <v>0</v>
      </c>
      <c r="GE11" s="300">
        <f t="shared" si="98"/>
        <v>0</v>
      </c>
      <c r="GF11" s="300">
        <f t="shared" si="99"/>
        <v>0</v>
      </c>
      <c r="GG11" s="300">
        <f t="shared" si="100"/>
        <v>0</v>
      </c>
      <c r="GH11" s="300">
        <f t="shared" si="101"/>
        <v>0</v>
      </c>
      <c r="GI11" s="300">
        <f t="shared" si="102"/>
        <v>0</v>
      </c>
      <c r="GJ11" s="300">
        <f t="shared" si="103"/>
        <v>0</v>
      </c>
      <c r="GK11" s="300">
        <f t="shared" si="104"/>
        <v>0</v>
      </c>
      <c r="GL11" s="300">
        <f t="shared" si="105"/>
        <v>0</v>
      </c>
      <c r="GM11" s="300">
        <f t="shared" si="106"/>
        <v>0</v>
      </c>
      <c r="GN11" s="300">
        <f t="shared" si="107"/>
        <v>0</v>
      </c>
      <c r="GO11" s="300">
        <f t="shared" si="108"/>
        <v>0</v>
      </c>
      <c r="GP11" s="300">
        <f t="shared" si="109"/>
        <v>0</v>
      </c>
      <c r="GQ11" s="300">
        <f t="shared" si="110"/>
        <v>0</v>
      </c>
      <c r="GR11" s="300">
        <f t="shared" si="111"/>
        <v>0</v>
      </c>
      <c r="GT11" s="120" t="str">
        <f>'Key assumptions'!$E$121</f>
        <v>$ Real (2024-2025)</v>
      </c>
      <c r="GU11" s="272"/>
      <c r="GV11" s="272"/>
      <c r="GW11" s="272"/>
      <c r="GX11" s="232">
        <f t="shared" si="113"/>
        <v>0</v>
      </c>
      <c r="GY11" s="232">
        <f t="shared" si="113"/>
        <v>12698.121599999997</v>
      </c>
      <c r="GZ11" s="232">
        <f t="shared" si="113"/>
        <v>152377.45920000001</v>
      </c>
      <c r="HA11" s="232">
        <f t="shared" si="114"/>
        <v>152377.45920000001</v>
      </c>
      <c r="HB11" s="232">
        <f t="shared" si="115"/>
        <v>152377.45920000001</v>
      </c>
      <c r="HC11" s="232">
        <f t="shared" si="115"/>
        <v>126981.21599999997</v>
      </c>
      <c r="HD11" s="232">
        <f t="shared" si="115"/>
        <v>0</v>
      </c>
      <c r="HE11" s="232">
        <f t="shared" si="115"/>
        <v>0</v>
      </c>
      <c r="HF11" s="232">
        <f t="shared" si="116"/>
        <v>596811.71520000009</v>
      </c>
      <c r="HG11" s="232">
        <v>0</v>
      </c>
    </row>
    <row r="12" spans="1:215" hidden="1" x14ac:dyDescent="0.2">
      <c r="A12" s="298" t="s">
        <v>234</v>
      </c>
      <c r="B12" s="334" t="s">
        <v>259</v>
      </c>
      <c r="C12" s="298" t="s">
        <v>240</v>
      </c>
      <c r="D12" s="298" t="s">
        <v>258</v>
      </c>
      <c r="E12" s="298" t="s">
        <v>260</v>
      </c>
      <c r="F12" s="299">
        <v>207.32521333333335</v>
      </c>
      <c r="G12" s="299"/>
      <c r="H12" s="299">
        <v>0</v>
      </c>
      <c r="I12" s="299">
        <v>0</v>
      </c>
      <c r="J12" s="299">
        <v>0</v>
      </c>
      <c r="K12" s="299">
        <v>0</v>
      </c>
      <c r="L12" s="299">
        <v>0</v>
      </c>
      <c r="M12" s="299">
        <v>0</v>
      </c>
      <c r="N12" s="299">
        <v>0</v>
      </c>
      <c r="O12" s="299">
        <v>0</v>
      </c>
      <c r="P12" s="299">
        <v>0</v>
      </c>
      <c r="Q12" s="299">
        <v>0</v>
      </c>
      <c r="R12" s="299">
        <v>0</v>
      </c>
      <c r="S12" s="299">
        <v>0</v>
      </c>
      <c r="T12" s="299">
        <v>0</v>
      </c>
      <c r="U12" s="299">
        <v>0</v>
      </c>
      <c r="V12" s="299">
        <v>0</v>
      </c>
      <c r="W12" s="299">
        <v>0</v>
      </c>
      <c r="X12" s="299">
        <v>0</v>
      </c>
      <c r="Y12" s="299">
        <v>0</v>
      </c>
      <c r="Z12" s="299">
        <v>0</v>
      </c>
      <c r="AA12" s="299">
        <v>0</v>
      </c>
      <c r="AB12" s="299">
        <v>0</v>
      </c>
      <c r="AC12" s="299">
        <v>0</v>
      </c>
      <c r="AD12" s="299">
        <v>0</v>
      </c>
      <c r="AE12" s="299">
        <v>0</v>
      </c>
      <c r="AF12" s="299">
        <v>0</v>
      </c>
      <c r="AG12" s="299">
        <v>0</v>
      </c>
      <c r="AH12" s="299">
        <v>0</v>
      </c>
      <c r="AI12" s="299">
        <v>0</v>
      </c>
      <c r="AJ12" s="299">
        <v>0</v>
      </c>
      <c r="AK12" s="299">
        <v>0</v>
      </c>
      <c r="AL12" s="299">
        <v>0</v>
      </c>
      <c r="AM12" s="299">
        <v>0</v>
      </c>
      <c r="AN12" s="299">
        <v>0</v>
      </c>
      <c r="AO12" s="299">
        <v>0</v>
      </c>
      <c r="AP12" s="299">
        <v>0</v>
      </c>
      <c r="AQ12" s="299">
        <v>0</v>
      </c>
      <c r="AR12" s="299">
        <v>2.0769230769230766</v>
      </c>
      <c r="AS12" s="299">
        <v>2.0769230769230766</v>
      </c>
      <c r="AT12" s="299">
        <v>2.0769230769230766</v>
      </c>
      <c r="AU12" s="299">
        <v>2.0769230769230766</v>
      </c>
      <c r="AV12" s="299">
        <v>2.0769230769230766</v>
      </c>
      <c r="AW12" s="299">
        <v>2.0769230769230766</v>
      </c>
      <c r="AX12" s="299">
        <v>2.0769230769230766</v>
      </c>
      <c r="AY12" s="299">
        <v>2.0769230769230766</v>
      </c>
      <c r="AZ12" s="299">
        <v>2.0769230769230766</v>
      </c>
      <c r="BA12" s="299">
        <v>2.0769230769230766</v>
      </c>
      <c r="BB12" s="299">
        <v>2.0769230769230766</v>
      </c>
      <c r="BC12" s="299">
        <v>2.0769230769230766</v>
      </c>
      <c r="BD12" s="299">
        <v>0</v>
      </c>
      <c r="BE12" s="299">
        <v>0</v>
      </c>
      <c r="BF12" s="299">
        <v>0</v>
      </c>
      <c r="BG12" s="299">
        <v>0</v>
      </c>
      <c r="BH12" s="299">
        <v>0</v>
      </c>
      <c r="BI12" s="299">
        <v>0</v>
      </c>
      <c r="BJ12" s="299">
        <v>0</v>
      </c>
      <c r="BK12" s="299">
        <v>0</v>
      </c>
      <c r="BL12" s="299">
        <v>0</v>
      </c>
      <c r="BM12" s="299">
        <v>0</v>
      </c>
      <c r="BN12" s="299">
        <v>0</v>
      </c>
      <c r="BO12" s="299">
        <v>0</v>
      </c>
      <c r="BP12" s="299">
        <v>2.0769230769230766</v>
      </c>
      <c r="BQ12" s="299">
        <v>2.0769230769230766</v>
      </c>
      <c r="BR12" s="299">
        <v>2.0769230769230766</v>
      </c>
      <c r="BS12" s="299">
        <v>2.0769230769230766</v>
      </c>
      <c r="BT12" s="299">
        <v>2.0769230769230766</v>
      </c>
      <c r="BU12" s="299">
        <v>2.0769230769230766</v>
      </c>
      <c r="BV12" s="299">
        <v>2.0769230769230766</v>
      </c>
      <c r="BW12" s="299">
        <v>2.0769230769230766</v>
      </c>
      <c r="BX12" s="299">
        <v>2.0769230769230766</v>
      </c>
      <c r="BY12" s="299">
        <v>2.0769230769230766</v>
      </c>
      <c r="BZ12" s="299">
        <v>2.0769230769230766</v>
      </c>
      <c r="CA12" s="299">
        <v>2.0769230769230766</v>
      </c>
      <c r="CB12" s="299">
        <v>0</v>
      </c>
      <c r="CC12" s="299">
        <v>0</v>
      </c>
      <c r="CD12" s="299">
        <v>0</v>
      </c>
      <c r="CE12" s="299">
        <v>0</v>
      </c>
      <c r="CF12" s="299">
        <v>0</v>
      </c>
      <c r="CG12" s="299">
        <v>0</v>
      </c>
      <c r="CH12" s="299">
        <v>0</v>
      </c>
      <c r="CI12" s="299">
        <v>0</v>
      </c>
      <c r="CJ12" s="299">
        <v>0</v>
      </c>
      <c r="CK12" s="299">
        <v>0</v>
      </c>
      <c r="CL12" s="299">
        <v>0</v>
      </c>
      <c r="CM12" s="299">
        <v>0</v>
      </c>
      <c r="CN12" s="299">
        <v>0</v>
      </c>
      <c r="CO12" s="299">
        <v>0</v>
      </c>
      <c r="CP12" s="299">
        <v>0</v>
      </c>
      <c r="CQ12" s="299">
        <v>0</v>
      </c>
      <c r="CR12" s="299">
        <v>0</v>
      </c>
      <c r="CS12" s="299">
        <v>0</v>
      </c>
      <c r="CT12" s="299">
        <v>0</v>
      </c>
      <c r="CU12" s="299">
        <v>0</v>
      </c>
      <c r="CV12" s="299">
        <v>0</v>
      </c>
      <c r="CW12" s="299">
        <v>0</v>
      </c>
      <c r="CX12" s="299">
        <v>0</v>
      </c>
      <c r="CY12" s="299">
        <v>0</v>
      </c>
      <c r="DA12" s="300">
        <f t="shared" si="16"/>
        <v>0</v>
      </c>
      <c r="DB12" s="300">
        <f t="shared" si="17"/>
        <v>0</v>
      </c>
      <c r="DC12" s="300">
        <f t="shared" si="18"/>
        <v>0</v>
      </c>
      <c r="DD12" s="300">
        <f t="shared" si="19"/>
        <v>0</v>
      </c>
      <c r="DE12" s="300">
        <f t="shared" si="20"/>
        <v>0</v>
      </c>
      <c r="DF12" s="300">
        <f t="shared" si="21"/>
        <v>0</v>
      </c>
      <c r="DG12" s="300">
        <f t="shared" si="22"/>
        <v>0</v>
      </c>
      <c r="DH12" s="300">
        <f t="shared" si="23"/>
        <v>0</v>
      </c>
      <c r="DI12" s="300">
        <f t="shared" si="24"/>
        <v>0</v>
      </c>
      <c r="DJ12" s="300">
        <f t="shared" si="25"/>
        <v>0</v>
      </c>
      <c r="DK12" s="300">
        <f t="shared" si="26"/>
        <v>0</v>
      </c>
      <c r="DL12" s="300">
        <f t="shared" si="27"/>
        <v>0</v>
      </c>
      <c r="DM12" s="300">
        <f t="shared" si="28"/>
        <v>0</v>
      </c>
      <c r="DN12" s="300">
        <f t="shared" si="29"/>
        <v>0</v>
      </c>
      <c r="DO12" s="300">
        <f t="shared" si="30"/>
        <v>0</v>
      </c>
      <c r="DP12" s="300">
        <f t="shared" si="31"/>
        <v>0</v>
      </c>
      <c r="DQ12" s="300">
        <f t="shared" si="32"/>
        <v>0</v>
      </c>
      <c r="DR12" s="300">
        <f t="shared" si="33"/>
        <v>0</v>
      </c>
      <c r="DS12" s="300">
        <f t="shared" si="34"/>
        <v>0</v>
      </c>
      <c r="DT12" s="300">
        <f t="shared" si="35"/>
        <v>0</v>
      </c>
      <c r="DU12" s="300">
        <f t="shared" si="36"/>
        <v>0</v>
      </c>
      <c r="DV12" s="300">
        <f t="shared" si="37"/>
        <v>0</v>
      </c>
      <c r="DW12" s="300">
        <f t="shared" si="38"/>
        <v>0</v>
      </c>
      <c r="DX12" s="300">
        <f t="shared" si="39"/>
        <v>0</v>
      </c>
      <c r="DY12" s="300">
        <f t="shared" si="40"/>
        <v>0</v>
      </c>
      <c r="DZ12" s="300">
        <f t="shared" si="41"/>
        <v>0</v>
      </c>
      <c r="EA12" s="300">
        <f t="shared" si="42"/>
        <v>0</v>
      </c>
      <c r="EB12" s="300">
        <f t="shared" si="43"/>
        <v>0</v>
      </c>
      <c r="EC12" s="300">
        <f t="shared" si="44"/>
        <v>0</v>
      </c>
      <c r="ED12" s="300">
        <f t="shared" si="45"/>
        <v>0</v>
      </c>
      <c r="EE12" s="300">
        <f t="shared" si="46"/>
        <v>0</v>
      </c>
      <c r="EF12" s="300">
        <f t="shared" si="47"/>
        <v>0</v>
      </c>
      <c r="EG12" s="300">
        <f t="shared" si="48"/>
        <v>0</v>
      </c>
      <c r="EH12" s="300">
        <f t="shared" si="49"/>
        <v>0</v>
      </c>
      <c r="EI12" s="300">
        <f t="shared" si="50"/>
        <v>0</v>
      </c>
      <c r="EJ12" s="300">
        <f t="shared" si="51"/>
        <v>0</v>
      </c>
      <c r="EK12" s="300">
        <f t="shared" si="52"/>
        <v>64589.777999999998</v>
      </c>
      <c r="EL12" s="300">
        <f t="shared" si="53"/>
        <v>64589.777999999998</v>
      </c>
      <c r="EM12" s="300">
        <f t="shared" si="54"/>
        <v>64589.777999999998</v>
      </c>
      <c r="EN12" s="300">
        <f t="shared" si="55"/>
        <v>64589.777999999998</v>
      </c>
      <c r="EO12" s="300">
        <f t="shared" si="56"/>
        <v>64589.777999999998</v>
      </c>
      <c r="EP12" s="300">
        <f t="shared" si="57"/>
        <v>64589.777999999998</v>
      </c>
      <c r="EQ12" s="300">
        <f t="shared" si="58"/>
        <v>64589.777999999998</v>
      </c>
      <c r="ER12" s="300">
        <f t="shared" si="59"/>
        <v>64589.777999999998</v>
      </c>
      <c r="ES12" s="300">
        <f t="shared" si="60"/>
        <v>64589.777999999998</v>
      </c>
      <c r="ET12" s="300">
        <f t="shared" si="61"/>
        <v>64589.777999999998</v>
      </c>
      <c r="EU12" s="300">
        <f t="shared" si="62"/>
        <v>64589.777999999998</v>
      </c>
      <c r="EV12" s="300">
        <f t="shared" si="63"/>
        <v>64589.777999999998</v>
      </c>
      <c r="EW12" s="300">
        <f t="shared" si="64"/>
        <v>0</v>
      </c>
      <c r="EX12" s="300">
        <f t="shared" si="65"/>
        <v>0</v>
      </c>
      <c r="EY12" s="300">
        <f t="shared" si="66"/>
        <v>0</v>
      </c>
      <c r="EZ12" s="300">
        <f t="shared" si="67"/>
        <v>0</v>
      </c>
      <c r="FA12" s="300">
        <f t="shared" si="68"/>
        <v>0</v>
      </c>
      <c r="FB12" s="300">
        <f t="shared" si="69"/>
        <v>0</v>
      </c>
      <c r="FC12" s="300">
        <f t="shared" si="70"/>
        <v>0</v>
      </c>
      <c r="FD12" s="300">
        <f t="shared" si="71"/>
        <v>0</v>
      </c>
      <c r="FE12" s="300">
        <f t="shared" si="72"/>
        <v>0</v>
      </c>
      <c r="FF12" s="300">
        <f t="shared" si="73"/>
        <v>0</v>
      </c>
      <c r="FG12" s="300">
        <f t="shared" si="74"/>
        <v>0</v>
      </c>
      <c r="FH12" s="300">
        <f t="shared" si="75"/>
        <v>0</v>
      </c>
      <c r="FI12" s="300">
        <f t="shared" si="76"/>
        <v>64589.777999999998</v>
      </c>
      <c r="FJ12" s="300">
        <f t="shared" si="77"/>
        <v>64589.777999999998</v>
      </c>
      <c r="FK12" s="300">
        <f t="shared" si="78"/>
        <v>64589.777999999998</v>
      </c>
      <c r="FL12" s="300">
        <f t="shared" si="79"/>
        <v>64589.777999999998</v>
      </c>
      <c r="FM12" s="300">
        <f t="shared" si="80"/>
        <v>64589.777999999998</v>
      </c>
      <c r="FN12" s="300">
        <f t="shared" si="81"/>
        <v>64589.777999999998</v>
      </c>
      <c r="FO12" s="300">
        <f t="shared" si="82"/>
        <v>64589.777999999998</v>
      </c>
      <c r="FP12" s="300">
        <f t="shared" si="83"/>
        <v>64589.777999999998</v>
      </c>
      <c r="FQ12" s="300">
        <f t="shared" si="84"/>
        <v>64589.777999999998</v>
      </c>
      <c r="FR12" s="300">
        <f t="shared" si="85"/>
        <v>64589.777999999998</v>
      </c>
      <c r="FS12" s="300">
        <f t="shared" si="86"/>
        <v>64589.777999999998</v>
      </c>
      <c r="FT12" s="300">
        <f t="shared" si="87"/>
        <v>64589.777999999998</v>
      </c>
      <c r="FU12" s="300">
        <f t="shared" si="88"/>
        <v>0</v>
      </c>
      <c r="FV12" s="300">
        <f t="shared" si="89"/>
        <v>0</v>
      </c>
      <c r="FW12" s="300">
        <f t="shared" si="90"/>
        <v>0</v>
      </c>
      <c r="FX12" s="300">
        <f t="shared" si="91"/>
        <v>0</v>
      </c>
      <c r="FY12" s="300">
        <f t="shared" si="92"/>
        <v>0</v>
      </c>
      <c r="FZ12" s="300">
        <f t="shared" si="93"/>
        <v>0</v>
      </c>
      <c r="GA12" s="300">
        <f t="shared" si="94"/>
        <v>0</v>
      </c>
      <c r="GB12" s="300">
        <f t="shared" si="95"/>
        <v>0</v>
      </c>
      <c r="GC12" s="300">
        <f t="shared" si="96"/>
        <v>0</v>
      </c>
      <c r="GD12" s="300">
        <f t="shared" si="97"/>
        <v>0</v>
      </c>
      <c r="GE12" s="300">
        <f t="shared" si="98"/>
        <v>0</v>
      </c>
      <c r="GF12" s="300">
        <f t="shared" si="99"/>
        <v>0</v>
      </c>
      <c r="GG12" s="300">
        <f t="shared" si="100"/>
        <v>0</v>
      </c>
      <c r="GH12" s="300">
        <f t="shared" si="101"/>
        <v>0</v>
      </c>
      <c r="GI12" s="300">
        <f t="shared" si="102"/>
        <v>0</v>
      </c>
      <c r="GJ12" s="300">
        <f t="shared" si="103"/>
        <v>0</v>
      </c>
      <c r="GK12" s="300">
        <f t="shared" si="104"/>
        <v>0</v>
      </c>
      <c r="GL12" s="300">
        <f t="shared" si="105"/>
        <v>0</v>
      </c>
      <c r="GM12" s="300">
        <f t="shared" si="106"/>
        <v>0</v>
      </c>
      <c r="GN12" s="300">
        <f t="shared" si="107"/>
        <v>0</v>
      </c>
      <c r="GO12" s="300">
        <f t="shared" si="108"/>
        <v>0</v>
      </c>
      <c r="GP12" s="300">
        <f t="shared" si="109"/>
        <v>0</v>
      </c>
      <c r="GQ12" s="300">
        <f t="shared" si="110"/>
        <v>0</v>
      </c>
      <c r="GR12" s="300">
        <f t="shared" si="111"/>
        <v>0</v>
      </c>
      <c r="GT12" s="120" t="str">
        <f>'Key assumptions'!$E$121</f>
        <v>$ Real (2024-2025)</v>
      </c>
      <c r="GU12" s="272"/>
      <c r="GV12" s="272"/>
      <c r="GW12" s="272"/>
      <c r="GX12" s="232">
        <f t="shared" si="113"/>
        <v>0</v>
      </c>
      <c r="GY12" s="232">
        <f t="shared" si="113"/>
        <v>0</v>
      </c>
      <c r="GZ12" s="232">
        <f t="shared" si="113"/>
        <v>0</v>
      </c>
      <c r="HA12" s="232">
        <f t="shared" si="114"/>
        <v>775077.33600000013</v>
      </c>
      <c r="HB12" s="232">
        <f t="shared" si="115"/>
        <v>0</v>
      </c>
      <c r="HC12" s="232">
        <f t="shared" si="115"/>
        <v>775077.33600000013</v>
      </c>
      <c r="HD12" s="232">
        <f t="shared" si="115"/>
        <v>0</v>
      </c>
      <c r="HE12" s="232">
        <f t="shared" si="115"/>
        <v>0</v>
      </c>
      <c r="HF12" s="232">
        <f t="shared" si="116"/>
        <v>1550154.6720000003</v>
      </c>
      <c r="HG12" s="232">
        <v>0</v>
      </c>
    </row>
    <row r="13" spans="1:215" hidden="1" x14ac:dyDescent="0.2">
      <c r="A13" s="298" t="s">
        <v>236</v>
      </c>
      <c r="B13" s="334" t="s">
        <v>261</v>
      </c>
      <c r="C13" s="298" t="s">
        <v>240</v>
      </c>
      <c r="D13" s="298" t="s">
        <v>258</v>
      </c>
      <c r="E13" s="298" t="s">
        <v>260</v>
      </c>
      <c r="F13" s="299">
        <v>207.32521333333335</v>
      </c>
      <c r="G13" s="299"/>
      <c r="H13" s="299">
        <v>0</v>
      </c>
      <c r="I13" s="299">
        <v>0</v>
      </c>
      <c r="J13" s="299">
        <v>0</v>
      </c>
      <c r="K13" s="299">
        <v>0</v>
      </c>
      <c r="L13" s="299">
        <v>0</v>
      </c>
      <c r="M13" s="299">
        <v>0</v>
      </c>
      <c r="N13" s="299">
        <v>0</v>
      </c>
      <c r="O13" s="299">
        <v>0</v>
      </c>
      <c r="P13" s="299">
        <v>0</v>
      </c>
      <c r="Q13" s="299">
        <v>0</v>
      </c>
      <c r="R13" s="299">
        <v>0</v>
      </c>
      <c r="S13" s="299">
        <v>0</v>
      </c>
      <c r="T13" s="299">
        <v>0</v>
      </c>
      <c r="U13" s="299">
        <v>0</v>
      </c>
      <c r="V13" s="299">
        <v>0</v>
      </c>
      <c r="W13" s="299">
        <v>0</v>
      </c>
      <c r="X13" s="299">
        <v>0</v>
      </c>
      <c r="Y13" s="299">
        <v>0</v>
      </c>
      <c r="Z13" s="299">
        <v>0</v>
      </c>
      <c r="AA13" s="299">
        <v>0</v>
      </c>
      <c r="AB13" s="299">
        <v>0</v>
      </c>
      <c r="AC13" s="299">
        <v>0</v>
      </c>
      <c r="AD13" s="299">
        <v>0</v>
      </c>
      <c r="AE13" s="299">
        <v>0</v>
      </c>
      <c r="AF13" s="299">
        <v>0</v>
      </c>
      <c r="AG13" s="299">
        <v>0</v>
      </c>
      <c r="AH13" s="299">
        <v>0</v>
      </c>
      <c r="AI13" s="299">
        <v>0</v>
      </c>
      <c r="AJ13" s="299">
        <v>0</v>
      </c>
      <c r="AK13" s="299">
        <v>0</v>
      </c>
      <c r="AL13" s="299">
        <v>0</v>
      </c>
      <c r="AM13" s="299">
        <v>0</v>
      </c>
      <c r="AN13" s="299">
        <v>0</v>
      </c>
      <c r="AO13" s="299">
        <v>0</v>
      </c>
      <c r="AP13" s="299">
        <v>0</v>
      </c>
      <c r="AQ13" s="299">
        <v>0</v>
      </c>
      <c r="AR13" s="299">
        <v>0.46153846153846151</v>
      </c>
      <c r="AS13" s="299">
        <v>0.46153846153846151</v>
      </c>
      <c r="AT13" s="299">
        <v>0.46153846153846151</v>
      </c>
      <c r="AU13" s="299">
        <v>0.46153846153846151</v>
      </c>
      <c r="AV13" s="299">
        <v>0.46153846153846151</v>
      </c>
      <c r="AW13" s="299">
        <v>0.46153846153846151</v>
      </c>
      <c r="AX13" s="299">
        <v>0.46153846153846151</v>
      </c>
      <c r="AY13" s="299">
        <v>0.46153846153846151</v>
      </c>
      <c r="AZ13" s="299">
        <v>0.46153846153846151</v>
      </c>
      <c r="BA13" s="299">
        <v>0.46153846153846151</v>
      </c>
      <c r="BB13" s="299">
        <v>0.46153846153846151</v>
      </c>
      <c r="BC13" s="299">
        <v>0.46153846153846151</v>
      </c>
      <c r="BD13" s="299">
        <v>0</v>
      </c>
      <c r="BE13" s="299">
        <v>0</v>
      </c>
      <c r="BF13" s="299">
        <v>0</v>
      </c>
      <c r="BG13" s="299">
        <v>0</v>
      </c>
      <c r="BH13" s="299">
        <v>0</v>
      </c>
      <c r="BI13" s="299">
        <v>0</v>
      </c>
      <c r="BJ13" s="299">
        <v>0</v>
      </c>
      <c r="BK13" s="299">
        <v>0</v>
      </c>
      <c r="BL13" s="299">
        <v>0</v>
      </c>
      <c r="BM13" s="299">
        <v>0</v>
      </c>
      <c r="BN13" s="299">
        <v>0</v>
      </c>
      <c r="BO13" s="299">
        <v>0</v>
      </c>
      <c r="BP13" s="299">
        <v>7.6923076923076913E-2</v>
      </c>
      <c r="BQ13" s="299">
        <v>7.6923076923076913E-2</v>
      </c>
      <c r="BR13" s="299">
        <v>7.6923076923076913E-2</v>
      </c>
      <c r="BS13" s="299">
        <v>7.6923076923076913E-2</v>
      </c>
      <c r="BT13" s="299">
        <v>7.6923076923076913E-2</v>
      </c>
      <c r="BU13" s="299">
        <v>7.6923076923076913E-2</v>
      </c>
      <c r="BV13" s="299">
        <v>7.6923076923076913E-2</v>
      </c>
      <c r="BW13" s="299">
        <v>7.6923076923076913E-2</v>
      </c>
      <c r="BX13" s="299">
        <v>7.6923076923076913E-2</v>
      </c>
      <c r="BY13" s="299">
        <v>7.6923076923076913E-2</v>
      </c>
      <c r="BZ13" s="299">
        <v>7.6923076923076913E-2</v>
      </c>
      <c r="CA13" s="299">
        <v>7.6923076923076913E-2</v>
      </c>
      <c r="CB13" s="299">
        <v>0</v>
      </c>
      <c r="CC13" s="299">
        <v>0</v>
      </c>
      <c r="CD13" s="299">
        <v>0</v>
      </c>
      <c r="CE13" s="299">
        <v>0</v>
      </c>
      <c r="CF13" s="299">
        <v>0</v>
      </c>
      <c r="CG13" s="299">
        <v>0</v>
      </c>
      <c r="CH13" s="299">
        <v>0</v>
      </c>
      <c r="CI13" s="299">
        <v>0</v>
      </c>
      <c r="CJ13" s="299">
        <v>0</v>
      </c>
      <c r="CK13" s="299">
        <v>0</v>
      </c>
      <c r="CL13" s="299">
        <v>0</v>
      </c>
      <c r="CM13" s="299">
        <v>0</v>
      </c>
      <c r="CN13" s="299">
        <v>0</v>
      </c>
      <c r="CO13" s="299">
        <v>0</v>
      </c>
      <c r="CP13" s="299">
        <v>0</v>
      </c>
      <c r="CQ13" s="299">
        <v>0</v>
      </c>
      <c r="CR13" s="299">
        <v>0</v>
      </c>
      <c r="CS13" s="299">
        <v>0</v>
      </c>
      <c r="CT13" s="299">
        <v>0</v>
      </c>
      <c r="CU13" s="299">
        <v>0</v>
      </c>
      <c r="CV13" s="299">
        <v>0</v>
      </c>
      <c r="CW13" s="299">
        <v>0</v>
      </c>
      <c r="CX13" s="299">
        <v>0</v>
      </c>
      <c r="CY13" s="299">
        <v>0</v>
      </c>
      <c r="DA13" s="300">
        <f t="shared" si="16"/>
        <v>0</v>
      </c>
      <c r="DB13" s="300">
        <f t="shared" si="17"/>
        <v>0</v>
      </c>
      <c r="DC13" s="300">
        <f t="shared" si="18"/>
        <v>0</v>
      </c>
      <c r="DD13" s="300">
        <f t="shared" si="19"/>
        <v>0</v>
      </c>
      <c r="DE13" s="300">
        <f t="shared" si="20"/>
        <v>0</v>
      </c>
      <c r="DF13" s="300">
        <f t="shared" si="21"/>
        <v>0</v>
      </c>
      <c r="DG13" s="300">
        <f t="shared" si="22"/>
        <v>0</v>
      </c>
      <c r="DH13" s="300">
        <f t="shared" si="23"/>
        <v>0</v>
      </c>
      <c r="DI13" s="300">
        <f t="shared" si="24"/>
        <v>0</v>
      </c>
      <c r="DJ13" s="300">
        <f t="shared" si="25"/>
        <v>0</v>
      </c>
      <c r="DK13" s="300">
        <f t="shared" si="26"/>
        <v>0</v>
      </c>
      <c r="DL13" s="300">
        <f t="shared" si="27"/>
        <v>0</v>
      </c>
      <c r="DM13" s="300">
        <f t="shared" si="28"/>
        <v>0</v>
      </c>
      <c r="DN13" s="300">
        <f t="shared" si="29"/>
        <v>0</v>
      </c>
      <c r="DO13" s="300">
        <f t="shared" si="30"/>
        <v>0</v>
      </c>
      <c r="DP13" s="300">
        <f t="shared" si="31"/>
        <v>0</v>
      </c>
      <c r="DQ13" s="300">
        <f t="shared" si="32"/>
        <v>0</v>
      </c>
      <c r="DR13" s="300">
        <f t="shared" si="33"/>
        <v>0</v>
      </c>
      <c r="DS13" s="300">
        <f t="shared" si="34"/>
        <v>0</v>
      </c>
      <c r="DT13" s="300">
        <f t="shared" si="35"/>
        <v>0</v>
      </c>
      <c r="DU13" s="300">
        <f t="shared" si="36"/>
        <v>0</v>
      </c>
      <c r="DV13" s="300">
        <f t="shared" si="37"/>
        <v>0</v>
      </c>
      <c r="DW13" s="300">
        <f t="shared" si="38"/>
        <v>0</v>
      </c>
      <c r="DX13" s="300">
        <f t="shared" si="39"/>
        <v>0</v>
      </c>
      <c r="DY13" s="300">
        <f t="shared" si="40"/>
        <v>0</v>
      </c>
      <c r="DZ13" s="300">
        <f t="shared" si="41"/>
        <v>0</v>
      </c>
      <c r="EA13" s="300">
        <f t="shared" si="42"/>
        <v>0</v>
      </c>
      <c r="EB13" s="300">
        <f t="shared" si="43"/>
        <v>0</v>
      </c>
      <c r="EC13" s="300">
        <f t="shared" si="44"/>
        <v>0</v>
      </c>
      <c r="ED13" s="300">
        <f t="shared" si="45"/>
        <v>0</v>
      </c>
      <c r="EE13" s="300">
        <f t="shared" si="46"/>
        <v>0</v>
      </c>
      <c r="EF13" s="300">
        <f t="shared" si="47"/>
        <v>0</v>
      </c>
      <c r="EG13" s="300">
        <f t="shared" si="48"/>
        <v>0</v>
      </c>
      <c r="EH13" s="300">
        <f t="shared" si="49"/>
        <v>0</v>
      </c>
      <c r="EI13" s="300">
        <f t="shared" si="50"/>
        <v>0</v>
      </c>
      <c r="EJ13" s="300">
        <f t="shared" si="51"/>
        <v>0</v>
      </c>
      <c r="EK13" s="300">
        <f t="shared" si="52"/>
        <v>14353.284</v>
      </c>
      <c r="EL13" s="300">
        <f t="shared" si="53"/>
        <v>14353.284</v>
      </c>
      <c r="EM13" s="300">
        <f t="shared" si="54"/>
        <v>14353.284</v>
      </c>
      <c r="EN13" s="300">
        <f t="shared" si="55"/>
        <v>14353.284</v>
      </c>
      <c r="EO13" s="300">
        <f t="shared" si="56"/>
        <v>14353.284</v>
      </c>
      <c r="EP13" s="300">
        <f t="shared" si="57"/>
        <v>14353.284</v>
      </c>
      <c r="EQ13" s="300">
        <f t="shared" si="58"/>
        <v>14353.284</v>
      </c>
      <c r="ER13" s="300">
        <f t="shared" si="59"/>
        <v>14353.284</v>
      </c>
      <c r="ES13" s="300">
        <f t="shared" si="60"/>
        <v>14353.284</v>
      </c>
      <c r="ET13" s="300">
        <f t="shared" si="61"/>
        <v>14353.284</v>
      </c>
      <c r="EU13" s="300">
        <f t="shared" si="62"/>
        <v>14353.284</v>
      </c>
      <c r="EV13" s="300">
        <f t="shared" si="63"/>
        <v>14353.284</v>
      </c>
      <c r="EW13" s="300">
        <f t="shared" si="64"/>
        <v>0</v>
      </c>
      <c r="EX13" s="300">
        <f t="shared" si="65"/>
        <v>0</v>
      </c>
      <c r="EY13" s="300">
        <f t="shared" si="66"/>
        <v>0</v>
      </c>
      <c r="EZ13" s="300">
        <f t="shared" si="67"/>
        <v>0</v>
      </c>
      <c r="FA13" s="300">
        <f t="shared" si="68"/>
        <v>0</v>
      </c>
      <c r="FB13" s="300">
        <f t="shared" si="69"/>
        <v>0</v>
      </c>
      <c r="FC13" s="300">
        <f t="shared" si="70"/>
        <v>0</v>
      </c>
      <c r="FD13" s="300">
        <f t="shared" si="71"/>
        <v>0</v>
      </c>
      <c r="FE13" s="300">
        <f t="shared" si="72"/>
        <v>0</v>
      </c>
      <c r="FF13" s="300">
        <f t="shared" si="73"/>
        <v>0</v>
      </c>
      <c r="FG13" s="300">
        <f t="shared" si="74"/>
        <v>0</v>
      </c>
      <c r="FH13" s="300">
        <f t="shared" si="75"/>
        <v>0</v>
      </c>
      <c r="FI13" s="300">
        <f t="shared" si="76"/>
        <v>2392.2139999999999</v>
      </c>
      <c r="FJ13" s="300">
        <f t="shared" si="77"/>
        <v>2392.2139999999999</v>
      </c>
      <c r="FK13" s="300">
        <f t="shared" si="78"/>
        <v>2392.2139999999999</v>
      </c>
      <c r="FL13" s="300">
        <f t="shared" si="79"/>
        <v>2392.2139999999999</v>
      </c>
      <c r="FM13" s="300">
        <f t="shared" si="80"/>
        <v>2392.2139999999999</v>
      </c>
      <c r="FN13" s="300">
        <f t="shared" si="81"/>
        <v>2392.2139999999999</v>
      </c>
      <c r="FO13" s="300">
        <f t="shared" si="82"/>
        <v>2392.2139999999999</v>
      </c>
      <c r="FP13" s="300">
        <f t="shared" si="83"/>
        <v>2392.2139999999999</v>
      </c>
      <c r="FQ13" s="300">
        <f t="shared" si="84"/>
        <v>2392.2139999999999</v>
      </c>
      <c r="FR13" s="300">
        <f t="shared" si="85"/>
        <v>2392.2139999999999</v>
      </c>
      <c r="FS13" s="300">
        <f t="shared" si="86"/>
        <v>2392.2139999999999</v>
      </c>
      <c r="FT13" s="300">
        <f t="shared" si="87"/>
        <v>2392.2139999999999</v>
      </c>
      <c r="FU13" s="300">
        <f t="shared" si="88"/>
        <v>0</v>
      </c>
      <c r="FV13" s="300">
        <f t="shared" si="89"/>
        <v>0</v>
      </c>
      <c r="FW13" s="300">
        <f t="shared" si="90"/>
        <v>0</v>
      </c>
      <c r="FX13" s="300">
        <f t="shared" si="91"/>
        <v>0</v>
      </c>
      <c r="FY13" s="300">
        <f t="shared" si="92"/>
        <v>0</v>
      </c>
      <c r="FZ13" s="300">
        <f t="shared" si="93"/>
        <v>0</v>
      </c>
      <c r="GA13" s="300">
        <f t="shared" si="94"/>
        <v>0</v>
      </c>
      <c r="GB13" s="300">
        <f t="shared" si="95"/>
        <v>0</v>
      </c>
      <c r="GC13" s="300">
        <f t="shared" si="96"/>
        <v>0</v>
      </c>
      <c r="GD13" s="300">
        <f t="shared" si="97"/>
        <v>0</v>
      </c>
      <c r="GE13" s="300">
        <f t="shared" si="98"/>
        <v>0</v>
      </c>
      <c r="GF13" s="300">
        <f t="shared" si="99"/>
        <v>0</v>
      </c>
      <c r="GG13" s="300">
        <f t="shared" si="100"/>
        <v>0</v>
      </c>
      <c r="GH13" s="300">
        <f t="shared" si="101"/>
        <v>0</v>
      </c>
      <c r="GI13" s="300">
        <f t="shared" si="102"/>
        <v>0</v>
      </c>
      <c r="GJ13" s="300">
        <f t="shared" si="103"/>
        <v>0</v>
      </c>
      <c r="GK13" s="300">
        <f t="shared" si="104"/>
        <v>0</v>
      </c>
      <c r="GL13" s="300">
        <f t="shared" si="105"/>
        <v>0</v>
      </c>
      <c r="GM13" s="300">
        <f t="shared" si="106"/>
        <v>0</v>
      </c>
      <c r="GN13" s="300">
        <f t="shared" si="107"/>
        <v>0</v>
      </c>
      <c r="GO13" s="300">
        <f t="shared" si="108"/>
        <v>0</v>
      </c>
      <c r="GP13" s="300">
        <f t="shared" si="109"/>
        <v>0</v>
      </c>
      <c r="GQ13" s="300">
        <f t="shared" si="110"/>
        <v>0</v>
      </c>
      <c r="GR13" s="300">
        <f t="shared" si="111"/>
        <v>0</v>
      </c>
      <c r="GT13" s="120" t="str">
        <f>'Key assumptions'!$E$121</f>
        <v>$ Real (2024-2025)</v>
      </c>
      <c r="GU13" s="272"/>
      <c r="GV13" s="272"/>
      <c r="GW13" s="272"/>
      <c r="GX13" s="232">
        <f t="shared" si="113"/>
        <v>0</v>
      </c>
      <c r="GY13" s="232">
        <f t="shared" si="113"/>
        <v>0</v>
      </c>
      <c r="GZ13" s="232">
        <f t="shared" si="113"/>
        <v>0</v>
      </c>
      <c r="HA13" s="232">
        <f t="shared" si="114"/>
        <v>172239.408</v>
      </c>
      <c r="HB13" s="232">
        <f t="shared" si="115"/>
        <v>0</v>
      </c>
      <c r="HC13" s="232">
        <f t="shared" si="115"/>
        <v>28706.567999999999</v>
      </c>
      <c r="HD13" s="232">
        <f t="shared" si="115"/>
        <v>0</v>
      </c>
      <c r="HE13" s="232">
        <f t="shared" si="115"/>
        <v>0</v>
      </c>
      <c r="HF13" s="232">
        <f t="shared" si="116"/>
        <v>200945.976</v>
      </c>
      <c r="HG13" s="232">
        <v>0</v>
      </c>
    </row>
    <row r="14" spans="1:215" hidden="1" x14ac:dyDescent="0.2">
      <c r="A14" s="298" t="s">
        <v>236</v>
      </c>
      <c r="B14" s="334" t="s">
        <v>262</v>
      </c>
      <c r="C14" s="298" t="s">
        <v>240</v>
      </c>
      <c r="D14" s="298" t="s">
        <v>258</v>
      </c>
      <c r="E14" s="298" t="s">
        <v>260</v>
      </c>
      <c r="F14" s="299">
        <v>207.32521333333335</v>
      </c>
      <c r="G14" s="299"/>
      <c r="H14" s="299">
        <v>0</v>
      </c>
      <c r="I14" s="299">
        <v>0</v>
      </c>
      <c r="J14" s="299">
        <v>0</v>
      </c>
      <c r="K14" s="299">
        <v>0</v>
      </c>
      <c r="L14" s="299">
        <v>0</v>
      </c>
      <c r="M14" s="299">
        <v>0</v>
      </c>
      <c r="N14" s="299">
        <v>0</v>
      </c>
      <c r="O14" s="299">
        <v>0</v>
      </c>
      <c r="P14" s="299">
        <v>0</v>
      </c>
      <c r="Q14" s="299">
        <v>0</v>
      </c>
      <c r="R14" s="299">
        <v>0</v>
      </c>
      <c r="S14" s="299">
        <v>0</v>
      </c>
      <c r="T14" s="299">
        <v>0</v>
      </c>
      <c r="U14" s="299">
        <v>0</v>
      </c>
      <c r="V14" s="299">
        <v>0</v>
      </c>
      <c r="W14" s="299">
        <v>0</v>
      </c>
      <c r="X14" s="299">
        <v>0</v>
      </c>
      <c r="Y14" s="299">
        <v>0</v>
      </c>
      <c r="Z14" s="299">
        <v>0</v>
      </c>
      <c r="AA14" s="299">
        <v>0</v>
      </c>
      <c r="AB14" s="299">
        <v>0</v>
      </c>
      <c r="AC14" s="299">
        <v>0</v>
      </c>
      <c r="AD14" s="299">
        <v>0</v>
      </c>
      <c r="AE14" s="299">
        <v>0</v>
      </c>
      <c r="AF14" s="299">
        <v>0</v>
      </c>
      <c r="AG14" s="299">
        <v>0</v>
      </c>
      <c r="AH14" s="299">
        <v>0</v>
      </c>
      <c r="AI14" s="299">
        <v>0</v>
      </c>
      <c r="AJ14" s="299">
        <v>0</v>
      </c>
      <c r="AK14" s="299">
        <v>0</v>
      </c>
      <c r="AL14" s="299">
        <v>0</v>
      </c>
      <c r="AM14" s="299">
        <v>0</v>
      </c>
      <c r="AN14" s="299">
        <v>0</v>
      </c>
      <c r="AO14" s="299">
        <v>0</v>
      </c>
      <c r="AP14" s="299">
        <v>0</v>
      </c>
      <c r="AQ14" s="299">
        <v>0</v>
      </c>
      <c r="AR14" s="299">
        <v>0.46153846153846151</v>
      </c>
      <c r="AS14" s="299">
        <v>0.46153846153846151</v>
      </c>
      <c r="AT14" s="299">
        <v>0.46153846153846151</v>
      </c>
      <c r="AU14" s="299">
        <v>0.46153846153846151</v>
      </c>
      <c r="AV14" s="299">
        <v>0.46153846153846151</v>
      </c>
      <c r="AW14" s="299">
        <v>0.46153846153846151</v>
      </c>
      <c r="AX14" s="299">
        <v>0.46153846153846151</v>
      </c>
      <c r="AY14" s="299">
        <v>0.46153846153846151</v>
      </c>
      <c r="AZ14" s="299">
        <v>0.46153846153846151</v>
      </c>
      <c r="BA14" s="299">
        <v>0.46153846153846151</v>
      </c>
      <c r="BB14" s="299">
        <v>0.46153846153846151</v>
      </c>
      <c r="BC14" s="299">
        <v>0.46153846153846151</v>
      </c>
      <c r="BD14" s="299">
        <v>0</v>
      </c>
      <c r="BE14" s="299">
        <v>0</v>
      </c>
      <c r="BF14" s="299">
        <v>0</v>
      </c>
      <c r="BG14" s="299">
        <v>0</v>
      </c>
      <c r="BH14" s="299">
        <v>0</v>
      </c>
      <c r="BI14" s="299">
        <v>0</v>
      </c>
      <c r="BJ14" s="299">
        <v>0</v>
      </c>
      <c r="BK14" s="299">
        <v>0</v>
      </c>
      <c r="BL14" s="299">
        <v>0</v>
      </c>
      <c r="BM14" s="299">
        <v>0</v>
      </c>
      <c r="BN14" s="299">
        <v>0</v>
      </c>
      <c r="BO14" s="299">
        <v>0</v>
      </c>
      <c r="BP14" s="299">
        <v>7.6923076923076913E-2</v>
      </c>
      <c r="BQ14" s="299">
        <v>7.6923076923076913E-2</v>
      </c>
      <c r="BR14" s="299">
        <v>7.6923076923076913E-2</v>
      </c>
      <c r="BS14" s="299">
        <v>7.6923076923076913E-2</v>
      </c>
      <c r="BT14" s="299">
        <v>7.6923076923076913E-2</v>
      </c>
      <c r="BU14" s="299">
        <v>7.6923076923076913E-2</v>
      </c>
      <c r="BV14" s="299">
        <v>7.6923076923076913E-2</v>
      </c>
      <c r="BW14" s="299">
        <v>7.6923076923076913E-2</v>
      </c>
      <c r="BX14" s="299">
        <v>7.6923076923076913E-2</v>
      </c>
      <c r="BY14" s="299">
        <v>7.6923076923076913E-2</v>
      </c>
      <c r="BZ14" s="299">
        <v>7.6923076923076913E-2</v>
      </c>
      <c r="CA14" s="299">
        <v>7.6923076923076913E-2</v>
      </c>
      <c r="CB14" s="299">
        <v>0</v>
      </c>
      <c r="CC14" s="299">
        <v>0</v>
      </c>
      <c r="CD14" s="299">
        <v>0</v>
      </c>
      <c r="CE14" s="299">
        <v>0</v>
      </c>
      <c r="CF14" s="299">
        <v>0</v>
      </c>
      <c r="CG14" s="299">
        <v>0</v>
      </c>
      <c r="CH14" s="299">
        <v>0</v>
      </c>
      <c r="CI14" s="299">
        <v>0</v>
      </c>
      <c r="CJ14" s="299">
        <v>0</v>
      </c>
      <c r="CK14" s="299">
        <v>0</v>
      </c>
      <c r="CL14" s="299">
        <v>0</v>
      </c>
      <c r="CM14" s="299">
        <v>0</v>
      </c>
      <c r="CN14" s="299">
        <v>0</v>
      </c>
      <c r="CO14" s="299">
        <v>0</v>
      </c>
      <c r="CP14" s="299">
        <v>0</v>
      </c>
      <c r="CQ14" s="299">
        <v>0</v>
      </c>
      <c r="CR14" s="299">
        <v>0</v>
      </c>
      <c r="CS14" s="299">
        <v>0</v>
      </c>
      <c r="CT14" s="299">
        <v>0</v>
      </c>
      <c r="CU14" s="299">
        <v>0</v>
      </c>
      <c r="CV14" s="299">
        <v>0</v>
      </c>
      <c r="CW14" s="299">
        <v>0</v>
      </c>
      <c r="CX14" s="299">
        <v>0</v>
      </c>
      <c r="CY14" s="299">
        <v>0</v>
      </c>
      <c r="DA14" s="300">
        <f t="shared" si="16"/>
        <v>0</v>
      </c>
      <c r="DB14" s="300">
        <f t="shared" si="17"/>
        <v>0</v>
      </c>
      <c r="DC14" s="300">
        <f t="shared" si="18"/>
        <v>0</v>
      </c>
      <c r="DD14" s="300">
        <f t="shared" si="19"/>
        <v>0</v>
      </c>
      <c r="DE14" s="300">
        <f t="shared" si="20"/>
        <v>0</v>
      </c>
      <c r="DF14" s="300">
        <f t="shared" si="21"/>
        <v>0</v>
      </c>
      <c r="DG14" s="300">
        <f t="shared" si="22"/>
        <v>0</v>
      </c>
      <c r="DH14" s="300">
        <f t="shared" si="23"/>
        <v>0</v>
      </c>
      <c r="DI14" s="300">
        <f t="shared" si="24"/>
        <v>0</v>
      </c>
      <c r="DJ14" s="300">
        <f t="shared" si="25"/>
        <v>0</v>
      </c>
      <c r="DK14" s="300">
        <f t="shared" si="26"/>
        <v>0</v>
      </c>
      <c r="DL14" s="300">
        <f t="shared" si="27"/>
        <v>0</v>
      </c>
      <c r="DM14" s="300">
        <f t="shared" si="28"/>
        <v>0</v>
      </c>
      <c r="DN14" s="300">
        <f t="shared" si="29"/>
        <v>0</v>
      </c>
      <c r="DO14" s="300">
        <f t="shared" si="30"/>
        <v>0</v>
      </c>
      <c r="DP14" s="300">
        <f t="shared" si="31"/>
        <v>0</v>
      </c>
      <c r="DQ14" s="300">
        <f t="shared" si="32"/>
        <v>0</v>
      </c>
      <c r="DR14" s="300">
        <f t="shared" si="33"/>
        <v>0</v>
      </c>
      <c r="DS14" s="300">
        <f t="shared" si="34"/>
        <v>0</v>
      </c>
      <c r="DT14" s="300">
        <f t="shared" si="35"/>
        <v>0</v>
      </c>
      <c r="DU14" s="300">
        <f t="shared" si="36"/>
        <v>0</v>
      </c>
      <c r="DV14" s="300">
        <f t="shared" si="37"/>
        <v>0</v>
      </c>
      <c r="DW14" s="300">
        <f t="shared" si="38"/>
        <v>0</v>
      </c>
      <c r="DX14" s="300">
        <f t="shared" si="39"/>
        <v>0</v>
      </c>
      <c r="DY14" s="300">
        <f t="shared" si="40"/>
        <v>0</v>
      </c>
      <c r="DZ14" s="300">
        <f t="shared" si="41"/>
        <v>0</v>
      </c>
      <c r="EA14" s="300">
        <f t="shared" si="42"/>
        <v>0</v>
      </c>
      <c r="EB14" s="300">
        <f t="shared" si="43"/>
        <v>0</v>
      </c>
      <c r="EC14" s="300">
        <f t="shared" si="44"/>
        <v>0</v>
      </c>
      <c r="ED14" s="300">
        <f t="shared" si="45"/>
        <v>0</v>
      </c>
      <c r="EE14" s="300">
        <f t="shared" si="46"/>
        <v>0</v>
      </c>
      <c r="EF14" s="300">
        <f t="shared" si="47"/>
        <v>0</v>
      </c>
      <c r="EG14" s="300">
        <f t="shared" si="48"/>
        <v>0</v>
      </c>
      <c r="EH14" s="300">
        <f t="shared" si="49"/>
        <v>0</v>
      </c>
      <c r="EI14" s="300">
        <f t="shared" si="50"/>
        <v>0</v>
      </c>
      <c r="EJ14" s="300">
        <f t="shared" si="51"/>
        <v>0</v>
      </c>
      <c r="EK14" s="300">
        <f t="shared" si="52"/>
        <v>14353.284</v>
      </c>
      <c r="EL14" s="300">
        <f t="shared" si="53"/>
        <v>14353.284</v>
      </c>
      <c r="EM14" s="300">
        <f t="shared" si="54"/>
        <v>14353.284</v>
      </c>
      <c r="EN14" s="300">
        <f t="shared" si="55"/>
        <v>14353.284</v>
      </c>
      <c r="EO14" s="300">
        <f t="shared" si="56"/>
        <v>14353.284</v>
      </c>
      <c r="EP14" s="300">
        <f t="shared" si="57"/>
        <v>14353.284</v>
      </c>
      <c r="EQ14" s="300">
        <f t="shared" si="58"/>
        <v>14353.284</v>
      </c>
      <c r="ER14" s="300">
        <f t="shared" si="59"/>
        <v>14353.284</v>
      </c>
      <c r="ES14" s="300">
        <f t="shared" si="60"/>
        <v>14353.284</v>
      </c>
      <c r="ET14" s="300">
        <f t="shared" si="61"/>
        <v>14353.284</v>
      </c>
      <c r="EU14" s="300">
        <f t="shared" si="62"/>
        <v>14353.284</v>
      </c>
      <c r="EV14" s="300">
        <f t="shared" si="63"/>
        <v>14353.284</v>
      </c>
      <c r="EW14" s="300">
        <f t="shared" si="64"/>
        <v>0</v>
      </c>
      <c r="EX14" s="300">
        <f t="shared" si="65"/>
        <v>0</v>
      </c>
      <c r="EY14" s="300">
        <f t="shared" si="66"/>
        <v>0</v>
      </c>
      <c r="EZ14" s="300">
        <f t="shared" si="67"/>
        <v>0</v>
      </c>
      <c r="FA14" s="300">
        <f t="shared" si="68"/>
        <v>0</v>
      </c>
      <c r="FB14" s="300">
        <f t="shared" si="69"/>
        <v>0</v>
      </c>
      <c r="FC14" s="300">
        <f t="shared" si="70"/>
        <v>0</v>
      </c>
      <c r="FD14" s="300">
        <f t="shared" si="71"/>
        <v>0</v>
      </c>
      <c r="FE14" s="300">
        <f t="shared" si="72"/>
        <v>0</v>
      </c>
      <c r="FF14" s="300">
        <f t="shared" si="73"/>
        <v>0</v>
      </c>
      <c r="FG14" s="300">
        <f t="shared" si="74"/>
        <v>0</v>
      </c>
      <c r="FH14" s="300">
        <f t="shared" si="75"/>
        <v>0</v>
      </c>
      <c r="FI14" s="300">
        <f t="shared" si="76"/>
        <v>2392.2139999999999</v>
      </c>
      <c r="FJ14" s="300">
        <f t="shared" si="77"/>
        <v>2392.2139999999999</v>
      </c>
      <c r="FK14" s="300">
        <f t="shared" si="78"/>
        <v>2392.2139999999999</v>
      </c>
      <c r="FL14" s="300">
        <f t="shared" si="79"/>
        <v>2392.2139999999999</v>
      </c>
      <c r="FM14" s="300">
        <f t="shared" si="80"/>
        <v>2392.2139999999999</v>
      </c>
      <c r="FN14" s="300">
        <f t="shared" si="81"/>
        <v>2392.2139999999999</v>
      </c>
      <c r="FO14" s="300">
        <f t="shared" si="82"/>
        <v>2392.2139999999999</v>
      </c>
      <c r="FP14" s="300">
        <f t="shared" si="83"/>
        <v>2392.2139999999999</v>
      </c>
      <c r="FQ14" s="300">
        <f t="shared" si="84"/>
        <v>2392.2139999999999</v>
      </c>
      <c r="FR14" s="300">
        <f t="shared" si="85"/>
        <v>2392.2139999999999</v>
      </c>
      <c r="FS14" s="300">
        <f t="shared" si="86"/>
        <v>2392.2139999999999</v>
      </c>
      <c r="FT14" s="300">
        <f t="shared" si="87"/>
        <v>2392.2139999999999</v>
      </c>
      <c r="FU14" s="300">
        <f t="shared" si="88"/>
        <v>0</v>
      </c>
      <c r="FV14" s="300">
        <f t="shared" si="89"/>
        <v>0</v>
      </c>
      <c r="FW14" s="300">
        <f t="shared" si="90"/>
        <v>0</v>
      </c>
      <c r="FX14" s="300">
        <f t="shared" si="91"/>
        <v>0</v>
      </c>
      <c r="FY14" s="300">
        <f t="shared" si="92"/>
        <v>0</v>
      </c>
      <c r="FZ14" s="300">
        <f t="shared" si="93"/>
        <v>0</v>
      </c>
      <c r="GA14" s="300">
        <f t="shared" si="94"/>
        <v>0</v>
      </c>
      <c r="GB14" s="300">
        <f t="shared" si="95"/>
        <v>0</v>
      </c>
      <c r="GC14" s="300">
        <f t="shared" si="96"/>
        <v>0</v>
      </c>
      <c r="GD14" s="300">
        <f t="shared" si="97"/>
        <v>0</v>
      </c>
      <c r="GE14" s="300">
        <f t="shared" si="98"/>
        <v>0</v>
      </c>
      <c r="GF14" s="300">
        <f t="shared" si="99"/>
        <v>0</v>
      </c>
      <c r="GG14" s="300">
        <f t="shared" si="100"/>
        <v>0</v>
      </c>
      <c r="GH14" s="300">
        <f t="shared" si="101"/>
        <v>0</v>
      </c>
      <c r="GI14" s="300">
        <f t="shared" si="102"/>
        <v>0</v>
      </c>
      <c r="GJ14" s="300">
        <f t="shared" si="103"/>
        <v>0</v>
      </c>
      <c r="GK14" s="300">
        <f t="shared" si="104"/>
        <v>0</v>
      </c>
      <c r="GL14" s="300">
        <f t="shared" si="105"/>
        <v>0</v>
      </c>
      <c r="GM14" s="300">
        <f t="shared" si="106"/>
        <v>0</v>
      </c>
      <c r="GN14" s="300">
        <f t="shared" si="107"/>
        <v>0</v>
      </c>
      <c r="GO14" s="300">
        <f t="shared" si="108"/>
        <v>0</v>
      </c>
      <c r="GP14" s="300">
        <f t="shared" si="109"/>
        <v>0</v>
      </c>
      <c r="GQ14" s="300">
        <f t="shared" si="110"/>
        <v>0</v>
      </c>
      <c r="GR14" s="300">
        <f t="shared" si="111"/>
        <v>0</v>
      </c>
      <c r="GT14" s="120" t="str">
        <f>'Key assumptions'!$E$121</f>
        <v>$ Real (2024-2025)</v>
      </c>
      <c r="GU14" s="272"/>
      <c r="GV14" s="272"/>
      <c r="GW14" s="272"/>
      <c r="GX14" s="232">
        <f t="shared" si="113"/>
        <v>0</v>
      </c>
      <c r="GY14" s="232">
        <f t="shared" si="113"/>
        <v>0</v>
      </c>
      <c r="GZ14" s="232">
        <f t="shared" si="113"/>
        <v>0</v>
      </c>
      <c r="HA14" s="232">
        <f t="shared" si="114"/>
        <v>172239.408</v>
      </c>
      <c r="HB14" s="232">
        <f t="shared" si="115"/>
        <v>0</v>
      </c>
      <c r="HC14" s="232">
        <f t="shared" si="115"/>
        <v>28706.567999999999</v>
      </c>
      <c r="HD14" s="232">
        <f t="shared" si="115"/>
        <v>0</v>
      </c>
      <c r="HE14" s="232">
        <f t="shared" si="115"/>
        <v>0</v>
      </c>
      <c r="HF14" s="232">
        <f t="shared" si="116"/>
        <v>200945.976</v>
      </c>
      <c r="HG14" s="232">
        <v>0</v>
      </c>
    </row>
    <row r="15" spans="1:215" hidden="1" x14ac:dyDescent="0.2">
      <c r="A15" s="298" t="s">
        <v>234</v>
      </c>
      <c r="B15" s="334" t="s">
        <v>263</v>
      </c>
      <c r="C15" s="298" t="s">
        <v>240</v>
      </c>
      <c r="D15" s="298" t="s">
        <v>258</v>
      </c>
      <c r="E15" s="298" t="s">
        <v>264</v>
      </c>
      <c r="F15" s="299">
        <v>246.30926666666664</v>
      </c>
      <c r="G15" s="299"/>
      <c r="H15" s="299">
        <v>0</v>
      </c>
      <c r="I15" s="299">
        <v>0</v>
      </c>
      <c r="J15" s="299">
        <v>0</v>
      </c>
      <c r="K15" s="299">
        <v>0</v>
      </c>
      <c r="L15" s="299">
        <v>0</v>
      </c>
      <c r="M15" s="299">
        <v>0</v>
      </c>
      <c r="N15" s="299">
        <v>0</v>
      </c>
      <c r="O15" s="299">
        <v>0</v>
      </c>
      <c r="P15" s="299">
        <v>0</v>
      </c>
      <c r="Q15" s="299">
        <v>0</v>
      </c>
      <c r="R15" s="299">
        <v>0</v>
      </c>
      <c r="S15" s="299">
        <v>0</v>
      </c>
      <c r="T15" s="299">
        <v>0</v>
      </c>
      <c r="U15" s="299">
        <v>0</v>
      </c>
      <c r="V15" s="299">
        <v>0</v>
      </c>
      <c r="W15" s="299">
        <v>0</v>
      </c>
      <c r="X15" s="299">
        <v>0</v>
      </c>
      <c r="Y15" s="299">
        <v>0</v>
      </c>
      <c r="Z15" s="299">
        <v>0</v>
      </c>
      <c r="AA15" s="299">
        <v>0</v>
      </c>
      <c r="AB15" s="299">
        <v>0</v>
      </c>
      <c r="AC15" s="299">
        <v>0</v>
      </c>
      <c r="AD15" s="299">
        <v>0</v>
      </c>
      <c r="AE15" s="299">
        <v>0</v>
      </c>
      <c r="AF15" s="299">
        <v>0</v>
      </c>
      <c r="AG15" s="299">
        <v>0</v>
      </c>
      <c r="AH15" s="299">
        <v>0</v>
      </c>
      <c r="AI15" s="299">
        <v>0</v>
      </c>
      <c r="AJ15" s="299">
        <v>0</v>
      </c>
      <c r="AK15" s="299">
        <v>0</v>
      </c>
      <c r="AL15" s="299">
        <v>0</v>
      </c>
      <c r="AM15" s="299">
        <v>0</v>
      </c>
      <c r="AN15" s="299">
        <v>0</v>
      </c>
      <c r="AO15" s="299">
        <v>0</v>
      </c>
      <c r="AP15" s="299">
        <v>0</v>
      </c>
      <c r="AQ15" s="299">
        <v>0</v>
      </c>
      <c r="AR15" s="299">
        <v>0.6923076923076924</v>
      </c>
      <c r="AS15" s="299">
        <v>0.6923076923076924</v>
      </c>
      <c r="AT15" s="299">
        <v>0.6923076923076924</v>
      </c>
      <c r="AU15" s="299">
        <v>0.6923076923076924</v>
      </c>
      <c r="AV15" s="299">
        <v>0.6923076923076924</v>
      </c>
      <c r="AW15" s="299">
        <v>0.6923076923076924</v>
      </c>
      <c r="AX15" s="299">
        <v>0.6923076923076924</v>
      </c>
      <c r="AY15" s="299">
        <v>0.6923076923076924</v>
      </c>
      <c r="AZ15" s="299">
        <v>0.6923076923076924</v>
      </c>
      <c r="BA15" s="299">
        <v>0.6923076923076924</v>
      </c>
      <c r="BB15" s="299">
        <v>0.6923076923076924</v>
      </c>
      <c r="BC15" s="299">
        <v>0.6923076923076924</v>
      </c>
      <c r="BD15" s="299">
        <v>0</v>
      </c>
      <c r="BE15" s="299">
        <v>0</v>
      </c>
      <c r="BF15" s="299">
        <v>0</v>
      </c>
      <c r="BG15" s="299">
        <v>0</v>
      </c>
      <c r="BH15" s="299">
        <v>0</v>
      </c>
      <c r="BI15" s="299">
        <v>0</v>
      </c>
      <c r="BJ15" s="299">
        <v>0</v>
      </c>
      <c r="BK15" s="299">
        <v>0</v>
      </c>
      <c r="BL15" s="299">
        <v>0</v>
      </c>
      <c r="BM15" s="299">
        <v>0</v>
      </c>
      <c r="BN15" s="299">
        <v>0</v>
      </c>
      <c r="BO15" s="299">
        <v>0</v>
      </c>
      <c r="BP15" s="299">
        <v>0.6923076923076924</v>
      </c>
      <c r="BQ15" s="299">
        <v>0.6923076923076924</v>
      </c>
      <c r="BR15" s="299">
        <v>0.6923076923076924</v>
      </c>
      <c r="BS15" s="299">
        <v>0.6923076923076924</v>
      </c>
      <c r="BT15" s="299">
        <v>0.6923076923076924</v>
      </c>
      <c r="BU15" s="299">
        <v>0.6923076923076924</v>
      </c>
      <c r="BV15" s="299">
        <v>0.6923076923076924</v>
      </c>
      <c r="BW15" s="299">
        <v>0.6923076923076924</v>
      </c>
      <c r="BX15" s="299">
        <v>0.6923076923076924</v>
      </c>
      <c r="BY15" s="299">
        <v>0.6923076923076924</v>
      </c>
      <c r="BZ15" s="299">
        <v>0.6923076923076924</v>
      </c>
      <c r="CA15" s="299">
        <v>0.6923076923076924</v>
      </c>
      <c r="CB15" s="299">
        <v>0</v>
      </c>
      <c r="CC15" s="299">
        <v>0</v>
      </c>
      <c r="CD15" s="299">
        <v>0</v>
      </c>
      <c r="CE15" s="299">
        <v>0</v>
      </c>
      <c r="CF15" s="299">
        <v>0</v>
      </c>
      <c r="CG15" s="299">
        <v>0</v>
      </c>
      <c r="CH15" s="299">
        <v>0</v>
      </c>
      <c r="CI15" s="299">
        <v>0</v>
      </c>
      <c r="CJ15" s="299">
        <v>0</v>
      </c>
      <c r="CK15" s="299">
        <v>0</v>
      </c>
      <c r="CL15" s="299">
        <v>0</v>
      </c>
      <c r="CM15" s="299">
        <v>0</v>
      </c>
      <c r="CN15" s="299">
        <v>0</v>
      </c>
      <c r="CO15" s="299">
        <v>0</v>
      </c>
      <c r="CP15" s="299">
        <v>0</v>
      </c>
      <c r="CQ15" s="299">
        <v>0</v>
      </c>
      <c r="CR15" s="299">
        <v>0</v>
      </c>
      <c r="CS15" s="299">
        <v>0</v>
      </c>
      <c r="CT15" s="299">
        <v>0</v>
      </c>
      <c r="CU15" s="299">
        <v>0</v>
      </c>
      <c r="CV15" s="299">
        <v>0</v>
      </c>
      <c r="CW15" s="299">
        <v>0</v>
      </c>
      <c r="CX15" s="299">
        <v>0</v>
      </c>
      <c r="CY15" s="299">
        <v>0</v>
      </c>
      <c r="DA15" s="300">
        <f t="shared" si="16"/>
        <v>0</v>
      </c>
      <c r="DB15" s="300">
        <f t="shared" si="17"/>
        <v>0</v>
      </c>
      <c r="DC15" s="300">
        <f t="shared" si="18"/>
        <v>0</v>
      </c>
      <c r="DD15" s="300">
        <f t="shared" si="19"/>
        <v>0</v>
      </c>
      <c r="DE15" s="300">
        <f t="shared" si="20"/>
        <v>0</v>
      </c>
      <c r="DF15" s="300">
        <f t="shared" si="21"/>
        <v>0</v>
      </c>
      <c r="DG15" s="300">
        <f t="shared" si="22"/>
        <v>0</v>
      </c>
      <c r="DH15" s="300">
        <f t="shared" si="23"/>
        <v>0</v>
      </c>
      <c r="DI15" s="300">
        <f t="shared" si="24"/>
        <v>0</v>
      </c>
      <c r="DJ15" s="300">
        <f t="shared" si="25"/>
        <v>0</v>
      </c>
      <c r="DK15" s="300">
        <f t="shared" si="26"/>
        <v>0</v>
      </c>
      <c r="DL15" s="300">
        <f t="shared" si="27"/>
        <v>0</v>
      </c>
      <c r="DM15" s="300">
        <f t="shared" si="28"/>
        <v>0</v>
      </c>
      <c r="DN15" s="300">
        <f t="shared" si="29"/>
        <v>0</v>
      </c>
      <c r="DO15" s="300">
        <f t="shared" si="30"/>
        <v>0</v>
      </c>
      <c r="DP15" s="300">
        <f t="shared" si="31"/>
        <v>0</v>
      </c>
      <c r="DQ15" s="300">
        <f t="shared" si="32"/>
        <v>0</v>
      </c>
      <c r="DR15" s="300">
        <f t="shared" si="33"/>
        <v>0</v>
      </c>
      <c r="DS15" s="300">
        <f t="shared" si="34"/>
        <v>0</v>
      </c>
      <c r="DT15" s="300">
        <f t="shared" si="35"/>
        <v>0</v>
      </c>
      <c r="DU15" s="300">
        <f t="shared" si="36"/>
        <v>0</v>
      </c>
      <c r="DV15" s="300">
        <f t="shared" si="37"/>
        <v>0</v>
      </c>
      <c r="DW15" s="300">
        <f t="shared" si="38"/>
        <v>0</v>
      </c>
      <c r="DX15" s="300">
        <f t="shared" si="39"/>
        <v>0</v>
      </c>
      <c r="DY15" s="300">
        <f t="shared" si="40"/>
        <v>0</v>
      </c>
      <c r="DZ15" s="300">
        <f t="shared" si="41"/>
        <v>0</v>
      </c>
      <c r="EA15" s="300">
        <f t="shared" si="42"/>
        <v>0</v>
      </c>
      <c r="EB15" s="300">
        <f t="shared" si="43"/>
        <v>0</v>
      </c>
      <c r="EC15" s="300">
        <f t="shared" si="44"/>
        <v>0</v>
      </c>
      <c r="ED15" s="300">
        <f t="shared" si="45"/>
        <v>0</v>
      </c>
      <c r="EE15" s="300">
        <f t="shared" si="46"/>
        <v>0</v>
      </c>
      <c r="EF15" s="300">
        <f t="shared" si="47"/>
        <v>0</v>
      </c>
      <c r="EG15" s="300">
        <f t="shared" si="48"/>
        <v>0</v>
      </c>
      <c r="EH15" s="300">
        <f t="shared" si="49"/>
        <v>0</v>
      </c>
      <c r="EI15" s="300">
        <f t="shared" si="50"/>
        <v>0</v>
      </c>
      <c r="EJ15" s="300">
        <f t="shared" si="51"/>
        <v>0</v>
      </c>
      <c r="EK15" s="300">
        <f t="shared" si="52"/>
        <v>25578.27</v>
      </c>
      <c r="EL15" s="300">
        <f t="shared" si="53"/>
        <v>25578.27</v>
      </c>
      <c r="EM15" s="300">
        <f t="shared" si="54"/>
        <v>25578.27</v>
      </c>
      <c r="EN15" s="300">
        <f t="shared" si="55"/>
        <v>25578.27</v>
      </c>
      <c r="EO15" s="300">
        <f t="shared" si="56"/>
        <v>25578.27</v>
      </c>
      <c r="EP15" s="300">
        <f t="shared" si="57"/>
        <v>25578.27</v>
      </c>
      <c r="EQ15" s="300">
        <f t="shared" si="58"/>
        <v>25578.27</v>
      </c>
      <c r="ER15" s="300">
        <f t="shared" si="59"/>
        <v>25578.27</v>
      </c>
      <c r="ES15" s="300">
        <f t="shared" si="60"/>
        <v>25578.27</v>
      </c>
      <c r="ET15" s="300">
        <f t="shared" si="61"/>
        <v>25578.27</v>
      </c>
      <c r="EU15" s="300">
        <f t="shared" si="62"/>
        <v>25578.27</v>
      </c>
      <c r="EV15" s="300">
        <f t="shared" si="63"/>
        <v>25578.27</v>
      </c>
      <c r="EW15" s="300">
        <f t="shared" si="64"/>
        <v>0</v>
      </c>
      <c r="EX15" s="300">
        <f t="shared" si="65"/>
        <v>0</v>
      </c>
      <c r="EY15" s="300">
        <f t="shared" si="66"/>
        <v>0</v>
      </c>
      <c r="EZ15" s="300">
        <f t="shared" si="67"/>
        <v>0</v>
      </c>
      <c r="FA15" s="300">
        <f t="shared" si="68"/>
        <v>0</v>
      </c>
      <c r="FB15" s="300">
        <f t="shared" si="69"/>
        <v>0</v>
      </c>
      <c r="FC15" s="300">
        <f t="shared" si="70"/>
        <v>0</v>
      </c>
      <c r="FD15" s="300">
        <f t="shared" si="71"/>
        <v>0</v>
      </c>
      <c r="FE15" s="300">
        <f t="shared" si="72"/>
        <v>0</v>
      </c>
      <c r="FF15" s="300">
        <f t="shared" si="73"/>
        <v>0</v>
      </c>
      <c r="FG15" s="300">
        <f t="shared" si="74"/>
        <v>0</v>
      </c>
      <c r="FH15" s="300">
        <f t="shared" si="75"/>
        <v>0</v>
      </c>
      <c r="FI15" s="300">
        <f t="shared" si="76"/>
        <v>25578.27</v>
      </c>
      <c r="FJ15" s="300">
        <f t="shared" si="77"/>
        <v>25578.27</v>
      </c>
      <c r="FK15" s="300">
        <f t="shared" si="78"/>
        <v>25578.27</v>
      </c>
      <c r="FL15" s="300">
        <f t="shared" si="79"/>
        <v>25578.27</v>
      </c>
      <c r="FM15" s="300">
        <f t="shared" si="80"/>
        <v>25578.27</v>
      </c>
      <c r="FN15" s="300">
        <f t="shared" si="81"/>
        <v>25578.27</v>
      </c>
      <c r="FO15" s="300">
        <f t="shared" si="82"/>
        <v>25578.27</v>
      </c>
      <c r="FP15" s="300">
        <f t="shared" si="83"/>
        <v>25578.27</v>
      </c>
      <c r="FQ15" s="300">
        <f t="shared" si="84"/>
        <v>25578.27</v>
      </c>
      <c r="FR15" s="300">
        <f t="shared" si="85"/>
        <v>25578.27</v>
      </c>
      <c r="FS15" s="300">
        <f t="shared" si="86"/>
        <v>25578.27</v>
      </c>
      <c r="FT15" s="300">
        <f t="shared" si="87"/>
        <v>25578.27</v>
      </c>
      <c r="FU15" s="300">
        <f t="shared" si="88"/>
        <v>0</v>
      </c>
      <c r="FV15" s="300">
        <f t="shared" si="89"/>
        <v>0</v>
      </c>
      <c r="FW15" s="300">
        <f t="shared" si="90"/>
        <v>0</v>
      </c>
      <c r="FX15" s="300">
        <f t="shared" si="91"/>
        <v>0</v>
      </c>
      <c r="FY15" s="300">
        <f t="shared" si="92"/>
        <v>0</v>
      </c>
      <c r="FZ15" s="300">
        <f t="shared" si="93"/>
        <v>0</v>
      </c>
      <c r="GA15" s="300">
        <f t="shared" si="94"/>
        <v>0</v>
      </c>
      <c r="GB15" s="300">
        <f t="shared" si="95"/>
        <v>0</v>
      </c>
      <c r="GC15" s="300">
        <f t="shared" si="96"/>
        <v>0</v>
      </c>
      <c r="GD15" s="300">
        <f t="shared" si="97"/>
        <v>0</v>
      </c>
      <c r="GE15" s="300">
        <f t="shared" si="98"/>
        <v>0</v>
      </c>
      <c r="GF15" s="300">
        <f t="shared" si="99"/>
        <v>0</v>
      </c>
      <c r="GG15" s="300">
        <f t="shared" si="100"/>
        <v>0</v>
      </c>
      <c r="GH15" s="300">
        <f t="shared" si="101"/>
        <v>0</v>
      </c>
      <c r="GI15" s="300">
        <f t="shared" si="102"/>
        <v>0</v>
      </c>
      <c r="GJ15" s="300">
        <f t="shared" si="103"/>
        <v>0</v>
      </c>
      <c r="GK15" s="300">
        <f t="shared" si="104"/>
        <v>0</v>
      </c>
      <c r="GL15" s="300">
        <f t="shared" si="105"/>
        <v>0</v>
      </c>
      <c r="GM15" s="300">
        <f t="shared" si="106"/>
        <v>0</v>
      </c>
      <c r="GN15" s="300">
        <f t="shared" si="107"/>
        <v>0</v>
      </c>
      <c r="GO15" s="300">
        <f t="shared" si="108"/>
        <v>0</v>
      </c>
      <c r="GP15" s="300">
        <f t="shared" si="109"/>
        <v>0</v>
      </c>
      <c r="GQ15" s="300">
        <f t="shared" si="110"/>
        <v>0</v>
      </c>
      <c r="GR15" s="300">
        <f t="shared" si="111"/>
        <v>0</v>
      </c>
      <c r="GT15" s="120" t="str">
        <f>'Key assumptions'!$E$121</f>
        <v>$ Real (2024-2025)</v>
      </c>
      <c r="GU15" s="272"/>
      <c r="GV15" s="272"/>
      <c r="GW15" s="272"/>
      <c r="GX15" s="232">
        <f t="shared" si="113"/>
        <v>0</v>
      </c>
      <c r="GY15" s="232">
        <f t="shared" si="113"/>
        <v>0</v>
      </c>
      <c r="GZ15" s="232">
        <f t="shared" si="113"/>
        <v>0</v>
      </c>
      <c r="HA15" s="232">
        <f t="shared" si="114"/>
        <v>306939.24</v>
      </c>
      <c r="HB15" s="232">
        <f t="shared" si="115"/>
        <v>0</v>
      </c>
      <c r="HC15" s="232">
        <f t="shared" si="115"/>
        <v>306939.24</v>
      </c>
      <c r="HD15" s="232">
        <f t="shared" si="115"/>
        <v>0</v>
      </c>
      <c r="HE15" s="232">
        <f t="shared" si="115"/>
        <v>0</v>
      </c>
      <c r="HF15" s="232">
        <f t="shared" si="116"/>
        <v>613878.48</v>
      </c>
      <c r="HG15" s="232">
        <v>0</v>
      </c>
    </row>
    <row r="16" spans="1:215" hidden="1" x14ac:dyDescent="0.2">
      <c r="A16" s="298" t="s">
        <v>234</v>
      </c>
      <c r="B16" s="334" t="s">
        <v>265</v>
      </c>
      <c r="C16" s="298" t="s">
        <v>240</v>
      </c>
      <c r="D16" s="298" t="s">
        <v>258</v>
      </c>
      <c r="E16" s="298" t="s">
        <v>260</v>
      </c>
      <c r="F16" s="299">
        <v>207.32521333333335</v>
      </c>
      <c r="G16" s="299"/>
      <c r="H16" s="299">
        <v>0</v>
      </c>
      <c r="I16" s="299">
        <v>0</v>
      </c>
      <c r="J16" s="299">
        <v>0</v>
      </c>
      <c r="K16" s="299">
        <v>0</v>
      </c>
      <c r="L16" s="299">
        <v>0</v>
      </c>
      <c r="M16" s="299">
        <v>0</v>
      </c>
      <c r="N16" s="299">
        <v>0</v>
      </c>
      <c r="O16" s="299">
        <v>0</v>
      </c>
      <c r="P16" s="299">
        <v>0</v>
      </c>
      <c r="Q16" s="299">
        <v>0</v>
      </c>
      <c r="R16" s="299">
        <v>0</v>
      </c>
      <c r="S16" s="299">
        <v>0</v>
      </c>
      <c r="T16" s="299">
        <v>0</v>
      </c>
      <c r="U16" s="299">
        <v>0</v>
      </c>
      <c r="V16" s="299">
        <v>0</v>
      </c>
      <c r="W16" s="299">
        <v>0</v>
      </c>
      <c r="X16" s="299">
        <v>0</v>
      </c>
      <c r="Y16" s="299">
        <v>0</v>
      </c>
      <c r="Z16" s="299">
        <v>0</v>
      </c>
      <c r="AA16" s="299">
        <v>0</v>
      </c>
      <c r="AB16" s="299">
        <v>0</v>
      </c>
      <c r="AC16" s="299">
        <v>0</v>
      </c>
      <c r="AD16" s="299">
        <v>0</v>
      </c>
      <c r="AE16" s="299">
        <v>0</v>
      </c>
      <c r="AF16" s="299">
        <v>0.61538461538461542</v>
      </c>
      <c r="AG16" s="299">
        <v>0.61538461538461542</v>
      </c>
      <c r="AH16" s="299">
        <v>0.61538461538461542</v>
      </c>
      <c r="AI16" s="299">
        <v>0.61538461538461542</v>
      </c>
      <c r="AJ16" s="299">
        <v>0.61538461538461542</v>
      </c>
      <c r="AK16" s="299">
        <v>0.61538461538461542</v>
      </c>
      <c r="AL16" s="299">
        <v>0.61538461538461542</v>
      </c>
      <c r="AM16" s="299">
        <v>0.61538461538461542</v>
      </c>
      <c r="AN16" s="299">
        <v>0.61538461538461542</v>
      </c>
      <c r="AO16" s="299">
        <v>0.61538461538461542</v>
      </c>
      <c r="AP16" s="299">
        <v>0.61538461538461542</v>
      </c>
      <c r="AQ16" s="299">
        <v>0.61538461538461542</v>
      </c>
      <c r="AR16" s="299">
        <v>0.92307692307692324</v>
      </c>
      <c r="AS16" s="299">
        <v>0.92307692307692324</v>
      </c>
      <c r="AT16" s="299">
        <v>0.92307692307692324</v>
      </c>
      <c r="AU16" s="299">
        <v>0.92307692307692324</v>
      </c>
      <c r="AV16" s="299">
        <v>0.92307692307692324</v>
      </c>
      <c r="AW16" s="299">
        <v>0.92307692307692324</v>
      </c>
      <c r="AX16" s="299">
        <v>0.92307692307692324</v>
      </c>
      <c r="AY16" s="299">
        <v>0.92307692307692324</v>
      </c>
      <c r="AZ16" s="299">
        <v>0.92307692307692324</v>
      </c>
      <c r="BA16" s="299">
        <v>0.92307692307692324</v>
      </c>
      <c r="BB16" s="299">
        <v>0.92307692307692324</v>
      </c>
      <c r="BC16" s="299">
        <v>0.92307692307692324</v>
      </c>
      <c r="BD16" s="299">
        <v>0.92307692307692324</v>
      </c>
      <c r="BE16" s="299">
        <v>0.92307692307692324</v>
      </c>
      <c r="BF16" s="299">
        <v>0.92307692307692324</v>
      </c>
      <c r="BG16" s="299">
        <v>0.92307692307692324</v>
      </c>
      <c r="BH16" s="299">
        <v>0.92307692307692324</v>
      </c>
      <c r="BI16" s="299">
        <v>0.92307692307692324</v>
      </c>
      <c r="BJ16" s="299">
        <v>0.92307692307692324</v>
      </c>
      <c r="BK16" s="299">
        <v>0.92307692307692324</v>
      </c>
      <c r="BL16" s="299">
        <v>0.92307692307692324</v>
      </c>
      <c r="BM16" s="299">
        <v>0.92307692307692324</v>
      </c>
      <c r="BN16" s="299">
        <v>0.92307692307692324</v>
      </c>
      <c r="BO16" s="299">
        <v>0.92307692307692324</v>
      </c>
      <c r="BP16" s="299">
        <v>0.76923076923076927</v>
      </c>
      <c r="BQ16" s="299">
        <v>0.76923076923076927</v>
      </c>
      <c r="BR16" s="299">
        <v>0.76923076923076927</v>
      </c>
      <c r="BS16" s="299">
        <v>0.76923076923076927</v>
      </c>
      <c r="BT16" s="299">
        <v>0.76923076923076927</v>
      </c>
      <c r="BU16" s="299">
        <v>0.76923076923076927</v>
      </c>
      <c r="BV16" s="299">
        <v>0.76923076923076927</v>
      </c>
      <c r="BW16" s="299">
        <v>0.76923076923076927</v>
      </c>
      <c r="BX16" s="299">
        <v>0.76923076923076927</v>
      </c>
      <c r="BY16" s="299">
        <v>0.76923076923076927</v>
      </c>
      <c r="BZ16" s="299">
        <v>0.76923076923076927</v>
      </c>
      <c r="CA16" s="299">
        <v>0.76923076923076927</v>
      </c>
      <c r="CB16" s="299">
        <v>0</v>
      </c>
      <c r="CC16" s="299">
        <v>0</v>
      </c>
      <c r="CD16" s="299">
        <v>0</v>
      </c>
      <c r="CE16" s="299">
        <v>0</v>
      </c>
      <c r="CF16" s="299">
        <v>0</v>
      </c>
      <c r="CG16" s="299">
        <v>0</v>
      </c>
      <c r="CH16" s="299">
        <v>0</v>
      </c>
      <c r="CI16" s="299">
        <v>0</v>
      </c>
      <c r="CJ16" s="299">
        <v>0</v>
      </c>
      <c r="CK16" s="299">
        <v>0</v>
      </c>
      <c r="CL16" s="299">
        <v>0</v>
      </c>
      <c r="CM16" s="299">
        <v>0</v>
      </c>
      <c r="CN16" s="299">
        <v>0</v>
      </c>
      <c r="CO16" s="299">
        <v>0</v>
      </c>
      <c r="CP16" s="299">
        <v>0</v>
      </c>
      <c r="CQ16" s="299">
        <v>0</v>
      </c>
      <c r="CR16" s="299">
        <v>0</v>
      </c>
      <c r="CS16" s="299">
        <v>0</v>
      </c>
      <c r="CT16" s="299">
        <v>0</v>
      </c>
      <c r="CU16" s="299">
        <v>0</v>
      </c>
      <c r="CV16" s="299">
        <v>0</v>
      </c>
      <c r="CW16" s="299">
        <v>0</v>
      </c>
      <c r="CX16" s="299">
        <v>0</v>
      </c>
      <c r="CY16" s="299">
        <v>0</v>
      </c>
      <c r="DA16" s="300">
        <f t="shared" si="16"/>
        <v>0</v>
      </c>
      <c r="DB16" s="300">
        <f t="shared" si="17"/>
        <v>0</v>
      </c>
      <c r="DC16" s="300">
        <f t="shared" si="18"/>
        <v>0</v>
      </c>
      <c r="DD16" s="300">
        <f t="shared" si="19"/>
        <v>0</v>
      </c>
      <c r="DE16" s="300">
        <f t="shared" si="20"/>
        <v>0</v>
      </c>
      <c r="DF16" s="300">
        <f t="shared" si="21"/>
        <v>0</v>
      </c>
      <c r="DG16" s="300">
        <f t="shared" si="22"/>
        <v>0</v>
      </c>
      <c r="DH16" s="300">
        <f t="shared" si="23"/>
        <v>0</v>
      </c>
      <c r="DI16" s="300">
        <f t="shared" si="24"/>
        <v>0</v>
      </c>
      <c r="DJ16" s="300">
        <f t="shared" si="25"/>
        <v>0</v>
      </c>
      <c r="DK16" s="300">
        <f t="shared" si="26"/>
        <v>0</v>
      </c>
      <c r="DL16" s="300">
        <f t="shared" si="27"/>
        <v>0</v>
      </c>
      <c r="DM16" s="300">
        <f t="shared" si="28"/>
        <v>0</v>
      </c>
      <c r="DN16" s="300">
        <f t="shared" si="29"/>
        <v>0</v>
      </c>
      <c r="DO16" s="300">
        <f t="shared" si="30"/>
        <v>0</v>
      </c>
      <c r="DP16" s="300">
        <f t="shared" si="31"/>
        <v>0</v>
      </c>
      <c r="DQ16" s="300">
        <f t="shared" si="32"/>
        <v>0</v>
      </c>
      <c r="DR16" s="300">
        <f t="shared" si="33"/>
        <v>0</v>
      </c>
      <c r="DS16" s="300">
        <f t="shared" si="34"/>
        <v>0</v>
      </c>
      <c r="DT16" s="300">
        <f t="shared" si="35"/>
        <v>0</v>
      </c>
      <c r="DU16" s="300">
        <f t="shared" si="36"/>
        <v>0</v>
      </c>
      <c r="DV16" s="300">
        <f t="shared" si="37"/>
        <v>0</v>
      </c>
      <c r="DW16" s="300">
        <f t="shared" si="38"/>
        <v>0</v>
      </c>
      <c r="DX16" s="300">
        <f t="shared" si="39"/>
        <v>0</v>
      </c>
      <c r="DY16" s="300">
        <f t="shared" si="40"/>
        <v>19137.712000000003</v>
      </c>
      <c r="DZ16" s="300">
        <f t="shared" si="41"/>
        <v>19137.712000000003</v>
      </c>
      <c r="EA16" s="300">
        <f t="shared" si="42"/>
        <v>19137.712000000003</v>
      </c>
      <c r="EB16" s="300">
        <f t="shared" si="43"/>
        <v>19137.712000000003</v>
      </c>
      <c r="EC16" s="300">
        <f t="shared" si="44"/>
        <v>19137.712000000003</v>
      </c>
      <c r="ED16" s="300">
        <f t="shared" si="45"/>
        <v>19137.712000000003</v>
      </c>
      <c r="EE16" s="300">
        <f t="shared" si="46"/>
        <v>19137.712000000003</v>
      </c>
      <c r="EF16" s="300">
        <f t="shared" si="47"/>
        <v>19137.712000000003</v>
      </c>
      <c r="EG16" s="300">
        <f t="shared" si="48"/>
        <v>19137.712000000003</v>
      </c>
      <c r="EH16" s="300">
        <f t="shared" si="49"/>
        <v>19137.712000000003</v>
      </c>
      <c r="EI16" s="300">
        <f t="shared" si="50"/>
        <v>19137.712000000003</v>
      </c>
      <c r="EJ16" s="300">
        <f t="shared" si="51"/>
        <v>19137.712000000003</v>
      </c>
      <c r="EK16" s="300">
        <f t="shared" si="52"/>
        <v>28706.568000000007</v>
      </c>
      <c r="EL16" s="300">
        <f t="shared" si="53"/>
        <v>28706.568000000007</v>
      </c>
      <c r="EM16" s="300">
        <f t="shared" si="54"/>
        <v>28706.568000000007</v>
      </c>
      <c r="EN16" s="300">
        <f t="shared" si="55"/>
        <v>28706.568000000007</v>
      </c>
      <c r="EO16" s="300">
        <f t="shared" si="56"/>
        <v>28706.568000000007</v>
      </c>
      <c r="EP16" s="300">
        <f t="shared" si="57"/>
        <v>28706.568000000007</v>
      </c>
      <c r="EQ16" s="300">
        <f t="shared" si="58"/>
        <v>28706.568000000007</v>
      </c>
      <c r="ER16" s="300">
        <f t="shared" si="59"/>
        <v>28706.568000000007</v>
      </c>
      <c r="ES16" s="300">
        <f t="shared" si="60"/>
        <v>28706.568000000007</v>
      </c>
      <c r="ET16" s="300">
        <f t="shared" si="61"/>
        <v>28706.568000000007</v>
      </c>
      <c r="EU16" s="300">
        <f t="shared" si="62"/>
        <v>28706.568000000007</v>
      </c>
      <c r="EV16" s="300">
        <f t="shared" si="63"/>
        <v>28706.568000000007</v>
      </c>
      <c r="EW16" s="300">
        <f t="shared" si="64"/>
        <v>28706.568000000007</v>
      </c>
      <c r="EX16" s="300">
        <f t="shared" si="65"/>
        <v>28706.568000000007</v>
      </c>
      <c r="EY16" s="300">
        <f t="shared" si="66"/>
        <v>28706.568000000007</v>
      </c>
      <c r="EZ16" s="300">
        <f t="shared" si="67"/>
        <v>28706.568000000007</v>
      </c>
      <c r="FA16" s="300">
        <f t="shared" si="68"/>
        <v>28706.568000000007</v>
      </c>
      <c r="FB16" s="300">
        <f t="shared" si="69"/>
        <v>28706.568000000007</v>
      </c>
      <c r="FC16" s="300">
        <f t="shared" si="70"/>
        <v>28706.568000000007</v>
      </c>
      <c r="FD16" s="300">
        <f t="shared" si="71"/>
        <v>28706.568000000007</v>
      </c>
      <c r="FE16" s="300">
        <f t="shared" si="72"/>
        <v>28706.568000000007</v>
      </c>
      <c r="FF16" s="300">
        <f t="shared" si="73"/>
        <v>28706.568000000007</v>
      </c>
      <c r="FG16" s="300">
        <f t="shared" si="74"/>
        <v>28706.568000000007</v>
      </c>
      <c r="FH16" s="300">
        <f t="shared" si="75"/>
        <v>28706.568000000007</v>
      </c>
      <c r="FI16" s="300">
        <f t="shared" si="76"/>
        <v>23922.140000000003</v>
      </c>
      <c r="FJ16" s="300">
        <f t="shared" si="77"/>
        <v>23922.140000000003</v>
      </c>
      <c r="FK16" s="300">
        <f t="shared" si="78"/>
        <v>23922.140000000003</v>
      </c>
      <c r="FL16" s="300">
        <f t="shared" si="79"/>
        <v>23922.140000000003</v>
      </c>
      <c r="FM16" s="300">
        <f t="shared" si="80"/>
        <v>23922.140000000003</v>
      </c>
      <c r="FN16" s="300">
        <f t="shared" si="81"/>
        <v>23922.140000000003</v>
      </c>
      <c r="FO16" s="300">
        <f t="shared" si="82"/>
        <v>23922.140000000003</v>
      </c>
      <c r="FP16" s="300">
        <f t="shared" si="83"/>
        <v>23922.140000000003</v>
      </c>
      <c r="FQ16" s="300">
        <f t="shared" si="84"/>
        <v>23922.140000000003</v>
      </c>
      <c r="FR16" s="300">
        <f t="shared" si="85"/>
        <v>23922.140000000003</v>
      </c>
      <c r="FS16" s="300">
        <f t="shared" si="86"/>
        <v>23922.140000000003</v>
      </c>
      <c r="FT16" s="300">
        <f t="shared" si="87"/>
        <v>23922.140000000003</v>
      </c>
      <c r="FU16" s="300">
        <f t="shared" si="88"/>
        <v>0</v>
      </c>
      <c r="FV16" s="300">
        <f t="shared" si="89"/>
        <v>0</v>
      </c>
      <c r="FW16" s="300">
        <f t="shared" si="90"/>
        <v>0</v>
      </c>
      <c r="FX16" s="300">
        <f t="shared" si="91"/>
        <v>0</v>
      </c>
      <c r="FY16" s="300">
        <f t="shared" si="92"/>
        <v>0</v>
      </c>
      <c r="FZ16" s="300">
        <f t="shared" si="93"/>
        <v>0</v>
      </c>
      <c r="GA16" s="300">
        <f t="shared" si="94"/>
        <v>0</v>
      </c>
      <c r="GB16" s="300">
        <f t="shared" si="95"/>
        <v>0</v>
      </c>
      <c r="GC16" s="300">
        <f t="shared" si="96"/>
        <v>0</v>
      </c>
      <c r="GD16" s="300">
        <f t="shared" si="97"/>
        <v>0</v>
      </c>
      <c r="GE16" s="300">
        <f t="shared" si="98"/>
        <v>0</v>
      </c>
      <c r="GF16" s="300">
        <f t="shared" si="99"/>
        <v>0</v>
      </c>
      <c r="GG16" s="300">
        <f t="shared" si="100"/>
        <v>0</v>
      </c>
      <c r="GH16" s="300">
        <f t="shared" si="101"/>
        <v>0</v>
      </c>
      <c r="GI16" s="300">
        <f t="shared" si="102"/>
        <v>0</v>
      </c>
      <c r="GJ16" s="300">
        <f t="shared" si="103"/>
        <v>0</v>
      </c>
      <c r="GK16" s="300">
        <f t="shared" si="104"/>
        <v>0</v>
      </c>
      <c r="GL16" s="300">
        <f t="shared" si="105"/>
        <v>0</v>
      </c>
      <c r="GM16" s="300">
        <f t="shared" si="106"/>
        <v>0</v>
      </c>
      <c r="GN16" s="300">
        <f t="shared" si="107"/>
        <v>0</v>
      </c>
      <c r="GO16" s="300">
        <f t="shared" si="108"/>
        <v>0</v>
      </c>
      <c r="GP16" s="300">
        <f t="shared" si="109"/>
        <v>0</v>
      </c>
      <c r="GQ16" s="300">
        <f t="shared" si="110"/>
        <v>0</v>
      </c>
      <c r="GR16" s="300">
        <f t="shared" si="111"/>
        <v>0</v>
      </c>
      <c r="GT16" s="120" t="str">
        <f>'Key assumptions'!$E$121</f>
        <v>$ Real (2024-2025)</v>
      </c>
      <c r="GU16" s="272"/>
      <c r="GV16" s="272"/>
      <c r="GW16" s="272"/>
      <c r="GX16" s="232">
        <f t="shared" si="113"/>
        <v>0</v>
      </c>
      <c r="GY16" s="232">
        <f t="shared" si="113"/>
        <v>0</v>
      </c>
      <c r="GZ16" s="232">
        <f t="shared" si="113"/>
        <v>229652.54400000002</v>
      </c>
      <c r="HA16" s="232">
        <f t="shared" si="114"/>
        <v>344478.81600000011</v>
      </c>
      <c r="HB16" s="232">
        <f t="shared" si="115"/>
        <v>344478.81600000011</v>
      </c>
      <c r="HC16" s="232">
        <f t="shared" si="115"/>
        <v>287065.68000000011</v>
      </c>
      <c r="HD16" s="232">
        <f t="shared" si="115"/>
        <v>0</v>
      </c>
      <c r="HE16" s="232">
        <f t="shared" si="115"/>
        <v>0</v>
      </c>
      <c r="HF16" s="232">
        <f t="shared" si="116"/>
        <v>1205675.8560000004</v>
      </c>
      <c r="HG16" s="232">
        <v>0</v>
      </c>
    </row>
    <row r="17" spans="1:215" x14ac:dyDescent="0.2">
      <c r="A17" s="298" t="s">
        <v>233</v>
      </c>
      <c r="B17" s="348" t="s">
        <v>335</v>
      </c>
      <c r="C17" s="298" t="s">
        <v>243</v>
      </c>
      <c r="D17" s="298" t="s">
        <v>258</v>
      </c>
      <c r="E17" s="348" t="s">
        <v>335</v>
      </c>
      <c r="F17" s="299">
        <v>29.761904761904763</v>
      </c>
      <c r="G17" s="299"/>
      <c r="H17" s="299">
        <v>0</v>
      </c>
      <c r="I17" s="299">
        <v>0</v>
      </c>
      <c r="J17" s="299">
        <v>0</v>
      </c>
      <c r="K17" s="299">
        <v>0</v>
      </c>
      <c r="L17" s="299">
        <v>0</v>
      </c>
      <c r="M17" s="299">
        <v>0</v>
      </c>
      <c r="N17" s="299">
        <v>0</v>
      </c>
      <c r="O17" s="299">
        <v>0</v>
      </c>
      <c r="P17" s="299">
        <v>0</v>
      </c>
      <c r="Q17" s="299">
        <v>0</v>
      </c>
      <c r="R17" s="299">
        <v>0</v>
      </c>
      <c r="S17" s="299">
        <v>0</v>
      </c>
      <c r="T17" s="299">
        <v>0</v>
      </c>
      <c r="U17" s="299">
        <v>0</v>
      </c>
      <c r="V17" s="299">
        <v>0</v>
      </c>
      <c r="W17" s="299">
        <v>0</v>
      </c>
      <c r="X17" s="299">
        <v>0</v>
      </c>
      <c r="Y17" s="299">
        <v>0</v>
      </c>
      <c r="Z17" s="299">
        <v>0</v>
      </c>
      <c r="AA17" s="299">
        <v>0</v>
      </c>
      <c r="AB17" s="299">
        <v>0</v>
      </c>
      <c r="AC17" s="299">
        <v>0</v>
      </c>
      <c r="AD17" s="299">
        <v>0</v>
      </c>
      <c r="AE17" s="299">
        <v>0</v>
      </c>
      <c r="AF17" s="299">
        <v>1</v>
      </c>
      <c r="AG17" s="299">
        <v>1</v>
      </c>
      <c r="AH17" s="299">
        <v>1</v>
      </c>
      <c r="AI17" s="299">
        <v>1</v>
      </c>
      <c r="AJ17" s="299">
        <v>1</v>
      </c>
      <c r="AK17" s="299">
        <v>1</v>
      </c>
      <c r="AL17" s="299">
        <v>1</v>
      </c>
      <c r="AM17" s="299">
        <v>1</v>
      </c>
      <c r="AN17" s="299">
        <v>1</v>
      </c>
      <c r="AO17" s="299">
        <v>1</v>
      </c>
      <c r="AP17" s="299">
        <v>1</v>
      </c>
      <c r="AQ17" s="299">
        <v>1</v>
      </c>
      <c r="AR17" s="299">
        <v>1</v>
      </c>
      <c r="AS17" s="299">
        <v>1</v>
      </c>
      <c r="AT17" s="299">
        <v>1</v>
      </c>
      <c r="AU17" s="299">
        <v>1</v>
      </c>
      <c r="AV17" s="299">
        <v>1</v>
      </c>
      <c r="AW17" s="299">
        <v>1</v>
      </c>
      <c r="AX17" s="299">
        <v>1</v>
      </c>
      <c r="AY17" s="299">
        <v>1</v>
      </c>
      <c r="AZ17" s="299">
        <v>1</v>
      </c>
      <c r="BA17" s="299">
        <v>1</v>
      </c>
      <c r="BB17" s="299">
        <v>1</v>
      </c>
      <c r="BC17" s="299">
        <v>1</v>
      </c>
      <c r="BD17" s="299">
        <v>0</v>
      </c>
      <c r="BE17" s="299">
        <v>0</v>
      </c>
      <c r="BF17" s="299">
        <v>0</v>
      </c>
      <c r="BG17" s="299">
        <v>0</v>
      </c>
      <c r="BH17" s="299">
        <v>0</v>
      </c>
      <c r="BI17" s="299">
        <v>0</v>
      </c>
      <c r="BJ17" s="299">
        <v>0</v>
      </c>
      <c r="BK17" s="299">
        <v>0</v>
      </c>
      <c r="BL17" s="299">
        <v>0</v>
      </c>
      <c r="BM17" s="299">
        <v>0</v>
      </c>
      <c r="BN17" s="299">
        <v>0</v>
      </c>
      <c r="BO17" s="299">
        <v>0</v>
      </c>
      <c r="BP17" s="299">
        <v>1</v>
      </c>
      <c r="BQ17" s="299">
        <v>1</v>
      </c>
      <c r="BR17" s="299">
        <v>1</v>
      </c>
      <c r="BS17" s="299">
        <v>1</v>
      </c>
      <c r="BT17" s="299">
        <v>1</v>
      </c>
      <c r="BU17" s="299">
        <v>1</v>
      </c>
      <c r="BV17" s="299">
        <v>1</v>
      </c>
      <c r="BW17" s="299">
        <v>1</v>
      </c>
      <c r="BX17" s="299">
        <v>1</v>
      </c>
      <c r="BY17" s="299">
        <v>1</v>
      </c>
      <c r="BZ17" s="299">
        <v>1</v>
      </c>
      <c r="CA17" s="299">
        <v>1</v>
      </c>
      <c r="CB17" s="299">
        <v>0</v>
      </c>
      <c r="CC17" s="299">
        <v>0</v>
      </c>
      <c r="CD17" s="299">
        <v>0</v>
      </c>
      <c r="CE17" s="299">
        <v>0</v>
      </c>
      <c r="CF17" s="299">
        <v>0</v>
      </c>
      <c r="CG17" s="299">
        <v>0</v>
      </c>
      <c r="CH17" s="299">
        <v>0</v>
      </c>
      <c r="CI17" s="299">
        <v>0</v>
      </c>
      <c r="CJ17" s="299">
        <v>0</v>
      </c>
      <c r="CK17" s="299">
        <v>0</v>
      </c>
      <c r="CL17" s="299">
        <v>0</v>
      </c>
      <c r="CM17" s="299">
        <v>0</v>
      </c>
      <c r="CN17" s="299">
        <v>0</v>
      </c>
      <c r="CO17" s="299">
        <v>0</v>
      </c>
      <c r="CP17" s="299">
        <v>0</v>
      </c>
      <c r="CQ17" s="299">
        <v>0</v>
      </c>
      <c r="CR17" s="299">
        <v>0</v>
      </c>
      <c r="CS17" s="299">
        <v>0</v>
      </c>
      <c r="CT17" s="299">
        <v>0</v>
      </c>
      <c r="CU17" s="299">
        <v>0</v>
      </c>
      <c r="CV17" s="299">
        <v>0</v>
      </c>
      <c r="CW17" s="299">
        <v>0</v>
      </c>
      <c r="CX17" s="299">
        <v>0</v>
      </c>
      <c r="CY17" s="299">
        <v>0</v>
      </c>
      <c r="DA17" s="300">
        <f t="shared" si="16"/>
        <v>0</v>
      </c>
      <c r="DB17" s="300">
        <f t="shared" si="17"/>
        <v>0</v>
      </c>
      <c r="DC17" s="300">
        <f t="shared" si="18"/>
        <v>0</v>
      </c>
      <c r="DD17" s="300">
        <f t="shared" si="19"/>
        <v>0</v>
      </c>
      <c r="DE17" s="300">
        <f t="shared" si="20"/>
        <v>0</v>
      </c>
      <c r="DF17" s="300">
        <f t="shared" si="21"/>
        <v>0</v>
      </c>
      <c r="DG17" s="300">
        <f t="shared" si="22"/>
        <v>0</v>
      </c>
      <c r="DH17" s="300">
        <f t="shared" si="23"/>
        <v>0</v>
      </c>
      <c r="DI17" s="300">
        <f t="shared" si="24"/>
        <v>0</v>
      </c>
      <c r="DJ17" s="300">
        <f t="shared" si="25"/>
        <v>0</v>
      </c>
      <c r="DK17" s="300">
        <f t="shared" si="26"/>
        <v>0</v>
      </c>
      <c r="DL17" s="300">
        <f t="shared" si="27"/>
        <v>0</v>
      </c>
      <c r="DM17" s="300">
        <f t="shared" si="28"/>
        <v>0</v>
      </c>
      <c r="DN17" s="300">
        <f t="shared" si="29"/>
        <v>0</v>
      </c>
      <c r="DO17" s="300">
        <f t="shared" si="30"/>
        <v>0</v>
      </c>
      <c r="DP17" s="300">
        <f t="shared" si="31"/>
        <v>0</v>
      </c>
      <c r="DQ17" s="300">
        <f t="shared" si="32"/>
        <v>0</v>
      </c>
      <c r="DR17" s="300">
        <f t="shared" si="33"/>
        <v>0</v>
      </c>
      <c r="DS17" s="300">
        <f t="shared" si="34"/>
        <v>0</v>
      </c>
      <c r="DT17" s="300">
        <f t="shared" si="35"/>
        <v>0</v>
      </c>
      <c r="DU17" s="300">
        <f t="shared" si="36"/>
        <v>0</v>
      </c>
      <c r="DV17" s="300">
        <f t="shared" si="37"/>
        <v>0</v>
      </c>
      <c r="DW17" s="300">
        <f t="shared" si="38"/>
        <v>0</v>
      </c>
      <c r="DX17" s="300">
        <f t="shared" si="39"/>
        <v>0</v>
      </c>
      <c r="DY17" s="300">
        <f t="shared" si="40"/>
        <v>4464.2857142857147</v>
      </c>
      <c r="DZ17" s="300">
        <f t="shared" si="41"/>
        <v>4464.2857142857147</v>
      </c>
      <c r="EA17" s="300">
        <f t="shared" si="42"/>
        <v>4464.2857142857147</v>
      </c>
      <c r="EB17" s="300">
        <f t="shared" si="43"/>
        <v>4464.2857142857147</v>
      </c>
      <c r="EC17" s="300">
        <f t="shared" si="44"/>
        <v>4464.2857142857147</v>
      </c>
      <c r="ED17" s="300">
        <f t="shared" si="45"/>
        <v>4464.2857142857147</v>
      </c>
      <c r="EE17" s="300">
        <f t="shared" si="46"/>
        <v>4464.2857142857147</v>
      </c>
      <c r="EF17" s="300">
        <f t="shared" si="47"/>
        <v>4464.2857142857147</v>
      </c>
      <c r="EG17" s="300">
        <f t="shared" si="48"/>
        <v>4464.2857142857147</v>
      </c>
      <c r="EH17" s="300">
        <f t="shared" si="49"/>
        <v>4464.2857142857147</v>
      </c>
      <c r="EI17" s="300">
        <f t="shared" si="50"/>
        <v>4464.2857142857147</v>
      </c>
      <c r="EJ17" s="300">
        <f t="shared" si="51"/>
        <v>4464.2857142857147</v>
      </c>
      <c r="EK17" s="300">
        <f t="shared" si="52"/>
        <v>4464.2857142857147</v>
      </c>
      <c r="EL17" s="300">
        <f t="shared" si="53"/>
        <v>4464.2857142857147</v>
      </c>
      <c r="EM17" s="300">
        <f t="shared" si="54"/>
        <v>4464.2857142857147</v>
      </c>
      <c r="EN17" s="300">
        <f t="shared" si="55"/>
        <v>4464.2857142857147</v>
      </c>
      <c r="EO17" s="300">
        <f t="shared" si="56"/>
        <v>4464.2857142857147</v>
      </c>
      <c r="EP17" s="300">
        <f t="shared" si="57"/>
        <v>4464.2857142857147</v>
      </c>
      <c r="EQ17" s="300">
        <f t="shared" si="58"/>
        <v>4464.2857142857147</v>
      </c>
      <c r="ER17" s="300">
        <f t="shared" si="59"/>
        <v>4464.2857142857147</v>
      </c>
      <c r="ES17" s="300">
        <f t="shared" si="60"/>
        <v>4464.2857142857147</v>
      </c>
      <c r="ET17" s="300">
        <f t="shared" si="61"/>
        <v>4464.2857142857147</v>
      </c>
      <c r="EU17" s="300">
        <f t="shared" si="62"/>
        <v>4464.2857142857147</v>
      </c>
      <c r="EV17" s="300">
        <f t="shared" si="63"/>
        <v>4464.2857142857147</v>
      </c>
      <c r="EW17" s="300">
        <f t="shared" si="64"/>
        <v>0</v>
      </c>
      <c r="EX17" s="300">
        <f t="shared" si="65"/>
        <v>0</v>
      </c>
      <c r="EY17" s="300">
        <f t="shared" si="66"/>
        <v>0</v>
      </c>
      <c r="EZ17" s="300">
        <f t="shared" si="67"/>
        <v>0</v>
      </c>
      <c r="FA17" s="300">
        <f t="shared" si="68"/>
        <v>0</v>
      </c>
      <c r="FB17" s="300">
        <f t="shared" si="69"/>
        <v>0</v>
      </c>
      <c r="FC17" s="300">
        <f t="shared" si="70"/>
        <v>0</v>
      </c>
      <c r="FD17" s="300">
        <f t="shared" si="71"/>
        <v>0</v>
      </c>
      <c r="FE17" s="300">
        <f t="shared" si="72"/>
        <v>0</v>
      </c>
      <c r="FF17" s="300">
        <f t="shared" si="73"/>
        <v>0</v>
      </c>
      <c r="FG17" s="300">
        <f t="shared" si="74"/>
        <v>0</v>
      </c>
      <c r="FH17" s="300">
        <f t="shared" si="75"/>
        <v>0</v>
      </c>
      <c r="FI17" s="300">
        <f t="shared" si="76"/>
        <v>4464.2857142857147</v>
      </c>
      <c r="FJ17" s="300">
        <f t="shared" si="77"/>
        <v>4464.2857142857147</v>
      </c>
      <c r="FK17" s="300">
        <f t="shared" si="78"/>
        <v>4464.2857142857147</v>
      </c>
      <c r="FL17" s="300">
        <f t="shared" si="79"/>
        <v>4464.2857142857147</v>
      </c>
      <c r="FM17" s="300">
        <f t="shared" si="80"/>
        <v>4464.2857142857147</v>
      </c>
      <c r="FN17" s="300">
        <f t="shared" si="81"/>
        <v>4464.2857142857147</v>
      </c>
      <c r="FO17" s="300">
        <f t="shared" si="82"/>
        <v>4464.2857142857147</v>
      </c>
      <c r="FP17" s="300">
        <f t="shared" si="83"/>
        <v>4464.2857142857147</v>
      </c>
      <c r="FQ17" s="300">
        <f t="shared" si="84"/>
        <v>4464.2857142857147</v>
      </c>
      <c r="FR17" s="300">
        <f t="shared" si="85"/>
        <v>4464.2857142857147</v>
      </c>
      <c r="FS17" s="300">
        <f t="shared" si="86"/>
        <v>4464.2857142857147</v>
      </c>
      <c r="FT17" s="300">
        <f t="shared" si="87"/>
        <v>4464.2857142857147</v>
      </c>
      <c r="FU17" s="300">
        <f t="shared" si="88"/>
        <v>0</v>
      </c>
      <c r="FV17" s="300">
        <f t="shared" si="89"/>
        <v>0</v>
      </c>
      <c r="FW17" s="300">
        <f t="shared" si="90"/>
        <v>0</v>
      </c>
      <c r="FX17" s="300">
        <f t="shared" si="91"/>
        <v>0</v>
      </c>
      <c r="FY17" s="300">
        <f t="shared" si="92"/>
        <v>0</v>
      </c>
      <c r="FZ17" s="300">
        <f t="shared" si="93"/>
        <v>0</v>
      </c>
      <c r="GA17" s="300">
        <f t="shared" si="94"/>
        <v>0</v>
      </c>
      <c r="GB17" s="300">
        <f t="shared" si="95"/>
        <v>0</v>
      </c>
      <c r="GC17" s="300">
        <f t="shared" si="96"/>
        <v>0</v>
      </c>
      <c r="GD17" s="300">
        <f t="shared" si="97"/>
        <v>0</v>
      </c>
      <c r="GE17" s="300">
        <f t="shared" si="98"/>
        <v>0</v>
      </c>
      <c r="GF17" s="300">
        <f t="shared" si="99"/>
        <v>0</v>
      </c>
      <c r="GG17" s="300">
        <f t="shared" si="100"/>
        <v>0</v>
      </c>
      <c r="GH17" s="300">
        <f t="shared" si="101"/>
        <v>0</v>
      </c>
      <c r="GI17" s="300">
        <f t="shared" si="102"/>
        <v>0</v>
      </c>
      <c r="GJ17" s="300">
        <f t="shared" si="103"/>
        <v>0</v>
      </c>
      <c r="GK17" s="300">
        <f t="shared" si="104"/>
        <v>0</v>
      </c>
      <c r="GL17" s="300">
        <f t="shared" si="105"/>
        <v>0</v>
      </c>
      <c r="GM17" s="300">
        <f t="shared" si="106"/>
        <v>0</v>
      </c>
      <c r="GN17" s="300">
        <f t="shared" si="107"/>
        <v>0</v>
      </c>
      <c r="GO17" s="300">
        <f t="shared" si="108"/>
        <v>0</v>
      </c>
      <c r="GP17" s="300">
        <f t="shared" si="109"/>
        <v>0</v>
      </c>
      <c r="GQ17" s="300">
        <f t="shared" si="110"/>
        <v>0</v>
      </c>
      <c r="GR17" s="300">
        <f t="shared" si="111"/>
        <v>0</v>
      </c>
      <c r="GT17" s="120" t="str">
        <f>'Key assumptions'!$E$121</f>
        <v>$ Real (2024-2025)</v>
      </c>
      <c r="GU17" s="272"/>
      <c r="GV17" s="272"/>
      <c r="GW17" s="272"/>
      <c r="GX17" s="232">
        <f t="shared" si="113"/>
        <v>0</v>
      </c>
      <c r="GY17" s="232">
        <f t="shared" si="113"/>
        <v>0</v>
      </c>
      <c r="GZ17" s="232">
        <f t="shared" si="113"/>
        <v>53571.428571428587</v>
      </c>
      <c r="HA17" s="232">
        <f t="shared" si="114"/>
        <v>53571.428571428587</v>
      </c>
      <c r="HB17" s="232">
        <f t="shared" si="115"/>
        <v>0</v>
      </c>
      <c r="HC17" s="232">
        <f t="shared" si="115"/>
        <v>53571.428571428587</v>
      </c>
      <c r="HD17" s="232">
        <f t="shared" si="115"/>
        <v>0</v>
      </c>
      <c r="HE17" s="232">
        <f t="shared" si="115"/>
        <v>0</v>
      </c>
      <c r="HF17" s="232">
        <f t="shared" si="116"/>
        <v>160714.28571428577</v>
      </c>
      <c r="HG17" s="232">
        <v>0</v>
      </c>
    </row>
    <row r="18" spans="1:215" hidden="1" x14ac:dyDescent="0.2">
      <c r="A18" s="298" t="s">
        <v>234</v>
      </c>
      <c r="B18" s="334" t="s">
        <v>266</v>
      </c>
      <c r="C18" s="298" t="s">
        <v>240</v>
      </c>
      <c r="D18" s="298" t="s">
        <v>258</v>
      </c>
      <c r="E18" s="298" t="s">
        <v>256</v>
      </c>
      <c r="F18" s="299">
        <v>175.57141333333334</v>
      </c>
      <c r="G18" s="299"/>
      <c r="H18" s="299">
        <v>0</v>
      </c>
      <c r="I18" s="299">
        <v>0</v>
      </c>
      <c r="J18" s="299">
        <v>0</v>
      </c>
      <c r="K18" s="299">
        <v>0</v>
      </c>
      <c r="L18" s="299">
        <v>0</v>
      </c>
      <c r="M18" s="299">
        <v>0</v>
      </c>
      <c r="N18" s="299">
        <v>0</v>
      </c>
      <c r="O18" s="299">
        <v>0</v>
      </c>
      <c r="P18" s="299">
        <v>0</v>
      </c>
      <c r="Q18" s="299">
        <v>0</v>
      </c>
      <c r="R18" s="299">
        <v>0</v>
      </c>
      <c r="S18" s="299">
        <v>0</v>
      </c>
      <c r="T18" s="299">
        <v>0</v>
      </c>
      <c r="U18" s="299">
        <v>0</v>
      </c>
      <c r="V18" s="299">
        <v>0</v>
      </c>
      <c r="W18" s="299">
        <v>0</v>
      </c>
      <c r="X18" s="299">
        <v>0</v>
      </c>
      <c r="Y18" s="299">
        <v>0</v>
      </c>
      <c r="Z18" s="299">
        <v>0</v>
      </c>
      <c r="AA18" s="299">
        <v>0</v>
      </c>
      <c r="AB18" s="299">
        <v>0</v>
      </c>
      <c r="AC18" s="299">
        <v>0</v>
      </c>
      <c r="AD18" s="299">
        <v>0</v>
      </c>
      <c r="AE18" s="299">
        <v>0</v>
      </c>
      <c r="AF18" s="299">
        <v>0</v>
      </c>
      <c r="AG18" s="299">
        <v>0</v>
      </c>
      <c r="AH18" s="299">
        <v>0</v>
      </c>
      <c r="AI18" s="299">
        <v>0</v>
      </c>
      <c r="AJ18" s="299">
        <v>0</v>
      </c>
      <c r="AK18" s="299">
        <v>0</v>
      </c>
      <c r="AL18" s="299">
        <v>0</v>
      </c>
      <c r="AM18" s="299">
        <v>0</v>
      </c>
      <c r="AN18" s="299">
        <v>0</v>
      </c>
      <c r="AO18" s="299">
        <v>0</v>
      </c>
      <c r="AP18" s="299">
        <v>0</v>
      </c>
      <c r="AQ18" s="299">
        <v>0</v>
      </c>
      <c r="AR18" s="299">
        <v>0.32307692307692309</v>
      </c>
      <c r="AS18" s="299">
        <v>0.32307692307692309</v>
      </c>
      <c r="AT18" s="299">
        <v>0.32307692307692309</v>
      </c>
      <c r="AU18" s="299">
        <v>0.32307692307692309</v>
      </c>
      <c r="AV18" s="299">
        <v>0.32307692307692309</v>
      </c>
      <c r="AW18" s="299">
        <v>0.32307692307692309</v>
      </c>
      <c r="AX18" s="299">
        <v>0.32307692307692309</v>
      </c>
      <c r="AY18" s="299">
        <v>0.32307692307692309</v>
      </c>
      <c r="AZ18" s="299">
        <v>0.32307692307692309</v>
      </c>
      <c r="BA18" s="299">
        <v>0.32307692307692309</v>
      </c>
      <c r="BB18" s="299">
        <v>0.32307692307692309</v>
      </c>
      <c r="BC18" s="299">
        <v>0.32307692307692309</v>
      </c>
      <c r="BD18" s="299">
        <v>0.55384615384615377</v>
      </c>
      <c r="BE18" s="299">
        <v>0.55384615384615377</v>
      </c>
      <c r="BF18" s="299">
        <v>0.55384615384615377</v>
      </c>
      <c r="BG18" s="299">
        <v>0.55384615384615377</v>
      </c>
      <c r="BH18" s="299">
        <v>0.55384615384615377</v>
      </c>
      <c r="BI18" s="299">
        <v>0.55384615384615377</v>
      </c>
      <c r="BJ18" s="299">
        <v>0.55384615384615377</v>
      </c>
      <c r="BK18" s="299">
        <v>0.55384615384615377</v>
      </c>
      <c r="BL18" s="299">
        <v>0.55384615384615377</v>
      </c>
      <c r="BM18" s="299">
        <v>0.55384615384615377</v>
      </c>
      <c r="BN18" s="299">
        <v>0.55384615384615377</v>
      </c>
      <c r="BO18" s="299">
        <v>0.55384615384615377</v>
      </c>
      <c r="BP18" s="299">
        <v>0.36923076923076931</v>
      </c>
      <c r="BQ18" s="299">
        <v>0.36923076923076931</v>
      </c>
      <c r="BR18" s="299">
        <v>0.36923076923076931</v>
      </c>
      <c r="BS18" s="299">
        <v>0.36923076923076931</v>
      </c>
      <c r="BT18" s="299">
        <v>0.36923076923076931</v>
      </c>
      <c r="BU18" s="299">
        <v>0.36923076923076931</v>
      </c>
      <c r="BV18" s="299">
        <v>0.36923076923076931</v>
      </c>
      <c r="BW18" s="299">
        <v>0.36923076923076931</v>
      </c>
      <c r="BX18" s="299">
        <v>0.36923076923076931</v>
      </c>
      <c r="BY18" s="299">
        <v>0.36923076923076931</v>
      </c>
      <c r="BZ18" s="299">
        <v>0.36923076923076931</v>
      </c>
      <c r="CA18" s="299">
        <v>0.36923076923076931</v>
      </c>
      <c r="CB18" s="299">
        <v>0</v>
      </c>
      <c r="CC18" s="299">
        <v>0</v>
      </c>
      <c r="CD18" s="299">
        <v>0</v>
      </c>
      <c r="CE18" s="299">
        <v>0</v>
      </c>
      <c r="CF18" s="299">
        <v>0</v>
      </c>
      <c r="CG18" s="299">
        <v>0</v>
      </c>
      <c r="CH18" s="299">
        <v>0</v>
      </c>
      <c r="CI18" s="299">
        <v>0</v>
      </c>
      <c r="CJ18" s="299">
        <v>0</v>
      </c>
      <c r="CK18" s="299">
        <v>0</v>
      </c>
      <c r="CL18" s="299">
        <v>0</v>
      </c>
      <c r="CM18" s="299">
        <v>0</v>
      </c>
      <c r="CN18" s="299">
        <v>0</v>
      </c>
      <c r="CO18" s="299">
        <v>0</v>
      </c>
      <c r="CP18" s="299">
        <v>0</v>
      </c>
      <c r="CQ18" s="299">
        <v>0</v>
      </c>
      <c r="CR18" s="299">
        <v>0</v>
      </c>
      <c r="CS18" s="299">
        <v>0</v>
      </c>
      <c r="CT18" s="299">
        <v>0</v>
      </c>
      <c r="CU18" s="299">
        <v>0</v>
      </c>
      <c r="CV18" s="299">
        <v>0</v>
      </c>
      <c r="CW18" s="299">
        <v>0</v>
      </c>
      <c r="CX18" s="299">
        <v>0</v>
      </c>
      <c r="CY18" s="299">
        <v>0</v>
      </c>
      <c r="DA18" s="300">
        <f t="shared" si="16"/>
        <v>0</v>
      </c>
      <c r="DB18" s="300">
        <f t="shared" si="17"/>
        <v>0</v>
      </c>
      <c r="DC18" s="300">
        <f t="shared" si="18"/>
        <v>0</v>
      </c>
      <c r="DD18" s="300">
        <f t="shared" si="19"/>
        <v>0</v>
      </c>
      <c r="DE18" s="300">
        <f t="shared" si="20"/>
        <v>0</v>
      </c>
      <c r="DF18" s="300">
        <f t="shared" si="21"/>
        <v>0</v>
      </c>
      <c r="DG18" s="300">
        <f t="shared" si="22"/>
        <v>0</v>
      </c>
      <c r="DH18" s="300">
        <f t="shared" si="23"/>
        <v>0</v>
      </c>
      <c r="DI18" s="300">
        <f t="shared" si="24"/>
        <v>0</v>
      </c>
      <c r="DJ18" s="300">
        <f t="shared" si="25"/>
        <v>0</v>
      </c>
      <c r="DK18" s="300">
        <f t="shared" si="26"/>
        <v>0</v>
      </c>
      <c r="DL18" s="300">
        <f t="shared" si="27"/>
        <v>0</v>
      </c>
      <c r="DM18" s="300">
        <f t="shared" si="28"/>
        <v>0</v>
      </c>
      <c r="DN18" s="300">
        <f t="shared" si="29"/>
        <v>0</v>
      </c>
      <c r="DO18" s="300">
        <f t="shared" si="30"/>
        <v>0</v>
      </c>
      <c r="DP18" s="300">
        <f t="shared" si="31"/>
        <v>0</v>
      </c>
      <c r="DQ18" s="300">
        <f t="shared" si="32"/>
        <v>0</v>
      </c>
      <c r="DR18" s="300">
        <f t="shared" si="33"/>
        <v>0</v>
      </c>
      <c r="DS18" s="300">
        <f t="shared" si="34"/>
        <v>0</v>
      </c>
      <c r="DT18" s="300">
        <f t="shared" si="35"/>
        <v>0</v>
      </c>
      <c r="DU18" s="300">
        <f t="shared" si="36"/>
        <v>0</v>
      </c>
      <c r="DV18" s="300">
        <f t="shared" si="37"/>
        <v>0</v>
      </c>
      <c r="DW18" s="300">
        <f t="shared" si="38"/>
        <v>0</v>
      </c>
      <c r="DX18" s="300">
        <f t="shared" si="39"/>
        <v>0</v>
      </c>
      <c r="DY18" s="300">
        <f t="shared" si="40"/>
        <v>0</v>
      </c>
      <c r="DZ18" s="300">
        <f t="shared" si="41"/>
        <v>0</v>
      </c>
      <c r="EA18" s="300">
        <f t="shared" si="42"/>
        <v>0</v>
      </c>
      <c r="EB18" s="300">
        <f t="shared" si="43"/>
        <v>0</v>
      </c>
      <c r="EC18" s="300">
        <f t="shared" si="44"/>
        <v>0</v>
      </c>
      <c r="ED18" s="300">
        <f t="shared" si="45"/>
        <v>0</v>
      </c>
      <c r="EE18" s="300">
        <f t="shared" si="46"/>
        <v>0</v>
      </c>
      <c r="EF18" s="300">
        <f t="shared" si="47"/>
        <v>0</v>
      </c>
      <c r="EG18" s="300">
        <f t="shared" si="48"/>
        <v>0</v>
      </c>
      <c r="EH18" s="300">
        <f t="shared" si="49"/>
        <v>0</v>
      </c>
      <c r="EI18" s="300">
        <f t="shared" si="50"/>
        <v>0</v>
      </c>
      <c r="EJ18" s="300">
        <f t="shared" si="51"/>
        <v>0</v>
      </c>
      <c r="EK18" s="300">
        <f t="shared" si="52"/>
        <v>8508.4608000000007</v>
      </c>
      <c r="EL18" s="300">
        <f t="shared" si="53"/>
        <v>8508.4608000000007</v>
      </c>
      <c r="EM18" s="300">
        <f t="shared" si="54"/>
        <v>8508.4608000000007</v>
      </c>
      <c r="EN18" s="300">
        <f t="shared" si="55"/>
        <v>8508.4608000000007</v>
      </c>
      <c r="EO18" s="300">
        <f t="shared" si="56"/>
        <v>8508.4608000000007</v>
      </c>
      <c r="EP18" s="300">
        <f t="shared" si="57"/>
        <v>8508.4608000000007</v>
      </c>
      <c r="EQ18" s="300">
        <f t="shared" si="58"/>
        <v>8508.4608000000007</v>
      </c>
      <c r="ER18" s="300">
        <f t="shared" si="59"/>
        <v>8508.4608000000007</v>
      </c>
      <c r="ES18" s="300">
        <f t="shared" si="60"/>
        <v>8508.4608000000007</v>
      </c>
      <c r="ET18" s="300">
        <f t="shared" si="61"/>
        <v>8508.4608000000007</v>
      </c>
      <c r="EU18" s="300">
        <f t="shared" si="62"/>
        <v>8508.4608000000007</v>
      </c>
      <c r="EV18" s="300">
        <f t="shared" si="63"/>
        <v>8508.4608000000007</v>
      </c>
      <c r="EW18" s="300">
        <f t="shared" si="64"/>
        <v>14585.932799999999</v>
      </c>
      <c r="EX18" s="300">
        <f t="shared" si="65"/>
        <v>14585.932799999999</v>
      </c>
      <c r="EY18" s="300">
        <f t="shared" si="66"/>
        <v>14585.932799999999</v>
      </c>
      <c r="EZ18" s="300">
        <f t="shared" si="67"/>
        <v>14585.932799999999</v>
      </c>
      <c r="FA18" s="300">
        <f t="shared" si="68"/>
        <v>14585.932799999999</v>
      </c>
      <c r="FB18" s="300">
        <f t="shared" si="69"/>
        <v>14585.932799999999</v>
      </c>
      <c r="FC18" s="300">
        <f t="shared" si="70"/>
        <v>14585.932799999999</v>
      </c>
      <c r="FD18" s="300">
        <f t="shared" si="71"/>
        <v>14585.932799999999</v>
      </c>
      <c r="FE18" s="300">
        <f t="shared" si="72"/>
        <v>14585.932799999999</v>
      </c>
      <c r="FF18" s="300">
        <f t="shared" si="73"/>
        <v>14585.932799999999</v>
      </c>
      <c r="FG18" s="300">
        <f t="shared" si="74"/>
        <v>14585.932799999999</v>
      </c>
      <c r="FH18" s="300">
        <f t="shared" si="75"/>
        <v>14585.932799999999</v>
      </c>
      <c r="FI18" s="300">
        <f t="shared" si="76"/>
        <v>9723.9552000000022</v>
      </c>
      <c r="FJ18" s="300">
        <f t="shared" si="77"/>
        <v>9723.9552000000022</v>
      </c>
      <c r="FK18" s="300">
        <f t="shared" si="78"/>
        <v>9723.9552000000022</v>
      </c>
      <c r="FL18" s="300">
        <f t="shared" si="79"/>
        <v>9723.9552000000022</v>
      </c>
      <c r="FM18" s="300">
        <f t="shared" si="80"/>
        <v>9723.9552000000022</v>
      </c>
      <c r="FN18" s="300">
        <f t="shared" si="81"/>
        <v>9723.9552000000022</v>
      </c>
      <c r="FO18" s="300">
        <f t="shared" si="82"/>
        <v>9723.9552000000022</v>
      </c>
      <c r="FP18" s="300">
        <f t="shared" si="83"/>
        <v>9723.9552000000022</v>
      </c>
      <c r="FQ18" s="300">
        <f t="shared" si="84"/>
        <v>9723.9552000000022</v>
      </c>
      <c r="FR18" s="300">
        <f t="shared" si="85"/>
        <v>9723.9552000000022</v>
      </c>
      <c r="FS18" s="300">
        <f t="shared" si="86"/>
        <v>9723.9552000000022</v>
      </c>
      <c r="FT18" s="300">
        <f t="shared" si="87"/>
        <v>9723.9552000000022</v>
      </c>
      <c r="FU18" s="300">
        <f t="shared" si="88"/>
        <v>0</v>
      </c>
      <c r="FV18" s="300">
        <f t="shared" si="89"/>
        <v>0</v>
      </c>
      <c r="FW18" s="300">
        <f t="shared" si="90"/>
        <v>0</v>
      </c>
      <c r="FX18" s="300">
        <f t="shared" si="91"/>
        <v>0</v>
      </c>
      <c r="FY18" s="300">
        <f t="shared" si="92"/>
        <v>0</v>
      </c>
      <c r="FZ18" s="300">
        <f t="shared" si="93"/>
        <v>0</v>
      </c>
      <c r="GA18" s="300">
        <f t="shared" si="94"/>
        <v>0</v>
      </c>
      <c r="GB18" s="300">
        <f t="shared" si="95"/>
        <v>0</v>
      </c>
      <c r="GC18" s="300">
        <f t="shared" si="96"/>
        <v>0</v>
      </c>
      <c r="GD18" s="300">
        <f t="shared" si="97"/>
        <v>0</v>
      </c>
      <c r="GE18" s="300">
        <f t="shared" si="98"/>
        <v>0</v>
      </c>
      <c r="GF18" s="300">
        <f t="shared" si="99"/>
        <v>0</v>
      </c>
      <c r="GG18" s="300">
        <f t="shared" si="100"/>
        <v>0</v>
      </c>
      <c r="GH18" s="300">
        <f t="shared" si="101"/>
        <v>0</v>
      </c>
      <c r="GI18" s="300">
        <f t="shared" si="102"/>
        <v>0</v>
      </c>
      <c r="GJ18" s="300">
        <f t="shared" si="103"/>
        <v>0</v>
      </c>
      <c r="GK18" s="300">
        <f t="shared" si="104"/>
        <v>0</v>
      </c>
      <c r="GL18" s="300">
        <f t="shared" si="105"/>
        <v>0</v>
      </c>
      <c r="GM18" s="300">
        <f t="shared" si="106"/>
        <v>0</v>
      </c>
      <c r="GN18" s="300">
        <f t="shared" si="107"/>
        <v>0</v>
      </c>
      <c r="GO18" s="300">
        <f t="shared" si="108"/>
        <v>0</v>
      </c>
      <c r="GP18" s="300">
        <f t="shared" si="109"/>
        <v>0</v>
      </c>
      <c r="GQ18" s="300">
        <f t="shared" si="110"/>
        <v>0</v>
      </c>
      <c r="GR18" s="300">
        <f t="shared" si="111"/>
        <v>0</v>
      </c>
      <c r="GT18" s="120" t="str">
        <f>'Key assumptions'!$E$121</f>
        <v>$ Real (2024-2025)</v>
      </c>
      <c r="GU18" s="272"/>
      <c r="GV18" s="272"/>
      <c r="GW18" s="272"/>
      <c r="GX18" s="232">
        <f t="shared" si="113"/>
        <v>0</v>
      </c>
      <c r="GY18" s="232">
        <f t="shared" si="113"/>
        <v>0</v>
      </c>
      <c r="GZ18" s="232">
        <f t="shared" si="113"/>
        <v>0</v>
      </c>
      <c r="HA18" s="232">
        <f t="shared" si="114"/>
        <v>102101.52960000001</v>
      </c>
      <c r="HB18" s="232">
        <f t="shared" si="115"/>
        <v>175031.1936</v>
      </c>
      <c r="HC18" s="232">
        <f t="shared" si="115"/>
        <v>116687.4624</v>
      </c>
      <c r="HD18" s="232">
        <f t="shared" si="115"/>
        <v>0</v>
      </c>
      <c r="HE18" s="232">
        <f t="shared" si="115"/>
        <v>0</v>
      </c>
      <c r="HF18" s="232">
        <f t="shared" si="116"/>
        <v>393820.18560000003</v>
      </c>
      <c r="HG18" s="232">
        <v>0</v>
      </c>
    </row>
    <row r="19" spans="1:215" hidden="1" x14ac:dyDescent="0.2">
      <c r="A19" s="298" t="s">
        <v>236</v>
      </c>
      <c r="B19" s="334" t="s">
        <v>267</v>
      </c>
      <c r="C19" s="298" t="s">
        <v>240</v>
      </c>
      <c r="D19" s="298" t="s">
        <v>268</v>
      </c>
      <c r="E19" s="298" t="s">
        <v>269</v>
      </c>
      <c r="F19" s="299">
        <v>291.8077066666666</v>
      </c>
      <c r="G19" s="299"/>
      <c r="H19" s="299">
        <v>0</v>
      </c>
      <c r="I19" s="299">
        <v>0</v>
      </c>
      <c r="J19" s="299">
        <v>0</v>
      </c>
      <c r="K19" s="299">
        <v>0</v>
      </c>
      <c r="L19" s="299">
        <v>0</v>
      </c>
      <c r="M19" s="299">
        <v>0</v>
      </c>
      <c r="N19" s="299">
        <v>0</v>
      </c>
      <c r="O19" s="299">
        <v>0</v>
      </c>
      <c r="P19" s="299">
        <v>0</v>
      </c>
      <c r="Q19" s="299">
        <v>0</v>
      </c>
      <c r="R19" s="299">
        <v>0</v>
      </c>
      <c r="S19" s="299">
        <v>0</v>
      </c>
      <c r="T19" s="299">
        <v>0.6923076923076924</v>
      </c>
      <c r="U19" s="299">
        <v>0.6923076923076924</v>
      </c>
      <c r="V19" s="299">
        <v>0.6923076923076924</v>
      </c>
      <c r="W19" s="299">
        <v>0.6923076923076924</v>
      </c>
      <c r="X19" s="299">
        <v>0.6923076923076924</v>
      </c>
      <c r="Y19" s="299">
        <v>0.6923076923076924</v>
      </c>
      <c r="Z19" s="299">
        <v>0.6923076923076924</v>
      </c>
      <c r="AA19" s="299">
        <v>0.6923076923076924</v>
      </c>
      <c r="AB19" s="299">
        <v>0.6923076923076924</v>
      </c>
      <c r="AC19" s="299">
        <v>0.6923076923076924</v>
      </c>
      <c r="AD19" s="299">
        <v>0.6923076923076924</v>
      </c>
      <c r="AE19" s="299">
        <v>0.6923076923076924</v>
      </c>
      <c r="AF19" s="299">
        <v>0.4307692307692309</v>
      </c>
      <c r="AG19" s="299">
        <v>0.4307692307692309</v>
      </c>
      <c r="AH19" s="299">
        <v>0.4307692307692309</v>
      </c>
      <c r="AI19" s="299">
        <v>0.4307692307692309</v>
      </c>
      <c r="AJ19" s="299">
        <v>0.4307692307692309</v>
      </c>
      <c r="AK19" s="299">
        <v>0.4307692307692309</v>
      </c>
      <c r="AL19" s="299">
        <v>0.4307692307692309</v>
      </c>
      <c r="AM19" s="299">
        <v>0.4307692307692309</v>
      </c>
      <c r="AN19" s="299">
        <v>0.4307692307692309</v>
      </c>
      <c r="AO19" s="299">
        <v>0.4307692307692309</v>
      </c>
      <c r="AP19" s="299">
        <v>0.4307692307692309</v>
      </c>
      <c r="AQ19" s="299">
        <v>0.4307692307692309</v>
      </c>
      <c r="AR19" s="299">
        <v>0.18461538461538468</v>
      </c>
      <c r="AS19" s="299">
        <v>0.18461538461538468</v>
      </c>
      <c r="AT19" s="299">
        <v>0.18461538461538468</v>
      </c>
      <c r="AU19" s="299">
        <v>0.18461538461538468</v>
      </c>
      <c r="AV19" s="299">
        <v>0.18461538461538468</v>
      </c>
      <c r="AW19" s="299">
        <v>0.18461538461538468</v>
      </c>
      <c r="AX19" s="299">
        <v>0.18461538461538468</v>
      </c>
      <c r="AY19" s="299">
        <v>0.18461538461538468</v>
      </c>
      <c r="AZ19" s="299">
        <v>0.18461538461538468</v>
      </c>
      <c r="BA19" s="299">
        <v>0.18461538461538468</v>
      </c>
      <c r="BB19" s="299">
        <v>0.18461538461538468</v>
      </c>
      <c r="BC19" s="299">
        <v>0.18461538461538468</v>
      </c>
      <c r="BD19" s="299">
        <v>0.18461538461538468</v>
      </c>
      <c r="BE19" s="299">
        <v>0.18461538461538468</v>
      </c>
      <c r="BF19" s="299">
        <v>0.18461538461538468</v>
      </c>
      <c r="BG19" s="299">
        <v>0.18461538461538468</v>
      </c>
      <c r="BH19" s="299">
        <v>0.18461538461538468</v>
      </c>
      <c r="BI19" s="299">
        <v>0.18461538461538468</v>
      </c>
      <c r="BJ19" s="299">
        <v>0.18461538461538468</v>
      </c>
      <c r="BK19" s="299">
        <v>0.18461538461538468</v>
      </c>
      <c r="BL19" s="299">
        <v>0.18461538461538468</v>
      </c>
      <c r="BM19" s="299">
        <v>0.18461538461538468</v>
      </c>
      <c r="BN19" s="299">
        <v>0.18461538461538468</v>
      </c>
      <c r="BO19" s="299">
        <v>0.18461538461538468</v>
      </c>
      <c r="BP19" s="299">
        <v>0.15384615384615388</v>
      </c>
      <c r="BQ19" s="299">
        <v>0.15384615384615388</v>
      </c>
      <c r="BR19" s="299">
        <v>0.15384615384615388</v>
      </c>
      <c r="BS19" s="299">
        <v>0.15384615384615388</v>
      </c>
      <c r="BT19" s="299">
        <v>0.15384615384615388</v>
      </c>
      <c r="BU19" s="299">
        <v>0.15384615384615388</v>
      </c>
      <c r="BV19" s="299">
        <v>0.15384615384615388</v>
      </c>
      <c r="BW19" s="299">
        <v>0.15384615384615388</v>
      </c>
      <c r="BX19" s="299">
        <v>0.15384615384615388</v>
      </c>
      <c r="BY19" s="299">
        <v>0.15384615384615388</v>
      </c>
      <c r="BZ19" s="299">
        <v>0.15384615384615388</v>
      </c>
      <c r="CA19" s="299">
        <v>0.15384615384615388</v>
      </c>
      <c r="CB19" s="299">
        <v>0</v>
      </c>
      <c r="CC19" s="299">
        <v>0</v>
      </c>
      <c r="CD19" s="299">
        <v>0</v>
      </c>
      <c r="CE19" s="299">
        <v>0</v>
      </c>
      <c r="CF19" s="299">
        <v>0</v>
      </c>
      <c r="CG19" s="299">
        <v>0</v>
      </c>
      <c r="CH19" s="299">
        <v>0</v>
      </c>
      <c r="CI19" s="299">
        <v>0</v>
      </c>
      <c r="CJ19" s="299">
        <v>0</v>
      </c>
      <c r="CK19" s="299">
        <v>0</v>
      </c>
      <c r="CL19" s="299">
        <v>0</v>
      </c>
      <c r="CM19" s="299">
        <v>0</v>
      </c>
      <c r="CN19" s="299">
        <v>0</v>
      </c>
      <c r="CO19" s="299">
        <v>0</v>
      </c>
      <c r="CP19" s="299">
        <v>0</v>
      </c>
      <c r="CQ19" s="299">
        <v>0</v>
      </c>
      <c r="CR19" s="299">
        <v>0</v>
      </c>
      <c r="CS19" s="299">
        <v>0</v>
      </c>
      <c r="CT19" s="299">
        <v>0</v>
      </c>
      <c r="CU19" s="299">
        <v>0</v>
      </c>
      <c r="CV19" s="299">
        <v>0</v>
      </c>
      <c r="CW19" s="299">
        <v>0</v>
      </c>
      <c r="CX19" s="299">
        <v>0</v>
      </c>
      <c r="CY19" s="299">
        <v>0</v>
      </c>
      <c r="DA19" s="300">
        <f t="shared" si="16"/>
        <v>0</v>
      </c>
      <c r="DB19" s="300">
        <f t="shared" si="17"/>
        <v>0</v>
      </c>
      <c r="DC19" s="300">
        <f t="shared" si="18"/>
        <v>0</v>
      </c>
      <c r="DD19" s="300">
        <f t="shared" si="19"/>
        <v>0</v>
      </c>
      <c r="DE19" s="300">
        <f t="shared" si="20"/>
        <v>0</v>
      </c>
      <c r="DF19" s="300">
        <f t="shared" si="21"/>
        <v>0</v>
      </c>
      <c r="DG19" s="300">
        <f t="shared" si="22"/>
        <v>0</v>
      </c>
      <c r="DH19" s="300">
        <f t="shared" si="23"/>
        <v>0</v>
      </c>
      <c r="DI19" s="300">
        <f t="shared" si="24"/>
        <v>0</v>
      </c>
      <c r="DJ19" s="300">
        <f t="shared" si="25"/>
        <v>0</v>
      </c>
      <c r="DK19" s="300">
        <f t="shared" si="26"/>
        <v>0</v>
      </c>
      <c r="DL19" s="300">
        <f t="shared" si="27"/>
        <v>0</v>
      </c>
      <c r="DM19" s="300">
        <f t="shared" si="28"/>
        <v>30303.107999999997</v>
      </c>
      <c r="DN19" s="300">
        <f t="shared" si="29"/>
        <v>30303.107999999997</v>
      </c>
      <c r="DO19" s="300">
        <f t="shared" si="30"/>
        <v>30303.107999999997</v>
      </c>
      <c r="DP19" s="300">
        <f t="shared" si="31"/>
        <v>30303.107999999997</v>
      </c>
      <c r="DQ19" s="300">
        <f t="shared" si="32"/>
        <v>30303.107999999997</v>
      </c>
      <c r="DR19" s="300">
        <f t="shared" si="33"/>
        <v>30303.107999999997</v>
      </c>
      <c r="DS19" s="300">
        <f t="shared" si="34"/>
        <v>30303.107999999997</v>
      </c>
      <c r="DT19" s="300">
        <f t="shared" si="35"/>
        <v>30303.107999999997</v>
      </c>
      <c r="DU19" s="300">
        <f t="shared" si="36"/>
        <v>30303.107999999997</v>
      </c>
      <c r="DV19" s="300">
        <f t="shared" si="37"/>
        <v>30303.107999999997</v>
      </c>
      <c r="DW19" s="300">
        <f t="shared" si="38"/>
        <v>30303.107999999997</v>
      </c>
      <c r="DX19" s="300">
        <f t="shared" si="39"/>
        <v>30303.107999999997</v>
      </c>
      <c r="DY19" s="300">
        <f t="shared" si="40"/>
        <v>18855.267200000002</v>
      </c>
      <c r="DZ19" s="300">
        <f t="shared" si="41"/>
        <v>18855.267200000002</v>
      </c>
      <c r="EA19" s="300">
        <f t="shared" si="42"/>
        <v>18855.267200000002</v>
      </c>
      <c r="EB19" s="300">
        <f t="shared" si="43"/>
        <v>18855.267200000002</v>
      </c>
      <c r="EC19" s="300">
        <f t="shared" si="44"/>
        <v>18855.267200000002</v>
      </c>
      <c r="ED19" s="300">
        <f t="shared" si="45"/>
        <v>18855.267200000002</v>
      </c>
      <c r="EE19" s="300">
        <f t="shared" si="46"/>
        <v>18855.267200000002</v>
      </c>
      <c r="EF19" s="300">
        <f t="shared" si="47"/>
        <v>18855.267200000002</v>
      </c>
      <c r="EG19" s="300">
        <f t="shared" si="48"/>
        <v>18855.267200000002</v>
      </c>
      <c r="EH19" s="300">
        <f t="shared" si="49"/>
        <v>18855.267200000002</v>
      </c>
      <c r="EI19" s="300">
        <f t="shared" si="50"/>
        <v>18855.267200000002</v>
      </c>
      <c r="EJ19" s="300">
        <f t="shared" si="51"/>
        <v>18855.267200000002</v>
      </c>
      <c r="EK19" s="300">
        <f t="shared" si="52"/>
        <v>8080.8288000000011</v>
      </c>
      <c r="EL19" s="300">
        <f t="shared" si="53"/>
        <v>8080.8288000000011</v>
      </c>
      <c r="EM19" s="300">
        <f t="shared" si="54"/>
        <v>8080.8288000000011</v>
      </c>
      <c r="EN19" s="300">
        <f t="shared" si="55"/>
        <v>8080.8288000000011</v>
      </c>
      <c r="EO19" s="300">
        <f t="shared" si="56"/>
        <v>8080.8288000000011</v>
      </c>
      <c r="EP19" s="300">
        <f t="shared" si="57"/>
        <v>8080.8288000000011</v>
      </c>
      <c r="EQ19" s="300">
        <f t="shared" si="58"/>
        <v>8080.8288000000011</v>
      </c>
      <c r="ER19" s="300">
        <f t="shared" si="59"/>
        <v>8080.8288000000011</v>
      </c>
      <c r="ES19" s="300">
        <f t="shared" si="60"/>
        <v>8080.8288000000011</v>
      </c>
      <c r="ET19" s="300">
        <f t="shared" si="61"/>
        <v>8080.8288000000011</v>
      </c>
      <c r="EU19" s="300">
        <f t="shared" si="62"/>
        <v>8080.8288000000011</v>
      </c>
      <c r="EV19" s="300">
        <f t="shared" si="63"/>
        <v>8080.8288000000011</v>
      </c>
      <c r="EW19" s="300">
        <f t="shared" si="64"/>
        <v>8080.8288000000011</v>
      </c>
      <c r="EX19" s="300">
        <f t="shared" si="65"/>
        <v>8080.8288000000011</v>
      </c>
      <c r="EY19" s="300">
        <f t="shared" si="66"/>
        <v>8080.8288000000011</v>
      </c>
      <c r="EZ19" s="300">
        <f t="shared" si="67"/>
        <v>8080.8288000000011</v>
      </c>
      <c r="FA19" s="300">
        <f t="shared" si="68"/>
        <v>8080.8288000000011</v>
      </c>
      <c r="FB19" s="300">
        <f t="shared" si="69"/>
        <v>8080.8288000000011</v>
      </c>
      <c r="FC19" s="300">
        <f t="shared" si="70"/>
        <v>8080.8288000000011</v>
      </c>
      <c r="FD19" s="300">
        <f t="shared" si="71"/>
        <v>8080.8288000000011</v>
      </c>
      <c r="FE19" s="300">
        <f t="shared" si="72"/>
        <v>8080.8288000000011</v>
      </c>
      <c r="FF19" s="300">
        <f t="shared" si="73"/>
        <v>8080.8288000000011</v>
      </c>
      <c r="FG19" s="300">
        <f t="shared" si="74"/>
        <v>8080.8288000000011</v>
      </c>
      <c r="FH19" s="300">
        <f t="shared" si="75"/>
        <v>8080.8288000000011</v>
      </c>
      <c r="FI19" s="300">
        <f t="shared" si="76"/>
        <v>6734.0239999999994</v>
      </c>
      <c r="FJ19" s="300">
        <f t="shared" si="77"/>
        <v>6734.0239999999994</v>
      </c>
      <c r="FK19" s="300">
        <f t="shared" si="78"/>
        <v>6734.0239999999994</v>
      </c>
      <c r="FL19" s="300">
        <f t="shared" si="79"/>
        <v>6734.0239999999994</v>
      </c>
      <c r="FM19" s="300">
        <f t="shared" si="80"/>
        <v>6734.0239999999994</v>
      </c>
      <c r="FN19" s="300">
        <f t="shared" si="81"/>
        <v>6734.0239999999994</v>
      </c>
      <c r="FO19" s="300">
        <f t="shared" si="82"/>
        <v>6734.0239999999994</v>
      </c>
      <c r="FP19" s="300">
        <f t="shared" si="83"/>
        <v>6734.0239999999994</v>
      </c>
      <c r="FQ19" s="300">
        <f t="shared" si="84"/>
        <v>6734.0239999999994</v>
      </c>
      <c r="FR19" s="300">
        <f t="shared" si="85"/>
        <v>6734.0239999999994</v>
      </c>
      <c r="FS19" s="300">
        <f t="shared" si="86"/>
        <v>6734.0239999999994</v>
      </c>
      <c r="FT19" s="300">
        <f t="shared" si="87"/>
        <v>6734.0239999999994</v>
      </c>
      <c r="FU19" s="300">
        <f t="shared" si="88"/>
        <v>0</v>
      </c>
      <c r="FV19" s="300">
        <f t="shared" si="89"/>
        <v>0</v>
      </c>
      <c r="FW19" s="300">
        <f t="shared" si="90"/>
        <v>0</v>
      </c>
      <c r="FX19" s="300">
        <f t="shared" si="91"/>
        <v>0</v>
      </c>
      <c r="FY19" s="300">
        <f t="shared" si="92"/>
        <v>0</v>
      </c>
      <c r="FZ19" s="300">
        <f t="shared" si="93"/>
        <v>0</v>
      </c>
      <c r="GA19" s="300">
        <f t="shared" si="94"/>
        <v>0</v>
      </c>
      <c r="GB19" s="300">
        <f t="shared" si="95"/>
        <v>0</v>
      </c>
      <c r="GC19" s="300">
        <f t="shared" si="96"/>
        <v>0</v>
      </c>
      <c r="GD19" s="300">
        <f t="shared" si="97"/>
        <v>0</v>
      </c>
      <c r="GE19" s="300">
        <f t="shared" si="98"/>
        <v>0</v>
      </c>
      <c r="GF19" s="300">
        <f t="shared" si="99"/>
        <v>0</v>
      </c>
      <c r="GG19" s="300">
        <f t="shared" si="100"/>
        <v>0</v>
      </c>
      <c r="GH19" s="300">
        <f t="shared" si="101"/>
        <v>0</v>
      </c>
      <c r="GI19" s="300">
        <f t="shared" si="102"/>
        <v>0</v>
      </c>
      <c r="GJ19" s="300">
        <f t="shared" si="103"/>
        <v>0</v>
      </c>
      <c r="GK19" s="300">
        <f t="shared" si="104"/>
        <v>0</v>
      </c>
      <c r="GL19" s="300">
        <f t="shared" si="105"/>
        <v>0</v>
      </c>
      <c r="GM19" s="300">
        <f t="shared" si="106"/>
        <v>0</v>
      </c>
      <c r="GN19" s="300">
        <f t="shared" si="107"/>
        <v>0</v>
      </c>
      <c r="GO19" s="300">
        <f t="shared" si="108"/>
        <v>0</v>
      </c>
      <c r="GP19" s="300">
        <f t="shared" si="109"/>
        <v>0</v>
      </c>
      <c r="GQ19" s="300">
        <f t="shared" si="110"/>
        <v>0</v>
      </c>
      <c r="GR19" s="300">
        <f t="shared" si="111"/>
        <v>0</v>
      </c>
      <c r="GT19" s="120" t="str">
        <f>'Key assumptions'!$E$121</f>
        <v>$ Real (2024-2025)</v>
      </c>
      <c r="GU19" s="272"/>
      <c r="GV19" s="272"/>
      <c r="GW19" s="272"/>
      <c r="GX19" s="232">
        <f t="shared" si="113"/>
        <v>0</v>
      </c>
      <c r="GY19" s="232">
        <f t="shared" si="113"/>
        <v>363637.29600000003</v>
      </c>
      <c r="GZ19" s="232">
        <f t="shared" si="113"/>
        <v>226263.20640000002</v>
      </c>
      <c r="HA19" s="232">
        <f t="shared" si="114"/>
        <v>96969.945600000021</v>
      </c>
      <c r="HB19" s="232">
        <f t="shared" si="115"/>
        <v>96969.945600000021</v>
      </c>
      <c r="HC19" s="232">
        <f t="shared" si="115"/>
        <v>80808.288</v>
      </c>
      <c r="HD19" s="232">
        <f t="shared" si="115"/>
        <v>0</v>
      </c>
      <c r="HE19" s="232">
        <f t="shared" si="115"/>
        <v>0</v>
      </c>
      <c r="HF19" s="232">
        <f t="shared" si="116"/>
        <v>864648.68160000001</v>
      </c>
      <c r="HG19" s="232">
        <v>0</v>
      </c>
    </row>
    <row r="20" spans="1:215" hidden="1" x14ac:dyDescent="0.2">
      <c r="A20" s="298" t="s">
        <v>236</v>
      </c>
      <c r="B20" s="334" t="s">
        <v>270</v>
      </c>
      <c r="C20" s="298" t="s">
        <v>240</v>
      </c>
      <c r="D20" s="298" t="s">
        <v>268</v>
      </c>
      <c r="E20" s="298" t="s">
        <v>269</v>
      </c>
      <c r="F20" s="299">
        <v>291.8077066666666</v>
      </c>
      <c r="G20" s="299"/>
      <c r="H20" s="299">
        <v>0</v>
      </c>
      <c r="I20" s="299">
        <v>0</v>
      </c>
      <c r="J20" s="299">
        <v>0</v>
      </c>
      <c r="K20" s="299">
        <v>0</v>
      </c>
      <c r="L20" s="299">
        <v>0</v>
      </c>
      <c r="M20" s="299">
        <v>0</v>
      </c>
      <c r="N20" s="299">
        <v>0</v>
      </c>
      <c r="O20" s="299">
        <v>0</v>
      </c>
      <c r="P20" s="299">
        <v>0</v>
      </c>
      <c r="Q20" s="299">
        <v>0</v>
      </c>
      <c r="R20" s="299">
        <v>0</v>
      </c>
      <c r="S20" s="299">
        <v>0</v>
      </c>
      <c r="T20" s="299">
        <v>3.0769230769230771E-2</v>
      </c>
      <c r="U20" s="299">
        <v>3.0769230769230771E-2</v>
      </c>
      <c r="V20" s="299">
        <v>3.0769230769230771E-2</v>
      </c>
      <c r="W20" s="299">
        <v>3.0769230769230771E-2</v>
      </c>
      <c r="X20" s="299">
        <v>3.0769230769230771E-2</v>
      </c>
      <c r="Y20" s="299">
        <v>3.0769230769230771E-2</v>
      </c>
      <c r="Z20" s="299">
        <v>3.0769230769230771E-2</v>
      </c>
      <c r="AA20" s="299">
        <v>3.0769230769230771E-2</v>
      </c>
      <c r="AB20" s="299">
        <v>3.0769230769230771E-2</v>
      </c>
      <c r="AC20" s="299">
        <v>3.0769230769230771E-2</v>
      </c>
      <c r="AD20" s="299">
        <v>3.0769230769230771E-2</v>
      </c>
      <c r="AE20" s="299">
        <v>3.0769230769230771E-2</v>
      </c>
      <c r="AF20" s="299">
        <v>0.1538461538461538</v>
      </c>
      <c r="AG20" s="299">
        <v>0.1538461538461538</v>
      </c>
      <c r="AH20" s="299">
        <v>0.1538461538461538</v>
      </c>
      <c r="AI20" s="299">
        <v>0.1538461538461538</v>
      </c>
      <c r="AJ20" s="299">
        <v>0.1538461538461538</v>
      </c>
      <c r="AK20" s="299">
        <v>0.1538461538461538</v>
      </c>
      <c r="AL20" s="299">
        <v>0.1538461538461538</v>
      </c>
      <c r="AM20" s="299">
        <v>0.1538461538461538</v>
      </c>
      <c r="AN20" s="299">
        <v>0.1538461538461538</v>
      </c>
      <c r="AO20" s="299">
        <v>0.1538461538461538</v>
      </c>
      <c r="AP20" s="299">
        <v>0.1538461538461538</v>
      </c>
      <c r="AQ20" s="299">
        <v>0.1538461538461538</v>
      </c>
      <c r="AR20" s="299">
        <v>1.9230769230769232E-2</v>
      </c>
      <c r="AS20" s="299">
        <v>1.9230769230769232E-2</v>
      </c>
      <c r="AT20" s="299">
        <v>1.9230769230769232E-2</v>
      </c>
      <c r="AU20" s="299">
        <v>1.9230769230769232E-2</v>
      </c>
      <c r="AV20" s="299">
        <v>1.9230769230769232E-2</v>
      </c>
      <c r="AW20" s="299">
        <v>1.9230769230769232E-2</v>
      </c>
      <c r="AX20" s="299">
        <v>1.9230769230769232E-2</v>
      </c>
      <c r="AY20" s="299">
        <v>1.9230769230769232E-2</v>
      </c>
      <c r="AZ20" s="299">
        <v>1.9230769230769232E-2</v>
      </c>
      <c r="BA20" s="299">
        <v>1.9230769230769232E-2</v>
      </c>
      <c r="BB20" s="299">
        <v>1.9230769230769232E-2</v>
      </c>
      <c r="BC20" s="299">
        <v>1.9230769230769232E-2</v>
      </c>
      <c r="BD20" s="299">
        <v>0</v>
      </c>
      <c r="BE20" s="299">
        <v>0</v>
      </c>
      <c r="BF20" s="299">
        <v>0</v>
      </c>
      <c r="BG20" s="299">
        <v>0</v>
      </c>
      <c r="BH20" s="299">
        <v>0</v>
      </c>
      <c r="BI20" s="299">
        <v>0</v>
      </c>
      <c r="BJ20" s="299">
        <v>0</v>
      </c>
      <c r="BK20" s="299">
        <v>0</v>
      </c>
      <c r="BL20" s="299">
        <v>0</v>
      </c>
      <c r="BM20" s="299">
        <v>0</v>
      </c>
      <c r="BN20" s="299">
        <v>0</v>
      </c>
      <c r="BO20" s="299">
        <v>0</v>
      </c>
      <c r="BP20" s="299">
        <v>0</v>
      </c>
      <c r="BQ20" s="299">
        <v>0</v>
      </c>
      <c r="BR20" s="299">
        <v>0</v>
      </c>
      <c r="BS20" s="299">
        <v>0</v>
      </c>
      <c r="BT20" s="299">
        <v>0</v>
      </c>
      <c r="BU20" s="299">
        <v>0</v>
      </c>
      <c r="BV20" s="299">
        <v>0</v>
      </c>
      <c r="BW20" s="299">
        <v>0</v>
      </c>
      <c r="BX20" s="299">
        <v>0</v>
      </c>
      <c r="BY20" s="299">
        <v>0</v>
      </c>
      <c r="BZ20" s="299">
        <v>0</v>
      </c>
      <c r="CA20" s="299">
        <v>0</v>
      </c>
      <c r="CB20" s="299">
        <v>0</v>
      </c>
      <c r="CC20" s="299">
        <v>0</v>
      </c>
      <c r="CD20" s="299">
        <v>0</v>
      </c>
      <c r="CE20" s="299">
        <v>0</v>
      </c>
      <c r="CF20" s="299">
        <v>0</v>
      </c>
      <c r="CG20" s="299">
        <v>0</v>
      </c>
      <c r="CH20" s="299">
        <v>0</v>
      </c>
      <c r="CI20" s="299">
        <v>0</v>
      </c>
      <c r="CJ20" s="299">
        <v>0</v>
      </c>
      <c r="CK20" s="299">
        <v>0</v>
      </c>
      <c r="CL20" s="299">
        <v>0</v>
      </c>
      <c r="CM20" s="299">
        <v>0</v>
      </c>
      <c r="CN20" s="299">
        <v>0</v>
      </c>
      <c r="CO20" s="299">
        <v>0</v>
      </c>
      <c r="CP20" s="299">
        <v>0</v>
      </c>
      <c r="CQ20" s="299">
        <v>0</v>
      </c>
      <c r="CR20" s="299">
        <v>0</v>
      </c>
      <c r="CS20" s="299">
        <v>0</v>
      </c>
      <c r="CT20" s="299">
        <v>0</v>
      </c>
      <c r="CU20" s="299">
        <v>0</v>
      </c>
      <c r="CV20" s="299">
        <v>0</v>
      </c>
      <c r="CW20" s="299">
        <v>0</v>
      </c>
      <c r="CX20" s="299">
        <v>0</v>
      </c>
      <c r="CY20" s="299">
        <v>0</v>
      </c>
      <c r="DA20" s="300">
        <f t="shared" si="16"/>
        <v>0</v>
      </c>
      <c r="DB20" s="300">
        <f t="shared" si="17"/>
        <v>0</v>
      </c>
      <c r="DC20" s="300">
        <f t="shared" si="18"/>
        <v>0</v>
      </c>
      <c r="DD20" s="300">
        <f t="shared" si="19"/>
        <v>0</v>
      </c>
      <c r="DE20" s="300">
        <f t="shared" si="20"/>
        <v>0</v>
      </c>
      <c r="DF20" s="300">
        <f t="shared" si="21"/>
        <v>0</v>
      </c>
      <c r="DG20" s="300">
        <f t="shared" si="22"/>
        <v>0</v>
      </c>
      <c r="DH20" s="300">
        <f t="shared" si="23"/>
        <v>0</v>
      </c>
      <c r="DI20" s="300">
        <f t="shared" si="24"/>
        <v>0</v>
      </c>
      <c r="DJ20" s="300">
        <f t="shared" si="25"/>
        <v>0</v>
      </c>
      <c r="DK20" s="300">
        <f t="shared" si="26"/>
        <v>0</v>
      </c>
      <c r="DL20" s="300">
        <f t="shared" si="27"/>
        <v>0</v>
      </c>
      <c r="DM20" s="300">
        <f t="shared" si="28"/>
        <v>1346.8047999999997</v>
      </c>
      <c r="DN20" s="300">
        <f t="shared" si="29"/>
        <v>1346.8047999999997</v>
      </c>
      <c r="DO20" s="300">
        <f t="shared" si="30"/>
        <v>1346.8047999999997</v>
      </c>
      <c r="DP20" s="300">
        <f t="shared" si="31"/>
        <v>1346.8047999999997</v>
      </c>
      <c r="DQ20" s="300">
        <f t="shared" si="32"/>
        <v>1346.8047999999997</v>
      </c>
      <c r="DR20" s="300">
        <f t="shared" si="33"/>
        <v>1346.8047999999997</v>
      </c>
      <c r="DS20" s="300">
        <f t="shared" si="34"/>
        <v>1346.8047999999997</v>
      </c>
      <c r="DT20" s="300">
        <f t="shared" si="35"/>
        <v>1346.8047999999997</v>
      </c>
      <c r="DU20" s="300">
        <f t="shared" si="36"/>
        <v>1346.8047999999997</v>
      </c>
      <c r="DV20" s="300">
        <f t="shared" si="37"/>
        <v>1346.8047999999997</v>
      </c>
      <c r="DW20" s="300">
        <f t="shared" si="38"/>
        <v>1346.8047999999997</v>
      </c>
      <c r="DX20" s="300">
        <f t="shared" si="39"/>
        <v>1346.8047999999997</v>
      </c>
      <c r="DY20" s="300">
        <f t="shared" si="40"/>
        <v>6734.0239999999967</v>
      </c>
      <c r="DZ20" s="300">
        <f t="shared" si="41"/>
        <v>6734.0239999999967</v>
      </c>
      <c r="EA20" s="300">
        <f t="shared" si="42"/>
        <v>6734.0239999999967</v>
      </c>
      <c r="EB20" s="300">
        <f t="shared" si="43"/>
        <v>6734.0239999999967</v>
      </c>
      <c r="EC20" s="300">
        <f t="shared" si="44"/>
        <v>6734.0239999999967</v>
      </c>
      <c r="ED20" s="300">
        <f t="shared" si="45"/>
        <v>6734.0239999999967</v>
      </c>
      <c r="EE20" s="300">
        <f t="shared" si="46"/>
        <v>6734.0239999999967</v>
      </c>
      <c r="EF20" s="300">
        <f t="shared" si="47"/>
        <v>6734.0239999999967</v>
      </c>
      <c r="EG20" s="300">
        <f t="shared" si="48"/>
        <v>6734.0239999999967</v>
      </c>
      <c r="EH20" s="300">
        <f t="shared" si="49"/>
        <v>6734.0239999999967</v>
      </c>
      <c r="EI20" s="300">
        <f t="shared" si="50"/>
        <v>6734.0239999999967</v>
      </c>
      <c r="EJ20" s="300">
        <f t="shared" si="51"/>
        <v>6734.0239999999967</v>
      </c>
      <c r="EK20" s="300">
        <f t="shared" si="52"/>
        <v>841.75299999999982</v>
      </c>
      <c r="EL20" s="300">
        <f t="shared" si="53"/>
        <v>841.75299999999982</v>
      </c>
      <c r="EM20" s="300">
        <f t="shared" si="54"/>
        <v>841.75299999999982</v>
      </c>
      <c r="EN20" s="300">
        <f t="shared" si="55"/>
        <v>841.75299999999982</v>
      </c>
      <c r="EO20" s="300">
        <f t="shared" si="56"/>
        <v>841.75299999999982</v>
      </c>
      <c r="EP20" s="300">
        <f t="shared" si="57"/>
        <v>841.75299999999982</v>
      </c>
      <c r="EQ20" s="300">
        <f t="shared" si="58"/>
        <v>841.75299999999982</v>
      </c>
      <c r="ER20" s="300">
        <f t="shared" si="59"/>
        <v>841.75299999999982</v>
      </c>
      <c r="ES20" s="300">
        <f t="shared" si="60"/>
        <v>841.75299999999982</v>
      </c>
      <c r="ET20" s="300">
        <f t="shared" si="61"/>
        <v>841.75299999999982</v>
      </c>
      <c r="EU20" s="300">
        <f t="shared" si="62"/>
        <v>841.75299999999982</v>
      </c>
      <c r="EV20" s="300">
        <f t="shared" si="63"/>
        <v>841.75299999999982</v>
      </c>
      <c r="EW20" s="300">
        <f t="shared" si="64"/>
        <v>0</v>
      </c>
      <c r="EX20" s="300">
        <f t="shared" si="65"/>
        <v>0</v>
      </c>
      <c r="EY20" s="300">
        <f t="shared" si="66"/>
        <v>0</v>
      </c>
      <c r="EZ20" s="300">
        <f t="shared" si="67"/>
        <v>0</v>
      </c>
      <c r="FA20" s="300">
        <f t="shared" si="68"/>
        <v>0</v>
      </c>
      <c r="FB20" s="300">
        <f t="shared" si="69"/>
        <v>0</v>
      </c>
      <c r="FC20" s="300">
        <f t="shared" si="70"/>
        <v>0</v>
      </c>
      <c r="FD20" s="300">
        <f t="shared" si="71"/>
        <v>0</v>
      </c>
      <c r="FE20" s="300">
        <f t="shared" si="72"/>
        <v>0</v>
      </c>
      <c r="FF20" s="300">
        <f t="shared" si="73"/>
        <v>0</v>
      </c>
      <c r="FG20" s="300">
        <f t="shared" si="74"/>
        <v>0</v>
      </c>
      <c r="FH20" s="300">
        <f t="shared" si="75"/>
        <v>0</v>
      </c>
      <c r="FI20" s="300">
        <f t="shared" si="76"/>
        <v>0</v>
      </c>
      <c r="FJ20" s="300">
        <f t="shared" si="77"/>
        <v>0</v>
      </c>
      <c r="FK20" s="300">
        <f t="shared" si="78"/>
        <v>0</v>
      </c>
      <c r="FL20" s="300">
        <f t="shared" si="79"/>
        <v>0</v>
      </c>
      <c r="FM20" s="300">
        <f t="shared" si="80"/>
        <v>0</v>
      </c>
      <c r="FN20" s="300">
        <f t="shared" si="81"/>
        <v>0</v>
      </c>
      <c r="FO20" s="300">
        <f t="shared" si="82"/>
        <v>0</v>
      </c>
      <c r="FP20" s="300">
        <f t="shared" si="83"/>
        <v>0</v>
      </c>
      <c r="FQ20" s="300">
        <f t="shared" si="84"/>
        <v>0</v>
      </c>
      <c r="FR20" s="300">
        <f t="shared" si="85"/>
        <v>0</v>
      </c>
      <c r="FS20" s="300">
        <f t="shared" si="86"/>
        <v>0</v>
      </c>
      <c r="FT20" s="300">
        <f t="shared" si="87"/>
        <v>0</v>
      </c>
      <c r="FU20" s="300">
        <f t="shared" si="88"/>
        <v>0</v>
      </c>
      <c r="FV20" s="300">
        <f t="shared" si="89"/>
        <v>0</v>
      </c>
      <c r="FW20" s="300">
        <f t="shared" si="90"/>
        <v>0</v>
      </c>
      <c r="FX20" s="300">
        <f t="shared" si="91"/>
        <v>0</v>
      </c>
      <c r="FY20" s="300">
        <f t="shared" si="92"/>
        <v>0</v>
      </c>
      <c r="FZ20" s="300">
        <f t="shared" si="93"/>
        <v>0</v>
      </c>
      <c r="GA20" s="300">
        <f t="shared" si="94"/>
        <v>0</v>
      </c>
      <c r="GB20" s="300">
        <f t="shared" si="95"/>
        <v>0</v>
      </c>
      <c r="GC20" s="300">
        <f t="shared" si="96"/>
        <v>0</v>
      </c>
      <c r="GD20" s="300">
        <f t="shared" si="97"/>
        <v>0</v>
      </c>
      <c r="GE20" s="300">
        <f t="shared" si="98"/>
        <v>0</v>
      </c>
      <c r="GF20" s="300">
        <f t="shared" si="99"/>
        <v>0</v>
      </c>
      <c r="GG20" s="300">
        <f t="shared" si="100"/>
        <v>0</v>
      </c>
      <c r="GH20" s="300">
        <f t="shared" si="101"/>
        <v>0</v>
      </c>
      <c r="GI20" s="300">
        <f t="shared" si="102"/>
        <v>0</v>
      </c>
      <c r="GJ20" s="300">
        <f t="shared" si="103"/>
        <v>0</v>
      </c>
      <c r="GK20" s="300">
        <f t="shared" si="104"/>
        <v>0</v>
      </c>
      <c r="GL20" s="300">
        <f t="shared" si="105"/>
        <v>0</v>
      </c>
      <c r="GM20" s="300">
        <f t="shared" si="106"/>
        <v>0</v>
      </c>
      <c r="GN20" s="300">
        <f t="shared" si="107"/>
        <v>0</v>
      </c>
      <c r="GO20" s="300">
        <f t="shared" si="108"/>
        <v>0</v>
      </c>
      <c r="GP20" s="300">
        <f t="shared" si="109"/>
        <v>0</v>
      </c>
      <c r="GQ20" s="300">
        <f t="shared" si="110"/>
        <v>0</v>
      </c>
      <c r="GR20" s="300">
        <f t="shared" si="111"/>
        <v>0</v>
      </c>
      <c r="GT20" s="120" t="str">
        <f>'Key assumptions'!$E$121</f>
        <v>$ Real (2024-2025)</v>
      </c>
      <c r="GU20" s="272"/>
      <c r="GV20" s="272"/>
      <c r="GW20" s="272"/>
      <c r="GX20" s="232">
        <f t="shared" si="113"/>
        <v>0</v>
      </c>
      <c r="GY20" s="232">
        <f t="shared" si="113"/>
        <v>16161.657599999997</v>
      </c>
      <c r="GZ20" s="232">
        <f t="shared" si="113"/>
        <v>80808.287999999942</v>
      </c>
      <c r="HA20" s="232">
        <f t="shared" ref="HA20:HA51" si="117">SUMIF($DA$1:$GR$1,HA$2,$DA20:$GR20)</f>
        <v>10101.036</v>
      </c>
      <c r="HB20" s="232">
        <f t="shared" si="115"/>
        <v>0</v>
      </c>
      <c r="HC20" s="232">
        <f t="shared" si="115"/>
        <v>0</v>
      </c>
      <c r="HD20" s="232">
        <f t="shared" si="115"/>
        <v>0</v>
      </c>
      <c r="HE20" s="232">
        <f t="shared" si="115"/>
        <v>0</v>
      </c>
      <c r="HF20" s="232">
        <f t="shared" si="116"/>
        <v>107070.98159999994</v>
      </c>
      <c r="HG20" s="232">
        <v>0</v>
      </c>
    </row>
    <row r="21" spans="1:215" hidden="1" x14ac:dyDescent="0.2">
      <c r="A21" s="298" t="s">
        <v>236</v>
      </c>
      <c r="B21" s="334" t="s">
        <v>271</v>
      </c>
      <c r="C21" s="298" t="s">
        <v>240</v>
      </c>
      <c r="D21" s="298" t="s">
        <v>268</v>
      </c>
      <c r="E21" s="298" t="s">
        <v>269</v>
      </c>
      <c r="F21" s="299">
        <v>291.8077066666666</v>
      </c>
      <c r="G21" s="299"/>
      <c r="H21" s="299">
        <v>0</v>
      </c>
      <c r="I21" s="299">
        <v>0</v>
      </c>
      <c r="J21" s="299">
        <v>0</v>
      </c>
      <c r="K21" s="299">
        <v>0</v>
      </c>
      <c r="L21" s="299">
        <v>0</v>
      </c>
      <c r="M21" s="299">
        <v>0</v>
      </c>
      <c r="N21" s="299">
        <v>0</v>
      </c>
      <c r="O21" s="299">
        <v>0</v>
      </c>
      <c r="P21" s="299">
        <v>0</v>
      </c>
      <c r="Q21" s="299">
        <v>0</v>
      </c>
      <c r="R21" s="299">
        <v>0</v>
      </c>
      <c r="S21" s="299">
        <v>0</v>
      </c>
      <c r="T21" s="299">
        <v>3.0769230769230771E-2</v>
      </c>
      <c r="U21" s="299">
        <v>3.0769230769230771E-2</v>
      </c>
      <c r="V21" s="299">
        <v>3.0769230769230771E-2</v>
      </c>
      <c r="W21" s="299">
        <v>3.0769230769230771E-2</v>
      </c>
      <c r="X21" s="299">
        <v>3.0769230769230771E-2</v>
      </c>
      <c r="Y21" s="299">
        <v>3.0769230769230771E-2</v>
      </c>
      <c r="Z21" s="299">
        <v>3.0769230769230771E-2</v>
      </c>
      <c r="AA21" s="299">
        <v>3.0769230769230771E-2</v>
      </c>
      <c r="AB21" s="299">
        <v>3.0769230769230771E-2</v>
      </c>
      <c r="AC21" s="299">
        <v>3.0769230769230771E-2</v>
      </c>
      <c r="AD21" s="299">
        <v>3.0769230769230771E-2</v>
      </c>
      <c r="AE21" s="299">
        <v>3.0769230769230771E-2</v>
      </c>
      <c r="AF21" s="299">
        <v>0.1538461538461538</v>
      </c>
      <c r="AG21" s="299">
        <v>0.1538461538461538</v>
      </c>
      <c r="AH21" s="299">
        <v>0.1538461538461538</v>
      </c>
      <c r="AI21" s="299">
        <v>0.1538461538461538</v>
      </c>
      <c r="AJ21" s="299">
        <v>0.1538461538461538</v>
      </c>
      <c r="AK21" s="299">
        <v>0.1538461538461538</v>
      </c>
      <c r="AL21" s="299">
        <v>0.1538461538461538</v>
      </c>
      <c r="AM21" s="299">
        <v>0.1538461538461538</v>
      </c>
      <c r="AN21" s="299">
        <v>0.1538461538461538</v>
      </c>
      <c r="AO21" s="299">
        <v>0.1538461538461538</v>
      </c>
      <c r="AP21" s="299">
        <v>0.1538461538461538</v>
      </c>
      <c r="AQ21" s="299">
        <v>0.1538461538461538</v>
      </c>
      <c r="AR21" s="299">
        <v>4.615384615384617E-2</v>
      </c>
      <c r="AS21" s="299">
        <v>4.615384615384617E-2</v>
      </c>
      <c r="AT21" s="299">
        <v>4.615384615384617E-2</v>
      </c>
      <c r="AU21" s="299">
        <v>4.615384615384617E-2</v>
      </c>
      <c r="AV21" s="299">
        <v>4.615384615384617E-2</v>
      </c>
      <c r="AW21" s="299">
        <v>4.615384615384617E-2</v>
      </c>
      <c r="AX21" s="299">
        <v>4.615384615384617E-2</v>
      </c>
      <c r="AY21" s="299">
        <v>4.615384615384617E-2</v>
      </c>
      <c r="AZ21" s="299">
        <v>4.615384615384617E-2</v>
      </c>
      <c r="BA21" s="299">
        <v>4.615384615384617E-2</v>
      </c>
      <c r="BB21" s="299">
        <v>4.615384615384617E-2</v>
      </c>
      <c r="BC21" s="299">
        <v>4.615384615384617E-2</v>
      </c>
      <c r="BD21" s="299">
        <v>4.615384615384617E-2</v>
      </c>
      <c r="BE21" s="299">
        <v>4.615384615384617E-2</v>
      </c>
      <c r="BF21" s="299">
        <v>4.615384615384617E-2</v>
      </c>
      <c r="BG21" s="299">
        <v>4.615384615384617E-2</v>
      </c>
      <c r="BH21" s="299">
        <v>4.615384615384617E-2</v>
      </c>
      <c r="BI21" s="299">
        <v>4.615384615384617E-2</v>
      </c>
      <c r="BJ21" s="299">
        <v>4.615384615384617E-2</v>
      </c>
      <c r="BK21" s="299">
        <v>4.615384615384617E-2</v>
      </c>
      <c r="BL21" s="299">
        <v>4.615384615384617E-2</v>
      </c>
      <c r="BM21" s="299">
        <v>4.615384615384617E-2</v>
      </c>
      <c r="BN21" s="299">
        <v>4.615384615384617E-2</v>
      </c>
      <c r="BO21" s="299">
        <v>4.615384615384617E-2</v>
      </c>
      <c r="BP21" s="299">
        <v>3.8461538461538471E-2</v>
      </c>
      <c r="BQ21" s="299">
        <v>3.8461538461538471E-2</v>
      </c>
      <c r="BR21" s="299">
        <v>3.8461538461538471E-2</v>
      </c>
      <c r="BS21" s="299">
        <v>3.8461538461538471E-2</v>
      </c>
      <c r="BT21" s="299">
        <v>3.8461538461538471E-2</v>
      </c>
      <c r="BU21" s="299">
        <v>3.8461538461538471E-2</v>
      </c>
      <c r="BV21" s="299">
        <v>3.8461538461538471E-2</v>
      </c>
      <c r="BW21" s="299">
        <v>3.8461538461538471E-2</v>
      </c>
      <c r="BX21" s="299">
        <v>3.8461538461538471E-2</v>
      </c>
      <c r="BY21" s="299">
        <v>3.8461538461538471E-2</v>
      </c>
      <c r="BZ21" s="299">
        <v>3.8461538461538471E-2</v>
      </c>
      <c r="CA21" s="299">
        <v>3.8461538461538471E-2</v>
      </c>
      <c r="CB21" s="299">
        <v>0</v>
      </c>
      <c r="CC21" s="299">
        <v>0</v>
      </c>
      <c r="CD21" s="299">
        <v>0</v>
      </c>
      <c r="CE21" s="299">
        <v>0</v>
      </c>
      <c r="CF21" s="299">
        <v>0</v>
      </c>
      <c r="CG21" s="299">
        <v>0</v>
      </c>
      <c r="CH21" s="299">
        <v>0</v>
      </c>
      <c r="CI21" s="299">
        <v>0</v>
      </c>
      <c r="CJ21" s="299">
        <v>0</v>
      </c>
      <c r="CK21" s="299">
        <v>0</v>
      </c>
      <c r="CL21" s="299">
        <v>0</v>
      </c>
      <c r="CM21" s="299">
        <v>0</v>
      </c>
      <c r="CN21" s="299">
        <v>0</v>
      </c>
      <c r="CO21" s="299">
        <v>0</v>
      </c>
      <c r="CP21" s="299">
        <v>0</v>
      </c>
      <c r="CQ21" s="299">
        <v>0</v>
      </c>
      <c r="CR21" s="299">
        <v>0</v>
      </c>
      <c r="CS21" s="299">
        <v>0</v>
      </c>
      <c r="CT21" s="299">
        <v>0</v>
      </c>
      <c r="CU21" s="299">
        <v>0</v>
      </c>
      <c r="CV21" s="299">
        <v>0</v>
      </c>
      <c r="CW21" s="299">
        <v>0</v>
      </c>
      <c r="CX21" s="299">
        <v>0</v>
      </c>
      <c r="CY21" s="299">
        <v>0</v>
      </c>
      <c r="DA21" s="300">
        <f t="shared" si="16"/>
        <v>0</v>
      </c>
      <c r="DB21" s="300">
        <f t="shared" si="17"/>
        <v>0</v>
      </c>
      <c r="DC21" s="300">
        <f t="shared" si="18"/>
        <v>0</v>
      </c>
      <c r="DD21" s="300">
        <f t="shared" si="19"/>
        <v>0</v>
      </c>
      <c r="DE21" s="300">
        <f t="shared" si="20"/>
        <v>0</v>
      </c>
      <c r="DF21" s="300">
        <f t="shared" si="21"/>
        <v>0</v>
      </c>
      <c r="DG21" s="300">
        <f t="shared" si="22"/>
        <v>0</v>
      </c>
      <c r="DH21" s="300">
        <f t="shared" si="23"/>
        <v>0</v>
      </c>
      <c r="DI21" s="300">
        <f t="shared" si="24"/>
        <v>0</v>
      </c>
      <c r="DJ21" s="300">
        <f t="shared" si="25"/>
        <v>0</v>
      </c>
      <c r="DK21" s="300">
        <f t="shared" si="26"/>
        <v>0</v>
      </c>
      <c r="DL21" s="300">
        <f t="shared" si="27"/>
        <v>0</v>
      </c>
      <c r="DM21" s="300">
        <f t="shared" si="28"/>
        <v>1346.8047999999997</v>
      </c>
      <c r="DN21" s="300">
        <f t="shared" si="29"/>
        <v>1346.8047999999997</v>
      </c>
      <c r="DO21" s="300">
        <f t="shared" si="30"/>
        <v>1346.8047999999997</v>
      </c>
      <c r="DP21" s="300">
        <f t="shared" si="31"/>
        <v>1346.8047999999997</v>
      </c>
      <c r="DQ21" s="300">
        <f t="shared" si="32"/>
        <v>1346.8047999999997</v>
      </c>
      <c r="DR21" s="300">
        <f t="shared" si="33"/>
        <v>1346.8047999999997</v>
      </c>
      <c r="DS21" s="300">
        <f t="shared" si="34"/>
        <v>1346.8047999999997</v>
      </c>
      <c r="DT21" s="300">
        <f t="shared" si="35"/>
        <v>1346.8047999999997</v>
      </c>
      <c r="DU21" s="300">
        <f t="shared" si="36"/>
        <v>1346.8047999999997</v>
      </c>
      <c r="DV21" s="300">
        <f t="shared" si="37"/>
        <v>1346.8047999999997</v>
      </c>
      <c r="DW21" s="300">
        <f t="shared" si="38"/>
        <v>1346.8047999999997</v>
      </c>
      <c r="DX21" s="300">
        <f t="shared" si="39"/>
        <v>1346.8047999999997</v>
      </c>
      <c r="DY21" s="300">
        <f t="shared" si="40"/>
        <v>6734.0239999999967</v>
      </c>
      <c r="DZ21" s="300">
        <f t="shared" si="41"/>
        <v>6734.0239999999967</v>
      </c>
      <c r="EA21" s="300">
        <f t="shared" si="42"/>
        <v>6734.0239999999967</v>
      </c>
      <c r="EB21" s="300">
        <f t="shared" si="43"/>
        <v>6734.0239999999967</v>
      </c>
      <c r="EC21" s="300">
        <f t="shared" si="44"/>
        <v>6734.0239999999967</v>
      </c>
      <c r="ED21" s="300">
        <f t="shared" si="45"/>
        <v>6734.0239999999967</v>
      </c>
      <c r="EE21" s="300">
        <f t="shared" si="46"/>
        <v>6734.0239999999967</v>
      </c>
      <c r="EF21" s="300">
        <f t="shared" si="47"/>
        <v>6734.0239999999967</v>
      </c>
      <c r="EG21" s="300">
        <f t="shared" si="48"/>
        <v>6734.0239999999967</v>
      </c>
      <c r="EH21" s="300">
        <f t="shared" si="49"/>
        <v>6734.0239999999967</v>
      </c>
      <c r="EI21" s="300">
        <f t="shared" si="50"/>
        <v>6734.0239999999967</v>
      </c>
      <c r="EJ21" s="300">
        <f t="shared" si="51"/>
        <v>6734.0239999999967</v>
      </c>
      <c r="EK21" s="300">
        <f t="shared" si="52"/>
        <v>2020.2072000000003</v>
      </c>
      <c r="EL21" s="300">
        <f t="shared" si="53"/>
        <v>2020.2072000000003</v>
      </c>
      <c r="EM21" s="300">
        <f t="shared" si="54"/>
        <v>2020.2072000000003</v>
      </c>
      <c r="EN21" s="300">
        <f t="shared" si="55"/>
        <v>2020.2072000000003</v>
      </c>
      <c r="EO21" s="300">
        <f t="shared" si="56"/>
        <v>2020.2072000000003</v>
      </c>
      <c r="EP21" s="300">
        <f t="shared" si="57"/>
        <v>2020.2072000000003</v>
      </c>
      <c r="EQ21" s="300">
        <f t="shared" si="58"/>
        <v>2020.2072000000003</v>
      </c>
      <c r="ER21" s="300">
        <f t="shared" si="59"/>
        <v>2020.2072000000003</v>
      </c>
      <c r="ES21" s="300">
        <f t="shared" si="60"/>
        <v>2020.2072000000003</v>
      </c>
      <c r="ET21" s="300">
        <f t="shared" si="61"/>
        <v>2020.2072000000003</v>
      </c>
      <c r="EU21" s="300">
        <f t="shared" si="62"/>
        <v>2020.2072000000003</v>
      </c>
      <c r="EV21" s="300">
        <f t="shared" si="63"/>
        <v>2020.2072000000003</v>
      </c>
      <c r="EW21" s="300">
        <f t="shared" si="64"/>
        <v>2020.2072000000003</v>
      </c>
      <c r="EX21" s="300">
        <f t="shared" si="65"/>
        <v>2020.2072000000003</v>
      </c>
      <c r="EY21" s="300">
        <f t="shared" si="66"/>
        <v>2020.2072000000003</v>
      </c>
      <c r="EZ21" s="300">
        <f t="shared" si="67"/>
        <v>2020.2072000000003</v>
      </c>
      <c r="FA21" s="300">
        <f t="shared" si="68"/>
        <v>2020.2072000000003</v>
      </c>
      <c r="FB21" s="300">
        <f t="shared" si="69"/>
        <v>2020.2072000000003</v>
      </c>
      <c r="FC21" s="300">
        <f t="shared" si="70"/>
        <v>2020.2072000000003</v>
      </c>
      <c r="FD21" s="300">
        <f t="shared" si="71"/>
        <v>2020.2072000000003</v>
      </c>
      <c r="FE21" s="300">
        <f t="shared" si="72"/>
        <v>2020.2072000000003</v>
      </c>
      <c r="FF21" s="300">
        <f t="shared" si="73"/>
        <v>2020.2072000000003</v>
      </c>
      <c r="FG21" s="300">
        <f t="shared" si="74"/>
        <v>2020.2072000000003</v>
      </c>
      <c r="FH21" s="300">
        <f t="shared" si="75"/>
        <v>2020.2072000000003</v>
      </c>
      <c r="FI21" s="300">
        <f t="shared" si="76"/>
        <v>1683.5059999999999</v>
      </c>
      <c r="FJ21" s="300">
        <f t="shared" si="77"/>
        <v>1683.5059999999999</v>
      </c>
      <c r="FK21" s="300">
        <f t="shared" si="78"/>
        <v>1683.5059999999999</v>
      </c>
      <c r="FL21" s="300">
        <f t="shared" si="79"/>
        <v>1683.5059999999999</v>
      </c>
      <c r="FM21" s="300">
        <f t="shared" si="80"/>
        <v>1683.5059999999999</v>
      </c>
      <c r="FN21" s="300">
        <f t="shared" si="81"/>
        <v>1683.5059999999999</v>
      </c>
      <c r="FO21" s="300">
        <f t="shared" si="82"/>
        <v>1683.5059999999999</v>
      </c>
      <c r="FP21" s="300">
        <f t="shared" si="83"/>
        <v>1683.5059999999999</v>
      </c>
      <c r="FQ21" s="300">
        <f t="shared" si="84"/>
        <v>1683.5059999999999</v>
      </c>
      <c r="FR21" s="300">
        <f t="shared" si="85"/>
        <v>1683.5059999999999</v>
      </c>
      <c r="FS21" s="300">
        <f t="shared" si="86"/>
        <v>1683.5059999999999</v>
      </c>
      <c r="FT21" s="300">
        <f t="shared" si="87"/>
        <v>1683.5059999999999</v>
      </c>
      <c r="FU21" s="300">
        <f t="shared" si="88"/>
        <v>0</v>
      </c>
      <c r="FV21" s="300">
        <f t="shared" si="89"/>
        <v>0</v>
      </c>
      <c r="FW21" s="300">
        <f t="shared" si="90"/>
        <v>0</v>
      </c>
      <c r="FX21" s="300">
        <f t="shared" si="91"/>
        <v>0</v>
      </c>
      <c r="FY21" s="300">
        <f t="shared" si="92"/>
        <v>0</v>
      </c>
      <c r="FZ21" s="300">
        <f t="shared" si="93"/>
        <v>0</v>
      </c>
      <c r="GA21" s="300">
        <f t="shared" si="94"/>
        <v>0</v>
      </c>
      <c r="GB21" s="300">
        <f t="shared" si="95"/>
        <v>0</v>
      </c>
      <c r="GC21" s="300">
        <f t="shared" si="96"/>
        <v>0</v>
      </c>
      <c r="GD21" s="300">
        <f t="shared" si="97"/>
        <v>0</v>
      </c>
      <c r="GE21" s="300">
        <f t="shared" si="98"/>
        <v>0</v>
      </c>
      <c r="GF21" s="300">
        <f t="shared" si="99"/>
        <v>0</v>
      </c>
      <c r="GG21" s="300">
        <f t="shared" si="100"/>
        <v>0</v>
      </c>
      <c r="GH21" s="300">
        <f t="shared" si="101"/>
        <v>0</v>
      </c>
      <c r="GI21" s="300">
        <f t="shared" si="102"/>
        <v>0</v>
      </c>
      <c r="GJ21" s="300">
        <f t="shared" si="103"/>
        <v>0</v>
      </c>
      <c r="GK21" s="300">
        <f t="shared" si="104"/>
        <v>0</v>
      </c>
      <c r="GL21" s="300">
        <f t="shared" si="105"/>
        <v>0</v>
      </c>
      <c r="GM21" s="300">
        <f t="shared" si="106"/>
        <v>0</v>
      </c>
      <c r="GN21" s="300">
        <f t="shared" si="107"/>
        <v>0</v>
      </c>
      <c r="GO21" s="300">
        <f t="shared" si="108"/>
        <v>0</v>
      </c>
      <c r="GP21" s="300">
        <f t="shared" si="109"/>
        <v>0</v>
      </c>
      <c r="GQ21" s="300">
        <f t="shared" si="110"/>
        <v>0</v>
      </c>
      <c r="GR21" s="300">
        <f t="shared" si="111"/>
        <v>0</v>
      </c>
      <c r="GT21" s="120" t="str">
        <f>'Key assumptions'!$E$121</f>
        <v>$ Real (2024-2025)</v>
      </c>
      <c r="GU21" s="272"/>
      <c r="GV21" s="272"/>
      <c r="GW21" s="272"/>
      <c r="GX21" s="232">
        <f t="shared" si="113"/>
        <v>0</v>
      </c>
      <c r="GY21" s="232">
        <f t="shared" si="113"/>
        <v>16161.657599999997</v>
      </c>
      <c r="GZ21" s="232">
        <f t="shared" si="113"/>
        <v>80808.287999999942</v>
      </c>
      <c r="HA21" s="232">
        <f t="shared" si="117"/>
        <v>24242.486400000005</v>
      </c>
      <c r="HB21" s="232">
        <f t="shared" si="115"/>
        <v>24242.486400000005</v>
      </c>
      <c r="HC21" s="232">
        <f t="shared" si="115"/>
        <v>20202.072</v>
      </c>
      <c r="HD21" s="232">
        <f t="shared" si="115"/>
        <v>0</v>
      </c>
      <c r="HE21" s="232">
        <f t="shared" si="115"/>
        <v>0</v>
      </c>
      <c r="HF21" s="232">
        <f t="shared" si="116"/>
        <v>165656.99039999995</v>
      </c>
      <c r="HG21" s="232">
        <v>0</v>
      </c>
    </row>
    <row r="22" spans="1:215" hidden="1" x14ac:dyDescent="0.2">
      <c r="A22" s="298" t="s">
        <v>236</v>
      </c>
      <c r="B22" s="334" t="s">
        <v>272</v>
      </c>
      <c r="C22" s="298" t="s">
        <v>240</v>
      </c>
      <c r="D22" s="298" t="s">
        <v>268</v>
      </c>
      <c r="E22" s="298" t="s">
        <v>269</v>
      </c>
      <c r="F22" s="299">
        <v>291.8077066666666</v>
      </c>
      <c r="G22" s="299"/>
      <c r="H22" s="299">
        <v>0</v>
      </c>
      <c r="I22" s="299">
        <v>0</v>
      </c>
      <c r="J22" s="299">
        <v>0</v>
      </c>
      <c r="K22" s="299">
        <v>0</v>
      </c>
      <c r="L22" s="299">
        <v>0</v>
      </c>
      <c r="M22" s="299">
        <v>0</v>
      </c>
      <c r="N22" s="299">
        <v>0</v>
      </c>
      <c r="O22" s="299">
        <v>0</v>
      </c>
      <c r="P22" s="299">
        <v>0</v>
      </c>
      <c r="Q22" s="299">
        <v>0</v>
      </c>
      <c r="R22" s="299">
        <v>0</v>
      </c>
      <c r="S22" s="299">
        <v>0</v>
      </c>
      <c r="T22" s="299">
        <v>3.0769230769230771E-2</v>
      </c>
      <c r="U22" s="299">
        <v>3.0769230769230771E-2</v>
      </c>
      <c r="V22" s="299">
        <v>3.0769230769230771E-2</v>
      </c>
      <c r="W22" s="299">
        <v>3.0769230769230771E-2</v>
      </c>
      <c r="X22" s="299">
        <v>3.0769230769230771E-2</v>
      </c>
      <c r="Y22" s="299">
        <v>3.0769230769230771E-2</v>
      </c>
      <c r="Z22" s="299">
        <v>3.0769230769230771E-2</v>
      </c>
      <c r="AA22" s="299">
        <v>3.0769230769230771E-2</v>
      </c>
      <c r="AB22" s="299">
        <v>3.0769230769230771E-2</v>
      </c>
      <c r="AC22" s="299">
        <v>3.0769230769230771E-2</v>
      </c>
      <c r="AD22" s="299">
        <v>3.0769230769230771E-2</v>
      </c>
      <c r="AE22" s="299">
        <v>3.0769230769230771E-2</v>
      </c>
      <c r="AF22" s="299">
        <v>0.18076923076923071</v>
      </c>
      <c r="AG22" s="299">
        <v>0.18076923076923071</v>
      </c>
      <c r="AH22" s="299">
        <v>0.18076923076923071</v>
      </c>
      <c r="AI22" s="299">
        <v>0.18076923076923071</v>
      </c>
      <c r="AJ22" s="299">
        <v>0.18076923076923071</v>
      </c>
      <c r="AK22" s="299">
        <v>0.18076923076923071</v>
      </c>
      <c r="AL22" s="299">
        <v>0.18076923076923071</v>
      </c>
      <c r="AM22" s="299">
        <v>0.18076923076923071</v>
      </c>
      <c r="AN22" s="299">
        <v>0.18076923076923071</v>
      </c>
      <c r="AO22" s="299">
        <v>0.18076923076923071</v>
      </c>
      <c r="AP22" s="299">
        <v>0.18076923076923071</v>
      </c>
      <c r="AQ22" s="299">
        <v>0.18076923076923071</v>
      </c>
      <c r="AR22" s="299">
        <v>1.9230769230769232E-2</v>
      </c>
      <c r="AS22" s="299">
        <v>1.9230769230769232E-2</v>
      </c>
      <c r="AT22" s="299">
        <v>1.9230769230769232E-2</v>
      </c>
      <c r="AU22" s="299">
        <v>1.9230769230769232E-2</v>
      </c>
      <c r="AV22" s="299">
        <v>1.9230769230769232E-2</v>
      </c>
      <c r="AW22" s="299">
        <v>1.9230769230769232E-2</v>
      </c>
      <c r="AX22" s="299">
        <v>1.9230769230769232E-2</v>
      </c>
      <c r="AY22" s="299">
        <v>1.9230769230769232E-2</v>
      </c>
      <c r="AZ22" s="299">
        <v>1.9230769230769232E-2</v>
      </c>
      <c r="BA22" s="299">
        <v>1.9230769230769232E-2</v>
      </c>
      <c r="BB22" s="299">
        <v>1.9230769230769232E-2</v>
      </c>
      <c r="BC22" s="299">
        <v>1.9230769230769232E-2</v>
      </c>
      <c r="BD22" s="299">
        <v>0</v>
      </c>
      <c r="BE22" s="299">
        <v>0</v>
      </c>
      <c r="BF22" s="299">
        <v>0</v>
      </c>
      <c r="BG22" s="299">
        <v>0</v>
      </c>
      <c r="BH22" s="299">
        <v>0</v>
      </c>
      <c r="BI22" s="299">
        <v>0</v>
      </c>
      <c r="BJ22" s="299">
        <v>0</v>
      </c>
      <c r="BK22" s="299">
        <v>0</v>
      </c>
      <c r="BL22" s="299">
        <v>0</v>
      </c>
      <c r="BM22" s="299">
        <v>0</v>
      </c>
      <c r="BN22" s="299">
        <v>0</v>
      </c>
      <c r="BO22" s="299">
        <v>0</v>
      </c>
      <c r="BP22" s="299">
        <v>0</v>
      </c>
      <c r="BQ22" s="299">
        <v>0</v>
      </c>
      <c r="BR22" s="299">
        <v>0</v>
      </c>
      <c r="BS22" s="299">
        <v>0</v>
      </c>
      <c r="BT22" s="299">
        <v>0</v>
      </c>
      <c r="BU22" s="299">
        <v>0</v>
      </c>
      <c r="BV22" s="299">
        <v>0</v>
      </c>
      <c r="BW22" s="299">
        <v>0</v>
      </c>
      <c r="BX22" s="299">
        <v>0</v>
      </c>
      <c r="BY22" s="299">
        <v>0</v>
      </c>
      <c r="BZ22" s="299">
        <v>0</v>
      </c>
      <c r="CA22" s="299">
        <v>0</v>
      </c>
      <c r="CB22" s="299">
        <v>0</v>
      </c>
      <c r="CC22" s="299">
        <v>0</v>
      </c>
      <c r="CD22" s="299">
        <v>0</v>
      </c>
      <c r="CE22" s="299">
        <v>0</v>
      </c>
      <c r="CF22" s="299">
        <v>0</v>
      </c>
      <c r="CG22" s="299">
        <v>0</v>
      </c>
      <c r="CH22" s="299">
        <v>0</v>
      </c>
      <c r="CI22" s="299">
        <v>0</v>
      </c>
      <c r="CJ22" s="299">
        <v>0</v>
      </c>
      <c r="CK22" s="299">
        <v>0</v>
      </c>
      <c r="CL22" s="299">
        <v>0</v>
      </c>
      <c r="CM22" s="299">
        <v>0</v>
      </c>
      <c r="CN22" s="299">
        <v>0</v>
      </c>
      <c r="CO22" s="299">
        <v>0</v>
      </c>
      <c r="CP22" s="299">
        <v>0</v>
      </c>
      <c r="CQ22" s="299">
        <v>0</v>
      </c>
      <c r="CR22" s="299">
        <v>0</v>
      </c>
      <c r="CS22" s="299">
        <v>0</v>
      </c>
      <c r="CT22" s="299">
        <v>0</v>
      </c>
      <c r="CU22" s="299">
        <v>0</v>
      </c>
      <c r="CV22" s="299">
        <v>0</v>
      </c>
      <c r="CW22" s="299">
        <v>0</v>
      </c>
      <c r="CX22" s="299">
        <v>0</v>
      </c>
      <c r="CY22" s="299">
        <v>0</v>
      </c>
      <c r="DA22" s="300">
        <f t="shared" si="16"/>
        <v>0</v>
      </c>
      <c r="DB22" s="300">
        <f t="shared" si="17"/>
        <v>0</v>
      </c>
      <c r="DC22" s="300">
        <f t="shared" si="18"/>
        <v>0</v>
      </c>
      <c r="DD22" s="300">
        <f t="shared" si="19"/>
        <v>0</v>
      </c>
      <c r="DE22" s="300">
        <f t="shared" si="20"/>
        <v>0</v>
      </c>
      <c r="DF22" s="300">
        <f t="shared" si="21"/>
        <v>0</v>
      </c>
      <c r="DG22" s="300">
        <f t="shared" si="22"/>
        <v>0</v>
      </c>
      <c r="DH22" s="300">
        <f t="shared" si="23"/>
        <v>0</v>
      </c>
      <c r="DI22" s="300">
        <f t="shared" si="24"/>
        <v>0</v>
      </c>
      <c r="DJ22" s="300">
        <f t="shared" si="25"/>
        <v>0</v>
      </c>
      <c r="DK22" s="300">
        <f t="shared" si="26"/>
        <v>0</v>
      </c>
      <c r="DL22" s="300">
        <f t="shared" si="27"/>
        <v>0</v>
      </c>
      <c r="DM22" s="300">
        <f t="shared" si="28"/>
        <v>1346.8047999999997</v>
      </c>
      <c r="DN22" s="300">
        <f t="shared" si="29"/>
        <v>1346.8047999999997</v>
      </c>
      <c r="DO22" s="300">
        <f t="shared" si="30"/>
        <v>1346.8047999999997</v>
      </c>
      <c r="DP22" s="300">
        <f t="shared" si="31"/>
        <v>1346.8047999999997</v>
      </c>
      <c r="DQ22" s="300">
        <f t="shared" si="32"/>
        <v>1346.8047999999997</v>
      </c>
      <c r="DR22" s="300">
        <f t="shared" si="33"/>
        <v>1346.8047999999997</v>
      </c>
      <c r="DS22" s="300">
        <f t="shared" si="34"/>
        <v>1346.8047999999997</v>
      </c>
      <c r="DT22" s="300">
        <f t="shared" si="35"/>
        <v>1346.8047999999997</v>
      </c>
      <c r="DU22" s="300">
        <f t="shared" si="36"/>
        <v>1346.8047999999997</v>
      </c>
      <c r="DV22" s="300">
        <f t="shared" si="37"/>
        <v>1346.8047999999997</v>
      </c>
      <c r="DW22" s="300">
        <f t="shared" si="38"/>
        <v>1346.8047999999997</v>
      </c>
      <c r="DX22" s="300">
        <f t="shared" si="39"/>
        <v>1346.8047999999997</v>
      </c>
      <c r="DY22" s="300">
        <f t="shared" si="40"/>
        <v>7912.478199999995</v>
      </c>
      <c r="DZ22" s="300">
        <f t="shared" si="41"/>
        <v>7912.478199999995</v>
      </c>
      <c r="EA22" s="300">
        <f t="shared" si="42"/>
        <v>7912.478199999995</v>
      </c>
      <c r="EB22" s="300">
        <f t="shared" si="43"/>
        <v>7912.478199999995</v>
      </c>
      <c r="EC22" s="300">
        <f t="shared" si="44"/>
        <v>7912.478199999995</v>
      </c>
      <c r="ED22" s="300">
        <f t="shared" si="45"/>
        <v>7912.478199999995</v>
      </c>
      <c r="EE22" s="300">
        <f t="shared" si="46"/>
        <v>7912.478199999995</v>
      </c>
      <c r="EF22" s="300">
        <f t="shared" si="47"/>
        <v>7912.478199999995</v>
      </c>
      <c r="EG22" s="300">
        <f t="shared" si="48"/>
        <v>7912.478199999995</v>
      </c>
      <c r="EH22" s="300">
        <f t="shared" si="49"/>
        <v>7912.478199999995</v>
      </c>
      <c r="EI22" s="300">
        <f t="shared" si="50"/>
        <v>7912.478199999995</v>
      </c>
      <c r="EJ22" s="300">
        <f t="shared" si="51"/>
        <v>7912.478199999995</v>
      </c>
      <c r="EK22" s="300">
        <f t="shared" si="52"/>
        <v>841.75299999999982</v>
      </c>
      <c r="EL22" s="300">
        <f t="shared" si="53"/>
        <v>841.75299999999982</v>
      </c>
      <c r="EM22" s="300">
        <f t="shared" si="54"/>
        <v>841.75299999999982</v>
      </c>
      <c r="EN22" s="300">
        <f t="shared" si="55"/>
        <v>841.75299999999982</v>
      </c>
      <c r="EO22" s="300">
        <f t="shared" si="56"/>
        <v>841.75299999999982</v>
      </c>
      <c r="EP22" s="300">
        <f t="shared" si="57"/>
        <v>841.75299999999982</v>
      </c>
      <c r="EQ22" s="300">
        <f t="shared" si="58"/>
        <v>841.75299999999982</v>
      </c>
      <c r="ER22" s="300">
        <f t="shared" si="59"/>
        <v>841.75299999999982</v>
      </c>
      <c r="ES22" s="300">
        <f t="shared" si="60"/>
        <v>841.75299999999982</v>
      </c>
      <c r="ET22" s="300">
        <f t="shared" si="61"/>
        <v>841.75299999999982</v>
      </c>
      <c r="EU22" s="300">
        <f t="shared" si="62"/>
        <v>841.75299999999982</v>
      </c>
      <c r="EV22" s="300">
        <f t="shared" si="63"/>
        <v>841.75299999999982</v>
      </c>
      <c r="EW22" s="300">
        <f t="shared" si="64"/>
        <v>0</v>
      </c>
      <c r="EX22" s="300">
        <f t="shared" si="65"/>
        <v>0</v>
      </c>
      <c r="EY22" s="300">
        <f t="shared" si="66"/>
        <v>0</v>
      </c>
      <c r="EZ22" s="300">
        <f t="shared" si="67"/>
        <v>0</v>
      </c>
      <c r="FA22" s="300">
        <f t="shared" si="68"/>
        <v>0</v>
      </c>
      <c r="FB22" s="300">
        <f t="shared" si="69"/>
        <v>0</v>
      </c>
      <c r="FC22" s="300">
        <f t="shared" si="70"/>
        <v>0</v>
      </c>
      <c r="FD22" s="300">
        <f t="shared" si="71"/>
        <v>0</v>
      </c>
      <c r="FE22" s="300">
        <f t="shared" si="72"/>
        <v>0</v>
      </c>
      <c r="FF22" s="300">
        <f t="shared" si="73"/>
        <v>0</v>
      </c>
      <c r="FG22" s="300">
        <f t="shared" si="74"/>
        <v>0</v>
      </c>
      <c r="FH22" s="300">
        <f t="shared" si="75"/>
        <v>0</v>
      </c>
      <c r="FI22" s="300">
        <f t="shared" si="76"/>
        <v>0</v>
      </c>
      <c r="FJ22" s="300">
        <f t="shared" si="77"/>
        <v>0</v>
      </c>
      <c r="FK22" s="300">
        <f t="shared" si="78"/>
        <v>0</v>
      </c>
      <c r="FL22" s="300">
        <f t="shared" si="79"/>
        <v>0</v>
      </c>
      <c r="FM22" s="300">
        <f t="shared" si="80"/>
        <v>0</v>
      </c>
      <c r="FN22" s="300">
        <f t="shared" si="81"/>
        <v>0</v>
      </c>
      <c r="FO22" s="300">
        <f t="shared" si="82"/>
        <v>0</v>
      </c>
      <c r="FP22" s="300">
        <f t="shared" si="83"/>
        <v>0</v>
      </c>
      <c r="FQ22" s="300">
        <f t="shared" si="84"/>
        <v>0</v>
      </c>
      <c r="FR22" s="300">
        <f t="shared" si="85"/>
        <v>0</v>
      </c>
      <c r="FS22" s="300">
        <f t="shared" si="86"/>
        <v>0</v>
      </c>
      <c r="FT22" s="300">
        <f t="shared" si="87"/>
        <v>0</v>
      </c>
      <c r="FU22" s="300">
        <f t="shared" si="88"/>
        <v>0</v>
      </c>
      <c r="FV22" s="300">
        <f t="shared" si="89"/>
        <v>0</v>
      </c>
      <c r="FW22" s="300">
        <f t="shared" si="90"/>
        <v>0</v>
      </c>
      <c r="FX22" s="300">
        <f t="shared" si="91"/>
        <v>0</v>
      </c>
      <c r="FY22" s="300">
        <f t="shared" si="92"/>
        <v>0</v>
      </c>
      <c r="FZ22" s="300">
        <f t="shared" si="93"/>
        <v>0</v>
      </c>
      <c r="GA22" s="300">
        <f t="shared" si="94"/>
        <v>0</v>
      </c>
      <c r="GB22" s="300">
        <f t="shared" si="95"/>
        <v>0</v>
      </c>
      <c r="GC22" s="300">
        <f t="shared" si="96"/>
        <v>0</v>
      </c>
      <c r="GD22" s="300">
        <f t="shared" si="97"/>
        <v>0</v>
      </c>
      <c r="GE22" s="300">
        <f t="shared" si="98"/>
        <v>0</v>
      </c>
      <c r="GF22" s="300">
        <f t="shared" si="99"/>
        <v>0</v>
      </c>
      <c r="GG22" s="300">
        <f t="shared" si="100"/>
        <v>0</v>
      </c>
      <c r="GH22" s="300">
        <f t="shared" si="101"/>
        <v>0</v>
      </c>
      <c r="GI22" s="300">
        <f t="shared" si="102"/>
        <v>0</v>
      </c>
      <c r="GJ22" s="300">
        <f t="shared" si="103"/>
        <v>0</v>
      </c>
      <c r="GK22" s="300">
        <f t="shared" si="104"/>
        <v>0</v>
      </c>
      <c r="GL22" s="300">
        <f t="shared" si="105"/>
        <v>0</v>
      </c>
      <c r="GM22" s="300">
        <f t="shared" si="106"/>
        <v>0</v>
      </c>
      <c r="GN22" s="300">
        <f t="shared" si="107"/>
        <v>0</v>
      </c>
      <c r="GO22" s="300">
        <f t="shared" si="108"/>
        <v>0</v>
      </c>
      <c r="GP22" s="300">
        <f t="shared" si="109"/>
        <v>0</v>
      </c>
      <c r="GQ22" s="300">
        <f t="shared" si="110"/>
        <v>0</v>
      </c>
      <c r="GR22" s="300">
        <f t="shared" si="111"/>
        <v>0</v>
      </c>
      <c r="GT22" s="120" t="str">
        <f>'Key assumptions'!$E$121</f>
        <v>$ Real (2024-2025)</v>
      </c>
      <c r="GU22" s="272"/>
      <c r="GV22" s="272"/>
      <c r="GW22" s="272"/>
      <c r="GX22" s="232">
        <f t="shared" si="113"/>
        <v>0</v>
      </c>
      <c r="GY22" s="232">
        <f t="shared" si="113"/>
        <v>16161.657599999997</v>
      </c>
      <c r="GZ22" s="232">
        <f t="shared" si="113"/>
        <v>94949.738399999958</v>
      </c>
      <c r="HA22" s="232">
        <f t="shared" si="117"/>
        <v>10101.036</v>
      </c>
      <c r="HB22" s="232">
        <f t="shared" si="115"/>
        <v>0</v>
      </c>
      <c r="HC22" s="232">
        <f t="shared" si="115"/>
        <v>0</v>
      </c>
      <c r="HD22" s="232">
        <f t="shared" si="115"/>
        <v>0</v>
      </c>
      <c r="HE22" s="232">
        <f t="shared" si="115"/>
        <v>0</v>
      </c>
      <c r="HF22" s="232">
        <f t="shared" si="116"/>
        <v>121212.43199999994</v>
      </c>
      <c r="HG22" s="232">
        <v>0</v>
      </c>
    </row>
    <row r="23" spans="1:215" hidden="1" x14ac:dyDescent="0.2">
      <c r="A23" s="298" t="s">
        <v>233</v>
      </c>
      <c r="B23" s="334" t="s">
        <v>273</v>
      </c>
      <c r="C23" s="298" t="s">
        <v>240</v>
      </c>
      <c r="D23" s="298" t="s">
        <v>274</v>
      </c>
      <c r="E23" s="298" t="s">
        <v>275</v>
      </c>
      <c r="F23" s="299">
        <v>209.89210666666665</v>
      </c>
      <c r="G23" s="299"/>
      <c r="H23" s="299">
        <v>0</v>
      </c>
      <c r="I23" s="299">
        <v>0</v>
      </c>
      <c r="J23" s="299">
        <v>0</v>
      </c>
      <c r="K23" s="299">
        <v>0</v>
      </c>
      <c r="L23" s="299">
        <v>0</v>
      </c>
      <c r="M23" s="299">
        <v>0</v>
      </c>
      <c r="N23" s="299">
        <v>0</v>
      </c>
      <c r="O23" s="299">
        <v>0</v>
      </c>
      <c r="P23" s="299">
        <v>0</v>
      </c>
      <c r="Q23" s="299">
        <v>0</v>
      </c>
      <c r="R23" s="299">
        <v>0</v>
      </c>
      <c r="S23" s="299">
        <v>0</v>
      </c>
      <c r="T23" s="299">
        <v>1.7307692307692309E-2</v>
      </c>
      <c r="U23" s="299">
        <v>1.7307692307692309E-2</v>
      </c>
      <c r="V23" s="299">
        <v>1.7307692307692309E-2</v>
      </c>
      <c r="W23" s="299">
        <v>1.7307692307692309E-2</v>
      </c>
      <c r="X23" s="299">
        <v>1.7307692307692309E-2</v>
      </c>
      <c r="Y23" s="299">
        <v>1.7307692307692309E-2</v>
      </c>
      <c r="Z23" s="299">
        <v>1.7307692307692309E-2</v>
      </c>
      <c r="AA23" s="299">
        <v>1.7307692307692309E-2</v>
      </c>
      <c r="AB23" s="299">
        <v>1.7307692307692309E-2</v>
      </c>
      <c r="AC23" s="299">
        <v>1.7307692307692309E-2</v>
      </c>
      <c r="AD23" s="299">
        <v>1.7307692307692309E-2</v>
      </c>
      <c r="AE23" s="299">
        <v>1.7307692307692309E-2</v>
      </c>
      <c r="AF23" s="299">
        <v>2.3076923076923082E-2</v>
      </c>
      <c r="AG23" s="299">
        <v>2.3076923076923082E-2</v>
      </c>
      <c r="AH23" s="299">
        <v>2.3076923076923082E-2</v>
      </c>
      <c r="AI23" s="299">
        <v>2.3076923076923082E-2</v>
      </c>
      <c r="AJ23" s="299">
        <v>2.3076923076923082E-2</v>
      </c>
      <c r="AK23" s="299">
        <v>2.3076923076923082E-2</v>
      </c>
      <c r="AL23" s="299">
        <v>2.3076923076923082E-2</v>
      </c>
      <c r="AM23" s="299">
        <v>2.3076923076923082E-2</v>
      </c>
      <c r="AN23" s="299">
        <v>2.3076923076923082E-2</v>
      </c>
      <c r="AO23" s="299">
        <v>2.3076923076923082E-2</v>
      </c>
      <c r="AP23" s="299">
        <v>2.3076923076923082E-2</v>
      </c>
      <c r="AQ23" s="299">
        <v>2.3076923076923082E-2</v>
      </c>
      <c r="AR23" s="299">
        <v>2.3076923076923082E-2</v>
      </c>
      <c r="AS23" s="299">
        <v>2.3076923076923082E-2</v>
      </c>
      <c r="AT23" s="299">
        <v>2.3076923076923082E-2</v>
      </c>
      <c r="AU23" s="299">
        <v>2.3076923076923082E-2</v>
      </c>
      <c r="AV23" s="299">
        <v>2.3076923076923082E-2</v>
      </c>
      <c r="AW23" s="299">
        <v>2.3076923076923082E-2</v>
      </c>
      <c r="AX23" s="299">
        <v>2.3076923076923082E-2</v>
      </c>
      <c r="AY23" s="299">
        <v>2.3076923076923082E-2</v>
      </c>
      <c r="AZ23" s="299">
        <v>2.3076923076923082E-2</v>
      </c>
      <c r="BA23" s="299">
        <v>2.3076923076923082E-2</v>
      </c>
      <c r="BB23" s="299">
        <v>2.3076923076923082E-2</v>
      </c>
      <c r="BC23" s="299">
        <v>2.3076923076923082E-2</v>
      </c>
      <c r="BD23" s="299">
        <v>2.3076923076923082E-2</v>
      </c>
      <c r="BE23" s="299">
        <v>2.3076923076923082E-2</v>
      </c>
      <c r="BF23" s="299">
        <v>2.3076923076923082E-2</v>
      </c>
      <c r="BG23" s="299">
        <v>2.3076923076923082E-2</v>
      </c>
      <c r="BH23" s="299">
        <v>2.3076923076923082E-2</v>
      </c>
      <c r="BI23" s="299">
        <v>2.3076923076923082E-2</v>
      </c>
      <c r="BJ23" s="299">
        <v>2.3076923076923082E-2</v>
      </c>
      <c r="BK23" s="299">
        <v>2.3076923076923082E-2</v>
      </c>
      <c r="BL23" s="299">
        <v>2.3076923076923082E-2</v>
      </c>
      <c r="BM23" s="299">
        <v>2.3076923076923082E-2</v>
      </c>
      <c r="BN23" s="299">
        <v>2.3076923076923082E-2</v>
      </c>
      <c r="BO23" s="299">
        <v>2.3076923076923082E-2</v>
      </c>
      <c r="BP23" s="299">
        <v>1.9230769230769235E-2</v>
      </c>
      <c r="BQ23" s="299">
        <v>1.9230769230769235E-2</v>
      </c>
      <c r="BR23" s="299">
        <v>1.9230769230769235E-2</v>
      </c>
      <c r="BS23" s="299">
        <v>1.9230769230769235E-2</v>
      </c>
      <c r="BT23" s="299">
        <v>1.9230769230769235E-2</v>
      </c>
      <c r="BU23" s="299">
        <v>1.9230769230769235E-2</v>
      </c>
      <c r="BV23" s="299">
        <v>1.9230769230769235E-2</v>
      </c>
      <c r="BW23" s="299">
        <v>1.9230769230769235E-2</v>
      </c>
      <c r="BX23" s="299">
        <v>1.9230769230769235E-2</v>
      </c>
      <c r="BY23" s="299">
        <v>1.9230769230769235E-2</v>
      </c>
      <c r="BZ23" s="299">
        <v>1.9230769230769235E-2</v>
      </c>
      <c r="CA23" s="299">
        <v>1.9230769230769235E-2</v>
      </c>
      <c r="CB23" s="299">
        <v>0</v>
      </c>
      <c r="CC23" s="299">
        <v>0</v>
      </c>
      <c r="CD23" s="299">
        <v>0</v>
      </c>
      <c r="CE23" s="299">
        <v>0</v>
      </c>
      <c r="CF23" s="299">
        <v>0</v>
      </c>
      <c r="CG23" s="299">
        <v>0</v>
      </c>
      <c r="CH23" s="299">
        <v>0</v>
      </c>
      <c r="CI23" s="299">
        <v>0</v>
      </c>
      <c r="CJ23" s="299">
        <v>0</v>
      </c>
      <c r="CK23" s="299">
        <v>0</v>
      </c>
      <c r="CL23" s="299">
        <v>0</v>
      </c>
      <c r="CM23" s="299">
        <v>0</v>
      </c>
      <c r="CN23" s="299">
        <v>0</v>
      </c>
      <c r="CO23" s="299">
        <v>0</v>
      </c>
      <c r="CP23" s="299">
        <v>0</v>
      </c>
      <c r="CQ23" s="299">
        <v>0</v>
      </c>
      <c r="CR23" s="299">
        <v>0</v>
      </c>
      <c r="CS23" s="299">
        <v>0</v>
      </c>
      <c r="CT23" s="299">
        <v>0</v>
      </c>
      <c r="CU23" s="299">
        <v>0</v>
      </c>
      <c r="CV23" s="299">
        <v>0</v>
      </c>
      <c r="CW23" s="299">
        <v>0</v>
      </c>
      <c r="CX23" s="299">
        <v>0</v>
      </c>
      <c r="CY23" s="299">
        <v>0</v>
      </c>
      <c r="DA23" s="300">
        <f t="shared" si="16"/>
        <v>0</v>
      </c>
      <c r="DB23" s="300">
        <f t="shared" si="17"/>
        <v>0</v>
      </c>
      <c r="DC23" s="300">
        <f t="shared" si="18"/>
        <v>0</v>
      </c>
      <c r="DD23" s="300">
        <f t="shared" si="19"/>
        <v>0</v>
      </c>
      <c r="DE23" s="300">
        <f t="shared" si="20"/>
        <v>0</v>
      </c>
      <c r="DF23" s="300">
        <f t="shared" si="21"/>
        <v>0</v>
      </c>
      <c r="DG23" s="300">
        <f t="shared" si="22"/>
        <v>0</v>
      </c>
      <c r="DH23" s="300">
        <f t="shared" si="23"/>
        <v>0</v>
      </c>
      <c r="DI23" s="300">
        <f t="shared" si="24"/>
        <v>0</v>
      </c>
      <c r="DJ23" s="300">
        <f t="shared" si="25"/>
        <v>0</v>
      </c>
      <c r="DK23" s="300">
        <f t="shared" si="26"/>
        <v>0</v>
      </c>
      <c r="DL23" s="300">
        <f t="shared" si="27"/>
        <v>0</v>
      </c>
      <c r="DM23" s="300">
        <f t="shared" si="28"/>
        <v>544.91219999999998</v>
      </c>
      <c r="DN23" s="300">
        <f t="shared" si="29"/>
        <v>544.91219999999998</v>
      </c>
      <c r="DO23" s="300">
        <f t="shared" si="30"/>
        <v>544.91219999999998</v>
      </c>
      <c r="DP23" s="300">
        <f t="shared" si="31"/>
        <v>544.91219999999998</v>
      </c>
      <c r="DQ23" s="300">
        <f t="shared" si="32"/>
        <v>544.91219999999998</v>
      </c>
      <c r="DR23" s="300">
        <f t="shared" si="33"/>
        <v>544.91219999999998</v>
      </c>
      <c r="DS23" s="300">
        <f t="shared" si="34"/>
        <v>544.91219999999998</v>
      </c>
      <c r="DT23" s="300">
        <f t="shared" si="35"/>
        <v>544.91219999999998</v>
      </c>
      <c r="DU23" s="300">
        <f t="shared" si="36"/>
        <v>544.91219999999998</v>
      </c>
      <c r="DV23" s="300">
        <f t="shared" si="37"/>
        <v>544.91219999999998</v>
      </c>
      <c r="DW23" s="300">
        <f t="shared" si="38"/>
        <v>544.91219999999998</v>
      </c>
      <c r="DX23" s="300">
        <f t="shared" si="39"/>
        <v>544.91219999999998</v>
      </c>
      <c r="DY23" s="300">
        <f t="shared" si="40"/>
        <v>726.54960000000005</v>
      </c>
      <c r="DZ23" s="300">
        <f t="shared" si="41"/>
        <v>726.54960000000005</v>
      </c>
      <c r="EA23" s="300">
        <f t="shared" si="42"/>
        <v>726.54960000000005</v>
      </c>
      <c r="EB23" s="300">
        <f t="shared" si="43"/>
        <v>726.54960000000005</v>
      </c>
      <c r="EC23" s="300">
        <f t="shared" si="44"/>
        <v>726.54960000000005</v>
      </c>
      <c r="ED23" s="300">
        <f t="shared" si="45"/>
        <v>726.54960000000005</v>
      </c>
      <c r="EE23" s="300">
        <f t="shared" si="46"/>
        <v>726.54960000000005</v>
      </c>
      <c r="EF23" s="300">
        <f t="shared" si="47"/>
        <v>726.54960000000005</v>
      </c>
      <c r="EG23" s="300">
        <f t="shared" si="48"/>
        <v>726.54960000000005</v>
      </c>
      <c r="EH23" s="300">
        <f t="shared" si="49"/>
        <v>726.54960000000005</v>
      </c>
      <c r="EI23" s="300">
        <f t="shared" si="50"/>
        <v>726.54960000000005</v>
      </c>
      <c r="EJ23" s="300">
        <f t="shared" si="51"/>
        <v>726.54960000000005</v>
      </c>
      <c r="EK23" s="300">
        <f t="shared" si="52"/>
        <v>726.54960000000005</v>
      </c>
      <c r="EL23" s="300">
        <f t="shared" si="53"/>
        <v>726.54960000000005</v>
      </c>
      <c r="EM23" s="300">
        <f t="shared" si="54"/>
        <v>726.54960000000005</v>
      </c>
      <c r="EN23" s="300">
        <f t="shared" si="55"/>
        <v>726.54960000000005</v>
      </c>
      <c r="EO23" s="300">
        <f t="shared" si="56"/>
        <v>726.54960000000005</v>
      </c>
      <c r="EP23" s="300">
        <f t="shared" si="57"/>
        <v>726.54960000000005</v>
      </c>
      <c r="EQ23" s="300">
        <f t="shared" si="58"/>
        <v>726.54960000000005</v>
      </c>
      <c r="ER23" s="300">
        <f t="shared" si="59"/>
        <v>726.54960000000005</v>
      </c>
      <c r="ES23" s="300">
        <f t="shared" si="60"/>
        <v>726.54960000000005</v>
      </c>
      <c r="ET23" s="300">
        <f t="shared" si="61"/>
        <v>726.54960000000005</v>
      </c>
      <c r="EU23" s="300">
        <f t="shared" si="62"/>
        <v>726.54960000000005</v>
      </c>
      <c r="EV23" s="300">
        <f t="shared" si="63"/>
        <v>726.54960000000005</v>
      </c>
      <c r="EW23" s="300">
        <f t="shared" si="64"/>
        <v>726.54960000000005</v>
      </c>
      <c r="EX23" s="300">
        <f t="shared" si="65"/>
        <v>726.54960000000005</v>
      </c>
      <c r="EY23" s="300">
        <f t="shared" si="66"/>
        <v>726.54960000000005</v>
      </c>
      <c r="EZ23" s="300">
        <f t="shared" si="67"/>
        <v>726.54960000000005</v>
      </c>
      <c r="FA23" s="300">
        <f t="shared" si="68"/>
        <v>726.54960000000005</v>
      </c>
      <c r="FB23" s="300">
        <f t="shared" si="69"/>
        <v>726.54960000000005</v>
      </c>
      <c r="FC23" s="300">
        <f t="shared" si="70"/>
        <v>726.54960000000005</v>
      </c>
      <c r="FD23" s="300">
        <f t="shared" si="71"/>
        <v>726.54960000000005</v>
      </c>
      <c r="FE23" s="300">
        <f t="shared" si="72"/>
        <v>726.54960000000005</v>
      </c>
      <c r="FF23" s="300">
        <f t="shared" si="73"/>
        <v>726.54960000000005</v>
      </c>
      <c r="FG23" s="300">
        <f t="shared" si="74"/>
        <v>726.54960000000005</v>
      </c>
      <c r="FH23" s="300">
        <f t="shared" si="75"/>
        <v>726.54960000000005</v>
      </c>
      <c r="FI23" s="300">
        <f t="shared" si="76"/>
        <v>605.45800000000008</v>
      </c>
      <c r="FJ23" s="300">
        <f t="shared" si="77"/>
        <v>605.45800000000008</v>
      </c>
      <c r="FK23" s="300">
        <f t="shared" si="78"/>
        <v>605.45800000000008</v>
      </c>
      <c r="FL23" s="300">
        <f t="shared" si="79"/>
        <v>605.45800000000008</v>
      </c>
      <c r="FM23" s="300">
        <f t="shared" si="80"/>
        <v>605.45800000000008</v>
      </c>
      <c r="FN23" s="300">
        <f t="shared" si="81"/>
        <v>605.45800000000008</v>
      </c>
      <c r="FO23" s="300">
        <f t="shared" si="82"/>
        <v>605.45800000000008</v>
      </c>
      <c r="FP23" s="300">
        <f t="shared" si="83"/>
        <v>605.45800000000008</v>
      </c>
      <c r="FQ23" s="300">
        <f t="shared" si="84"/>
        <v>605.45800000000008</v>
      </c>
      <c r="FR23" s="300">
        <f t="shared" si="85"/>
        <v>605.45800000000008</v>
      </c>
      <c r="FS23" s="300">
        <f t="shared" si="86"/>
        <v>605.45800000000008</v>
      </c>
      <c r="FT23" s="300">
        <f t="shared" si="87"/>
        <v>605.45800000000008</v>
      </c>
      <c r="FU23" s="300">
        <f t="shared" si="88"/>
        <v>0</v>
      </c>
      <c r="FV23" s="300">
        <f t="shared" si="89"/>
        <v>0</v>
      </c>
      <c r="FW23" s="300">
        <f t="shared" si="90"/>
        <v>0</v>
      </c>
      <c r="FX23" s="300">
        <f t="shared" si="91"/>
        <v>0</v>
      </c>
      <c r="FY23" s="300">
        <f t="shared" si="92"/>
        <v>0</v>
      </c>
      <c r="FZ23" s="300">
        <f t="shared" si="93"/>
        <v>0</v>
      </c>
      <c r="GA23" s="300">
        <f t="shared" si="94"/>
        <v>0</v>
      </c>
      <c r="GB23" s="300">
        <f t="shared" si="95"/>
        <v>0</v>
      </c>
      <c r="GC23" s="300">
        <f t="shared" si="96"/>
        <v>0</v>
      </c>
      <c r="GD23" s="300">
        <f t="shared" si="97"/>
        <v>0</v>
      </c>
      <c r="GE23" s="300">
        <f t="shared" si="98"/>
        <v>0</v>
      </c>
      <c r="GF23" s="300">
        <f t="shared" si="99"/>
        <v>0</v>
      </c>
      <c r="GG23" s="300">
        <f t="shared" si="100"/>
        <v>0</v>
      </c>
      <c r="GH23" s="300">
        <f t="shared" si="101"/>
        <v>0</v>
      </c>
      <c r="GI23" s="300">
        <f t="shared" si="102"/>
        <v>0</v>
      </c>
      <c r="GJ23" s="300">
        <f t="shared" si="103"/>
        <v>0</v>
      </c>
      <c r="GK23" s="300">
        <f t="shared" si="104"/>
        <v>0</v>
      </c>
      <c r="GL23" s="300">
        <f t="shared" si="105"/>
        <v>0</v>
      </c>
      <c r="GM23" s="300">
        <f t="shared" si="106"/>
        <v>0</v>
      </c>
      <c r="GN23" s="300">
        <f t="shared" si="107"/>
        <v>0</v>
      </c>
      <c r="GO23" s="300">
        <f t="shared" si="108"/>
        <v>0</v>
      </c>
      <c r="GP23" s="300">
        <f t="shared" si="109"/>
        <v>0</v>
      </c>
      <c r="GQ23" s="300">
        <f t="shared" si="110"/>
        <v>0</v>
      </c>
      <c r="GR23" s="300">
        <f t="shared" si="111"/>
        <v>0</v>
      </c>
      <c r="GT23" s="120" t="str">
        <f>'Key assumptions'!$E$121</f>
        <v>$ Real (2024-2025)</v>
      </c>
      <c r="GU23" s="272"/>
      <c r="GV23" s="272"/>
      <c r="GW23" s="272"/>
      <c r="GX23" s="232">
        <f t="shared" si="113"/>
        <v>0</v>
      </c>
      <c r="GY23" s="232">
        <f t="shared" si="113"/>
        <v>6538.946399999998</v>
      </c>
      <c r="GZ23" s="232">
        <f t="shared" si="113"/>
        <v>8718.5952000000016</v>
      </c>
      <c r="HA23" s="232">
        <f t="shared" si="117"/>
        <v>8718.5952000000016</v>
      </c>
      <c r="HB23" s="232">
        <f t="shared" si="115"/>
        <v>8718.5952000000016</v>
      </c>
      <c r="HC23" s="232">
        <f t="shared" si="115"/>
        <v>7265.4960000000028</v>
      </c>
      <c r="HD23" s="232">
        <f t="shared" si="115"/>
        <v>0</v>
      </c>
      <c r="HE23" s="232">
        <f t="shared" si="115"/>
        <v>0</v>
      </c>
      <c r="HF23" s="232">
        <f t="shared" si="116"/>
        <v>39960.228000000003</v>
      </c>
      <c r="HG23" s="232">
        <v>0</v>
      </c>
    </row>
    <row r="24" spans="1:215" hidden="1" x14ac:dyDescent="0.2">
      <c r="A24" s="298" t="s">
        <v>233</v>
      </c>
      <c r="B24" s="334" t="s">
        <v>276</v>
      </c>
      <c r="C24" s="298" t="s">
        <v>240</v>
      </c>
      <c r="D24" s="298" t="s">
        <v>274</v>
      </c>
      <c r="E24" s="298" t="s">
        <v>277</v>
      </c>
      <c r="F24" s="299">
        <v>214.80090666666663</v>
      </c>
      <c r="G24" s="299"/>
      <c r="H24" s="299">
        <v>0</v>
      </c>
      <c r="I24" s="299">
        <v>0</v>
      </c>
      <c r="J24" s="299">
        <v>0</v>
      </c>
      <c r="K24" s="299">
        <v>0</v>
      </c>
      <c r="L24" s="299">
        <v>0</v>
      </c>
      <c r="M24" s="299">
        <v>0</v>
      </c>
      <c r="N24" s="299">
        <v>0</v>
      </c>
      <c r="O24" s="299">
        <v>0</v>
      </c>
      <c r="P24" s="299">
        <v>0</v>
      </c>
      <c r="Q24" s="299">
        <v>0</v>
      </c>
      <c r="R24" s="299">
        <v>0</v>
      </c>
      <c r="S24" s="299">
        <v>0</v>
      </c>
      <c r="T24" s="299">
        <v>2.6923076923076928E-2</v>
      </c>
      <c r="U24" s="299">
        <v>2.6923076923076928E-2</v>
      </c>
      <c r="V24" s="299">
        <v>2.6923076923076928E-2</v>
      </c>
      <c r="W24" s="299">
        <v>2.6923076923076928E-2</v>
      </c>
      <c r="X24" s="299">
        <v>2.6923076923076928E-2</v>
      </c>
      <c r="Y24" s="299">
        <v>2.6923076923076928E-2</v>
      </c>
      <c r="Z24" s="299">
        <v>2.6923076923076928E-2</v>
      </c>
      <c r="AA24" s="299">
        <v>2.6923076923076928E-2</v>
      </c>
      <c r="AB24" s="299">
        <v>2.6923076923076928E-2</v>
      </c>
      <c r="AC24" s="299">
        <v>2.6923076923076928E-2</v>
      </c>
      <c r="AD24" s="299">
        <v>2.6923076923076928E-2</v>
      </c>
      <c r="AE24" s="299">
        <v>2.6923076923076928E-2</v>
      </c>
      <c r="AF24" s="299">
        <v>0</v>
      </c>
      <c r="AG24" s="299">
        <v>0</v>
      </c>
      <c r="AH24" s="299">
        <v>0</v>
      </c>
      <c r="AI24" s="299">
        <v>0</v>
      </c>
      <c r="AJ24" s="299">
        <v>0</v>
      </c>
      <c r="AK24" s="299">
        <v>0</v>
      </c>
      <c r="AL24" s="299">
        <v>0</v>
      </c>
      <c r="AM24" s="299">
        <v>0</v>
      </c>
      <c r="AN24" s="299">
        <v>0</v>
      </c>
      <c r="AO24" s="299">
        <v>0</v>
      </c>
      <c r="AP24" s="299">
        <v>0</v>
      </c>
      <c r="AQ24" s="299">
        <v>0</v>
      </c>
      <c r="AR24" s="299">
        <v>0</v>
      </c>
      <c r="AS24" s="299">
        <v>0</v>
      </c>
      <c r="AT24" s="299">
        <v>0</v>
      </c>
      <c r="AU24" s="299">
        <v>0</v>
      </c>
      <c r="AV24" s="299">
        <v>0</v>
      </c>
      <c r="AW24" s="299">
        <v>0</v>
      </c>
      <c r="AX24" s="299">
        <v>0</v>
      </c>
      <c r="AY24" s="299">
        <v>0</v>
      </c>
      <c r="AZ24" s="299">
        <v>0</v>
      </c>
      <c r="BA24" s="299">
        <v>0</v>
      </c>
      <c r="BB24" s="299">
        <v>0</v>
      </c>
      <c r="BC24" s="299">
        <v>0</v>
      </c>
      <c r="BD24" s="299">
        <v>0</v>
      </c>
      <c r="BE24" s="299">
        <v>0</v>
      </c>
      <c r="BF24" s="299">
        <v>0</v>
      </c>
      <c r="BG24" s="299">
        <v>0</v>
      </c>
      <c r="BH24" s="299">
        <v>0</v>
      </c>
      <c r="BI24" s="299">
        <v>0</v>
      </c>
      <c r="BJ24" s="299">
        <v>0</v>
      </c>
      <c r="BK24" s="299">
        <v>0</v>
      </c>
      <c r="BL24" s="299">
        <v>0</v>
      </c>
      <c r="BM24" s="299">
        <v>0</v>
      </c>
      <c r="BN24" s="299">
        <v>0</v>
      </c>
      <c r="BO24" s="299">
        <v>0</v>
      </c>
      <c r="BP24" s="299">
        <v>0</v>
      </c>
      <c r="BQ24" s="299">
        <v>0</v>
      </c>
      <c r="BR24" s="299">
        <v>0</v>
      </c>
      <c r="BS24" s="299">
        <v>0</v>
      </c>
      <c r="BT24" s="299">
        <v>0</v>
      </c>
      <c r="BU24" s="299">
        <v>0</v>
      </c>
      <c r="BV24" s="299">
        <v>0</v>
      </c>
      <c r="BW24" s="299">
        <v>0</v>
      </c>
      <c r="BX24" s="299">
        <v>0</v>
      </c>
      <c r="BY24" s="299">
        <v>0</v>
      </c>
      <c r="BZ24" s="299">
        <v>0</v>
      </c>
      <c r="CA24" s="299">
        <v>0</v>
      </c>
      <c r="CB24" s="299">
        <v>0</v>
      </c>
      <c r="CC24" s="299">
        <v>0</v>
      </c>
      <c r="CD24" s="299">
        <v>0</v>
      </c>
      <c r="CE24" s="299">
        <v>0</v>
      </c>
      <c r="CF24" s="299">
        <v>0</v>
      </c>
      <c r="CG24" s="299">
        <v>0</v>
      </c>
      <c r="CH24" s="299">
        <v>0</v>
      </c>
      <c r="CI24" s="299">
        <v>0</v>
      </c>
      <c r="CJ24" s="299">
        <v>0</v>
      </c>
      <c r="CK24" s="299">
        <v>0</v>
      </c>
      <c r="CL24" s="299">
        <v>0</v>
      </c>
      <c r="CM24" s="299">
        <v>0</v>
      </c>
      <c r="CN24" s="299">
        <v>0</v>
      </c>
      <c r="CO24" s="299">
        <v>0</v>
      </c>
      <c r="CP24" s="299">
        <v>0</v>
      </c>
      <c r="CQ24" s="299">
        <v>0</v>
      </c>
      <c r="CR24" s="299">
        <v>0</v>
      </c>
      <c r="CS24" s="299">
        <v>0</v>
      </c>
      <c r="CT24" s="299">
        <v>0</v>
      </c>
      <c r="CU24" s="299">
        <v>0</v>
      </c>
      <c r="CV24" s="299">
        <v>0</v>
      </c>
      <c r="CW24" s="299">
        <v>0</v>
      </c>
      <c r="CX24" s="299">
        <v>0</v>
      </c>
      <c r="CY24" s="299">
        <v>0</v>
      </c>
      <c r="DA24" s="300">
        <f t="shared" si="16"/>
        <v>0</v>
      </c>
      <c r="DB24" s="300">
        <f t="shared" si="17"/>
        <v>0</v>
      </c>
      <c r="DC24" s="300">
        <f t="shared" si="18"/>
        <v>0</v>
      </c>
      <c r="DD24" s="300">
        <f t="shared" si="19"/>
        <v>0</v>
      </c>
      <c r="DE24" s="300">
        <f t="shared" si="20"/>
        <v>0</v>
      </c>
      <c r="DF24" s="300">
        <f t="shared" si="21"/>
        <v>0</v>
      </c>
      <c r="DG24" s="300">
        <f t="shared" si="22"/>
        <v>0</v>
      </c>
      <c r="DH24" s="300">
        <f t="shared" si="23"/>
        <v>0</v>
      </c>
      <c r="DI24" s="300">
        <f t="shared" si="24"/>
        <v>0</v>
      </c>
      <c r="DJ24" s="300">
        <f t="shared" si="25"/>
        <v>0</v>
      </c>
      <c r="DK24" s="300">
        <f t="shared" si="26"/>
        <v>0</v>
      </c>
      <c r="DL24" s="300">
        <f t="shared" si="27"/>
        <v>0</v>
      </c>
      <c r="DM24" s="300">
        <f t="shared" si="28"/>
        <v>867.4652000000001</v>
      </c>
      <c r="DN24" s="300">
        <f t="shared" si="29"/>
        <v>867.4652000000001</v>
      </c>
      <c r="DO24" s="300">
        <f t="shared" si="30"/>
        <v>867.4652000000001</v>
      </c>
      <c r="DP24" s="300">
        <f t="shared" si="31"/>
        <v>867.4652000000001</v>
      </c>
      <c r="DQ24" s="300">
        <f t="shared" si="32"/>
        <v>867.4652000000001</v>
      </c>
      <c r="DR24" s="300">
        <f t="shared" si="33"/>
        <v>867.4652000000001</v>
      </c>
      <c r="DS24" s="300">
        <f t="shared" si="34"/>
        <v>867.4652000000001</v>
      </c>
      <c r="DT24" s="300">
        <f t="shared" si="35"/>
        <v>867.4652000000001</v>
      </c>
      <c r="DU24" s="300">
        <f t="shared" si="36"/>
        <v>867.4652000000001</v>
      </c>
      <c r="DV24" s="300">
        <f t="shared" si="37"/>
        <v>867.4652000000001</v>
      </c>
      <c r="DW24" s="300">
        <f t="shared" si="38"/>
        <v>867.4652000000001</v>
      </c>
      <c r="DX24" s="300">
        <f t="shared" si="39"/>
        <v>867.4652000000001</v>
      </c>
      <c r="DY24" s="300">
        <f t="shared" si="40"/>
        <v>0</v>
      </c>
      <c r="DZ24" s="300">
        <f t="shared" si="41"/>
        <v>0</v>
      </c>
      <c r="EA24" s="300">
        <f t="shared" si="42"/>
        <v>0</v>
      </c>
      <c r="EB24" s="300">
        <f t="shared" si="43"/>
        <v>0</v>
      </c>
      <c r="EC24" s="300">
        <f t="shared" si="44"/>
        <v>0</v>
      </c>
      <c r="ED24" s="300">
        <f t="shared" si="45"/>
        <v>0</v>
      </c>
      <c r="EE24" s="300">
        <f t="shared" si="46"/>
        <v>0</v>
      </c>
      <c r="EF24" s="300">
        <f t="shared" si="47"/>
        <v>0</v>
      </c>
      <c r="EG24" s="300">
        <f t="shared" si="48"/>
        <v>0</v>
      </c>
      <c r="EH24" s="300">
        <f t="shared" si="49"/>
        <v>0</v>
      </c>
      <c r="EI24" s="300">
        <f t="shared" si="50"/>
        <v>0</v>
      </c>
      <c r="EJ24" s="300">
        <f t="shared" si="51"/>
        <v>0</v>
      </c>
      <c r="EK24" s="300">
        <f t="shared" si="52"/>
        <v>0</v>
      </c>
      <c r="EL24" s="300">
        <f t="shared" si="53"/>
        <v>0</v>
      </c>
      <c r="EM24" s="300">
        <f t="shared" si="54"/>
        <v>0</v>
      </c>
      <c r="EN24" s="300">
        <f t="shared" si="55"/>
        <v>0</v>
      </c>
      <c r="EO24" s="300">
        <f t="shared" si="56"/>
        <v>0</v>
      </c>
      <c r="EP24" s="300">
        <f t="shared" si="57"/>
        <v>0</v>
      </c>
      <c r="EQ24" s="300">
        <f t="shared" si="58"/>
        <v>0</v>
      </c>
      <c r="ER24" s="300">
        <f t="shared" si="59"/>
        <v>0</v>
      </c>
      <c r="ES24" s="300">
        <f t="shared" si="60"/>
        <v>0</v>
      </c>
      <c r="ET24" s="300">
        <f t="shared" si="61"/>
        <v>0</v>
      </c>
      <c r="EU24" s="300">
        <f t="shared" si="62"/>
        <v>0</v>
      </c>
      <c r="EV24" s="300">
        <f t="shared" si="63"/>
        <v>0</v>
      </c>
      <c r="EW24" s="300">
        <f t="shared" si="64"/>
        <v>0</v>
      </c>
      <c r="EX24" s="300">
        <f t="shared" si="65"/>
        <v>0</v>
      </c>
      <c r="EY24" s="300">
        <f t="shared" si="66"/>
        <v>0</v>
      </c>
      <c r="EZ24" s="300">
        <f t="shared" si="67"/>
        <v>0</v>
      </c>
      <c r="FA24" s="300">
        <f t="shared" si="68"/>
        <v>0</v>
      </c>
      <c r="FB24" s="300">
        <f t="shared" si="69"/>
        <v>0</v>
      </c>
      <c r="FC24" s="300">
        <f t="shared" si="70"/>
        <v>0</v>
      </c>
      <c r="FD24" s="300">
        <f t="shared" si="71"/>
        <v>0</v>
      </c>
      <c r="FE24" s="300">
        <f t="shared" si="72"/>
        <v>0</v>
      </c>
      <c r="FF24" s="300">
        <f t="shared" si="73"/>
        <v>0</v>
      </c>
      <c r="FG24" s="300">
        <f t="shared" si="74"/>
        <v>0</v>
      </c>
      <c r="FH24" s="300">
        <f t="shared" si="75"/>
        <v>0</v>
      </c>
      <c r="FI24" s="300">
        <f t="shared" si="76"/>
        <v>0</v>
      </c>
      <c r="FJ24" s="300">
        <f t="shared" si="77"/>
        <v>0</v>
      </c>
      <c r="FK24" s="300">
        <f t="shared" si="78"/>
        <v>0</v>
      </c>
      <c r="FL24" s="300">
        <f t="shared" si="79"/>
        <v>0</v>
      </c>
      <c r="FM24" s="300">
        <f t="shared" si="80"/>
        <v>0</v>
      </c>
      <c r="FN24" s="300">
        <f t="shared" si="81"/>
        <v>0</v>
      </c>
      <c r="FO24" s="300">
        <f t="shared" si="82"/>
        <v>0</v>
      </c>
      <c r="FP24" s="300">
        <f t="shared" si="83"/>
        <v>0</v>
      </c>
      <c r="FQ24" s="300">
        <f t="shared" si="84"/>
        <v>0</v>
      </c>
      <c r="FR24" s="300">
        <f t="shared" si="85"/>
        <v>0</v>
      </c>
      <c r="FS24" s="300">
        <f t="shared" si="86"/>
        <v>0</v>
      </c>
      <c r="FT24" s="300">
        <f t="shared" si="87"/>
        <v>0</v>
      </c>
      <c r="FU24" s="300">
        <f t="shared" si="88"/>
        <v>0</v>
      </c>
      <c r="FV24" s="300">
        <f t="shared" si="89"/>
        <v>0</v>
      </c>
      <c r="FW24" s="300">
        <f t="shared" si="90"/>
        <v>0</v>
      </c>
      <c r="FX24" s="300">
        <f t="shared" si="91"/>
        <v>0</v>
      </c>
      <c r="FY24" s="300">
        <f t="shared" si="92"/>
        <v>0</v>
      </c>
      <c r="FZ24" s="300">
        <f t="shared" si="93"/>
        <v>0</v>
      </c>
      <c r="GA24" s="300">
        <f t="shared" si="94"/>
        <v>0</v>
      </c>
      <c r="GB24" s="300">
        <f t="shared" si="95"/>
        <v>0</v>
      </c>
      <c r="GC24" s="300">
        <f t="shared" si="96"/>
        <v>0</v>
      </c>
      <c r="GD24" s="300">
        <f t="shared" si="97"/>
        <v>0</v>
      </c>
      <c r="GE24" s="300">
        <f t="shared" si="98"/>
        <v>0</v>
      </c>
      <c r="GF24" s="300">
        <f t="shared" si="99"/>
        <v>0</v>
      </c>
      <c r="GG24" s="300">
        <f t="shared" si="100"/>
        <v>0</v>
      </c>
      <c r="GH24" s="300">
        <f t="shared" si="101"/>
        <v>0</v>
      </c>
      <c r="GI24" s="300">
        <f t="shared" si="102"/>
        <v>0</v>
      </c>
      <c r="GJ24" s="300">
        <f t="shared" si="103"/>
        <v>0</v>
      </c>
      <c r="GK24" s="300">
        <f t="shared" si="104"/>
        <v>0</v>
      </c>
      <c r="GL24" s="300">
        <f t="shared" si="105"/>
        <v>0</v>
      </c>
      <c r="GM24" s="300">
        <f t="shared" si="106"/>
        <v>0</v>
      </c>
      <c r="GN24" s="300">
        <f t="shared" si="107"/>
        <v>0</v>
      </c>
      <c r="GO24" s="300">
        <f t="shared" si="108"/>
        <v>0</v>
      </c>
      <c r="GP24" s="300">
        <f t="shared" si="109"/>
        <v>0</v>
      </c>
      <c r="GQ24" s="300">
        <f t="shared" si="110"/>
        <v>0</v>
      </c>
      <c r="GR24" s="300">
        <f t="shared" si="111"/>
        <v>0</v>
      </c>
      <c r="GT24" s="120" t="str">
        <f>'Key assumptions'!$E$121</f>
        <v>$ Real (2024-2025)</v>
      </c>
      <c r="GU24" s="272"/>
      <c r="GV24" s="272"/>
      <c r="GW24" s="272"/>
      <c r="GX24" s="232">
        <f t="shared" ref="GX24:GZ43" si="118">SUMIF($DA$1:$GR$1,GX$2,$DA24:$GR24)</f>
        <v>0</v>
      </c>
      <c r="GY24" s="232">
        <f t="shared" si="118"/>
        <v>10409.582400000005</v>
      </c>
      <c r="GZ24" s="232">
        <f t="shared" si="118"/>
        <v>0</v>
      </c>
      <c r="HA24" s="232">
        <f t="shared" si="117"/>
        <v>0</v>
      </c>
      <c r="HB24" s="232">
        <f t="shared" ref="HB24:HE43" si="119">SUMIF($DA$1:$GR$1,HB$2,$DA24:$GR24)</f>
        <v>0</v>
      </c>
      <c r="HC24" s="232">
        <f t="shared" si="119"/>
        <v>0</v>
      </c>
      <c r="HD24" s="232">
        <f t="shared" si="119"/>
        <v>0</v>
      </c>
      <c r="HE24" s="232">
        <f t="shared" si="119"/>
        <v>0</v>
      </c>
      <c r="HF24" s="232">
        <f t="shared" si="116"/>
        <v>10409.582400000005</v>
      </c>
      <c r="HG24" s="232">
        <v>0</v>
      </c>
    </row>
    <row r="25" spans="1:215" hidden="1" x14ac:dyDescent="0.2">
      <c r="A25" s="298" t="s">
        <v>233</v>
      </c>
      <c r="B25" s="334" t="s">
        <v>239</v>
      </c>
      <c r="C25" s="298" t="s">
        <v>240</v>
      </c>
      <c r="D25" s="298" t="s">
        <v>278</v>
      </c>
      <c r="E25" s="298" t="s">
        <v>242</v>
      </c>
      <c r="F25" s="299">
        <v>375.12436000000002</v>
      </c>
      <c r="G25" s="299"/>
      <c r="H25" s="299">
        <v>0</v>
      </c>
      <c r="I25" s="299">
        <v>0</v>
      </c>
      <c r="J25" s="299">
        <v>0</v>
      </c>
      <c r="K25" s="299">
        <v>0</v>
      </c>
      <c r="L25" s="299">
        <v>0</v>
      </c>
      <c r="M25" s="299">
        <v>0</v>
      </c>
      <c r="N25" s="299">
        <v>0</v>
      </c>
      <c r="O25" s="299">
        <v>0</v>
      </c>
      <c r="P25" s="299">
        <v>0</v>
      </c>
      <c r="Q25" s="299">
        <v>0</v>
      </c>
      <c r="R25" s="299">
        <v>0</v>
      </c>
      <c r="S25" s="299">
        <v>0</v>
      </c>
      <c r="T25" s="299">
        <v>0</v>
      </c>
      <c r="U25" s="299">
        <v>0</v>
      </c>
      <c r="V25" s="299">
        <v>0</v>
      </c>
      <c r="W25" s="299">
        <v>0</v>
      </c>
      <c r="X25" s="299">
        <v>0</v>
      </c>
      <c r="Y25" s="299">
        <v>0</v>
      </c>
      <c r="Z25" s="299">
        <v>0</v>
      </c>
      <c r="AA25" s="299">
        <v>0</v>
      </c>
      <c r="AB25" s="299">
        <v>0</v>
      </c>
      <c r="AC25" s="299">
        <v>0</v>
      </c>
      <c r="AD25" s="299">
        <v>0</v>
      </c>
      <c r="AE25" s="299">
        <v>0</v>
      </c>
      <c r="AF25" s="299">
        <v>0</v>
      </c>
      <c r="AG25" s="299">
        <v>0</v>
      </c>
      <c r="AH25" s="299">
        <v>0</v>
      </c>
      <c r="AI25" s="299">
        <v>0</v>
      </c>
      <c r="AJ25" s="299">
        <v>0</v>
      </c>
      <c r="AK25" s="299">
        <v>0</v>
      </c>
      <c r="AL25" s="299">
        <v>0</v>
      </c>
      <c r="AM25" s="299">
        <v>0</v>
      </c>
      <c r="AN25" s="299">
        <v>0</v>
      </c>
      <c r="AO25" s="299">
        <v>0</v>
      </c>
      <c r="AP25" s="299">
        <v>0</v>
      </c>
      <c r="AQ25" s="299">
        <v>0</v>
      </c>
      <c r="AR25" s="299">
        <v>0</v>
      </c>
      <c r="AS25" s="299">
        <v>0</v>
      </c>
      <c r="AT25" s="299">
        <v>0</v>
      </c>
      <c r="AU25" s="299">
        <v>0</v>
      </c>
      <c r="AV25" s="299">
        <v>0</v>
      </c>
      <c r="AW25" s="299">
        <v>0</v>
      </c>
      <c r="AX25" s="299">
        <v>0</v>
      </c>
      <c r="AY25" s="299">
        <v>0</v>
      </c>
      <c r="AZ25" s="299">
        <v>0</v>
      </c>
      <c r="BA25" s="299">
        <v>0</v>
      </c>
      <c r="BB25" s="299">
        <v>0</v>
      </c>
      <c r="BC25" s="299">
        <v>0</v>
      </c>
      <c r="BD25" s="299">
        <v>0</v>
      </c>
      <c r="BE25" s="299">
        <v>0</v>
      </c>
      <c r="BF25" s="299">
        <v>0</v>
      </c>
      <c r="BG25" s="299">
        <v>0</v>
      </c>
      <c r="BH25" s="299">
        <v>0</v>
      </c>
      <c r="BI25" s="299">
        <v>0</v>
      </c>
      <c r="BJ25" s="299">
        <v>0</v>
      </c>
      <c r="BK25" s="299">
        <v>0</v>
      </c>
      <c r="BL25" s="299">
        <v>0</v>
      </c>
      <c r="BM25" s="299">
        <v>0</v>
      </c>
      <c r="BN25" s="299">
        <v>0</v>
      </c>
      <c r="BO25" s="299">
        <v>0</v>
      </c>
      <c r="BP25" s="299">
        <v>3.8461538461538455E-3</v>
      </c>
      <c r="BQ25" s="299">
        <v>3.8461538461538455E-3</v>
      </c>
      <c r="BR25" s="299">
        <v>3.8461538461538455E-3</v>
      </c>
      <c r="BS25" s="299">
        <v>3.8461538461538455E-3</v>
      </c>
      <c r="BT25" s="299">
        <v>3.8461538461538455E-3</v>
      </c>
      <c r="BU25" s="299">
        <v>3.8461538461538455E-3</v>
      </c>
      <c r="BV25" s="299">
        <v>3.8461538461538455E-3</v>
      </c>
      <c r="BW25" s="299">
        <v>3.8461538461538455E-3</v>
      </c>
      <c r="BX25" s="299">
        <v>3.8461538461538455E-3</v>
      </c>
      <c r="BY25" s="299">
        <v>3.8461538461538455E-3</v>
      </c>
      <c r="BZ25" s="299">
        <v>3.8461538461538455E-3</v>
      </c>
      <c r="CA25" s="299">
        <v>3.8461538461538455E-3</v>
      </c>
      <c r="CB25" s="299">
        <v>1.9230769230769227E-3</v>
      </c>
      <c r="CC25" s="299">
        <v>1.9230769230769227E-3</v>
      </c>
      <c r="CD25" s="299">
        <v>1.9230769230769227E-3</v>
      </c>
      <c r="CE25" s="299">
        <v>1.9230769230769227E-3</v>
      </c>
      <c r="CF25" s="299">
        <v>1.9230769230769227E-3</v>
      </c>
      <c r="CG25" s="299">
        <v>1.9230769230769227E-3</v>
      </c>
      <c r="CH25" s="299">
        <v>1.9230769230769227E-3</v>
      </c>
      <c r="CI25" s="299">
        <v>1.9230769230769227E-3</v>
      </c>
      <c r="CJ25" s="299">
        <v>1.9230769230769227E-3</v>
      </c>
      <c r="CK25" s="299">
        <v>1.9230769230769227E-3</v>
      </c>
      <c r="CL25" s="299">
        <v>1.9230769230769227E-3</v>
      </c>
      <c r="CM25" s="299">
        <v>1.9230769230769227E-3</v>
      </c>
      <c r="CN25" s="299">
        <v>0</v>
      </c>
      <c r="CO25" s="299">
        <v>0</v>
      </c>
      <c r="CP25" s="299">
        <v>0</v>
      </c>
      <c r="CQ25" s="299">
        <v>0</v>
      </c>
      <c r="CR25" s="299">
        <v>0</v>
      </c>
      <c r="CS25" s="299">
        <v>0</v>
      </c>
      <c r="CT25" s="299">
        <v>0</v>
      </c>
      <c r="CU25" s="299">
        <v>0</v>
      </c>
      <c r="CV25" s="299">
        <v>0</v>
      </c>
      <c r="CW25" s="299">
        <v>0</v>
      </c>
      <c r="CX25" s="299">
        <v>0</v>
      </c>
      <c r="CY25" s="299">
        <v>0</v>
      </c>
      <c r="DA25" s="300">
        <f t="shared" si="16"/>
        <v>0</v>
      </c>
      <c r="DB25" s="300">
        <f t="shared" si="17"/>
        <v>0</v>
      </c>
      <c r="DC25" s="300">
        <f t="shared" si="18"/>
        <v>0</v>
      </c>
      <c r="DD25" s="300">
        <f t="shared" si="19"/>
        <v>0</v>
      </c>
      <c r="DE25" s="300">
        <f t="shared" si="20"/>
        <v>0</v>
      </c>
      <c r="DF25" s="300">
        <f t="shared" si="21"/>
        <v>0</v>
      </c>
      <c r="DG25" s="300">
        <f t="shared" si="22"/>
        <v>0</v>
      </c>
      <c r="DH25" s="300">
        <f t="shared" si="23"/>
        <v>0</v>
      </c>
      <c r="DI25" s="300">
        <f t="shared" si="24"/>
        <v>0</v>
      </c>
      <c r="DJ25" s="300">
        <f t="shared" si="25"/>
        <v>0</v>
      </c>
      <c r="DK25" s="300">
        <f t="shared" si="26"/>
        <v>0</v>
      </c>
      <c r="DL25" s="300">
        <f t="shared" si="27"/>
        <v>0</v>
      </c>
      <c r="DM25" s="300">
        <f t="shared" si="28"/>
        <v>0</v>
      </c>
      <c r="DN25" s="300">
        <f t="shared" si="29"/>
        <v>0</v>
      </c>
      <c r="DO25" s="300">
        <f t="shared" si="30"/>
        <v>0</v>
      </c>
      <c r="DP25" s="300">
        <f t="shared" si="31"/>
        <v>0</v>
      </c>
      <c r="DQ25" s="300">
        <f t="shared" si="32"/>
        <v>0</v>
      </c>
      <c r="DR25" s="300">
        <f t="shared" si="33"/>
        <v>0</v>
      </c>
      <c r="DS25" s="300">
        <f t="shared" si="34"/>
        <v>0</v>
      </c>
      <c r="DT25" s="300">
        <f t="shared" si="35"/>
        <v>0</v>
      </c>
      <c r="DU25" s="300">
        <f t="shared" si="36"/>
        <v>0</v>
      </c>
      <c r="DV25" s="300">
        <f t="shared" si="37"/>
        <v>0</v>
      </c>
      <c r="DW25" s="300">
        <f t="shared" si="38"/>
        <v>0</v>
      </c>
      <c r="DX25" s="300">
        <f t="shared" si="39"/>
        <v>0</v>
      </c>
      <c r="DY25" s="300">
        <f t="shared" si="40"/>
        <v>0</v>
      </c>
      <c r="DZ25" s="300">
        <f t="shared" si="41"/>
        <v>0</v>
      </c>
      <c r="EA25" s="300">
        <f t="shared" si="42"/>
        <v>0</v>
      </c>
      <c r="EB25" s="300">
        <f t="shared" si="43"/>
        <v>0</v>
      </c>
      <c r="EC25" s="300">
        <f t="shared" si="44"/>
        <v>0</v>
      </c>
      <c r="ED25" s="300">
        <f t="shared" si="45"/>
        <v>0</v>
      </c>
      <c r="EE25" s="300">
        <f t="shared" si="46"/>
        <v>0</v>
      </c>
      <c r="EF25" s="300">
        <f t="shared" si="47"/>
        <v>0</v>
      </c>
      <c r="EG25" s="300">
        <f t="shared" si="48"/>
        <v>0</v>
      </c>
      <c r="EH25" s="300">
        <f t="shared" si="49"/>
        <v>0</v>
      </c>
      <c r="EI25" s="300">
        <f t="shared" si="50"/>
        <v>0</v>
      </c>
      <c r="EJ25" s="300">
        <f t="shared" si="51"/>
        <v>0</v>
      </c>
      <c r="EK25" s="300">
        <f t="shared" si="52"/>
        <v>0</v>
      </c>
      <c r="EL25" s="300">
        <f t="shared" si="53"/>
        <v>0</v>
      </c>
      <c r="EM25" s="300">
        <f t="shared" si="54"/>
        <v>0</v>
      </c>
      <c r="EN25" s="300">
        <f t="shared" si="55"/>
        <v>0</v>
      </c>
      <c r="EO25" s="300">
        <f t="shared" si="56"/>
        <v>0</v>
      </c>
      <c r="EP25" s="300">
        <f t="shared" si="57"/>
        <v>0</v>
      </c>
      <c r="EQ25" s="300">
        <f t="shared" si="58"/>
        <v>0</v>
      </c>
      <c r="ER25" s="300">
        <f t="shared" si="59"/>
        <v>0</v>
      </c>
      <c r="ES25" s="300">
        <f t="shared" si="60"/>
        <v>0</v>
      </c>
      <c r="ET25" s="300">
        <f t="shared" si="61"/>
        <v>0</v>
      </c>
      <c r="EU25" s="300">
        <f t="shared" si="62"/>
        <v>0</v>
      </c>
      <c r="EV25" s="300">
        <f t="shared" si="63"/>
        <v>0</v>
      </c>
      <c r="EW25" s="300">
        <f t="shared" si="64"/>
        <v>0</v>
      </c>
      <c r="EX25" s="300">
        <f t="shared" si="65"/>
        <v>0</v>
      </c>
      <c r="EY25" s="300">
        <f t="shared" si="66"/>
        <v>0</v>
      </c>
      <c r="EZ25" s="300">
        <f t="shared" si="67"/>
        <v>0</v>
      </c>
      <c r="FA25" s="300">
        <f t="shared" si="68"/>
        <v>0</v>
      </c>
      <c r="FB25" s="300">
        <f t="shared" si="69"/>
        <v>0</v>
      </c>
      <c r="FC25" s="300">
        <f t="shared" si="70"/>
        <v>0</v>
      </c>
      <c r="FD25" s="300">
        <f t="shared" si="71"/>
        <v>0</v>
      </c>
      <c r="FE25" s="300">
        <f t="shared" si="72"/>
        <v>0</v>
      </c>
      <c r="FF25" s="300">
        <f t="shared" si="73"/>
        <v>0</v>
      </c>
      <c r="FG25" s="300">
        <f t="shared" si="74"/>
        <v>0</v>
      </c>
      <c r="FH25" s="300">
        <f t="shared" si="75"/>
        <v>0</v>
      </c>
      <c r="FI25" s="300">
        <f t="shared" si="76"/>
        <v>216.41789999999997</v>
      </c>
      <c r="FJ25" s="300">
        <f t="shared" si="77"/>
        <v>216.41789999999997</v>
      </c>
      <c r="FK25" s="300">
        <f t="shared" si="78"/>
        <v>216.41789999999997</v>
      </c>
      <c r="FL25" s="300">
        <f t="shared" si="79"/>
        <v>216.41789999999997</v>
      </c>
      <c r="FM25" s="300">
        <f t="shared" si="80"/>
        <v>216.41789999999997</v>
      </c>
      <c r="FN25" s="300">
        <f t="shared" si="81"/>
        <v>216.41789999999997</v>
      </c>
      <c r="FO25" s="300">
        <f t="shared" si="82"/>
        <v>216.41789999999997</v>
      </c>
      <c r="FP25" s="300">
        <f t="shared" si="83"/>
        <v>216.41789999999997</v>
      </c>
      <c r="FQ25" s="300">
        <f t="shared" si="84"/>
        <v>216.41789999999997</v>
      </c>
      <c r="FR25" s="300">
        <f t="shared" si="85"/>
        <v>216.41789999999997</v>
      </c>
      <c r="FS25" s="300">
        <f t="shared" si="86"/>
        <v>216.41789999999997</v>
      </c>
      <c r="FT25" s="300">
        <f t="shared" si="87"/>
        <v>216.41789999999997</v>
      </c>
      <c r="FU25" s="300">
        <f t="shared" si="88"/>
        <v>108.20894999999999</v>
      </c>
      <c r="FV25" s="300">
        <f t="shared" si="89"/>
        <v>108.20894999999999</v>
      </c>
      <c r="FW25" s="300">
        <f t="shared" si="90"/>
        <v>108.20894999999999</v>
      </c>
      <c r="FX25" s="300">
        <f t="shared" si="91"/>
        <v>108.20894999999999</v>
      </c>
      <c r="FY25" s="300">
        <f t="shared" si="92"/>
        <v>108.20894999999999</v>
      </c>
      <c r="FZ25" s="300">
        <f t="shared" si="93"/>
        <v>108.20894999999999</v>
      </c>
      <c r="GA25" s="300">
        <f t="shared" si="94"/>
        <v>108.20894999999999</v>
      </c>
      <c r="GB25" s="300">
        <f t="shared" si="95"/>
        <v>108.20894999999999</v>
      </c>
      <c r="GC25" s="300">
        <f t="shared" si="96"/>
        <v>108.20894999999999</v>
      </c>
      <c r="GD25" s="300">
        <f t="shared" si="97"/>
        <v>108.20894999999999</v>
      </c>
      <c r="GE25" s="300">
        <f t="shared" si="98"/>
        <v>108.20894999999999</v>
      </c>
      <c r="GF25" s="300">
        <f t="shared" si="99"/>
        <v>108.20894999999999</v>
      </c>
      <c r="GG25" s="300">
        <f t="shared" si="100"/>
        <v>0</v>
      </c>
      <c r="GH25" s="300">
        <f t="shared" si="101"/>
        <v>0</v>
      </c>
      <c r="GI25" s="300">
        <f t="shared" si="102"/>
        <v>0</v>
      </c>
      <c r="GJ25" s="300">
        <f t="shared" si="103"/>
        <v>0</v>
      </c>
      <c r="GK25" s="300">
        <f t="shared" si="104"/>
        <v>0</v>
      </c>
      <c r="GL25" s="300">
        <f t="shared" si="105"/>
        <v>0</v>
      </c>
      <c r="GM25" s="300">
        <f t="shared" si="106"/>
        <v>0</v>
      </c>
      <c r="GN25" s="300">
        <f t="shared" si="107"/>
        <v>0</v>
      </c>
      <c r="GO25" s="300">
        <f t="shared" si="108"/>
        <v>0</v>
      </c>
      <c r="GP25" s="300">
        <f t="shared" si="109"/>
        <v>0</v>
      </c>
      <c r="GQ25" s="300">
        <f t="shared" si="110"/>
        <v>0</v>
      </c>
      <c r="GR25" s="300">
        <f t="shared" si="111"/>
        <v>0</v>
      </c>
      <c r="GT25" s="120" t="str">
        <f>'Key assumptions'!$E$121</f>
        <v>$ Real (2024-2025)</v>
      </c>
      <c r="GU25" s="272"/>
      <c r="GV25" s="272"/>
      <c r="GW25" s="272"/>
      <c r="GX25" s="232">
        <f t="shared" si="118"/>
        <v>0</v>
      </c>
      <c r="GY25" s="232">
        <f t="shared" si="118"/>
        <v>0</v>
      </c>
      <c r="GZ25" s="232">
        <f t="shared" si="118"/>
        <v>0</v>
      </c>
      <c r="HA25" s="232">
        <f t="shared" si="117"/>
        <v>0</v>
      </c>
      <c r="HB25" s="232">
        <f t="shared" si="119"/>
        <v>0</v>
      </c>
      <c r="HC25" s="232">
        <f t="shared" si="119"/>
        <v>2597.0147999999995</v>
      </c>
      <c r="HD25" s="232">
        <f t="shared" si="119"/>
        <v>1298.5073999999997</v>
      </c>
      <c r="HE25" s="232">
        <f t="shared" si="119"/>
        <v>0</v>
      </c>
      <c r="HF25" s="232">
        <f t="shared" si="116"/>
        <v>3895.5221999999994</v>
      </c>
      <c r="HG25" s="232">
        <v>0</v>
      </c>
    </row>
    <row r="26" spans="1:215" hidden="1" x14ac:dyDescent="0.2">
      <c r="A26" s="298" t="s">
        <v>234</v>
      </c>
      <c r="B26" s="334" t="s">
        <v>279</v>
      </c>
      <c r="C26" s="298" t="s">
        <v>240</v>
      </c>
      <c r="D26" s="298" t="s">
        <v>278</v>
      </c>
      <c r="E26" s="298" t="s">
        <v>260</v>
      </c>
      <c r="F26" s="299">
        <v>207.32521333333335</v>
      </c>
      <c r="G26" s="299"/>
      <c r="H26" s="299">
        <v>0</v>
      </c>
      <c r="I26" s="299">
        <v>0</v>
      </c>
      <c r="J26" s="299">
        <v>0</v>
      </c>
      <c r="K26" s="299">
        <v>0</v>
      </c>
      <c r="L26" s="299">
        <v>0</v>
      </c>
      <c r="M26" s="299">
        <v>0</v>
      </c>
      <c r="N26" s="299">
        <v>0</v>
      </c>
      <c r="O26" s="299">
        <v>0</v>
      </c>
      <c r="P26" s="299">
        <v>0</v>
      </c>
      <c r="Q26" s="299">
        <v>0</v>
      </c>
      <c r="R26" s="299">
        <v>0</v>
      </c>
      <c r="S26" s="299">
        <v>0</v>
      </c>
      <c r="T26" s="299">
        <v>0</v>
      </c>
      <c r="U26" s="299">
        <v>0</v>
      </c>
      <c r="V26" s="299">
        <v>0</v>
      </c>
      <c r="W26" s="299">
        <v>0</v>
      </c>
      <c r="X26" s="299">
        <v>0</v>
      </c>
      <c r="Y26" s="299">
        <v>0</v>
      </c>
      <c r="Z26" s="299">
        <v>0</v>
      </c>
      <c r="AA26" s="299">
        <v>0</v>
      </c>
      <c r="AB26" s="299">
        <v>0</v>
      </c>
      <c r="AC26" s="299">
        <v>0</v>
      </c>
      <c r="AD26" s="299">
        <v>0</v>
      </c>
      <c r="AE26" s="299">
        <v>0</v>
      </c>
      <c r="AF26" s="299">
        <v>0</v>
      </c>
      <c r="AG26" s="299">
        <v>0</v>
      </c>
      <c r="AH26" s="299">
        <v>0</v>
      </c>
      <c r="AI26" s="299">
        <v>0</v>
      </c>
      <c r="AJ26" s="299">
        <v>0</v>
      </c>
      <c r="AK26" s="299">
        <v>0</v>
      </c>
      <c r="AL26" s="299">
        <v>0</v>
      </c>
      <c r="AM26" s="299">
        <v>0</v>
      </c>
      <c r="AN26" s="299">
        <v>0</v>
      </c>
      <c r="AO26" s="299">
        <v>0</v>
      </c>
      <c r="AP26" s="299">
        <v>0</v>
      </c>
      <c r="AQ26" s="299">
        <v>0</v>
      </c>
      <c r="AR26" s="299">
        <v>0</v>
      </c>
      <c r="AS26" s="299">
        <v>0</v>
      </c>
      <c r="AT26" s="299">
        <v>0</v>
      </c>
      <c r="AU26" s="299">
        <v>0</v>
      </c>
      <c r="AV26" s="299">
        <v>0</v>
      </c>
      <c r="AW26" s="299">
        <v>0</v>
      </c>
      <c r="AX26" s="299">
        <v>0</v>
      </c>
      <c r="AY26" s="299">
        <v>0</v>
      </c>
      <c r="AZ26" s="299">
        <v>0</v>
      </c>
      <c r="BA26" s="299">
        <v>0</v>
      </c>
      <c r="BB26" s="299">
        <v>0</v>
      </c>
      <c r="BC26" s="299">
        <v>0</v>
      </c>
      <c r="BD26" s="299">
        <v>0</v>
      </c>
      <c r="BE26" s="299">
        <v>0</v>
      </c>
      <c r="BF26" s="299">
        <v>0</v>
      </c>
      <c r="BG26" s="299">
        <v>0</v>
      </c>
      <c r="BH26" s="299">
        <v>0</v>
      </c>
      <c r="BI26" s="299">
        <v>0</v>
      </c>
      <c r="BJ26" s="299">
        <v>0</v>
      </c>
      <c r="BK26" s="299">
        <v>0</v>
      </c>
      <c r="BL26" s="299">
        <v>0</v>
      </c>
      <c r="BM26" s="299">
        <v>0</v>
      </c>
      <c r="BN26" s="299">
        <v>0</v>
      </c>
      <c r="BO26" s="299">
        <v>0</v>
      </c>
      <c r="BP26" s="299">
        <v>0</v>
      </c>
      <c r="BQ26" s="299">
        <v>0</v>
      </c>
      <c r="BR26" s="299">
        <v>0</v>
      </c>
      <c r="BS26" s="299">
        <v>0</v>
      </c>
      <c r="BT26" s="299">
        <v>0</v>
      </c>
      <c r="BU26" s="299">
        <v>0</v>
      </c>
      <c r="BV26" s="299">
        <v>0</v>
      </c>
      <c r="BW26" s="299">
        <v>0</v>
      </c>
      <c r="BX26" s="299">
        <v>0</v>
      </c>
      <c r="BY26" s="299">
        <v>0</v>
      </c>
      <c r="BZ26" s="299">
        <v>0</v>
      </c>
      <c r="CA26" s="299">
        <v>0</v>
      </c>
      <c r="CB26" s="299">
        <v>0</v>
      </c>
      <c r="CC26" s="299">
        <v>0</v>
      </c>
      <c r="CD26" s="299">
        <v>0</v>
      </c>
      <c r="CE26" s="299">
        <v>0</v>
      </c>
      <c r="CF26" s="299">
        <v>0</v>
      </c>
      <c r="CG26" s="299">
        <v>0</v>
      </c>
      <c r="CH26" s="299">
        <v>0</v>
      </c>
      <c r="CI26" s="299">
        <v>0</v>
      </c>
      <c r="CJ26" s="299">
        <v>0</v>
      </c>
      <c r="CK26" s="299">
        <v>0</v>
      </c>
      <c r="CL26" s="299">
        <v>0</v>
      </c>
      <c r="CM26" s="299">
        <v>0</v>
      </c>
      <c r="CN26" s="299">
        <v>0</v>
      </c>
      <c r="CO26" s="299">
        <v>0</v>
      </c>
      <c r="CP26" s="299">
        <v>0</v>
      </c>
      <c r="CQ26" s="299">
        <v>0</v>
      </c>
      <c r="CR26" s="299">
        <v>0</v>
      </c>
      <c r="CS26" s="299">
        <v>0</v>
      </c>
      <c r="CT26" s="299">
        <v>0</v>
      </c>
      <c r="CU26" s="299">
        <v>0</v>
      </c>
      <c r="CV26" s="299">
        <v>0</v>
      </c>
      <c r="CW26" s="299">
        <v>0</v>
      </c>
      <c r="CX26" s="299">
        <v>0</v>
      </c>
      <c r="CY26" s="299">
        <v>0</v>
      </c>
      <c r="DA26" s="300">
        <f t="shared" si="16"/>
        <v>0</v>
      </c>
      <c r="DB26" s="300">
        <f t="shared" si="17"/>
        <v>0</v>
      </c>
      <c r="DC26" s="300">
        <f t="shared" si="18"/>
        <v>0</v>
      </c>
      <c r="DD26" s="300">
        <f t="shared" si="19"/>
        <v>0</v>
      </c>
      <c r="DE26" s="300">
        <f t="shared" si="20"/>
        <v>0</v>
      </c>
      <c r="DF26" s="300">
        <f t="shared" si="21"/>
        <v>0</v>
      </c>
      <c r="DG26" s="300">
        <f t="shared" si="22"/>
        <v>0</v>
      </c>
      <c r="DH26" s="300">
        <f t="shared" si="23"/>
        <v>0</v>
      </c>
      <c r="DI26" s="300">
        <f t="shared" si="24"/>
        <v>0</v>
      </c>
      <c r="DJ26" s="300">
        <f t="shared" si="25"/>
        <v>0</v>
      </c>
      <c r="DK26" s="300">
        <f t="shared" si="26"/>
        <v>0</v>
      </c>
      <c r="DL26" s="300">
        <f t="shared" si="27"/>
        <v>0</v>
      </c>
      <c r="DM26" s="300">
        <f t="shared" si="28"/>
        <v>0</v>
      </c>
      <c r="DN26" s="300">
        <f t="shared" si="29"/>
        <v>0</v>
      </c>
      <c r="DO26" s="300">
        <f t="shared" si="30"/>
        <v>0</v>
      </c>
      <c r="DP26" s="300">
        <f t="shared" si="31"/>
        <v>0</v>
      </c>
      <c r="DQ26" s="300">
        <f t="shared" si="32"/>
        <v>0</v>
      </c>
      <c r="DR26" s="300">
        <f t="shared" si="33"/>
        <v>0</v>
      </c>
      <c r="DS26" s="300">
        <f t="shared" si="34"/>
        <v>0</v>
      </c>
      <c r="DT26" s="300">
        <f t="shared" si="35"/>
        <v>0</v>
      </c>
      <c r="DU26" s="300">
        <f t="shared" si="36"/>
        <v>0</v>
      </c>
      <c r="DV26" s="300">
        <f t="shared" si="37"/>
        <v>0</v>
      </c>
      <c r="DW26" s="300">
        <f t="shared" si="38"/>
        <v>0</v>
      </c>
      <c r="DX26" s="300">
        <f t="shared" si="39"/>
        <v>0</v>
      </c>
      <c r="DY26" s="300">
        <f t="shared" si="40"/>
        <v>0</v>
      </c>
      <c r="DZ26" s="300">
        <f t="shared" si="41"/>
        <v>0</v>
      </c>
      <c r="EA26" s="300">
        <f t="shared" si="42"/>
        <v>0</v>
      </c>
      <c r="EB26" s="300">
        <f t="shared" si="43"/>
        <v>0</v>
      </c>
      <c r="EC26" s="300">
        <f t="shared" si="44"/>
        <v>0</v>
      </c>
      <c r="ED26" s="300">
        <f t="shared" si="45"/>
        <v>0</v>
      </c>
      <c r="EE26" s="300">
        <f t="shared" si="46"/>
        <v>0</v>
      </c>
      <c r="EF26" s="300">
        <f t="shared" si="47"/>
        <v>0</v>
      </c>
      <c r="EG26" s="300">
        <f t="shared" si="48"/>
        <v>0</v>
      </c>
      <c r="EH26" s="300">
        <f t="shared" si="49"/>
        <v>0</v>
      </c>
      <c r="EI26" s="300">
        <f t="shared" si="50"/>
        <v>0</v>
      </c>
      <c r="EJ26" s="300">
        <f t="shared" si="51"/>
        <v>0</v>
      </c>
      <c r="EK26" s="300">
        <f t="shared" si="52"/>
        <v>0</v>
      </c>
      <c r="EL26" s="300">
        <f t="shared" si="53"/>
        <v>0</v>
      </c>
      <c r="EM26" s="300">
        <f t="shared" si="54"/>
        <v>0</v>
      </c>
      <c r="EN26" s="300">
        <f t="shared" si="55"/>
        <v>0</v>
      </c>
      <c r="EO26" s="300">
        <f t="shared" si="56"/>
        <v>0</v>
      </c>
      <c r="EP26" s="300">
        <f t="shared" si="57"/>
        <v>0</v>
      </c>
      <c r="EQ26" s="300">
        <f t="shared" si="58"/>
        <v>0</v>
      </c>
      <c r="ER26" s="300">
        <f t="shared" si="59"/>
        <v>0</v>
      </c>
      <c r="ES26" s="300">
        <f t="shared" si="60"/>
        <v>0</v>
      </c>
      <c r="ET26" s="300">
        <f t="shared" si="61"/>
        <v>0</v>
      </c>
      <c r="EU26" s="300">
        <f t="shared" si="62"/>
        <v>0</v>
      </c>
      <c r="EV26" s="300">
        <f t="shared" si="63"/>
        <v>0</v>
      </c>
      <c r="EW26" s="300">
        <f t="shared" si="64"/>
        <v>0</v>
      </c>
      <c r="EX26" s="300">
        <f t="shared" si="65"/>
        <v>0</v>
      </c>
      <c r="EY26" s="300">
        <f t="shared" si="66"/>
        <v>0</v>
      </c>
      <c r="EZ26" s="300">
        <f t="shared" si="67"/>
        <v>0</v>
      </c>
      <c r="FA26" s="300">
        <f t="shared" si="68"/>
        <v>0</v>
      </c>
      <c r="FB26" s="300">
        <f t="shared" si="69"/>
        <v>0</v>
      </c>
      <c r="FC26" s="300">
        <f t="shared" si="70"/>
        <v>0</v>
      </c>
      <c r="FD26" s="300">
        <f t="shared" si="71"/>
        <v>0</v>
      </c>
      <c r="FE26" s="300">
        <f t="shared" si="72"/>
        <v>0</v>
      </c>
      <c r="FF26" s="300">
        <f t="shared" si="73"/>
        <v>0</v>
      </c>
      <c r="FG26" s="300">
        <f t="shared" si="74"/>
        <v>0</v>
      </c>
      <c r="FH26" s="300">
        <f t="shared" si="75"/>
        <v>0</v>
      </c>
      <c r="FI26" s="300">
        <f t="shared" si="76"/>
        <v>0</v>
      </c>
      <c r="FJ26" s="300">
        <f t="shared" si="77"/>
        <v>0</v>
      </c>
      <c r="FK26" s="300">
        <f t="shared" si="78"/>
        <v>0</v>
      </c>
      <c r="FL26" s="300">
        <f t="shared" si="79"/>
        <v>0</v>
      </c>
      <c r="FM26" s="300">
        <f t="shared" si="80"/>
        <v>0</v>
      </c>
      <c r="FN26" s="300">
        <f t="shared" si="81"/>
        <v>0</v>
      </c>
      <c r="FO26" s="300">
        <f t="shared" si="82"/>
        <v>0</v>
      </c>
      <c r="FP26" s="300">
        <f t="shared" si="83"/>
        <v>0</v>
      </c>
      <c r="FQ26" s="300">
        <f t="shared" si="84"/>
        <v>0</v>
      </c>
      <c r="FR26" s="300">
        <f t="shared" si="85"/>
        <v>0</v>
      </c>
      <c r="FS26" s="300">
        <f t="shared" si="86"/>
        <v>0</v>
      </c>
      <c r="FT26" s="300">
        <f t="shared" si="87"/>
        <v>0</v>
      </c>
      <c r="FU26" s="300">
        <f t="shared" si="88"/>
        <v>0</v>
      </c>
      <c r="FV26" s="300">
        <f t="shared" si="89"/>
        <v>0</v>
      </c>
      <c r="FW26" s="300">
        <f t="shared" si="90"/>
        <v>0</v>
      </c>
      <c r="FX26" s="300">
        <f t="shared" si="91"/>
        <v>0</v>
      </c>
      <c r="FY26" s="300">
        <f t="shared" si="92"/>
        <v>0</v>
      </c>
      <c r="FZ26" s="300">
        <f t="shared" si="93"/>
        <v>0</v>
      </c>
      <c r="GA26" s="300">
        <f t="shared" si="94"/>
        <v>0</v>
      </c>
      <c r="GB26" s="300">
        <f t="shared" si="95"/>
        <v>0</v>
      </c>
      <c r="GC26" s="300">
        <f t="shared" si="96"/>
        <v>0</v>
      </c>
      <c r="GD26" s="300">
        <f t="shared" si="97"/>
        <v>0</v>
      </c>
      <c r="GE26" s="300">
        <f t="shared" si="98"/>
        <v>0</v>
      </c>
      <c r="GF26" s="300">
        <f t="shared" si="99"/>
        <v>0</v>
      </c>
      <c r="GG26" s="300">
        <f t="shared" si="100"/>
        <v>0</v>
      </c>
      <c r="GH26" s="300">
        <f t="shared" si="101"/>
        <v>0</v>
      </c>
      <c r="GI26" s="300">
        <f t="shared" si="102"/>
        <v>0</v>
      </c>
      <c r="GJ26" s="300">
        <f t="shared" si="103"/>
        <v>0</v>
      </c>
      <c r="GK26" s="300">
        <f t="shared" si="104"/>
        <v>0</v>
      </c>
      <c r="GL26" s="300">
        <f t="shared" si="105"/>
        <v>0</v>
      </c>
      <c r="GM26" s="300">
        <f t="shared" si="106"/>
        <v>0</v>
      </c>
      <c r="GN26" s="300">
        <f t="shared" si="107"/>
        <v>0</v>
      </c>
      <c r="GO26" s="300">
        <f t="shared" si="108"/>
        <v>0</v>
      </c>
      <c r="GP26" s="300">
        <f t="shared" si="109"/>
        <v>0</v>
      </c>
      <c r="GQ26" s="300">
        <f t="shared" si="110"/>
        <v>0</v>
      </c>
      <c r="GR26" s="300">
        <f t="shared" si="111"/>
        <v>0</v>
      </c>
      <c r="GT26" s="120" t="str">
        <f>'Key assumptions'!$E$121</f>
        <v>$ Real (2024-2025)</v>
      </c>
      <c r="GU26" s="272"/>
      <c r="GV26" s="272"/>
      <c r="GW26" s="272"/>
      <c r="GX26" s="232">
        <f t="shared" si="118"/>
        <v>0</v>
      </c>
      <c r="GY26" s="232">
        <f t="shared" si="118"/>
        <v>0</v>
      </c>
      <c r="GZ26" s="232">
        <f t="shared" si="118"/>
        <v>0</v>
      </c>
      <c r="HA26" s="232">
        <f t="shared" si="117"/>
        <v>0</v>
      </c>
      <c r="HB26" s="232">
        <f t="shared" si="119"/>
        <v>0</v>
      </c>
      <c r="HC26" s="232">
        <f t="shared" si="119"/>
        <v>0</v>
      </c>
      <c r="HD26" s="232">
        <f t="shared" si="119"/>
        <v>0</v>
      </c>
      <c r="HE26" s="232">
        <f t="shared" si="119"/>
        <v>0</v>
      </c>
      <c r="HF26" s="232">
        <f t="shared" si="116"/>
        <v>0</v>
      </c>
      <c r="HG26" s="232">
        <v>0</v>
      </c>
    </row>
    <row r="27" spans="1:215" hidden="1" x14ac:dyDescent="0.2">
      <c r="A27" s="298" t="s">
        <v>234</v>
      </c>
      <c r="B27" s="334" t="s">
        <v>280</v>
      </c>
      <c r="C27" s="298" t="s">
        <v>240</v>
      </c>
      <c r="D27" s="298" t="s">
        <v>278</v>
      </c>
      <c r="E27" s="298" t="s">
        <v>264</v>
      </c>
      <c r="F27" s="299">
        <v>246.30926666666664</v>
      </c>
      <c r="G27" s="299"/>
      <c r="H27" s="299">
        <v>0</v>
      </c>
      <c r="I27" s="299">
        <v>0</v>
      </c>
      <c r="J27" s="299">
        <v>0</v>
      </c>
      <c r="K27" s="299">
        <v>0</v>
      </c>
      <c r="L27" s="299">
        <v>0</v>
      </c>
      <c r="M27" s="299">
        <v>0</v>
      </c>
      <c r="N27" s="299">
        <v>0</v>
      </c>
      <c r="O27" s="299">
        <v>0</v>
      </c>
      <c r="P27" s="299">
        <v>0</v>
      </c>
      <c r="Q27" s="299">
        <v>0</v>
      </c>
      <c r="R27" s="299">
        <v>0</v>
      </c>
      <c r="S27" s="299">
        <v>0</v>
      </c>
      <c r="T27" s="299">
        <v>0</v>
      </c>
      <c r="U27" s="299">
        <v>0</v>
      </c>
      <c r="V27" s="299">
        <v>0</v>
      </c>
      <c r="W27" s="299">
        <v>0</v>
      </c>
      <c r="X27" s="299">
        <v>0</v>
      </c>
      <c r="Y27" s="299">
        <v>0</v>
      </c>
      <c r="Z27" s="299">
        <v>0</v>
      </c>
      <c r="AA27" s="299">
        <v>0</v>
      </c>
      <c r="AB27" s="299">
        <v>0</v>
      </c>
      <c r="AC27" s="299">
        <v>0</v>
      </c>
      <c r="AD27" s="299">
        <v>0</v>
      </c>
      <c r="AE27" s="299">
        <v>0</v>
      </c>
      <c r="AF27" s="299">
        <v>0</v>
      </c>
      <c r="AG27" s="299">
        <v>0</v>
      </c>
      <c r="AH27" s="299">
        <v>0</v>
      </c>
      <c r="AI27" s="299">
        <v>0</v>
      </c>
      <c r="AJ27" s="299">
        <v>0</v>
      </c>
      <c r="AK27" s="299">
        <v>0</v>
      </c>
      <c r="AL27" s="299">
        <v>0</v>
      </c>
      <c r="AM27" s="299">
        <v>0</v>
      </c>
      <c r="AN27" s="299">
        <v>0</v>
      </c>
      <c r="AO27" s="299">
        <v>0</v>
      </c>
      <c r="AP27" s="299">
        <v>0</v>
      </c>
      <c r="AQ27" s="299">
        <v>0</v>
      </c>
      <c r="AR27" s="299">
        <v>0</v>
      </c>
      <c r="AS27" s="299">
        <v>0</v>
      </c>
      <c r="AT27" s="299">
        <v>0</v>
      </c>
      <c r="AU27" s="299">
        <v>0</v>
      </c>
      <c r="AV27" s="299">
        <v>0</v>
      </c>
      <c r="AW27" s="299">
        <v>0</v>
      </c>
      <c r="AX27" s="299">
        <v>0</v>
      </c>
      <c r="AY27" s="299">
        <v>0</v>
      </c>
      <c r="AZ27" s="299">
        <v>0</v>
      </c>
      <c r="BA27" s="299">
        <v>0</v>
      </c>
      <c r="BB27" s="299">
        <v>0</v>
      </c>
      <c r="BC27" s="299">
        <v>0</v>
      </c>
      <c r="BD27" s="299">
        <v>0</v>
      </c>
      <c r="BE27" s="299">
        <v>0</v>
      </c>
      <c r="BF27" s="299">
        <v>0</v>
      </c>
      <c r="BG27" s="299">
        <v>0</v>
      </c>
      <c r="BH27" s="299">
        <v>0</v>
      </c>
      <c r="BI27" s="299">
        <v>0</v>
      </c>
      <c r="BJ27" s="299">
        <v>0</v>
      </c>
      <c r="BK27" s="299">
        <v>0</v>
      </c>
      <c r="BL27" s="299">
        <v>0</v>
      </c>
      <c r="BM27" s="299">
        <v>0</v>
      </c>
      <c r="BN27" s="299">
        <v>0</v>
      </c>
      <c r="BO27" s="299">
        <v>0</v>
      </c>
      <c r="BP27" s="299">
        <v>7.6923076923076927E-2</v>
      </c>
      <c r="BQ27" s="299">
        <v>7.6923076923076927E-2</v>
      </c>
      <c r="BR27" s="299">
        <v>7.6923076923076927E-2</v>
      </c>
      <c r="BS27" s="299">
        <v>7.6923076923076927E-2</v>
      </c>
      <c r="BT27" s="299">
        <v>7.6923076923076927E-2</v>
      </c>
      <c r="BU27" s="299">
        <v>7.6923076923076927E-2</v>
      </c>
      <c r="BV27" s="299">
        <v>7.6923076923076927E-2</v>
      </c>
      <c r="BW27" s="299">
        <v>7.6923076923076927E-2</v>
      </c>
      <c r="BX27" s="299">
        <v>7.6923076923076927E-2</v>
      </c>
      <c r="BY27" s="299">
        <v>7.6923076923076927E-2</v>
      </c>
      <c r="BZ27" s="299">
        <v>7.6923076923076927E-2</v>
      </c>
      <c r="CA27" s="299">
        <v>7.6923076923076927E-2</v>
      </c>
      <c r="CB27" s="299">
        <v>3.8461538461538464E-2</v>
      </c>
      <c r="CC27" s="299">
        <v>3.8461538461538464E-2</v>
      </c>
      <c r="CD27" s="299">
        <v>3.8461538461538464E-2</v>
      </c>
      <c r="CE27" s="299">
        <v>3.8461538461538464E-2</v>
      </c>
      <c r="CF27" s="299">
        <v>3.8461538461538464E-2</v>
      </c>
      <c r="CG27" s="299">
        <v>3.8461538461538464E-2</v>
      </c>
      <c r="CH27" s="299">
        <v>3.8461538461538464E-2</v>
      </c>
      <c r="CI27" s="299">
        <v>3.8461538461538464E-2</v>
      </c>
      <c r="CJ27" s="299">
        <v>3.8461538461538464E-2</v>
      </c>
      <c r="CK27" s="299">
        <v>3.8461538461538464E-2</v>
      </c>
      <c r="CL27" s="299">
        <v>3.8461538461538464E-2</v>
      </c>
      <c r="CM27" s="299">
        <v>3.8461538461538464E-2</v>
      </c>
      <c r="CN27" s="299">
        <v>0</v>
      </c>
      <c r="CO27" s="299">
        <v>0</v>
      </c>
      <c r="CP27" s="299">
        <v>0</v>
      </c>
      <c r="CQ27" s="299">
        <v>0</v>
      </c>
      <c r="CR27" s="299">
        <v>0</v>
      </c>
      <c r="CS27" s="299">
        <v>0</v>
      </c>
      <c r="CT27" s="299">
        <v>0</v>
      </c>
      <c r="CU27" s="299">
        <v>0</v>
      </c>
      <c r="CV27" s="299">
        <v>0</v>
      </c>
      <c r="CW27" s="299">
        <v>0</v>
      </c>
      <c r="CX27" s="299">
        <v>0</v>
      </c>
      <c r="CY27" s="299">
        <v>0</v>
      </c>
      <c r="DA27" s="300">
        <f t="shared" si="16"/>
        <v>0</v>
      </c>
      <c r="DB27" s="300">
        <f t="shared" si="17"/>
        <v>0</v>
      </c>
      <c r="DC27" s="300">
        <f t="shared" si="18"/>
        <v>0</v>
      </c>
      <c r="DD27" s="300">
        <f t="shared" si="19"/>
        <v>0</v>
      </c>
      <c r="DE27" s="300">
        <f t="shared" si="20"/>
        <v>0</v>
      </c>
      <c r="DF27" s="300">
        <f t="shared" si="21"/>
        <v>0</v>
      </c>
      <c r="DG27" s="300">
        <f t="shared" si="22"/>
        <v>0</v>
      </c>
      <c r="DH27" s="300">
        <f t="shared" si="23"/>
        <v>0</v>
      </c>
      <c r="DI27" s="300">
        <f t="shared" si="24"/>
        <v>0</v>
      </c>
      <c r="DJ27" s="300">
        <f t="shared" si="25"/>
        <v>0</v>
      </c>
      <c r="DK27" s="300">
        <f t="shared" si="26"/>
        <v>0</v>
      </c>
      <c r="DL27" s="300">
        <f t="shared" si="27"/>
        <v>0</v>
      </c>
      <c r="DM27" s="300">
        <f t="shared" si="28"/>
        <v>0</v>
      </c>
      <c r="DN27" s="300">
        <f t="shared" si="29"/>
        <v>0</v>
      </c>
      <c r="DO27" s="300">
        <f t="shared" si="30"/>
        <v>0</v>
      </c>
      <c r="DP27" s="300">
        <f t="shared" si="31"/>
        <v>0</v>
      </c>
      <c r="DQ27" s="300">
        <f t="shared" si="32"/>
        <v>0</v>
      </c>
      <c r="DR27" s="300">
        <f t="shared" si="33"/>
        <v>0</v>
      </c>
      <c r="DS27" s="300">
        <f t="shared" si="34"/>
        <v>0</v>
      </c>
      <c r="DT27" s="300">
        <f t="shared" si="35"/>
        <v>0</v>
      </c>
      <c r="DU27" s="300">
        <f t="shared" si="36"/>
        <v>0</v>
      </c>
      <c r="DV27" s="300">
        <f t="shared" si="37"/>
        <v>0</v>
      </c>
      <c r="DW27" s="300">
        <f t="shared" si="38"/>
        <v>0</v>
      </c>
      <c r="DX27" s="300">
        <f t="shared" si="39"/>
        <v>0</v>
      </c>
      <c r="DY27" s="300">
        <f t="shared" si="40"/>
        <v>0</v>
      </c>
      <c r="DZ27" s="300">
        <f t="shared" si="41"/>
        <v>0</v>
      </c>
      <c r="EA27" s="300">
        <f t="shared" si="42"/>
        <v>0</v>
      </c>
      <c r="EB27" s="300">
        <f t="shared" si="43"/>
        <v>0</v>
      </c>
      <c r="EC27" s="300">
        <f t="shared" si="44"/>
        <v>0</v>
      </c>
      <c r="ED27" s="300">
        <f t="shared" si="45"/>
        <v>0</v>
      </c>
      <c r="EE27" s="300">
        <f t="shared" si="46"/>
        <v>0</v>
      </c>
      <c r="EF27" s="300">
        <f t="shared" si="47"/>
        <v>0</v>
      </c>
      <c r="EG27" s="300">
        <f t="shared" si="48"/>
        <v>0</v>
      </c>
      <c r="EH27" s="300">
        <f t="shared" si="49"/>
        <v>0</v>
      </c>
      <c r="EI27" s="300">
        <f t="shared" si="50"/>
        <v>0</v>
      </c>
      <c r="EJ27" s="300">
        <f t="shared" si="51"/>
        <v>0</v>
      </c>
      <c r="EK27" s="300">
        <f t="shared" si="52"/>
        <v>0</v>
      </c>
      <c r="EL27" s="300">
        <f t="shared" si="53"/>
        <v>0</v>
      </c>
      <c r="EM27" s="300">
        <f t="shared" si="54"/>
        <v>0</v>
      </c>
      <c r="EN27" s="300">
        <f t="shared" si="55"/>
        <v>0</v>
      </c>
      <c r="EO27" s="300">
        <f t="shared" si="56"/>
        <v>0</v>
      </c>
      <c r="EP27" s="300">
        <f t="shared" si="57"/>
        <v>0</v>
      </c>
      <c r="EQ27" s="300">
        <f t="shared" si="58"/>
        <v>0</v>
      </c>
      <c r="ER27" s="300">
        <f t="shared" si="59"/>
        <v>0</v>
      </c>
      <c r="ES27" s="300">
        <f t="shared" si="60"/>
        <v>0</v>
      </c>
      <c r="ET27" s="300">
        <f t="shared" si="61"/>
        <v>0</v>
      </c>
      <c r="EU27" s="300">
        <f t="shared" si="62"/>
        <v>0</v>
      </c>
      <c r="EV27" s="300">
        <f t="shared" si="63"/>
        <v>0</v>
      </c>
      <c r="EW27" s="300">
        <f t="shared" si="64"/>
        <v>0</v>
      </c>
      <c r="EX27" s="300">
        <f t="shared" si="65"/>
        <v>0</v>
      </c>
      <c r="EY27" s="300">
        <f t="shared" si="66"/>
        <v>0</v>
      </c>
      <c r="EZ27" s="300">
        <f t="shared" si="67"/>
        <v>0</v>
      </c>
      <c r="FA27" s="300">
        <f t="shared" si="68"/>
        <v>0</v>
      </c>
      <c r="FB27" s="300">
        <f t="shared" si="69"/>
        <v>0</v>
      </c>
      <c r="FC27" s="300">
        <f t="shared" si="70"/>
        <v>0</v>
      </c>
      <c r="FD27" s="300">
        <f t="shared" si="71"/>
        <v>0</v>
      </c>
      <c r="FE27" s="300">
        <f t="shared" si="72"/>
        <v>0</v>
      </c>
      <c r="FF27" s="300">
        <f t="shared" si="73"/>
        <v>0</v>
      </c>
      <c r="FG27" s="300">
        <f t="shared" si="74"/>
        <v>0</v>
      </c>
      <c r="FH27" s="300">
        <f t="shared" si="75"/>
        <v>0</v>
      </c>
      <c r="FI27" s="300">
        <f t="shared" si="76"/>
        <v>2842.0299999999997</v>
      </c>
      <c r="FJ27" s="300">
        <f t="shared" si="77"/>
        <v>2842.0299999999997</v>
      </c>
      <c r="FK27" s="300">
        <f t="shared" si="78"/>
        <v>2842.0299999999997</v>
      </c>
      <c r="FL27" s="300">
        <f t="shared" si="79"/>
        <v>2842.0299999999997</v>
      </c>
      <c r="FM27" s="300">
        <f t="shared" si="80"/>
        <v>2842.0299999999997</v>
      </c>
      <c r="FN27" s="300">
        <f t="shared" si="81"/>
        <v>2842.0299999999997</v>
      </c>
      <c r="FO27" s="300">
        <f t="shared" si="82"/>
        <v>2842.0299999999997</v>
      </c>
      <c r="FP27" s="300">
        <f t="shared" si="83"/>
        <v>2842.0299999999997</v>
      </c>
      <c r="FQ27" s="300">
        <f t="shared" si="84"/>
        <v>2842.0299999999997</v>
      </c>
      <c r="FR27" s="300">
        <f t="shared" si="85"/>
        <v>2842.0299999999997</v>
      </c>
      <c r="FS27" s="300">
        <f t="shared" si="86"/>
        <v>2842.0299999999997</v>
      </c>
      <c r="FT27" s="300">
        <f t="shared" si="87"/>
        <v>2842.0299999999997</v>
      </c>
      <c r="FU27" s="300">
        <f t="shared" si="88"/>
        <v>1421.0149999999999</v>
      </c>
      <c r="FV27" s="300">
        <f t="shared" si="89"/>
        <v>1421.0149999999999</v>
      </c>
      <c r="FW27" s="300">
        <f t="shared" si="90"/>
        <v>1421.0149999999999</v>
      </c>
      <c r="FX27" s="300">
        <f t="shared" si="91"/>
        <v>1421.0149999999999</v>
      </c>
      <c r="FY27" s="300">
        <f t="shared" si="92"/>
        <v>1421.0149999999999</v>
      </c>
      <c r="FZ27" s="300">
        <f t="shared" si="93"/>
        <v>1421.0149999999999</v>
      </c>
      <c r="GA27" s="300">
        <f t="shared" si="94"/>
        <v>1421.0149999999999</v>
      </c>
      <c r="GB27" s="300">
        <f t="shared" si="95"/>
        <v>1421.0149999999999</v>
      </c>
      <c r="GC27" s="300">
        <f t="shared" si="96"/>
        <v>1421.0149999999999</v>
      </c>
      <c r="GD27" s="300">
        <f t="shared" si="97"/>
        <v>1421.0149999999999</v>
      </c>
      <c r="GE27" s="300">
        <f t="shared" si="98"/>
        <v>1421.0149999999999</v>
      </c>
      <c r="GF27" s="300">
        <f t="shared" si="99"/>
        <v>1421.0149999999999</v>
      </c>
      <c r="GG27" s="300">
        <f t="shared" si="100"/>
        <v>0</v>
      </c>
      <c r="GH27" s="300">
        <f t="shared" si="101"/>
        <v>0</v>
      </c>
      <c r="GI27" s="300">
        <f t="shared" si="102"/>
        <v>0</v>
      </c>
      <c r="GJ27" s="300">
        <f t="shared" si="103"/>
        <v>0</v>
      </c>
      <c r="GK27" s="300">
        <f t="shared" si="104"/>
        <v>0</v>
      </c>
      <c r="GL27" s="300">
        <f t="shared" si="105"/>
        <v>0</v>
      </c>
      <c r="GM27" s="300">
        <f t="shared" si="106"/>
        <v>0</v>
      </c>
      <c r="GN27" s="300">
        <f t="shared" si="107"/>
        <v>0</v>
      </c>
      <c r="GO27" s="300">
        <f t="shared" si="108"/>
        <v>0</v>
      </c>
      <c r="GP27" s="300">
        <f t="shared" si="109"/>
        <v>0</v>
      </c>
      <c r="GQ27" s="300">
        <f t="shared" si="110"/>
        <v>0</v>
      </c>
      <c r="GR27" s="300">
        <f t="shared" si="111"/>
        <v>0</v>
      </c>
      <c r="GT27" s="120" t="str">
        <f>'Key assumptions'!$E$121</f>
        <v>$ Real (2024-2025)</v>
      </c>
      <c r="GU27" s="272"/>
      <c r="GV27" s="272"/>
      <c r="GW27" s="272"/>
      <c r="GX27" s="232">
        <f t="shared" si="118"/>
        <v>0</v>
      </c>
      <c r="GY27" s="232">
        <f t="shared" si="118"/>
        <v>0</v>
      </c>
      <c r="GZ27" s="232">
        <f t="shared" si="118"/>
        <v>0</v>
      </c>
      <c r="HA27" s="232">
        <f t="shared" si="117"/>
        <v>0</v>
      </c>
      <c r="HB27" s="232">
        <f t="shared" si="119"/>
        <v>0</v>
      </c>
      <c r="HC27" s="232">
        <f t="shared" si="119"/>
        <v>34104.359999999993</v>
      </c>
      <c r="HD27" s="232">
        <f t="shared" si="119"/>
        <v>17052.179999999997</v>
      </c>
      <c r="HE27" s="232">
        <f t="shared" si="119"/>
        <v>0</v>
      </c>
      <c r="HF27" s="232">
        <f t="shared" si="116"/>
        <v>51156.539999999994</v>
      </c>
      <c r="HG27" s="232">
        <v>0</v>
      </c>
    </row>
    <row r="28" spans="1:215" hidden="1" x14ac:dyDescent="0.2">
      <c r="A28" s="298" t="s">
        <v>233</v>
      </c>
      <c r="B28" s="334" t="s">
        <v>245</v>
      </c>
      <c r="C28" s="298" t="s">
        <v>240</v>
      </c>
      <c r="D28" s="298" t="s">
        <v>278</v>
      </c>
      <c r="E28" s="298" t="s">
        <v>246</v>
      </c>
      <c r="F28" s="299">
        <v>281.96965333333333</v>
      </c>
      <c r="G28" s="299"/>
      <c r="H28" s="299">
        <v>0</v>
      </c>
      <c r="I28" s="299">
        <v>0</v>
      </c>
      <c r="J28" s="299">
        <v>0</v>
      </c>
      <c r="K28" s="299">
        <v>0</v>
      </c>
      <c r="L28" s="299">
        <v>0</v>
      </c>
      <c r="M28" s="299">
        <v>0</v>
      </c>
      <c r="N28" s="299">
        <v>0</v>
      </c>
      <c r="O28" s="299">
        <v>0</v>
      </c>
      <c r="P28" s="299">
        <v>0</v>
      </c>
      <c r="Q28" s="299">
        <v>0</v>
      </c>
      <c r="R28" s="299">
        <v>0</v>
      </c>
      <c r="S28" s="299">
        <v>0</v>
      </c>
      <c r="T28" s="299">
        <v>0</v>
      </c>
      <c r="U28" s="299">
        <v>0</v>
      </c>
      <c r="V28" s="299">
        <v>0</v>
      </c>
      <c r="W28" s="299">
        <v>0</v>
      </c>
      <c r="X28" s="299">
        <v>0</v>
      </c>
      <c r="Y28" s="299">
        <v>0</v>
      </c>
      <c r="Z28" s="299">
        <v>0</v>
      </c>
      <c r="AA28" s="299">
        <v>0</v>
      </c>
      <c r="AB28" s="299">
        <v>0</v>
      </c>
      <c r="AC28" s="299">
        <v>0</v>
      </c>
      <c r="AD28" s="299">
        <v>0</v>
      </c>
      <c r="AE28" s="299">
        <v>0</v>
      </c>
      <c r="AF28" s="299">
        <v>0</v>
      </c>
      <c r="AG28" s="299">
        <v>0</v>
      </c>
      <c r="AH28" s="299">
        <v>0</v>
      </c>
      <c r="AI28" s="299">
        <v>0</v>
      </c>
      <c r="AJ28" s="299">
        <v>0</v>
      </c>
      <c r="AK28" s="299">
        <v>0</v>
      </c>
      <c r="AL28" s="299">
        <v>0</v>
      </c>
      <c r="AM28" s="299">
        <v>0</v>
      </c>
      <c r="AN28" s="299">
        <v>0</v>
      </c>
      <c r="AO28" s="299">
        <v>0</v>
      </c>
      <c r="AP28" s="299">
        <v>0</v>
      </c>
      <c r="AQ28" s="299">
        <v>0</v>
      </c>
      <c r="AR28" s="299">
        <v>0</v>
      </c>
      <c r="AS28" s="299">
        <v>0</v>
      </c>
      <c r="AT28" s="299">
        <v>0</v>
      </c>
      <c r="AU28" s="299">
        <v>0</v>
      </c>
      <c r="AV28" s="299">
        <v>0</v>
      </c>
      <c r="AW28" s="299">
        <v>0</v>
      </c>
      <c r="AX28" s="299">
        <v>0</v>
      </c>
      <c r="AY28" s="299">
        <v>0</v>
      </c>
      <c r="AZ28" s="299">
        <v>0</v>
      </c>
      <c r="BA28" s="299">
        <v>0</v>
      </c>
      <c r="BB28" s="299">
        <v>0</v>
      </c>
      <c r="BC28" s="299">
        <v>0</v>
      </c>
      <c r="BD28" s="299">
        <v>0</v>
      </c>
      <c r="BE28" s="299">
        <v>0</v>
      </c>
      <c r="BF28" s="299">
        <v>0</v>
      </c>
      <c r="BG28" s="299">
        <v>0</v>
      </c>
      <c r="BH28" s="299">
        <v>0</v>
      </c>
      <c r="BI28" s="299">
        <v>0</v>
      </c>
      <c r="BJ28" s="299">
        <v>0</v>
      </c>
      <c r="BK28" s="299">
        <v>0</v>
      </c>
      <c r="BL28" s="299">
        <v>0</v>
      </c>
      <c r="BM28" s="299">
        <v>0</v>
      </c>
      <c r="BN28" s="299">
        <v>0</v>
      </c>
      <c r="BO28" s="299">
        <v>0</v>
      </c>
      <c r="BP28" s="299">
        <v>3.8461538461538455E-3</v>
      </c>
      <c r="BQ28" s="299">
        <v>3.8461538461538455E-3</v>
      </c>
      <c r="BR28" s="299">
        <v>3.8461538461538455E-3</v>
      </c>
      <c r="BS28" s="299">
        <v>3.8461538461538455E-3</v>
      </c>
      <c r="BT28" s="299">
        <v>3.8461538461538455E-3</v>
      </c>
      <c r="BU28" s="299">
        <v>3.8461538461538455E-3</v>
      </c>
      <c r="BV28" s="299">
        <v>3.8461538461538455E-3</v>
      </c>
      <c r="BW28" s="299">
        <v>3.8461538461538455E-3</v>
      </c>
      <c r="BX28" s="299">
        <v>3.8461538461538455E-3</v>
      </c>
      <c r="BY28" s="299">
        <v>3.8461538461538455E-3</v>
      </c>
      <c r="BZ28" s="299">
        <v>3.8461538461538455E-3</v>
      </c>
      <c r="CA28" s="299">
        <v>3.8461538461538455E-3</v>
      </c>
      <c r="CB28" s="299">
        <v>1.9230769230769227E-3</v>
      </c>
      <c r="CC28" s="299">
        <v>1.9230769230769227E-3</v>
      </c>
      <c r="CD28" s="299">
        <v>1.9230769230769227E-3</v>
      </c>
      <c r="CE28" s="299">
        <v>1.9230769230769227E-3</v>
      </c>
      <c r="CF28" s="299">
        <v>1.9230769230769227E-3</v>
      </c>
      <c r="CG28" s="299">
        <v>1.9230769230769227E-3</v>
      </c>
      <c r="CH28" s="299">
        <v>1.9230769230769227E-3</v>
      </c>
      <c r="CI28" s="299">
        <v>1.9230769230769227E-3</v>
      </c>
      <c r="CJ28" s="299">
        <v>1.9230769230769227E-3</v>
      </c>
      <c r="CK28" s="299">
        <v>1.9230769230769227E-3</v>
      </c>
      <c r="CL28" s="299">
        <v>1.9230769230769227E-3</v>
      </c>
      <c r="CM28" s="299">
        <v>1.9230769230769227E-3</v>
      </c>
      <c r="CN28" s="299">
        <v>0</v>
      </c>
      <c r="CO28" s="299">
        <v>0</v>
      </c>
      <c r="CP28" s="299">
        <v>0</v>
      </c>
      <c r="CQ28" s="299">
        <v>0</v>
      </c>
      <c r="CR28" s="299">
        <v>0</v>
      </c>
      <c r="CS28" s="299">
        <v>0</v>
      </c>
      <c r="CT28" s="299">
        <v>0</v>
      </c>
      <c r="CU28" s="299">
        <v>0</v>
      </c>
      <c r="CV28" s="299">
        <v>0</v>
      </c>
      <c r="CW28" s="299">
        <v>0</v>
      </c>
      <c r="CX28" s="299">
        <v>0</v>
      </c>
      <c r="CY28" s="299">
        <v>0</v>
      </c>
      <c r="DA28" s="300">
        <f t="shared" si="16"/>
        <v>0</v>
      </c>
      <c r="DB28" s="300">
        <f t="shared" si="17"/>
        <v>0</v>
      </c>
      <c r="DC28" s="300">
        <f t="shared" si="18"/>
        <v>0</v>
      </c>
      <c r="DD28" s="300">
        <f t="shared" si="19"/>
        <v>0</v>
      </c>
      <c r="DE28" s="300">
        <f t="shared" si="20"/>
        <v>0</v>
      </c>
      <c r="DF28" s="300">
        <f t="shared" si="21"/>
        <v>0</v>
      </c>
      <c r="DG28" s="300">
        <f t="shared" si="22"/>
        <v>0</v>
      </c>
      <c r="DH28" s="300">
        <f t="shared" si="23"/>
        <v>0</v>
      </c>
      <c r="DI28" s="300">
        <f t="shared" si="24"/>
        <v>0</v>
      </c>
      <c r="DJ28" s="300">
        <f t="shared" si="25"/>
        <v>0</v>
      </c>
      <c r="DK28" s="300">
        <f t="shared" si="26"/>
        <v>0</v>
      </c>
      <c r="DL28" s="300">
        <f t="shared" si="27"/>
        <v>0</v>
      </c>
      <c r="DM28" s="300">
        <f t="shared" si="28"/>
        <v>0</v>
      </c>
      <c r="DN28" s="300">
        <f t="shared" si="29"/>
        <v>0</v>
      </c>
      <c r="DO28" s="300">
        <f t="shared" si="30"/>
        <v>0</v>
      </c>
      <c r="DP28" s="300">
        <f t="shared" si="31"/>
        <v>0</v>
      </c>
      <c r="DQ28" s="300">
        <f t="shared" si="32"/>
        <v>0</v>
      </c>
      <c r="DR28" s="300">
        <f t="shared" si="33"/>
        <v>0</v>
      </c>
      <c r="DS28" s="300">
        <f t="shared" si="34"/>
        <v>0</v>
      </c>
      <c r="DT28" s="300">
        <f t="shared" si="35"/>
        <v>0</v>
      </c>
      <c r="DU28" s="300">
        <f t="shared" si="36"/>
        <v>0</v>
      </c>
      <c r="DV28" s="300">
        <f t="shared" si="37"/>
        <v>0</v>
      </c>
      <c r="DW28" s="300">
        <f t="shared" si="38"/>
        <v>0</v>
      </c>
      <c r="DX28" s="300">
        <f t="shared" si="39"/>
        <v>0</v>
      </c>
      <c r="DY28" s="300">
        <f t="shared" si="40"/>
        <v>0</v>
      </c>
      <c r="DZ28" s="300">
        <f t="shared" si="41"/>
        <v>0</v>
      </c>
      <c r="EA28" s="300">
        <f t="shared" si="42"/>
        <v>0</v>
      </c>
      <c r="EB28" s="300">
        <f t="shared" si="43"/>
        <v>0</v>
      </c>
      <c r="EC28" s="300">
        <f t="shared" si="44"/>
        <v>0</v>
      </c>
      <c r="ED28" s="300">
        <f t="shared" si="45"/>
        <v>0</v>
      </c>
      <c r="EE28" s="300">
        <f t="shared" si="46"/>
        <v>0</v>
      </c>
      <c r="EF28" s="300">
        <f t="shared" si="47"/>
        <v>0</v>
      </c>
      <c r="EG28" s="300">
        <f t="shared" si="48"/>
        <v>0</v>
      </c>
      <c r="EH28" s="300">
        <f t="shared" si="49"/>
        <v>0</v>
      </c>
      <c r="EI28" s="300">
        <f t="shared" si="50"/>
        <v>0</v>
      </c>
      <c r="EJ28" s="300">
        <f t="shared" si="51"/>
        <v>0</v>
      </c>
      <c r="EK28" s="300">
        <f t="shared" si="52"/>
        <v>0</v>
      </c>
      <c r="EL28" s="300">
        <f t="shared" si="53"/>
        <v>0</v>
      </c>
      <c r="EM28" s="300">
        <f t="shared" si="54"/>
        <v>0</v>
      </c>
      <c r="EN28" s="300">
        <f t="shared" si="55"/>
        <v>0</v>
      </c>
      <c r="EO28" s="300">
        <f t="shared" si="56"/>
        <v>0</v>
      </c>
      <c r="EP28" s="300">
        <f t="shared" si="57"/>
        <v>0</v>
      </c>
      <c r="EQ28" s="300">
        <f t="shared" si="58"/>
        <v>0</v>
      </c>
      <c r="ER28" s="300">
        <f t="shared" si="59"/>
        <v>0</v>
      </c>
      <c r="ES28" s="300">
        <f t="shared" si="60"/>
        <v>0</v>
      </c>
      <c r="ET28" s="300">
        <f t="shared" si="61"/>
        <v>0</v>
      </c>
      <c r="EU28" s="300">
        <f t="shared" si="62"/>
        <v>0</v>
      </c>
      <c r="EV28" s="300">
        <f t="shared" si="63"/>
        <v>0</v>
      </c>
      <c r="EW28" s="300">
        <f t="shared" si="64"/>
        <v>0</v>
      </c>
      <c r="EX28" s="300">
        <f t="shared" si="65"/>
        <v>0</v>
      </c>
      <c r="EY28" s="300">
        <f t="shared" si="66"/>
        <v>0</v>
      </c>
      <c r="EZ28" s="300">
        <f t="shared" si="67"/>
        <v>0</v>
      </c>
      <c r="FA28" s="300">
        <f t="shared" si="68"/>
        <v>0</v>
      </c>
      <c r="FB28" s="300">
        <f t="shared" si="69"/>
        <v>0</v>
      </c>
      <c r="FC28" s="300">
        <f t="shared" si="70"/>
        <v>0</v>
      </c>
      <c r="FD28" s="300">
        <f t="shared" si="71"/>
        <v>0</v>
      </c>
      <c r="FE28" s="300">
        <f t="shared" si="72"/>
        <v>0</v>
      </c>
      <c r="FF28" s="300">
        <f t="shared" si="73"/>
        <v>0</v>
      </c>
      <c r="FG28" s="300">
        <f t="shared" si="74"/>
        <v>0</v>
      </c>
      <c r="FH28" s="300">
        <f t="shared" si="75"/>
        <v>0</v>
      </c>
      <c r="FI28" s="300">
        <f t="shared" si="76"/>
        <v>162.67479999999998</v>
      </c>
      <c r="FJ28" s="300">
        <f t="shared" si="77"/>
        <v>162.67479999999998</v>
      </c>
      <c r="FK28" s="300">
        <f t="shared" si="78"/>
        <v>162.67479999999998</v>
      </c>
      <c r="FL28" s="300">
        <f t="shared" si="79"/>
        <v>162.67479999999998</v>
      </c>
      <c r="FM28" s="300">
        <f t="shared" si="80"/>
        <v>162.67479999999998</v>
      </c>
      <c r="FN28" s="300">
        <f t="shared" si="81"/>
        <v>162.67479999999998</v>
      </c>
      <c r="FO28" s="300">
        <f t="shared" si="82"/>
        <v>162.67479999999998</v>
      </c>
      <c r="FP28" s="300">
        <f t="shared" si="83"/>
        <v>162.67479999999998</v>
      </c>
      <c r="FQ28" s="300">
        <f t="shared" si="84"/>
        <v>162.67479999999998</v>
      </c>
      <c r="FR28" s="300">
        <f t="shared" si="85"/>
        <v>162.67479999999998</v>
      </c>
      <c r="FS28" s="300">
        <f t="shared" si="86"/>
        <v>162.67479999999998</v>
      </c>
      <c r="FT28" s="300">
        <f t="shared" si="87"/>
        <v>162.67479999999998</v>
      </c>
      <c r="FU28" s="300">
        <f t="shared" si="88"/>
        <v>81.337399999999988</v>
      </c>
      <c r="FV28" s="300">
        <f t="shared" si="89"/>
        <v>81.337399999999988</v>
      </c>
      <c r="FW28" s="300">
        <f t="shared" si="90"/>
        <v>81.337399999999988</v>
      </c>
      <c r="FX28" s="300">
        <f t="shared" si="91"/>
        <v>81.337399999999988</v>
      </c>
      <c r="FY28" s="300">
        <f t="shared" si="92"/>
        <v>81.337399999999988</v>
      </c>
      <c r="FZ28" s="300">
        <f t="shared" si="93"/>
        <v>81.337399999999988</v>
      </c>
      <c r="GA28" s="300">
        <f t="shared" si="94"/>
        <v>81.337399999999988</v>
      </c>
      <c r="GB28" s="300">
        <f t="shared" si="95"/>
        <v>81.337399999999988</v>
      </c>
      <c r="GC28" s="300">
        <f t="shared" si="96"/>
        <v>81.337399999999988</v>
      </c>
      <c r="GD28" s="300">
        <f t="shared" si="97"/>
        <v>81.337399999999988</v>
      </c>
      <c r="GE28" s="300">
        <f t="shared" si="98"/>
        <v>81.337399999999988</v>
      </c>
      <c r="GF28" s="300">
        <f t="shared" si="99"/>
        <v>81.337399999999988</v>
      </c>
      <c r="GG28" s="300">
        <f t="shared" si="100"/>
        <v>0</v>
      </c>
      <c r="GH28" s="300">
        <f t="shared" si="101"/>
        <v>0</v>
      </c>
      <c r="GI28" s="300">
        <f t="shared" si="102"/>
        <v>0</v>
      </c>
      <c r="GJ28" s="300">
        <f t="shared" si="103"/>
        <v>0</v>
      </c>
      <c r="GK28" s="300">
        <f t="shared" si="104"/>
        <v>0</v>
      </c>
      <c r="GL28" s="300">
        <f t="shared" si="105"/>
        <v>0</v>
      </c>
      <c r="GM28" s="300">
        <f t="shared" si="106"/>
        <v>0</v>
      </c>
      <c r="GN28" s="300">
        <f t="shared" si="107"/>
        <v>0</v>
      </c>
      <c r="GO28" s="300">
        <f t="shared" si="108"/>
        <v>0</v>
      </c>
      <c r="GP28" s="300">
        <f t="shared" si="109"/>
        <v>0</v>
      </c>
      <c r="GQ28" s="300">
        <f t="shared" si="110"/>
        <v>0</v>
      </c>
      <c r="GR28" s="300">
        <f t="shared" si="111"/>
        <v>0</v>
      </c>
      <c r="GT28" s="120" t="str">
        <f>'Key assumptions'!$E$121</f>
        <v>$ Real (2024-2025)</v>
      </c>
      <c r="GU28" s="272"/>
      <c r="GV28" s="272"/>
      <c r="GW28" s="272"/>
      <c r="GX28" s="232">
        <f t="shared" si="118"/>
        <v>0</v>
      </c>
      <c r="GY28" s="232">
        <f t="shared" si="118"/>
        <v>0</v>
      </c>
      <c r="GZ28" s="232">
        <f t="shared" si="118"/>
        <v>0</v>
      </c>
      <c r="HA28" s="232">
        <f t="shared" si="117"/>
        <v>0</v>
      </c>
      <c r="HB28" s="232">
        <f t="shared" si="119"/>
        <v>0</v>
      </c>
      <c r="HC28" s="232">
        <f t="shared" si="119"/>
        <v>1952.0975999999998</v>
      </c>
      <c r="HD28" s="232">
        <f t="shared" si="119"/>
        <v>976.04879999999991</v>
      </c>
      <c r="HE28" s="232">
        <f t="shared" si="119"/>
        <v>0</v>
      </c>
      <c r="HF28" s="232">
        <f t="shared" si="116"/>
        <v>2928.1463999999996</v>
      </c>
      <c r="HG28" s="232">
        <v>0</v>
      </c>
    </row>
    <row r="29" spans="1:215" x14ac:dyDescent="0.2">
      <c r="A29" s="298" t="s">
        <v>233</v>
      </c>
      <c r="B29" s="348" t="s">
        <v>335</v>
      </c>
      <c r="C29" s="298" t="s">
        <v>243</v>
      </c>
      <c r="D29" s="298" t="s">
        <v>278</v>
      </c>
      <c r="E29" s="348" t="s">
        <v>335</v>
      </c>
      <c r="F29" s="299">
        <v>29.761904761904763</v>
      </c>
      <c r="G29" s="299"/>
      <c r="H29" s="299">
        <v>0</v>
      </c>
      <c r="I29" s="299">
        <v>0</v>
      </c>
      <c r="J29" s="299">
        <v>0</v>
      </c>
      <c r="K29" s="299">
        <v>0</v>
      </c>
      <c r="L29" s="299">
        <v>0</v>
      </c>
      <c r="M29" s="299">
        <v>0</v>
      </c>
      <c r="N29" s="299">
        <v>0</v>
      </c>
      <c r="O29" s="299">
        <v>0</v>
      </c>
      <c r="P29" s="299">
        <v>0</v>
      </c>
      <c r="Q29" s="299">
        <v>0</v>
      </c>
      <c r="R29" s="299">
        <v>0</v>
      </c>
      <c r="S29" s="299">
        <v>0</v>
      </c>
      <c r="T29" s="299">
        <v>0</v>
      </c>
      <c r="U29" s="299">
        <v>0</v>
      </c>
      <c r="V29" s="299">
        <v>0</v>
      </c>
      <c r="W29" s="299">
        <v>0</v>
      </c>
      <c r="X29" s="299">
        <v>0</v>
      </c>
      <c r="Y29" s="299">
        <v>0</v>
      </c>
      <c r="Z29" s="299">
        <v>0</v>
      </c>
      <c r="AA29" s="299">
        <v>0</v>
      </c>
      <c r="AB29" s="299">
        <v>0</v>
      </c>
      <c r="AC29" s="299">
        <v>0</v>
      </c>
      <c r="AD29" s="299">
        <v>0</v>
      </c>
      <c r="AE29" s="299">
        <v>0</v>
      </c>
      <c r="AF29" s="299">
        <v>0</v>
      </c>
      <c r="AG29" s="299">
        <v>0</v>
      </c>
      <c r="AH29" s="299">
        <v>0</v>
      </c>
      <c r="AI29" s="299">
        <v>0</v>
      </c>
      <c r="AJ29" s="299">
        <v>0</v>
      </c>
      <c r="AK29" s="299">
        <v>0</v>
      </c>
      <c r="AL29" s="299">
        <v>0</v>
      </c>
      <c r="AM29" s="299">
        <v>0</v>
      </c>
      <c r="AN29" s="299">
        <v>0</v>
      </c>
      <c r="AO29" s="299">
        <v>0</v>
      </c>
      <c r="AP29" s="299">
        <v>0</v>
      </c>
      <c r="AQ29" s="299">
        <v>0</v>
      </c>
      <c r="AR29" s="299">
        <v>0</v>
      </c>
      <c r="AS29" s="299">
        <v>0</v>
      </c>
      <c r="AT29" s="299">
        <v>0</v>
      </c>
      <c r="AU29" s="299">
        <v>0</v>
      </c>
      <c r="AV29" s="299">
        <v>0</v>
      </c>
      <c r="AW29" s="299">
        <v>0</v>
      </c>
      <c r="AX29" s="299">
        <v>0</v>
      </c>
      <c r="AY29" s="299">
        <v>0</v>
      </c>
      <c r="AZ29" s="299">
        <v>0</v>
      </c>
      <c r="BA29" s="299">
        <v>0</v>
      </c>
      <c r="BB29" s="299">
        <v>0</v>
      </c>
      <c r="BC29" s="299">
        <v>0</v>
      </c>
      <c r="BD29" s="299">
        <v>0</v>
      </c>
      <c r="BE29" s="299">
        <v>0</v>
      </c>
      <c r="BF29" s="299">
        <v>0</v>
      </c>
      <c r="BG29" s="299">
        <v>0</v>
      </c>
      <c r="BH29" s="299">
        <v>0</v>
      </c>
      <c r="BI29" s="299">
        <v>0</v>
      </c>
      <c r="BJ29" s="299">
        <v>0</v>
      </c>
      <c r="BK29" s="299">
        <v>0</v>
      </c>
      <c r="BL29" s="299">
        <v>0</v>
      </c>
      <c r="BM29" s="299">
        <v>0</v>
      </c>
      <c r="BN29" s="299">
        <v>0</v>
      </c>
      <c r="BO29" s="299">
        <v>0</v>
      </c>
      <c r="BP29" s="299">
        <v>0</v>
      </c>
      <c r="BQ29" s="299">
        <v>0</v>
      </c>
      <c r="BR29" s="299">
        <v>0</v>
      </c>
      <c r="BS29" s="299">
        <v>0</v>
      </c>
      <c r="BT29" s="299">
        <v>0</v>
      </c>
      <c r="BU29" s="299">
        <v>0</v>
      </c>
      <c r="BV29" s="299">
        <v>0</v>
      </c>
      <c r="BW29" s="299">
        <v>0</v>
      </c>
      <c r="BX29" s="299">
        <v>0</v>
      </c>
      <c r="BY29" s="299">
        <v>0</v>
      </c>
      <c r="BZ29" s="299">
        <v>0</v>
      </c>
      <c r="CA29" s="299">
        <v>0</v>
      </c>
      <c r="CB29" s="299">
        <v>1</v>
      </c>
      <c r="CC29" s="299">
        <v>1</v>
      </c>
      <c r="CD29" s="299">
        <v>1</v>
      </c>
      <c r="CE29" s="299">
        <v>1</v>
      </c>
      <c r="CF29" s="299">
        <v>1</v>
      </c>
      <c r="CG29" s="299">
        <v>1</v>
      </c>
      <c r="CH29" s="299">
        <v>1</v>
      </c>
      <c r="CI29" s="299">
        <v>1</v>
      </c>
      <c r="CJ29" s="299">
        <v>1</v>
      </c>
      <c r="CK29" s="299">
        <v>1</v>
      </c>
      <c r="CL29" s="299">
        <v>1</v>
      </c>
      <c r="CM29" s="299">
        <v>1</v>
      </c>
      <c r="CN29" s="299">
        <v>0</v>
      </c>
      <c r="CO29" s="299">
        <v>0</v>
      </c>
      <c r="CP29" s="299">
        <v>0</v>
      </c>
      <c r="CQ29" s="299">
        <v>0</v>
      </c>
      <c r="CR29" s="299">
        <v>0</v>
      </c>
      <c r="CS29" s="299">
        <v>0</v>
      </c>
      <c r="CT29" s="299">
        <v>0</v>
      </c>
      <c r="CU29" s="299">
        <v>0</v>
      </c>
      <c r="CV29" s="299">
        <v>0</v>
      </c>
      <c r="CW29" s="299">
        <v>0</v>
      </c>
      <c r="CX29" s="299">
        <v>0</v>
      </c>
      <c r="CY29" s="299">
        <v>0</v>
      </c>
      <c r="DA29" s="300">
        <f t="shared" si="16"/>
        <v>0</v>
      </c>
      <c r="DB29" s="300">
        <f t="shared" si="17"/>
        <v>0</v>
      </c>
      <c r="DC29" s="300">
        <f t="shared" si="18"/>
        <v>0</v>
      </c>
      <c r="DD29" s="300">
        <f t="shared" si="19"/>
        <v>0</v>
      </c>
      <c r="DE29" s="300">
        <f t="shared" si="20"/>
        <v>0</v>
      </c>
      <c r="DF29" s="300">
        <f t="shared" si="21"/>
        <v>0</v>
      </c>
      <c r="DG29" s="300">
        <f t="shared" si="22"/>
        <v>0</v>
      </c>
      <c r="DH29" s="300">
        <f t="shared" si="23"/>
        <v>0</v>
      </c>
      <c r="DI29" s="300">
        <f t="shared" si="24"/>
        <v>0</v>
      </c>
      <c r="DJ29" s="300">
        <f t="shared" si="25"/>
        <v>0</v>
      </c>
      <c r="DK29" s="300">
        <f t="shared" si="26"/>
        <v>0</v>
      </c>
      <c r="DL29" s="300">
        <f t="shared" si="27"/>
        <v>0</v>
      </c>
      <c r="DM29" s="300">
        <f t="shared" si="28"/>
        <v>0</v>
      </c>
      <c r="DN29" s="300">
        <f t="shared" si="29"/>
        <v>0</v>
      </c>
      <c r="DO29" s="300">
        <f t="shared" si="30"/>
        <v>0</v>
      </c>
      <c r="DP29" s="300">
        <f t="shared" si="31"/>
        <v>0</v>
      </c>
      <c r="DQ29" s="300">
        <f t="shared" si="32"/>
        <v>0</v>
      </c>
      <c r="DR29" s="300">
        <f t="shared" si="33"/>
        <v>0</v>
      </c>
      <c r="DS29" s="300">
        <f t="shared" si="34"/>
        <v>0</v>
      </c>
      <c r="DT29" s="300">
        <f t="shared" si="35"/>
        <v>0</v>
      </c>
      <c r="DU29" s="300">
        <f t="shared" si="36"/>
        <v>0</v>
      </c>
      <c r="DV29" s="300">
        <f t="shared" si="37"/>
        <v>0</v>
      </c>
      <c r="DW29" s="300">
        <f t="shared" si="38"/>
        <v>0</v>
      </c>
      <c r="DX29" s="300">
        <f t="shared" si="39"/>
        <v>0</v>
      </c>
      <c r="DY29" s="300">
        <f t="shared" si="40"/>
        <v>0</v>
      </c>
      <c r="DZ29" s="300">
        <f t="shared" si="41"/>
        <v>0</v>
      </c>
      <c r="EA29" s="300">
        <f t="shared" si="42"/>
        <v>0</v>
      </c>
      <c r="EB29" s="300">
        <f t="shared" si="43"/>
        <v>0</v>
      </c>
      <c r="EC29" s="300">
        <f t="shared" si="44"/>
        <v>0</v>
      </c>
      <c r="ED29" s="300">
        <f t="shared" si="45"/>
        <v>0</v>
      </c>
      <c r="EE29" s="300">
        <f t="shared" si="46"/>
        <v>0</v>
      </c>
      <c r="EF29" s="300">
        <f t="shared" si="47"/>
        <v>0</v>
      </c>
      <c r="EG29" s="300">
        <f t="shared" si="48"/>
        <v>0</v>
      </c>
      <c r="EH29" s="300">
        <f t="shared" si="49"/>
        <v>0</v>
      </c>
      <c r="EI29" s="300">
        <f t="shared" si="50"/>
        <v>0</v>
      </c>
      <c r="EJ29" s="300">
        <f t="shared" si="51"/>
        <v>0</v>
      </c>
      <c r="EK29" s="300">
        <f t="shared" si="52"/>
        <v>0</v>
      </c>
      <c r="EL29" s="300">
        <f t="shared" si="53"/>
        <v>0</v>
      </c>
      <c r="EM29" s="300">
        <f t="shared" si="54"/>
        <v>0</v>
      </c>
      <c r="EN29" s="300">
        <f t="shared" si="55"/>
        <v>0</v>
      </c>
      <c r="EO29" s="300">
        <f t="shared" si="56"/>
        <v>0</v>
      </c>
      <c r="EP29" s="300">
        <f t="shared" si="57"/>
        <v>0</v>
      </c>
      <c r="EQ29" s="300">
        <f t="shared" si="58"/>
        <v>0</v>
      </c>
      <c r="ER29" s="300">
        <f t="shared" si="59"/>
        <v>0</v>
      </c>
      <c r="ES29" s="300">
        <f t="shared" si="60"/>
        <v>0</v>
      </c>
      <c r="ET29" s="300">
        <f t="shared" si="61"/>
        <v>0</v>
      </c>
      <c r="EU29" s="300">
        <f t="shared" si="62"/>
        <v>0</v>
      </c>
      <c r="EV29" s="300">
        <f t="shared" si="63"/>
        <v>0</v>
      </c>
      <c r="EW29" s="300">
        <f t="shared" si="64"/>
        <v>0</v>
      </c>
      <c r="EX29" s="300">
        <f t="shared" si="65"/>
        <v>0</v>
      </c>
      <c r="EY29" s="300">
        <f t="shared" si="66"/>
        <v>0</v>
      </c>
      <c r="EZ29" s="300">
        <f t="shared" si="67"/>
        <v>0</v>
      </c>
      <c r="FA29" s="300">
        <f t="shared" si="68"/>
        <v>0</v>
      </c>
      <c r="FB29" s="300">
        <f t="shared" si="69"/>
        <v>0</v>
      </c>
      <c r="FC29" s="300">
        <f t="shared" si="70"/>
        <v>0</v>
      </c>
      <c r="FD29" s="300">
        <f t="shared" si="71"/>
        <v>0</v>
      </c>
      <c r="FE29" s="300">
        <f t="shared" si="72"/>
        <v>0</v>
      </c>
      <c r="FF29" s="300">
        <f t="shared" si="73"/>
        <v>0</v>
      </c>
      <c r="FG29" s="300">
        <f t="shared" si="74"/>
        <v>0</v>
      </c>
      <c r="FH29" s="300">
        <f t="shared" si="75"/>
        <v>0</v>
      </c>
      <c r="FI29" s="300">
        <f t="shared" si="76"/>
        <v>0</v>
      </c>
      <c r="FJ29" s="300">
        <f t="shared" si="77"/>
        <v>0</v>
      </c>
      <c r="FK29" s="300">
        <f t="shared" si="78"/>
        <v>0</v>
      </c>
      <c r="FL29" s="300">
        <f t="shared" si="79"/>
        <v>0</v>
      </c>
      <c r="FM29" s="300">
        <f t="shared" si="80"/>
        <v>0</v>
      </c>
      <c r="FN29" s="300">
        <f t="shared" si="81"/>
        <v>0</v>
      </c>
      <c r="FO29" s="300">
        <f t="shared" si="82"/>
        <v>0</v>
      </c>
      <c r="FP29" s="300">
        <f t="shared" si="83"/>
        <v>0</v>
      </c>
      <c r="FQ29" s="300">
        <f t="shared" si="84"/>
        <v>0</v>
      </c>
      <c r="FR29" s="300">
        <f t="shared" si="85"/>
        <v>0</v>
      </c>
      <c r="FS29" s="300">
        <f t="shared" si="86"/>
        <v>0</v>
      </c>
      <c r="FT29" s="300">
        <f t="shared" si="87"/>
        <v>0</v>
      </c>
      <c r="FU29" s="300">
        <f t="shared" si="88"/>
        <v>4464.2857142857147</v>
      </c>
      <c r="FV29" s="300">
        <f t="shared" si="89"/>
        <v>4464.2857142857147</v>
      </c>
      <c r="FW29" s="300">
        <f t="shared" si="90"/>
        <v>4464.2857142857147</v>
      </c>
      <c r="FX29" s="300">
        <f t="shared" si="91"/>
        <v>4464.2857142857147</v>
      </c>
      <c r="FY29" s="300">
        <f t="shared" si="92"/>
        <v>4464.2857142857147</v>
      </c>
      <c r="FZ29" s="300">
        <f t="shared" si="93"/>
        <v>4464.2857142857147</v>
      </c>
      <c r="GA29" s="300">
        <f t="shared" si="94"/>
        <v>4464.2857142857147</v>
      </c>
      <c r="GB29" s="300">
        <f t="shared" si="95"/>
        <v>4464.2857142857147</v>
      </c>
      <c r="GC29" s="300">
        <f t="shared" si="96"/>
        <v>4464.2857142857147</v>
      </c>
      <c r="GD29" s="300">
        <f t="shared" si="97"/>
        <v>4464.2857142857147</v>
      </c>
      <c r="GE29" s="300">
        <f t="shared" si="98"/>
        <v>4464.2857142857147</v>
      </c>
      <c r="GF29" s="300">
        <f t="shared" si="99"/>
        <v>4464.2857142857147</v>
      </c>
      <c r="GG29" s="300">
        <f t="shared" si="100"/>
        <v>0</v>
      </c>
      <c r="GH29" s="300">
        <f t="shared" si="101"/>
        <v>0</v>
      </c>
      <c r="GI29" s="300">
        <f t="shared" si="102"/>
        <v>0</v>
      </c>
      <c r="GJ29" s="300">
        <f t="shared" si="103"/>
        <v>0</v>
      </c>
      <c r="GK29" s="300">
        <f t="shared" si="104"/>
        <v>0</v>
      </c>
      <c r="GL29" s="300">
        <f t="shared" si="105"/>
        <v>0</v>
      </c>
      <c r="GM29" s="300">
        <f t="shared" si="106"/>
        <v>0</v>
      </c>
      <c r="GN29" s="300">
        <f t="shared" si="107"/>
        <v>0</v>
      </c>
      <c r="GO29" s="300">
        <f t="shared" si="108"/>
        <v>0</v>
      </c>
      <c r="GP29" s="300">
        <f t="shared" si="109"/>
        <v>0</v>
      </c>
      <c r="GQ29" s="300">
        <f t="shared" si="110"/>
        <v>0</v>
      </c>
      <c r="GR29" s="300">
        <f t="shared" si="111"/>
        <v>0</v>
      </c>
      <c r="GT29" s="120" t="str">
        <f>'Key assumptions'!$E$121</f>
        <v>$ Real (2024-2025)</v>
      </c>
      <c r="GU29" s="272"/>
      <c r="GV29" s="272"/>
      <c r="GW29" s="272"/>
      <c r="GX29" s="232">
        <f t="shared" si="118"/>
        <v>0</v>
      </c>
      <c r="GY29" s="232">
        <f t="shared" si="118"/>
        <v>0</v>
      </c>
      <c r="GZ29" s="232">
        <f t="shared" si="118"/>
        <v>0</v>
      </c>
      <c r="HA29" s="232">
        <f t="shared" si="117"/>
        <v>0</v>
      </c>
      <c r="HB29" s="232">
        <f t="shared" si="119"/>
        <v>0</v>
      </c>
      <c r="HC29" s="232">
        <f t="shared" si="119"/>
        <v>0</v>
      </c>
      <c r="HD29" s="232">
        <f t="shared" si="119"/>
        <v>53571.428571428587</v>
      </c>
      <c r="HE29" s="232">
        <f t="shared" si="119"/>
        <v>0</v>
      </c>
      <c r="HF29" s="232">
        <f t="shared" si="116"/>
        <v>53571.428571428587</v>
      </c>
      <c r="HG29" s="232">
        <v>0</v>
      </c>
    </row>
    <row r="30" spans="1:215" hidden="1" x14ac:dyDescent="0.2">
      <c r="A30" s="298" t="s">
        <v>233</v>
      </c>
      <c r="B30" s="334" t="s">
        <v>251</v>
      </c>
      <c r="C30" s="298" t="s">
        <v>240</v>
      </c>
      <c r="D30" s="298" t="s">
        <v>278</v>
      </c>
      <c r="E30" s="298" t="s">
        <v>252</v>
      </c>
      <c r="F30" s="299">
        <v>323.62286666666665</v>
      </c>
      <c r="G30" s="299"/>
      <c r="H30" s="299">
        <v>0</v>
      </c>
      <c r="I30" s="299">
        <v>0</v>
      </c>
      <c r="J30" s="299">
        <v>0</v>
      </c>
      <c r="K30" s="299">
        <v>0</v>
      </c>
      <c r="L30" s="299">
        <v>0</v>
      </c>
      <c r="M30" s="299">
        <v>0</v>
      </c>
      <c r="N30" s="299">
        <v>0</v>
      </c>
      <c r="O30" s="299">
        <v>0</v>
      </c>
      <c r="P30" s="299">
        <v>0</v>
      </c>
      <c r="Q30" s="299">
        <v>0</v>
      </c>
      <c r="R30" s="299">
        <v>0</v>
      </c>
      <c r="S30" s="299">
        <v>0</v>
      </c>
      <c r="T30" s="299">
        <v>0</v>
      </c>
      <c r="U30" s="299">
        <v>0</v>
      </c>
      <c r="V30" s="299">
        <v>0</v>
      </c>
      <c r="W30" s="299">
        <v>0</v>
      </c>
      <c r="X30" s="299">
        <v>0</v>
      </c>
      <c r="Y30" s="299">
        <v>0</v>
      </c>
      <c r="Z30" s="299">
        <v>0</v>
      </c>
      <c r="AA30" s="299">
        <v>0</v>
      </c>
      <c r="AB30" s="299">
        <v>0</v>
      </c>
      <c r="AC30" s="299">
        <v>0</v>
      </c>
      <c r="AD30" s="299">
        <v>0</v>
      </c>
      <c r="AE30" s="299">
        <v>0</v>
      </c>
      <c r="AF30" s="299">
        <v>0</v>
      </c>
      <c r="AG30" s="299">
        <v>0</v>
      </c>
      <c r="AH30" s="299">
        <v>0</v>
      </c>
      <c r="AI30" s="299">
        <v>0</v>
      </c>
      <c r="AJ30" s="299">
        <v>0</v>
      </c>
      <c r="AK30" s="299">
        <v>0</v>
      </c>
      <c r="AL30" s="299">
        <v>0</v>
      </c>
      <c r="AM30" s="299">
        <v>0</v>
      </c>
      <c r="AN30" s="299">
        <v>0</v>
      </c>
      <c r="AO30" s="299">
        <v>0</v>
      </c>
      <c r="AP30" s="299">
        <v>0</v>
      </c>
      <c r="AQ30" s="299">
        <v>0</v>
      </c>
      <c r="AR30" s="299">
        <v>0</v>
      </c>
      <c r="AS30" s="299">
        <v>0</v>
      </c>
      <c r="AT30" s="299">
        <v>0</v>
      </c>
      <c r="AU30" s="299">
        <v>0</v>
      </c>
      <c r="AV30" s="299">
        <v>0</v>
      </c>
      <c r="AW30" s="299">
        <v>0</v>
      </c>
      <c r="AX30" s="299">
        <v>0</v>
      </c>
      <c r="AY30" s="299">
        <v>0</v>
      </c>
      <c r="AZ30" s="299">
        <v>0</v>
      </c>
      <c r="BA30" s="299">
        <v>0</v>
      </c>
      <c r="BB30" s="299">
        <v>0</v>
      </c>
      <c r="BC30" s="299">
        <v>0</v>
      </c>
      <c r="BD30" s="299">
        <v>0</v>
      </c>
      <c r="BE30" s="299">
        <v>0</v>
      </c>
      <c r="BF30" s="299">
        <v>0</v>
      </c>
      <c r="BG30" s="299">
        <v>0</v>
      </c>
      <c r="BH30" s="299">
        <v>0</v>
      </c>
      <c r="BI30" s="299">
        <v>0</v>
      </c>
      <c r="BJ30" s="299">
        <v>0</v>
      </c>
      <c r="BK30" s="299">
        <v>0</v>
      </c>
      <c r="BL30" s="299">
        <v>0</v>
      </c>
      <c r="BM30" s="299">
        <v>0</v>
      </c>
      <c r="BN30" s="299">
        <v>0</v>
      </c>
      <c r="BO30" s="299">
        <v>0</v>
      </c>
      <c r="BP30" s="299">
        <v>0.15384615384615385</v>
      </c>
      <c r="BQ30" s="299">
        <v>0.15384615384615385</v>
      </c>
      <c r="BR30" s="299">
        <v>0.15384615384615385</v>
      </c>
      <c r="BS30" s="299">
        <v>0.15384615384615385</v>
      </c>
      <c r="BT30" s="299">
        <v>0.15384615384615385</v>
      </c>
      <c r="BU30" s="299">
        <v>0.15384615384615385</v>
      </c>
      <c r="BV30" s="299">
        <v>0.15384615384615385</v>
      </c>
      <c r="BW30" s="299">
        <v>0.15384615384615385</v>
      </c>
      <c r="BX30" s="299">
        <v>0.15384615384615385</v>
      </c>
      <c r="BY30" s="299">
        <v>0.15384615384615385</v>
      </c>
      <c r="BZ30" s="299">
        <v>0.15384615384615385</v>
      </c>
      <c r="CA30" s="299">
        <v>0.15384615384615385</v>
      </c>
      <c r="CB30" s="299">
        <v>7.6923076923076927E-2</v>
      </c>
      <c r="CC30" s="299">
        <v>7.6923076923076927E-2</v>
      </c>
      <c r="CD30" s="299">
        <v>7.6923076923076927E-2</v>
      </c>
      <c r="CE30" s="299">
        <v>7.6923076923076927E-2</v>
      </c>
      <c r="CF30" s="299">
        <v>7.6923076923076927E-2</v>
      </c>
      <c r="CG30" s="299">
        <v>7.6923076923076927E-2</v>
      </c>
      <c r="CH30" s="299">
        <v>7.6923076923076927E-2</v>
      </c>
      <c r="CI30" s="299">
        <v>7.6923076923076927E-2</v>
      </c>
      <c r="CJ30" s="299">
        <v>7.6923076923076927E-2</v>
      </c>
      <c r="CK30" s="299">
        <v>7.6923076923076927E-2</v>
      </c>
      <c r="CL30" s="299">
        <v>7.6923076923076927E-2</v>
      </c>
      <c r="CM30" s="299">
        <v>7.6923076923076927E-2</v>
      </c>
      <c r="CN30" s="299">
        <v>0</v>
      </c>
      <c r="CO30" s="299">
        <v>0</v>
      </c>
      <c r="CP30" s="299">
        <v>0</v>
      </c>
      <c r="CQ30" s="299">
        <v>0</v>
      </c>
      <c r="CR30" s="299">
        <v>0</v>
      </c>
      <c r="CS30" s="299">
        <v>0</v>
      </c>
      <c r="CT30" s="299">
        <v>0</v>
      </c>
      <c r="CU30" s="299">
        <v>0</v>
      </c>
      <c r="CV30" s="299">
        <v>0</v>
      </c>
      <c r="CW30" s="299">
        <v>0</v>
      </c>
      <c r="CX30" s="299">
        <v>0</v>
      </c>
      <c r="CY30" s="299">
        <v>0</v>
      </c>
      <c r="DA30" s="300">
        <f t="shared" si="16"/>
        <v>0</v>
      </c>
      <c r="DB30" s="300">
        <f t="shared" si="17"/>
        <v>0</v>
      </c>
      <c r="DC30" s="300">
        <f t="shared" si="18"/>
        <v>0</v>
      </c>
      <c r="DD30" s="300">
        <f t="shared" si="19"/>
        <v>0</v>
      </c>
      <c r="DE30" s="300">
        <f t="shared" si="20"/>
        <v>0</v>
      </c>
      <c r="DF30" s="300">
        <f t="shared" si="21"/>
        <v>0</v>
      </c>
      <c r="DG30" s="300">
        <f t="shared" si="22"/>
        <v>0</v>
      </c>
      <c r="DH30" s="300">
        <f t="shared" si="23"/>
        <v>0</v>
      </c>
      <c r="DI30" s="300">
        <f t="shared" si="24"/>
        <v>0</v>
      </c>
      <c r="DJ30" s="300">
        <f t="shared" si="25"/>
        <v>0</v>
      </c>
      <c r="DK30" s="300">
        <f t="shared" si="26"/>
        <v>0</v>
      </c>
      <c r="DL30" s="300">
        <f t="shared" si="27"/>
        <v>0</v>
      </c>
      <c r="DM30" s="300">
        <f t="shared" si="28"/>
        <v>0</v>
      </c>
      <c r="DN30" s="300">
        <f t="shared" si="29"/>
        <v>0</v>
      </c>
      <c r="DO30" s="300">
        <f t="shared" si="30"/>
        <v>0</v>
      </c>
      <c r="DP30" s="300">
        <f t="shared" si="31"/>
        <v>0</v>
      </c>
      <c r="DQ30" s="300">
        <f t="shared" si="32"/>
        <v>0</v>
      </c>
      <c r="DR30" s="300">
        <f t="shared" si="33"/>
        <v>0</v>
      </c>
      <c r="DS30" s="300">
        <f t="shared" si="34"/>
        <v>0</v>
      </c>
      <c r="DT30" s="300">
        <f t="shared" si="35"/>
        <v>0</v>
      </c>
      <c r="DU30" s="300">
        <f t="shared" si="36"/>
        <v>0</v>
      </c>
      <c r="DV30" s="300">
        <f t="shared" si="37"/>
        <v>0</v>
      </c>
      <c r="DW30" s="300">
        <f t="shared" si="38"/>
        <v>0</v>
      </c>
      <c r="DX30" s="300">
        <f t="shared" si="39"/>
        <v>0</v>
      </c>
      <c r="DY30" s="300">
        <f t="shared" si="40"/>
        <v>0</v>
      </c>
      <c r="DZ30" s="300">
        <f t="shared" si="41"/>
        <v>0</v>
      </c>
      <c r="EA30" s="300">
        <f t="shared" si="42"/>
        <v>0</v>
      </c>
      <c r="EB30" s="300">
        <f t="shared" si="43"/>
        <v>0</v>
      </c>
      <c r="EC30" s="300">
        <f t="shared" si="44"/>
        <v>0</v>
      </c>
      <c r="ED30" s="300">
        <f t="shared" si="45"/>
        <v>0</v>
      </c>
      <c r="EE30" s="300">
        <f t="shared" si="46"/>
        <v>0</v>
      </c>
      <c r="EF30" s="300">
        <f t="shared" si="47"/>
        <v>0</v>
      </c>
      <c r="EG30" s="300">
        <f t="shared" si="48"/>
        <v>0</v>
      </c>
      <c r="EH30" s="300">
        <f t="shared" si="49"/>
        <v>0</v>
      </c>
      <c r="EI30" s="300">
        <f t="shared" si="50"/>
        <v>0</v>
      </c>
      <c r="EJ30" s="300">
        <f t="shared" si="51"/>
        <v>0</v>
      </c>
      <c r="EK30" s="300">
        <f t="shared" si="52"/>
        <v>0</v>
      </c>
      <c r="EL30" s="300">
        <f t="shared" si="53"/>
        <v>0</v>
      </c>
      <c r="EM30" s="300">
        <f t="shared" si="54"/>
        <v>0</v>
      </c>
      <c r="EN30" s="300">
        <f t="shared" si="55"/>
        <v>0</v>
      </c>
      <c r="EO30" s="300">
        <f t="shared" si="56"/>
        <v>0</v>
      </c>
      <c r="EP30" s="300">
        <f t="shared" si="57"/>
        <v>0</v>
      </c>
      <c r="EQ30" s="300">
        <f t="shared" si="58"/>
        <v>0</v>
      </c>
      <c r="ER30" s="300">
        <f t="shared" si="59"/>
        <v>0</v>
      </c>
      <c r="ES30" s="300">
        <f t="shared" si="60"/>
        <v>0</v>
      </c>
      <c r="ET30" s="300">
        <f t="shared" si="61"/>
        <v>0</v>
      </c>
      <c r="EU30" s="300">
        <f t="shared" si="62"/>
        <v>0</v>
      </c>
      <c r="EV30" s="300">
        <f t="shared" si="63"/>
        <v>0</v>
      </c>
      <c r="EW30" s="300">
        <f t="shared" si="64"/>
        <v>0</v>
      </c>
      <c r="EX30" s="300">
        <f t="shared" si="65"/>
        <v>0</v>
      </c>
      <c r="EY30" s="300">
        <f t="shared" si="66"/>
        <v>0</v>
      </c>
      <c r="EZ30" s="300">
        <f t="shared" si="67"/>
        <v>0</v>
      </c>
      <c r="FA30" s="300">
        <f t="shared" si="68"/>
        <v>0</v>
      </c>
      <c r="FB30" s="300">
        <f t="shared" si="69"/>
        <v>0</v>
      </c>
      <c r="FC30" s="300">
        <f t="shared" si="70"/>
        <v>0</v>
      </c>
      <c r="FD30" s="300">
        <f t="shared" si="71"/>
        <v>0</v>
      </c>
      <c r="FE30" s="300">
        <f t="shared" si="72"/>
        <v>0</v>
      </c>
      <c r="FF30" s="300">
        <f t="shared" si="73"/>
        <v>0</v>
      </c>
      <c r="FG30" s="300">
        <f t="shared" si="74"/>
        <v>0</v>
      </c>
      <c r="FH30" s="300">
        <f t="shared" si="75"/>
        <v>0</v>
      </c>
      <c r="FI30" s="300">
        <f t="shared" si="76"/>
        <v>7468.22</v>
      </c>
      <c r="FJ30" s="300">
        <f t="shared" si="77"/>
        <v>7468.22</v>
      </c>
      <c r="FK30" s="300">
        <f t="shared" si="78"/>
        <v>7468.22</v>
      </c>
      <c r="FL30" s="300">
        <f t="shared" si="79"/>
        <v>7468.22</v>
      </c>
      <c r="FM30" s="300">
        <f t="shared" si="80"/>
        <v>7468.22</v>
      </c>
      <c r="FN30" s="300">
        <f t="shared" si="81"/>
        <v>7468.22</v>
      </c>
      <c r="FO30" s="300">
        <f t="shared" si="82"/>
        <v>7468.22</v>
      </c>
      <c r="FP30" s="300">
        <f t="shared" si="83"/>
        <v>7468.22</v>
      </c>
      <c r="FQ30" s="300">
        <f t="shared" si="84"/>
        <v>7468.22</v>
      </c>
      <c r="FR30" s="300">
        <f t="shared" si="85"/>
        <v>7468.22</v>
      </c>
      <c r="FS30" s="300">
        <f t="shared" si="86"/>
        <v>7468.22</v>
      </c>
      <c r="FT30" s="300">
        <f t="shared" si="87"/>
        <v>7468.22</v>
      </c>
      <c r="FU30" s="300">
        <f t="shared" si="88"/>
        <v>3734.11</v>
      </c>
      <c r="FV30" s="300">
        <f t="shared" si="89"/>
        <v>3734.11</v>
      </c>
      <c r="FW30" s="300">
        <f t="shared" si="90"/>
        <v>3734.11</v>
      </c>
      <c r="FX30" s="300">
        <f t="shared" si="91"/>
        <v>3734.11</v>
      </c>
      <c r="FY30" s="300">
        <f t="shared" si="92"/>
        <v>3734.11</v>
      </c>
      <c r="FZ30" s="300">
        <f t="shared" si="93"/>
        <v>3734.11</v>
      </c>
      <c r="GA30" s="300">
        <f t="shared" si="94"/>
        <v>3734.11</v>
      </c>
      <c r="GB30" s="300">
        <f t="shared" si="95"/>
        <v>3734.11</v>
      </c>
      <c r="GC30" s="300">
        <f t="shared" si="96"/>
        <v>3734.11</v>
      </c>
      <c r="GD30" s="300">
        <f t="shared" si="97"/>
        <v>3734.11</v>
      </c>
      <c r="GE30" s="300">
        <f t="shared" si="98"/>
        <v>3734.11</v>
      </c>
      <c r="GF30" s="300">
        <f t="shared" si="99"/>
        <v>3734.11</v>
      </c>
      <c r="GG30" s="300">
        <f t="shared" si="100"/>
        <v>0</v>
      </c>
      <c r="GH30" s="300">
        <f t="shared" si="101"/>
        <v>0</v>
      </c>
      <c r="GI30" s="300">
        <f t="shared" si="102"/>
        <v>0</v>
      </c>
      <c r="GJ30" s="300">
        <f t="shared" si="103"/>
        <v>0</v>
      </c>
      <c r="GK30" s="300">
        <f t="shared" si="104"/>
        <v>0</v>
      </c>
      <c r="GL30" s="300">
        <f t="shared" si="105"/>
        <v>0</v>
      </c>
      <c r="GM30" s="300">
        <f t="shared" si="106"/>
        <v>0</v>
      </c>
      <c r="GN30" s="300">
        <f t="shared" si="107"/>
        <v>0</v>
      </c>
      <c r="GO30" s="300">
        <f t="shared" si="108"/>
        <v>0</v>
      </c>
      <c r="GP30" s="300">
        <f t="shared" si="109"/>
        <v>0</v>
      </c>
      <c r="GQ30" s="300">
        <f t="shared" si="110"/>
        <v>0</v>
      </c>
      <c r="GR30" s="300">
        <f t="shared" si="111"/>
        <v>0</v>
      </c>
      <c r="GT30" s="120" t="str">
        <f>'Key assumptions'!$E$121</f>
        <v>$ Real (2024-2025)</v>
      </c>
      <c r="GU30" s="272"/>
      <c r="GV30" s="272"/>
      <c r="GW30" s="272"/>
      <c r="GX30" s="232">
        <f t="shared" si="118"/>
        <v>0</v>
      </c>
      <c r="GY30" s="232">
        <f t="shared" si="118"/>
        <v>0</v>
      </c>
      <c r="GZ30" s="232">
        <f t="shared" si="118"/>
        <v>0</v>
      </c>
      <c r="HA30" s="232">
        <f t="shared" si="117"/>
        <v>0</v>
      </c>
      <c r="HB30" s="232">
        <f t="shared" si="119"/>
        <v>0</v>
      </c>
      <c r="HC30" s="232">
        <f t="shared" si="119"/>
        <v>89618.64</v>
      </c>
      <c r="HD30" s="232">
        <f t="shared" si="119"/>
        <v>44809.32</v>
      </c>
      <c r="HE30" s="232">
        <f t="shared" si="119"/>
        <v>0</v>
      </c>
      <c r="HF30" s="232">
        <f t="shared" si="116"/>
        <v>134427.96</v>
      </c>
      <c r="HG30" s="232">
        <v>0</v>
      </c>
    </row>
    <row r="31" spans="1:215" hidden="1" x14ac:dyDescent="0.2">
      <c r="A31" s="298" t="s">
        <v>233</v>
      </c>
      <c r="B31" s="334" t="s">
        <v>281</v>
      </c>
      <c r="C31" s="298" t="s">
        <v>240</v>
      </c>
      <c r="D31" s="298" t="s">
        <v>278</v>
      </c>
      <c r="E31" s="298" t="s">
        <v>256</v>
      </c>
      <c r="F31" s="299">
        <v>175.57141333333334</v>
      </c>
      <c r="G31" s="299"/>
      <c r="H31" s="299">
        <v>0</v>
      </c>
      <c r="I31" s="299">
        <v>0</v>
      </c>
      <c r="J31" s="299">
        <v>0</v>
      </c>
      <c r="K31" s="299">
        <v>0</v>
      </c>
      <c r="L31" s="299">
        <v>0</v>
      </c>
      <c r="M31" s="299">
        <v>0</v>
      </c>
      <c r="N31" s="299">
        <v>0</v>
      </c>
      <c r="O31" s="299">
        <v>0</v>
      </c>
      <c r="P31" s="299">
        <v>0</v>
      </c>
      <c r="Q31" s="299">
        <v>0</v>
      </c>
      <c r="R31" s="299">
        <v>0</v>
      </c>
      <c r="S31" s="299">
        <v>0</v>
      </c>
      <c r="T31" s="299">
        <v>0</v>
      </c>
      <c r="U31" s="299">
        <v>0</v>
      </c>
      <c r="V31" s="299">
        <v>0</v>
      </c>
      <c r="W31" s="299">
        <v>0</v>
      </c>
      <c r="X31" s="299">
        <v>0</v>
      </c>
      <c r="Y31" s="299">
        <v>0</v>
      </c>
      <c r="Z31" s="299">
        <v>0</v>
      </c>
      <c r="AA31" s="299">
        <v>0</v>
      </c>
      <c r="AB31" s="299">
        <v>0</v>
      </c>
      <c r="AC31" s="299">
        <v>0</v>
      </c>
      <c r="AD31" s="299">
        <v>0</v>
      </c>
      <c r="AE31" s="299">
        <v>0</v>
      </c>
      <c r="AF31" s="299">
        <v>0</v>
      </c>
      <c r="AG31" s="299">
        <v>0</v>
      </c>
      <c r="AH31" s="299">
        <v>0</v>
      </c>
      <c r="AI31" s="299">
        <v>0</v>
      </c>
      <c r="AJ31" s="299">
        <v>0</v>
      </c>
      <c r="AK31" s="299">
        <v>0</v>
      </c>
      <c r="AL31" s="299">
        <v>0</v>
      </c>
      <c r="AM31" s="299">
        <v>0</v>
      </c>
      <c r="AN31" s="299">
        <v>0</v>
      </c>
      <c r="AO31" s="299">
        <v>0</v>
      </c>
      <c r="AP31" s="299">
        <v>0</v>
      </c>
      <c r="AQ31" s="299">
        <v>0</v>
      </c>
      <c r="AR31" s="299">
        <v>0</v>
      </c>
      <c r="AS31" s="299">
        <v>0</v>
      </c>
      <c r="AT31" s="299">
        <v>0</v>
      </c>
      <c r="AU31" s="299">
        <v>0</v>
      </c>
      <c r="AV31" s="299">
        <v>0</v>
      </c>
      <c r="AW31" s="299">
        <v>0</v>
      </c>
      <c r="AX31" s="299">
        <v>0</v>
      </c>
      <c r="AY31" s="299">
        <v>0</v>
      </c>
      <c r="AZ31" s="299">
        <v>0</v>
      </c>
      <c r="BA31" s="299">
        <v>0</v>
      </c>
      <c r="BB31" s="299">
        <v>0</v>
      </c>
      <c r="BC31" s="299">
        <v>0</v>
      </c>
      <c r="BD31" s="299">
        <v>0</v>
      </c>
      <c r="BE31" s="299">
        <v>0</v>
      </c>
      <c r="BF31" s="299">
        <v>0</v>
      </c>
      <c r="BG31" s="299">
        <v>0</v>
      </c>
      <c r="BH31" s="299">
        <v>0</v>
      </c>
      <c r="BI31" s="299">
        <v>0</v>
      </c>
      <c r="BJ31" s="299">
        <v>0</v>
      </c>
      <c r="BK31" s="299">
        <v>0</v>
      </c>
      <c r="BL31" s="299">
        <v>0</v>
      </c>
      <c r="BM31" s="299">
        <v>0</v>
      </c>
      <c r="BN31" s="299">
        <v>0</v>
      </c>
      <c r="BO31" s="299">
        <v>0</v>
      </c>
      <c r="BP31" s="299">
        <v>0.30769230769230771</v>
      </c>
      <c r="BQ31" s="299">
        <v>0.30769230769230771</v>
      </c>
      <c r="BR31" s="299">
        <v>0.30769230769230771</v>
      </c>
      <c r="BS31" s="299">
        <v>0.30769230769230771</v>
      </c>
      <c r="BT31" s="299">
        <v>0.30769230769230771</v>
      </c>
      <c r="BU31" s="299">
        <v>0.30769230769230771</v>
      </c>
      <c r="BV31" s="299">
        <v>0.30769230769230771</v>
      </c>
      <c r="BW31" s="299">
        <v>0.30769230769230771</v>
      </c>
      <c r="BX31" s="299">
        <v>0.30769230769230771</v>
      </c>
      <c r="BY31" s="299">
        <v>0.30769230769230771</v>
      </c>
      <c r="BZ31" s="299">
        <v>0.30769230769230771</v>
      </c>
      <c r="CA31" s="299">
        <v>0.30769230769230771</v>
      </c>
      <c r="CB31" s="299">
        <v>7.6923076923076927E-2</v>
      </c>
      <c r="CC31" s="299">
        <v>7.6923076923076927E-2</v>
      </c>
      <c r="CD31" s="299">
        <v>7.6923076923076927E-2</v>
      </c>
      <c r="CE31" s="299">
        <v>7.6923076923076927E-2</v>
      </c>
      <c r="CF31" s="299">
        <v>7.6923076923076927E-2</v>
      </c>
      <c r="CG31" s="299">
        <v>7.6923076923076927E-2</v>
      </c>
      <c r="CH31" s="299">
        <v>7.6923076923076927E-2</v>
      </c>
      <c r="CI31" s="299">
        <v>7.6923076923076927E-2</v>
      </c>
      <c r="CJ31" s="299">
        <v>7.6923076923076927E-2</v>
      </c>
      <c r="CK31" s="299">
        <v>7.6923076923076927E-2</v>
      </c>
      <c r="CL31" s="299">
        <v>7.6923076923076927E-2</v>
      </c>
      <c r="CM31" s="299">
        <v>7.6923076923076927E-2</v>
      </c>
      <c r="CN31" s="299">
        <v>0</v>
      </c>
      <c r="CO31" s="299">
        <v>0</v>
      </c>
      <c r="CP31" s="299">
        <v>0</v>
      </c>
      <c r="CQ31" s="299">
        <v>0</v>
      </c>
      <c r="CR31" s="299">
        <v>0</v>
      </c>
      <c r="CS31" s="299">
        <v>0</v>
      </c>
      <c r="CT31" s="299">
        <v>0</v>
      </c>
      <c r="CU31" s="299">
        <v>0</v>
      </c>
      <c r="CV31" s="299">
        <v>0</v>
      </c>
      <c r="CW31" s="299">
        <v>0</v>
      </c>
      <c r="CX31" s="299">
        <v>0</v>
      </c>
      <c r="CY31" s="299">
        <v>0</v>
      </c>
      <c r="DA31" s="300">
        <f t="shared" si="16"/>
        <v>0</v>
      </c>
      <c r="DB31" s="300">
        <f t="shared" si="17"/>
        <v>0</v>
      </c>
      <c r="DC31" s="300">
        <f t="shared" si="18"/>
        <v>0</v>
      </c>
      <c r="DD31" s="300">
        <f t="shared" si="19"/>
        <v>0</v>
      </c>
      <c r="DE31" s="300">
        <f t="shared" si="20"/>
        <v>0</v>
      </c>
      <c r="DF31" s="300">
        <f t="shared" si="21"/>
        <v>0</v>
      </c>
      <c r="DG31" s="300">
        <f t="shared" si="22"/>
        <v>0</v>
      </c>
      <c r="DH31" s="300">
        <f t="shared" si="23"/>
        <v>0</v>
      </c>
      <c r="DI31" s="300">
        <f t="shared" si="24"/>
        <v>0</v>
      </c>
      <c r="DJ31" s="300">
        <f t="shared" si="25"/>
        <v>0</v>
      </c>
      <c r="DK31" s="300">
        <f t="shared" si="26"/>
        <v>0</v>
      </c>
      <c r="DL31" s="300">
        <f t="shared" si="27"/>
        <v>0</v>
      </c>
      <c r="DM31" s="300">
        <f t="shared" si="28"/>
        <v>0</v>
      </c>
      <c r="DN31" s="300">
        <f t="shared" si="29"/>
        <v>0</v>
      </c>
      <c r="DO31" s="300">
        <f t="shared" si="30"/>
        <v>0</v>
      </c>
      <c r="DP31" s="300">
        <f t="shared" si="31"/>
        <v>0</v>
      </c>
      <c r="DQ31" s="300">
        <f t="shared" si="32"/>
        <v>0</v>
      </c>
      <c r="DR31" s="300">
        <f t="shared" si="33"/>
        <v>0</v>
      </c>
      <c r="DS31" s="300">
        <f t="shared" si="34"/>
        <v>0</v>
      </c>
      <c r="DT31" s="300">
        <f t="shared" si="35"/>
        <v>0</v>
      </c>
      <c r="DU31" s="300">
        <f t="shared" si="36"/>
        <v>0</v>
      </c>
      <c r="DV31" s="300">
        <f t="shared" si="37"/>
        <v>0</v>
      </c>
      <c r="DW31" s="300">
        <f t="shared" si="38"/>
        <v>0</v>
      </c>
      <c r="DX31" s="300">
        <f t="shared" si="39"/>
        <v>0</v>
      </c>
      <c r="DY31" s="300">
        <f t="shared" si="40"/>
        <v>0</v>
      </c>
      <c r="DZ31" s="300">
        <f t="shared" si="41"/>
        <v>0</v>
      </c>
      <c r="EA31" s="300">
        <f t="shared" si="42"/>
        <v>0</v>
      </c>
      <c r="EB31" s="300">
        <f t="shared" si="43"/>
        <v>0</v>
      </c>
      <c r="EC31" s="300">
        <f t="shared" si="44"/>
        <v>0</v>
      </c>
      <c r="ED31" s="300">
        <f t="shared" si="45"/>
        <v>0</v>
      </c>
      <c r="EE31" s="300">
        <f t="shared" si="46"/>
        <v>0</v>
      </c>
      <c r="EF31" s="300">
        <f t="shared" si="47"/>
        <v>0</v>
      </c>
      <c r="EG31" s="300">
        <f t="shared" si="48"/>
        <v>0</v>
      </c>
      <c r="EH31" s="300">
        <f t="shared" si="49"/>
        <v>0</v>
      </c>
      <c r="EI31" s="300">
        <f t="shared" si="50"/>
        <v>0</v>
      </c>
      <c r="EJ31" s="300">
        <f t="shared" si="51"/>
        <v>0</v>
      </c>
      <c r="EK31" s="300">
        <f t="shared" si="52"/>
        <v>0</v>
      </c>
      <c r="EL31" s="300">
        <f t="shared" si="53"/>
        <v>0</v>
      </c>
      <c r="EM31" s="300">
        <f t="shared" si="54"/>
        <v>0</v>
      </c>
      <c r="EN31" s="300">
        <f t="shared" si="55"/>
        <v>0</v>
      </c>
      <c r="EO31" s="300">
        <f t="shared" si="56"/>
        <v>0</v>
      </c>
      <c r="EP31" s="300">
        <f t="shared" si="57"/>
        <v>0</v>
      </c>
      <c r="EQ31" s="300">
        <f t="shared" si="58"/>
        <v>0</v>
      </c>
      <c r="ER31" s="300">
        <f t="shared" si="59"/>
        <v>0</v>
      </c>
      <c r="ES31" s="300">
        <f t="shared" si="60"/>
        <v>0</v>
      </c>
      <c r="ET31" s="300">
        <f t="shared" si="61"/>
        <v>0</v>
      </c>
      <c r="EU31" s="300">
        <f t="shared" si="62"/>
        <v>0</v>
      </c>
      <c r="EV31" s="300">
        <f t="shared" si="63"/>
        <v>0</v>
      </c>
      <c r="EW31" s="300">
        <f t="shared" si="64"/>
        <v>0</v>
      </c>
      <c r="EX31" s="300">
        <f t="shared" si="65"/>
        <v>0</v>
      </c>
      <c r="EY31" s="300">
        <f t="shared" si="66"/>
        <v>0</v>
      </c>
      <c r="EZ31" s="300">
        <f t="shared" si="67"/>
        <v>0</v>
      </c>
      <c r="FA31" s="300">
        <f t="shared" si="68"/>
        <v>0</v>
      </c>
      <c r="FB31" s="300">
        <f t="shared" si="69"/>
        <v>0</v>
      </c>
      <c r="FC31" s="300">
        <f t="shared" si="70"/>
        <v>0</v>
      </c>
      <c r="FD31" s="300">
        <f t="shared" si="71"/>
        <v>0</v>
      </c>
      <c r="FE31" s="300">
        <f t="shared" si="72"/>
        <v>0</v>
      </c>
      <c r="FF31" s="300">
        <f t="shared" si="73"/>
        <v>0</v>
      </c>
      <c r="FG31" s="300">
        <f t="shared" si="74"/>
        <v>0</v>
      </c>
      <c r="FH31" s="300">
        <f t="shared" si="75"/>
        <v>0</v>
      </c>
      <c r="FI31" s="300">
        <f t="shared" si="76"/>
        <v>8103.2960000000003</v>
      </c>
      <c r="FJ31" s="300">
        <f t="shared" si="77"/>
        <v>8103.2960000000003</v>
      </c>
      <c r="FK31" s="300">
        <f t="shared" si="78"/>
        <v>8103.2960000000003</v>
      </c>
      <c r="FL31" s="300">
        <f t="shared" si="79"/>
        <v>8103.2960000000003</v>
      </c>
      <c r="FM31" s="300">
        <f t="shared" si="80"/>
        <v>8103.2960000000003</v>
      </c>
      <c r="FN31" s="300">
        <f t="shared" si="81"/>
        <v>8103.2960000000003</v>
      </c>
      <c r="FO31" s="300">
        <f t="shared" si="82"/>
        <v>8103.2960000000003</v>
      </c>
      <c r="FP31" s="300">
        <f t="shared" si="83"/>
        <v>8103.2960000000003</v>
      </c>
      <c r="FQ31" s="300">
        <f t="shared" si="84"/>
        <v>8103.2960000000003</v>
      </c>
      <c r="FR31" s="300">
        <f t="shared" si="85"/>
        <v>8103.2960000000003</v>
      </c>
      <c r="FS31" s="300">
        <f t="shared" si="86"/>
        <v>8103.2960000000003</v>
      </c>
      <c r="FT31" s="300">
        <f t="shared" si="87"/>
        <v>8103.2960000000003</v>
      </c>
      <c r="FU31" s="300">
        <f t="shared" si="88"/>
        <v>2025.8240000000001</v>
      </c>
      <c r="FV31" s="300">
        <f t="shared" si="89"/>
        <v>2025.8240000000001</v>
      </c>
      <c r="FW31" s="300">
        <f t="shared" si="90"/>
        <v>2025.8240000000001</v>
      </c>
      <c r="FX31" s="300">
        <f t="shared" si="91"/>
        <v>2025.8240000000001</v>
      </c>
      <c r="FY31" s="300">
        <f t="shared" si="92"/>
        <v>2025.8240000000001</v>
      </c>
      <c r="FZ31" s="300">
        <f t="shared" si="93"/>
        <v>2025.8240000000001</v>
      </c>
      <c r="GA31" s="300">
        <f t="shared" si="94"/>
        <v>2025.8240000000001</v>
      </c>
      <c r="GB31" s="300">
        <f t="shared" si="95"/>
        <v>2025.8240000000001</v>
      </c>
      <c r="GC31" s="300">
        <f t="shared" si="96"/>
        <v>2025.8240000000001</v>
      </c>
      <c r="GD31" s="300">
        <f t="shared" si="97"/>
        <v>2025.8240000000001</v>
      </c>
      <c r="GE31" s="300">
        <f t="shared" si="98"/>
        <v>2025.8240000000001</v>
      </c>
      <c r="GF31" s="300">
        <f t="shared" si="99"/>
        <v>2025.8240000000001</v>
      </c>
      <c r="GG31" s="300">
        <f t="shared" si="100"/>
        <v>0</v>
      </c>
      <c r="GH31" s="300">
        <f t="shared" si="101"/>
        <v>0</v>
      </c>
      <c r="GI31" s="300">
        <f t="shared" si="102"/>
        <v>0</v>
      </c>
      <c r="GJ31" s="300">
        <f t="shared" si="103"/>
        <v>0</v>
      </c>
      <c r="GK31" s="300">
        <f t="shared" si="104"/>
        <v>0</v>
      </c>
      <c r="GL31" s="300">
        <f t="shared" si="105"/>
        <v>0</v>
      </c>
      <c r="GM31" s="300">
        <f t="shared" si="106"/>
        <v>0</v>
      </c>
      <c r="GN31" s="300">
        <f t="shared" si="107"/>
        <v>0</v>
      </c>
      <c r="GO31" s="300">
        <f t="shared" si="108"/>
        <v>0</v>
      </c>
      <c r="GP31" s="300">
        <f t="shared" si="109"/>
        <v>0</v>
      </c>
      <c r="GQ31" s="300">
        <f t="shared" si="110"/>
        <v>0</v>
      </c>
      <c r="GR31" s="300">
        <f t="shared" si="111"/>
        <v>0</v>
      </c>
      <c r="GT31" s="120" t="str">
        <f>'Key assumptions'!$E$121</f>
        <v>$ Real (2024-2025)</v>
      </c>
      <c r="GU31" s="272"/>
      <c r="GV31" s="272"/>
      <c r="GW31" s="272"/>
      <c r="GX31" s="232">
        <f t="shared" si="118"/>
        <v>0</v>
      </c>
      <c r="GY31" s="232">
        <f t="shared" si="118"/>
        <v>0</v>
      </c>
      <c r="GZ31" s="232">
        <f t="shared" si="118"/>
        <v>0</v>
      </c>
      <c r="HA31" s="232">
        <f t="shared" si="117"/>
        <v>0</v>
      </c>
      <c r="HB31" s="232">
        <f t="shared" si="119"/>
        <v>0</v>
      </c>
      <c r="HC31" s="232">
        <f t="shared" si="119"/>
        <v>97239.552000000011</v>
      </c>
      <c r="HD31" s="232">
        <f t="shared" si="119"/>
        <v>24309.888000000003</v>
      </c>
      <c r="HE31" s="232">
        <f t="shared" si="119"/>
        <v>0</v>
      </c>
      <c r="HF31" s="232">
        <f t="shared" si="116"/>
        <v>121549.44000000002</v>
      </c>
      <c r="HG31" s="232">
        <v>0</v>
      </c>
    </row>
    <row r="32" spans="1:215" hidden="1" x14ac:dyDescent="0.2">
      <c r="A32" s="298" t="s">
        <v>234</v>
      </c>
      <c r="B32" s="334" t="s">
        <v>282</v>
      </c>
      <c r="C32" s="298" t="s">
        <v>240</v>
      </c>
      <c r="D32" s="298" t="s">
        <v>278</v>
      </c>
      <c r="E32" s="298" t="s">
        <v>244</v>
      </c>
      <c r="F32" s="299">
        <v>229.27163999999999</v>
      </c>
      <c r="G32" s="299"/>
      <c r="H32" s="299">
        <v>0</v>
      </c>
      <c r="I32" s="299">
        <v>0</v>
      </c>
      <c r="J32" s="299">
        <v>0</v>
      </c>
      <c r="K32" s="299">
        <v>0</v>
      </c>
      <c r="L32" s="299">
        <v>0</v>
      </c>
      <c r="M32" s="299">
        <v>0</v>
      </c>
      <c r="N32" s="299">
        <v>0</v>
      </c>
      <c r="O32" s="299">
        <v>0</v>
      </c>
      <c r="P32" s="299">
        <v>0</v>
      </c>
      <c r="Q32" s="299">
        <v>0</v>
      </c>
      <c r="R32" s="299">
        <v>0</v>
      </c>
      <c r="S32" s="299">
        <v>0</v>
      </c>
      <c r="T32" s="299">
        <v>0</v>
      </c>
      <c r="U32" s="299">
        <v>0</v>
      </c>
      <c r="V32" s="299">
        <v>0</v>
      </c>
      <c r="W32" s="299">
        <v>0</v>
      </c>
      <c r="X32" s="299">
        <v>0</v>
      </c>
      <c r="Y32" s="299">
        <v>0</v>
      </c>
      <c r="Z32" s="299">
        <v>0</v>
      </c>
      <c r="AA32" s="299">
        <v>0</v>
      </c>
      <c r="AB32" s="299">
        <v>0</v>
      </c>
      <c r="AC32" s="299">
        <v>0</v>
      </c>
      <c r="AD32" s="299">
        <v>0</v>
      </c>
      <c r="AE32" s="299">
        <v>0</v>
      </c>
      <c r="AF32" s="299">
        <v>0</v>
      </c>
      <c r="AG32" s="299">
        <v>0</v>
      </c>
      <c r="AH32" s="299">
        <v>0</v>
      </c>
      <c r="AI32" s="299">
        <v>0</v>
      </c>
      <c r="AJ32" s="299">
        <v>0</v>
      </c>
      <c r="AK32" s="299">
        <v>0</v>
      </c>
      <c r="AL32" s="299">
        <v>0</v>
      </c>
      <c r="AM32" s="299">
        <v>0</v>
      </c>
      <c r="AN32" s="299">
        <v>0</v>
      </c>
      <c r="AO32" s="299">
        <v>0</v>
      </c>
      <c r="AP32" s="299">
        <v>0</v>
      </c>
      <c r="AQ32" s="299">
        <v>0</v>
      </c>
      <c r="AR32" s="299">
        <v>0</v>
      </c>
      <c r="AS32" s="299">
        <v>0</v>
      </c>
      <c r="AT32" s="299">
        <v>0</v>
      </c>
      <c r="AU32" s="299">
        <v>0</v>
      </c>
      <c r="AV32" s="299">
        <v>0</v>
      </c>
      <c r="AW32" s="299">
        <v>0</v>
      </c>
      <c r="AX32" s="299">
        <v>0</v>
      </c>
      <c r="AY32" s="299">
        <v>0</v>
      </c>
      <c r="AZ32" s="299">
        <v>0</v>
      </c>
      <c r="BA32" s="299">
        <v>0</v>
      </c>
      <c r="BB32" s="299">
        <v>0</v>
      </c>
      <c r="BC32" s="299">
        <v>0</v>
      </c>
      <c r="BD32" s="299">
        <v>0</v>
      </c>
      <c r="BE32" s="299">
        <v>0</v>
      </c>
      <c r="BF32" s="299">
        <v>0</v>
      </c>
      <c r="BG32" s="299">
        <v>0</v>
      </c>
      <c r="BH32" s="299">
        <v>0</v>
      </c>
      <c r="BI32" s="299">
        <v>0</v>
      </c>
      <c r="BJ32" s="299">
        <v>0</v>
      </c>
      <c r="BK32" s="299">
        <v>0</v>
      </c>
      <c r="BL32" s="299">
        <v>0</v>
      </c>
      <c r="BM32" s="299">
        <v>0</v>
      </c>
      <c r="BN32" s="299">
        <v>0</v>
      </c>
      <c r="BO32" s="299">
        <v>0</v>
      </c>
      <c r="BP32" s="299">
        <v>0.15384615384615383</v>
      </c>
      <c r="BQ32" s="299">
        <v>0.15384615384615383</v>
      </c>
      <c r="BR32" s="299">
        <v>0.15384615384615383</v>
      </c>
      <c r="BS32" s="299">
        <v>0.15384615384615383</v>
      </c>
      <c r="BT32" s="299">
        <v>0.15384615384615383</v>
      </c>
      <c r="BU32" s="299">
        <v>0.15384615384615383</v>
      </c>
      <c r="BV32" s="299">
        <v>0.15384615384615383</v>
      </c>
      <c r="BW32" s="299">
        <v>0.15384615384615383</v>
      </c>
      <c r="BX32" s="299">
        <v>0.15384615384615383</v>
      </c>
      <c r="BY32" s="299">
        <v>0.15384615384615383</v>
      </c>
      <c r="BZ32" s="299">
        <v>0.15384615384615383</v>
      </c>
      <c r="CA32" s="299">
        <v>0.15384615384615383</v>
      </c>
      <c r="CB32" s="299">
        <v>3.8461538461538457E-2</v>
      </c>
      <c r="CC32" s="299">
        <v>3.8461538461538457E-2</v>
      </c>
      <c r="CD32" s="299">
        <v>3.8461538461538457E-2</v>
      </c>
      <c r="CE32" s="299">
        <v>3.8461538461538457E-2</v>
      </c>
      <c r="CF32" s="299">
        <v>3.8461538461538457E-2</v>
      </c>
      <c r="CG32" s="299">
        <v>3.8461538461538457E-2</v>
      </c>
      <c r="CH32" s="299">
        <v>3.8461538461538457E-2</v>
      </c>
      <c r="CI32" s="299">
        <v>3.8461538461538457E-2</v>
      </c>
      <c r="CJ32" s="299">
        <v>3.8461538461538457E-2</v>
      </c>
      <c r="CK32" s="299">
        <v>3.8461538461538457E-2</v>
      </c>
      <c r="CL32" s="299">
        <v>3.8461538461538457E-2</v>
      </c>
      <c r="CM32" s="299">
        <v>3.8461538461538457E-2</v>
      </c>
      <c r="CN32" s="299">
        <v>0</v>
      </c>
      <c r="CO32" s="299">
        <v>0</v>
      </c>
      <c r="CP32" s="299">
        <v>0</v>
      </c>
      <c r="CQ32" s="299">
        <v>0</v>
      </c>
      <c r="CR32" s="299">
        <v>0</v>
      </c>
      <c r="CS32" s="299">
        <v>0</v>
      </c>
      <c r="CT32" s="299">
        <v>0</v>
      </c>
      <c r="CU32" s="299">
        <v>0</v>
      </c>
      <c r="CV32" s="299">
        <v>0</v>
      </c>
      <c r="CW32" s="299">
        <v>0</v>
      </c>
      <c r="CX32" s="299">
        <v>0</v>
      </c>
      <c r="CY32" s="299">
        <v>0</v>
      </c>
      <c r="DA32" s="300">
        <f t="shared" si="16"/>
        <v>0</v>
      </c>
      <c r="DB32" s="300">
        <f t="shared" si="17"/>
        <v>0</v>
      </c>
      <c r="DC32" s="300">
        <f t="shared" si="18"/>
        <v>0</v>
      </c>
      <c r="DD32" s="300">
        <f t="shared" si="19"/>
        <v>0</v>
      </c>
      <c r="DE32" s="300">
        <f t="shared" si="20"/>
        <v>0</v>
      </c>
      <c r="DF32" s="300">
        <f t="shared" si="21"/>
        <v>0</v>
      </c>
      <c r="DG32" s="300">
        <f t="shared" si="22"/>
        <v>0</v>
      </c>
      <c r="DH32" s="300">
        <f t="shared" si="23"/>
        <v>0</v>
      </c>
      <c r="DI32" s="300">
        <f t="shared" si="24"/>
        <v>0</v>
      </c>
      <c r="DJ32" s="300">
        <f t="shared" si="25"/>
        <v>0</v>
      </c>
      <c r="DK32" s="300">
        <f t="shared" si="26"/>
        <v>0</v>
      </c>
      <c r="DL32" s="300">
        <f t="shared" si="27"/>
        <v>0</v>
      </c>
      <c r="DM32" s="300">
        <f t="shared" si="28"/>
        <v>0</v>
      </c>
      <c r="DN32" s="300">
        <f t="shared" si="29"/>
        <v>0</v>
      </c>
      <c r="DO32" s="300">
        <f t="shared" si="30"/>
        <v>0</v>
      </c>
      <c r="DP32" s="300">
        <f t="shared" si="31"/>
        <v>0</v>
      </c>
      <c r="DQ32" s="300">
        <f t="shared" si="32"/>
        <v>0</v>
      </c>
      <c r="DR32" s="300">
        <f t="shared" si="33"/>
        <v>0</v>
      </c>
      <c r="DS32" s="300">
        <f t="shared" si="34"/>
        <v>0</v>
      </c>
      <c r="DT32" s="300">
        <f t="shared" si="35"/>
        <v>0</v>
      </c>
      <c r="DU32" s="300">
        <f t="shared" si="36"/>
        <v>0</v>
      </c>
      <c r="DV32" s="300">
        <f t="shared" si="37"/>
        <v>0</v>
      </c>
      <c r="DW32" s="300">
        <f t="shared" si="38"/>
        <v>0</v>
      </c>
      <c r="DX32" s="300">
        <f t="shared" si="39"/>
        <v>0</v>
      </c>
      <c r="DY32" s="300">
        <f t="shared" si="40"/>
        <v>0</v>
      </c>
      <c r="DZ32" s="300">
        <f t="shared" si="41"/>
        <v>0</v>
      </c>
      <c r="EA32" s="300">
        <f t="shared" si="42"/>
        <v>0</v>
      </c>
      <c r="EB32" s="300">
        <f t="shared" si="43"/>
        <v>0</v>
      </c>
      <c r="EC32" s="300">
        <f t="shared" si="44"/>
        <v>0</v>
      </c>
      <c r="ED32" s="300">
        <f t="shared" si="45"/>
        <v>0</v>
      </c>
      <c r="EE32" s="300">
        <f t="shared" si="46"/>
        <v>0</v>
      </c>
      <c r="EF32" s="300">
        <f t="shared" si="47"/>
        <v>0</v>
      </c>
      <c r="EG32" s="300">
        <f t="shared" si="48"/>
        <v>0</v>
      </c>
      <c r="EH32" s="300">
        <f t="shared" si="49"/>
        <v>0</v>
      </c>
      <c r="EI32" s="300">
        <f t="shared" si="50"/>
        <v>0</v>
      </c>
      <c r="EJ32" s="300">
        <f t="shared" si="51"/>
        <v>0</v>
      </c>
      <c r="EK32" s="300">
        <f t="shared" si="52"/>
        <v>0</v>
      </c>
      <c r="EL32" s="300">
        <f t="shared" si="53"/>
        <v>0</v>
      </c>
      <c r="EM32" s="300">
        <f t="shared" si="54"/>
        <v>0</v>
      </c>
      <c r="EN32" s="300">
        <f t="shared" si="55"/>
        <v>0</v>
      </c>
      <c r="EO32" s="300">
        <f t="shared" si="56"/>
        <v>0</v>
      </c>
      <c r="EP32" s="300">
        <f t="shared" si="57"/>
        <v>0</v>
      </c>
      <c r="EQ32" s="300">
        <f t="shared" si="58"/>
        <v>0</v>
      </c>
      <c r="ER32" s="300">
        <f t="shared" si="59"/>
        <v>0</v>
      </c>
      <c r="ES32" s="300">
        <f t="shared" si="60"/>
        <v>0</v>
      </c>
      <c r="ET32" s="300">
        <f t="shared" si="61"/>
        <v>0</v>
      </c>
      <c r="EU32" s="300">
        <f t="shared" si="62"/>
        <v>0</v>
      </c>
      <c r="EV32" s="300">
        <f t="shared" si="63"/>
        <v>0</v>
      </c>
      <c r="EW32" s="300">
        <f t="shared" si="64"/>
        <v>0</v>
      </c>
      <c r="EX32" s="300">
        <f t="shared" si="65"/>
        <v>0</v>
      </c>
      <c r="EY32" s="300">
        <f t="shared" si="66"/>
        <v>0</v>
      </c>
      <c r="EZ32" s="300">
        <f t="shared" si="67"/>
        <v>0</v>
      </c>
      <c r="FA32" s="300">
        <f t="shared" si="68"/>
        <v>0</v>
      </c>
      <c r="FB32" s="300">
        <f t="shared" si="69"/>
        <v>0</v>
      </c>
      <c r="FC32" s="300">
        <f t="shared" si="70"/>
        <v>0</v>
      </c>
      <c r="FD32" s="300">
        <f t="shared" si="71"/>
        <v>0</v>
      </c>
      <c r="FE32" s="300">
        <f t="shared" si="72"/>
        <v>0</v>
      </c>
      <c r="FF32" s="300">
        <f t="shared" si="73"/>
        <v>0</v>
      </c>
      <c r="FG32" s="300">
        <f t="shared" si="74"/>
        <v>0</v>
      </c>
      <c r="FH32" s="300">
        <f t="shared" si="75"/>
        <v>0</v>
      </c>
      <c r="FI32" s="300">
        <f t="shared" si="76"/>
        <v>5290.8839999999991</v>
      </c>
      <c r="FJ32" s="300">
        <f t="shared" si="77"/>
        <v>5290.8839999999991</v>
      </c>
      <c r="FK32" s="300">
        <f t="shared" si="78"/>
        <v>5290.8839999999991</v>
      </c>
      <c r="FL32" s="300">
        <f t="shared" si="79"/>
        <v>5290.8839999999991</v>
      </c>
      <c r="FM32" s="300">
        <f t="shared" si="80"/>
        <v>5290.8839999999991</v>
      </c>
      <c r="FN32" s="300">
        <f t="shared" si="81"/>
        <v>5290.8839999999991</v>
      </c>
      <c r="FO32" s="300">
        <f t="shared" si="82"/>
        <v>5290.8839999999991</v>
      </c>
      <c r="FP32" s="300">
        <f t="shared" si="83"/>
        <v>5290.8839999999991</v>
      </c>
      <c r="FQ32" s="300">
        <f t="shared" si="84"/>
        <v>5290.8839999999991</v>
      </c>
      <c r="FR32" s="300">
        <f t="shared" si="85"/>
        <v>5290.8839999999991</v>
      </c>
      <c r="FS32" s="300">
        <f t="shared" si="86"/>
        <v>5290.8839999999991</v>
      </c>
      <c r="FT32" s="300">
        <f t="shared" si="87"/>
        <v>5290.8839999999991</v>
      </c>
      <c r="FU32" s="300">
        <f t="shared" si="88"/>
        <v>1322.7209999999998</v>
      </c>
      <c r="FV32" s="300">
        <f t="shared" si="89"/>
        <v>1322.7209999999998</v>
      </c>
      <c r="FW32" s="300">
        <f t="shared" si="90"/>
        <v>1322.7209999999998</v>
      </c>
      <c r="FX32" s="300">
        <f t="shared" si="91"/>
        <v>1322.7209999999998</v>
      </c>
      <c r="FY32" s="300">
        <f t="shared" si="92"/>
        <v>1322.7209999999998</v>
      </c>
      <c r="FZ32" s="300">
        <f t="shared" si="93"/>
        <v>1322.7209999999998</v>
      </c>
      <c r="GA32" s="300">
        <f t="shared" si="94"/>
        <v>1322.7209999999998</v>
      </c>
      <c r="GB32" s="300">
        <f t="shared" si="95"/>
        <v>1322.7209999999998</v>
      </c>
      <c r="GC32" s="300">
        <f t="shared" si="96"/>
        <v>1322.7209999999998</v>
      </c>
      <c r="GD32" s="300">
        <f t="shared" si="97"/>
        <v>1322.7209999999998</v>
      </c>
      <c r="GE32" s="300">
        <f t="shared" si="98"/>
        <v>1322.7209999999998</v>
      </c>
      <c r="GF32" s="300">
        <f t="shared" si="99"/>
        <v>1322.7209999999998</v>
      </c>
      <c r="GG32" s="300">
        <f t="shared" si="100"/>
        <v>0</v>
      </c>
      <c r="GH32" s="300">
        <f t="shared" si="101"/>
        <v>0</v>
      </c>
      <c r="GI32" s="300">
        <f t="shared" si="102"/>
        <v>0</v>
      </c>
      <c r="GJ32" s="300">
        <f t="shared" si="103"/>
        <v>0</v>
      </c>
      <c r="GK32" s="300">
        <f t="shared" si="104"/>
        <v>0</v>
      </c>
      <c r="GL32" s="300">
        <f t="shared" si="105"/>
        <v>0</v>
      </c>
      <c r="GM32" s="300">
        <f t="shared" si="106"/>
        <v>0</v>
      </c>
      <c r="GN32" s="300">
        <f t="shared" si="107"/>
        <v>0</v>
      </c>
      <c r="GO32" s="300">
        <f t="shared" si="108"/>
        <v>0</v>
      </c>
      <c r="GP32" s="300">
        <f t="shared" si="109"/>
        <v>0</v>
      </c>
      <c r="GQ32" s="300">
        <f t="shared" si="110"/>
        <v>0</v>
      </c>
      <c r="GR32" s="300">
        <f t="shared" si="111"/>
        <v>0</v>
      </c>
      <c r="GT32" s="120" t="str">
        <f>'Key assumptions'!$E$121</f>
        <v>$ Real (2024-2025)</v>
      </c>
      <c r="GU32" s="272"/>
      <c r="GV32" s="272"/>
      <c r="GW32" s="272"/>
      <c r="GX32" s="232">
        <f t="shared" si="118"/>
        <v>0</v>
      </c>
      <c r="GY32" s="232">
        <f t="shared" si="118"/>
        <v>0</v>
      </c>
      <c r="GZ32" s="232">
        <f t="shared" si="118"/>
        <v>0</v>
      </c>
      <c r="HA32" s="232">
        <f t="shared" si="117"/>
        <v>0</v>
      </c>
      <c r="HB32" s="232">
        <f t="shared" si="119"/>
        <v>0</v>
      </c>
      <c r="HC32" s="232">
        <f t="shared" si="119"/>
        <v>63490.607999999986</v>
      </c>
      <c r="HD32" s="232">
        <f t="shared" si="119"/>
        <v>15872.651999999996</v>
      </c>
      <c r="HE32" s="232">
        <f t="shared" si="119"/>
        <v>0</v>
      </c>
      <c r="HF32" s="232">
        <f t="shared" si="116"/>
        <v>79363.25999999998</v>
      </c>
      <c r="HG32" s="232">
        <v>0</v>
      </c>
    </row>
    <row r="33" spans="1:215" hidden="1" x14ac:dyDescent="0.2">
      <c r="A33" s="298" t="s">
        <v>234</v>
      </c>
      <c r="B33" s="334" t="s">
        <v>283</v>
      </c>
      <c r="C33" s="298" t="s">
        <v>240</v>
      </c>
      <c r="D33" s="298" t="s">
        <v>278</v>
      </c>
      <c r="E33" s="298" t="s">
        <v>264</v>
      </c>
      <c r="F33" s="299">
        <v>246.30926666666664</v>
      </c>
      <c r="G33" s="299"/>
      <c r="H33" s="299">
        <v>0</v>
      </c>
      <c r="I33" s="299">
        <v>0</v>
      </c>
      <c r="J33" s="299">
        <v>0</v>
      </c>
      <c r="K33" s="299">
        <v>0</v>
      </c>
      <c r="L33" s="299">
        <v>0</v>
      </c>
      <c r="M33" s="299">
        <v>0</v>
      </c>
      <c r="N33" s="299">
        <v>0</v>
      </c>
      <c r="O33" s="299">
        <v>0</v>
      </c>
      <c r="P33" s="299">
        <v>0</v>
      </c>
      <c r="Q33" s="299">
        <v>0</v>
      </c>
      <c r="R33" s="299">
        <v>0</v>
      </c>
      <c r="S33" s="299">
        <v>0</v>
      </c>
      <c r="T33" s="299">
        <v>0</v>
      </c>
      <c r="U33" s="299">
        <v>0</v>
      </c>
      <c r="V33" s="299">
        <v>0</v>
      </c>
      <c r="W33" s="299">
        <v>0</v>
      </c>
      <c r="X33" s="299">
        <v>0</v>
      </c>
      <c r="Y33" s="299">
        <v>0</v>
      </c>
      <c r="Z33" s="299">
        <v>0</v>
      </c>
      <c r="AA33" s="299">
        <v>0</v>
      </c>
      <c r="AB33" s="299">
        <v>0</v>
      </c>
      <c r="AC33" s="299">
        <v>0</v>
      </c>
      <c r="AD33" s="299">
        <v>0</v>
      </c>
      <c r="AE33" s="299">
        <v>0</v>
      </c>
      <c r="AF33" s="299">
        <v>0</v>
      </c>
      <c r="AG33" s="299">
        <v>0</v>
      </c>
      <c r="AH33" s="299">
        <v>0</v>
      </c>
      <c r="AI33" s="299">
        <v>0</v>
      </c>
      <c r="AJ33" s="299">
        <v>0</v>
      </c>
      <c r="AK33" s="299">
        <v>0</v>
      </c>
      <c r="AL33" s="299">
        <v>0</v>
      </c>
      <c r="AM33" s="299">
        <v>0</v>
      </c>
      <c r="AN33" s="299">
        <v>0</v>
      </c>
      <c r="AO33" s="299">
        <v>0</v>
      </c>
      <c r="AP33" s="299">
        <v>0</v>
      </c>
      <c r="AQ33" s="299">
        <v>0</v>
      </c>
      <c r="AR33" s="299">
        <v>0</v>
      </c>
      <c r="AS33" s="299">
        <v>0</v>
      </c>
      <c r="AT33" s="299">
        <v>0</v>
      </c>
      <c r="AU33" s="299">
        <v>0</v>
      </c>
      <c r="AV33" s="299">
        <v>0</v>
      </c>
      <c r="AW33" s="299">
        <v>0</v>
      </c>
      <c r="AX33" s="299">
        <v>0</v>
      </c>
      <c r="AY33" s="299">
        <v>0</v>
      </c>
      <c r="AZ33" s="299">
        <v>0</v>
      </c>
      <c r="BA33" s="299">
        <v>0</v>
      </c>
      <c r="BB33" s="299">
        <v>0</v>
      </c>
      <c r="BC33" s="299">
        <v>0</v>
      </c>
      <c r="BD33" s="299">
        <v>0</v>
      </c>
      <c r="BE33" s="299">
        <v>0</v>
      </c>
      <c r="BF33" s="299">
        <v>0</v>
      </c>
      <c r="BG33" s="299">
        <v>0</v>
      </c>
      <c r="BH33" s="299">
        <v>0</v>
      </c>
      <c r="BI33" s="299">
        <v>0</v>
      </c>
      <c r="BJ33" s="299">
        <v>0</v>
      </c>
      <c r="BK33" s="299">
        <v>0</v>
      </c>
      <c r="BL33" s="299">
        <v>0</v>
      </c>
      <c r="BM33" s="299">
        <v>0</v>
      </c>
      <c r="BN33" s="299">
        <v>0</v>
      </c>
      <c r="BO33" s="299">
        <v>0</v>
      </c>
      <c r="BP33" s="299">
        <v>0.15384615384615385</v>
      </c>
      <c r="BQ33" s="299">
        <v>0.15384615384615385</v>
      </c>
      <c r="BR33" s="299">
        <v>0.15384615384615385</v>
      </c>
      <c r="BS33" s="299">
        <v>0.15384615384615385</v>
      </c>
      <c r="BT33" s="299">
        <v>0.15384615384615385</v>
      </c>
      <c r="BU33" s="299">
        <v>0.15384615384615385</v>
      </c>
      <c r="BV33" s="299">
        <v>0.15384615384615385</v>
      </c>
      <c r="BW33" s="299">
        <v>0.15384615384615385</v>
      </c>
      <c r="BX33" s="299">
        <v>0.15384615384615385</v>
      </c>
      <c r="BY33" s="299">
        <v>0.15384615384615385</v>
      </c>
      <c r="BZ33" s="299">
        <v>0.15384615384615385</v>
      </c>
      <c r="CA33" s="299">
        <v>0.15384615384615385</v>
      </c>
      <c r="CB33" s="299">
        <v>7.6923076923076927E-2</v>
      </c>
      <c r="CC33" s="299">
        <v>7.6923076923076927E-2</v>
      </c>
      <c r="CD33" s="299">
        <v>7.6923076923076927E-2</v>
      </c>
      <c r="CE33" s="299">
        <v>7.6923076923076927E-2</v>
      </c>
      <c r="CF33" s="299">
        <v>7.6923076923076927E-2</v>
      </c>
      <c r="CG33" s="299">
        <v>7.6923076923076927E-2</v>
      </c>
      <c r="CH33" s="299">
        <v>7.6923076923076927E-2</v>
      </c>
      <c r="CI33" s="299">
        <v>7.6923076923076927E-2</v>
      </c>
      <c r="CJ33" s="299">
        <v>7.6923076923076927E-2</v>
      </c>
      <c r="CK33" s="299">
        <v>7.6923076923076927E-2</v>
      </c>
      <c r="CL33" s="299">
        <v>7.6923076923076927E-2</v>
      </c>
      <c r="CM33" s="299">
        <v>7.6923076923076927E-2</v>
      </c>
      <c r="CN33" s="299">
        <v>0</v>
      </c>
      <c r="CO33" s="299">
        <v>0</v>
      </c>
      <c r="CP33" s="299">
        <v>0</v>
      </c>
      <c r="CQ33" s="299">
        <v>0</v>
      </c>
      <c r="CR33" s="299">
        <v>0</v>
      </c>
      <c r="CS33" s="299">
        <v>0</v>
      </c>
      <c r="CT33" s="299">
        <v>0</v>
      </c>
      <c r="CU33" s="299">
        <v>0</v>
      </c>
      <c r="CV33" s="299">
        <v>0</v>
      </c>
      <c r="CW33" s="299">
        <v>0</v>
      </c>
      <c r="CX33" s="299">
        <v>0</v>
      </c>
      <c r="CY33" s="299">
        <v>0</v>
      </c>
      <c r="DA33" s="300">
        <f t="shared" si="16"/>
        <v>0</v>
      </c>
      <c r="DB33" s="300">
        <f t="shared" si="17"/>
        <v>0</v>
      </c>
      <c r="DC33" s="300">
        <f t="shared" si="18"/>
        <v>0</v>
      </c>
      <c r="DD33" s="300">
        <f t="shared" si="19"/>
        <v>0</v>
      </c>
      <c r="DE33" s="300">
        <f t="shared" si="20"/>
        <v>0</v>
      </c>
      <c r="DF33" s="300">
        <f t="shared" si="21"/>
        <v>0</v>
      </c>
      <c r="DG33" s="300">
        <f t="shared" si="22"/>
        <v>0</v>
      </c>
      <c r="DH33" s="300">
        <f t="shared" si="23"/>
        <v>0</v>
      </c>
      <c r="DI33" s="300">
        <f t="shared" si="24"/>
        <v>0</v>
      </c>
      <c r="DJ33" s="300">
        <f t="shared" si="25"/>
        <v>0</v>
      </c>
      <c r="DK33" s="300">
        <f t="shared" si="26"/>
        <v>0</v>
      </c>
      <c r="DL33" s="300">
        <f t="shared" si="27"/>
        <v>0</v>
      </c>
      <c r="DM33" s="300">
        <f t="shared" si="28"/>
        <v>0</v>
      </c>
      <c r="DN33" s="300">
        <f t="shared" si="29"/>
        <v>0</v>
      </c>
      <c r="DO33" s="300">
        <f t="shared" si="30"/>
        <v>0</v>
      </c>
      <c r="DP33" s="300">
        <f t="shared" si="31"/>
        <v>0</v>
      </c>
      <c r="DQ33" s="300">
        <f t="shared" si="32"/>
        <v>0</v>
      </c>
      <c r="DR33" s="300">
        <f t="shared" si="33"/>
        <v>0</v>
      </c>
      <c r="DS33" s="300">
        <f t="shared" si="34"/>
        <v>0</v>
      </c>
      <c r="DT33" s="300">
        <f t="shared" si="35"/>
        <v>0</v>
      </c>
      <c r="DU33" s="300">
        <f t="shared" si="36"/>
        <v>0</v>
      </c>
      <c r="DV33" s="300">
        <f t="shared" si="37"/>
        <v>0</v>
      </c>
      <c r="DW33" s="300">
        <f t="shared" si="38"/>
        <v>0</v>
      </c>
      <c r="DX33" s="300">
        <f t="shared" si="39"/>
        <v>0</v>
      </c>
      <c r="DY33" s="300">
        <f t="shared" si="40"/>
        <v>0</v>
      </c>
      <c r="DZ33" s="300">
        <f t="shared" si="41"/>
        <v>0</v>
      </c>
      <c r="EA33" s="300">
        <f t="shared" si="42"/>
        <v>0</v>
      </c>
      <c r="EB33" s="300">
        <f t="shared" si="43"/>
        <v>0</v>
      </c>
      <c r="EC33" s="300">
        <f t="shared" si="44"/>
        <v>0</v>
      </c>
      <c r="ED33" s="300">
        <f t="shared" si="45"/>
        <v>0</v>
      </c>
      <c r="EE33" s="300">
        <f t="shared" si="46"/>
        <v>0</v>
      </c>
      <c r="EF33" s="300">
        <f t="shared" si="47"/>
        <v>0</v>
      </c>
      <c r="EG33" s="300">
        <f t="shared" si="48"/>
        <v>0</v>
      </c>
      <c r="EH33" s="300">
        <f t="shared" si="49"/>
        <v>0</v>
      </c>
      <c r="EI33" s="300">
        <f t="shared" si="50"/>
        <v>0</v>
      </c>
      <c r="EJ33" s="300">
        <f t="shared" si="51"/>
        <v>0</v>
      </c>
      <c r="EK33" s="300">
        <f t="shared" si="52"/>
        <v>0</v>
      </c>
      <c r="EL33" s="300">
        <f t="shared" si="53"/>
        <v>0</v>
      </c>
      <c r="EM33" s="300">
        <f t="shared" si="54"/>
        <v>0</v>
      </c>
      <c r="EN33" s="300">
        <f t="shared" si="55"/>
        <v>0</v>
      </c>
      <c r="EO33" s="300">
        <f t="shared" si="56"/>
        <v>0</v>
      </c>
      <c r="EP33" s="300">
        <f t="shared" si="57"/>
        <v>0</v>
      </c>
      <c r="EQ33" s="300">
        <f t="shared" si="58"/>
        <v>0</v>
      </c>
      <c r="ER33" s="300">
        <f t="shared" si="59"/>
        <v>0</v>
      </c>
      <c r="ES33" s="300">
        <f t="shared" si="60"/>
        <v>0</v>
      </c>
      <c r="ET33" s="300">
        <f t="shared" si="61"/>
        <v>0</v>
      </c>
      <c r="EU33" s="300">
        <f t="shared" si="62"/>
        <v>0</v>
      </c>
      <c r="EV33" s="300">
        <f t="shared" si="63"/>
        <v>0</v>
      </c>
      <c r="EW33" s="300">
        <f t="shared" si="64"/>
        <v>0</v>
      </c>
      <c r="EX33" s="300">
        <f t="shared" si="65"/>
        <v>0</v>
      </c>
      <c r="EY33" s="300">
        <f t="shared" si="66"/>
        <v>0</v>
      </c>
      <c r="EZ33" s="300">
        <f t="shared" si="67"/>
        <v>0</v>
      </c>
      <c r="FA33" s="300">
        <f t="shared" si="68"/>
        <v>0</v>
      </c>
      <c r="FB33" s="300">
        <f t="shared" si="69"/>
        <v>0</v>
      </c>
      <c r="FC33" s="300">
        <f t="shared" si="70"/>
        <v>0</v>
      </c>
      <c r="FD33" s="300">
        <f t="shared" si="71"/>
        <v>0</v>
      </c>
      <c r="FE33" s="300">
        <f t="shared" si="72"/>
        <v>0</v>
      </c>
      <c r="FF33" s="300">
        <f t="shared" si="73"/>
        <v>0</v>
      </c>
      <c r="FG33" s="300">
        <f t="shared" si="74"/>
        <v>0</v>
      </c>
      <c r="FH33" s="300">
        <f t="shared" si="75"/>
        <v>0</v>
      </c>
      <c r="FI33" s="300">
        <f t="shared" si="76"/>
        <v>5684.0599999999995</v>
      </c>
      <c r="FJ33" s="300">
        <f t="shared" si="77"/>
        <v>5684.0599999999995</v>
      </c>
      <c r="FK33" s="300">
        <f t="shared" si="78"/>
        <v>5684.0599999999995</v>
      </c>
      <c r="FL33" s="300">
        <f t="shared" si="79"/>
        <v>5684.0599999999995</v>
      </c>
      <c r="FM33" s="300">
        <f t="shared" si="80"/>
        <v>5684.0599999999995</v>
      </c>
      <c r="FN33" s="300">
        <f t="shared" si="81"/>
        <v>5684.0599999999995</v>
      </c>
      <c r="FO33" s="300">
        <f t="shared" si="82"/>
        <v>5684.0599999999995</v>
      </c>
      <c r="FP33" s="300">
        <f t="shared" si="83"/>
        <v>5684.0599999999995</v>
      </c>
      <c r="FQ33" s="300">
        <f t="shared" si="84"/>
        <v>5684.0599999999995</v>
      </c>
      <c r="FR33" s="300">
        <f t="shared" si="85"/>
        <v>5684.0599999999995</v>
      </c>
      <c r="FS33" s="300">
        <f t="shared" si="86"/>
        <v>5684.0599999999995</v>
      </c>
      <c r="FT33" s="300">
        <f t="shared" si="87"/>
        <v>5684.0599999999995</v>
      </c>
      <c r="FU33" s="300">
        <f t="shared" si="88"/>
        <v>2842.0299999999997</v>
      </c>
      <c r="FV33" s="300">
        <f t="shared" si="89"/>
        <v>2842.0299999999997</v>
      </c>
      <c r="FW33" s="300">
        <f t="shared" si="90"/>
        <v>2842.0299999999997</v>
      </c>
      <c r="FX33" s="300">
        <f t="shared" si="91"/>
        <v>2842.0299999999997</v>
      </c>
      <c r="FY33" s="300">
        <f t="shared" si="92"/>
        <v>2842.0299999999997</v>
      </c>
      <c r="FZ33" s="300">
        <f t="shared" si="93"/>
        <v>2842.0299999999997</v>
      </c>
      <c r="GA33" s="300">
        <f t="shared" si="94"/>
        <v>2842.0299999999997</v>
      </c>
      <c r="GB33" s="300">
        <f t="shared" si="95"/>
        <v>2842.0299999999997</v>
      </c>
      <c r="GC33" s="300">
        <f t="shared" si="96"/>
        <v>2842.0299999999997</v>
      </c>
      <c r="GD33" s="300">
        <f t="shared" si="97"/>
        <v>2842.0299999999997</v>
      </c>
      <c r="GE33" s="300">
        <f t="shared" si="98"/>
        <v>2842.0299999999997</v>
      </c>
      <c r="GF33" s="300">
        <f t="shared" si="99"/>
        <v>2842.0299999999997</v>
      </c>
      <c r="GG33" s="300">
        <f t="shared" si="100"/>
        <v>0</v>
      </c>
      <c r="GH33" s="300">
        <f t="shared" si="101"/>
        <v>0</v>
      </c>
      <c r="GI33" s="300">
        <f t="shared" si="102"/>
        <v>0</v>
      </c>
      <c r="GJ33" s="300">
        <f t="shared" si="103"/>
        <v>0</v>
      </c>
      <c r="GK33" s="300">
        <f t="shared" si="104"/>
        <v>0</v>
      </c>
      <c r="GL33" s="300">
        <f t="shared" si="105"/>
        <v>0</v>
      </c>
      <c r="GM33" s="300">
        <f t="shared" si="106"/>
        <v>0</v>
      </c>
      <c r="GN33" s="300">
        <f t="shared" si="107"/>
        <v>0</v>
      </c>
      <c r="GO33" s="300">
        <f t="shared" si="108"/>
        <v>0</v>
      </c>
      <c r="GP33" s="300">
        <f t="shared" si="109"/>
        <v>0</v>
      </c>
      <c r="GQ33" s="300">
        <f t="shared" si="110"/>
        <v>0</v>
      </c>
      <c r="GR33" s="300">
        <f t="shared" si="111"/>
        <v>0</v>
      </c>
      <c r="GT33" s="120" t="str">
        <f>'Key assumptions'!$E$121</f>
        <v>$ Real (2024-2025)</v>
      </c>
      <c r="GU33" s="272"/>
      <c r="GV33" s="272"/>
      <c r="GW33" s="272"/>
      <c r="GX33" s="232">
        <f t="shared" si="118"/>
        <v>0</v>
      </c>
      <c r="GY33" s="232">
        <f t="shared" si="118"/>
        <v>0</v>
      </c>
      <c r="GZ33" s="232">
        <f t="shared" si="118"/>
        <v>0</v>
      </c>
      <c r="HA33" s="232">
        <f t="shared" si="117"/>
        <v>0</v>
      </c>
      <c r="HB33" s="232">
        <f t="shared" si="119"/>
        <v>0</v>
      </c>
      <c r="HC33" s="232">
        <f t="shared" si="119"/>
        <v>68208.719999999987</v>
      </c>
      <c r="HD33" s="232">
        <f t="shared" si="119"/>
        <v>34104.359999999993</v>
      </c>
      <c r="HE33" s="232">
        <f t="shared" si="119"/>
        <v>0</v>
      </c>
      <c r="HF33" s="232">
        <f t="shared" si="116"/>
        <v>102313.07999999999</v>
      </c>
      <c r="HG33" s="232">
        <v>0</v>
      </c>
    </row>
    <row r="34" spans="1:215" hidden="1" x14ac:dyDescent="0.2">
      <c r="A34" s="298" t="s">
        <v>233</v>
      </c>
      <c r="B34" s="334" t="s">
        <v>284</v>
      </c>
      <c r="C34" s="298" t="s">
        <v>240</v>
      </c>
      <c r="D34" s="298" t="s">
        <v>285</v>
      </c>
      <c r="E34" s="298" t="s">
        <v>286</v>
      </c>
      <c r="F34" s="299">
        <v>219.69947999999999</v>
      </c>
      <c r="G34" s="299"/>
      <c r="H34" s="299">
        <v>0</v>
      </c>
      <c r="I34" s="299">
        <v>0</v>
      </c>
      <c r="J34" s="299">
        <v>0</v>
      </c>
      <c r="K34" s="299">
        <v>0</v>
      </c>
      <c r="L34" s="299">
        <v>0</v>
      </c>
      <c r="M34" s="299">
        <v>0</v>
      </c>
      <c r="N34" s="299">
        <v>0</v>
      </c>
      <c r="O34" s="299">
        <v>0</v>
      </c>
      <c r="P34" s="299">
        <v>0</v>
      </c>
      <c r="Q34" s="299">
        <v>0</v>
      </c>
      <c r="R34" s="299">
        <v>0</v>
      </c>
      <c r="S34" s="299">
        <v>0</v>
      </c>
      <c r="T34" s="299">
        <v>0.39560439560439559</v>
      </c>
      <c r="U34" s="299">
        <v>0.39560439560439559</v>
      </c>
      <c r="V34" s="299">
        <v>0.39560439560439559</v>
      </c>
      <c r="W34" s="299">
        <v>0.39560439560439559</v>
      </c>
      <c r="X34" s="299">
        <v>0.39560439560439559</v>
      </c>
      <c r="Y34" s="299">
        <v>0.39560439560439559</v>
      </c>
      <c r="Z34" s="299">
        <v>0.39560439560439559</v>
      </c>
      <c r="AA34" s="299">
        <v>0.39560439560439559</v>
      </c>
      <c r="AB34" s="299">
        <v>0.39560439560439559</v>
      </c>
      <c r="AC34" s="299">
        <v>0.39560439560439559</v>
      </c>
      <c r="AD34" s="299">
        <v>0.39560439560439559</v>
      </c>
      <c r="AE34" s="299">
        <v>0.39560439560439559</v>
      </c>
      <c r="AF34" s="299">
        <v>0.23076923076923075</v>
      </c>
      <c r="AG34" s="299">
        <v>0.23076923076923075</v>
      </c>
      <c r="AH34" s="299">
        <v>0.23076923076923075</v>
      </c>
      <c r="AI34" s="299">
        <v>0.23076923076923075</v>
      </c>
      <c r="AJ34" s="299">
        <v>0.23076923076923075</v>
      </c>
      <c r="AK34" s="299">
        <v>0.23076923076923075</v>
      </c>
      <c r="AL34" s="299">
        <v>0.23076923076923075</v>
      </c>
      <c r="AM34" s="299">
        <v>0.23076923076923075</v>
      </c>
      <c r="AN34" s="299">
        <v>0.23076923076923075</v>
      </c>
      <c r="AO34" s="299">
        <v>0.23076923076923075</v>
      </c>
      <c r="AP34" s="299">
        <v>0.23076923076923075</v>
      </c>
      <c r="AQ34" s="299">
        <v>0.23076923076923075</v>
      </c>
      <c r="AR34" s="299">
        <v>0</v>
      </c>
      <c r="AS34" s="299">
        <v>0</v>
      </c>
      <c r="AT34" s="299">
        <v>0</v>
      </c>
      <c r="AU34" s="299">
        <v>0</v>
      </c>
      <c r="AV34" s="299">
        <v>0</v>
      </c>
      <c r="AW34" s="299">
        <v>0</v>
      </c>
      <c r="AX34" s="299">
        <v>0</v>
      </c>
      <c r="AY34" s="299">
        <v>0</v>
      </c>
      <c r="AZ34" s="299">
        <v>0</v>
      </c>
      <c r="BA34" s="299">
        <v>0</v>
      </c>
      <c r="BB34" s="299">
        <v>0</v>
      </c>
      <c r="BC34" s="299">
        <v>0</v>
      </c>
      <c r="BD34" s="299">
        <v>0</v>
      </c>
      <c r="BE34" s="299">
        <v>0</v>
      </c>
      <c r="BF34" s="299">
        <v>0</v>
      </c>
      <c r="BG34" s="299">
        <v>0</v>
      </c>
      <c r="BH34" s="299">
        <v>0</v>
      </c>
      <c r="BI34" s="299">
        <v>0</v>
      </c>
      <c r="BJ34" s="299">
        <v>0</v>
      </c>
      <c r="BK34" s="299">
        <v>0</v>
      </c>
      <c r="BL34" s="299">
        <v>0</v>
      </c>
      <c r="BM34" s="299">
        <v>0</v>
      </c>
      <c r="BN34" s="299">
        <v>0</v>
      </c>
      <c r="BO34" s="299">
        <v>0</v>
      </c>
      <c r="BP34" s="299">
        <v>0</v>
      </c>
      <c r="BQ34" s="299">
        <v>0</v>
      </c>
      <c r="BR34" s="299">
        <v>0</v>
      </c>
      <c r="BS34" s="299">
        <v>0</v>
      </c>
      <c r="BT34" s="299">
        <v>0</v>
      </c>
      <c r="BU34" s="299">
        <v>0</v>
      </c>
      <c r="BV34" s="299">
        <v>0</v>
      </c>
      <c r="BW34" s="299">
        <v>0</v>
      </c>
      <c r="BX34" s="299">
        <v>0</v>
      </c>
      <c r="BY34" s="299">
        <v>0</v>
      </c>
      <c r="BZ34" s="299">
        <v>0</v>
      </c>
      <c r="CA34" s="299">
        <v>0</v>
      </c>
      <c r="CB34" s="299">
        <v>0</v>
      </c>
      <c r="CC34" s="299">
        <v>0</v>
      </c>
      <c r="CD34" s="299">
        <v>0</v>
      </c>
      <c r="CE34" s="299">
        <v>0</v>
      </c>
      <c r="CF34" s="299">
        <v>0</v>
      </c>
      <c r="CG34" s="299">
        <v>0</v>
      </c>
      <c r="CH34" s="299">
        <v>0</v>
      </c>
      <c r="CI34" s="299">
        <v>0</v>
      </c>
      <c r="CJ34" s="299">
        <v>0</v>
      </c>
      <c r="CK34" s="299">
        <v>0</v>
      </c>
      <c r="CL34" s="299">
        <v>0</v>
      </c>
      <c r="CM34" s="299">
        <v>0</v>
      </c>
      <c r="CN34" s="299">
        <v>0</v>
      </c>
      <c r="CO34" s="299">
        <v>0</v>
      </c>
      <c r="CP34" s="299">
        <v>0</v>
      </c>
      <c r="CQ34" s="299">
        <v>0</v>
      </c>
      <c r="CR34" s="299">
        <v>0</v>
      </c>
      <c r="CS34" s="299">
        <v>0</v>
      </c>
      <c r="CT34" s="299">
        <v>0</v>
      </c>
      <c r="CU34" s="299">
        <v>0</v>
      </c>
      <c r="CV34" s="299">
        <v>0</v>
      </c>
      <c r="CW34" s="299">
        <v>0</v>
      </c>
      <c r="CX34" s="299">
        <v>0</v>
      </c>
      <c r="CY34" s="299">
        <v>0</v>
      </c>
      <c r="DA34" s="300">
        <f t="shared" si="16"/>
        <v>0</v>
      </c>
      <c r="DB34" s="300">
        <f t="shared" si="17"/>
        <v>0</v>
      </c>
      <c r="DC34" s="300">
        <f t="shared" si="18"/>
        <v>0</v>
      </c>
      <c r="DD34" s="300">
        <f t="shared" si="19"/>
        <v>0</v>
      </c>
      <c r="DE34" s="300">
        <f t="shared" si="20"/>
        <v>0</v>
      </c>
      <c r="DF34" s="300">
        <f t="shared" si="21"/>
        <v>0</v>
      </c>
      <c r="DG34" s="300">
        <f t="shared" si="22"/>
        <v>0</v>
      </c>
      <c r="DH34" s="300">
        <f t="shared" si="23"/>
        <v>0</v>
      </c>
      <c r="DI34" s="300">
        <f t="shared" si="24"/>
        <v>0</v>
      </c>
      <c r="DJ34" s="300">
        <f t="shared" si="25"/>
        <v>0</v>
      </c>
      <c r="DK34" s="300">
        <f t="shared" si="26"/>
        <v>0</v>
      </c>
      <c r="DL34" s="300">
        <f t="shared" si="27"/>
        <v>0</v>
      </c>
      <c r="DM34" s="300">
        <f t="shared" si="28"/>
        <v>13037.111999999999</v>
      </c>
      <c r="DN34" s="300">
        <f t="shared" si="29"/>
        <v>13037.111999999999</v>
      </c>
      <c r="DO34" s="300">
        <f t="shared" si="30"/>
        <v>13037.111999999999</v>
      </c>
      <c r="DP34" s="300">
        <f t="shared" si="31"/>
        <v>13037.111999999999</v>
      </c>
      <c r="DQ34" s="300">
        <f t="shared" si="32"/>
        <v>13037.111999999999</v>
      </c>
      <c r="DR34" s="300">
        <f t="shared" si="33"/>
        <v>13037.111999999999</v>
      </c>
      <c r="DS34" s="300">
        <f t="shared" si="34"/>
        <v>13037.111999999999</v>
      </c>
      <c r="DT34" s="300">
        <f t="shared" si="35"/>
        <v>13037.111999999999</v>
      </c>
      <c r="DU34" s="300">
        <f t="shared" si="36"/>
        <v>13037.111999999999</v>
      </c>
      <c r="DV34" s="300">
        <f t="shared" si="37"/>
        <v>13037.111999999999</v>
      </c>
      <c r="DW34" s="300">
        <f t="shared" si="38"/>
        <v>13037.111999999999</v>
      </c>
      <c r="DX34" s="300">
        <f t="shared" si="39"/>
        <v>13037.111999999999</v>
      </c>
      <c r="DY34" s="300">
        <f t="shared" si="40"/>
        <v>7604.9819999999991</v>
      </c>
      <c r="DZ34" s="300">
        <f t="shared" si="41"/>
        <v>7604.9819999999991</v>
      </c>
      <c r="EA34" s="300">
        <f t="shared" si="42"/>
        <v>7604.9819999999991</v>
      </c>
      <c r="EB34" s="300">
        <f t="shared" si="43"/>
        <v>7604.9819999999991</v>
      </c>
      <c r="EC34" s="300">
        <f t="shared" si="44"/>
        <v>7604.9819999999991</v>
      </c>
      <c r="ED34" s="300">
        <f t="shared" si="45"/>
        <v>7604.9819999999991</v>
      </c>
      <c r="EE34" s="300">
        <f t="shared" si="46"/>
        <v>7604.9819999999991</v>
      </c>
      <c r="EF34" s="300">
        <f t="shared" si="47"/>
        <v>7604.9819999999991</v>
      </c>
      <c r="EG34" s="300">
        <f t="shared" si="48"/>
        <v>7604.9819999999991</v>
      </c>
      <c r="EH34" s="300">
        <f t="shared" si="49"/>
        <v>7604.9819999999991</v>
      </c>
      <c r="EI34" s="300">
        <f t="shared" si="50"/>
        <v>7604.9819999999991</v>
      </c>
      <c r="EJ34" s="300">
        <f t="shared" si="51"/>
        <v>7604.9819999999991</v>
      </c>
      <c r="EK34" s="300">
        <f t="shared" si="52"/>
        <v>0</v>
      </c>
      <c r="EL34" s="300">
        <f t="shared" si="53"/>
        <v>0</v>
      </c>
      <c r="EM34" s="300">
        <f t="shared" si="54"/>
        <v>0</v>
      </c>
      <c r="EN34" s="300">
        <f t="shared" si="55"/>
        <v>0</v>
      </c>
      <c r="EO34" s="300">
        <f t="shared" si="56"/>
        <v>0</v>
      </c>
      <c r="EP34" s="300">
        <f t="shared" si="57"/>
        <v>0</v>
      </c>
      <c r="EQ34" s="300">
        <f t="shared" si="58"/>
        <v>0</v>
      </c>
      <c r="ER34" s="300">
        <f t="shared" si="59"/>
        <v>0</v>
      </c>
      <c r="ES34" s="300">
        <f t="shared" si="60"/>
        <v>0</v>
      </c>
      <c r="ET34" s="300">
        <f t="shared" si="61"/>
        <v>0</v>
      </c>
      <c r="EU34" s="300">
        <f t="shared" si="62"/>
        <v>0</v>
      </c>
      <c r="EV34" s="300">
        <f t="shared" si="63"/>
        <v>0</v>
      </c>
      <c r="EW34" s="300">
        <f t="shared" si="64"/>
        <v>0</v>
      </c>
      <c r="EX34" s="300">
        <f t="shared" si="65"/>
        <v>0</v>
      </c>
      <c r="EY34" s="300">
        <f t="shared" si="66"/>
        <v>0</v>
      </c>
      <c r="EZ34" s="300">
        <f t="shared" si="67"/>
        <v>0</v>
      </c>
      <c r="FA34" s="300">
        <f t="shared" si="68"/>
        <v>0</v>
      </c>
      <c r="FB34" s="300">
        <f t="shared" si="69"/>
        <v>0</v>
      </c>
      <c r="FC34" s="300">
        <f t="shared" si="70"/>
        <v>0</v>
      </c>
      <c r="FD34" s="300">
        <f t="shared" si="71"/>
        <v>0</v>
      </c>
      <c r="FE34" s="300">
        <f t="shared" si="72"/>
        <v>0</v>
      </c>
      <c r="FF34" s="300">
        <f t="shared" si="73"/>
        <v>0</v>
      </c>
      <c r="FG34" s="300">
        <f t="shared" si="74"/>
        <v>0</v>
      </c>
      <c r="FH34" s="300">
        <f t="shared" si="75"/>
        <v>0</v>
      </c>
      <c r="FI34" s="300">
        <f t="shared" si="76"/>
        <v>0</v>
      </c>
      <c r="FJ34" s="300">
        <f t="shared" si="77"/>
        <v>0</v>
      </c>
      <c r="FK34" s="300">
        <f t="shared" si="78"/>
        <v>0</v>
      </c>
      <c r="FL34" s="300">
        <f t="shared" si="79"/>
        <v>0</v>
      </c>
      <c r="FM34" s="300">
        <f t="shared" si="80"/>
        <v>0</v>
      </c>
      <c r="FN34" s="300">
        <f t="shared" si="81"/>
        <v>0</v>
      </c>
      <c r="FO34" s="300">
        <f t="shared" si="82"/>
        <v>0</v>
      </c>
      <c r="FP34" s="300">
        <f t="shared" si="83"/>
        <v>0</v>
      </c>
      <c r="FQ34" s="300">
        <f t="shared" si="84"/>
        <v>0</v>
      </c>
      <c r="FR34" s="300">
        <f t="shared" si="85"/>
        <v>0</v>
      </c>
      <c r="FS34" s="300">
        <f t="shared" si="86"/>
        <v>0</v>
      </c>
      <c r="FT34" s="300">
        <f t="shared" si="87"/>
        <v>0</v>
      </c>
      <c r="FU34" s="300">
        <f t="shared" si="88"/>
        <v>0</v>
      </c>
      <c r="FV34" s="300">
        <f t="shared" si="89"/>
        <v>0</v>
      </c>
      <c r="FW34" s="300">
        <f t="shared" si="90"/>
        <v>0</v>
      </c>
      <c r="FX34" s="300">
        <f t="shared" si="91"/>
        <v>0</v>
      </c>
      <c r="FY34" s="300">
        <f t="shared" si="92"/>
        <v>0</v>
      </c>
      <c r="FZ34" s="300">
        <f t="shared" si="93"/>
        <v>0</v>
      </c>
      <c r="GA34" s="300">
        <f t="shared" si="94"/>
        <v>0</v>
      </c>
      <c r="GB34" s="300">
        <f t="shared" si="95"/>
        <v>0</v>
      </c>
      <c r="GC34" s="300">
        <f t="shared" si="96"/>
        <v>0</v>
      </c>
      <c r="GD34" s="300">
        <f t="shared" si="97"/>
        <v>0</v>
      </c>
      <c r="GE34" s="300">
        <f t="shared" si="98"/>
        <v>0</v>
      </c>
      <c r="GF34" s="300">
        <f t="shared" si="99"/>
        <v>0</v>
      </c>
      <c r="GG34" s="300">
        <f t="shared" si="100"/>
        <v>0</v>
      </c>
      <c r="GH34" s="300">
        <f t="shared" si="101"/>
        <v>0</v>
      </c>
      <c r="GI34" s="300">
        <f t="shared" si="102"/>
        <v>0</v>
      </c>
      <c r="GJ34" s="300">
        <f t="shared" si="103"/>
        <v>0</v>
      </c>
      <c r="GK34" s="300">
        <f t="shared" si="104"/>
        <v>0</v>
      </c>
      <c r="GL34" s="300">
        <f t="shared" si="105"/>
        <v>0</v>
      </c>
      <c r="GM34" s="300">
        <f t="shared" si="106"/>
        <v>0</v>
      </c>
      <c r="GN34" s="300">
        <f t="shared" si="107"/>
        <v>0</v>
      </c>
      <c r="GO34" s="300">
        <f t="shared" si="108"/>
        <v>0</v>
      </c>
      <c r="GP34" s="300">
        <f t="shared" si="109"/>
        <v>0</v>
      </c>
      <c r="GQ34" s="300">
        <f t="shared" si="110"/>
        <v>0</v>
      </c>
      <c r="GR34" s="300">
        <f t="shared" si="111"/>
        <v>0</v>
      </c>
      <c r="GT34" s="120" t="str">
        <f>'Key assumptions'!$E$121</f>
        <v>$ Real (2024-2025)</v>
      </c>
      <c r="GU34" s="272"/>
      <c r="GV34" s="272"/>
      <c r="GW34" s="272"/>
      <c r="GX34" s="232">
        <f t="shared" si="118"/>
        <v>0</v>
      </c>
      <c r="GY34" s="232">
        <f t="shared" si="118"/>
        <v>156445.34399999995</v>
      </c>
      <c r="GZ34" s="232">
        <f t="shared" si="118"/>
        <v>91259.784</v>
      </c>
      <c r="HA34" s="232">
        <f t="shared" si="117"/>
        <v>0</v>
      </c>
      <c r="HB34" s="232">
        <f t="shared" si="119"/>
        <v>0</v>
      </c>
      <c r="HC34" s="232">
        <f t="shared" si="119"/>
        <v>0</v>
      </c>
      <c r="HD34" s="232">
        <f t="shared" si="119"/>
        <v>0</v>
      </c>
      <c r="HE34" s="232">
        <f t="shared" si="119"/>
        <v>0</v>
      </c>
      <c r="HF34" s="232">
        <f t="shared" si="116"/>
        <v>247705.12799999997</v>
      </c>
      <c r="HG34" s="232">
        <v>0</v>
      </c>
    </row>
    <row r="35" spans="1:215" hidden="1" x14ac:dyDescent="0.2">
      <c r="A35" s="298" t="s">
        <v>233</v>
      </c>
      <c r="B35" s="334" t="s">
        <v>284</v>
      </c>
      <c r="C35" s="298" t="s">
        <v>240</v>
      </c>
      <c r="D35" s="298" t="s">
        <v>285</v>
      </c>
      <c r="E35" s="298" t="s">
        <v>286</v>
      </c>
      <c r="F35" s="299">
        <v>219.69947999999999</v>
      </c>
      <c r="G35" s="299"/>
      <c r="H35" s="299">
        <v>0</v>
      </c>
      <c r="I35" s="299">
        <v>0</v>
      </c>
      <c r="J35" s="299">
        <v>0</v>
      </c>
      <c r="K35" s="299">
        <v>0</v>
      </c>
      <c r="L35" s="299">
        <v>0</v>
      </c>
      <c r="M35" s="299">
        <v>0</v>
      </c>
      <c r="N35" s="299">
        <v>0</v>
      </c>
      <c r="O35" s="299">
        <v>0</v>
      </c>
      <c r="P35" s="299">
        <v>0</v>
      </c>
      <c r="Q35" s="299">
        <v>0</v>
      </c>
      <c r="R35" s="299">
        <v>0</v>
      </c>
      <c r="S35" s="299">
        <v>0</v>
      </c>
      <c r="T35" s="299">
        <v>1.2097165991902834</v>
      </c>
      <c r="U35" s="299">
        <v>1.2097165991902834</v>
      </c>
      <c r="V35" s="299">
        <v>1.2097165991902834</v>
      </c>
      <c r="W35" s="299">
        <v>1.2097165991902834</v>
      </c>
      <c r="X35" s="299">
        <v>1.2097165991902834</v>
      </c>
      <c r="Y35" s="299">
        <v>1.2097165991902834</v>
      </c>
      <c r="Z35" s="299">
        <v>1.2097165991902834</v>
      </c>
      <c r="AA35" s="299">
        <v>1.2097165991902834</v>
      </c>
      <c r="AB35" s="299">
        <v>1.2097165991902834</v>
      </c>
      <c r="AC35" s="299">
        <v>1.2097165991902834</v>
      </c>
      <c r="AD35" s="299">
        <v>1.2097165991902834</v>
      </c>
      <c r="AE35" s="299">
        <v>1.2097165991902834</v>
      </c>
      <c r="AF35" s="299">
        <v>0.70566801619433217</v>
      </c>
      <c r="AG35" s="299">
        <v>0.70566801619433217</v>
      </c>
      <c r="AH35" s="299">
        <v>0.70566801619433217</v>
      </c>
      <c r="AI35" s="299">
        <v>0.70566801619433217</v>
      </c>
      <c r="AJ35" s="299">
        <v>0.70566801619433217</v>
      </c>
      <c r="AK35" s="299">
        <v>0.70566801619433217</v>
      </c>
      <c r="AL35" s="299">
        <v>0.70566801619433217</v>
      </c>
      <c r="AM35" s="299">
        <v>0.70566801619433217</v>
      </c>
      <c r="AN35" s="299">
        <v>0.70566801619433217</v>
      </c>
      <c r="AO35" s="299">
        <v>0.70566801619433217</v>
      </c>
      <c r="AP35" s="299">
        <v>0.70566801619433217</v>
      </c>
      <c r="AQ35" s="299">
        <v>0.70566801619433217</v>
      </c>
      <c r="AR35" s="299">
        <v>0</v>
      </c>
      <c r="AS35" s="299">
        <v>0</v>
      </c>
      <c r="AT35" s="299">
        <v>0</v>
      </c>
      <c r="AU35" s="299">
        <v>0</v>
      </c>
      <c r="AV35" s="299">
        <v>0</v>
      </c>
      <c r="AW35" s="299">
        <v>0</v>
      </c>
      <c r="AX35" s="299">
        <v>0</v>
      </c>
      <c r="AY35" s="299">
        <v>0</v>
      </c>
      <c r="AZ35" s="299">
        <v>0</v>
      </c>
      <c r="BA35" s="299">
        <v>0</v>
      </c>
      <c r="BB35" s="299">
        <v>0</v>
      </c>
      <c r="BC35" s="299">
        <v>0</v>
      </c>
      <c r="BD35" s="299">
        <v>0</v>
      </c>
      <c r="BE35" s="299">
        <v>0</v>
      </c>
      <c r="BF35" s="299">
        <v>0</v>
      </c>
      <c r="BG35" s="299">
        <v>0</v>
      </c>
      <c r="BH35" s="299">
        <v>0</v>
      </c>
      <c r="BI35" s="299">
        <v>0</v>
      </c>
      <c r="BJ35" s="299">
        <v>0</v>
      </c>
      <c r="BK35" s="299">
        <v>0</v>
      </c>
      <c r="BL35" s="299">
        <v>0</v>
      </c>
      <c r="BM35" s="299">
        <v>0</v>
      </c>
      <c r="BN35" s="299">
        <v>0</v>
      </c>
      <c r="BO35" s="299">
        <v>0</v>
      </c>
      <c r="BP35" s="299">
        <v>0</v>
      </c>
      <c r="BQ35" s="299">
        <v>0</v>
      </c>
      <c r="BR35" s="299">
        <v>0</v>
      </c>
      <c r="BS35" s="299">
        <v>0</v>
      </c>
      <c r="BT35" s="299">
        <v>0</v>
      </c>
      <c r="BU35" s="299">
        <v>0</v>
      </c>
      <c r="BV35" s="299">
        <v>0</v>
      </c>
      <c r="BW35" s="299">
        <v>0</v>
      </c>
      <c r="BX35" s="299">
        <v>0</v>
      </c>
      <c r="BY35" s="299">
        <v>0</v>
      </c>
      <c r="BZ35" s="299">
        <v>0</v>
      </c>
      <c r="CA35" s="299">
        <v>0</v>
      </c>
      <c r="CB35" s="299">
        <v>0</v>
      </c>
      <c r="CC35" s="299">
        <v>0</v>
      </c>
      <c r="CD35" s="299">
        <v>0</v>
      </c>
      <c r="CE35" s="299">
        <v>0</v>
      </c>
      <c r="CF35" s="299">
        <v>0</v>
      </c>
      <c r="CG35" s="299">
        <v>0</v>
      </c>
      <c r="CH35" s="299">
        <v>0</v>
      </c>
      <c r="CI35" s="299">
        <v>0</v>
      </c>
      <c r="CJ35" s="299">
        <v>0</v>
      </c>
      <c r="CK35" s="299">
        <v>0</v>
      </c>
      <c r="CL35" s="299">
        <v>0</v>
      </c>
      <c r="CM35" s="299">
        <v>0</v>
      </c>
      <c r="CN35" s="299">
        <v>0</v>
      </c>
      <c r="CO35" s="299">
        <v>0</v>
      </c>
      <c r="CP35" s="299">
        <v>0</v>
      </c>
      <c r="CQ35" s="299">
        <v>0</v>
      </c>
      <c r="CR35" s="299">
        <v>0</v>
      </c>
      <c r="CS35" s="299">
        <v>0</v>
      </c>
      <c r="CT35" s="299">
        <v>0</v>
      </c>
      <c r="CU35" s="299">
        <v>0</v>
      </c>
      <c r="CV35" s="299">
        <v>0</v>
      </c>
      <c r="CW35" s="299">
        <v>0</v>
      </c>
      <c r="CX35" s="299">
        <v>0</v>
      </c>
      <c r="CY35" s="299">
        <v>0</v>
      </c>
      <c r="DA35" s="300">
        <f t="shared" ref="DA35:DA66" si="120">IF($C35&lt;&gt;"Non-labour",H35*$F35*avg_hrs,H35*$F35)</f>
        <v>0</v>
      </c>
      <c r="DB35" s="300">
        <f t="shared" ref="DB35:DB66" si="121">IF($C35&lt;&gt;"Non-labour",I35*$F35*avg_hrs,I35*$F35)</f>
        <v>0</v>
      </c>
      <c r="DC35" s="300">
        <f t="shared" ref="DC35:DC66" si="122">IF($C35&lt;&gt;"Non-labour",J35*$F35*avg_hrs,J35*$F35)</f>
        <v>0</v>
      </c>
      <c r="DD35" s="300">
        <f t="shared" ref="DD35:DD66" si="123">IF($C35&lt;&gt;"Non-labour",K35*$F35*avg_hrs,K35*$F35)</f>
        <v>0</v>
      </c>
      <c r="DE35" s="300">
        <f t="shared" ref="DE35:DE66" si="124">IF($C35&lt;&gt;"Non-labour",L35*$F35*avg_hrs,L35*$F35)</f>
        <v>0</v>
      </c>
      <c r="DF35" s="300">
        <f t="shared" ref="DF35:DF66" si="125">IF($C35&lt;&gt;"Non-labour",M35*$F35*avg_hrs,M35*$F35)</f>
        <v>0</v>
      </c>
      <c r="DG35" s="300">
        <f t="shared" ref="DG35:DG66" si="126">IF($C35&lt;&gt;"Non-labour",N35*$F35*avg_hrs,N35*$F35)</f>
        <v>0</v>
      </c>
      <c r="DH35" s="300">
        <f t="shared" ref="DH35:DH66" si="127">IF($C35&lt;&gt;"Non-labour",O35*$F35*avg_hrs,O35*$F35)</f>
        <v>0</v>
      </c>
      <c r="DI35" s="300">
        <f t="shared" ref="DI35:DI66" si="128">IF($C35&lt;&gt;"Non-labour",P35*$F35*avg_hrs,P35*$F35)</f>
        <v>0</v>
      </c>
      <c r="DJ35" s="300">
        <f t="shared" ref="DJ35:DJ66" si="129">IF($C35&lt;&gt;"Non-labour",Q35*$F35*avg_hrs,Q35*$F35)</f>
        <v>0</v>
      </c>
      <c r="DK35" s="300">
        <f t="shared" ref="DK35:DK66" si="130">IF($C35&lt;&gt;"Non-labour",R35*$F35*avg_hrs,R35*$F35)</f>
        <v>0</v>
      </c>
      <c r="DL35" s="300">
        <f t="shared" ref="DL35:DL66" si="131">IF($C35&lt;&gt;"Non-labour",S35*$F35*avg_hrs,S35*$F35)</f>
        <v>0</v>
      </c>
      <c r="DM35" s="300">
        <f t="shared" ref="DM35:DM66" si="132">IF($C35&lt;&gt;"Non-labour",T35*$F35*avg_hrs,T35*$F35)</f>
        <v>39866.116168421053</v>
      </c>
      <c r="DN35" s="300">
        <f t="shared" ref="DN35:DN66" si="133">IF($C35&lt;&gt;"Non-labour",U35*$F35*avg_hrs,U35*$F35)</f>
        <v>39866.116168421053</v>
      </c>
      <c r="DO35" s="300">
        <f t="shared" ref="DO35:DO66" si="134">IF($C35&lt;&gt;"Non-labour",V35*$F35*avg_hrs,V35*$F35)</f>
        <v>39866.116168421053</v>
      </c>
      <c r="DP35" s="300">
        <f t="shared" ref="DP35:DP66" si="135">IF($C35&lt;&gt;"Non-labour",W35*$F35*avg_hrs,W35*$F35)</f>
        <v>39866.116168421053</v>
      </c>
      <c r="DQ35" s="300">
        <f t="shared" ref="DQ35:DQ66" si="136">IF($C35&lt;&gt;"Non-labour",X35*$F35*avg_hrs,X35*$F35)</f>
        <v>39866.116168421053</v>
      </c>
      <c r="DR35" s="300">
        <f t="shared" ref="DR35:DR66" si="137">IF($C35&lt;&gt;"Non-labour",Y35*$F35*avg_hrs,Y35*$F35)</f>
        <v>39866.116168421053</v>
      </c>
      <c r="DS35" s="300">
        <f t="shared" ref="DS35:DS66" si="138">IF($C35&lt;&gt;"Non-labour",Z35*$F35*avg_hrs,Z35*$F35)</f>
        <v>39866.116168421053</v>
      </c>
      <c r="DT35" s="300">
        <f t="shared" ref="DT35:DT66" si="139">IF($C35&lt;&gt;"Non-labour",AA35*$F35*avg_hrs,AA35*$F35)</f>
        <v>39866.116168421053</v>
      </c>
      <c r="DU35" s="300">
        <f t="shared" ref="DU35:DU66" si="140">IF($C35&lt;&gt;"Non-labour",AB35*$F35*avg_hrs,AB35*$F35)</f>
        <v>39866.116168421053</v>
      </c>
      <c r="DV35" s="300">
        <f t="shared" ref="DV35:DV66" si="141">IF($C35&lt;&gt;"Non-labour",AC35*$F35*avg_hrs,AC35*$F35)</f>
        <v>39866.116168421053</v>
      </c>
      <c r="DW35" s="300">
        <f t="shared" ref="DW35:DW66" si="142">IF($C35&lt;&gt;"Non-labour",AD35*$F35*avg_hrs,AD35*$F35)</f>
        <v>39866.116168421053</v>
      </c>
      <c r="DX35" s="300">
        <f t="shared" ref="DX35:DX66" si="143">IF($C35&lt;&gt;"Non-labour",AE35*$F35*avg_hrs,AE35*$F35)</f>
        <v>39866.116168421053</v>
      </c>
      <c r="DY35" s="300">
        <f t="shared" ref="DY35:DY66" si="144">IF($C35&lt;&gt;"Non-labour",AF35*$F35*avg_hrs,AF35*$F35)</f>
        <v>23255.234431578952</v>
      </c>
      <c r="DZ35" s="300">
        <f t="shared" ref="DZ35:DZ66" si="145">IF($C35&lt;&gt;"Non-labour",AG35*$F35*avg_hrs,AG35*$F35)</f>
        <v>23255.234431578952</v>
      </c>
      <c r="EA35" s="300">
        <f t="shared" ref="EA35:EA66" si="146">IF($C35&lt;&gt;"Non-labour",AH35*$F35*avg_hrs,AH35*$F35)</f>
        <v>23255.234431578952</v>
      </c>
      <c r="EB35" s="300">
        <f t="shared" ref="EB35:EB66" si="147">IF($C35&lt;&gt;"Non-labour",AI35*$F35*avg_hrs,AI35*$F35)</f>
        <v>23255.234431578952</v>
      </c>
      <c r="EC35" s="300">
        <f t="shared" ref="EC35:EC66" si="148">IF($C35&lt;&gt;"Non-labour",AJ35*$F35*avg_hrs,AJ35*$F35)</f>
        <v>23255.234431578952</v>
      </c>
      <c r="ED35" s="300">
        <f t="shared" ref="ED35:ED66" si="149">IF($C35&lt;&gt;"Non-labour",AK35*$F35*avg_hrs,AK35*$F35)</f>
        <v>23255.234431578952</v>
      </c>
      <c r="EE35" s="300">
        <f t="shared" ref="EE35:EE66" si="150">IF($C35&lt;&gt;"Non-labour",AL35*$F35*avg_hrs,AL35*$F35)</f>
        <v>23255.234431578952</v>
      </c>
      <c r="EF35" s="300">
        <f t="shared" ref="EF35:EF66" si="151">IF($C35&lt;&gt;"Non-labour",AM35*$F35*avg_hrs,AM35*$F35)</f>
        <v>23255.234431578952</v>
      </c>
      <c r="EG35" s="300">
        <f t="shared" ref="EG35:EG66" si="152">IF($C35&lt;&gt;"Non-labour",AN35*$F35*avg_hrs,AN35*$F35)</f>
        <v>23255.234431578952</v>
      </c>
      <c r="EH35" s="300">
        <f t="shared" ref="EH35:EH66" si="153">IF($C35&lt;&gt;"Non-labour",AO35*$F35*avg_hrs,AO35*$F35)</f>
        <v>23255.234431578952</v>
      </c>
      <c r="EI35" s="300">
        <f t="shared" ref="EI35:EI66" si="154">IF($C35&lt;&gt;"Non-labour",AP35*$F35*avg_hrs,AP35*$F35)</f>
        <v>23255.234431578952</v>
      </c>
      <c r="EJ35" s="300">
        <f t="shared" ref="EJ35:EJ66" si="155">IF($C35&lt;&gt;"Non-labour",AQ35*$F35*avg_hrs,AQ35*$F35)</f>
        <v>23255.234431578952</v>
      </c>
      <c r="EK35" s="300">
        <f t="shared" ref="EK35:EK66" si="156">IF($C35&lt;&gt;"Non-labour",AR35*$F35*avg_hrs,AR35*$F35)</f>
        <v>0</v>
      </c>
      <c r="EL35" s="300">
        <f t="shared" ref="EL35:EL66" si="157">IF($C35&lt;&gt;"Non-labour",AS35*$F35*avg_hrs,AS35*$F35)</f>
        <v>0</v>
      </c>
      <c r="EM35" s="300">
        <f t="shared" ref="EM35:EM66" si="158">IF($C35&lt;&gt;"Non-labour",AT35*$F35*avg_hrs,AT35*$F35)</f>
        <v>0</v>
      </c>
      <c r="EN35" s="300">
        <f t="shared" ref="EN35:EN66" si="159">IF($C35&lt;&gt;"Non-labour",AU35*$F35*avg_hrs,AU35*$F35)</f>
        <v>0</v>
      </c>
      <c r="EO35" s="300">
        <f t="shared" ref="EO35:EO66" si="160">IF($C35&lt;&gt;"Non-labour",AV35*$F35*avg_hrs,AV35*$F35)</f>
        <v>0</v>
      </c>
      <c r="EP35" s="300">
        <f t="shared" ref="EP35:EP66" si="161">IF($C35&lt;&gt;"Non-labour",AW35*$F35*avg_hrs,AW35*$F35)</f>
        <v>0</v>
      </c>
      <c r="EQ35" s="300">
        <f t="shared" ref="EQ35:EQ66" si="162">IF($C35&lt;&gt;"Non-labour",AX35*$F35*avg_hrs,AX35*$F35)</f>
        <v>0</v>
      </c>
      <c r="ER35" s="300">
        <f t="shared" ref="ER35:ER66" si="163">IF($C35&lt;&gt;"Non-labour",AY35*$F35*avg_hrs,AY35*$F35)</f>
        <v>0</v>
      </c>
      <c r="ES35" s="300">
        <f t="shared" ref="ES35:ES66" si="164">IF($C35&lt;&gt;"Non-labour",AZ35*$F35*avg_hrs,AZ35*$F35)</f>
        <v>0</v>
      </c>
      <c r="ET35" s="300">
        <f t="shared" ref="ET35:ET66" si="165">IF($C35&lt;&gt;"Non-labour",BA35*$F35*avg_hrs,BA35*$F35)</f>
        <v>0</v>
      </c>
      <c r="EU35" s="300">
        <f t="shared" ref="EU35:EU66" si="166">IF($C35&lt;&gt;"Non-labour",BB35*$F35*avg_hrs,BB35*$F35)</f>
        <v>0</v>
      </c>
      <c r="EV35" s="300">
        <f t="shared" ref="EV35:EV66" si="167">IF($C35&lt;&gt;"Non-labour",BC35*$F35*avg_hrs,BC35*$F35)</f>
        <v>0</v>
      </c>
      <c r="EW35" s="300">
        <f t="shared" ref="EW35:EW66" si="168">IF($C35&lt;&gt;"Non-labour",BD35*$F35*avg_hrs,BD35*$F35)</f>
        <v>0</v>
      </c>
      <c r="EX35" s="300">
        <f t="shared" ref="EX35:EX66" si="169">IF($C35&lt;&gt;"Non-labour",BE35*$F35*avg_hrs,BE35*$F35)</f>
        <v>0</v>
      </c>
      <c r="EY35" s="300">
        <f t="shared" ref="EY35:EY66" si="170">IF($C35&lt;&gt;"Non-labour",BF35*$F35*avg_hrs,BF35*$F35)</f>
        <v>0</v>
      </c>
      <c r="EZ35" s="300">
        <f t="shared" ref="EZ35:EZ66" si="171">IF($C35&lt;&gt;"Non-labour",BG35*$F35*avg_hrs,BG35*$F35)</f>
        <v>0</v>
      </c>
      <c r="FA35" s="300">
        <f t="shared" ref="FA35:FA66" si="172">IF($C35&lt;&gt;"Non-labour",BH35*$F35*avg_hrs,BH35*$F35)</f>
        <v>0</v>
      </c>
      <c r="FB35" s="300">
        <f t="shared" ref="FB35:FB66" si="173">IF($C35&lt;&gt;"Non-labour",BI35*$F35*avg_hrs,BI35*$F35)</f>
        <v>0</v>
      </c>
      <c r="FC35" s="300">
        <f t="shared" ref="FC35:FC66" si="174">IF($C35&lt;&gt;"Non-labour",BJ35*$F35*avg_hrs,BJ35*$F35)</f>
        <v>0</v>
      </c>
      <c r="FD35" s="300">
        <f t="shared" ref="FD35:FD66" si="175">IF($C35&lt;&gt;"Non-labour",BK35*$F35*avg_hrs,BK35*$F35)</f>
        <v>0</v>
      </c>
      <c r="FE35" s="300">
        <f t="shared" ref="FE35:FE66" si="176">IF($C35&lt;&gt;"Non-labour",BL35*$F35*avg_hrs,BL35*$F35)</f>
        <v>0</v>
      </c>
      <c r="FF35" s="300">
        <f t="shared" ref="FF35:FF66" si="177">IF($C35&lt;&gt;"Non-labour",BM35*$F35*avg_hrs,BM35*$F35)</f>
        <v>0</v>
      </c>
      <c r="FG35" s="300">
        <f t="shared" ref="FG35:FG66" si="178">IF($C35&lt;&gt;"Non-labour",BN35*$F35*avg_hrs,BN35*$F35)</f>
        <v>0</v>
      </c>
      <c r="FH35" s="300">
        <f t="shared" ref="FH35:FH66" si="179">IF($C35&lt;&gt;"Non-labour",BO35*$F35*avg_hrs,BO35*$F35)</f>
        <v>0</v>
      </c>
      <c r="FI35" s="300">
        <f t="shared" ref="FI35:FI66" si="180">IF($C35&lt;&gt;"Non-labour",BP35*$F35*avg_hrs,BP35*$F35)</f>
        <v>0</v>
      </c>
      <c r="FJ35" s="300">
        <f t="shared" ref="FJ35:FJ66" si="181">IF($C35&lt;&gt;"Non-labour",BQ35*$F35*avg_hrs,BQ35*$F35)</f>
        <v>0</v>
      </c>
      <c r="FK35" s="300">
        <f t="shared" ref="FK35:FK66" si="182">IF($C35&lt;&gt;"Non-labour",BR35*$F35*avg_hrs,BR35*$F35)</f>
        <v>0</v>
      </c>
      <c r="FL35" s="300">
        <f t="shared" ref="FL35:FL66" si="183">IF($C35&lt;&gt;"Non-labour",BS35*$F35*avg_hrs,BS35*$F35)</f>
        <v>0</v>
      </c>
      <c r="FM35" s="300">
        <f t="shared" ref="FM35:FM66" si="184">IF($C35&lt;&gt;"Non-labour",BT35*$F35*avg_hrs,BT35*$F35)</f>
        <v>0</v>
      </c>
      <c r="FN35" s="300">
        <f t="shared" ref="FN35:FN66" si="185">IF($C35&lt;&gt;"Non-labour",BU35*$F35*avg_hrs,BU35*$F35)</f>
        <v>0</v>
      </c>
      <c r="FO35" s="300">
        <f t="shared" ref="FO35:FO66" si="186">IF($C35&lt;&gt;"Non-labour",BV35*$F35*avg_hrs,BV35*$F35)</f>
        <v>0</v>
      </c>
      <c r="FP35" s="300">
        <f t="shared" ref="FP35:FP66" si="187">IF($C35&lt;&gt;"Non-labour",BW35*$F35*avg_hrs,BW35*$F35)</f>
        <v>0</v>
      </c>
      <c r="FQ35" s="300">
        <f t="shared" ref="FQ35:FQ66" si="188">IF($C35&lt;&gt;"Non-labour",BX35*$F35*avg_hrs,BX35*$F35)</f>
        <v>0</v>
      </c>
      <c r="FR35" s="300">
        <f t="shared" ref="FR35:FR66" si="189">IF($C35&lt;&gt;"Non-labour",BY35*$F35*avg_hrs,BY35*$F35)</f>
        <v>0</v>
      </c>
      <c r="FS35" s="300">
        <f t="shared" ref="FS35:FS66" si="190">IF($C35&lt;&gt;"Non-labour",BZ35*$F35*avg_hrs,BZ35*$F35)</f>
        <v>0</v>
      </c>
      <c r="FT35" s="300">
        <f t="shared" ref="FT35:FT66" si="191">IF($C35&lt;&gt;"Non-labour",CA35*$F35*avg_hrs,CA35*$F35)</f>
        <v>0</v>
      </c>
      <c r="FU35" s="300">
        <f t="shared" ref="FU35:FU66" si="192">IF($C35&lt;&gt;"Non-labour",CB35*$F35*avg_hrs,CB35*$F35)</f>
        <v>0</v>
      </c>
      <c r="FV35" s="300">
        <f t="shared" ref="FV35:FV66" si="193">IF($C35&lt;&gt;"Non-labour",CC35*$F35*avg_hrs,CC35*$F35)</f>
        <v>0</v>
      </c>
      <c r="FW35" s="300">
        <f t="shared" ref="FW35:FW66" si="194">IF($C35&lt;&gt;"Non-labour",CD35*$F35*avg_hrs,CD35*$F35)</f>
        <v>0</v>
      </c>
      <c r="FX35" s="300">
        <f t="shared" ref="FX35:FX66" si="195">IF($C35&lt;&gt;"Non-labour",CE35*$F35*avg_hrs,CE35*$F35)</f>
        <v>0</v>
      </c>
      <c r="FY35" s="300">
        <f t="shared" ref="FY35:FY66" si="196">IF($C35&lt;&gt;"Non-labour",CF35*$F35*avg_hrs,CF35*$F35)</f>
        <v>0</v>
      </c>
      <c r="FZ35" s="300">
        <f t="shared" ref="FZ35:FZ66" si="197">IF($C35&lt;&gt;"Non-labour",CG35*$F35*avg_hrs,CG35*$F35)</f>
        <v>0</v>
      </c>
      <c r="GA35" s="300">
        <f t="shared" ref="GA35:GA66" si="198">IF($C35&lt;&gt;"Non-labour",CH35*$F35*avg_hrs,CH35*$F35)</f>
        <v>0</v>
      </c>
      <c r="GB35" s="300">
        <f t="shared" ref="GB35:GB66" si="199">IF($C35&lt;&gt;"Non-labour",CI35*$F35*avg_hrs,CI35*$F35)</f>
        <v>0</v>
      </c>
      <c r="GC35" s="300">
        <f t="shared" ref="GC35:GC66" si="200">IF($C35&lt;&gt;"Non-labour",CJ35*$F35*avg_hrs,CJ35*$F35)</f>
        <v>0</v>
      </c>
      <c r="GD35" s="300">
        <f t="shared" ref="GD35:GD66" si="201">IF($C35&lt;&gt;"Non-labour",CK35*$F35*avg_hrs,CK35*$F35)</f>
        <v>0</v>
      </c>
      <c r="GE35" s="300">
        <f t="shared" ref="GE35:GE66" si="202">IF($C35&lt;&gt;"Non-labour",CL35*$F35*avg_hrs,CL35*$F35)</f>
        <v>0</v>
      </c>
      <c r="GF35" s="300">
        <f t="shared" ref="GF35:GF66" si="203">IF($C35&lt;&gt;"Non-labour",CM35*$F35*avg_hrs,CM35*$F35)</f>
        <v>0</v>
      </c>
      <c r="GG35" s="300">
        <f t="shared" ref="GG35:GG66" si="204">IF($C35&lt;&gt;"Non-labour",CN35*$F35*avg_hrs,CN35*$F35)</f>
        <v>0</v>
      </c>
      <c r="GH35" s="300">
        <f t="shared" ref="GH35:GH66" si="205">IF($C35&lt;&gt;"Non-labour",CO35*$F35*avg_hrs,CO35*$F35)</f>
        <v>0</v>
      </c>
      <c r="GI35" s="300">
        <f t="shared" ref="GI35:GI66" si="206">IF($C35&lt;&gt;"Non-labour",CP35*$F35*avg_hrs,CP35*$F35)</f>
        <v>0</v>
      </c>
      <c r="GJ35" s="300">
        <f t="shared" ref="GJ35:GJ66" si="207">IF($C35&lt;&gt;"Non-labour",CQ35*$F35*avg_hrs,CQ35*$F35)</f>
        <v>0</v>
      </c>
      <c r="GK35" s="300">
        <f t="shared" ref="GK35:GK66" si="208">IF($C35&lt;&gt;"Non-labour",CR35*$F35*avg_hrs,CR35*$F35)</f>
        <v>0</v>
      </c>
      <c r="GL35" s="300">
        <f t="shared" ref="GL35:GL66" si="209">IF($C35&lt;&gt;"Non-labour",CS35*$F35*avg_hrs,CS35*$F35)</f>
        <v>0</v>
      </c>
      <c r="GM35" s="300">
        <f t="shared" ref="GM35:GM66" si="210">IF($C35&lt;&gt;"Non-labour",CT35*$F35*avg_hrs,CT35*$F35)</f>
        <v>0</v>
      </c>
      <c r="GN35" s="300">
        <f t="shared" ref="GN35:GN66" si="211">IF($C35&lt;&gt;"Non-labour",CU35*$F35*avg_hrs,CU35*$F35)</f>
        <v>0</v>
      </c>
      <c r="GO35" s="300">
        <f t="shared" ref="GO35:GO66" si="212">IF($C35&lt;&gt;"Non-labour",CV35*$F35*avg_hrs,CV35*$F35)</f>
        <v>0</v>
      </c>
      <c r="GP35" s="300">
        <f t="shared" ref="GP35:GP66" si="213">IF($C35&lt;&gt;"Non-labour",CW35*$F35*avg_hrs,CW35*$F35)</f>
        <v>0</v>
      </c>
      <c r="GQ35" s="300">
        <f t="shared" ref="GQ35:GQ66" si="214">IF($C35&lt;&gt;"Non-labour",CX35*$F35*avg_hrs,CX35*$F35)</f>
        <v>0</v>
      </c>
      <c r="GR35" s="300">
        <f t="shared" ref="GR35:GR66" si="215">IF($C35&lt;&gt;"Non-labour",CY35*$F35*avg_hrs,CY35*$F35)</f>
        <v>0</v>
      </c>
      <c r="GT35" s="120" t="str">
        <f>'Key assumptions'!$E$121</f>
        <v>$ Real (2024-2025)</v>
      </c>
      <c r="GU35" s="272"/>
      <c r="GV35" s="272"/>
      <c r="GW35" s="272"/>
      <c r="GX35" s="232">
        <f t="shared" si="118"/>
        <v>0</v>
      </c>
      <c r="GY35" s="232">
        <f t="shared" si="118"/>
        <v>478393.39402105263</v>
      </c>
      <c r="GZ35" s="232">
        <f t="shared" si="118"/>
        <v>279062.81317894743</v>
      </c>
      <c r="HA35" s="232">
        <f t="shared" si="117"/>
        <v>0</v>
      </c>
      <c r="HB35" s="232">
        <f t="shared" si="119"/>
        <v>0</v>
      </c>
      <c r="HC35" s="232">
        <f t="shared" si="119"/>
        <v>0</v>
      </c>
      <c r="HD35" s="232">
        <f t="shared" si="119"/>
        <v>0</v>
      </c>
      <c r="HE35" s="232">
        <f t="shared" si="119"/>
        <v>0</v>
      </c>
      <c r="HF35" s="232">
        <f t="shared" si="116"/>
        <v>757456.20720000006</v>
      </c>
      <c r="HG35" s="232">
        <v>0</v>
      </c>
    </row>
    <row r="36" spans="1:215" hidden="1" x14ac:dyDescent="0.2">
      <c r="A36" s="298" t="s">
        <v>233</v>
      </c>
      <c r="B36" s="334" t="s">
        <v>287</v>
      </c>
      <c r="C36" s="298" t="s">
        <v>240</v>
      </c>
      <c r="D36" s="298" t="s">
        <v>285</v>
      </c>
      <c r="E36" s="298" t="s">
        <v>288</v>
      </c>
      <c r="F36" s="299">
        <v>192.85448000000002</v>
      </c>
      <c r="G36" s="299"/>
      <c r="H36" s="299">
        <v>0</v>
      </c>
      <c r="I36" s="299">
        <v>0</v>
      </c>
      <c r="J36" s="299">
        <v>0</v>
      </c>
      <c r="K36" s="299">
        <v>0</v>
      </c>
      <c r="L36" s="299">
        <v>0</v>
      </c>
      <c r="M36" s="299">
        <v>0</v>
      </c>
      <c r="N36" s="299">
        <v>0</v>
      </c>
      <c r="O36" s="299">
        <v>0</v>
      </c>
      <c r="P36" s="299">
        <v>0</v>
      </c>
      <c r="Q36" s="299">
        <v>0</v>
      </c>
      <c r="R36" s="299">
        <v>0</v>
      </c>
      <c r="S36" s="299">
        <v>0</v>
      </c>
      <c r="T36" s="299">
        <v>0.24985540775014456</v>
      </c>
      <c r="U36" s="299">
        <v>0.24985540775014456</v>
      </c>
      <c r="V36" s="299">
        <v>0.24985540775014456</v>
      </c>
      <c r="W36" s="299">
        <v>0.24985540775014456</v>
      </c>
      <c r="X36" s="299">
        <v>0.24985540775014456</v>
      </c>
      <c r="Y36" s="299">
        <v>0.24985540775014456</v>
      </c>
      <c r="Z36" s="299">
        <v>0.24985540775014456</v>
      </c>
      <c r="AA36" s="299">
        <v>0.24985540775014456</v>
      </c>
      <c r="AB36" s="299">
        <v>0.24985540775014456</v>
      </c>
      <c r="AC36" s="299">
        <v>0.24985540775014456</v>
      </c>
      <c r="AD36" s="299">
        <v>0.24985540775014456</v>
      </c>
      <c r="AE36" s="299">
        <v>0.24985540775014456</v>
      </c>
      <c r="AF36" s="299">
        <v>0.145748987854251</v>
      </c>
      <c r="AG36" s="299">
        <v>0.145748987854251</v>
      </c>
      <c r="AH36" s="299">
        <v>0.145748987854251</v>
      </c>
      <c r="AI36" s="299">
        <v>0.145748987854251</v>
      </c>
      <c r="AJ36" s="299">
        <v>0.145748987854251</v>
      </c>
      <c r="AK36" s="299">
        <v>0.145748987854251</v>
      </c>
      <c r="AL36" s="299">
        <v>0.145748987854251</v>
      </c>
      <c r="AM36" s="299">
        <v>0.145748987854251</v>
      </c>
      <c r="AN36" s="299">
        <v>0.145748987854251</v>
      </c>
      <c r="AO36" s="299">
        <v>0.145748987854251</v>
      </c>
      <c r="AP36" s="299">
        <v>0.145748987854251</v>
      </c>
      <c r="AQ36" s="299">
        <v>0.145748987854251</v>
      </c>
      <c r="AR36" s="299">
        <v>0</v>
      </c>
      <c r="AS36" s="299">
        <v>0</v>
      </c>
      <c r="AT36" s="299">
        <v>0</v>
      </c>
      <c r="AU36" s="299">
        <v>0</v>
      </c>
      <c r="AV36" s="299">
        <v>0</v>
      </c>
      <c r="AW36" s="299">
        <v>0</v>
      </c>
      <c r="AX36" s="299">
        <v>0</v>
      </c>
      <c r="AY36" s="299">
        <v>0</v>
      </c>
      <c r="AZ36" s="299">
        <v>0</v>
      </c>
      <c r="BA36" s="299">
        <v>0</v>
      </c>
      <c r="BB36" s="299">
        <v>0</v>
      </c>
      <c r="BC36" s="299">
        <v>0</v>
      </c>
      <c r="BD36" s="299">
        <v>0</v>
      </c>
      <c r="BE36" s="299">
        <v>0</v>
      </c>
      <c r="BF36" s="299">
        <v>0</v>
      </c>
      <c r="BG36" s="299">
        <v>0</v>
      </c>
      <c r="BH36" s="299">
        <v>0</v>
      </c>
      <c r="BI36" s="299">
        <v>0</v>
      </c>
      <c r="BJ36" s="299">
        <v>0</v>
      </c>
      <c r="BK36" s="299">
        <v>0</v>
      </c>
      <c r="BL36" s="299">
        <v>0</v>
      </c>
      <c r="BM36" s="299">
        <v>0</v>
      </c>
      <c r="BN36" s="299">
        <v>0</v>
      </c>
      <c r="BO36" s="299">
        <v>0</v>
      </c>
      <c r="BP36" s="299">
        <v>0</v>
      </c>
      <c r="BQ36" s="299">
        <v>0</v>
      </c>
      <c r="BR36" s="299">
        <v>0</v>
      </c>
      <c r="BS36" s="299">
        <v>0</v>
      </c>
      <c r="BT36" s="299">
        <v>0</v>
      </c>
      <c r="BU36" s="299">
        <v>0</v>
      </c>
      <c r="BV36" s="299">
        <v>0</v>
      </c>
      <c r="BW36" s="299">
        <v>0</v>
      </c>
      <c r="BX36" s="299">
        <v>0</v>
      </c>
      <c r="BY36" s="299">
        <v>0</v>
      </c>
      <c r="BZ36" s="299">
        <v>0</v>
      </c>
      <c r="CA36" s="299">
        <v>0</v>
      </c>
      <c r="CB36" s="299">
        <v>0</v>
      </c>
      <c r="CC36" s="299">
        <v>0</v>
      </c>
      <c r="CD36" s="299">
        <v>0</v>
      </c>
      <c r="CE36" s="299">
        <v>0</v>
      </c>
      <c r="CF36" s="299">
        <v>0</v>
      </c>
      <c r="CG36" s="299">
        <v>0</v>
      </c>
      <c r="CH36" s="299">
        <v>0</v>
      </c>
      <c r="CI36" s="299">
        <v>0</v>
      </c>
      <c r="CJ36" s="299">
        <v>0</v>
      </c>
      <c r="CK36" s="299">
        <v>0</v>
      </c>
      <c r="CL36" s="299">
        <v>0</v>
      </c>
      <c r="CM36" s="299">
        <v>0</v>
      </c>
      <c r="CN36" s="299">
        <v>0</v>
      </c>
      <c r="CO36" s="299">
        <v>0</v>
      </c>
      <c r="CP36" s="299">
        <v>0</v>
      </c>
      <c r="CQ36" s="299">
        <v>0</v>
      </c>
      <c r="CR36" s="299">
        <v>0</v>
      </c>
      <c r="CS36" s="299">
        <v>0</v>
      </c>
      <c r="CT36" s="299">
        <v>0</v>
      </c>
      <c r="CU36" s="299">
        <v>0</v>
      </c>
      <c r="CV36" s="299">
        <v>0</v>
      </c>
      <c r="CW36" s="299">
        <v>0</v>
      </c>
      <c r="CX36" s="299">
        <v>0</v>
      </c>
      <c r="CY36" s="299">
        <v>0</v>
      </c>
      <c r="DA36" s="300">
        <f t="shared" si="120"/>
        <v>0</v>
      </c>
      <c r="DB36" s="300">
        <f t="shared" si="121"/>
        <v>0</v>
      </c>
      <c r="DC36" s="300">
        <f t="shared" si="122"/>
        <v>0</v>
      </c>
      <c r="DD36" s="300">
        <f t="shared" si="123"/>
        <v>0</v>
      </c>
      <c r="DE36" s="300">
        <f t="shared" si="124"/>
        <v>0</v>
      </c>
      <c r="DF36" s="300">
        <f t="shared" si="125"/>
        <v>0</v>
      </c>
      <c r="DG36" s="300">
        <f t="shared" si="126"/>
        <v>0</v>
      </c>
      <c r="DH36" s="300">
        <f t="shared" si="127"/>
        <v>0</v>
      </c>
      <c r="DI36" s="300">
        <f t="shared" si="128"/>
        <v>0</v>
      </c>
      <c r="DJ36" s="300">
        <f t="shared" si="129"/>
        <v>0</v>
      </c>
      <c r="DK36" s="300">
        <f t="shared" si="130"/>
        <v>0</v>
      </c>
      <c r="DL36" s="300">
        <f t="shared" si="131"/>
        <v>0</v>
      </c>
      <c r="DM36" s="300">
        <f t="shared" si="132"/>
        <v>7227.8602105263162</v>
      </c>
      <c r="DN36" s="300">
        <f t="shared" si="133"/>
        <v>7227.8602105263162</v>
      </c>
      <c r="DO36" s="300">
        <f t="shared" si="134"/>
        <v>7227.8602105263162</v>
      </c>
      <c r="DP36" s="300">
        <f t="shared" si="135"/>
        <v>7227.8602105263162</v>
      </c>
      <c r="DQ36" s="300">
        <f t="shared" si="136"/>
        <v>7227.8602105263162</v>
      </c>
      <c r="DR36" s="300">
        <f t="shared" si="137"/>
        <v>7227.8602105263162</v>
      </c>
      <c r="DS36" s="300">
        <f t="shared" si="138"/>
        <v>7227.8602105263162</v>
      </c>
      <c r="DT36" s="300">
        <f t="shared" si="139"/>
        <v>7227.8602105263162</v>
      </c>
      <c r="DU36" s="300">
        <f t="shared" si="140"/>
        <v>7227.8602105263162</v>
      </c>
      <c r="DV36" s="300">
        <f t="shared" si="141"/>
        <v>7227.8602105263162</v>
      </c>
      <c r="DW36" s="300">
        <f t="shared" si="142"/>
        <v>7227.8602105263162</v>
      </c>
      <c r="DX36" s="300">
        <f t="shared" si="143"/>
        <v>7227.8602105263162</v>
      </c>
      <c r="DY36" s="300">
        <f t="shared" si="144"/>
        <v>4216.2517894736848</v>
      </c>
      <c r="DZ36" s="300">
        <f t="shared" si="145"/>
        <v>4216.2517894736848</v>
      </c>
      <c r="EA36" s="300">
        <f t="shared" si="146"/>
        <v>4216.2517894736848</v>
      </c>
      <c r="EB36" s="300">
        <f t="shared" si="147"/>
        <v>4216.2517894736848</v>
      </c>
      <c r="EC36" s="300">
        <f t="shared" si="148"/>
        <v>4216.2517894736848</v>
      </c>
      <c r="ED36" s="300">
        <f t="shared" si="149"/>
        <v>4216.2517894736848</v>
      </c>
      <c r="EE36" s="300">
        <f t="shared" si="150"/>
        <v>4216.2517894736848</v>
      </c>
      <c r="EF36" s="300">
        <f t="shared" si="151"/>
        <v>4216.2517894736848</v>
      </c>
      <c r="EG36" s="300">
        <f t="shared" si="152"/>
        <v>4216.2517894736848</v>
      </c>
      <c r="EH36" s="300">
        <f t="shared" si="153"/>
        <v>4216.2517894736848</v>
      </c>
      <c r="EI36" s="300">
        <f t="shared" si="154"/>
        <v>4216.2517894736848</v>
      </c>
      <c r="EJ36" s="300">
        <f t="shared" si="155"/>
        <v>4216.2517894736848</v>
      </c>
      <c r="EK36" s="300">
        <f t="shared" si="156"/>
        <v>0</v>
      </c>
      <c r="EL36" s="300">
        <f t="shared" si="157"/>
        <v>0</v>
      </c>
      <c r="EM36" s="300">
        <f t="shared" si="158"/>
        <v>0</v>
      </c>
      <c r="EN36" s="300">
        <f t="shared" si="159"/>
        <v>0</v>
      </c>
      <c r="EO36" s="300">
        <f t="shared" si="160"/>
        <v>0</v>
      </c>
      <c r="EP36" s="300">
        <f t="shared" si="161"/>
        <v>0</v>
      </c>
      <c r="EQ36" s="300">
        <f t="shared" si="162"/>
        <v>0</v>
      </c>
      <c r="ER36" s="300">
        <f t="shared" si="163"/>
        <v>0</v>
      </c>
      <c r="ES36" s="300">
        <f t="shared" si="164"/>
        <v>0</v>
      </c>
      <c r="ET36" s="300">
        <f t="shared" si="165"/>
        <v>0</v>
      </c>
      <c r="EU36" s="300">
        <f t="shared" si="166"/>
        <v>0</v>
      </c>
      <c r="EV36" s="300">
        <f t="shared" si="167"/>
        <v>0</v>
      </c>
      <c r="EW36" s="300">
        <f t="shared" si="168"/>
        <v>0</v>
      </c>
      <c r="EX36" s="300">
        <f t="shared" si="169"/>
        <v>0</v>
      </c>
      <c r="EY36" s="300">
        <f t="shared" si="170"/>
        <v>0</v>
      </c>
      <c r="EZ36" s="300">
        <f t="shared" si="171"/>
        <v>0</v>
      </c>
      <c r="FA36" s="300">
        <f t="shared" si="172"/>
        <v>0</v>
      </c>
      <c r="FB36" s="300">
        <f t="shared" si="173"/>
        <v>0</v>
      </c>
      <c r="FC36" s="300">
        <f t="shared" si="174"/>
        <v>0</v>
      </c>
      <c r="FD36" s="300">
        <f t="shared" si="175"/>
        <v>0</v>
      </c>
      <c r="FE36" s="300">
        <f t="shared" si="176"/>
        <v>0</v>
      </c>
      <c r="FF36" s="300">
        <f t="shared" si="177"/>
        <v>0</v>
      </c>
      <c r="FG36" s="300">
        <f t="shared" si="178"/>
        <v>0</v>
      </c>
      <c r="FH36" s="300">
        <f t="shared" si="179"/>
        <v>0</v>
      </c>
      <c r="FI36" s="300">
        <f t="shared" si="180"/>
        <v>0</v>
      </c>
      <c r="FJ36" s="300">
        <f t="shared" si="181"/>
        <v>0</v>
      </c>
      <c r="FK36" s="300">
        <f t="shared" si="182"/>
        <v>0</v>
      </c>
      <c r="FL36" s="300">
        <f t="shared" si="183"/>
        <v>0</v>
      </c>
      <c r="FM36" s="300">
        <f t="shared" si="184"/>
        <v>0</v>
      </c>
      <c r="FN36" s="300">
        <f t="shared" si="185"/>
        <v>0</v>
      </c>
      <c r="FO36" s="300">
        <f t="shared" si="186"/>
        <v>0</v>
      </c>
      <c r="FP36" s="300">
        <f t="shared" si="187"/>
        <v>0</v>
      </c>
      <c r="FQ36" s="300">
        <f t="shared" si="188"/>
        <v>0</v>
      </c>
      <c r="FR36" s="300">
        <f t="shared" si="189"/>
        <v>0</v>
      </c>
      <c r="FS36" s="300">
        <f t="shared" si="190"/>
        <v>0</v>
      </c>
      <c r="FT36" s="300">
        <f t="shared" si="191"/>
        <v>0</v>
      </c>
      <c r="FU36" s="300">
        <f t="shared" si="192"/>
        <v>0</v>
      </c>
      <c r="FV36" s="300">
        <f t="shared" si="193"/>
        <v>0</v>
      </c>
      <c r="FW36" s="300">
        <f t="shared" si="194"/>
        <v>0</v>
      </c>
      <c r="FX36" s="300">
        <f t="shared" si="195"/>
        <v>0</v>
      </c>
      <c r="FY36" s="300">
        <f t="shared" si="196"/>
        <v>0</v>
      </c>
      <c r="FZ36" s="300">
        <f t="shared" si="197"/>
        <v>0</v>
      </c>
      <c r="GA36" s="300">
        <f t="shared" si="198"/>
        <v>0</v>
      </c>
      <c r="GB36" s="300">
        <f t="shared" si="199"/>
        <v>0</v>
      </c>
      <c r="GC36" s="300">
        <f t="shared" si="200"/>
        <v>0</v>
      </c>
      <c r="GD36" s="300">
        <f t="shared" si="201"/>
        <v>0</v>
      </c>
      <c r="GE36" s="300">
        <f t="shared" si="202"/>
        <v>0</v>
      </c>
      <c r="GF36" s="300">
        <f t="shared" si="203"/>
        <v>0</v>
      </c>
      <c r="GG36" s="300">
        <f t="shared" si="204"/>
        <v>0</v>
      </c>
      <c r="GH36" s="300">
        <f t="shared" si="205"/>
        <v>0</v>
      </c>
      <c r="GI36" s="300">
        <f t="shared" si="206"/>
        <v>0</v>
      </c>
      <c r="GJ36" s="300">
        <f t="shared" si="207"/>
        <v>0</v>
      </c>
      <c r="GK36" s="300">
        <f t="shared" si="208"/>
        <v>0</v>
      </c>
      <c r="GL36" s="300">
        <f t="shared" si="209"/>
        <v>0</v>
      </c>
      <c r="GM36" s="300">
        <f t="shared" si="210"/>
        <v>0</v>
      </c>
      <c r="GN36" s="300">
        <f t="shared" si="211"/>
        <v>0</v>
      </c>
      <c r="GO36" s="300">
        <f t="shared" si="212"/>
        <v>0</v>
      </c>
      <c r="GP36" s="300">
        <f t="shared" si="213"/>
        <v>0</v>
      </c>
      <c r="GQ36" s="300">
        <f t="shared" si="214"/>
        <v>0</v>
      </c>
      <c r="GR36" s="300">
        <f t="shared" si="215"/>
        <v>0</v>
      </c>
      <c r="GT36" s="120" t="str">
        <f>'Key assumptions'!$E$121</f>
        <v>$ Real (2024-2025)</v>
      </c>
      <c r="GU36" s="272"/>
      <c r="GV36" s="272"/>
      <c r="GW36" s="272"/>
      <c r="GX36" s="232">
        <f t="shared" si="118"/>
        <v>0</v>
      </c>
      <c r="GY36" s="232">
        <f t="shared" si="118"/>
        <v>86734.322526315766</v>
      </c>
      <c r="GZ36" s="232">
        <f t="shared" si="118"/>
        <v>50595.021473684203</v>
      </c>
      <c r="HA36" s="232">
        <f t="shared" si="117"/>
        <v>0</v>
      </c>
      <c r="HB36" s="232">
        <f t="shared" si="119"/>
        <v>0</v>
      </c>
      <c r="HC36" s="232">
        <f t="shared" si="119"/>
        <v>0</v>
      </c>
      <c r="HD36" s="232">
        <f t="shared" si="119"/>
        <v>0</v>
      </c>
      <c r="HE36" s="232">
        <f t="shared" si="119"/>
        <v>0</v>
      </c>
      <c r="HF36" s="232">
        <f t="shared" si="116"/>
        <v>137329.34399999998</v>
      </c>
      <c r="HG36" s="232">
        <v>0</v>
      </c>
    </row>
    <row r="37" spans="1:215" hidden="1" x14ac:dyDescent="0.2">
      <c r="A37" s="298" t="s">
        <v>233</v>
      </c>
      <c r="B37" s="334" t="s">
        <v>284</v>
      </c>
      <c r="C37" s="298" t="s">
        <v>240</v>
      </c>
      <c r="D37" s="298" t="s">
        <v>285</v>
      </c>
      <c r="E37" s="298" t="s">
        <v>286</v>
      </c>
      <c r="F37" s="299">
        <v>219.69947999999999</v>
      </c>
      <c r="G37" s="299"/>
      <c r="H37" s="299">
        <v>0</v>
      </c>
      <c r="I37" s="299">
        <v>0</v>
      </c>
      <c r="J37" s="299">
        <v>0</v>
      </c>
      <c r="K37" s="299">
        <v>0</v>
      </c>
      <c r="L37" s="299">
        <v>0</v>
      </c>
      <c r="M37" s="299">
        <v>0</v>
      </c>
      <c r="N37" s="299">
        <v>0</v>
      </c>
      <c r="O37" s="299">
        <v>0</v>
      </c>
      <c r="P37" s="299">
        <v>0</v>
      </c>
      <c r="Q37" s="299">
        <v>0</v>
      </c>
      <c r="R37" s="299">
        <v>0</v>
      </c>
      <c r="S37" s="299">
        <v>0</v>
      </c>
      <c r="T37" s="299">
        <v>3.8866396761133612E-2</v>
      </c>
      <c r="U37" s="299">
        <v>3.8866396761133612E-2</v>
      </c>
      <c r="V37" s="299">
        <v>3.8866396761133612E-2</v>
      </c>
      <c r="W37" s="299">
        <v>3.8866396761133612E-2</v>
      </c>
      <c r="X37" s="299">
        <v>3.8866396761133612E-2</v>
      </c>
      <c r="Y37" s="299">
        <v>3.8866396761133612E-2</v>
      </c>
      <c r="Z37" s="299">
        <v>3.8866396761133612E-2</v>
      </c>
      <c r="AA37" s="299">
        <v>3.8866396761133612E-2</v>
      </c>
      <c r="AB37" s="299">
        <v>3.8866396761133612E-2</v>
      </c>
      <c r="AC37" s="299">
        <v>3.8866396761133612E-2</v>
      </c>
      <c r="AD37" s="299">
        <v>3.8866396761133612E-2</v>
      </c>
      <c r="AE37" s="299">
        <v>3.8866396761133612E-2</v>
      </c>
      <c r="AF37" s="299">
        <v>2.2672064777327933E-2</v>
      </c>
      <c r="AG37" s="299">
        <v>2.2672064777327933E-2</v>
      </c>
      <c r="AH37" s="299">
        <v>2.2672064777327933E-2</v>
      </c>
      <c r="AI37" s="299">
        <v>2.2672064777327933E-2</v>
      </c>
      <c r="AJ37" s="299">
        <v>2.2672064777327933E-2</v>
      </c>
      <c r="AK37" s="299">
        <v>2.2672064777327933E-2</v>
      </c>
      <c r="AL37" s="299">
        <v>2.2672064777327933E-2</v>
      </c>
      <c r="AM37" s="299">
        <v>2.2672064777327933E-2</v>
      </c>
      <c r="AN37" s="299">
        <v>2.2672064777327933E-2</v>
      </c>
      <c r="AO37" s="299">
        <v>2.2672064777327933E-2</v>
      </c>
      <c r="AP37" s="299">
        <v>2.2672064777327933E-2</v>
      </c>
      <c r="AQ37" s="299">
        <v>2.2672064777327933E-2</v>
      </c>
      <c r="AR37" s="299">
        <v>0</v>
      </c>
      <c r="AS37" s="299">
        <v>0</v>
      </c>
      <c r="AT37" s="299">
        <v>0</v>
      </c>
      <c r="AU37" s="299">
        <v>0</v>
      </c>
      <c r="AV37" s="299">
        <v>0</v>
      </c>
      <c r="AW37" s="299">
        <v>0</v>
      </c>
      <c r="AX37" s="299">
        <v>0</v>
      </c>
      <c r="AY37" s="299">
        <v>0</v>
      </c>
      <c r="AZ37" s="299">
        <v>0</v>
      </c>
      <c r="BA37" s="299">
        <v>0</v>
      </c>
      <c r="BB37" s="299">
        <v>0</v>
      </c>
      <c r="BC37" s="299">
        <v>0</v>
      </c>
      <c r="BD37" s="299">
        <v>0</v>
      </c>
      <c r="BE37" s="299">
        <v>0</v>
      </c>
      <c r="BF37" s="299">
        <v>0</v>
      </c>
      <c r="BG37" s="299">
        <v>0</v>
      </c>
      <c r="BH37" s="299">
        <v>0</v>
      </c>
      <c r="BI37" s="299">
        <v>0</v>
      </c>
      <c r="BJ37" s="299">
        <v>0</v>
      </c>
      <c r="BK37" s="299">
        <v>0</v>
      </c>
      <c r="BL37" s="299">
        <v>0</v>
      </c>
      <c r="BM37" s="299">
        <v>0</v>
      </c>
      <c r="BN37" s="299">
        <v>0</v>
      </c>
      <c r="BO37" s="299">
        <v>0</v>
      </c>
      <c r="BP37" s="299">
        <v>0</v>
      </c>
      <c r="BQ37" s="299">
        <v>0</v>
      </c>
      <c r="BR37" s="299">
        <v>0</v>
      </c>
      <c r="BS37" s="299">
        <v>0</v>
      </c>
      <c r="BT37" s="299">
        <v>0</v>
      </c>
      <c r="BU37" s="299">
        <v>0</v>
      </c>
      <c r="BV37" s="299">
        <v>0</v>
      </c>
      <c r="BW37" s="299">
        <v>0</v>
      </c>
      <c r="BX37" s="299">
        <v>0</v>
      </c>
      <c r="BY37" s="299">
        <v>0</v>
      </c>
      <c r="BZ37" s="299">
        <v>0</v>
      </c>
      <c r="CA37" s="299">
        <v>0</v>
      </c>
      <c r="CB37" s="299">
        <v>0</v>
      </c>
      <c r="CC37" s="299">
        <v>0</v>
      </c>
      <c r="CD37" s="299">
        <v>0</v>
      </c>
      <c r="CE37" s="299">
        <v>0</v>
      </c>
      <c r="CF37" s="299">
        <v>0</v>
      </c>
      <c r="CG37" s="299">
        <v>0</v>
      </c>
      <c r="CH37" s="299">
        <v>0</v>
      </c>
      <c r="CI37" s="299">
        <v>0</v>
      </c>
      <c r="CJ37" s="299">
        <v>0</v>
      </c>
      <c r="CK37" s="299">
        <v>0</v>
      </c>
      <c r="CL37" s="299">
        <v>0</v>
      </c>
      <c r="CM37" s="299">
        <v>0</v>
      </c>
      <c r="CN37" s="299">
        <v>0</v>
      </c>
      <c r="CO37" s="299">
        <v>0</v>
      </c>
      <c r="CP37" s="299">
        <v>0</v>
      </c>
      <c r="CQ37" s="299">
        <v>0</v>
      </c>
      <c r="CR37" s="299">
        <v>0</v>
      </c>
      <c r="CS37" s="299">
        <v>0</v>
      </c>
      <c r="CT37" s="299">
        <v>0</v>
      </c>
      <c r="CU37" s="299">
        <v>0</v>
      </c>
      <c r="CV37" s="299">
        <v>0</v>
      </c>
      <c r="CW37" s="299">
        <v>0</v>
      </c>
      <c r="CX37" s="299">
        <v>0</v>
      </c>
      <c r="CY37" s="299">
        <v>0</v>
      </c>
      <c r="DA37" s="300">
        <f t="shared" si="120"/>
        <v>0</v>
      </c>
      <c r="DB37" s="300">
        <f t="shared" si="121"/>
        <v>0</v>
      </c>
      <c r="DC37" s="300">
        <f t="shared" si="122"/>
        <v>0</v>
      </c>
      <c r="DD37" s="300">
        <f t="shared" si="123"/>
        <v>0</v>
      </c>
      <c r="DE37" s="300">
        <f t="shared" si="124"/>
        <v>0</v>
      </c>
      <c r="DF37" s="300">
        <f t="shared" si="125"/>
        <v>0</v>
      </c>
      <c r="DG37" s="300">
        <f t="shared" si="126"/>
        <v>0</v>
      </c>
      <c r="DH37" s="300">
        <f t="shared" si="127"/>
        <v>0</v>
      </c>
      <c r="DI37" s="300">
        <f t="shared" si="128"/>
        <v>0</v>
      </c>
      <c r="DJ37" s="300">
        <f t="shared" si="129"/>
        <v>0</v>
      </c>
      <c r="DK37" s="300">
        <f t="shared" si="130"/>
        <v>0</v>
      </c>
      <c r="DL37" s="300">
        <f t="shared" si="131"/>
        <v>0</v>
      </c>
      <c r="DM37" s="300">
        <f t="shared" si="132"/>
        <v>1280.8390736842107</v>
      </c>
      <c r="DN37" s="300">
        <f t="shared" si="133"/>
        <v>1280.8390736842107</v>
      </c>
      <c r="DO37" s="300">
        <f t="shared" si="134"/>
        <v>1280.8390736842107</v>
      </c>
      <c r="DP37" s="300">
        <f t="shared" si="135"/>
        <v>1280.8390736842107</v>
      </c>
      <c r="DQ37" s="300">
        <f t="shared" si="136"/>
        <v>1280.8390736842107</v>
      </c>
      <c r="DR37" s="300">
        <f t="shared" si="137"/>
        <v>1280.8390736842107</v>
      </c>
      <c r="DS37" s="300">
        <f t="shared" si="138"/>
        <v>1280.8390736842107</v>
      </c>
      <c r="DT37" s="300">
        <f t="shared" si="139"/>
        <v>1280.8390736842107</v>
      </c>
      <c r="DU37" s="300">
        <f t="shared" si="140"/>
        <v>1280.8390736842107</v>
      </c>
      <c r="DV37" s="300">
        <f t="shared" si="141"/>
        <v>1280.8390736842107</v>
      </c>
      <c r="DW37" s="300">
        <f t="shared" si="142"/>
        <v>1280.8390736842107</v>
      </c>
      <c r="DX37" s="300">
        <f t="shared" si="143"/>
        <v>1280.8390736842107</v>
      </c>
      <c r="DY37" s="300">
        <f t="shared" si="144"/>
        <v>747.15612631578949</v>
      </c>
      <c r="DZ37" s="300">
        <f t="shared" si="145"/>
        <v>747.15612631578949</v>
      </c>
      <c r="EA37" s="300">
        <f t="shared" si="146"/>
        <v>747.15612631578949</v>
      </c>
      <c r="EB37" s="300">
        <f t="shared" si="147"/>
        <v>747.15612631578949</v>
      </c>
      <c r="EC37" s="300">
        <f t="shared" si="148"/>
        <v>747.15612631578949</v>
      </c>
      <c r="ED37" s="300">
        <f t="shared" si="149"/>
        <v>747.15612631578949</v>
      </c>
      <c r="EE37" s="300">
        <f t="shared" si="150"/>
        <v>747.15612631578949</v>
      </c>
      <c r="EF37" s="300">
        <f t="shared" si="151"/>
        <v>747.15612631578949</v>
      </c>
      <c r="EG37" s="300">
        <f t="shared" si="152"/>
        <v>747.15612631578949</v>
      </c>
      <c r="EH37" s="300">
        <f t="shared" si="153"/>
        <v>747.15612631578949</v>
      </c>
      <c r="EI37" s="300">
        <f t="shared" si="154"/>
        <v>747.15612631578949</v>
      </c>
      <c r="EJ37" s="300">
        <f t="shared" si="155"/>
        <v>747.15612631578949</v>
      </c>
      <c r="EK37" s="300">
        <f t="shared" si="156"/>
        <v>0</v>
      </c>
      <c r="EL37" s="300">
        <f t="shared" si="157"/>
        <v>0</v>
      </c>
      <c r="EM37" s="300">
        <f t="shared" si="158"/>
        <v>0</v>
      </c>
      <c r="EN37" s="300">
        <f t="shared" si="159"/>
        <v>0</v>
      </c>
      <c r="EO37" s="300">
        <f t="shared" si="160"/>
        <v>0</v>
      </c>
      <c r="EP37" s="300">
        <f t="shared" si="161"/>
        <v>0</v>
      </c>
      <c r="EQ37" s="300">
        <f t="shared" si="162"/>
        <v>0</v>
      </c>
      <c r="ER37" s="300">
        <f t="shared" si="163"/>
        <v>0</v>
      </c>
      <c r="ES37" s="300">
        <f t="shared" si="164"/>
        <v>0</v>
      </c>
      <c r="ET37" s="300">
        <f t="shared" si="165"/>
        <v>0</v>
      </c>
      <c r="EU37" s="300">
        <f t="shared" si="166"/>
        <v>0</v>
      </c>
      <c r="EV37" s="300">
        <f t="shared" si="167"/>
        <v>0</v>
      </c>
      <c r="EW37" s="300">
        <f t="shared" si="168"/>
        <v>0</v>
      </c>
      <c r="EX37" s="300">
        <f t="shared" si="169"/>
        <v>0</v>
      </c>
      <c r="EY37" s="300">
        <f t="shared" si="170"/>
        <v>0</v>
      </c>
      <c r="EZ37" s="300">
        <f t="shared" si="171"/>
        <v>0</v>
      </c>
      <c r="FA37" s="300">
        <f t="shared" si="172"/>
        <v>0</v>
      </c>
      <c r="FB37" s="300">
        <f t="shared" si="173"/>
        <v>0</v>
      </c>
      <c r="FC37" s="300">
        <f t="shared" si="174"/>
        <v>0</v>
      </c>
      <c r="FD37" s="300">
        <f t="shared" si="175"/>
        <v>0</v>
      </c>
      <c r="FE37" s="300">
        <f t="shared" si="176"/>
        <v>0</v>
      </c>
      <c r="FF37" s="300">
        <f t="shared" si="177"/>
        <v>0</v>
      </c>
      <c r="FG37" s="300">
        <f t="shared" si="178"/>
        <v>0</v>
      </c>
      <c r="FH37" s="300">
        <f t="shared" si="179"/>
        <v>0</v>
      </c>
      <c r="FI37" s="300">
        <f t="shared" si="180"/>
        <v>0</v>
      </c>
      <c r="FJ37" s="300">
        <f t="shared" si="181"/>
        <v>0</v>
      </c>
      <c r="FK37" s="300">
        <f t="shared" si="182"/>
        <v>0</v>
      </c>
      <c r="FL37" s="300">
        <f t="shared" si="183"/>
        <v>0</v>
      </c>
      <c r="FM37" s="300">
        <f t="shared" si="184"/>
        <v>0</v>
      </c>
      <c r="FN37" s="300">
        <f t="shared" si="185"/>
        <v>0</v>
      </c>
      <c r="FO37" s="300">
        <f t="shared" si="186"/>
        <v>0</v>
      </c>
      <c r="FP37" s="300">
        <f t="shared" si="187"/>
        <v>0</v>
      </c>
      <c r="FQ37" s="300">
        <f t="shared" si="188"/>
        <v>0</v>
      </c>
      <c r="FR37" s="300">
        <f t="shared" si="189"/>
        <v>0</v>
      </c>
      <c r="FS37" s="300">
        <f t="shared" si="190"/>
        <v>0</v>
      </c>
      <c r="FT37" s="300">
        <f t="shared" si="191"/>
        <v>0</v>
      </c>
      <c r="FU37" s="300">
        <f t="shared" si="192"/>
        <v>0</v>
      </c>
      <c r="FV37" s="300">
        <f t="shared" si="193"/>
        <v>0</v>
      </c>
      <c r="FW37" s="300">
        <f t="shared" si="194"/>
        <v>0</v>
      </c>
      <c r="FX37" s="300">
        <f t="shared" si="195"/>
        <v>0</v>
      </c>
      <c r="FY37" s="300">
        <f t="shared" si="196"/>
        <v>0</v>
      </c>
      <c r="FZ37" s="300">
        <f t="shared" si="197"/>
        <v>0</v>
      </c>
      <c r="GA37" s="300">
        <f t="shared" si="198"/>
        <v>0</v>
      </c>
      <c r="GB37" s="300">
        <f t="shared" si="199"/>
        <v>0</v>
      </c>
      <c r="GC37" s="300">
        <f t="shared" si="200"/>
        <v>0</v>
      </c>
      <c r="GD37" s="300">
        <f t="shared" si="201"/>
        <v>0</v>
      </c>
      <c r="GE37" s="300">
        <f t="shared" si="202"/>
        <v>0</v>
      </c>
      <c r="GF37" s="300">
        <f t="shared" si="203"/>
        <v>0</v>
      </c>
      <c r="GG37" s="300">
        <f t="shared" si="204"/>
        <v>0</v>
      </c>
      <c r="GH37" s="300">
        <f t="shared" si="205"/>
        <v>0</v>
      </c>
      <c r="GI37" s="300">
        <f t="shared" si="206"/>
        <v>0</v>
      </c>
      <c r="GJ37" s="300">
        <f t="shared" si="207"/>
        <v>0</v>
      </c>
      <c r="GK37" s="300">
        <f t="shared" si="208"/>
        <v>0</v>
      </c>
      <c r="GL37" s="300">
        <f t="shared" si="209"/>
        <v>0</v>
      </c>
      <c r="GM37" s="300">
        <f t="shared" si="210"/>
        <v>0</v>
      </c>
      <c r="GN37" s="300">
        <f t="shared" si="211"/>
        <v>0</v>
      </c>
      <c r="GO37" s="300">
        <f t="shared" si="212"/>
        <v>0</v>
      </c>
      <c r="GP37" s="300">
        <f t="shared" si="213"/>
        <v>0</v>
      </c>
      <c r="GQ37" s="300">
        <f t="shared" si="214"/>
        <v>0</v>
      </c>
      <c r="GR37" s="300">
        <f t="shared" si="215"/>
        <v>0</v>
      </c>
      <c r="GT37" s="120" t="str">
        <f>'Key assumptions'!$E$121</f>
        <v>$ Real (2024-2025)</v>
      </c>
      <c r="GU37" s="272"/>
      <c r="GV37" s="272"/>
      <c r="GW37" s="272"/>
      <c r="GX37" s="232">
        <f t="shared" si="118"/>
        <v>0</v>
      </c>
      <c r="GY37" s="232">
        <f t="shared" si="118"/>
        <v>15370.068884210525</v>
      </c>
      <c r="GZ37" s="232">
        <f t="shared" si="118"/>
        <v>8965.8735157894716</v>
      </c>
      <c r="HA37" s="232">
        <f t="shared" si="117"/>
        <v>0</v>
      </c>
      <c r="HB37" s="232">
        <f t="shared" si="119"/>
        <v>0</v>
      </c>
      <c r="HC37" s="232">
        <f t="shared" si="119"/>
        <v>0</v>
      </c>
      <c r="HD37" s="232">
        <f t="shared" si="119"/>
        <v>0</v>
      </c>
      <c r="HE37" s="232">
        <f t="shared" si="119"/>
        <v>0</v>
      </c>
      <c r="HF37" s="232">
        <f t="shared" si="116"/>
        <v>24335.942399999996</v>
      </c>
      <c r="HG37" s="232">
        <v>0</v>
      </c>
    </row>
    <row r="38" spans="1:215" hidden="1" x14ac:dyDescent="0.2">
      <c r="A38" s="298" t="s">
        <v>233</v>
      </c>
      <c r="B38" s="334" t="s">
        <v>284</v>
      </c>
      <c r="C38" s="298" t="s">
        <v>240</v>
      </c>
      <c r="D38" s="298" t="s">
        <v>285</v>
      </c>
      <c r="E38" s="298" t="s">
        <v>286</v>
      </c>
      <c r="F38" s="299">
        <v>219.69947999999999</v>
      </c>
      <c r="G38" s="299"/>
      <c r="H38" s="299">
        <v>0</v>
      </c>
      <c r="I38" s="299">
        <v>0</v>
      </c>
      <c r="J38" s="299">
        <v>0</v>
      </c>
      <c r="K38" s="299">
        <v>0</v>
      </c>
      <c r="L38" s="299">
        <v>0</v>
      </c>
      <c r="M38" s="299">
        <v>0</v>
      </c>
      <c r="N38" s="299">
        <v>0</v>
      </c>
      <c r="O38" s="299">
        <v>0</v>
      </c>
      <c r="P38" s="299">
        <v>0</v>
      </c>
      <c r="Q38" s="299">
        <v>0</v>
      </c>
      <c r="R38" s="299">
        <v>0</v>
      </c>
      <c r="S38" s="299">
        <v>0</v>
      </c>
      <c r="T38" s="299">
        <v>0.48791208791208807</v>
      </c>
      <c r="U38" s="299">
        <v>0.48791208791208807</v>
      </c>
      <c r="V38" s="299">
        <v>0.48791208791208807</v>
      </c>
      <c r="W38" s="299">
        <v>0.48791208791208807</v>
      </c>
      <c r="X38" s="299">
        <v>0.48791208791208807</v>
      </c>
      <c r="Y38" s="299">
        <v>0.48791208791208807</v>
      </c>
      <c r="Z38" s="299">
        <v>0.48791208791208807</v>
      </c>
      <c r="AA38" s="299">
        <v>0.48791208791208807</v>
      </c>
      <c r="AB38" s="299">
        <v>0.48791208791208807</v>
      </c>
      <c r="AC38" s="299">
        <v>0.48791208791208807</v>
      </c>
      <c r="AD38" s="299">
        <v>0.48791208791208807</v>
      </c>
      <c r="AE38" s="299">
        <v>0.48791208791208807</v>
      </c>
      <c r="AF38" s="299">
        <v>0.28461538461538466</v>
      </c>
      <c r="AG38" s="299">
        <v>0.28461538461538466</v>
      </c>
      <c r="AH38" s="299">
        <v>0.28461538461538466</v>
      </c>
      <c r="AI38" s="299">
        <v>0.28461538461538466</v>
      </c>
      <c r="AJ38" s="299">
        <v>0.28461538461538466</v>
      </c>
      <c r="AK38" s="299">
        <v>0.28461538461538466</v>
      </c>
      <c r="AL38" s="299">
        <v>0.28461538461538466</v>
      </c>
      <c r="AM38" s="299">
        <v>0.28461538461538466</v>
      </c>
      <c r="AN38" s="299">
        <v>0.28461538461538466</v>
      </c>
      <c r="AO38" s="299">
        <v>0.28461538461538466</v>
      </c>
      <c r="AP38" s="299">
        <v>0.28461538461538466</v>
      </c>
      <c r="AQ38" s="299">
        <v>0.28461538461538466</v>
      </c>
      <c r="AR38" s="299">
        <v>0</v>
      </c>
      <c r="AS38" s="299">
        <v>0</v>
      </c>
      <c r="AT38" s="299">
        <v>0</v>
      </c>
      <c r="AU38" s="299">
        <v>0</v>
      </c>
      <c r="AV38" s="299">
        <v>0</v>
      </c>
      <c r="AW38" s="299">
        <v>0</v>
      </c>
      <c r="AX38" s="299">
        <v>0</v>
      </c>
      <c r="AY38" s="299">
        <v>0</v>
      </c>
      <c r="AZ38" s="299">
        <v>0</v>
      </c>
      <c r="BA38" s="299">
        <v>0</v>
      </c>
      <c r="BB38" s="299">
        <v>0</v>
      </c>
      <c r="BC38" s="299">
        <v>0</v>
      </c>
      <c r="BD38" s="299">
        <v>0</v>
      </c>
      <c r="BE38" s="299">
        <v>0</v>
      </c>
      <c r="BF38" s="299">
        <v>0</v>
      </c>
      <c r="BG38" s="299">
        <v>0</v>
      </c>
      <c r="BH38" s="299">
        <v>0</v>
      </c>
      <c r="BI38" s="299">
        <v>0</v>
      </c>
      <c r="BJ38" s="299">
        <v>0</v>
      </c>
      <c r="BK38" s="299">
        <v>0</v>
      </c>
      <c r="BL38" s="299">
        <v>0</v>
      </c>
      <c r="BM38" s="299">
        <v>0</v>
      </c>
      <c r="BN38" s="299">
        <v>0</v>
      </c>
      <c r="BO38" s="299">
        <v>0</v>
      </c>
      <c r="BP38" s="299">
        <v>0</v>
      </c>
      <c r="BQ38" s="299">
        <v>0</v>
      </c>
      <c r="BR38" s="299">
        <v>0</v>
      </c>
      <c r="BS38" s="299">
        <v>0</v>
      </c>
      <c r="BT38" s="299">
        <v>0</v>
      </c>
      <c r="BU38" s="299">
        <v>0</v>
      </c>
      <c r="BV38" s="299">
        <v>0</v>
      </c>
      <c r="BW38" s="299">
        <v>0</v>
      </c>
      <c r="BX38" s="299">
        <v>0</v>
      </c>
      <c r="BY38" s="299">
        <v>0</v>
      </c>
      <c r="BZ38" s="299">
        <v>0</v>
      </c>
      <c r="CA38" s="299">
        <v>0</v>
      </c>
      <c r="CB38" s="299">
        <v>0</v>
      </c>
      <c r="CC38" s="299">
        <v>0</v>
      </c>
      <c r="CD38" s="299">
        <v>0</v>
      </c>
      <c r="CE38" s="299">
        <v>0</v>
      </c>
      <c r="CF38" s="299">
        <v>0</v>
      </c>
      <c r="CG38" s="299">
        <v>0</v>
      </c>
      <c r="CH38" s="299">
        <v>0</v>
      </c>
      <c r="CI38" s="299">
        <v>0</v>
      </c>
      <c r="CJ38" s="299">
        <v>0</v>
      </c>
      <c r="CK38" s="299">
        <v>0</v>
      </c>
      <c r="CL38" s="299">
        <v>0</v>
      </c>
      <c r="CM38" s="299">
        <v>0</v>
      </c>
      <c r="CN38" s="299">
        <v>0</v>
      </c>
      <c r="CO38" s="299">
        <v>0</v>
      </c>
      <c r="CP38" s="299">
        <v>0</v>
      </c>
      <c r="CQ38" s="299">
        <v>0</v>
      </c>
      <c r="CR38" s="299">
        <v>0</v>
      </c>
      <c r="CS38" s="299">
        <v>0</v>
      </c>
      <c r="CT38" s="299">
        <v>0</v>
      </c>
      <c r="CU38" s="299">
        <v>0</v>
      </c>
      <c r="CV38" s="299">
        <v>0</v>
      </c>
      <c r="CW38" s="299">
        <v>0</v>
      </c>
      <c r="CX38" s="299">
        <v>0</v>
      </c>
      <c r="CY38" s="299">
        <v>0</v>
      </c>
      <c r="DA38" s="300">
        <f t="shared" si="120"/>
        <v>0</v>
      </c>
      <c r="DB38" s="300">
        <f t="shared" si="121"/>
        <v>0</v>
      </c>
      <c r="DC38" s="300">
        <f t="shared" si="122"/>
        <v>0</v>
      </c>
      <c r="DD38" s="300">
        <f t="shared" si="123"/>
        <v>0</v>
      </c>
      <c r="DE38" s="300">
        <f t="shared" si="124"/>
        <v>0</v>
      </c>
      <c r="DF38" s="300">
        <f t="shared" si="125"/>
        <v>0</v>
      </c>
      <c r="DG38" s="300">
        <f t="shared" si="126"/>
        <v>0</v>
      </c>
      <c r="DH38" s="300">
        <f t="shared" si="127"/>
        <v>0</v>
      </c>
      <c r="DI38" s="300">
        <f t="shared" si="128"/>
        <v>0</v>
      </c>
      <c r="DJ38" s="300">
        <f t="shared" si="129"/>
        <v>0</v>
      </c>
      <c r="DK38" s="300">
        <f t="shared" si="130"/>
        <v>0</v>
      </c>
      <c r="DL38" s="300">
        <f t="shared" si="131"/>
        <v>0</v>
      </c>
      <c r="DM38" s="300">
        <f t="shared" si="132"/>
        <v>16079.104800000005</v>
      </c>
      <c r="DN38" s="300">
        <f t="shared" si="133"/>
        <v>16079.104800000005</v>
      </c>
      <c r="DO38" s="300">
        <f t="shared" si="134"/>
        <v>16079.104800000005</v>
      </c>
      <c r="DP38" s="300">
        <f t="shared" si="135"/>
        <v>16079.104800000005</v>
      </c>
      <c r="DQ38" s="300">
        <f t="shared" si="136"/>
        <v>16079.104800000005</v>
      </c>
      <c r="DR38" s="300">
        <f t="shared" si="137"/>
        <v>16079.104800000005</v>
      </c>
      <c r="DS38" s="300">
        <f t="shared" si="138"/>
        <v>16079.104800000005</v>
      </c>
      <c r="DT38" s="300">
        <f t="shared" si="139"/>
        <v>16079.104800000005</v>
      </c>
      <c r="DU38" s="300">
        <f t="shared" si="140"/>
        <v>16079.104800000005</v>
      </c>
      <c r="DV38" s="300">
        <f t="shared" si="141"/>
        <v>16079.104800000005</v>
      </c>
      <c r="DW38" s="300">
        <f t="shared" si="142"/>
        <v>16079.104800000005</v>
      </c>
      <c r="DX38" s="300">
        <f t="shared" si="143"/>
        <v>16079.104800000005</v>
      </c>
      <c r="DY38" s="300">
        <f t="shared" si="144"/>
        <v>9379.4778000000006</v>
      </c>
      <c r="DZ38" s="300">
        <f t="shared" si="145"/>
        <v>9379.4778000000006</v>
      </c>
      <c r="EA38" s="300">
        <f t="shared" si="146"/>
        <v>9379.4778000000006</v>
      </c>
      <c r="EB38" s="300">
        <f t="shared" si="147"/>
        <v>9379.4778000000006</v>
      </c>
      <c r="EC38" s="300">
        <f t="shared" si="148"/>
        <v>9379.4778000000006</v>
      </c>
      <c r="ED38" s="300">
        <f t="shared" si="149"/>
        <v>9379.4778000000006</v>
      </c>
      <c r="EE38" s="300">
        <f t="shared" si="150"/>
        <v>9379.4778000000006</v>
      </c>
      <c r="EF38" s="300">
        <f t="shared" si="151"/>
        <v>9379.4778000000006</v>
      </c>
      <c r="EG38" s="300">
        <f t="shared" si="152"/>
        <v>9379.4778000000006</v>
      </c>
      <c r="EH38" s="300">
        <f t="shared" si="153"/>
        <v>9379.4778000000006</v>
      </c>
      <c r="EI38" s="300">
        <f t="shared" si="154"/>
        <v>9379.4778000000006</v>
      </c>
      <c r="EJ38" s="300">
        <f t="shared" si="155"/>
        <v>9379.4778000000006</v>
      </c>
      <c r="EK38" s="300">
        <f t="shared" si="156"/>
        <v>0</v>
      </c>
      <c r="EL38" s="300">
        <f t="shared" si="157"/>
        <v>0</v>
      </c>
      <c r="EM38" s="300">
        <f t="shared" si="158"/>
        <v>0</v>
      </c>
      <c r="EN38" s="300">
        <f t="shared" si="159"/>
        <v>0</v>
      </c>
      <c r="EO38" s="300">
        <f t="shared" si="160"/>
        <v>0</v>
      </c>
      <c r="EP38" s="300">
        <f t="shared" si="161"/>
        <v>0</v>
      </c>
      <c r="EQ38" s="300">
        <f t="shared" si="162"/>
        <v>0</v>
      </c>
      <c r="ER38" s="300">
        <f t="shared" si="163"/>
        <v>0</v>
      </c>
      <c r="ES38" s="300">
        <f t="shared" si="164"/>
        <v>0</v>
      </c>
      <c r="ET38" s="300">
        <f t="shared" si="165"/>
        <v>0</v>
      </c>
      <c r="EU38" s="300">
        <f t="shared" si="166"/>
        <v>0</v>
      </c>
      <c r="EV38" s="300">
        <f t="shared" si="167"/>
        <v>0</v>
      </c>
      <c r="EW38" s="300">
        <f t="shared" si="168"/>
        <v>0</v>
      </c>
      <c r="EX38" s="300">
        <f t="shared" si="169"/>
        <v>0</v>
      </c>
      <c r="EY38" s="300">
        <f t="shared" si="170"/>
        <v>0</v>
      </c>
      <c r="EZ38" s="300">
        <f t="shared" si="171"/>
        <v>0</v>
      </c>
      <c r="FA38" s="300">
        <f t="shared" si="172"/>
        <v>0</v>
      </c>
      <c r="FB38" s="300">
        <f t="shared" si="173"/>
        <v>0</v>
      </c>
      <c r="FC38" s="300">
        <f t="shared" si="174"/>
        <v>0</v>
      </c>
      <c r="FD38" s="300">
        <f t="shared" si="175"/>
        <v>0</v>
      </c>
      <c r="FE38" s="300">
        <f t="shared" si="176"/>
        <v>0</v>
      </c>
      <c r="FF38" s="300">
        <f t="shared" si="177"/>
        <v>0</v>
      </c>
      <c r="FG38" s="300">
        <f t="shared" si="178"/>
        <v>0</v>
      </c>
      <c r="FH38" s="300">
        <f t="shared" si="179"/>
        <v>0</v>
      </c>
      <c r="FI38" s="300">
        <f t="shared" si="180"/>
        <v>0</v>
      </c>
      <c r="FJ38" s="300">
        <f t="shared" si="181"/>
        <v>0</v>
      </c>
      <c r="FK38" s="300">
        <f t="shared" si="182"/>
        <v>0</v>
      </c>
      <c r="FL38" s="300">
        <f t="shared" si="183"/>
        <v>0</v>
      </c>
      <c r="FM38" s="300">
        <f t="shared" si="184"/>
        <v>0</v>
      </c>
      <c r="FN38" s="300">
        <f t="shared" si="185"/>
        <v>0</v>
      </c>
      <c r="FO38" s="300">
        <f t="shared" si="186"/>
        <v>0</v>
      </c>
      <c r="FP38" s="300">
        <f t="shared" si="187"/>
        <v>0</v>
      </c>
      <c r="FQ38" s="300">
        <f t="shared" si="188"/>
        <v>0</v>
      </c>
      <c r="FR38" s="300">
        <f t="shared" si="189"/>
        <v>0</v>
      </c>
      <c r="FS38" s="300">
        <f t="shared" si="190"/>
        <v>0</v>
      </c>
      <c r="FT38" s="300">
        <f t="shared" si="191"/>
        <v>0</v>
      </c>
      <c r="FU38" s="300">
        <f t="shared" si="192"/>
        <v>0</v>
      </c>
      <c r="FV38" s="300">
        <f t="shared" si="193"/>
        <v>0</v>
      </c>
      <c r="FW38" s="300">
        <f t="shared" si="194"/>
        <v>0</v>
      </c>
      <c r="FX38" s="300">
        <f t="shared" si="195"/>
        <v>0</v>
      </c>
      <c r="FY38" s="300">
        <f t="shared" si="196"/>
        <v>0</v>
      </c>
      <c r="FZ38" s="300">
        <f t="shared" si="197"/>
        <v>0</v>
      </c>
      <c r="GA38" s="300">
        <f t="shared" si="198"/>
        <v>0</v>
      </c>
      <c r="GB38" s="300">
        <f t="shared" si="199"/>
        <v>0</v>
      </c>
      <c r="GC38" s="300">
        <f t="shared" si="200"/>
        <v>0</v>
      </c>
      <c r="GD38" s="300">
        <f t="shared" si="201"/>
        <v>0</v>
      </c>
      <c r="GE38" s="300">
        <f t="shared" si="202"/>
        <v>0</v>
      </c>
      <c r="GF38" s="300">
        <f t="shared" si="203"/>
        <v>0</v>
      </c>
      <c r="GG38" s="300">
        <f t="shared" si="204"/>
        <v>0</v>
      </c>
      <c r="GH38" s="300">
        <f t="shared" si="205"/>
        <v>0</v>
      </c>
      <c r="GI38" s="300">
        <f t="shared" si="206"/>
        <v>0</v>
      </c>
      <c r="GJ38" s="300">
        <f t="shared" si="207"/>
        <v>0</v>
      </c>
      <c r="GK38" s="300">
        <f t="shared" si="208"/>
        <v>0</v>
      </c>
      <c r="GL38" s="300">
        <f t="shared" si="209"/>
        <v>0</v>
      </c>
      <c r="GM38" s="300">
        <f t="shared" si="210"/>
        <v>0</v>
      </c>
      <c r="GN38" s="300">
        <f t="shared" si="211"/>
        <v>0</v>
      </c>
      <c r="GO38" s="300">
        <f t="shared" si="212"/>
        <v>0</v>
      </c>
      <c r="GP38" s="300">
        <f t="shared" si="213"/>
        <v>0</v>
      </c>
      <c r="GQ38" s="300">
        <f t="shared" si="214"/>
        <v>0</v>
      </c>
      <c r="GR38" s="300">
        <f t="shared" si="215"/>
        <v>0</v>
      </c>
      <c r="GT38" s="120" t="str">
        <f>'Key assumptions'!$E$121</f>
        <v>$ Real (2024-2025)</v>
      </c>
      <c r="GU38" s="272"/>
      <c r="GV38" s="272"/>
      <c r="GW38" s="272"/>
      <c r="GX38" s="232">
        <f t="shared" si="118"/>
        <v>0</v>
      </c>
      <c r="GY38" s="232">
        <f t="shared" si="118"/>
        <v>192949.25760000004</v>
      </c>
      <c r="GZ38" s="232">
        <f t="shared" si="118"/>
        <v>112553.73359999998</v>
      </c>
      <c r="HA38" s="232">
        <f t="shared" si="117"/>
        <v>0</v>
      </c>
      <c r="HB38" s="232">
        <f t="shared" si="119"/>
        <v>0</v>
      </c>
      <c r="HC38" s="232">
        <f t="shared" si="119"/>
        <v>0</v>
      </c>
      <c r="HD38" s="232">
        <f t="shared" si="119"/>
        <v>0</v>
      </c>
      <c r="HE38" s="232">
        <f t="shared" si="119"/>
        <v>0</v>
      </c>
      <c r="HF38" s="232">
        <f t="shared" si="116"/>
        <v>305502.99120000005</v>
      </c>
      <c r="HG38" s="232">
        <v>0</v>
      </c>
    </row>
    <row r="39" spans="1:215" hidden="1" x14ac:dyDescent="0.2">
      <c r="A39" s="298" t="s">
        <v>233</v>
      </c>
      <c r="B39" s="334" t="s">
        <v>287</v>
      </c>
      <c r="C39" s="298" t="s">
        <v>240</v>
      </c>
      <c r="D39" s="298" t="s">
        <v>285</v>
      </c>
      <c r="E39" s="298" t="s">
        <v>288</v>
      </c>
      <c r="F39" s="299">
        <v>192.85448000000002</v>
      </c>
      <c r="G39" s="299"/>
      <c r="H39" s="299">
        <v>0</v>
      </c>
      <c r="I39" s="299">
        <v>0</v>
      </c>
      <c r="J39" s="299">
        <v>0</v>
      </c>
      <c r="K39" s="299">
        <v>0</v>
      </c>
      <c r="L39" s="299">
        <v>0</v>
      </c>
      <c r="M39" s="299">
        <v>0</v>
      </c>
      <c r="N39" s="299">
        <v>0</v>
      </c>
      <c r="O39" s="299">
        <v>0</v>
      </c>
      <c r="P39" s="299">
        <v>0</v>
      </c>
      <c r="Q39" s="299">
        <v>0</v>
      </c>
      <c r="R39" s="299">
        <v>0</v>
      </c>
      <c r="S39" s="299">
        <v>0</v>
      </c>
      <c r="T39" s="299">
        <v>0.95500289184499687</v>
      </c>
      <c r="U39" s="299">
        <v>0.95500289184499687</v>
      </c>
      <c r="V39" s="299">
        <v>0.95500289184499687</v>
      </c>
      <c r="W39" s="299">
        <v>0.95500289184499687</v>
      </c>
      <c r="X39" s="299">
        <v>0.95500289184499687</v>
      </c>
      <c r="Y39" s="299">
        <v>0.95500289184499687</v>
      </c>
      <c r="Z39" s="299">
        <v>0.95500289184499687</v>
      </c>
      <c r="AA39" s="299">
        <v>0.95500289184499687</v>
      </c>
      <c r="AB39" s="299">
        <v>0.95500289184499687</v>
      </c>
      <c r="AC39" s="299">
        <v>0.95500289184499687</v>
      </c>
      <c r="AD39" s="299">
        <v>0.95500289184499687</v>
      </c>
      <c r="AE39" s="299">
        <v>0.95500289184499687</v>
      </c>
      <c r="AF39" s="299">
        <v>0.55708502024291484</v>
      </c>
      <c r="AG39" s="299">
        <v>0.55708502024291484</v>
      </c>
      <c r="AH39" s="299">
        <v>0.55708502024291484</v>
      </c>
      <c r="AI39" s="299">
        <v>0.55708502024291484</v>
      </c>
      <c r="AJ39" s="299">
        <v>0.55708502024291484</v>
      </c>
      <c r="AK39" s="299">
        <v>0.55708502024291484</v>
      </c>
      <c r="AL39" s="299">
        <v>0.55708502024291484</v>
      </c>
      <c r="AM39" s="299">
        <v>0.55708502024291484</v>
      </c>
      <c r="AN39" s="299">
        <v>0.55708502024291484</v>
      </c>
      <c r="AO39" s="299">
        <v>0.55708502024291484</v>
      </c>
      <c r="AP39" s="299">
        <v>0.55708502024291484</v>
      </c>
      <c r="AQ39" s="299">
        <v>0.55708502024291484</v>
      </c>
      <c r="AR39" s="299">
        <v>0</v>
      </c>
      <c r="AS39" s="299">
        <v>0</v>
      </c>
      <c r="AT39" s="299">
        <v>0</v>
      </c>
      <c r="AU39" s="299">
        <v>0</v>
      </c>
      <c r="AV39" s="299">
        <v>0</v>
      </c>
      <c r="AW39" s="299">
        <v>0</v>
      </c>
      <c r="AX39" s="299">
        <v>0</v>
      </c>
      <c r="AY39" s="299">
        <v>0</v>
      </c>
      <c r="AZ39" s="299">
        <v>0</v>
      </c>
      <c r="BA39" s="299">
        <v>0</v>
      </c>
      <c r="BB39" s="299">
        <v>0</v>
      </c>
      <c r="BC39" s="299">
        <v>0</v>
      </c>
      <c r="BD39" s="299">
        <v>0</v>
      </c>
      <c r="BE39" s="299">
        <v>0</v>
      </c>
      <c r="BF39" s="299">
        <v>0</v>
      </c>
      <c r="BG39" s="299">
        <v>0</v>
      </c>
      <c r="BH39" s="299">
        <v>0</v>
      </c>
      <c r="BI39" s="299">
        <v>0</v>
      </c>
      <c r="BJ39" s="299">
        <v>0</v>
      </c>
      <c r="BK39" s="299">
        <v>0</v>
      </c>
      <c r="BL39" s="299">
        <v>0</v>
      </c>
      <c r="BM39" s="299">
        <v>0</v>
      </c>
      <c r="BN39" s="299">
        <v>0</v>
      </c>
      <c r="BO39" s="299">
        <v>0</v>
      </c>
      <c r="BP39" s="299">
        <v>0</v>
      </c>
      <c r="BQ39" s="299">
        <v>0</v>
      </c>
      <c r="BR39" s="299">
        <v>0</v>
      </c>
      <c r="BS39" s="299">
        <v>0</v>
      </c>
      <c r="BT39" s="299">
        <v>0</v>
      </c>
      <c r="BU39" s="299">
        <v>0</v>
      </c>
      <c r="BV39" s="299">
        <v>0</v>
      </c>
      <c r="BW39" s="299">
        <v>0</v>
      </c>
      <c r="BX39" s="299">
        <v>0</v>
      </c>
      <c r="BY39" s="299">
        <v>0</v>
      </c>
      <c r="BZ39" s="299">
        <v>0</v>
      </c>
      <c r="CA39" s="299">
        <v>0</v>
      </c>
      <c r="CB39" s="299">
        <v>0</v>
      </c>
      <c r="CC39" s="299">
        <v>0</v>
      </c>
      <c r="CD39" s="299">
        <v>0</v>
      </c>
      <c r="CE39" s="299">
        <v>0</v>
      </c>
      <c r="CF39" s="299">
        <v>0</v>
      </c>
      <c r="CG39" s="299">
        <v>0</v>
      </c>
      <c r="CH39" s="299">
        <v>0</v>
      </c>
      <c r="CI39" s="299">
        <v>0</v>
      </c>
      <c r="CJ39" s="299">
        <v>0</v>
      </c>
      <c r="CK39" s="299">
        <v>0</v>
      </c>
      <c r="CL39" s="299">
        <v>0</v>
      </c>
      <c r="CM39" s="299">
        <v>0</v>
      </c>
      <c r="CN39" s="299">
        <v>0</v>
      </c>
      <c r="CO39" s="299">
        <v>0</v>
      </c>
      <c r="CP39" s="299">
        <v>0</v>
      </c>
      <c r="CQ39" s="299">
        <v>0</v>
      </c>
      <c r="CR39" s="299">
        <v>0</v>
      </c>
      <c r="CS39" s="299">
        <v>0</v>
      </c>
      <c r="CT39" s="299">
        <v>0</v>
      </c>
      <c r="CU39" s="299">
        <v>0</v>
      </c>
      <c r="CV39" s="299">
        <v>0</v>
      </c>
      <c r="CW39" s="299">
        <v>0</v>
      </c>
      <c r="CX39" s="299">
        <v>0</v>
      </c>
      <c r="CY39" s="299">
        <v>0</v>
      </c>
      <c r="DA39" s="300">
        <f t="shared" si="120"/>
        <v>0</v>
      </c>
      <c r="DB39" s="300">
        <f t="shared" si="121"/>
        <v>0</v>
      </c>
      <c r="DC39" s="300">
        <f t="shared" si="122"/>
        <v>0</v>
      </c>
      <c r="DD39" s="300">
        <f t="shared" si="123"/>
        <v>0</v>
      </c>
      <c r="DE39" s="300">
        <f t="shared" si="124"/>
        <v>0</v>
      </c>
      <c r="DF39" s="300">
        <f t="shared" si="125"/>
        <v>0</v>
      </c>
      <c r="DG39" s="300">
        <f t="shared" si="126"/>
        <v>0</v>
      </c>
      <c r="DH39" s="300">
        <f t="shared" si="127"/>
        <v>0</v>
      </c>
      <c r="DI39" s="300">
        <f t="shared" si="128"/>
        <v>0</v>
      </c>
      <c r="DJ39" s="300">
        <f t="shared" si="129"/>
        <v>0</v>
      </c>
      <c r="DK39" s="300">
        <f t="shared" si="130"/>
        <v>0</v>
      </c>
      <c r="DL39" s="300">
        <f t="shared" si="131"/>
        <v>0</v>
      </c>
      <c r="DM39" s="300">
        <f t="shared" si="132"/>
        <v>27626.487915789472</v>
      </c>
      <c r="DN39" s="300">
        <f t="shared" si="133"/>
        <v>27626.487915789472</v>
      </c>
      <c r="DO39" s="300">
        <f t="shared" si="134"/>
        <v>27626.487915789472</v>
      </c>
      <c r="DP39" s="300">
        <f t="shared" si="135"/>
        <v>27626.487915789472</v>
      </c>
      <c r="DQ39" s="300">
        <f t="shared" si="136"/>
        <v>27626.487915789472</v>
      </c>
      <c r="DR39" s="300">
        <f t="shared" si="137"/>
        <v>27626.487915789472</v>
      </c>
      <c r="DS39" s="300">
        <f t="shared" si="138"/>
        <v>27626.487915789472</v>
      </c>
      <c r="DT39" s="300">
        <f t="shared" si="139"/>
        <v>27626.487915789472</v>
      </c>
      <c r="DU39" s="300">
        <f t="shared" si="140"/>
        <v>27626.487915789472</v>
      </c>
      <c r="DV39" s="300">
        <f t="shared" si="141"/>
        <v>27626.487915789472</v>
      </c>
      <c r="DW39" s="300">
        <f t="shared" si="142"/>
        <v>27626.487915789472</v>
      </c>
      <c r="DX39" s="300">
        <f t="shared" si="143"/>
        <v>27626.487915789472</v>
      </c>
      <c r="DY39" s="300">
        <f t="shared" si="144"/>
        <v>16115.451284210523</v>
      </c>
      <c r="DZ39" s="300">
        <f t="shared" si="145"/>
        <v>16115.451284210523</v>
      </c>
      <c r="EA39" s="300">
        <f t="shared" si="146"/>
        <v>16115.451284210523</v>
      </c>
      <c r="EB39" s="300">
        <f t="shared" si="147"/>
        <v>16115.451284210523</v>
      </c>
      <c r="EC39" s="300">
        <f t="shared" si="148"/>
        <v>16115.451284210523</v>
      </c>
      <c r="ED39" s="300">
        <f t="shared" si="149"/>
        <v>16115.451284210523</v>
      </c>
      <c r="EE39" s="300">
        <f t="shared" si="150"/>
        <v>16115.451284210523</v>
      </c>
      <c r="EF39" s="300">
        <f t="shared" si="151"/>
        <v>16115.451284210523</v>
      </c>
      <c r="EG39" s="300">
        <f t="shared" si="152"/>
        <v>16115.451284210523</v>
      </c>
      <c r="EH39" s="300">
        <f t="shared" si="153"/>
        <v>16115.451284210523</v>
      </c>
      <c r="EI39" s="300">
        <f t="shared" si="154"/>
        <v>16115.451284210523</v>
      </c>
      <c r="EJ39" s="300">
        <f t="shared" si="155"/>
        <v>16115.451284210523</v>
      </c>
      <c r="EK39" s="300">
        <f t="shared" si="156"/>
        <v>0</v>
      </c>
      <c r="EL39" s="300">
        <f t="shared" si="157"/>
        <v>0</v>
      </c>
      <c r="EM39" s="300">
        <f t="shared" si="158"/>
        <v>0</v>
      </c>
      <c r="EN39" s="300">
        <f t="shared" si="159"/>
        <v>0</v>
      </c>
      <c r="EO39" s="300">
        <f t="shared" si="160"/>
        <v>0</v>
      </c>
      <c r="EP39" s="300">
        <f t="shared" si="161"/>
        <v>0</v>
      </c>
      <c r="EQ39" s="300">
        <f t="shared" si="162"/>
        <v>0</v>
      </c>
      <c r="ER39" s="300">
        <f t="shared" si="163"/>
        <v>0</v>
      </c>
      <c r="ES39" s="300">
        <f t="shared" si="164"/>
        <v>0</v>
      </c>
      <c r="ET39" s="300">
        <f t="shared" si="165"/>
        <v>0</v>
      </c>
      <c r="EU39" s="300">
        <f t="shared" si="166"/>
        <v>0</v>
      </c>
      <c r="EV39" s="300">
        <f t="shared" si="167"/>
        <v>0</v>
      </c>
      <c r="EW39" s="300">
        <f t="shared" si="168"/>
        <v>0</v>
      </c>
      <c r="EX39" s="300">
        <f t="shared" si="169"/>
        <v>0</v>
      </c>
      <c r="EY39" s="300">
        <f t="shared" si="170"/>
        <v>0</v>
      </c>
      <c r="EZ39" s="300">
        <f t="shared" si="171"/>
        <v>0</v>
      </c>
      <c r="FA39" s="300">
        <f t="shared" si="172"/>
        <v>0</v>
      </c>
      <c r="FB39" s="300">
        <f t="shared" si="173"/>
        <v>0</v>
      </c>
      <c r="FC39" s="300">
        <f t="shared" si="174"/>
        <v>0</v>
      </c>
      <c r="FD39" s="300">
        <f t="shared" si="175"/>
        <v>0</v>
      </c>
      <c r="FE39" s="300">
        <f t="shared" si="176"/>
        <v>0</v>
      </c>
      <c r="FF39" s="300">
        <f t="shared" si="177"/>
        <v>0</v>
      </c>
      <c r="FG39" s="300">
        <f t="shared" si="178"/>
        <v>0</v>
      </c>
      <c r="FH39" s="300">
        <f t="shared" si="179"/>
        <v>0</v>
      </c>
      <c r="FI39" s="300">
        <f t="shared" si="180"/>
        <v>0</v>
      </c>
      <c r="FJ39" s="300">
        <f t="shared" si="181"/>
        <v>0</v>
      </c>
      <c r="FK39" s="300">
        <f t="shared" si="182"/>
        <v>0</v>
      </c>
      <c r="FL39" s="300">
        <f t="shared" si="183"/>
        <v>0</v>
      </c>
      <c r="FM39" s="300">
        <f t="shared" si="184"/>
        <v>0</v>
      </c>
      <c r="FN39" s="300">
        <f t="shared" si="185"/>
        <v>0</v>
      </c>
      <c r="FO39" s="300">
        <f t="shared" si="186"/>
        <v>0</v>
      </c>
      <c r="FP39" s="300">
        <f t="shared" si="187"/>
        <v>0</v>
      </c>
      <c r="FQ39" s="300">
        <f t="shared" si="188"/>
        <v>0</v>
      </c>
      <c r="FR39" s="300">
        <f t="shared" si="189"/>
        <v>0</v>
      </c>
      <c r="FS39" s="300">
        <f t="shared" si="190"/>
        <v>0</v>
      </c>
      <c r="FT39" s="300">
        <f t="shared" si="191"/>
        <v>0</v>
      </c>
      <c r="FU39" s="300">
        <f t="shared" si="192"/>
        <v>0</v>
      </c>
      <c r="FV39" s="300">
        <f t="shared" si="193"/>
        <v>0</v>
      </c>
      <c r="FW39" s="300">
        <f t="shared" si="194"/>
        <v>0</v>
      </c>
      <c r="FX39" s="300">
        <f t="shared" si="195"/>
        <v>0</v>
      </c>
      <c r="FY39" s="300">
        <f t="shared" si="196"/>
        <v>0</v>
      </c>
      <c r="FZ39" s="300">
        <f t="shared" si="197"/>
        <v>0</v>
      </c>
      <c r="GA39" s="300">
        <f t="shared" si="198"/>
        <v>0</v>
      </c>
      <c r="GB39" s="300">
        <f t="shared" si="199"/>
        <v>0</v>
      </c>
      <c r="GC39" s="300">
        <f t="shared" si="200"/>
        <v>0</v>
      </c>
      <c r="GD39" s="300">
        <f t="shared" si="201"/>
        <v>0</v>
      </c>
      <c r="GE39" s="300">
        <f t="shared" si="202"/>
        <v>0</v>
      </c>
      <c r="GF39" s="300">
        <f t="shared" si="203"/>
        <v>0</v>
      </c>
      <c r="GG39" s="300">
        <f t="shared" si="204"/>
        <v>0</v>
      </c>
      <c r="GH39" s="300">
        <f t="shared" si="205"/>
        <v>0</v>
      </c>
      <c r="GI39" s="300">
        <f t="shared" si="206"/>
        <v>0</v>
      </c>
      <c r="GJ39" s="300">
        <f t="shared" si="207"/>
        <v>0</v>
      </c>
      <c r="GK39" s="300">
        <f t="shared" si="208"/>
        <v>0</v>
      </c>
      <c r="GL39" s="300">
        <f t="shared" si="209"/>
        <v>0</v>
      </c>
      <c r="GM39" s="300">
        <f t="shared" si="210"/>
        <v>0</v>
      </c>
      <c r="GN39" s="300">
        <f t="shared" si="211"/>
        <v>0</v>
      </c>
      <c r="GO39" s="300">
        <f t="shared" si="212"/>
        <v>0</v>
      </c>
      <c r="GP39" s="300">
        <f t="shared" si="213"/>
        <v>0</v>
      </c>
      <c r="GQ39" s="300">
        <f t="shared" si="214"/>
        <v>0</v>
      </c>
      <c r="GR39" s="300">
        <f t="shared" si="215"/>
        <v>0</v>
      </c>
      <c r="GT39" s="120" t="str">
        <f>'Key assumptions'!$E$121</f>
        <v>$ Real (2024-2025)</v>
      </c>
      <c r="GU39" s="272"/>
      <c r="GV39" s="272"/>
      <c r="GW39" s="272"/>
      <c r="GX39" s="232">
        <f t="shared" si="118"/>
        <v>0</v>
      </c>
      <c r="GY39" s="232">
        <f t="shared" si="118"/>
        <v>331517.85498947365</v>
      </c>
      <c r="GZ39" s="232">
        <f t="shared" si="118"/>
        <v>193385.41541052624</v>
      </c>
      <c r="HA39" s="232">
        <f t="shared" si="117"/>
        <v>0</v>
      </c>
      <c r="HB39" s="232">
        <f t="shared" si="119"/>
        <v>0</v>
      </c>
      <c r="HC39" s="232">
        <f t="shared" si="119"/>
        <v>0</v>
      </c>
      <c r="HD39" s="232">
        <f t="shared" si="119"/>
        <v>0</v>
      </c>
      <c r="HE39" s="232">
        <f t="shared" si="119"/>
        <v>0</v>
      </c>
      <c r="HF39" s="232">
        <f t="shared" si="116"/>
        <v>524903.27039999992</v>
      </c>
      <c r="HG39" s="232">
        <v>0</v>
      </c>
    </row>
    <row r="40" spans="1:215" hidden="1" x14ac:dyDescent="0.2">
      <c r="A40" s="298" t="s">
        <v>233</v>
      </c>
      <c r="B40" s="334" t="s">
        <v>289</v>
      </c>
      <c r="C40" s="298" t="s">
        <v>240</v>
      </c>
      <c r="D40" s="298" t="s">
        <v>285</v>
      </c>
      <c r="E40" s="298" t="s">
        <v>288</v>
      </c>
      <c r="F40" s="299">
        <v>192.85448000000002</v>
      </c>
      <c r="G40" s="299"/>
      <c r="H40" s="299">
        <v>0</v>
      </c>
      <c r="I40" s="299">
        <v>0</v>
      </c>
      <c r="J40" s="299">
        <v>0</v>
      </c>
      <c r="K40" s="299">
        <v>0</v>
      </c>
      <c r="L40" s="299">
        <v>0</v>
      </c>
      <c r="M40" s="299">
        <v>0</v>
      </c>
      <c r="N40" s="299">
        <v>0</v>
      </c>
      <c r="O40" s="299">
        <v>0</v>
      </c>
      <c r="P40" s="299">
        <v>0</v>
      </c>
      <c r="Q40" s="299">
        <v>0</v>
      </c>
      <c r="R40" s="299">
        <v>0</v>
      </c>
      <c r="S40" s="299">
        <v>0</v>
      </c>
      <c r="T40" s="299">
        <v>0.25679583574320414</v>
      </c>
      <c r="U40" s="299">
        <v>0.25679583574320414</v>
      </c>
      <c r="V40" s="299">
        <v>0.25679583574320414</v>
      </c>
      <c r="W40" s="299">
        <v>0.25679583574320414</v>
      </c>
      <c r="X40" s="299">
        <v>0.25679583574320414</v>
      </c>
      <c r="Y40" s="299">
        <v>0.25679583574320414</v>
      </c>
      <c r="Z40" s="299">
        <v>0.25679583574320414</v>
      </c>
      <c r="AA40" s="299">
        <v>0.25679583574320414</v>
      </c>
      <c r="AB40" s="299">
        <v>0.25679583574320414</v>
      </c>
      <c r="AC40" s="299">
        <v>0.25679583574320414</v>
      </c>
      <c r="AD40" s="299">
        <v>0.25679583574320414</v>
      </c>
      <c r="AE40" s="299">
        <v>0.25679583574320414</v>
      </c>
      <c r="AF40" s="299">
        <v>0.14979757085020243</v>
      </c>
      <c r="AG40" s="299">
        <v>0.14979757085020243</v>
      </c>
      <c r="AH40" s="299">
        <v>0.14979757085020243</v>
      </c>
      <c r="AI40" s="299">
        <v>0.14979757085020243</v>
      </c>
      <c r="AJ40" s="299">
        <v>0.14979757085020243</v>
      </c>
      <c r="AK40" s="299">
        <v>0.14979757085020243</v>
      </c>
      <c r="AL40" s="299">
        <v>0.14979757085020243</v>
      </c>
      <c r="AM40" s="299">
        <v>0.14979757085020243</v>
      </c>
      <c r="AN40" s="299">
        <v>0.14979757085020243</v>
      </c>
      <c r="AO40" s="299">
        <v>0.14979757085020243</v>
      </c>
      <c r="AP40" s="299">
        <v>0.14979757085020243</v>
      </c>
      <c r="AQ40" s="299">
        <v>0.14979757085020243</v>
      </c>
      <c r="AR40" s="299">
        <v>0</v>
      </c>
      <c r="AS40" s="299">
        <v>0</v>
      </c>
      <c r="AT40" s="299">
        <v>0</v>
      </c>
      <c r="AU40" s="299">
        <v>0</v>
      </c>
      <c r="AV40" s="299">
        <v>0</v>
      </c>
      <c r="AW40" s="299">
        <v>0</v>
      </c>
      <c r="AX40" s="299">
        <v>0</v>
      </c>
      <c r="AY40" s="299">
        <v>0</v>
      </c>
      <c r="AZ40" s="299">
        <v>0</v>
      </c>
      <c r="BA40" s="299">
        <v>0</v>
      </c>
      <c r="BB40" s="299">
        <v>0</v>
      </c>
      <c r="BC40" s="299">
        <v>0</v>
      </c>
      <c r="BD40" s="299">
        <v>0</v>
      </c>
      <c r="BE40" s="299">
        <v>0</v>
      </c>
      <c r="BF40" s="299">
        <v>0</v>
      </c>
      <c r="BG40" s="299">
        <v>0</v>
      </c>
      <c r="BH40" s="299">
        <v>0</v>
      </c>
      <c r="BI40" s="299">
        <v>0</v>
      </c>
      <c r="BJ40" s="299">
        <v>0</v>
      </c>
      <c r="BK40" s="299">
        <v>0</v>
      </c>
      <c r="BL40" s="299">
        <v>0</v>
      </c>
      <c r="BM40" s="299">
        <v>0</v>
      </c>
      <c r="BN40" s="299">
        <v>0</v>
      </c>
      <c r="BO40" s="299">
        <v>0</v>
      </c>
      <c r="BP40" s="299">
        <v>0</v>
      </c>
      <c r="BQ40" s="299">
        <v>0</v>
      </c>
      <c r="BR40" s="299">
        <v>0</v>
      </c>
      <c r="BS40" s="299">
        <v>0</v>
      </c>
      <c r="BT40" s="299">
        <v>0</v>
      </c>
      <c r="BU40" s="299">
        <v>0</v>
      </c>
      <c r="BV40" s="299">
        <v>0</v>
      </c>
      <c r="BW40" s="299">
        <v>0</v>
      </c>
      <c r="BX40" s="299">
        <v>0</v>
      </c>
      <c r="BY40" s="299">
        <v>0</v>
      </c>
      <c r="BZ40" s="299">
        <v>0</v>
      </c>
      <c r="CA40" s="299">
        <v>0</v>
      </c>
      <c r="CB40" s="299">
        <v>0</v>
      </c>
      <c r="CC40" s="299">
        <v>0</v>
      </c>
      <c r="CD40" s="299">
        <v>0</v>
      </c>
      <c r="CE40" s="299">
        <v>0</v>
      </c>
      <c r="CF40" s="299">
        <v>0</v>
      </c>
      <c r="CG40" s="299">
        <v>0</v>
      </c>
      <c r="CH40" s="299">
        <v>0</v>
      </c>
      <c r="CI40" s="299">
        <v>0</v>
      </c>
      <c r="CJ40" s="299">
        <v>0</v>
      </c>
      <c r="CK40" s="299">
        <v>0</v>
      </c>
      <c r="CL40" s="299">
        <v>0</v>
      </c>
      <c r="CM40" s="299">
        <v>0</v>
      </c>
      <c r="CN40" s="299">
        <v>0</v>
      </c>
      <c r="CO40" s="299">
        <v>0</v>
      </c>
      <c r="CP40" s="299">
        <v>0</v>
      </c>
      <c r="CQ40" s="299">
        <v>0</v>
      </c>
      <c r="CR40" s="299">
        <v>0</v>
      </c>
      <c r="CS40" s="299">
        <v>0</v>
      </c>
      <c r="CT40" s="299">
        <v>0</v>
      </c>
      <c r="CU40" s="299">
        <v>0</v>
      </c>
      <c r="CV40" s="299">
        <v>0</v>
      </c>
      <c r="CW40" s="299">
        <v>0</v>
      </c>
      <c r="CX40" s="299">
        <v>0</v>
      </c>
      <c r="CY40" s="299">
        <v>0</v>
      </c>
      <c r="DA40" s="300">
        <f t="shared" si="120"/>
        <v>0</v>
      </c>
      <c r="DB40" s="300">
        <f t="shared" si="121"/>
        <v>0</v>
      </c>
      <c r="DC40" s="300">
        <f t="shared" si="122"/>
        <v>0</v>
      </c>
      <c r="DD40" s="300">
        <f t="shared" si="123"/>
        <v>0</v>
      </c>
      <c r="DE40" s="300">
        <f t="shared" si="124"/>
        <v>0</v>
      </c>
      <c r="DF40" s="300">
        <f t="shared" si="125"/>
        <v>0</v>
      </c>
      <c r="DG40" s="300">
        <f t="shared" si="126"/>
        <v>0</v>
      </c>
      <c r="DH40" s="300">
        <f t="shared" si="127"/>
        <v>0</v>
      </c>
      <c r="DI40" s="300">
        <f t="shared" si="128"/>
        <v>0</v>
      </c>
      <c r="DJ40" s="300">
        <f t="shared" si="129"/>
        <v>0</v>
      </c>
      <c r="DK40" s="300">
        <f t="shared" si="130"/>
        <v>0</v>
      </c>
      <c r="DL40" s="300">
        <f t="shared" si="131"/>
        <v>0</v>
      </c>
      <c r="DM40" s="300">
        <f t="shared" si="132"/>
        <v>7428.6341052631578</v>
      </c>
      <c r="DN40" s="300">
        <f t="shared" si="133"/>
        <v>7428.6341052631578</v>
      </c>
      <c r="DO40" s="300">
        <f t="shared" si="134"/>
        <v>7428.6341052631578</v>
      </c>
      <c r="DP40" s="300">
        <f t="shared" si="135"/>
        <v>7428.6341052631578</v>
      </c>
      <c r="DQ40" s="300">
        <f t="shared" si="136"/>
        <v>7428.6341052631578</v>
      </c>
      <c r="DR40" s="300">
        <f t="shared" si="137"/>
        <v>7428.6341052631578</v>
      </c>
      <c r="DS40" s="300">
        <f t="shared" si="138"/>
        <v>7428.6341052631578</v>
      </c>
      <c r="DT40" s="300">
        <f t="shared" si="139"/>
        <v>7428.6341052631578</v>
      </c>
      <c r="DU40" s="300">
        <f t="shared" si="140"/>
        <v>7428.6341052631578</v>
      </c>
      <c r="DV40" s="300">
        <f t="shared" si="141"/>
        <v>7428.6341052631578</v>
      </c>
      <c r="DW40" s="300">
        <f t="shared" si="142"/>
        <v>7428.6341052631578</v>
      </c>
      <c r="DX40" s="300">
        <f t="shared" si="143"/>
        <v>7428.6341052631578</v>
      </c>
      <c r="DY40" s="300">
        <f t="shared" si="144"/>
        <v>4333.3698947368421</v>
      </c>
      <c r="DZ40" s="300">
        <f t="shared" si="145"/>
        <v>4333.3698947368421</v>
      </c>
      <c r="EA40" s="300">
        <f t="shared" si="146"/>
        <v>4333.3698947368421</v>
      </c>
      <c r="EB40" s="300">
        <f t="shared" si="147"/>
        <v>4333.3698947368421</v>
      </c>
      <c r="EC40" s="300">
        <f t="shared" si="148"/>
        <v>4333.3698947368421</v>
      </c>
      <c r="ED40" s="300">
        <f t="shared" si="149"/>
        <v>4333.3698947368421</v>
      </c>
      <c r="EE40" s="300">
        <f t="shared" si="150"/>
        <v>4333.3698947368421</v>
      </c>
      <c r="EF40" s="300">
        <f t="shared" si="151"/>
        <v>4333.3698947368421</v>
      </c>
      <c r="EG40" s="300">
        <f t="shared" si="152"/>
        <v>4333.3698947368421</v>
      </c>
      <c r="EH40" s="300">
        <f t="shared" si="153"/>
        <v>4333.3698947368421</v>
      </c>
      <c r="EI40" s="300">
        <f t="shared" si="154"/>
        <v>4333.3698947368421</v>
      </c>
      <c r="EJ40" s="300">
        <f t="shared" si="155"/>
        <v>4333.3698947368421</v>
      </c>
      <c r="EK40" s="300">
        <f t="shared" si="156"/>
        <v>0</v>
      </c>
      <c r="EL40" s="300">
        <f t="shared" si="157"/>
        <v>0</v>
      </c>
      <c r="EM40" s="300">
        <f t="shared" si="158"/>
        <v>0</v>
      </c>
      <c r="EN40" s="300">
        <f t="shared" si="159"/>
        <v>0</v>
      </c>
      <c r="EO40" s="300">
        <f t="shared" si="160"/>
        <v>0</v>
      </c>
      <c r="EP40" s="300">
        <f t="shared" si="161"/>
        <v>0</v>
      </c>
      <c r="EQ40" s="300">
        <f t="shared" si="162"/>
        <v>0</v>
      </c>
      <c r="ER40" s="300">
        <f t="shared" si="163"/>
        <v>0</v>
      </c>
      <c r="ES40" s="300">
        <f t="shared" si="164"/>
        <v>0</v>
      </c>
      <c r="ET40" s="300">
        <f t="shared" si="165"/>
        <v>0</v>
      </c>
      <c r="EU40" s="300">
        <f t="shared" si="166"/>
        <v>0</v>
      </c>
      <c r="EV40" s="300">
        <f t="shared" si="167"/>
        <v>0</v>
      </c>
      <c r="EW40" s="300">
        <f t="shared" si="168"/>
        <v>0</v>
      </c>
      <c r="EX40" s="300">
        <f t="shared" si="169"/>
        <v>0</v>
      </c>
      <c r="EY40" s="300">
        <f t="shared" si="170"/>
        <v>0</v>
      </c>
      <c r="EZ40" s="300">
        <f t="shared" si="171"/>
        <v>0</v>
      </c>
      <c r="FA40" s="300">
        <f t="shared" si="172"/>
        <v>0</v>
      </c>
      <c r="FB40" s="300">
        <f t="shared" si="173"/>
        <v>0</v>
      </c>
      <c r="FC40" s="300">
        <f t="shared" si="174"/>
        <v>0</v>
      </c>
      <c r="FD40" s="300">
        <f t="shared" si="175"/>
        <v>0</v>
      </c>
      <c r="FE40" s="300">
        <f t="shared" si="176"/>
        <v>0</v>
      </c>
      <c r="FF40" s="300">
        <f t="shared" si="177"/>
        <v>0</v>
      </c>
      <c r="FG40" s="300">
        <f t="shared" si="178"/>
        <v>0</v>
      </c>
      <c r="FH40" s="300">
        <f t="shared" si="179"/>
        <v>0</v>
      </c>
      <c r="FI40" s="300">
        <f t="shared" si="180"/>
        <v>0</v>
      </c>
      <c r="FJ40" s="300">
        <f t="shared" si="181"/>
        <v>0</v>
      </c>
      <c r="FK40" s="300">
        <f t="shared" si="182"/>
        <v>0</v>
      </c>
      <c r="FL40" s="300">
        <f t="shared" si="183"/>
        <v>0</v>
      </c>
      <c r="FM40" s="300">
        <f t="shared" si="184"/>
        <v>0</v>
      </c>
      <c r="FN40" s="300">
        <f t="shared" si="185"/>
        <v>0</v>
      </c>
      <c r="FO40" s="300">
        <f t="shared" si="186"/>
        <v>0</v>
      </c>
      <c r="FP40" s="300">
        <f t="shared" si="187"/>
        <v>0</v>
      </c>
      <c r="FQ40" s="300">
        <f t="shared" si="188"/>
        <v>0</v>
      </c>
      <c r="FR40" s="300">
        <f t="shared" si="189"/>
        <v>0</v>
      </c>
      <c r="FS40" s="300">
        <f t="shared" si="190"/>
        <v>0</v>
      </c>
      <c r="FT40" s="300">
        <f t="shared" si="191"/>
        <v>0</v>
      </c>
      <c r="FU40" s="300">
        <f t="shared" si="192"/>
        <v>0</v>
      </c>
      <c r="FV40" s="300">
        <f t="shared" si="193"/>
        <v>0</v>
      </c>
      <c r="FW40" s="300">
        <f t="shared" si="194"/>
        <v>0</v>
      </c>
      <c r="FX40" s="300">
        <f t="shared" si="195"/>
        <v>0</v>
      </c>
      <c r="FY40" s="300">
        <f t="shared" si="196"/>
        <v>0</v>
      </c>
      <c r="FZ40" s="300">
        <f t="shared" si="197"/>
        <v>0</v>
      </c>
      <c r="GA40" s="300">
        <f t="shared" si="198"/>
        <v>0</v>
      </c>
      <c r="GB40" s="300">
        <f t="shared" si="199"/>
        <v>0</v>
      </c>
      <c r="GC40" s="300">
        <f t="shared" si="200"/>
        <v>0</v>
      </c>
      <c r="GD40" s="300">
        <f t="shared" si="201"/>
        <v>0</v>
      </c>
      <c r="GE40" s="300">
        <f t="shared" si="202"/>
        <v>0</v>
      </c>
      <c r="GF40" s="300">
        <f t="shared" si="203"/>
        <v>0</v>
      </c>
      <c r="GG40" s="300">
        <f t="shared" si="204"/>
        <v>0</v>
      </c>
      <c r="GH40" s="300">
        <f t="shared" si="205"/>
        <v>0</v>
      </c>
      <c r="GI40" s="300">
        <f t="shared" si="206"/>
        <v>0</v>
      </c>
      <c r="GJ40" s="300">
        <f t="shared" si="207"/>
        <v>0</v>
      </c>
      <c r="GK40" s="300">
        <f t="shared" si="208"/>
        <v>0</v>
      </c>
      <c r="GL40" s="300">
        <f t="shared" si="209"/>
        <v>0</v>
      </c>
      <c r="GM40" s="300">
        <f t="shared" si="210"/>
        <v>0</v>
      </c>
      <c r="GN40" s="300">
        <f t="shared" si="211"/>
        <v>0</v>
      </c>
      <c r="GO40" s="300">
        <f t="shared" si="212"/>
        <v>0</v>
      </c>
      <c r="GP40" s="300">
        <f t="shared" si="213"/>
        <v>0</v>
      </c>
      <c r="GQ40" s="300">
        <f t="shared" si="214"/>
        <v>0</v>
      </c>
      <c r="GR40" s="300">
        <f t="shared" si="215"/>
        <v>0</v>
      </c>
      <c r="GT40" s="120" t="str">
        <f>'Key assumptions'!$E$121</f>
        <v>$ Real (2024-2025)</v>
      </c>
      <c r="GU40" s="272"/>
      <c r="GV40" s="272"/>
      <c r="GW40" s="272"/>
      <c r="GX40" s="232">
        <f t="shared" si="118"/>
        <v>0</v>
      </c>
      <c r="GY40" s="232">
        <f t="shared" si="118"/>
        <v>89143.609263157923</v>
      </c>
      <c r="GZ40" s="232">
        <f t="shared" si="118"/>
        <v>52000.438736842094</v>
      </c>
      <c r="HA40" s="232">
        <f t="shared" si="117"/>
        <v>0</v>
      </c>
      <c r="HB40" s="232">
        <f t="shared" si="119"/>
        <v>0</v>
      </c>
      <c r="HC40" s="232">
        <f t="shared" si="119"/>
        <v>0</v>
      </c>
      <c r="HD40" s="232">
        <f t="shared" si="119"/>
        <v>0</v>
      </c>
      <c r="HE40" s="232">
        <f t="shared" si="119"/>
        <v>0</v>
      </c>
      <c r="HF40" s="232">
        <f t="shared" si="116"/>
        <v>141144.04800000001</v>
      </c>
      <c r="HG40" s="232">
        <v>0</v>
      </c>
    </row>
    <row r="41" spans="1:215" hidden="1" x14ac:dyDescent="0.2">
      <c r="A41" s="298" t="s">
        <v>234</v>
      </c>
      <c r="B41" s="334" t="s">
        <v>290</v>
      </c>
      <c r="C41" s="298" t="s">
        <v>240</v>
      </c>
      <c r="D41" s="298" t="s">
        <v>285</v>
      </c>
      <c r="E41" s="298" t="s">
        <v>269</v>
      </c>
      <c r="F41" s="299">
        <v>291.8077066666666</v>
      </c>
      <c r="G41" s="299"/>
      <c r="H41" s="299">
        <v>0</v>
      </c>
      <c r="I41" s="299">
        <v>0</v>
      </c>
      <c r="J41" s="299">
        <v>0</v>
      </c>
      <c r="K41" s="299">
        <v>0</v>
      </c>
      <c r="L41" s="299">
        <v>0</v>
      </c>
      <c r="M41" s="299">
        <v>0</v>
      </c>
      <c r="N41" s="299">
        <v>0</v>
      </c>
      <c r="O41" s="299">
        <v>0</v>
      </c>
      <c r="P41" s="299">
        <v>0</v>
      </c>
      <c r="Q41" s="299">
        <v>0</v>
      </c>
      <c r="R41" s="299">
        <v>0</v>
      </c>
      <c r="S41" s="299">
        <v>0</v>
      </c>
      <c r="T41" s="299">
        <v>5.5523423944476583E-2</v>
      </c>
      <c r="U41" s="299">
        <v>5.5523423944476583E-2</v>
      </c>
      <c r="V41" s="299">
        <v>5.5523423944476583E-2</v>
      </c>
      <c r="W41" s="299">
        <v>5.5523423944476583E-2</v>
      </c>
      <c r="X41" s="299">
        <v>5.5523423944476583E-2</v>
      </c>
      <c r="Y41" s="299">
        <v>5.5523423944476583E-2</v>
      </c>
      <c r="Z41" s="299">
        <v>5.5523423944476583E-2</v>
      </c>
      <c r="AA41" s="299">
        <v>5.5523423944476583E-2</v>
      </c>
      <c r="AB41" s="299">
        <v>5.5523423944476583E-2</v>
      </c>
      <c r="AC41" s="299">
        <v>5.5523423944476583E-2</v>
      </c>
      <c r="AD41" s="299">
        <v>5.5523423944476583E-2</v>
      </c>
      <c r="AE41" s="299">
        <v>5.5523423944476583E-2</v>
      </c>
      <c r="AF41" s="299">
        <v>3.2388663967611336E-2</v>
      </c>
      <c r="AG41" s="299">
        <v>3.2388663967611336E-2</v>
      </c>
      <c r="AH41" s="299">
        <v>3.2388663967611336E-2</v>
      </c>
      <c r="AI41" s="299">
        <v>3.2388663967611336E-2</v>
      </c>
      <c r="AJ41" s="299">
        <v>3.2388663967611336E-2</v>
      </c>
      <c r="AK41" s="299">
        <v>3.2388663967611336E-2</v>
      </c>
      <c r="AL41" s="299">
        <v>3.2388663967611336E-2</v>
      </c>
      <c r="AM41" s="299">
        <v>3.2388663967611336E-2</v>
      </c>
      <c r="AN41" s="299">
        <v>3.2388663967611336E-2</v>
      </c>
      <c r="AO41" s="299">
        <v>3.2388663967611336E-2</v>
      </c>
      <c r="AP41" s="299">
        <v>3.2388663967611336E-2</v>
      </c>
      <c r="AQ41" s="299">
        <v>3.2388663967611336E-2</v>
      </c>
      <c r="AR41" s="299">
        <v>0</v>
      </c>
      <c r="AS41" s="299">
        <v>0</v>
      </c>
      <c r="AT41" s="299">
        <v>0</v>
      </c>
      <c r="AU41" s="299">
        <v>0</v>
      </c>
      <c r="AV41" s="299">
        <v>0</v>
      </c>
      <c r="AW41" s="299">
        <v>0</v>
      </c>
      <c r="AX41" s="299">
        <v>0</v>
      </c>
      <c r="AY41" s="299">
        <v>0</v>
      </c>
      <c r="AZ41" s="299">
        <v>0</v>
      </c>
      <c r="BA41" s="299">
        <v>0</v>
      </c>
      <c r="BB41" s="299">
        <v>0</v>
      </c>
      <c r="BC41" s="299">
        <v>0</v>
      </c>
      <c r="BD41" s="299">
        <v>0</v>
      </c>
      <c r="BE41" s="299">
        <v>0</v>
      </c>
      <c r="BF41" s="299">
        <v>0</v>
      </c>
      <c r="BG41" s="299">
        <v>0</v>
      </c>
      <c r="BH41" s="299">
        <v>0</v>
      </c>
      <c r="BI41" s="299">
        <v>0</v>
      </c>
      <c r="BJ41" s="299">
        <v>0</v>
      </c>
      <c r="BK41" s="299">
        <v>0</v>
      </c>
      <c r="BL41" s="299">
        <v>0</v>
      </c>
      <c r="BM41" s="299">
        <v>0</v>
      </c>
      <c r="BN41" s="299">
        <v>0</v>
      </c>
      <c r="BO41" s="299">
        <v>0</v>
      </c>
      <c r="BP41" s="299">
        <v>0</v>
      </c>
      <c r="BQ41" s="299">
        <v>0</v>
      </c>
      <c r="BR41" s="299">
        <v>0</v>
      </c>
      <c r="BS41" s="299">
        <v>0</v>
      </c>
      <c r="BT41" s="299">
        <v>0</v>
      </c>
      <c r="BU41" s="299">
        <v>0</v>
      </c>
      <c r="BV41" s="299">
        <v>0</v>
      </c>
      <c r="BW41" s="299">
        <v>0</v>
      </c>
      <c r="BX41" s="299">
        <v>0</v>
      </c>
      <c r="BY41" s="299">
        <v>0</v>
      </c>
      <c r="BZ41" s="299">
        <v>0</v>
      </c>
      <c r="CA41" s="299">
        <v>0</v>
      </c>
      <c r="CB41" s="299">
        <v>0</v>
      </c>
      <c r="CC41" s="299">
        <v>0</v>
      </c>
      <c r="CD41" s="299">
        <v>0</v>
      </c>
      <c r="CE41" s="299">
        <v>0</v>
      </c>
      <c r="CF41" s="299">
        <v>0</v>
      </c>
      <c r="CG41" s="299">
        <v>0</v>
      </c>
      <c r="CH41" s="299">
        <v>0</v>
      </c>
      <c r="CI41" s="299">
        <v>0</v>
      </c>
      <c r="CJ41" s="299">
        <v>0</v>
      </c>
      <c r="CK41" s="299">
        <v>0</v>
      </c>
      <c r="CL41" s="299">
        <v>0</v>
      </c>
      <c r="CM41" s="299">
        <v>0</v>
      </c>
      <c r="CN41" s="299">
        <v>0</v>
      </c>
      <c r="CO41" s="299">
        <v>0</v>
      </c>
      <c r="CP41" s="299">
        <v>0</v>
      </c>
      <c r="CQ41" s="299">
        <v>0</v>
      </c>
      <c r="CR41" s="299">
        <v>0</v>
      </c>
      <c r="CS41" s="299">
        <v>0</v>
      </c>
      <c r="CT41" s="299">
        <v>0</v>
      </c>
      <c r="CU41" s="299">
        <v>0</v>
      </c>
      <c r="CV41" s="299">
        <v>0</v>
      </c>
      <c r="CW41" s="299">
        <v>0</v>
      </c>
      <c r="CX41" s="299">
        <v>0</v>
      </c>
      <c r="CY41" s="299">
        <v>0</v>
      </c>
      <c r="DA41" s="300">
        <f t="shared" si="120"/>
        <v>0</v>
      </c>
      <c r="DB41" s="300">
        <f t="shared" si="121"/>
        <v>0</v>
      </c>
      <c r="DC41" s="300">
        <f t="shared" si="122"/>
        <v>0</v>
      </c>
      <c r="DD41" s="300">
        <f t="shared" si="123"/>
        <v>0</v>
      </c>
      <c r="DE41" s="300">
        <f t="shared" si="124"/>
        <v>0</v>
      </c>
      <c r="DF41" s="300">
        <f t="shared" si="125"/>
        <v>0</v>
      </c>
      <c r="DG41" s="300">
        <f t="shared" si="126"/>
        <v>0</v>
      </c>
      <c r="DH41" s="300">
        <f t="shared" si="127"/>
        <v>0</v>
      </c>
      <c r="DI41" s="300">
        <f t="shared" si="128"/>
        <v>0</v>
      </c>
      <c r="DJ41" s="300">
        <f t="shared" si="129"/>
        <v>0</v>
      </c>
      <c r="DK41" s="300">
        <f t="shared" si="130"/>
        <v>0</v>
      </c>
      <c r="DL41" s="300">
        <f t="shared" si="131"/>
        <v>0</v>
      </c>
      <c r="DM41" s="300">
        <f t="shared" si="132"/>
        <v>2430.3244511278194</v>
      </c>
      <c r="DN41" s="300">
        <f t="shared" si="133"/>
        <v>2430.3244511278194</v>
      </c>
      <c r="DO41" s="300">
        <f t="shared" si="134"/>
        <v>2430.3244511278194</v>
      </c>
      <c r="DP41" s="300">
        <f t="shared" si="135"/>
        <v>2430.3244511278194</v>
      </c>
      <c r="DQ41" s="300">
        <f t="shared" si="136"/>
        <v>2430.3244511278194</v>
      </c>
      <c r="DR41" s="300">
        <f t="shared" si="137"/>
        <v>2430.3244511278194</v>
      </c>
      <c r="DS41" s="300">
        <f t="shared" si="138"/>
        <v>2430.3244511278194</v>
      </c>
      <c r="DT41" s="300">
        <f t="shared" si="139"/>
        <v>2430.3244511278194</v>
      </c>
      <c r="DU41" s="300">
        <f t="shared" si="140"/>
        <v>2430.3244511278194</v>
      </c>
      <c r="DV41" s="300">
        <f t="shared" si="141"/>
        <v>2430.3244511278194</v>
      </c>
      <c r="DW41" s="300">
        <f t="shared" si="142"/>
        <v>2430.3244511278194</v>
      </c>
      <c r="DX41" s="300">
        <f t="shared" si="143"/>
        <v>2430.3244511278194</v>
      </c>
      <c r="DY41" s="300">
        <f t="shared" si="144"/>
        <v>1417.6892631578944</v>
      </c>
      <c r="DZ41" s="300">
        <f t="shared" si="145"/>
        <v>1417.6892631578944</v>
      </c>
      <c r="EA41" s="300">
        <f t="shared" si="146"/>
        <v>1417.6892631578944</v>
      </c>
      <c r="EB41" s="300">
        <f t="shared" si="147"/>
        <v>1417.6892631578944</v>
      </c>
      <c r="EC41" s="300">
        <f t="shared" si="148"/>
        <v>1417.6892631578944</v>
      </c>
      <c r="ED41" s="300">
        <f t="shared" si="149"/>
        <v>1417.6892631578944</v>
      </c>
      <c r="EE41" s="300">
        <f t="shared" si="150"/>
        <v>1417.6892631578944</v>
      </c>
      <c r="EF41" s="300">
        <f t="shared" si="151"/>
        <v>1417.6892631578944</v>
      </c>
      <c r="EG41" s="300">
        <f t="shared" si="152"/>
        <v>1417.6892631578944</v>
      </c>
      <c r="EH41" s="300">
        <f t="shared" si="153"/>
        <v>1417.6892631578944</v>
      </c>
      <c r="EI41" s="300">
        <f t="shared" si="154"/>
        <v>1417.6892631578944</v>
      </c>
      <c r="EJ41" s="300">
        <f t="shared" si="155"/>
        <v>1417.6892631578944</v>
      </c>
      <c r="EK41" s="300">
        <f t="shared" si="156"/>
        <v>0</v>
      </c>
      <c r="EL41" s="300">
        <f t="shared" si="157"/>
        <v>0</v>
      </c>
      <c r="EM41" s="300">
        <f t="shared" si="158"/>
        <v>0</v>
      </c>
      <c r="EN41" s="300">
        <f t="shared" si="159"/>
        <v>0</v>
      </c>
      <c r="EO41" s="300">
        <f t="shared" si="160"/>
        <v>0</v>
      </c>
      <c r="EP41" s="300">
        <f t="shared" si="161"/>
        <v>0</v>
      </c>
      <c r="EQ41" s="300">
        <f t="shared" si="162"/>
        <v>0</v>
      </c>
      <c r="ER41" s="300">
        <f t="shared" si="163"/>
        <v>0</v>
      </c>
      <c r="ES41" s="300">
        <f t="shared" si="164"/>
        <v>0</v>
      </c>
      <c r="ET41" s="300">
        <f t="shared" si="165"/>
        <v>0</v>
      </c>
      <c r="EU41" s="300">
        <f t="shared" si="166"/>
        <v>0</v>
      </c>
      <c r="EV41" s="300">
        <f t="shared" si="167"/>
        <v>0</v>
      </c>
      <c r="EW41" s="300">
        <f t="shared" si="168"/>
        <v>0</v>
      </c>
      <c r="EX41" s="300">
        <f t="shared" si="169"/>
        <v>0</v>
      </c>
      <c r="EY41" s="300">
        <f t="shared" si="170"/>
        <v>0</v>
      </c>
      <c r="EZ41" s="300">
        <f t="shared" si="171"/>
        <v>0</v>
      </c>
      <c r="FA41" s="300">
        <f t="shared" si="172"/>
        <v>0</v>
      </c>
      <c r="FB41" s="300">
        <f t="shared" si="173"/>
        <v>0</v>
      </c>
      <c r="FC41" s="300">
        <f t="shared" si="174"/>
        <v>0</v>
      </c>
      <c r="FD41" s="300">
        <f t="shared" si="175"/>
        <v>0</v>
      </c>
      <c r="FE41" s="300">
        <f t="shared" si="176"/>
        <v>0</v>
      </c>
      <c r="FF41" s="300">
        <f t="shared" si="177"/>
        <v>0</v>
      </c>
      <c r="FG41" s="300">
        <f t="shared" si="178"/>
        <v>0</v>
      </c>
      <c r="FH41" s="300">
        <f t="shared" si="179"/>
        <v>0</v>
      </c>
      <c r="FI41" s="300">
        <f t="shared" si="180"/>
        <v>0</v>
      </c>
      <c r="FJ41" s="300">
        <f t="shared" si="181"/>
        <v>0</v>
      </c>
      <c r="FK41" s="300">
        <f t="shared" si="182"/>
        <v>0</v>
      </c>
      <c r="FL41" s="300">
        <f t="shared" si="183"/>
        <v>0</v>
      </c>
      <c r="FM41" s="300">
        <f t="shared" si="184"/>
        <v>0</v>
      </c>
      <c r="FN41" s="300">
        <f t="shared" si="185"/>
        <v>0</v>
      </c>
      <c r="FO41" s="300">
        <f t="shared" si="186"/>
        <v>0</v>
      </c>
      <c r="FP41" s="300">
        <f t="shared" si="187"/>
        <v>0</v>
      </c>
      <c r="FQ41" s="300">
        <f t="shared" si="188"/>
        <v>0</v>
      </c>
      <c r="FR41" s="300">
        <f t="shared" si="189"/>
        <v>0</v>
      </c>
      <c r="FS41" s="300">
        <f t="shared" si="190"/>
        <v>0</v>
      </c>
      <c r="FT41" s="300">
        <f t="shared" si="191"/>
        <v>0</v>
      </c>
      <c r="FU41" s="300">
        <f t="shared" si="192"/>
        <v>0</v>
      </c>
      <c r="FV41" s="300">
        <f t="shared" si="193"/>
        <v>0</v>
      </c>
      <c r="FW41" s="300">
        <f t="shared" si="194"/>
        <v>0</v>
      </c>
      <c r="FX41" s="300">
        <f t="shared" si="195"/>
        <v>0</v>
      </c>
      <c r="FY41" s="300">
        <f t="shared" si="196"/>
        <v>0</v>
      </c>
      <c r="FZ41" s="300">
        <f t="shared" si="197"/>
        <v>0</v>
      </c>
      <c r="GA41" s="300">
        <f t="shared" si="198"/>
        <v>0</v>
      </c>
      <c r="GB41" s="300">
        <f t="shared" si="199"/>
        <v>0</v>
      </c>
      <c r="GC41" s="300">
        <f t="shared" si="200"/>
        <v>0</v>
      </c>
      <c r="GD41" s="300">
        <f t="shared" si="201"/>
        <v>0</v>
      </c>
      <c r="GE41" s="300">
        <f t="shared" si="202"/>
        <v>0</v>
      </c>
      <c r="GF41" s="300">
        <f t="shared" si="203"/>
        <v>0</v>
      </c>
      <c r="GG41" s="300">
        <f t="shared" si="204"/>
        <v>0</v>
      </c>
      <c r="GH41" s="300">
        <f t="shared" si="205"/>
        <v>0</v>
      </c>
      <c r="GI41" s="300">
        <f t="shared" si="206"/>
        <v>0</v>
      </c>
      <c r="GJ41" s="300">
        <f t="shared" si="207"/>
        <v>0</v>
      </c>
      <c r="GK41" s="300">
        <f t="shared" si="208"/>
        <v>0</v>
      </c>
      <c r="GL41" s="300">
        <f t="shared" si="209"/>
        <v>0</v>
      </c>
      <c r="GM41" s="300">
        <f t="shared" si="210"/>
        <v>0</v>
      </c>
      <c r="GN41" s="300">
        <f t="shared" si="211"/>
        <v>0</v>
      </c>
      <c r="GO41" s="300">
        <f t="shared" si="212"/>
        <v>0</v>
      </c>
      <c r="GP41" s="300">
        <f t="shared" si="213"/>
        <v>0</v>
      </c>
      <c r="GQ41" s="300">
        <f t="shared" si="214"/>
        <v>0</v>
      </c>
      <c r="GR41" s="300">
        <f t="shared" si="215"/>
        <v>0</v>
      </c>
      <c r="GT41" s="120" t="str">
        <f>'Key assumptions'!$E$121</f>
        <v>$ Real (2024-2025)</v>
      </c>
      <c r="GU41" s="272"/>
      <c r="GV41" s="272"/>
      <c r="GW41" s="272"/>
      <c r="GX41" s="232">
        <f t="shared" si="118"/>
        <v>0</v>
      </c>
      <c r="GY41" s="232">
        <f t="shared" si="118"/>
        <v>29163.893413533839</v>
      </c>
      <c r="GZ41" s="232">
        <f t="shared" si="118"/>
        <v>17012.271157894731</v>
      </c>
      <c r="HA41" s="232">
        <f t="shared" si="117"/>
        <v>0</v>
      </c>
      <c r="HB41" s="232">
        <f t="shared" si="119"/>
        <v>0</v>
      </c>
      <c r="HC41" s="232">
        <f t="shared" si="119"/>
        <v>0</v>
      </c>
      <c r="HD41" s="232">
        <f t="shared" si="119"/>
        <v>0</v>
      </c>
      <c r="HE41" s="232">
        <f t="shared" si="119"/>
        <v>0</v>
      </c>
      <c r="HF41" s="232">
        <f t="shared" si="116"/>
        <v>46176.16457142857</v>
      </c>
      <c r="HG41" s="232">
        <v>0</v>
      </c>
    </row>
    <row r="42" spans="1:215" hidden="1" x14ac:dyDescent="0.2">
      <c r="A42" s="298" t="s">
        <v>234</v>
      </c>
      <c r="B42" s="334" t="s">
        <v>279</v>
      </c>
      <c r="C42" s="298" t="s">
        <v>240</v>
      </c>
      <c r="D42" s="298" t="s">
        <v>291</v>
      </c>
      <c r="E42" s="298" t="s">
        <v>260</v>
      </c>
      <c r="F42" s="299">
        <v>207.32521333333335</v>
      </c>
      <c r="G42" s="299"/>
      <c r="H42" s="299">
        <v>0</v>
      </c>
      <c r="I42" s="299">
        <v>0</v>
      </c>
      <c r="J42" s="299">
        <v>0</v>
      </c>
      <c r="K42" s="299">
        <v>0</v>
      </c>
      <c r="L42" s="299">
        <v>0</v>
      </c>
      <c r="M42" s="299">
        <v>0</v>
      </c>
      <c r="N42" s="299">
        <v>0</v>
      </c>
      <c r="O42" s="299">
        <v>0</v>
      </c>
      <c r="P42" s="299">
        <v>0</v>
      </c>
      <c r="Q42" s="299">
        <v>0</v>
      </c>
      <c r="R42" s="299">
        <v>0</v>
      </c>
      <c r="S42" s="299">
        <v>0</v>
      </c>
      <c r="T42" s="299">
        <v>0</v>
      </c>
      <c r="U42" s="299">
        <v>0</v>
      </c>
      <c r="V42" s="299">
        <v>0</v>
      </c>
      <c r="W42" s="299">
        <v>0</v>
      </c>
      <c r="X42" s="299">
        <v>0</v>
      </c>
      <c r="Y42" s="299">
        <v>0</v>
      </c>
      <c r="Z42" s="299">
        <v>0</v>
      </c>
      <c r="AA42" s="299">
        <v>0</v>
      </c>
      <c r="AB42" s="299">
        <v>0</v>
      </c>
      <c r="AC42" s="299">
        <v>0</v>
      </c>
      <c r="AD42" s="299">
        <v>0</v>
      </c>
      <c r="AE42" s="299">
        <v>0</v>
      </c>
      <c r="AF42" s="299">
        <v>0</v>
      </c>
      <c r="AG42" s="299">
        <v>0</v>
      </c>
      <c r="AH42" s="299">
        <v>0</v>
      </c>
      <c r="AI42" s="299">
        <v>0</v>
      </c>
      <c r="AJ42" s="299">
        <v>0</v>
      </c>
      <c r="AK42" s="299">
        <v>0</v>
      </c>
      <c r="AL42" s="299">
        <v>0</v>
      </c>
      <c r="AM42" s="299">
        <v>0</v>
      </c>
      <c r="AN42" s="299">
        <v>0</v>
      </c>
      <c r="AO42" s="299">
        <v>0</v>
      </c>
      <c r="AP42" s="299">
        <v>0</v>
      </c>
      <c r="AQ42" s="299">
        <v>0</v>
      </c>
      <c r="AR42" s="299">
        <v>0</v>
      </c>
      <c r="AS42" s="299">
        <v>0</v>
      </c>
      <c r="AT42" s="299">
        <v>0</v>
      </c>
      <c r="AU42" s="299">
        <v>0</v>
      </c>
      <c r="AV42" s="299">
        <v>0</v>
      </c>
      <c r="AW42" s="299">
        <v>0</v>
      </c>
      <c r="AX42" s="299">
        <v>0</v>
      </c>
      <c r="AY42" s="299">
        <v>0</v>
      </c>
      <c r="AZ42" s="299">
        <v>0</v>
      </c>
      <c r="BA42" s="299">
        <v>0</v>
      </c>
      <c r="BB42" s="299">
        <v>0</v>
      </c>
      <c r="BC42" s="299">
        <v>0</v>
      </c>
      <c r="BD42" s="299">
        <v>7.6923076923076913E-2</v>
      </c>
      <c r="BE42" s="299">
        <v>7.6923076923076913E-2</v>
      </c>
      <c r="BF42" s="299">
        <v>7.6923076923076913E-2</v>
      </c>
      <c r="BG42" s="299">
        <v>7.6923076923076913E-2</v>
      </c>
      <c r="BH42" s="299">
        <v>7.6923076923076913E-2</v>
      </c>
      <c r="BI42" s="299">
        <v>7.6923076923076913E-2</v>
      </c>
      <c r="BJ42" s="299">
        <v>7.6923076923076913E-2</v>
      </c>
      <c r="BK42" s="299">
        <v>7.6923076923076913E-2</v>
      </c>
      <c r="BL42" s="299">
        <v>7.6923076923076913E-2</v>
      </c>
      <c r="BM42" s="299">
        <v>7.6923076923076913E-2</v>
      </c>
      <c r="BN42" s="299">
        <v>7.6923076923076913E-2</v>
      </c>
      <c r="BO42" s="299">
        <v>7.6923076923076913E-2</v>
      </c>
      <c r="BP42" s="299">
        <v>0</v>
      </c>
      <c r="BQ42" s="299">
        <v>0</v>
      </c>
      <c r="BR42" s="299">
        <v>0</v>
      </c>
      <c r="BS42" s="299">
        <v>0</v>
      </c>
      <c r="BT42" s="299">
        <v>0</v>
      </c>
      <c r="BU42" s="299">
        <v>0</v>
      </c>
      <c r="BV42" s="299">
        <v>0</v>
      </c>
      <c r="BW42" s="299">
        <v>0</v>
      </c>
      <c r="BX42" s="299">
        <v>0</v>
      </c>
      <c r="BY42" s="299">
        <v>0</v>
      </c>
      <c r="BZ42" s="299">
        <v>0</v>
      </c>
      <c r="CA42" s="299">
        <v>0</v>
      </c>
      <c r="CB42" s="299">
        <v>0</v>
      </c>
      <c r="CC42" s="299">
        <v>0</v>
      </c>
      <c r="CD42" s="299">
        <v>0</v>
      </c>
      <c r="CE42" s="299">
        <v>0</v>
      </c>
      <c r="CF42" s="299">
        <v>0</v>
      </c>
      <c r="CG42" s="299">
        <v>0</v>
      </c>
      <c r="CH42" s="299">
        <v>0</v>
      </c>
      <c r="CI42" s="299">
        <v>0</v>
      </c>
      <c r="CJ42" s="299">
        <v>0</v>
      </c>
      <c r="CK42" s="299">
        <v>0</v>
      </c>
      <c r="CL42" s="299">
        <v>0</v>
      </c>
      <c r="CM42" s="299">
        <v>0</v>
      </c>
      <c r="CN42" s="299">
        <v>0</v>
      </c>
      <c r="CO42" s="299">
        <v>0</v>
      </c>
      <c r="CP42" s="299">
        <v>0</v>
      </c>
      <c r="CQ42" s="299">
        <v>0</v>
      </c>
      <c r="CR42" s="299">
        <v>0</v>
      </c>
      <c r="CS42" s="299">
        <v>0</v>
      </c>
      <c r="CT42" s="299">
        <v>0</v>
      </c>
      <c r="CU42" s="299">
        <v>0</v>
      </c>
      <c r="CV42" s="299">
        <v>0</v>
      </c>
      <c r="CW42" s="299">
        <v>0</v>
      </c>
      <c r="CX42" s="299">
        <v>0</v>
      </c>
      <c r="CY42" s="299">
        <v>0</v>
      </c>
      <c r="DA42" s="300">
        <f t="shared" si="120"/>
        <v>0</v>
      </c>
      <c r="DB42" s="300">
        <f t="shared" si="121"/>
        <v>0</v>
      </c>
      <c r="DC42" s="300">
        <f t="shared" si="122"/>
        <v>0</v>
      </c>
      <c r="DD42" s="300">
        <f t="shared" si="123"/>
        <v>0</v>
      </c>
      <c r="DE42" s="300">
        <f t="shared" si="124"/>
        <v>0</v>
      </c>
      <c r="DF42" s="300">
        <f t="shared" si="125"/>
        <v>0</v>
      </c>
      <c r="DG42" s="300">
        <f t="shared" si="126"/>
        <v>0</v>
      </c>
      <c r="DH42" s="300">
        <f t="shared" si="127"/>
        <v>0</v>
      </c>
      <c r="DI42" s="300">
        <f t="shared" si="128"/>
        <v>0</v>
      </c>
      <c r="DJ42" s="300">
        <f t="shared" si="129"/>
        <v>0</v>
      </c>
      <c r="DK42" s="300">
        <f t="shared" si="130"/>
        <v>0</v>
      </c>
      <c r="DL42" s="300">
        <f t="shared" si="131"/>
        <v>0</v>
      </c>
      <c r="DM42" s="300">
        <f t="shared" si="132"/>
        <v>0</v>
      </c>
      <c r="DN42" s="300">
        <f t="shared" si="133"/>
        <v>0</v>
      </c>
      <c r="DO42" s="300">
        <f t="shared" si="134"/>
        <v>0</v>
      </c>
      <c r="DP42" s="300">
        <f t="shared" si="135"/>
        <v>0</v>
      </c>
      <c r="DQ42" s="300">
        <f t="shared" si="136"/>
        <v>0</v>
      </c>
      <c r="DR42" s="300">
        <f t="shared" si="137"/>
        <v>0</v>
      </c>
      <c r="DS42" s="300">
        <f t="shared" si="138"/>
        <v>0</v>
      </c>
      <c r="DT42" s="300">
        <f t="shared" si="139"/>
        <v>0</v>
      </c>
      <c r="DU42" s="300">
        <f t="shared" si="140"/>
        <v>0</v>
      </c>
      <c r="DV42" s="300">
        <f t="shared" si="141"/>
        <v>0</v>
      </c>
      <c r="DW42" s="300">
        <f t="shared" si="142"/>
        <v>0</v>
      </c>
      <c r="DX42" s="300">
        <f t="shared" si="143"/>
        <v>0</v>
      </c>
      <c r="DY42" s="300">
        <f t="shared" si="144"/>
        <v>0</v>
      </c>
      <c r="DZ42" s="300">
        <f t="shared" si="145"/>
        <v>0</v>
      </c>
      <c r="EA42" s="300">
        <f t="shared" si="146"/>
        <v>0</v>
      </c>
      <c r="EB42" s="300">
        <f t="shared" si="147"/>
        <v>0</v>
      </c>
      <c r="EC42" s="300">
        <f t="shared" si="148"/>
        <v>0</v>
      </c>
      <c r="ED42" s="300">
        <f t="shared" si="149"/>
        <v>0</v>
      </c>
      <c r="EE42" s="300">
        <f t="shared" si="150"/>
        <v>0</v>
      </c>
      <c r="EF42" s="300">
        <f t="shared" si="151"/>
        <v>0</v>
      </c>
      <c r="EG42" s="300">
        <f t="shared" si="152"/>
        <v>0</v>
      </c>
      <c r="EH42" s="300">
        <f t="shared" si="153"/>
        <v>0</v>
      </c>
      <c r="EI42" s="300">
        <f t="shared" si="154"/>
        <v>0</v>
      </c>
      <c r="EJ42" s="300">
        <f t="shared" si="155"/>
        <v>0</v>
      </c>
      <c r="EK42" s="300">
        <f t="shared" si="156"/>
        <v>0</v>
      </c>
      <c r="EL42" s="300">
        <f t="shared" si="157"/>
        <v>0</v>
      </c>
      <c r="EM42" s="300">
        <f t="shared" si="158"/>
        <v>0</v>
      </c>
      <c r="EN42" s="300">
        <f t="shared" si="159"/>
        <v>0</v>
      </c>
      <c r="EO42" s="300">
        <f t="shared" si="160"/>
        <v>0</v>
      </c>
      <c r="EP42" s="300">
        <f t="shared" si="161"/>
        <v>0</v>
      </c>
      <c r="EQ42" s="300">
        <f t="shared" si="162"/>
        <v>0</v>
      </c>
      <c r="ER42" s="300">
        <f t="shared" si="163"/>
        <v>0</v>
      </c>
      <c r="ES42" s="300">
        <f t="shared" si="164"/>
        <v>0</v>
      </c>
      <c r="ET42" s="300">
        <f t="shared" si="165"/>
        <v>0</v>
      </c>
      <c r="EU42" s="300">
        <f t="shared" si="166"/>
        <v>0</v>
      </c>
      <c r="EV42" s="300">
        <f t="shared" si="167"/>
        <v>0</v>
      </c>
      <c r="EW42" s="300">
        <f t="shared" si="168"/>
        <v>2392.2139999999999</v>
      </c>
      <c r="EX42" s="300">
        <f t="shared" si="169"/>
        <v>2392.2139999999999</v>
      </c>
      <c r="EY42" s="300">
        <f t="shared" si="170"/>
        <v>2392.2139999999999</v>
      </c>
      <c r="EZ42" s="300">
        <f t="shared" si="171"/>
        <v>2392.2139999999999</v>
      </c>
      <c r="FA42" s="300">
        <f t="shared" si="172"/>
        <v>2392.2139999999999</v>
      </c>
      <c r="FB42" s="300">
        <f t="shared" si="173"/>
        <v>2392.2139999999999</v>
      </c>
      <c r="FC42" s="300">
        <f t="shared" si="174"/>
        <v>2392.2139999999999</v>
      </c>
      <c r="FD42" s="300">
        <f t="shared" si="175"/>
        <v>2392.2139999999999</v>
      </c>
      <c r="FE42" s="300">
        <f t="shared" si="176"/>
        <v>2392.2139999999999</v>
      </c>
      <c r="FF42" s="300">
        <f t="shared" si="177"/>
        <v>2392.2139999999999</v>
      </c>
      <c r="FG42" s="300">
        <f t="shared" si="178"/>
        <v>2392.2139999999999</v>
      </c>
      <c r="FH42" s="300">
        <f t="shared" si="179"/>
        <v>2392.2139999999999</v>
      </c>
      <c r="FI42" s="300">
        <f t="shared" si="180"/>
        <v>0</v>
      </c>
      <c r="FJ42" s="300">
        <f t="shared" si="181"/>
        <v>0</v>
      </c>
      <c r="FK42" s="300">
        <f t="shared" si="182"/>
        <v>0</v>
      </c>
      <c r="FL42" s="300">
        <f t="shared" si="183"/>
        <v>0</v>
      </c>
      <c r="FM42" s="300">
        <f t="shared" si="184"/>
        <v>0</v>
      </c>
      <c r="FN42" s="300">
        <f t="shared" si="185"/>
        <v>0</v>
      </c>
      <c r="FO42" s="300">
        <f t="shared" si="186"/>
        <v>0</v>
      </c>
      <c r="FP42" s="300">
        <f t="shared" si="187"/>
        <v>0</v>
      </c>
      <c r="FQ42" s="300">
        <f t="shared" si="188"/>
        <v>0</v>
      </c>
      <c r="FR42" s="300">
        <f t="shared" si="189"/>
        <v>0</v>
      </c>
      <c r="FS42" s="300">
        <f t="shared" si="190"/>
        <v>0</v>
      </c>
      <c r="FT42" s="300">
        <f t="shared" si="191"/>
        <v>0</v>
      </c>
      <c r="FU42" s="300">
        <f t="shared" si="192"/>
        <v>0</v>
      </c>
      <c r="FV42" s="300">
        <f t="shared" si="193"/>
        <v>0</v>
      </c>
      <c r="FW42" s="300">
        <f t="shared" si="194"/>
        <v>0</v>
      </c>
      <c r="FX42" s="300">
        <f t="shared" si="195"/>
        <v>0</v>
      </c>
      <c r="FY42" s="300">
        <f t="shared" si="196"/>
        <v>0</v>
      </c>
      <c r="FZ42" s="300">
        <f t="shared" si="197"/>
        <v>0</v>
      </c>
      <c r="GA42" s="300">
        <f t="shared" si="198"/>
        <v>0</v>
      </c>
      <c r="GB42" s="300">
        <f t="shared" si="199"/>
        <v>0</v>
      </c>
      <c r="GC42" s="300">
        <f t="shared" si="200"/>
        <v>0</v>
      </c>
      <c r="GD42" s="300">
        <f t="shared" si="201"/>
        <v>0</v>
      </c>
      <c r="GE42" s="300">
        <f t="shared" si="202"/>
        <v>0</v>
      </c>
      <c r="GF42" s="300">
        <f t="shared" si="203"/>
        <v>0</v>
      </c>
      <c r="GG42" s="300">
        <f t="shared" si="204"/>
        <v>0</v>
      </c>
      <c r="GH42" s="300">
        <f t="shared" si="205"/>
        <v>0</v>
      </c>
      <c r="GI42" s="300">
        <f t="shared" si="206"/>
        <v>0</v>
      </c>
      <c r="GJ42" s="300">
        <f t="shared" si="207"/>
        <v>0</v>
      </c>
      <c r="GK42" s="300">
        <f t="shared" si="208"/>
        <v>0</v>
      </c>
      <c r="GL42" s="300">
        <f t="shared" si="209"/>
        <v>0</v>
      </c>
      <c r="GM42" s="300">
        <f t="shared" si="210"/>
        <v>0</v>
      </c>
      <c r="GN42" s="300">
        <f t="shared" si="211"/>
        <v>0</v>
      </c>
      <c r="GO42" s="300">
        <f t="shared" si="212"/>
        <v>0</v>
      </c>
      <c r="GP42" s="300">
        <f t="shared" si="213"/>
        <v>0</v>
      </c>
      <c r="GQ42" s="300">
        <f t="shared" si="214"/>
        <v>0</v>
      </c>
      <c r="GR42" s="300">
        <f t="shared" si="215"/>
        <v>0</v>
      </c>
      <c r="GT42" s="120" t="str">
        <f>'Key assumptions'!$E$121</f>
        <v>$ Real (2024-2025)</v>
      </c>
      <c r="GU42" s="272"/>
      <c r="GV42" s="272"/>
      <c r="GW42" s="272"/>
      <c r="GX42" s="232">
        <f t="shared" si="118"/>
        <v>0</v>
      </c>
      <c r="GY42" s="232">
        <f t="shared" si="118"/>
        <v>0</v>
      </c>
      <c r="GZ42" s="232">
        <f t="shared" si="118"/>
        <v>0</v>
      </c>
      <c r="HA42" s="232">
        <f t="shared" si="117"/>
        <v>0</v>
      </c>
      <c r="HB42" s="232">
        <f t="shared" si="119"/>
        <v>28706.567999999999</v>
      </c>
      <c r="HC42" s="232">
        <f t="shared" si="119"/>
        <v>0</v>
      </c>
      <c r="HD42" s="232">
        <f t="shared" si="119"/>
        <v>0</v>
      </c>
      <c r="HE42" s="232">
        <f t="shared" si="119"/>
        <v>0</v>
      </c>
      <c r="HF42" s="232">
        <f t="shared" si="116"/>
        <v>28706.567999999999</v>
      </c>
      <c r="HG42" s="232">
        <v>0</v>
      </c>
    </row>
    <row r="43" spans="1:215" hidden="1" x14ac:dyDescent="0.2">
      <c r="A43" s="298" t="s">
        <v>231</v>
      </c>
      <c r="B43" s="334" t="s">
        <v>253</v>
      </c>
      <c r="C43" s="298" t="s">
        <v>240</v>
      </c>
      <c r="D43" s="298" t="s">
        <v>291</v>
      </c>
      <c r="E43" s="298" t="s">
        <v>254</v>
      </c>
      <c r="F43" s="299">
        <v>173.23973333333333</v>
      </c>
      <c r="G43" s="299"/>
      <c r="H43" s="299">
        <v>0</v>
      </c>
      <c r="I43" s="299">
        <v>0</v>
      </c>
      <c r="J43" s="299">
        <v>0</v>
      </c>
      <c r="K43" s="299">
        <v>0</v>
      </c>
      <c r="L43" s="299">
        <v>0</v>
      </c>
      <c r="M43" s="299">
        <v>0</v>
      </c>
      <c r="N43" s="299">
        <v>0</v>
      </c>
      <c r="O43" s="299">
        <v>0</v>
      </c>
      <c r="P43" s="299">
        <v>0</v>
      </c>
      <c r="Q43" s="299">
        <v>0</v>
      </c>
      <c r="R43" s="299">
        <v>0</v>
      </c>
      <c r="S43" s="299">
        <v>0</v>
      </c>
      <c r="T43" s="299">
        <v>0</v>
      </c>
      <c r="U43" s="299">
        <v>0</v>
      </c>
      <c r="V43" s="299">
        <v>0</v>
      </c>
      <c r="W43" s="299">
        <v>0</v>
      </c>
      <c r="X43" s="299">
        <v>0</v>
      </c>
      <c r="Y43" s="299">
        <v>0</v>
      </c>
      <c r="Z43" s="299">
        <v>0</v>
      </c>
      <c r="AA43" s="299">
        <v>0</v>
      </c>
      <c r="AB43" s="299">
        <v>0</v>
      </c>
      <c r="AC43" s="299">
        <v>0</v>
      </c>
      <c r="AD43" s="299">
        <v>0</v>
      </c>
      <c r="AE43" s="299">
        <v>0</v>
      </c>
      <c r="AF43" s="299">
        <v>0</v>
      </c>
      <c r="AG43" s="299">
        <v>0</v>
      </c>
      <c r="AH43" s="299">
        <v>0</v>
      </c>
      <c r="AI43" s="299">
        <v>0</v>
      </c>
      <c r="AJ43" s="299">
        <v>0</v>
      </c>
      <c r="AK43" s="299">
        <v>0</v>
      </c>
      <c r="AL43" s="299">
        <v>0</v>
      </c>
      <c r="AM43" s="299">
        <v>0</v>
      </c>
      <c r="AN43" s="299">
        <v>0</v>
      </c>
      <c r="AO43" s="299">
        <v>0</v>
      </c>
      <c r="AP43" s="299">
        <v>0</v>
      </c>
      <c r="AQ43" s="299">
        <v>0</v>
      </c>
      <c r="AR43" s="299">
        <v>0</v>
      </c>
      <c r="AS43" s="299">
        <v>0</v>
      </c>
      <c r="AT43" s="299">
        <v>0</v>
      </c>
      <c r="AU43" s="299">
        <v>0</v>
      </c>
      <c r="AV43" s="299">
        <v>0</v>
      </c>
      <c r="AW43" s="299">
        <v>0</v>
      </c>
      <c r="AX43" s="299">
        <v>0</v>
      </c>
      <c r="AY43" s="299">
        <v>0</v>
      </c>
      <c r="AZ43" s="299">
        <v>0</v>
      </c>
      <c r="BA43" s="299">
        <v>0</v>
      </c>
      <c r="BB43" s="299">
        <v>0</v>
      </c>
      <c r="BC43" s="299">
        <v>0</v>
      </c>
      <c r="BD43" s="299">
        <v>1.9230769230769232E-2</v>
      </c>
      <c r="BE43" s="299">
        <v>1.9230769230769232E-2</v>
      </c>
      <c r="BF43" s="299">
        <v>1.9230769230769232E-2</v>
      </c>
      <c r="BG43" s="299">
        <v>1.9230769230769232E-2</v>
      </c>
      <c r="BH43" s="299">
        <v>1.9230769230769232E-2</v>
      </c>
      <c r="BI43" s="299">
        <v>1.9230769230769232E-2</v>
      </c>
      <c r="BJ43" s="299">
        <v>1.9230769230769232E-2</v>
      </c>
      <c r="BK43" s="299">
        <v>1.9230769230769232E-2</v>
      </c>
      <c r="BL43" s="299">
        <v>1.9230769230769232E-2</v>
      </c>
      <c r="BM43" s="299">
        <v>1.9230769230769232E-2</v>
      </c>
      <c r="BN43" s="299">
        <v>1.9230769230769232E-2</v>
      </c>
      <c r="BO43" s="299">
        <v>1.9230769230769232E-2</v>
      </c>
      <c r="BP43" s="299">
        <v>0</v>
      </c>
      <c r="BQ43" s="299">
        <v>0</v>
      </c>
      <c r="BR43" s="299">
        <v>0</v>
      </c>
      <c r="BS43" s="299">
        <v>0</v>
      </c>
      <c r="BT43" s="299">
        <v>0</v>
      </c>
      <c r="BU43" s="299">
        <v>0</v>
      </c>
      <c r="BV43" s="299">
        <v>0</v>
      </c>
      <c r="BW43" s="299">
        <v>0</v>
      </c>
      <c r="BX43" s="299">
        <v>0</v>
      </c>
      <c r="BY43" s="299">
        <v>0</v>
      </c>
      <c r="BZ43" s="299">
        <v>0</v>
      </c>
      <c r="CA43" s="299">
        <v>0</v>
      </c>
      <c r="CB43" s="299">
        <v>0</v>
      </c>
      <c r="CC43" s="299">
        <v>0</v>
      </c>
      <c r="CD43" s="299">
        <v>0</v>
      </c>
      <c r="CE43" s="299">
        <v>0</v>
      </c>
      <c r="CF43" s="299">
        <v>0</v>
      </c>
      <c r="CG43" s="299">
        <v>0</v>
      </c>
      <c r="CH43" s="299">
        <v>0</v>
      </c>
      <c r="CI43" s="299">
        <v>0</v>
      </c>
      <c r="CJ43" s="299">
        <v>0</v>
      </c>
      <c r="CK43" s="299">
        <v>0</v>
      </c>
      <c r="CL43" s="299">
        <v>0</v>
      </c>
      <c r="CM43" s="299">
        <v>0</v>
      </c>
      <c r="CN43" s="299">
        <v>0</v>
      </c>
      <c r="CO43" s="299">
        <v>0</v>
      </c>
      <c r="CP43" s="299">
        <v>0</v>
      </c>
      <c r="CQ43" s="299">
        <v>0</v>
      </c>
      <c r="CR43" s="299">
        <v>0</v>
      </c>
      <c r="CS43" s="299">
        <v>0</v>
      </c>
      <c r="CT43" s="299">
        <v>0</v>
      </c>
      <c r="CU43" s="299">
        <v>0</v>
      </c>
      <c r="CV43" s="299">
        <v>0</v>
      </c>
      <c r="CW43" s="299">
        <v>0</v>
      </c>
      <c r="CX43" s="299">
        <v>0</v>
      </c>
      <c r="CY43" s="299">
        <v>0</v>
      </c>
      <c r="DA43" s="300">
        <f t="shared" si="120"/>
        <v>0</v>
      </c>
      <c r="DB43" s="300">
        <f t="shared" si="121"/>
        <v>0</v>
      </c>
      <c r="DC43" s="300">
        <f t="shared" si="122"/>
        <v>0</v>
      </c>
      <c r="DD43" s="300">
        <f t="shared" si="123"/>
        <v>0</v>
      </c>
      <c r="DE43" s="300">
        <f t="shared" si="124"/>
        <v>0</v>
      </c>
      <c r="DF43" s="300">
        <f t="shared" si="125"/>
        <v>0</v>
      </c>
      <c r="DG43" s="300">
        <f t="shared" si="126"/>
        <v>0</v>
      </c>
      <c r="DH43" s="300">
        <f t="shared" si="127"/>
        <v>0</v>
      </c>
      <c r="DI43" s="300">
        <f t="shared" si="128"/>
        <v>0</v>
      </c>
      <c r="DJ43" s="300">
        <f t="shared" si="129"/>
        <v>0</v>
      </c>
      <c r="DK43" s="300">
        <f t="shared" si="130"/>
        <v>0</v>
      </c>
      <c r="DL43" s="300">
        <f t="shared" si="131"/>
        <v>0</v>
      </c>
      <c r="DM43" s="300">
        <f t="shared" si="132"/>
        <v>0</v>
      </c>
      <c r="DN43" s="300">
        <f t="shared" si="133"/>
        <v>0</v>
      </c>
      <c r="DO43" s="300">
        <f t="shared" si="134"/>
        <v>0</v>
      </c>
      <c r="DP43" s="300">
        <f t="shared" si="135"/>
        <v>0</v>
      </c>
      <c r="DQ43" s="300">
        <f t="shared" si="136"/>
        <v>0</v>
      </c>
      <c r="DR43" s="300">
        <f t="shared" si="137"/>
        <v>0</v>
      </c>
      <c r="DS43" s="300">
        <f t="shared" si="138"/>
        <v>0</v>
      </c>
      <c r="DT43" s="300">
        <f t="shared" si="139"/>
        <v>0</v>
      </c>
      <c r="DU43" s="300">
        <f t="shared" si="140"/>
        <v>0</v>
      </c>
      <c r="DV43" s="300">
        <f t="shared" si="141"/>
        <v>0</v>
      </c>
      <c r="DW43" s="300">
        <f t="shared" si="142"/>
        <v>0</v>
      </c>
      <c r="DX43" s="300">
        <f t="shared" si="143"/>
        <v>0</v>
      </c>
      <c r="DY43" s="300">
        <f t="shared" si="144"/>
        <v>0</v>
      </c>
      <c r="DZ43" s="300">
        <f t="shared" si="145"/>
        <v>0</v>
      </c>
      <c r="EA43" s="300">
        <f t="shared" si="146"/>
        <v>0</v>
      </c>
      <c r="EB43" s="300">
        <f t="shared" si="147"/>
        <v>0</v>
      </c>
      <c r="EC43" s="300">
        <f t="shared" si="148"/>
        <v>0</v>
      </c>
      <c r="ED43" s="300">
        <f t="shared" si="149"/>
        <v>0</v>
      </c>
      <c r="EE43" s="300">
        <f t="shared" si="150"/>
        <v>0</v>
      </c>
      <c r="EF43" s="300">
        <f t="shared" si="151"/>
        <v>0</v>
      </c>
      <c r="EG43" s="300">
        <f t="shared" si="152"/>
        <v>0</v>
      </c>
      <c r="EH43" s="300">
        <f t="shared" si="153"/>
        <v>0</v>
      </c>
      <c r="EI43" s="300">
        <f t="shared" si="154"/>
        <v>0</v>
      </c>
      <c r="EJ43" s="300">
        <f t="shared" si="155"/>
        <v>0</v>
      </c>
      <c r="EK43" s="300">
        <f t="shared" si="156"/>
        <v>0</v>
      </c>
      <c r="EL43" s="300">
        <f t="shared" si="157"/>
        <v>0</v>
      </c>
      <c r="EM43" s="300">
        <f t="shared" si="158"/>
        <v>0</v>
      </c>
      <c r="EN43" s="300">
        <f t="shared" si="159"/>
        <v>0</v>
      </c>
      <c r="EO43" s="300">
        <f t="shared" si="160"/>
        <v>0</v>
      </c>
      <c r="EP43" s="300">
        <f t="shared" si="161"/>
        <v>0</v>
      </c>
      <c r="EQ43" s="300">
        <f t="shared" si="162"/>
        <v>0</v>
      </c>
      <c r="ER43" s="300">
        <f t="shared" si="163"/>
        <v>0</v>
      </c>
      <c r="ES43" s="300">
        <f t="shared" si="164"/>
        <v>0</v>
      </c>
      <c r="ET43" s="300">
        <f t="shared" si="165"/>
        <v>0</v>
      </c>
      <c r="EU43" s="300">
        <f t="shared" si="166"/>
        <v>0</v>
      </c>
      <c r="EV43" s="300">
        <f t="shared" si="167"/>
        <v>0</v>
      </c>
      <c r="EW43" s="300">
        <f t="shared" si="168"/>
        <v>499.73000000000008</v>
      </c>
      <c r="EX43" s="300">
        <f t="shared" si="169"/>
        <v>499.73000000000008</v>
      </c>
      <c r="EY43" s="300">
        <f t="shared" si="170"/>
        <v>499.73000000000008</v>
      </c>
      <c r="EZ43" s="300">
        <f t="shared" si="171"/>
        <v>499.73000000000008</v>
      </c>
      <c r="FA43" s="300">
        <f t="shared" si="172"/>
        <v>499.73000000000008</v>
      </c>
      <c r="FB43" s="300">
        <f t="shared" si="173"/>
        <v>499.73000000000008</v>
      </c>
      <c r="FC43" s="300">
        <f t="shared" si="174"/>
        <v>499.73000000000008</v>
      </c>
      <c r="FD43" s="300">
        <f t="shared" si="175"/>
        <v>499.73000000000008</v>
      </c>
      <c r="FE43" s="300">
        <f t="shared" si="176"/>
        <v>499.73000000000008</v>
      </c>
      <c r="FF43" s="300">
        <f t="shared" si="177"/>
        <v>499.73000000000008</v>
      </c>
      <c r="FG43" s="300">
        <f t="shared" si="178"/>
        <v>499.73000000000008</v>
      </c>
      <c r="FH43" s="300">
        <f t="shared" si="179"/>
        <v>499.73000000000008</v>
      </c>
      <c r="FI43" s="300">
        <f t="shared" si="180"/>
        <v>0</v>
      </c>
      <c r="FJ43" s="300">
        <f t="shared" si="181"/>
        <v>0</v>
      </c>
      <c r="FK43" s="300">
        <f t="shared" si="182"/>
        <v>0</v>
      </c>
      <c r="FL43" s="300">
        <f t="shared" si="183"/>
        <v>0</v>
      </c>
      <c r="FM43" s="300">
        <f t="shared" si="184"/>
        <v>0</v>
      </c>
      <c r="FN43" s="300">
        <f t="shared" si="185"/>
        <v>0</v>
      </c>
      <c r="FO43" s="300">
        <f t="shared" si="186"/>
        <v>0</v>
      </c>
      <c r="FP43" s="300">
        <f t="shared" si="187"/>
        <v>0</v>
      </c>
      <c r="FQ43" s="300">
        <f t="shared" si="188"/>
        <v>0</v>
      </c>
      <c r="FR43" s="300">
        <f t="shared" si="189"/>
        <v>0</v>
      </c>
      <c r="FS43" s="300">
        <f t="shared" si="190"/>
        <v>0</v>
      </c>
      <c r="FT43" s="300">
        <f t="shared" si="191"/>
        <v>0</v>
      </c>
      <c r="FU43" s="300">
        <f t="shared" si="192"/>
        <v>0</v>
      </c>
      <c r="FV43" s="300">
        <f t="shared" si="193"/>
        <v>0</v>
      </c>
      <c r="FW43" s="300">
        <f t="shared" si="194"/>
        <v>0</v>
      </c>
      <c r="FX43" s="300">
        <f t="shared" si="195"/>
        <v>0</v>
      </c>
      <c r="FY43" s="300">
        <f t="shared" si="196"/>
        <v>0</v>
      </c>
      <c r="FZ43" s="300">
        <f t="shared" si="197"/>
        <v>0</v>
      </c>
      <c r="GA43" s="300">
        <f t="shared" si="198"/>
        <v>0</v>
      </c>
      <c r="GB43" s="300">
        <f t="shared" si="199"/>
        <v>0</v>
      </c>
      <c r="GC43" s="300">
        <f t="shared" si="200"/>
        <v>0</v>
      </c>
      <c r="GD43" s="300">
        <f t="shared" si="201"/>
        <v>0</v>
      </c>
      <c r="GE43" s="300">
        <f t="shared" si="202"/>
        <v>0</v>
      </c>
      <c r="GF43" s="300">
        <f t="shared" si="203"/>
        <v>0</v>
      </c>
      <c r="GG43" s="300">
        <f t="shared" si="204"/>
        <v>0</v>
      </c>
      <c r="GH43" s="300">
        <f t="shared" si="205"/>
        <v>0</v>
      </c>
      <c r="GI43" s="300">
        <f t="shared" si="206"/>
        <v>0</v>
      </c>
      <c r="GJ43" s="300">
        <f t="shared" si="207"/>
        <v>0</v>
      </c>
      <c r="GK43" s="300">
        <f t="shared" si="208"/>
        <v>0</v>
      </c>
      <c r="GL43" s="300">
        <f t="shared" si="209"/>
        <v>0</v>
      </c>
      <c r="GM43" s="300">
        <f t="shared" si="210"/>
        <v>0</v>
      </c>
      <c r="GN43" s="300">
        <f t="shared" si="211"/>
        <v>0</v>
      </c>
      <c r="GO43" s="300">
        <f t="shared" si="212"/>
        <v>0</v>
      </c>
      <c r="GP43" s="300">
        <f t="shared" si="213"/>
        <v>0</v>
      </c>
      <c r="GQ43" s="300">
        <f t="shared" si="214"/>
        <v>0</v>
      </c>
      <c r="GR43" s="300">
        <f t="shared" si="215"/>
        <v>0</v>
      </c>
      <c r="GT43" s="120" t="str">
        <f>'Key assumptions'!$E$121</f>
        <v>$ Real (2024-2025)</v>
      </c>
      <c r="GU43" s="272"/>
      <c r="GV43" s="272"/>
      <c r="GW43" s="272"/>
      <c r="GX43" s="232">
        <f t="shared" si="118"/>
        <v>0</v>
      </c>
      <c r="GY43" s="232">
        <f t="shared" si="118"/>
        <v>0</v>
      </c>
      <c r="GZ43" s="232">
        <f t="shared" si="118"/>
        <v>0</v>
      </c>
      <c r="HA43" s="232">
        <f t="shared" si="117"/>
        <v>0</v>
      </c>
      <c r="HB43" s="232">
        <f t="shared" si="119"/>
        <v>5996.760000000002</v>
      </c>
      <c r="HC43" s="232">
        <f t="shared" si="119"/>
        <v>0</v>
      </c>
      <c r="HD43" s="232">
        <f t="shared" si="119"/>
        <v>0</v>
      </c>
      <c r="HE43" s="232">
        <f t="shared" si="119"/>
        <v>0</v>
      </c>
      <c r="HF43" s="232">
        <f t="shared" si="116"/>
        <v>5996.760000000002</v>
      </c>
      <c r="HG43" s="232">
        <v>0</v>
      </c>
    </row>
    <row r="44" spans="1:215" hidden="1" x14ac:dyDescent="0.2">
      <c r="A44" s="298" t="s">
        <v>234</v>
      </c>
      <c r="B44" s="334" t="s">
        <v>279</v>
      </c>
      <c r="C44" s="298" t="s">
        <v>240</v>
      </c>
      <c r="D44" s="298" t="s">
        <v>291</v>
      </c>
      <c r="E44" s="298" t="s">
        <v>260</v>
      </c>
      <c r="F44" s="299">
        <v>207.32521333333335</v>
      </c>
      <c r="G44" s="299"/>
      <c r="H44" s="299">
        <v>0</v>
      </c>
      <c r="I44" s="299">
        <v>0</v>
      </c>
      <c r="J44" s="299">
        <v>0</v>
      </c>
      <c r="K44" s="299">
        <v>0</v>
      </c>
      <c r="L44" s="299">
        <v>0</v>
      </c>
      <c r="M44" s="299">
        <v>0</v>
      </c>
      <c r="N44" s="299">
        <v>0</v>
      </c>
      <c r="O44" s="299">
        <v>0</v>
      </c>
      <c r="P44" s="299">
        <v>0</v>
      </c>
      <c r="Q44" s="299">
        <v>0</v>
      </c>
      <c r="R44" s="299">
        <v>0</v>
      </c>
      <c r="S44" s="299">
        <v>0</v>
      </c>
      <c r="T44" s="299">
        <v>0</v>
      </c>
      <c r="U44" s="299">
        <v>0</v>
      </c>
      <c r="V44" s="299">
        <v>0</v>
      </c>
      <c r="W44" s="299">
        <v>0</v>
      </c>
      <c r="X44" s="299">
        <v>0</v>
      </c>
      <c r="Y44" s="299">
        <v>0</v>
      </c>
      <c r="Z44" s="299">
        <v>0</v>
      </c>
      <c r="AA44" s="299">
        <v>0</v>
      </c>
      <c r="AB44" s="299">
        <v>0</v>
      </c>
      <c r="AC44" s="299">
        <v>0</v>
      </c>
      <c r="AD44" s="299">
        <v>0</v>
      </c>
      <c r="AE44" s="299">
        <v>0</v>
      </c>
      <c r="AF44" s="299">
        <v>0</v>
      </c>
      <c r="AG44" s="299">
        <v>0</v>
      </c>
      <c r="AH44" s="299">
        <v>0</v>
      </c>
      <c r="AI44" s="299">
        <v>0</v>
      </c>
      <c r="AJ44" s="299">
        <v>0</v>
      </c>
      <c r="AK44" s="299">
        <v>0</v>
      </c>
      <c r="AL44" s="299">
        <v>0</v>
      </c>
      <c r="AM44" s="299">
        <v>0</v>
      </c>
      <c r="AN44" s="299">
        <v>0</v>
      </c>
      <c r="AO44" s="299">
        <v>0</v>
      </c>
      <c r="AP44" s="299">
        <v>0</v>
      </c>
      <c r="AQ44" s="299">
        <v>0</v>
      </c>
      <c r="AR44" s="299">
        <v>0</v>
      </c>
      <c r="AS44" s="299">
        <v>0</v>
      </c>
      <c r="AT44" s="299">
        <v>0</v>
      </c>
      <c r="AU44" s="299">
        <v>0</v>
      </c>
      <c r="AV44" s="299">
        <v>0</v>
      </c>
      <c r="AW44" s="299">
        <v>0</v>
      </c>
      <c r="AX44" s="299">
        <v>0</v>
      </c>
      <c r="AY44" s="299">
        <v>0</v>
      </c>
      <c r="AZ44" s="299">
        <v>0</v>
      </c>
      <c r="BA44" s="299">
        <v>0</v>
      </c>
      <c r="BB44" s="299">
        <v>0</v>
      </c>
      <c r="BC44" s="299">
        <v>0</v>
      </c>
      <c r="BD44" s="299">
        <v>7.6923076923076913E-2</v>
      </c>
      <c r="BE44" s="299">
        <v>7.6923076923076913E-2</v>
      </c>
      <c r="BF44" s="299">
        <v>7.6923076923076913E-2</v>
      </c>
      <c r="BG44" s="299">
        <v>7.6923076923076913E-2</v>
      </c>
      <c r="BH44" s="299">
        <v>7.6923076923076913E-2</v>
      </c>
      <c r="BI44" s="299">
        <v>7.6923076923076913E-2</v>
      </c>
      <c r="BJ44" s="299">
        <v>7.6923076923076913E-2</v>
      </c>
      <c r="BK44" s="299">
        <v>7.6923076923076913E-2</v>
      </c>
      <c r="BL44" s="299">
        <v>7.6923076923076913E-2</v>
      </c>
      <c r="BM44" s="299">
        <v>7.6923076923076913E-2</v>
      </c>
      <c r="BN44" s="299">
        <v>7.6923076923076913E-2</v>
      </c>
      <c r="BO44" s="299">
        <v>7.6923076923076913E-2</v>
      </c>
      <c r="BP44" s="299">
        <v>0</v>
      </c>
      <c r="BQ44" s="299">
        <v>0</v>
      </c>
      <c r="BR44" s="299">
        <v>0</v>
      </c>
      <c r="BS44" s="299">
        <v>0</v>
      </c>
      <c r="BT44" s="299">
        <v>0</v>
      </c>
      <c r="BU44" s="299">
        <v>0</v>
      </c>
      <c r="BV44" s="299">
        <v>0</v>
      </c>
      <c r="BW44" s="299">
        <v>0</v>
      </c>
      <c r="BX44" s="299">
        <v>0</v>
      </c>
      <c r="BY44" s="299">
        <v>0</v>
      </c>
      <c r="BZ44" s="299">
        <v>0</v>
      </c>
      <c r="CA44" s="299">
        <v>0</v>
      </c>
      <c r="CB44" s="299">
        <v>0</v>
      </c>
      <c r="CC44" s="299">
        <v>0</v>
      </c>
      <c r="CD44" s="299">
        <v>0</v>
      </c>
      <c r="CE44" s="299">
        <v>0</v>
      </c>
      <c r="CF44" s="299">
        <v>0</v>
      </c>
      <c r="CG44" s="299">
        <v>0</v>
      </c>
      <c r="CH44" s="299">
        <v>0</v>
      </c>
      <c r="CI44" s="299">
        <v>0</v>
      </c>
      <c r="CJ44" s="299">
        <v>0</v>
      </c>
      <c r="CK44" s="299">
        <v>0</v>
      </c>
      <c r="CL44" s="299">
        <v>0</v>
      </c>
      <c r="CM44" s="299">
        <v>0</v>
      </c>
      <c r="CN44" s="299">
        <v>0</v>
      </c>
      <c r="CO44" s="299">
        <v>0</v>
      </c>
      <c r="CP44" s="299">
        <v>0</v>
      </c>
      <c r="CQ44" s="299">
        <v>0</v>
      </c>
      <c r="CR44" s="299">
        <v>0</v>
      </c>
      <c r="CS44" s="299">
        <v>0</v>
      </c>
      <c r="CT44" s="299">
        <v>0</v>
      </c>
      <c r="CU44" s="299">
        <v>0</v>
      </c>
      <c r="CV44" s="299">
        <v>0</v>
      </c>
      <c r="CW44" s="299">
        <v>0</v>
      </c>
      <c r="CX44" s="299">
        <v>0</v>
      </c>
      <c r="CY44" s="299">
        <v>0</v>
      </c>
      <c r="DA44" s="300">
        <f t="shared" si="120"/>
        <v>0</v>
      </c>
      <c r="DB44" s="300">
        <f t="shared" si="121"/>
        <v>0</v>
      </c>
      <c r="DC44" s="300">
        <f t="shared" si="122"/>
        <v>0</v>
      </c>
      <c r="DD44" s="300">
        <f t="shared" si="123"/>
        <v>0</v>
      </c>
      <c r="DE44" s="300">
        <f t="shared" si="124"/>
        <v>0</v>
      </c>
      <c r="DF44" s="300">
        <f t="shared" si="125"/>
        <v>0</v>
      </c>
      <c r="DG44" s="300">
        <f t="shared" si="126"/>
        <v>0</v>
      </c>
      <c r="DH44" s="300">
        <f t="shared" si="127"/>
        <v>0</v>
      </c>
      <c r="DI44" s="300">
        <f t="shared" si="128"/>
        <v>0</v>
      </c>
      <c r="DJ44" s="300">
        <f t="shared" si="129"/>
        <v>0</v>
      </c>
      <c r="DK44" s="300">
        <f t="shared" si="130"/>
        <v>0</v>
      </c>
      <c r="DL44" s="300">
        <f t="shared" si="131"/>
        <v>0</v>
      </c>
      <c r="DM44" s="300">
        <f t="shared" si="132"/>
        <v>0</v>
      </c>
      <c r="DN44" s="300">
        <f t="shared" si="133"/>
        <v>0</v>
      </c>
      <c r="DO44" s="300">
        <f t="shared" si="134"/>
        <v>0</v>
      </c>
      <c r="DP44" s="300">
        <f t="shared" si="135"/>
        <v>0</v>
      </c>
      <c r="DQ44" s="300">
        <f t="shared" si="136"/>
        <v>0</v>
      </c>
      <c r="DR44" s="300">
        <f t="shared" si="137"/>
        <v>0</v>
      </c>
      <c r="DS44" s="300">
        <f t="shared" si="138"/>
        <v>0</v>
      </c>
      <c r="DT44" s="300">
        <f t="shared" si="139"/>
        <v>0</v>
      </c>
      <c r="DU44" s="300">
        <f t="shared" si="140"/>
        <v>0</v>
      </c>
      <c r="DV44" s="300">
        <f t="shared" si="141"/>
        <v>0</v>
      </c>
      <c r="DW44" s="300">
        <f t="shared" si="142"/>
        <v>0</v>
      </c>
      <c r="DX44" s="300">
        <f t="shared" si="143"/>
        <v>0</v>
      </c>
      <c r="DY44" s="300">
        <f t="shared" si="144"/>
        <v>0</v>
      </c>
      <c r="DZ44" s="300">
        <f t="shared" si="145"/>
        <v>0</v>
      </c>
      <c r="EA44" s="300">
        <f t="shared" si="146"/>
        <v>0</v>
      </c>
      <c r="EB44" s="300">
        <f t="shared" si="147"/>
        <v>0</v>
      </c>
      <c r="EC44" s="300">
        <f t="shared" si="148"/>
        <v>0</v>
      </c>
      <c r="ED44" s="300">
        <f t="shared" si="149"/>
        <v>0</v>
      </c>
      <c r="EE44" s="300">
        <f t="shared" si="150"/>
        <v>0</v>
      </c>
      <c r="EF44" s="300">
        <f t="shared" si="151"/>
        <v>0</v>
      </c>
      <c r="EG44" s="300">
        <f t="shared" si="152"/>
        <v>0</v>
      </c>
      <c r="EH44" s="300">
        <f t="shared" si="153"/>
        <v>0</v>
      </c>
      <c r="EI44" s="300">
        <f t="shared" si="154"/>
        <v>0</v>
      </c>
      <c r="EJ44" s="300">
        <f t="shared" si="155"/>
        <v>0</v>
      </c>
      <c r="EK44" s="300">
        <f t="shared" si="156"/>
        <v>0</v>
      </c>
      <c r="EL44" s="300">
        <f t="shared" si="157"/>
        <v>0</v>
      </c>
      <c r="EM44" s="300">
        <f t="shared" si="158"/>
        <v>0</v>
      </c>
      <c r="EN44" s="300">
        <f t="shared" si="159"/>
        <v>0</v>
      </c>
      <c r="EO44" s="300">
        <f t="shared" si="160"/>
        <v>0</v>
      </c>
      <c r="EP44" s="300">
        <f t="shared" si="161"/>
        <v>0</v>
      </c>
      <c r="EQ44" s="300">
        <f t="shared" si="162"/>
        <v>0</v>
      </c>
      <c r="ER44" s="300">
        <f t="shared" si="163"/>
        <v>0</v>
      </c>
      <c r="ES44" s="300">
        <f t="shared" si="164"/>
        <v>0</v>
      </c>
      <c r="ET44" s="300">
        <f t="shared" si="165"/>
        <v>0</v>
      </c>
      <c r="EU44" s="300">
        <f t="shared" si="166"/>
        <v>0</v>
      </c>
      <c r="EV44" s="300">
        <f t="shared" si="167"/>
        <v>0</v>
      </c>
      <c r="EW44" s="300">
        <f t="shared" si="168"/>
        <v>2392.2139999999999</v>
      </c>
      <c r="EX44" s="300">
        <f t="shared" si="169"/>
        <v>2392.2139999999999</v>
      </c>
      <c r="EY44" s="300">
        <f t="shared" si="170"/>
        <v>2392.2139999999999</v>
      </c>
      <c r="EZ44" s="300">
        <f t="shared" si="171"/>
        <v>2392.2139999999999</v>
      </c>
      <c r="FA44" s="300">
        <f t="shared" si="172"/>
        <v>2392.2139999999999</v>
      </c>
      <c r="FB44" s="300">
        <f t="shared" si="173"/>
        <v>2392.2139999999999</v>
      </c>
      <c r="FC44" s="300">
        <f t="shared" si="174"/>
        <v>2392.2139999999999</v>
      </c>
      <c r="FD44" s="300">
        <f t="shared" si="175"/>
        <v>2392.2139999999999</v>
      </c>
      <c r="FE44" s="300">
        <f t="shared" si="176"/>
        <v>2392.2139999999999</v>
      </c>
      <c r="FF44" s="300">
        <f t="shared" si="177"/>
        <v>2392.2139999999999</v>
      </c>
      <c r="FG44" s="300">
        <f t="shared" si="178"/>
        <v>2392.2139999999999</v>
      </c>
      <c r="FH44" s="300">
        <f t="shared" si="179"/>
        <v>2392.2139999999999</v>
      </c>
      <c r="FI44" s="300">
        <f t="shared" si="180"/>
        <v>0</v>
      </c>
      <c r="FJ44" s="300">
        <f t="shared" si="181"/>
        <v>0</v>
      </c>
      <c r="FK44" s="300">
        <f t="shared" si="182"/>
        <v>0</v>
      </c>
      <c r="FL44" s="300">
        <f t="shared" si="183"/>
        <v>0</v>
      </c>
      <c r="FM44" s="300">
        <f t="shared" si="184"/>
        <v>0</v>
      </c>
      <c r="FN44" s="300">
        <f t="shared" si="185"/>
        <v>0</v>
      </c>
      <c r="FO44" s="300">
        <f t="shared" si="186"/>
        <v>0</v>
      </c>
      <c r="FP44" s="300">
        <f t="shared" si="187"/>
        <v>0</v>
      </c>
      <c r="FQ44" s="300">
        <f t="shared" si="188"/>
        <v>0</v>
      </c>
      <c r="FR44" s="300">
        <f t="shared" si="189"/>
        <v>0</v>
      </c>
      <c r="FS44" s="300">
        <f t="shared" si="190"/>
        <v>0</v>
      </c>
      <c r="FT44" s="300">
        <f t="shared" si="191"/>
        <v>0</v>
      </c>
      <c r="FU44" s="300">
        <f t="shared" si="192"/>
        <v>0</v>
      </c>
      <c r="FV44" s="300">
        <f t="shared" si="193"/>
        <v>0</v>
      </c>
      <c r="FW44" s="300">
        <f t="shared" si="194"/>
        <v>0</v>
      </c>
      <c r="FX44" s="300">
        <f t="shared" si="195"/>
        <v>0</v>
      </c>
      <c r="FY44" s="300">
        <f t="shared" si="196"/>
        <v>0</v>
      </c>
      <c r="FZ44" s="300">
        <f t="shared" si="197"/>
        <v>0</v>
      </c>
      <c r="GA44" s="300">
        <f t="shared" si="198"/>
        <v>0</v>
      </c>
      <c r="GB44" s="300">
        <f t="shared" si="199"/>
        <v>0</v>
      </c>
      <c r="GC44" s="300">
        <f t="shared" si="200"/>
        <v>0</v>
      </c>
      <c r="GD44" s="300">
        <f t="shared" si="201"/>
        <v>0</v>
      </c>
      <c r="GE44" s="300">
        <f t="shared" si="202"/>
        <v>0</v>
      </c>
      <c r="GF44" s="300">
        <f t="shared" si="203"/>
        <v>0</v>
      </c>
      <c r="GG44" s="300">
        <f t="shared" si="204"/>
        <v>0</v>
      </c>
      <c r="GH44" s="300">
        <f t="shared" si="205"/>
        <v>0</v>
      </c>
      <c r="GI44" s="300">
        <f t="shared" si="206"/>
        <v>0</v>
      </c>
      <c r="GJ44" s="300">
        <f t="shared" si="207"/>
        <v>0</v>
      </c>
      <c r="GK44" s="300">
        <f t="shared" si="208"/>
        <v>0</v>
      </c>
      <c r="GL44" s="300">
        <f t="shared" si="209"/>
        <v>0</v>
      </c>
      <c r="GM44" s="300">
        <f t="shared" si="210"/>
        <v>0</v>
      </c>
      <c r="GN44" s="300">
        <f t="shared" si="211"/>
        <v>0</v>
      </c>
      <c r="GO44" s="300">
        <f t="shared" si="212"/>
        <v>0</v>
      </c>
      <c r="GP44" s="300">
        <f t="shared" si="213"/>
        <v>0</v>
      </c>
      <c r="GQ44" s="300">
        <f t="shared" si="214"/>
        <v>0</v>
      </c>
      <c r="GR44" s="300">
        <f t="shared" si="215"/>
        <v>0</v>
      </c>
      <c r="GT44" s="120" t="str">
        <f>'Key assumptions'!$E$121</f>
        <v>$ Real (2024-2025)</v>
      </c>
      <c r="GU44" s="272"/>
      <c r="GV44" s="272"/>
      <c r="GW44" s="272"/>
      <c r="GX44" s="232">
        <f t="shared" ref="GX44:GZ63" si="216">SUMIF($DA$1:$GR$1,GX$2,$DA44:$GR44)</f>
        <v>0</v>
      </c>
      <c r="GY44" s="232">
        <f t="shared" si="216"/>
        <v>0</v>
      </c>
      <c r="GZ44" s="232">
        <f t="shared" si="216"/>
        <v>0</v>
      </c>
      <c r="HA44" s="232">
        <f t="shared" si="117"/>
        <v>0</v>
      </c>
      <c r="HB44" s="232">
        <f t="shared" ref="HB44:HE63" si="217">SUMIF($DA$1:$GR$1,HB$2,$DA44:$GR44)</f>
        <v>28706.567999999999</v>
      </c>
      <c r="HC44" s="232">
        <f t="shared" si="217"/>
        <v>0</v>
      </c>
      <c r="HD44" s="232">
        <f t="shared" si="217"/>
        <v>0</v>
      </c>
      <c r="HE44" s="232">
        <f t="shared" si="217"/>
        <v>0</v>
      </c>
      <c r="HF44" s="232">
        <f t="shared" si="116"/>
        <v>28706.567999999999</v>
      </c>
      <c r="HG44" s="232">
        <v>0</v>
      </c>
    </row>
    <row r="45" spans="1:215" hidden="1" x14ac:dyDescent="0.2">
      <c r="A45" s="298" t="s">
        <v>234</v>
      </c>
      <c r="B45" s="334" t="s">
        <v>292</v>
      </c>
      <c r="C45" s="298" t="s">
        <v>240</v>
      </c>
      <c r="D45" s="298" t="s">
        <v>291</v>
      </c>
      <c r="E45" s="298" t="s">
        <v>293</v>
      </c>
      <c r="F45" s="299">
        <v>231.83853333333332</v>
      </c>
      <c r="G45" s="299"/>
      <c r="H45" s="299">
        <v>0</v>
      </c>
      <c r="I45" s="299">
        <v>0</v>
      </c>
      <c r="J45" s="299">
        <v>0</v>
      </c>
      <c r="K45" s="299">
        <v>0</v>
      </c>
      <c r="L45" s="299">
        <v>0</v>
      </c>
      <c r="M45" s="299">
        <v>0</v>
      </c>
      <c r="N45" s="299">
        <v>0</v>
      </c>
      <c r="O45" s="299">
        <v>0</v>
      </c>
      <c r="P45" s="299">
        <v>0</v>
      </c>
      <c r="Q45" s="299">
        <v>0</v>
      </c>
      <c r="R45" s="299">
        <v>0</v>
      </c>
      <c r="S45" s="299">
        <v>0</v>
      </c>
      <c r="T45" s="299">
        <v>0</v>
      </c>
      <c r="U45" s="299">
        <v>0</v>
      </c>
      <c r="V45" s="299">
        <v>0</v>
      </c>
      <c r="W45" s="299">
        <v>0</v>
      </c>
      <c r="X45" s="299">
        <v>0</v>
      </c>
      <c r="Y45" s="299">
        <v>0</v>
      </c>
      <c r="Z45" s="299">
        <v>0</v>
      </c>
      <c r="AA45" s="299">
        <v>0</v>
      </c>
      <c r="AB45" s="299">
        <v>0</v>
      </c>
      <c r="AC45" s="299">
        <v>0</v>
      </c>
      <c r="AD45" s="299">
        <v>0</v>
      </c>
      <c r="AE45" s="299">
        <v>0</v>
      </c>
      <c r="AF45" s="299">
        <v>0</v>
      </c>
      <c r="AG45" s="299">
        <v>0</v>
      </c>
      <c r="AH45" s="299">
        <v>0</v>
      </c>
      <c r="AI45" s="299">
        <v>0</v>
      </c>
      <c r="AJ45" s="299">
        <v>0</v>
      </c>
      <c r="AK45" s="299">
        <v>0</v>
      </c>
      <c r="AL45" s="299">
        <v>0</v>
      </c>
      <c r="AM45" s="299">
        <v>0</v>
      </c>
      <c r="AN45" s="299">
        <v>0</v>
      </c>
      <c r="AO45" s="299">
        <v>0</v>
      </c>
      <c r="AP45" s="299">
        <v>0</v>
      </c>
      <c r="AQ45" s="299">
        <v>0</v>
      </c>
      <c r="AR45" s="299">
        <v>0</v>
      </c>
      <c r="AS45" s="299">
        <v>0</v>
      </c>
      <c r="AT45" s="299">
        <v>0</v>
      </c>
      <c r="AU45" s="299">
        <v>0</v>
      </c>
      <c r="AV45" s="299">
        <v>0</v>
      </c>
      <c r="AW45" s="299">
        <v>0</v>
      </c>
      <c r="AX45" s="299">
        <v>0</v>
      </c>
      <c r="AY45" s="299">
        <v>0</v>
      </c>
      <c r="AZ45" s="299">
        <v>0</v>
      </c>
      <c r="BA45" s="299">
        <v>0</v>
      </c>
      <c r="BB45" s="299">
        <v>0</v>
      </c>
      <c r="BC45" s="299">
        <v>0</v>
      </c>
      <c r="BD45" s="299">
        <v>1.9230769230769232E-2</v>
      </c>
      <c r="BE45" s="299">
        <v>1.9230769230769232E-2</v>
      </c>
      <c r="BF45" s="299">
        <v>1.9230769230769232E-2</v>
      </c>
      <c r="BG45" s="299">
        <v>1.9230769230769232E-2</v>
      </c>
      <c r="BH45" s="299">
        <v>1.9230769230769232E-2</v>
      </c>
      <c r="BI45" s="299">
        <v>1.9230769230769232E-2</v>
      </c>
      <c r="BJ45" s="299">
        <v>1.9230769230769232E-2</v>
      </c>
      <c r="BK45" s="299">
        <v>1.9230769230769232E-2</v>
      </c>
      <c r="BL45" s="299">
        <v>1.9230769230769232E-2</v>
      </c>
      <c r="BM45" s="299">
        <v>1.9230769230769232E-2</v>
      </c>
      <c r="BN45" s="299">
        <v>1.9230769230769232E-2</v>
      </c>
      <c r="BO45" s="299">
        <v>1.9230769230769232E-2</v>
      </c>
      <c r="BP45" s="299">
        <v>0</v>
      </c>
      <c r="BQ45" s="299">
        <v>0</v>
      </c>
      <c r="BR45" s="299">
        <v>0</v>
      </c>
      <c r="BS45" s="299">
        <v>0</v>
      </c>
      <c r="BT45" s="299">
        <v>0</v>
      </c>
      <c r="BU45" s="299">
        <v>0</v>
      </c>
      <c r="BV45" s="299">
        <v>0</v>
      </c>
      <c r="BW45" s="299">
        <v>0</v>
      </c>
      <c r="BX45" s="299">
        <v>0</v>
      </c>
      <c r="BY45" s="299">
        <v>0</v>
      </c>
      <c r="BZ45" s="299">
        <v>0</v>
      </c>
      <c r="CA45" s="299">
        <v>0</v>
      </c>
      <c r="CB45" s="299">
        <v>0</v>
      </c>
      <c r="CC45" s="299">
        <v>0</v>
      </c>
      <c r="CD45" s="299">
        <v>0</v>
      </c>
      <c r="CE45" s="299">
        <v>0</v>
      </c>
      <c r="CF45" s="299">
        <v>0</v>
      </c>
      <c r="CG45" s="299">
        <v>0</v>
      </c>
      <c r="CH45" s="299">
        <v>0</v>
      </c>
      <c r="CI45" s="299">
        <v>0</v>
      </c>
      <c r="CJ45" s="299">
        <v>0</v>
      </c>
      <c r="CK45" s="299">
        <v>0</v>
      </c>
      <c r="CL45" s="299">
        <v>0</v>
      </c>
      <c r="CM45" s="299">
        <v>0</v>
      </c>
      <c r="CN45" s="299">
        <v>0</v>
      </c>
      <c r="CO45" s="299">
        <v>0</v>
      </c>
      <c r="CP45" s="299">
        <v>0</v>
      </c>
      <c r="CQ45" s="299">
        <v>0</v>
      </c>
      <c r="CR45" s="299">
        <v>0</v>
      </c>
      <c r="CS45" s="299">
        <v>0</v>
      </c>
      <c r="CT45" s="299">
        <v>0</v>
      </c>
      <c r="CU45" s="299">
        <v>0</v>
      </c>
      <c r="CV45" s="299">
        <v>0</v>
      </c>
      <c r="CW45" s="299">
        <v>0</v>
      </c>
      <c r="CX45" s="299">
        <v>0</v>
      </c>
      <c r="CY45" s="299">
        <v>0</v>
      </c>
      <c r="DA45" s="300">
        <f t="shared" si="120"/>
        <v>0</v>
      </c>
      <c r="DB45" s="300">
        <f t="shared" si="121"/>
        <v>0</v>
      </c>
      <c r="DC45" s="300">
        <f t="shared" si="122"/>
        <v>0</v>
      </c>
      <c r="DD45" s="300">
        <f t="shared" si="123"/>
        <v>0</v>
      </c>
      <c r="DE45" s="300">
        <f t="shared" si="124"/>
        <v>0</v>
      </c>
      <c r="DF45" s="300">
        <f t="shared" si="125"/>
        <v>0</v>
      </c>
      <c r="DG45" s="300">
        <f t="shared" si="126"/>
        <v>0</v>
      </c>
      <c r="DH45" s="300">
        <f t="shared" si="127"/>
        <v>0</v>
      </c>
      <c r="DI45" s="300">
        <f t="shared" si="128"/>
        <v>0</v>
      </c>
      <c r="DJ45" s="300">
        <f t="shared" si="129"/>
        <v>0</v>
      </c>
      <c r="DK45" s="300">
        <f t="shared" si="130"/>
        <v>0</v>
      </c>
      <c r="DL45" s="300">
        <f t="shared" si="131"/>
        <v>0</v>
      </c>
      <c r="DM45" s="300">
        <f t="shared" si="132"/>
        <v>0</v>
      </c>
      <c r="DN45" s="300">
        <f t="shared" si="133"/>
        <v>0</v>
      </c>
      <c r="DO45" s="300">
        <f t="shared" si="134"/>
        <v>0</v>
      </c>
      <c r="DP45" s="300">
        <f t="shared" si="135"/>
        <v>0</v>
      </c>
      <c r="DQ45" s="300">
        <f t="shared" si="136"/>
        <v>0</v>
      </c>
      <c r="DR45" s="300">
        <f t="shared" si="137"/>
        <v>0</v>
      </c>
      <c r="DS45" s="300">
        <f t="shared" si="138"/>
        <v>0</v>
      </c>
      <c r="DT45" s="300">
        <f t="shared" si="139"/>
        <v>0</v>
      </c>
      <c r="DU45" s="300">
        <f t="shared" si="140"/>
        <v>0</v>
      </c>
      <c r="DV45" s="300">
        <f t="shared" si="141"/>
        <v>0</v>
      </c>
      <c r="DW45" s="300">
        <f t="shared" si="142"/>
        <v>0</v>
      </c>
      <c r="DX45" s="300">
        <f t="shared" si="143"/>
        <v>0</v>
      </c>
      <c r="DY45" s="300">
        <f t="shared" si="144"/>
        <v>0</v>
      </c>
      <c r="DZ45" s="300">
        <f t="shared" si="145"/>
        <v>0</v>
      </c>
      <c r="EA45" s="300">
        <f t="shared" si="146"/>
        <v>0</v>
      </c>
      <c r="EB45" s="300">
        <f t="shared" si="147"/>
        <v>0</v>
      </c>
      <c r="EC45" s="300">
        <f t="shared" si="148"/>
        <v>0</v>
      </c>
      <c r="ED45" s="300">
        <f t="shared" si="149"/>
        <v>0</v>
      </c>
      <c r="EE45" s="300">
        <f t="shared" si="150"/>
        <v>0</v>
      </c>
      <c r="EF45" s="300">
        <f t="shared" si="151"/>
        <v>0</v>
      </c>
      <c r="EG45" s="300">
        <f t="shared" si="152"/>
        <v>0</v>
      </c>
      <c r="EH45" s="300">
        <f t="shared" si="153"/>
        <v>0</v>
      </c>
      <c r="EI45" s="300">
        <f t="shared" si="154"/>
        <v>0</v>
      </c>
      <c r="EJ45" s="300">
        <f t="shared" si="155"/>
        <v>0</v>
      </c>
      <c r="EK45" s="300">
        <f t="shared" si="156"/>
        <v>0</v>
      </c>
      <c r="EL45" s="300">
        <f t="shared" si="157"/>
        <v>0</v>
      </c>
      <c r="EM45" s="300">
        <f t="shared" si="158"/>
        <v>0</v>
      </c>
      <c r="EN45" s="300">
        <f t="shared" si="159"/>
        <v>0</v>
      </c>
      <c r="EO45" s="300">
        <f t="shared" si="160"/>
        <v>0</v>
      </c>
      <c r="EP45" s="300">
        <f t="shared" si="161"/>
        <v>0</v>
      </c>
      <c r="EQ45" s="300">
        <f t="shared" si="162"/>
        <v>0</v>
      </c>
      <c r="ER45" s="300">
        <f t="shared" si="163"/>
        <v>0</v>
      </c>
      <c r="ES45" s="300">
        <f t="shared" si="164"/>
        <v>0</v>
      </c>
      <c r="ET45" s="300">
        <f t="shared" si="165"/>
        <v>0</v>
      </c>
      <c r="EU45" s="300">
        <f t="shared" si="166"/>
        <v>0</v>
      </c>
      <c r="EV45" s="300">
        <f t="shared" si="167"/>
        <v>0</v>
      </c>
      <c r="EW45" s="300">
        <f t="shared" si="168"/>
        <v>668.7650000000001</v>
      </c>
      <c r="EX45" s="300">
        <f t="shared" si="169"/>
        <v>668.7650000000001</v>
      </c>
      <c r="EY45" s="300">
        <f t="shared" si="170"/>
        <v>668.7650000000001</v>
      </c>
      <c r="EZ45" s="300">
        <f t="shared" si="171"/>
        <v>668.7650000000001</v>
      </c>
      <c r="FA45" s="300">
        <f t="shared" si="172"/>
        <v>668.7650000000001</v>
      </c>
      <c r="FB45" s="300">
        <f t="shared" si="173"/>
        <v>668.7650000000001</v>
      </c>
      <c r="FC45" s="300">
        <f t="shared" si="174"/>
        <v>668.7650000000001</v>
      </c>
      <c r="FD45" s="300">
        <f t="shared" si="175"/>
        <v>668.7650000000001</v>
      </c>
      <c r="FE45" s="300">
        <f t="shared" si="176"/>
        <v>668.7650000000001</v>
      </c>
      <c r="FF45" s="300">
        <f t="shared" si="177"/>
        <v>668.7650000000001</v>
      </c>
      <c r="FG45" s="300">
        <f t="shared" si="178"/>
        <v>668.7650000000001</v>
      </c>
      <c r="FH45" s="300">
        <f t="shared" si="179"/>
        <v>668.7650000000001</v>
      </c>
      <c r="FI45" s="300">
        <f t="shared" si="180"/>
        <v>0</v>
      </c>
      <c r="FJ45" s="300">
        <f t="shared" si="181"/>
        <v>0</v>
      </c>
      <c r="FK45" s="300">
        <f t="shared" si="182"/>
        <v>0</v>
      </c>
      <c r="FL45" s="300">
        <f t="shared" si="183"/>
        <v>0</v>
      </c>
      <c r="FM45" s="300">
        <f t="shared" si="184"/>
        <v>0</v>
      </c>
      <c r="FN45" s="300">
        <f t="shared" si="185"/>
        <v>0</v>
      </c>
      <c r="FO45" s="300">
        <f t="shared" si="186"/>
        <v>0</v>
      </c>
      <c r="FP45" s="300">
        <f t="shared" si="187"/>
        <v>0</v>
      </c>
      <c r="FQ45" s="300">
        <f t="shared" si="188"/>
        <v>0</v>
      </c>
      <c r="FR45" s="300">
        <f t="shared" si="189"/>
        <v>0</v>
      </c>
      <c r="FS45" s="300">
        <f t="shared" si="190"/>
        <v>0</v>
      </c>
      <c r="FT45" s="300">
        <f t="shared" si="191"/>
        <v>0</v>
      </c>
      <c r="FU45" s="300">
        <f t="shared" si="192"/>
        <v>0</v>
      </c>
      <c r="FV45" s="300">
        <f t="shared" si="193"/>
        <v>0</v>
      </c>
      <c r="FW45" s="300">
        <f t="shared" si="194"/>
        <v>0</v>
      </c>
      <c r="FX45" s="300">
        <f t="shared" si="195"/>
        <v>0</v>
      </c>
      <c r="FY45" s="300">
        <f t="shared" si="196"/>
        <v>0</v>
      </c>
      <c r="FZ45" s="300">
        <f t="shared" si="197"/>
        <v>0</v>
      </c>
      <c r="GA45" s="300">
        <f t="shared" si="198"/>
        <v>0</v>
      </c>
      <c r="GB45" s="300">
        <f t="shared" si="199"/>
        <v>0</v>
      </c>
      <c r="GC45" s="300">
        <f t="shared" si="200"/>
        <v>0</v>
      </c>
      <c r="GD45" s="300">
        <f t="shared" si="201"/>
        <v>0</v>
      </c>
      <c r="GE45" s="300">
        <f t="shared" si="202"/>
        <v>0</v>
      </c>
      <c r="GF45" s="300">
        <f t="shared" si="203"/>
        <v>0</v>
      </c>
      <c r="GG45" s="300">
        <f t="shared" si="204"/>
        <v>0</v>
      </c>
      <c r="GH45" s="300">
        <f t="shared" si="205"/>
        <v>0</v>
      </c>
      <c r="GI45" s="300">
        <f t="shared" si="206"/>
        <v>0</v>
      </c>
      <c r="GJ45" s="300">
        <f t="shared" si="207"/>
        <v>0</v>
      </c>
      <c r="GK45" s="300">
        <f t="shared" si="208"/>
        <v>0</v>
      </c>
      <c r="GL45" s="300">
        <f t="shared" si="209"/>
        <v>0</v>
      </c>
      <c r="GM45" s="300">
        <f t="shared" si="210"/>
        <v>0</v>
      </c>
      <c r="GN45" s="300">
        <f t="shared" si="211"/>
        <v>0</v>
      </c>
      <c r="GO45" s="300">
        <f t="shared" si="212"/>
        <v>0</v>
      </c>
      <c r="GP45" s="300">
        <f t="shared" si="213"/>
        <v>0</v>
      </c>
      <c r="GQ45" s="300">
        <f t="shared" si="214"/>
        <v>0</v>
      </c>
      <c r="GR45" s="300">
        <f t="shared" si="215"/>
        <v>0</v>
      </c>
      <c r="GT45" s="120" t="str">
        <f>'Key assumptions'!$E$121</f>
        <v>$ Real (2024-2025)</v>
      </c>
      <c r="GU45" s="272"/>
      <c r="GV45" s="272"/>
      <c r="GW45" s="272"/>
      <c r="GX45" s="232">
        <f t="shared" si="216"/>
        <v>0</v>
      </c>
      <c r="GY45" s="232">
        <f t="shared" si="216"/>
        <v>0</v>
      </c>
      <c r="GZ45" s="232">
        <f t="shared" si="216"/>
        <v>0</v>
      </c>
      <c r="HA45" s="232">
        <f t="shared" si="117"/>
        <v>0</v>
      </c>
      <c r="HB45" s="232">
        <f t="shared" si="217"/>
        <v>8025.180000000003</v>
      </c>
      <c r="HC45" s="232">
        <f t="shared" si="217"/>
        <v>0</v>
      </c>
      <c r="HD45" s="232">
        <f t="shared" si="217"/>
        <v>0</v>
      </c>
      <c r="HE45" s="232">
        <f t="shared" si="217"/>
        <v>0</v>
      </c>
      <c r="HF45" s="232">
        <f t="shared" si="116"/>
        <v>8025.180000000003</v>
      </c>
      <c r="HG45" s="232">
        <v>0</v>
      </c>
    </row>
    <row r="46" spans="1:215" hidden="1" x14ac:dyDescent="0.2">
      <c r="A46" s="298" t="s">
        <v>233</v>
      </c>
      <c r="B46" s="334" t="s">
        <v>287</v>
      </c>
      <c r="C46" s="298" t="s">
        <v>240</v>
      </c>
      <c r="D46" s="298" t="s">
        <v>291</v>
      </c>
      <c r="E46" s="298" t="s">
        <v>288</v>
      </c>
      <c r="F46" s="299">
        <v>192.85448000000002</v>
      </c>
      <c r="G46" s="299"/>
      <c r="H46" s="299">
        <v>0</v>
      </c>
      <c r="I46" s="299">
        <v>0</v>
      </c>
      <c r="J46" s="299">
        <v>0</v>
      </c>
      <c r="K46" s="299">
        <v>0</v>
      </c>
      <c r="L46" s="299">
        <v>0</v>
      </c>
      <c r="M46" s="299">
        <v>0</v>
      </c>
      <c r="N46" s="299">
        <v>0</v>
      </c>
      <c r="O46" s="299">
        <v>0</v>
      </c>
      <c r="P46" s="299">
        <v>0</v>
      </c>
      <c r="Q46" s="299">
        <v>0</v>
      </c>
      <c r="R46" s="299">
        <v>0</v>
      </c>
      <c r="S46" s="299">
        <v>0</v>
      </c>
      <c r="T46" s="299">
        <v>0</v>
      </c>
      <c r="U46" s="299">
        <v>0</v>
      </c>
      <c r="V46" s="299">
        <v>0</v>
      </c>
      <c r="W46" s="299">
        <v>0</v>
      </c>
      <c r="X46" s="299">
        <v>0</v>
      </c>
      <c r="Y46" s="299">
        <v>0</v>
      </c>
      <c r="Z46" s="299">
        <v>0</v>
      </c>
      <c r="AA46" s="299">
        <v>0</v>
      </c>
      <c r="AB46" s="299">
        <v>0</v>
      </c>
      <c r="AC46" s="299">
        <v>0</v>
      </c>
      <c r="AD46" s="299">
        <v>0</v>
      </c>
      <c r="AE46" s="299">
        <v>0</v>
      </c>
      <c r="AF46" s="299">
        <v>0</v>
      </c>
      <c r="AG46" s="299">
        <v>0</v>
      </c>
      <c r="AH46" s="299">
        <v>0</v>
      </c>
      <c r="AI46" s="299">
        <v>0</v>
      </c>
      <c r="AJ46" s="299">
        <v>0</v>
      </c>
      <c r="AK46" s="299">
        <v>0</v>
      </c>
      <c r="AL46" s="299">
        <v>0</v>
      </c>
      <c r="AM46" s="299">
        <v>0</v>
      </c>
      <c r="AN46" s="299">
        <v>0</v>
      </c>
      <c r="AO46" s="299">
        <v>0</v>
      </c>
      <c r="AP46" s="299">
        <v>0</v>
      </c>
      <c r="AQ46" s="299">
        <v>0</v>
      </c>
      <c r="AR46" s="299">
        <v>0</v>
      </c>
      <c r="AS46" s="299">
        <v>0</v>
      </c>
      <c r="AT46" s="299">
        <v>0</v>
      </c>
      <c r="AU46" s="299">
        <v>0</v>
      </c>
      <c r="AV46" s="299">
        <v>0</v>
      </c>
      <c r="AW46" s="299">
        <v>0</v>
      </c>
      <c r="AX46" s="299">
        <v>0</v>
      </c>
      <c r="AY46" s="299">
        <v>0</v>
      </c>
      <c r="AZ46" s="299">
        <v>0</v>
      </c>
      <c r="BA46" s="299">
        <v>0</v>
      </c>
      <c r="BB46" s="299">
        <v>0</v>
      </c>
      <c r="BC46" s="299">
        <v>0</v>
      </c>
      <c r="BD46" s="299">
        <v>3.8461538461538464E-2</v>
      </c>
      <c r="BE46" s="299">
        <v>3.8461538461538464E-2</v>
      </c>
      <c r="BF46" s="299">
        <v>3.8461538461538464E-2</v>
      </c>
      <c r="BG46" s="299">
        <v>3.8461538461538464E-2</v>
      </c>
      <c r="BH46" s="299">
        <v>3.8461538461538464E-2</v>
      </c>
      <c r="BI46" s="299">
        <v>3.8461538461538464E-2</v>
      </c>
      <c r="BJ46" s="299">
        <v>3.8461538461538464E-2</v>
      </c>
      <c r="BK46" s="299">
        <v>3.8461538461538464E-2</v>
      </c>
      <c r="BL46" s="299">
        <v>3.8461538461538464E-2</v>
      </c>
      <c r="BM46" s="299">
        <v>3.8461538461538464E-2</v>
      </c>
      <c r="BN46" s="299">
        <v>3.8461538461538464E-2</v>
      </c>
      <c r="BO46" s="299">
        <v>3.8461538461538464E-2</v>
      </c>
      <c r="BP46" s="299">
        <v>0</v>
      </c>
      <c r="BQ46" s="299">
        <v>0</v>
      </c>
      <c r="BR46" s="299">
        <v>0</v>
      </c>
      <c r="BS46" s="299">
        <v>0</v>
      </c>
      <c r="BT46" s="299">
        <v>0</v>
      </c>
      <c r="BU46" s="299">
        <v>0</v>
      </c>
      <c r="BV46" s="299">
        <v>0</v>
      </c>
      <c r="BW46" s="299">
        <v>0</v>
      </c>
      <c r="BX46" s="299">
        <v>0</v>
      </c>
      <c r="BY46" s="299">
        <v>0</v>
      </c>
      <c r="BZ46" s="299">
        <v>0</v>
      </c>
      <c r="CA46" s="299">
        <v>0</v>
      </c>
      <c r="CB46" s="299">
        <v>0</v>
      </c>
      <c r="CC46" s="299">
        <v>0</v>
      </c>
      <c r="CD46" s="299">
        <v>0</v>
      </c>
      <c r="CE46" s="299">
        <v>0</v>
      </c>
      <c r="CF46" s="299">
        <v>0</v>
      </c>
      <c r="CG46" s="299">
        <v>0</v>
      </c>
      <c r="CH46" s="299">
        <v>0</v>
      </c>
      <c r="CI46" s="299">
        <v>0</v>
      </c>
      <c r="CJ46" s="299">
        <v>0</v>
      </c>
      <c r="CK46" s="299">
        <v>0</v>
      </c>
      <c r="CL46" s="299">
        <v>0</v>
      </c>
      <c r="CM46" s="299">
        <v>0</v>
      </c>
      <c r="CN46" s="299">
        <v>0</v>
      </c>
      <c r="CO46" s="299">
        <v>0</v>
      </c>
      <c r="CP46" s="299">
        <v>0</v>
      </c>
      <c r="CQ46" s="299">
        <v>0</v>
      </c>
      <c r="CR46" s="299">
        <v>0</v>
      </c>
      <c r="CS46" s="299">
        <v>0</v>
      </c>
      <c r="CT46" s="299">
        <v>0</v>
      </c>
      <c r="CU46" s="299">
        <v>0</v>
      </c>
      <c r="CV46" s="299">
        <v>0</v>
      </c>
      <c r="CW46" s="299">
        <v>0</v>
      </c>
      <c r="CX46" s="299">
        <v>0</v>
      </c>
      <c r="CY46" s="299">
        <v>0</v>
      </c>
      <c r="DA46" s="300">
        <f t="shared" si="120"/>
        <v>0</v>
      </c>
      <c r="DB46" s="300">
        <f t="shared" si="121"/>
        <v>0</v>
      </c>
      <c r="DC46" s="300">
        <f t="shared" si="122"/>
        <v>0</v>
      </c>
      <c r="DD46" s="300">
        <f t="shared" si="123"/>
        <v>0</v>
      </c>
      <c r="DE46" s="300">
        <f t="shared" si="124"/>
        <v>0</v>
      </c>
      <c r="DF46" s="300">
        <f t="shared" si="125"/>
        <v>0</v>
      </c>
      <c r="DG46" s="300">
        <f t="shared" si="126"/>
        <v>0</v>
      </c>
      <c r="DH46" s="300">
        <f t="shared" si="127"/>
        <v>0</v>
      </c>
      <c r="DI46" s="300">
        <f t="shared" si="128"/>
        <v>0</v>
      </c>
      <c r="DJ46" s="300">
        <f t="shared" si="129"/>
        <v>0</v>
      </c>
      <c r="DK46" s="300">
        <f t="shared" si="130"/>
        <v>0</v>
      </c>
      <c r="DL46" s="300">
        <f t="shared" si="131"/>
        <v>0</v>
      </c>
      <c r="DM46" s="300">
        <f t="shared" si="132"/>
        <v>0</v>
      </c>
      <c r="DN46" s="300">
        <f t="shared" si="133"/>
        <v>0</v>
      </c>
      <c r="DO46" s="300">
        <f t="shared" si="134"/>
        <v>0</v>
      </c>
      <c r="DP46" s="300">
        <f t="shared" si="135"/>
        <v>0</v>
      </c>
      <c r="DQ46" s="300">
        <f t="shared" si="136"/>
        <v>0</v>
      </c>
      <c r="DR46" s="300">
        <f t="shared" si="137"/>
        <v>0</v>
      </c>
      <c r="DS46" s="300">
        <f t="shared" si="138"/>
        <v>0</v>
      </c>
      <c r="DT46" s="300">
        <f t="shared" si="139"/>
        <v>0</v>
      </c>
      <c r="DU46" s="300">
        <f t="shared" si="140"/>
        <v>0</v>
      </c>
      <c r="DV46" s="300">
        <f t="shared" si="141"/>
        <v>0</v>
      </c>
      <c r="DW46" s="300">
        <f t="shared" si="142"/>
        <v>0</v>
      </c>
      <c r="DX46" s="300">
        <f t="shared" si="143"/>
        <v>0</v>
      </c>
      <c r="DY46" s="300">
        <f t="shared" si="144"/>
        <v>0</v>
      </c>
      <c r="DZ46" s="300">
        <f t="shared" si="145"/>
        <v>0</v>
      </c>
      <c r="EA46" s="300">
        <f t="shared" si="146"/>
        <v>0</v>
      </c>
      <c r="EB46" s="300">
        <f t="shared" si="147"/>
        <v>0</v>
      </c>
      <c r="EC46" s="300">
        <f t="shared" si="148"/>
        <v>0</v>
      </c>
      <c r="ED46" s="300">
        <f t="shared" si="149"/>
        <v>0</v>
      </c>
      <c r="EE46" s="300">
        <f t="shared" si="150"/>
        <v>0</v>
      </c>
      <c r="EF46" s="300">
        <f t="shared" si="151"/>
        <v>0</v>
      </c>
      <c r="EG46" s="300">
        <f t="shared" si="152"/>
        <v>0</v>
      </c>
      <c r="EH46" s="300">
        <f t="shared" si="153"/>
        <v>0</v>
      </c>
      <c r="EI46" s="300">
        <f t="shared" si="154"/>
        <v>0</v>
      </c>
      <c r="EJ46" s="300">
        <f t="shared" si="155"/>
        <v>0</v>
      </c>
      <c r="EK46" s="300">
        <f t="shared" si="156"/>
        <v>0</v>
      </c>
      <c r="EL46" s="300">
        <f t="shared" si="157"/>
        <v>0</v>
      </c>
      <c r="EM46" s="300">
        <f t="shared" si="158"/>
        <v>0</v>
      </c>
      <c r="EN46" s="300">
        <f t="shared" si="159"/>
        <v>0</v>
      </c>
      <c r="EO46" s="300">
        <f t="shared" si="160"/>
        <v>0</v>
      </c>
      <c r="EP46" s="300">
        <f t="shared" si="161"/>
        <v>0</v>
      </c>
      <c r="EQ46" s="300">
        <f t="shared" si="162"/>
        <v>0</v>
      </c>
      <c r="ER46" s="300">
        <f t="shared" si="163"/>
        <v>0</v>
      </c>
      <c r="ES46" s="300">
        <f t="shared" si="164"/>
        <v>0</v>
      </c>
      <c r="ET46" s="300">
        <f t="shared" si="165"/>
        <v>0</v>
      </c>
      <c r="EU46" s="300">
        <f t="shared" si="166"/>
        <v>0</v>
      </c>
      <c r="EV46" s="300">
        <f t="shared" si="167"/>
        <v>0</v>
      </c>
      <c r="EW46" s="300">
        <f t="shared" si="168"/>
        <v>1112.6220000000001</v>
      </c>
      <c r="EX46" s="300">
        <f t="shared" si="169"/>
        <v>1112.6220000000001</v>
      </c>
      <c r="EY46" s="300">
        <f t="shared" si="170"/>
        <v>1112.6220000000001</v>
      </c>
      <c r="EZ46" s="300">
        <f t="shared" si="171"/>
        <v>1112.6220000000001</v>
      </c>
      <c r="FA46" s="300">
        <f t="shared" si="172"/>
        <v>1112.6220000000001</v>
      </c>
      <c r="FB46" s="300">
        <f t="shared" si="173"/>
        <v>1112.6220000000001</v>
      </c>
      <c r="FC46" s="300">
        <f t="shared" si="174"/>
        <v>1112.6220000000001</v>
      </c>
      <c r="FD46" s="300">
        <f t="shared" si="175"/>
        <v>1112.6220000000001</v>
      </c>
      <c r="FE46" s="300">
        <f t="shared" si="176"/>
        <v>1112.6220000000001</v>
      </c>
      <c r="FF46" s="300">
        <f t="shared" si="177"/>
        <v>1112.6220000000001</v>
      </c>
      <c r="FG46" s="300">
        <f t="shared" si="178"/>
        <v>1112.6220000000001</v>
      </c>
      <c r="FH46" s="300">
        <f t="shared" si="179"/>
        <v>1112.6220000000001</v>
      </c>
      <c r="FI46" s="300">
        <f t="shared" si="180"/>
        <v>0</v>
      </c>
      <c r="FJ46" s="300">
        <f t="shared" si="181"/>
        <v>0</v>
      </c>
      <c r="FK46" s="300">
        <f t="shared" si="182"/>
        <v>0</v>
      </c>
      <c r="FL46" s="300">
        <f t="shared" si="183"/>
        <v>0</v>
      </c>
      <c r="FM46" s="300">
        <f t="shared" si="184"/>
        <v>0</v>
      </c>
      <c r="FN46" s="300">
        <f t="shared" si="185"/>
        <v>0</v>
      </c>
      <c r="FO46" s="300">
        <f t="shared" si="186"/>
        <v>0</v>
      </c>
      <c r="FP46" s="300">
        <f t="shared" si="187"/>
        <v>0</v>
      </c>
      <c r="FQ46" s="300">
        <f t="shared" si="188"/>
        <v>0</v>
      </c>
      <c r="FR46" s="300">
        <f t="shared" si="189"/>
        <v>0</v>
      </c>
      <c r="FS46" s="300">
        <f t="shared" si="190"/>
        <v>0</v>
      </c>
      <c r="FT46" s="300">
        <f t="shared" si="191"/>
        <v>0</v>
      </c>
      <c r="FU46" s="300">
        <f t="shared" si="192"/>
        <v>0</v>
      </c>
      <c r="FV46" s="300">
        <f t="shared" si="193"/>
        <v>0</v>
      </c>
      <c r="FW46" s="300">
        <f t="shared" si="194"/>
        <v>0</v>
      </c>
      <c r="FX46" s="300">
        <f t="shared" si="195"/>
        <v>0</v>
      </c>
      <c r="FY46" s="300">
        <f t="shared" si="196"/>
        <v>0</v>
      </c>
      <c r="FZ46" s="300">
        <f t="shared" si="197"/>
        <v>0</v>
      </c>
      <c r="GA46" s="300">
        <f t="shared" si="198"/>
        <v>0</v>
      </c>
      <c r="GB46" s="300">
        <f t="shared" si="199"/>
        <v>0</v>
      </c>
      <c r="GC46" s="300">
        <f t="shared" si="200"/>
        <v>0</v>
      </c>
      <c r="GD46" s="300">
        <f t="shared" si="201"/>
        <v>0</v>
      </c>
      <c r="GE46" s="300">
        <f t="shared" si="202"/>
        <v>0</v>
      </c>
      <c r="GF46" s="300">
        <f t="shared" si="203"/>
        <v>0</v>
      </c>
      <c r="GG46" s="300">
        <f t="shared" si="204"/>
        <v>0</v>
      </c>
      <c r="GH46" s="300">
        <f t="shared" si="205"/>
        <v>0</v>
      </c>
      <c r="GI46" s="300">
        <f t="shared" si="206"/>
        <v>0</v>
      </c>
      <c r="GJ46" s="300">
        <f t="shared" si="207"/>
        <v>0</v>
      </c>
      <c r="GK46" s="300">
        <f t="shared" si="208"/>
        <v>0</v>
      </c>
      <c r="GL46" s="300">
        <f t="shared" si="209"/>
        <v>0</v>
      </c>
      <c r="GM46" s="300">
        <f t="shared" si="210"/>
        <v>0</v>
      </c>
      <c r="GN46" s="300">
        <f t="shared" si="211"/>
        <v>0</v>
      </c>
      <c r="GO46" s="300">
        <f t="shared" si="212"/>
        <v>0</v>
      </c>
      <c r="GP46" s="300">
        <f t="shared" si="213"/>
        <v>0</v>
      </c>
      <c r="GQ46" s="300">
        <f t="shared" si="214"/>
        <v>0</v>
      </c>
      <c r="GR46" s="300">
        <f t="shared" si="215"/>
        <v>0</v>
      </c>
      <c r="GT46" s="120" t="str">
        <f>'Key assumptions'!$E$121</f>
        <v>$ Real (2024-2025)</v>
      </c>
      <c r="GU46" s="272"/>
      <c r="GV46" s="272"/>
      <c r="GW46" s="272"/>
      <c r="GX46" s="232">
        <f t="shared" si="216"/>
        <v>0</v>
      </c>
      <c r="GY46" s="232">
        <f t="shared" si="216"/>
        <v>0</v>
      </c>
      <c r="GZ46" s="232">
        <f t="shared" si="216"/>
        <v>0</v>
      </c>
      <c r="HA46" s="232">
        <f t="shared" si="117"/>
        <v>0</v>
      </c>
      <c r="HB46" s="232">
        <f t="shared" si="217"/>
        <v>13351.463999999998</v>
      </c>
      <c r="HC46" s="232">
        <f t="shared" si="217"/>
        <v>0</v>
      </c>
      <c r="HD46" s="232">
        <f t="shared" si="217"/>
        <v>0</v>
      </c>
      <c r="HE46" s="232">
        <f t="shared" si="217"/>
        <v>0</v>
      </c>
      <c r="HF46" s="232">
        <f t="shared" si="116"/>
        <v>13351.463999999998</v>
      </c>
      <c r="HG46" s="232">
        <v>0</v>
      </c>
    </row>
    <row r="47" spans="1:215" hidden="1" x14ac:dyDescent="0.2">
      <c r="A47" s="298" t="s">
        <v>234</v>
      </c>
      <c r="B47" s="334" t="s">
        <v>279</v>
      </c>
      <c r="C47" s="298" t="s">
        <v>240</v>
      </c>
      <c r="D47" s="298" t="s">
        <v>291</v>
      </c>
      <c r="E47" s="298" t="s">
        <v>260</v>
      </c>
      <c r="F47" s="299">
        <v>207.32521333333335</v>
      </c>
      <c r="G47" s="299"/>
      <c r="H47" s="299">
        <v>0</v>
      </c>
      <c r="I47" s="299">
        <v>0</v>
      </c>
      <c r="J47" s="299">
        <v>0</v>
      </c>
      <c r="K47" s="299">
        <v>0</v>
      </c>
      <c r="L47" s="299">
        <v>0</v>
      </c>
      <c r="M47" s="299">
        <v>0</v>
      </c>
      <c r="N47" s="299">
        <v>0</v>
      </c>
      <c r="O47" s="299">
        <v>0</v>
      </c>
      <c r="P47" s="299">
        <v>0</v>
      </c>
      <c r="Q47" s="299">
        <v>0</v>
      </c>
      <c r="R47" s="299">
        <v>0</v>
      </c>
      <c r="S47" s="299">
        <v>0</v>
      </c>
      <c r="T47" s="299">
        <v>0</v>
      </c>
      <c r="U47" s="299">
        <v>0</v>
      </c>
      <c r="V47" s="299">
        <v>0</v>
      </c>
      <c r="W47" s="299">
        <v>0</v>
      </c>
      <c r="X47" s="299">
        <v>0</v>
      </c>
      <c r="Y47" s="299">
        <v>0</v>
      </c>
      <c r="Z47" s="299">
        <v>0</v>
      </c>
      <c r="AA47" s="299">
        <v>0</v>
      </c>
      <c r="AB47" s="299">
        <v>0</v>
      </c>
      <c r="AC47" s="299">
        <v>0</v>
      </c>
      <c r="AD47" s="299">
        <v>0</v>
      </c>
      <c r="AE47" s="299">
        <v>0</v>
      </c>
      <c r="AF47" s="299">
        <v>0</v>
      </c>
      <c r="AG47" s="299">
        <v>0</v>
      </c>
      <c r="AH47" s="299">
        <v>0</v>
      </c>
      <c r="AI47" s="299">
        <v>0</v>
      </c>
      <c r="AJ47" s="299">
        <v>0</v>
      </c>
      <c r="AK47" s="299">
        <v>0</v>
      </c>
      <c r="AL47" s="299">
        <v>0</v>
      </c>
      <c r="AM47" s="299">
        <v>0</v>
      </c>
      <c r="AN47" s="299">
        <v>0</v>
      </c>
      <c r="AO47" s="299">
        <v>0</v>
      </c>
      <c r="AP47" s="299">
        <v>0</v>
      </c>
      <c r="AQ47" s="299">
        <v>0</v>
      </c>
      <c r="AR47" s="299">
        <v>0</v>
      </c>
      <c r="AS47" s="299">
        <v>0</v>
      </c>
      <c r="AT47" s="299">
        <v>0</v>
      </c>
      <c r="AU47" s="299">
        <v>0</v>
      </c>
      <c r="AV47" s="299">
        <v>0</v>
      </c>
      <c r="AW47" s="299">
        <v>0</v>
      </c>
      <c r="AX47" s="299">
        <v>0</v>
      </c>
      <c r="AY47" s="299">
        <v>0</v>
      </c>
      <c r="AZ47" s="299">
        <v>0</v>
      </c>
      <c r="BA47" s="299">
        <v>0</v>
      </c>
      <c r="BB47" s="299">
        <v>0</v>
      </c>
      <c r="BC47" s="299">
        <v>0</v>
      </c>
      <c r="BD47" s="299">
        <v>0.15384615384615383</v>
      </c>
      <c r="BE47" s="299">
        <v>0.15384615384615383</v>
      </c>
      <c r="BF47" s="299">
        <v>0.15384615384615383</v>
      </c>
      <c r="BG47" s="299">
        <v>0.15384615384615383</v>
      </c>
      <c r="BH47" s="299">
        <v>0.15384615384615383</v>
      </c>
      <c r="BI47" s="299">
        <v>0.15384615384615383</v>
      </c>
      <c r="BJ47" s="299">
        <v>0.15384615384615383</v>
      </c>
      <c r="BK47" s="299">
        <v>0.15384615384615383</v>
      </c>
      <c r="BL47" s="299">
        <v>0.15384615384615383</v>
      </c>
      <c r="BM47" s="299">
        <v>0.15384615384615383</v>
      </c>
      <c r="BN47" s="299">
        <v>0.15384615384615383</v>
      </c>
      <c r="BO47" s="299">
        <v>0.15384615384615383</v>
      </c>
      <c r="BP47" s="299">
        <v>0</v>
      </c>
      <c r="BQ47" s="299">
        <v>0</v>
      </c>
      <c r="BR47" s="299">
        <v>0</v>
      </c>
      <c r="BS47" s="299">
        <v>0</v>
      </c>
      <c r="BT47" s="299">
        <v>0</v>
      </c>
      <c r="BU47" s="299">
        <v>0</v>
      </c>
      <c r="BV47" s="299">
        <v>0</v>
      </c>
      <c r="BW47" s="299">
        <v>0</v>
      </c>
      <c r="BX47" s="299">
        <v>0</v>
      </c>
      <c r="BY47" s="299">
        <v>0</v>
      </c>
      <c r="BZ47" s="299">
        <v>0</v>
      </c>
      <c r="CA47" s="299">
        <v>0</v>
      </c>
      <c r="CB47" s="299">
        <v>0</v>
      </c>
      <c r="CC47" s="299">
        <v>0</v>
      </c>
      <c r="CD47" s="299">
        <v>0</v>
      </c>
      <c r="CE47" s="299">
        <v>0</v>
      </c>
      <c r="CF47" s="299">
        <v>0</v>
      </c>
      <c r="CG47" s="299">
        <v>0</v>
      </c>
      <c r="CH47" s="299">
        <v>0</v>
      </c>
      <c r="CI47" s="299">
        <v>0</v>
      </c>
      <c r="CJ47" s="299">
        <v>0</v>
      </c>
      <c r="CK47" s="299">
        <v>0</v>
      </c>
      <c r="CL47" s="299">
        <v>0</v>
      </c>
      <c r="CM47" s="299">
        <v>0</v>
      </c>
      <c r="CN47" s="299">
        <v>0</v>
      </c>
      <c r="CO47" s="299">
        <v>0</v>
      </c>
      <c r="CP47" s="299">
        <v>0</v>
      </c>
      <c r="CQ47" s="299">
        <v>0</v>
      </c>
      <c r="CR47" s="299">
        <v>0</v>
      </c>
      <c r="CS47" s="299">
        <v>0</v>
      </c>
      <c r="CT47" s="299">
        <v>0</v>
      </c>
      <c r="CU47" s="299">
        <v>0</v>
      </c>
      <c r="CV47" s="299">
        <v>0</v>
      </c>
      <c r="CW47" s="299">
        <v>0</v>
      </c>
      <c r="CX47" s="299">
        <v>0</v>
      </c>
      <c r="CY47" s="299">
        <v>0</v>
      </c>
      <c r="DA47" s="300">
        <f t="shared" si="120"/>
        <v>0</v>
      </c>
      <c r="DB47" s="300">
        <f t="shared" si="121"/>
        <v>0</v>
      </c>
      <c r="DC47" s="300">
        <f t="shared" si="122"/>
        <v>0</v>
      </c>
      <c r="DD47" s="300">
        <f t="shared" si="123"/>
        <v>0</v>
      </c>
      <c r="DE47" s="300">
        <f t="shared" si="124"/>
        <v>0</v>
      </c>
      <c r="DF47" s="300">
        <f t="shared" si="125"/>
        <v>0</v>
      </c>
      <c r="DG47" s="300">
        <f t="shared" si="126"/>
        <v>0</v>
      </c>
      <c r="DH47" s="300">
        <f t="shared" si="127"/>
        <v>0</v>
      </c>
      <c r="DI47" s="300">
        <f t="shared" si="128"/>
        <v>0</v>
      </c>
      <c r="DJ47" s="300">
        <f t="shared" si="129"/>
        <v>0</v>
      </c>
      <c r="DK47" s="300">
        <f t="shared" si="130"/>
        <v>0</v>
      </c>
      <c r="DL47" s="300">
        <f t="shared" si="131"/>
        <v>0</v>
      </c>
      <c r="DM47" s="300">
        <f t="shared" si="132"/>
        <v>0</v>
      </c>
      <c r="DN47" s="300">
        <f t="shared" si="133"/>
        <v>0</v>
      </c>
      <c r="DO47" s="300">
        <f t="shared" si="134"/>
        <v>0</v>
      </c>
      <c r="DP47" s="300">
        <f t="shared" si="135"/>
        <v>0</v>
      </c>
      <c r="DQ47" s="300">
        <f t="shared" si="136"/>
        <v>0</v>
      </c>
      <c r="DR47" s="300">
        <f t="shared" si="137"/>
        <v>0</v>
      </c>
      <c r="DS47" s="300">
        <f t="shared" si="138"/>
        <v>0</v>
      </c>
      <c r="DT47" s="300">
        <f t="shared" si="139"/>
        <v>0</v>
      </c>
      <c r="DU47" s="300">
        <f t="shared" si="140"/>
        <v>0</v>
      </c>
      <c r="DV47" s="300">
        <f t="shared" si="141"/>
        <v>0</v>
      </c>
      <c r="DW47" s="300">
        <f t="shared" si="142"/>
        <v>0</v>
      </c>
      <c r="DX47" s="300">
        <f t="shared" si="143"/>
        <v>0</v>
      </c>
      <c r="DY47" s="300">
        <f t="shared" si="144"/>
        <v>0</v>
      </c>
      <c r="DZ47" s="300">
        <f t="shared" si="145"/>
        <v>0</v>
      </c>
      <c r="EA47" s="300">
        <f t="shared" si="146"/>
        <v>0</v>
      </c>
      <c r="EB47" s="300">
        <f t="shared" si="147"/>
        <v>0</v>
      </c>
      <c r="EC47" s="300">
        <f t="shared" si="148"/>
        <v>0</v>
      </c>
      <c r="ED47" s="300">
        <f t="shared" si="149"/>
        <v>0</v>
      </c>
      <c r="EE47" s="300">
        <f t="shared" si="150"/>
        <v>0</v>
      </c>
      <c r="EF47" s="300">
        <f t="shared" si="151"/>
        <v>0</v>
      </c>
      <c r="EG47" s="300">
        <f t="shared" si="152"/>
        <v>0</v>
      </c>
      <c r="EH47" s="300">
        <f t="shared" si="153"/>
        <v>0</v>
      </c>
      <c r="EI47" s="300">
        <f t="shared" si="154"/>
        <v>0</v>
      </c>
      <c r="EJ47" s="300">
        <f t="shared" si="155"/>
        <v>0</v>
      </c>
      <c r="EK47" s="300">
        <f t="shared" si="156"/>
        <v>0</v>
      </c>
      <c r="EL47" s="300">
        <f t="shared" si="157"/>
        <v>0</v>
      </c>
      <c r="EM47" s="300">
        <f t="shared" si="158"/>
        <v>0</v>
      </c>
      <c r="EN47" s="300">
        <f t="shared" si="159"/>
        <v>0</v>
      </c>
      <c r="EO47" s="300">
        <f t="shared" si="160"/>
        <v>0</v>
      </c>
      <c r="EP47" s="300">
        <f t="shared" si="161"/>
        <v>0</v>
      </c>
      <c r="EQ47" s="300">
        <f t="shared" si="162"/>
        <v>0</v>
      </c>
      <c r="ER47" s="300">
        <f t="shared" si="163"/>
        <v>0</v>
      </c>
      <c r="ES47" s="300">
        <f t="shared" si="164"/>
        <v>0</v>
      </c>
      <c r="ET47" s="300">
        <f t="shared" si="165"/>
        <v>0</v>
      </c>
      <c r="EU47" s="300">
        <f t="shared" si="166"/>
        <v>0</v>
      </c>
      <c r="EV47" s="300">
        <f t="shared" si="167"/>
        <v>0</v>
      </c>
      <c r="EW47" s="300">
        <f t="shared" si="168"/>
        <v>4784.4279999999999</v>
      </c>
      <c r="EX47" s="300">
        <f t="shared" si="169"/>
        <v>4784.4279999999999</v>
      </c>
      <c r="EY47" s="300">
        <f t="shared" si="170"/>
        <v>4784.4279999999999</v>
      </c>
      <c r="EZ47" s="300">
        <f t="shared" si="171"/>
        <v>4784.4279999999999</v>
      </c>
      <c r="FA47" s="300">
        <f t="shared" si="172"/>
        <v>4784.4279999999999</v>
      </c>
      <c r="FB47" s="300">
        <f t="shared" si="173"/>
        <v>4784.4279999999999</v>
      </c>
      <c r="FC47" s="300">
        <f t="shared" si="174"/>
        <v>4784.4279999999999</v>
      </c>
      <c r="FD47" s="300">
        <f t="shared" si="175"/>
        <v>4784.4279999999999</v>
      </c>
      <c r="FE47" s="300">
        <f t="shared" si="176"/>
        <v>4784.4279999999999</v>
      </c>
      <c r="FF47" s="300">
        <f t="shared" si="177"/>
        <v>4784.4279999999999</v>
      </c>
      <c r="FG47" s="300">
        <f t="shared" si="178"/>
        <v>4784.4279999999999</v>
      </c>
      <c r="FH47" s="300">
        <f t="shared" si="179"/>
        <v>4784.4279999999999</v>
      </c>
      <c r="FI47" s="300">
        <f t="shared" si="180"/>
        <v>0</v>
      </c>
      <c r="FJ47" s="300">
        <f t="shared" si="181"/>
        <v>0</v>
      </c>
      <c r="FK47" s="300">
        <f t="shared" si="182"/>
        <v>0</v>
      </c>
      <c r="FL47" s="300">
        <f t="shared" si="183"/>
        <v>0</v>
      </c>
      <c r="FM47" s="300">
        <f t="shared" si="184"/>
        <v>0</v>
      </c>
      <c r="FN47" s="300">
        <f t="shared" si="185"/>
        <v>0</v>
      </c>
      <c r="FO47" s="300">
        <f t="shared" si="186"/>
        <v>0</v>
      </c>
      <c r="FP47" s="300">
        <f t="shared" si="187"/>
        <v>0</v>
      </c>
      <c r="FQ47" s="300">
        <f t="shared" si="188"/>
        <v>0</v>
      </c>
      <c r="FR47" s="300">
        <f t="shared" si="189"/>
        <v>0</v>
      </c>
      <c r="FS47" s="300">
        <f t="shared" si="190"/>
        <v>0</v>
      </c>
      <c r="FT47" s="300">
        <f t="shared" si="191"/>
        <v>0</v>
      </c>
      <c r="FU47" s="300">
        <f t="shared" si="192"/>
        <v>0</v>
      </c>
      <c r="FV47" s="300">
        <f t="shared" si="193"/>
        <v>0</v>
      </c>
      <c r="FW47" s="300">
        <f t="shared" si="194"/>
        <v>0</v>
      </c>
      <c r="FX47" s="300">
        <f t="shared" si="195"/>
        <v>0</v>
      </c>
      <c r="FY47" s="300">
        <f t="shared" si="196"/>
        <v>0</v>
      </c>
      <c r="FZ47" s="300">
        <f t="shared" si="197"/>
        <v>0</v>
      </c>
      <c r="GA47" s="300">
        <f t="shared" si="198"/>
        <v>0</v>
      </c>
      <c r="GB47" s="300">
        <f t="shared" si="199"/>
        <v>0</v>
      </c>
      <c r="GC47" s="300">
        <f t="shared" si="200"/>
        <v>0</v>
      </c>
      <c r="GD47" s="300">
        <f t="shared" si="201"/>
        <v>0</v>
      </c>
      <c r="GE47" s="300">
        <f t="shared" si="202"/>
        <v>0</v>
      </c>
      <c r="GF47" s="300">
        <f t="shared" si="203"/>
        <v>0</v>
      </c>
      <c r="GG47" s="300">
        <f t="shared" si="204"/>
        <v>0</v>
      </c>
      <c r="GH47" s="300">
        <f t="shared" si="205"/>
        <v>0</v>
      </c>
      <c r="GI47" s="300">
        <f t="shared" si="206"/>
        <v>0</v>
      </c>
      <c r="GJ47" s="300">
        <f t="shared" si="207"/>
        <v>0</v>
      </c>
      <c r="GK47" s="300">
        <f t="shared" si="208"/>
        <v>0</v>
      </c>
      <c r="GL47" s="300">
        <f t="shared" si="209"/>
        <v>0</v>
      </c>
      <c r="GM47" s="300">
        <f t="shared" si="210"/>
        <v>0</v>
      </c>
      <c r="GN47" s="300">
        <f t="shared" si="211"/>
        <v>0</v>
      </c>
      <c r="GO47" s="300">
        <f t="shared" si="212"/>
        <v>0</v>
      </c>
      <c r="GP47" s="300">
        <f t="shared" si="213"/>
        <v>0</v>
      </c>
      <c r="GQ47" s="300">
        <f t="shared" si="214"/>
        <v>0</v>
      </c>
      <c r="GR47" s="300">
        <f t="shared" si="215"/>
        <v>0</v>
      </c>
      <c r="GT47" s="120" t="str">
        <f>'Key assumptions'!$E$121</f>
        <v>$ Real (2024-2025)</v>
      </c>
      <c r="GU47" s="272"/>
      <c r="GV47" s="272"/>
      <c r="GW47" s="272"/>
      <c r="GX47" s="232">
        <f t="shared" si="216"/>
        <v>0</v>
      </c>
      <c r="GY47" s="232">
        <f t="shared" si="216"/>
        <v>0</v>
      </c>
      <c r="GZ47" s="232">
        <f t="shared" si="216"/>
        <v>0</v>
      </c>
      <c r="HA47" s="232">
        <f t="shared" si="117"/>
        <v>0</v>
      </c>
      <c r="HB47" s="232">
        <f t="shared" si="217"/>
        <v>57413.135999999999</v>
      </c>
      <c r="HC47" s="232">
        <f t="shared" si="217"/>
        <v>0</v>
      </c>
      <c r="HD47" s="232">
        <f t="shared" si="217"/>
        <v>0</v>
      </c>
      <c r="HE47" s="232">
        <f t="shared" si="217"/>
        <v>0</v>
      </c>
      <c r="HF47" s="232">
        <f t="shared" si="116"/>
        <v>57413.135999999999</v>
      </c>
      <c r="HG47" s="232">
        <v>0</v>
      </c>
    </row>
    <row r="48" spans="1:215" hidden="1" x14ac:dyDescent="0.2">
      <c r="A48" s="298" t="s">
        <v>234</v>
      </c>
      <c r="B48" s="334" t="s">
        <v>294</v>
      </c>
      <c r="C48" s="298" t="s">
        <v>240</v>
      </c>
      <c r="D48" s="298" t="s">
        <v>291</v>
      </c>
      <c r="E48" s="298" t="s">
        <v>264</v>
      </c>
      <c r="F48" s="299">
        <v>246.30926666666664</v>
      </c>
      <c r="G48" s="299"/>
      <c r="H48" s="299">
        <v>0</v>
      </c>
      <c r="I48" s="299">
        <v>0</v>
      </c>
      <c r="J48" s="299">
        <v>0</v>
      </c>
      <c r="K48" s="299">
        <v>0</v>
      </c>
      <c r="L48" s="299">
        <v>0</v>
      </c>
      <c r="M48" s="299">
        <v>0</v>
      </c>
      <c r="N48" s="299">
        <v>0</v>
      </c>
      <c r="O48" s="299">
        <v>0</v>
      </c>
      <c r="P48" s="299">
        <v>0</v>
      </c>
      <c r="Q48" s="299">
        <v>0</v>
      </c>
      <c r="R48" s="299">
        <v>0</v>
      </c>
      <c r="S48" s="299">
        <v>0</v>
      </c>
      <c r="T48" s="299">
        <v>0</v>
      </c>
      <c r="U48" s="299">
        <v>0</v>
      </c>
      <c r="V48" s="299">
        <v>0</v>
      </c>
      <c r="W48" s="299">
        <v>0</v>
      </c>
      <c r="X48" s="299">
        <v>0</v>
      </c>
      <c r="Y48" s="299">
        <v>0</v>
      </c>
      <c r="Z48" s="299">
        <v>0</v>
      </c>
      <c r="AA48" s="299">
        <v>0</v>
      </c>
      <c r="AB48" s="299">
        <v>0</v>
      </c>
      <c r="AC48" s="299">
        <v>0</v>
      </c>
      <c r="AD48" s="299">
        <v>0</v>
      </c>
      <c r="AE48" s="299">
        <v>0</v>
      </c>
      <c r="AF48" s="299">
        <v>0</v>
      </c>
      <c r="AG48" s="299">
        <v>0</v>
      </c>
      <c r="AH48" s="299">
        <v>0</v>
      </c>
      <c r="AI48" s="299">
        <v>0</v>
      </c>
      <c r="AJ48" s="299">
        <v>0</v>
      </c>
      <c r="AK48" s="299">
        <v>0</v>
      </c>
      <c r="AL48" s="299">
        <v>0</v>
      </c>
      <c r="AM48" s="299">
        <v>0</v>
      </c>
      <c r="AN48" s="299">
        <v>0</v>
      </c>
      <c r="AO48" s="299">
        <v>0</v>
      </c>
      <c r="AP48" s="299">
        <v>0</v>
      </c>
      <c r="AQ48" s="299">
        <v>0</v>
      </c>
      <c r="AR48" s="299">
        <v>0</v>
      </c>
      <c r="AS48" s="299">
        <v>0</v>
      </c>
      <c r="AT48" s="299">
        <v>0</v>
      </c>
      <c r="AU48" s="299">
        <v>0</v>
      </c>
      <c r="AV48" s="299">
        <v>0</v>
      </c>
      <c r="AW48" s="299">
        <v>0</v>
      </c>
      <c r="AX48" s="299">
        <v>0</v>
      </c>
      <c r="AY48" s="299">
        <v>0</v>
      </c>
      <c r="AZ48" s="299">
        <v>0</v>
      </c>
      <c r="BA48" s="299">
        <v>0</v>
      </c>
      <c r="BB48" s="299">
        <v>0</v>
      </c>
      <c r="BC48" s="299">
        <v>0</v>
      </c>
      <c r="BD48" s="299">
        <v>7.6923076923076927E-2</v>
      </c>
      <c r="BE48" s="299">
        <v>7.6923076923076927E-2</v>
      </c>
      <c r="BF48" s="299">
        <v>7.6923076923076927E-2</v>
      </c>
      <c r="BG48" s="299">
        <v>7.6923076923076927E-2</v>
      </c>
      <c r="BH48" s="299">
        <v>7.6923076923076927E-2</v>
      </c>
      <c r="BI48" s="299">
        <v>7.6923076923076927E-2</v>
      </c>
      <c r="BJ48" s="299">
        <v>7.6923076923076927E-2</v>
      </c>
      <c r="BK48" s="299">
        <v>7.6923076923076927E-2</v>
      </c>
      <c r="BL48" s="299">
        <v>7.6923076923076927E-2</v>
      </c>
      <c r="BM48" s="299">
        <v>7.6923076923076927E-2</v>
      </c>
      <c r="BN48" s="299">
        <v>7.6923076923076927E-2</v>
      </c>
      <c r="BO48" s="299">
        <v>7.6923076923076927E-2</v>
      </c>
      <c r="BP48" s="299">
        <v>0</v>
      </c>
      <c r="BQ48" s="299">
        <v>0</v>
      </c>
      <c r="BR48" s="299">
        <v>0</v>
      </c>
      <c r="BS48" s="299">
        <v>0</v>
      </c>
      <c r="BT48" s="299">
        <v>0</v>
      </c>
      <c r="BU48" s="299">
        <v>0</v>
      </c>
      <c r="BV48" s="299">
        <v>0</v>
      </c>
      <c r="BW48" s="299">
        <v>0</v>
      </c>
      <c r="BX48" s="299">
        <v>0</v>
      </c>
      <c r="BY48" s="299">
        <v>0</v>
      </c>
      <c r="BZ48" s="299">
        <v>0</v>
      </c>
      <c r="CA48" s="299">
        <v>0</v>
      </c>
      <c r="CB48" s="299">
        <v>0</v>
      </c>
      <c r="CC48" s="299">
        <v>0</v>
      </c>
      <c r="CD48" s="299">
        <v>0</v>
      </c>
      <c r="CE48" s="299">
        <v>0</v>
      </c>
      <c r="CF48" s="299">
        <v>0</v>
      </c>
      <c r="CG48" s="299">
        <v>0</v>
      </c>
      <c r="CH48" s="299">
        <v>0</v>
      </c>
      <c r="CI48" s="299">
        <v>0</v>
      </c>
      <c r="CJ48" s="299">
        <v>0</v>
      </c>
      <c r="CK48" s="299">
        <v>0</v>
      </c>
      <c r="CL48" s="299">
        <v>0</v>
      </c>
      <c r="CM48" s="299">
        <v>0</v>
      </c>
      <c r="CN48" s="299">
        <v>0</v>
      </c>
      <c r="CO48" s="299">
        <v>0</v>
      </c>
      <c r="CP48" s="299">
        <v>0</v>
      </c>
      <c r="CQ48" s="299">
        <v>0</v>
      </c>
      <c r="CR48" s="299">
        <v>0</v>
      </c>
      <c r="CS48" s="299">
        <v>0</v>
      </c>
      <c r="CT48" s="299">
        <v>0</v>
      </c>
      <c r="CU48" s="299">
        <v>0</v>
      </c>
      <c r="CV48" s="299">
        <v>0</v>
      </c>
      <c r="CW48" s="299">
        <v>0</v>
      </c>
      <c r="CX48" s="299">
        <v>0</v>
      </c>
      <c r="CY48" s="299">
        <v>0</v>
      </c>
      <c r="DA48" s="300">
        <f t="shared" si="120"/>
        <v>0</v>
      </c>
      <c r="DB48" s="300">
        <f t="shared" si="121"/>
        <v>0</v>
      </c>
      <c r="DC48" s="300">
        <f t="shared" si="122"/>
        <v>0</v>
      </c>
      <c r="DD48" s="300">
        <f t="shared" si="123"/>
        <v>0</v>
      </c>
      <c r="DE48" s="300">
        <f t="shared" si="124"/>
        <v>0</v>
      </c>
      <c r="DF48" s="300">
        <f t="shared" si="125"/>
        <v>0</v>
      </c>
      <c r="DG48" s="300">
        <f t="shared" si="126"/>
        <v>0</v>
      </c>
      <c r="DH48" s="300">
        <f t="shared" si="127"/>
        <v>0</v>
      </c>
      <c r="DI48" s="300">
        <f t="shared" si="128"/>
        <v>0</v>
      </c>
      <c r="DJ48" s="300">
        <f t="shared" si="129"/>
        <v>0</v>
      </c>
      <c r="DK48" s="300">
        <f t="shared" si="130"/>
        <v>0</v>
      </c>
      <c r="DL48" s="300">
        <f t="shared" si="131"/>
        <v>0</v>
      </c>
      <c r="DM48" s="300">
        <f t="shared" si="132"/>
        <v>0</v>
      </c>
      <c r="DN48" s="300">
        <f t="shared" si="133"/>
        <v>0</v>
      </c>
      <c r="DO48" s="300">
        <f t="shared" si="134"/>
        <v>0</v>
      </c>
      <c r="DP48" s="300">
        <f t="shared" si="135"/>
        <v>0</v>
      </c>
      <c r="DQ48" s="300">
        <f t="shared" si="136"/>
        <v>0</v>
      </c>
      <c r="DR48" s="300">
        <f t="shared" si="137"/>
        <v>0</v>
      </c>
      <c r="DS48" s="300">
        <f t="shared" si="138"/>
        <v>0</v>
      </c>
      <c r="DT48" s="300">
        <f t="shared" si="139"/>
        <v>0</v>
      </c>
      <c r="DU48" s="300">
        <f t="shared" si="140"/>
        <v>0</v>
      </c>
      <c r="DV48" s="300">
        <f t="shared" si="141"/>
        <v>0</v>
      </c>
      <c r="DW48" s="300">
        <f t="shared" si="142"/>
        <v>0</v>
      </c>
      <c r="DX48" s="300">
        <f t="shared" si="143"/>
        <v>0</v>
      </c>
      <c r="DY48" s="300">
        <f t="shared" si="144"/>
        <v>0</v>
      </c>
      <c r="DZ48" s="300">
        <f t="shared" si="145"/>
        <v>0</v>
      </c>
      <c r="EA48" s="300">
        <f t="shared" si="146"/>
        <v>0</v>
      </c>
      <c r="EB48" s="300">
        <f t="shared" si="147"/>
        <v>0</v>
      </c>
      <c r="EC48" s="300">
        <f t="shared" si="148"/>
        <v>0</v>
      </c>
      <c r="ED48" s="300">
        <f t="shared" si="149"/>
        <v>0</v>
      </c>
      <c r="EE48" s="300">
        <f t="shared" si="150"/>
        <v>0</v>
      </c>
      <c r="EF48" s="300">
        <f t="shared" si="151"/>
        <v>0</v>
      </c>
      <c r="EG48" s="300">
        <f t="shared" si="152"/>
        <v>0</v>
      </c>
      <c r="EH48" s="300">
        <f t="shared" si="153"/>
        <v>0</v>
      </c>
      <c r="EI48" s="300">
        <f t="shared" si="154"/>
        <v>0</v>
      </c>
      <c r="EJ48" s="300">
        <f t="shared" si="155"/>
        <v>0</v>
      </c>
      <c r="EK48" s="300">
        <f t="shared" si="156"/>
        <v>0</v>
      </c>
      <c r="EL48" s="300">
        <f t="shared" si="157"/>
        <v>0</v>
      </c>
      <c r="EM48" s="300">
        <f t="shared" si="158"/>
        <v>0</v>
      </c>
      <c r="EN48" s="300">
        <f t="shared" si="159"/>
        <v>0</v>
      </c>
      <c r="EO48" s="300">
        <f t="shared" si="160"/>
        <v>0</v>
      </c>
      <c r="EP48" s="300">
        <f t="shared" si="161"/>
        <v>0</v>
      </c>
      <c r="EQ48" s="300">
        <f t="shared" si="162"/>
        <v>0</v>
      </c>
      <c r="ER48" s="300">
        <f t="shared" si="163"/>
        <v>0</v>
      </c>
      <c r="ES48" s="300">
        <f t="shared" si="164"/>
        <v>0</v>
      </c>
      <c r="ET48" s="300">
        <f t="shared" si="165"/>
        <v>0</v>
      </c>
      <c r="EU48" s="300">
        <f t="shared" si="166"/>
        <v>0</v>
      </c>
      <c r="EV48" s="300">
        <f t="shared" si="167"/>
        <v>0</v>
      </c>
      <c r="EW48" s="300">
        <f t="shared" si="168"/>
        <v>2842.0299999999997</v>
      </c>
      <c r="EX48" s="300">
        <f t="shared" si="169"/>
        <v>2842.0299999999997</v>
      </c>
      <c r="EY48" s="300">
        <f t="shared" si="170"/>
        <v>2842.0299999999997</v>
      </c>
      <c r="EZ48" s="300">
        <f t="shared" si="171"/>
        <v>2842.0299999999997</v>
      </c>
      <c r="FA48" s="300">
        <f t="shared" si="172"/>
        <v>2842.0299999999997</v>
      </c>
      <c r="FB48" s="300">
        <f t="shared" si="173"/>
        <v>2842.0299999999997</v>
      </c>
      <c r="FC48" s="300">
        <f t="shared" si="174"/>
        <v>2842.0299999999997</v>
      </c>
      <c r="FD48" s="300">
        <f t="shared" si="175"/>
        <v>2842.0299999999997</v>
      </c>
      <c r="FE48" s="300">
        <f t="shared" si="176"/>
        <v>2842.0299999999997</v>
      </c>
      <c r="FF48" s="300">
        <f t="shared" si="177"/>
        <v>2842.0299999999997</v>
      </c>
      <c r="FG48" s="300">
        <f t="shared" si="178"/>
        <v>2842.0299999999997</v>
      </c>
      <c r="FH48" s="300">
        <f t="shared" si="179"/>
        <v>2842.0299999999997</v>
      </c>
      <c r="FI48" s="300">
        <f t="shared" si="180"/>
        <v>0</v>
      </c>
      <c r="FJ48" s="300">
        <f t="shared" si="181"/>
        <v>0</v>
      </c>
      <c r="FK48" s="300">
        <f t="shared" si="182"/>
        <v>0</v>
      </c>
      <c r="FL48" s="300">
        <f t="shared" si="183"/>
        <v>0</v>
      </c>
      <c r="FM48" s="300">
        <f t="shared" si="184"/>
        <v>0</v>
      </c>
      <c r="FN48" s="300">
        <f t="shared" si="185"/>
        <v>0</v>
      </c>
      <c r="FO48" s="300">
        <f t="shared" si="186"/>
        <v>0</v>
      </c>
      <c r="FP48" s="300">
        <f t="shared" si="187"/>
        <v>0</v>
      </c>
      <c r="FQ48" s="300">
        <f t="shared" si="188"/>
        <v>0</v>
      </c>
      <c r="FR48" s="300">
        <f t="shared" si="189"/>
        <v>0</v>
      </c>
      <c r="FS48" s="300">
        <f t="shared" si="190"/>
        <v>0</v>
      </c>
      <c r="FT48" s="300">
        <f t="shared" si="191"/>
        <v>0</v>
      </c>
      <c r="FU48" s="300">
        <f t="shared" si="192"/>
        <v>0</v>
      </c>
      <c r="FV48" s="300">
        <f t="shared" si="193"/>
        <v>0</v>
      </c>
      <c r="FW48" s="300">
        <f t="shared" si="194"/>
        <v>0</v>
      </c>
      <c r="FX48" s="300">
        <f t="shared" si="195"/>
        <v>0</v>
      </c>
      <c r="FY48" s="300">
        <f t="shared" si="196"/>
        <v>0</v>
      </c>
      <c r="FZ48" s="300">
        <f t="shared" si="197"/>
        <v>0</v>
      </c>
      <c r="GA48" s="300">
        <f t="shared" si="198"/>
        <v>0</v>
      </c>
      <c r="GB48" s="300">
        <f t="shared" si="199"/>
        <v>0</v>
      </c>
      <c r="GC48" s="300">
        <f t="shared" si="200"/>
        <v>0</v>
      </c>
      <c r="GD48" s="300">
        <f t="shared" si="201"/>
        <v>0</v>
      </c>
      <c r="GE48" s="300">
        <f t="shared" si="202"/>
        <v>0</v>
      </c>
      <c r="GF48" s="300">
        <f t="shared" si="203"/>
        <v>0</v>
      </c>
      <c r="GG48" s="300">
        <f t="shared" si="204"/>
        <v>0</v>
      </c>
      <c r="GH48" s="300">
        <f t="shared" si="205"/>
        <v>0</v>
      </c>
      <c r="GI48" s="300">
        <f t="shared" si="206"/>
        <v>0</v>
      </c>
      <c r="GJ48" s="300">
        <f t="shared" si="207"/>
        <v>0</v>
      </c>
      <c r="GK48" s="300">
        <f t="shared" si="208"/>
        <v>0</v>
      </c>
      <c r="GL48" s="300">
        <f t="shared" si="209"/>
        <v>0</v>
      </c>
      <c r="GM48" s="300">
        <f t="shared" si="210"/>
        <v>0</v>
      </c>
      <c r="GN48" s="300">
        <f t="shared" si="211"/>
        <v>0</v>
      </c>
      <c r="GO48" s="300">
        <f t="shared" si="212"/>
        <v>0</v>
      </c>
      <c r="GP48" s="300">
        <f t="shared" si="213"/>
        <v>0</v>
      </c>
      <c r="GQ48" s="300">
        <f t="shared" si="214"/>
        <v>0</v>
      </c>
      <c r="GR48" s="300">
        <f t="shared" si="215"/>
        <v>0</v>
      </c>
      <c r="GT48" s="120" t="str">
        <f>'Key assumptions'!$E$121</f>
        <v>$ Real (2024-2025)</v>
      </c>
      <c r="GU48" s="272"/>
      <c r="GV48" s="272"/>
      <c r="GW48" s="272"/>
      <c r="GX48" s="232">
        <f t="shared" si="216"/>
        <v>0</v>
      </c>
      <c r="GY48" s="232">
        <f t="shared" si="216"/>
        <v>0</v>
      </c>
      <c r="GZ48" s="232">
        <f t="shared" si="216"/>
        <v>0</v>
      </c>
      <c r="HA48" s="232">
        <f t="shared" si="117"/>
        <v>0</v>
      </c>
      <c r="HB48" s="232">
        <f t="shared" si="217"/>
        <v>34104.359999999993</v>
      </c>
      <c r="HC48" s="232">
        <f t="shared" si="217"/>
        <v>0</v>
      </c>
      <c r="HD48" s="232">
        <f t="shared" si="217"/>
        <v>0</v>
      </c>
      <c r="HE48" s="232">
        <f t="shared" si="217"/>
        <v>0</v>
      </c>
      <c r="HF48" s="232">
        <f t="shared" si="116"/>
        <v>34104.359999999993</v>
      </c>
      <c r="HG48" s="232">
        <v>0</v>
      </c>
    </row>
    <row r="49" spans="1:215" hidden="1" x14ac:dyDescent="0.2">
      <c r="A49" s="298" t="s">
        <v>234</v>
      </c>
      <c r="B49" s="334" t="s">
        <v>279</v>
      </c>
      <c r="C49" s="298" t="s">
        <v>240</v>
      </c>
      <c r="D49" s="298" t="s">
        <v>291</v>
      </c>
      <c r="E49" s="298" t="s">
        <v>260</v>
      </c>
      <c r="F49" s="299">
        <v>207.32521333333335</v>
      </c>
      <c r="G49" s="299"/>
      <c r="H49" s="299">
        <v>0</v>
      </c>
      <c r="I49" s="299">
        <v>0</v>
      </c>
      <c r="J49" s="299">
        <v>0</v>
      </c>
      <c r="K49" s="299">
        <v>0</v>
      </c>
      <c r="L49" s="299">
        <v>0</v>
      </c>
      <c r="M49" s="299">
        <v>0</v>
      </c>
      <c r="N49" s="299">
        <v>0</v>
      </c>
      <c r="O49" s="299">
        <v>0</v>
      </c>
      <c r="P49" s="299">
        <v>0</v>
      </c>
      <c r="Q49" s="299">
        <v>0</v>
      </c>
      <c r="R49" s="299">
        <v>0</v>
      </c>
      <c r="S49" s="299">
        <v>0</v>
      </c>
      <c r="T49" s="299">
        <v>0</v>
      </c>
      <c r="U49" s="299">
        <v>0</v>
      </c>
      <c r="V49" s="299">
        <v>0</v>
      </c>
      <c r="W49" s="299">
        <v>0</v>
      </c>
      <c r="X49" s="299">
        <v>0</v>
      </c>
      <c r="Y49" s="299">
        <v>0</v>
      </c>
      <c r="Z49" s="299">
        <v>0</v>
      </c>
      <c r="AA49" s="299">
        <v>0</v>
      </c>
      <c r="AB49" s="299">
        <v>0</v>
      </c>
      <c r="AC49" s="299">
        <v>0</v>
      </c>
      <c r="AD49" s="299">
        <v>0</v>
      </c>
      <c r="AE49" s="299">
        <v>0</v>
      </c>
      <c r="AF49" s="299">
        <v>0</v>
      </c>
      <c r="AG49" s="299">
        <v>0</v>
      </c>
      <c r="AH49" s="299">
        <v>0</v>
      </c>
      <c r="AI49" s="299">
        <v>0</v>
      </c>
      <c r="AJ49" s="299">
        <v>0</v>
      </c>
      <c r="AK49" s="299">
        <v>0</v>
      </c>
      <c r="AL49" s="299">
        <v>0</v>
      </c>
      <c r="AM49" s="299">
        <v>0</v>
      </c>
      <c r="AN49" s="299">
        <v>0</v>
      </c>
      <c r="AO49" s="299">
        <v>0</v>
      </c>
      <c r="AP49" s="299">
        <v>0</v>
      </c>
      <c r="AQ49" s="299">
        <v>0</v>
      </c>
      <c r="AR49" s="299">
        <v>0</v>
      </c>
      <c r="AS49" s="299">
        <v>0</v>
      </c>
      <c r="AT49" s="299">
        <v>0</v>
      </c>
      <c r="AU49" s="299">
        <v>0</v>
      </c>
      <c r="AV49" s="299">
        <v>0</v>
      </c>
      <c r="AW49" s="299">
        <v>0</v>
      </c>
      <c r="AX49" s="299">
        <v>0</v>
      </c>
      <c r="AY49" s="299">
        <v>0</v>
      </c>
      <c r="AZ49" s="299">
        <v>0</v>
      </c>
      <c r="BA49" s="299">
        <v>0</v>
      </c>
      <c r="BB49" s="299">
        <v>0</v>
      </c>
      <c r="BC49" s="299">
        <v>0</v>
      </c>
      <c r="BD49" s="299">
        <v>3.8461538461538457E-2</v>
      </c>
      <c r="BE49" s="299">
        <v>3.8461538461538457E-2</v>
      </c>
      <c r="BF49" s="299">
        <v>3.8461538461538457E-2</v>
      </c>
      <c r="BG49" s="299">
        <v>3.8461538461538457E-2</v>
      </c>
      <c r="BH49" s="299">
        <v>3.8461538461538457E-2</v>
      </c>
      <c r="BI49" s="299">
        <v>3.8461538461538457E-2</v>
      </c>
      <c r="BJ49" s="299">
        <v>3.8461538461538457E-2</v>
      </c>
      <c r="BK49" s="299">
        <v>3.8461538461538457E-2</v>
      </c>
      <c r="BL49" s="299">
        <v>3.8461538461538457E-2</v>
      </c>
      <c r="BM49" s="299">
        <v>3.8461538461538457E-2</v>
      </c>
      <c r="BN49" s="299">
        <v>3.8461538461538457E-2</v>
      </c>
      <c r="BO49" s="299">
        <v>3.8461538461538457E-2</v>
      </c>
      <c r="BP49" s="299">
        <v>0</v>
      </c>
      <c r="BQ49" s="299">
        <v>0</v>
      </c>
      <c r="BR49" s="299">
        <v>0</v>
      </c>
      <c r="BS49" s="299">
        <v>0</v>
      </c>
      <c r="BT49" s="299">
        <v>0</v>
      </c>
      <c r="BU49" s="299">
        <v>0</v>
      </c>
      <c r="BV49" s="299">
        <v>0</v>
      </c>
      <c r="BW49" s="299">
        <v>0</v>
      </c>
      <c r="BX49" s="299">
        <v>0</v>
      </c>
      <c r="BY49" s="299">
        <v>0</v>
      </c>
      <c r="BZ49" s="299">
        <v>0</v>
      </c>
      <c r="CA49" s="299">
        <v>0</v>
      </c>
      <c r="CB49" s="299">
        <v>0</v>
      </c>
      <c r="CC49" s="299">
        <v>0</v>
      </c>
      <c r="CD49" s="299">
        <v>0</v>
      </c>
      <c r="CE49" s="299">
        <v>0</v>
      </c>
      <c r="CF49" s="299">
        <v>0</v>
      </c>
      <c r="CG49" s="299">
        <v>0</v>
      </c>
      <c r="CH49" s="299">
        <v>0</v>
      </c>
      <c r="CI49" s="299">
        <v>0</v>
      </c>
      <c r="CJ49" s="299">
        <v>0</v>
      </c>
      <c r="CK49" s="299">
        <v>0</v>
      </c>
      <c r="CL49" s="299">
        <v>0</v>
      </c>
      <c r="CM49" s="299">
        <v>0</v>
      </c>
      <c r="CN49" s="299">
        <v>0</v>
      </c>
      <c r="CO49" s="299">
        <v>0</v>
      </c>
      <c r="CP49" s="299">
        <v>0</v>
      </c>
      <c r="CQ49" s="299">
        <v>0</v>
      </c>
      <c r="CR49" s="299">
        <v>0</v>
      </c>
      <c r="CS49" s="299">
        <v>0</v>
      </c>
      <c r="CT49" s="299">
        <v>0</v>
      </c>
      <c r="CU49" s="299">
        <v>0</v>
      </c>
      <c r="CV49" s="299">
        <v>0</v>
      </c>
      <c r="CW49" s="299">
        <v>0</v>
      </c>
      <c r="CX49" s="299">
        <v>0</v>
      </c>
      <c r="CY49" s="299">
        <v>0</v>
      </c>
      <c r="DA49" s="300">
        <f t="shared" si="120"/>
        <v>0</v>
      </c>
      <c r="DB49" s="300">
        <f t="shared" si="121"/>
        <v>0</v>
      </c>
      <c r="DC49" s="300">
        <f t="shared" si="122"/>
        <v>0</v>
      </c>
      <c r="DD49" s="300">
        <f t="shared" si="123"/>
        <v>0</v>
      </c>
      <c r="DE49" s="300">
        <f t="shared" si="124"/>
        <v>0</v>
      </c>
      <c r="DF49" s="300">
        <f t="shared" si="125"/>
        <v>0</v>
      </c>
      <c r="DG49" s="300">
        <f t="shared" si="126"/>
        <v>0</v>
      </c>
      <c r="DH49" s="300">
        <f t="shared" si="127"/>
        <v>0</v>
      </c>
      <c r="DI49" s="300">
        <f t="shared" si="128"/>
        <v>0</v>
      </c>
      <c r="DJ49" s="300">
        <f t="shared" si="129"/>
        <v>0</v>
      </c>
      <c r="DK49" s="300">
        <f t="shared" si="130"/>
        <v>0</v>
      </c>
      <c r="DL49" s="300">
        <f t="shared" si="131"/>
        <v>0</v>
      </c>
      <c r="DM49" s="300">
        <f t="shared" si="132"/>
        <v>0</v>
      </c>
      <c r="DN49" s="300">
        <f t="shared" si="133"/>
        <v>0</v>
      </c>
      <c r="DO49" s="300">
        <f t="shared" si="134"/>
        <v>0</v>
      </c>
      <c r="DP49" s="300">
        <f t="shared" si="135"/>
        <v>0</v>
      </c>
      <c r="DQ49" s="300">
        <f t="shared" si="136"/>
        <v>0</v>
      </c>
      <c r="DR49" s="300">
        <f t="shared" si="137"/>
        <v>0</v>
      </c>
      <c r="DS49" s="300">
        <f t="shared" si="138"/>
        <v>0</v>
      </c>
      <c r="DT49" s="300">
        <f t="shared" si="139"/>
        <v>0</v>
      </c>
      <c r="DU49" s="300">
        <f t="shared" si="140"/>
        <v>0</v>
      </c>
      <c r="DV49" s="300">
        <f t="shared" si="141"/>
        <v>0</v>
      </c>
      <c r="DW49" s="300">
        <f t="shared" si="142"/>
        <v>0</v>
      </c>
      <c r="DX49" s="300">
        <f t="shared" si="143"/>
        <v>0</v>
      </c>
      <c r="DY49" s="300">
        <f t="shared" si="144"/>
        <v>0</v>
      </c>
      <c r="DZ49" s="300">
        <f t="shared" si="145"/>
        <v>0</v>
      </c>
      <c r="EA49" s="300">
        <f t="shared" si="146"/>
        <v>0</v>
      </c>
      <c r="EB49" s="300">
        <f t="shared" si="147"/>
        <v>0</v>
      </c>
      <c r="EC49" s="300">
        <f t="shared" si="148"/>
        <v>0</v>
      </c>
      <c r="ED49" s="300">
        <f t="shared" si="149"/>
        <v>0</v>
      </c>
      <c r="EE49" s="300">
        <f t="shared" si="150"/>
        <v>0</v>
      </c>
      <c r="EF49" s="300">
        <f t="shared" si="151"/>
        <v>0</v>
      </c>
      <c r="EG49" s="300">
        <f t="shared" si="152"/>
        <v>0</v>
      </c>
      <c r="EH49" s="300">
        <f t="shared" si="153"/>
        <v>0</v>
      </c>
      <c r="EI49" s="300">
        <f t="shared" si="154"/>
        <v>0</v>
      </c>
      <c r="EJ49" s="300">
        <f t="shared" si="155"/>
        <v>0</v>
      </c>
      <c r="EK49" s="300">
        <f t="shared" si="156"/>
        <v>0</v>
      </c>
      <c r="EL49" s="300">
        <f t="shared" si="157"/>
        <v>0</v>
      </c>
      <c r="EM49" s="300">
        <f t="shared" si="158"/>
        <v>0</v>
      </c>
      <c r="EN49" s="300">
        <f t="shared" si="159"/>
        <v>0</v>
      </c>
      <c r="EO49" s="300">
        <f t="shared" si="160"/>
        <v>0</v>
      </c>
      <c r="EP49" s="300">
        <f t="shared" si="161"/>
        <v>0</v>
      </c>
      <c r="EQ49" s="300">
        <f t="shared" si="162"/>
        <v>0</v>
      </c>
      <c r="ER49" s="300">
        <f t="shared" si="163"/>
        <v>0</v>
      </c>
      <c r="ES49" s="300">
        <f t="shared" si="164"/>
        <v>0</v>
      </c>
      <c r="ET49" s="300">
        <f t="shared" si="165"/>
        <v>0</v>
      </c>
      <c r="EU49" s="300">
        <f t="shared" si="166"/>
        <v>0</v>
      </c>
      <c r="EV49" s="300">
        <f t="shared" si="167"/>
        <v>0</v>
      </c>
      <c r="EW49" s="300">
        <f t="shared" si="168"/>
        <v>1196.107</v>
      </c>
      <c r="EX49" s="300">
        <f t="shared" si="169"/>
        <v>1196.107</v>
      </c>
      <c r="EY49" s="300">
        <f t="shared" si="170"/>
        <v>1196.107</v>
      </c>
      <c r="EZ49" s="300">
        <f t="shared" si="171"/>
        <v>1196.107</v>
      </c>
      <c r="FA49" s="300">
        <f t="shared" si="172"/>
        <v>1196.107</v>
      </c>
      <c r="FB49" s="300">
        <f t="shared" si="173"/>
        <v>1196.107</v>
      </c>
      <c r="FC49" s="300">
        <f t="shared" si="174"/>
        <v>1196.107</v>
      </c>
      <c r="FD49" s="300">
        <f t="shared" si="175"/>
        <v>1196.107</v>
      </c>
      <c r="FE49" s="300">
        <f t="shared" si="176"/>
        <v>1196.107</v>
      </c>
      <c r="FF49" s="300">
        <f t="shared" si="177"/>
        <v>1196.107</v>
      </c>
      <c r="FG49" s="300">
        <f t="shared" si="178"/>
        <v>1196.107</v>
      </c>
      <c r="FH49" s="300">
        <f t="shared" si="179"/>
        <v>1196.107</v>
      </c>
      <c r="FI49" s="300">
        <f t="shared" si="180"/>
        <v>0</v>
      </c>
      <c r="FJ49" s="300">
        <f t="shared" si="181"/>
        <v>0</v>
      </c>
      <c r="FK49" s="300">
        <f t="shared" si="182"/>
        <v>0</v>
      </c>
      <c r="FL49" s="300">
        <f t="shared" si="183"/>
        <v>0</v>
      </c>
      <c r="FM49" s="300">
        <f t="shared" si="184"/>
        <v>0</v>
      </c>
      <c r="FN49" s="300">
        <f t="shared" si="185"/>
        <v>0</v>
      </c>
      <c r="FO49" s="300">
        <f t="shared" si="186"/>
        <v>0</v>
      </c>
      <c r="FP49" s="300">
        <f t="shared" si="187"/>
        <v>0</v>
      </c>
      <c r="FQ49" s="300">
        <f t="shared" si="188"/>
        <v>0</v>
      </c>
      <c r="FR49" s="300">
        <f t="shared" si="189"/>
        <v>0</v>
      </c>
      <c r="FS49" s="300">
        <f t="shared" si="190"/>
        <v>0</v>
      </c>
      <c r="FT49" s="300">
        <f t="shared" si="191"/>
        <v>0</v>
      </c>
      <c r="FU49" s="300">
        <f t="shared" si="192"/>
        <v>0</v>
      </c>
      <c r="FV49" s="300">
        <f t="shared" si="193"/>
        <v>0</v>
      </c>
      <c r="FW49" s="300">
        <f t="shared" si="194"/>
        <v>0</v>
      </c>
      <c r="FX49" s="300">
        <f t="shared" si="195"/>
        <v>0</v>
      </c>
      <c r="FY49" s="300">
        <f t="shared" si="196"/>
        <v>0</v>
      </c>
      <c r="FZ49" s="300">
        <f t="shared" si="197"/>
        <v>0</v>
      </c>
      <c r="GA49" s="300">
        <f t="shared" si="198"/>
        <v>0</v>
      </c>
      <c r="GB49" s="300">
        <f t="shared" si="199"/>
        <v>0</v>
      </c>
      <c r="GC49" s="300">
        <f t="shared" si="200"/>
        <v>0</v>
      </c>
      <c r="GD49" s="300">
        <f t="shared" si="201"/>
        <v>0</v>
      </c>
      <c r="GE49" s="300">
        <f t="shared" si="202"/>
        <v>0</v>
      </c>
      <c r="GF49" s="300">
        <f t="shared" si="203"/>
        <v>0</v>
      </c>
      <c r="GG49" s="300">
        <f t="shared" si="204"/>
        <v>0</v>
      </c>
      <c r="GH49" s="300">
        <f t="shared" si="205"/>
        <v>0</v>
      </c>
      <c r="GI49" s="300">
        <f t="shared" si="206"/>
        <v>0</v>
      </c>
      <c r="GJ49" s="300">
        <f t="shared" si="207"/>
        <v>0</v>
      </c>
      <c r="GK49" s="300">
        <f t="shared" si="208"/>
        <v>0</v>
      </c>
      <c r="GL49" s="300">
        <f t="shared" si="209"/>
        <v>0</v>
      </c>
      <c r="GM49" s="300">
        <f t="shared" si="210"/>
        <v>0</v>
      </c>
      <c r="GN49" s="300">
        <f t="shared" si="211"/>
        <v>0</v>
      </c>
      <c r="GO49" s="300">
        <f t="shared" si="212"/>
        <v>0</v>
      </c>
      <c r="GP49" s="300">
        <f t="shared" si="213"/>
        <v>0</v>
      </c>
      <c r="GQ49" s="300">
        <f t="shared" si="214"/>
        <v>0</v>
      </c>
      <c r="GR49" s="300">
        <f t="shared" si="215"/>
        <v>0</v>
      </c>
      <c r="GT49" s="120" t="str">
        <f>'Key assumptions'!$E$121</f>
        <v>$ Real (2024-2025)</v>
      </c>
      <c r="GU49" s="272"/>
      <c r="GV49" s="272"/>
      <c r="GW49" s="272"/>
      <c r="GX49" s="232">
        <f t="shared" si="216"/>
        <v>0</v>
      </c>
      <c r="GY49" s="232">
        <f t="shared" si="216"/>
        <v>0</v>
      </c>
      <c r="GZ49" s="232">
        <f t="shared" si="216"/>
        <v>0</v>
      </c>
      <c r="HA49" s="232">
        <f t="shared" si="117"/>
        <v>0</v>
      </c>
      <c r="HB49" s="232">
        <f t="shared" si="217"/>
        <v>14353.284</v>
      </c>
      <c r="HC49" s="232">
        <f t="shared" si="217"/>
        <v>0</v>
      </c>
      <c r="HD49" s="232">
        <f t="shared" si="217"/>
        <v>0</v>
      </c>
      <c r="HE49" s="232">
        <f t="shared" si="217"/>
        <v>0</v>
      </c>
      <c r="HF49" s="232">
        <f t="shared" si="116"/>
        <v>14353.284</v>
      </c>
      <c r="HG49" s="232">
        <v>0</v>
      </c>
    </row>
    <row r="50" spans="1:215" hidden="1" x14ac:dyDescent="0.2">
      <c r="A50" s="298" t="s">
        <v>234</v>
      </c>
      <c r="B50" s="334" t="s">
        <v>295</v>
      </c>
      <c r="C50" s="298" t="s">
        <v>240</v>
      </c>
      <c r="D50" s="298" t="s">
        <v>296</v>
      </c>
      <c r="E50" s="298" t="s">
        <v>264</v>
      </c>
      <c r="F50" s="299">
        <v>246.30926666666664</v>
      </c>
      <c r="G50" s="299"/>
      <c r="H50" s="299">
        <v>0</v>
      </c>
      <c r="I50" s="299">
        <v>0</v>
      </c>
      <c r="J50" s="299">
        <v>0</v>
      </c>
      <c r="K50" s="299">
        <v>0</v>
      </c>
      <c r="L50" s="299">
        <v>0</v>
      </c>
      <c r="M50" s="299">
        <v>0</v>
      </c>
      <c r="N50" s="299">
        <v>0</v>
      </c>
      <c r="O50" s="299">
        <v>0</v>
      </c>
      <c r="P50" s="299">
        <v>0</v>
      </c>
      <c r="Q50" s="299">
        <v>0</v>
      </c>
      <c r="R50" s="299">
        <v>0</v>
      </c>
      <c r="S50" s="299">
        <v>0</v>
      </c>
      <c r="T50" s="299">
        <v>0</v>
      </c>
      <c r="U50" s="299">
        <v>0</v>
      </c>
      <c r="V50" s="299">
        <v>0</v>
      </c>
      <c r="W50" s="299">
        <v>0</v>
      </c>
      <c r="X50" s="299">
        <v>0</v>
      </c>
      <c r="Y50" s="299">
        <v>0</v>
      </c>
      <c r="Z50" s="299">
        <v>0</v>
      </c>
      <c r="AA50" s="299">
        <v>0</v>
      </c>
      <c r="AB50" s="299">
        <v>0</v>
      </c>
      <c r="AC50" s="299">
        <v>0</v>
      </c>
      <c r="AD50" s="299">
        <v>0</v>
      </c>
      <c r="AE50" s="299">
        <v>0</v>
      </c>
      <c r="AF50" s="299">
        <v>0.76923076923076927</v>
      </c>
      <c r="AG50" s="299">
        <v>0.76923076923076927</v>
      </c>
      <c r="AH50" s="299">
        <v>0.76923076923076927</v>
      </c>
      <c r="AI50" s="299">
        <v>0.76923076923076927</v>
      </c>
      <c r="AJ50" s="299">
        <v>0.76923076923076927</v>
      </c>
      <c r="AK50" s="299">
        <v>0.76923076923076927</v>
      </c>
      <c r="AL50" s="299">
        <v>0.76923076923076927</v>
      </c>
      <c r="AM50" s="299">
        <v>0.76923076923076927</v>
      </c>
      <c r="AN50" s="299">
        <v>0.76923076923076927</v>
      </c>
      <c r="AO50" s="299">
        <v>0.76923076923076927</v>
      </c>
      <c r="AP50" s="299">
        <v>0.76923076923076927</v>
      </c>
      <c r="AQ50" s="299">
        <v>0.76923076923076927</v>
      </c>
      <c r="AR50" s="299">
        <v>0.15384615384615385</v>
      </c>
      <c r="AS50" s="299">
        <v>0.15384615384615385</v>
      </c>
      <c r="AT50" s="299">
        <v>0.15384615384615385</v>
      </c>
      <c r="AU50" s="299">
        <v>0.15384615384615385</v>
      </c>
      <c r="AV50" s="299">
        <v>0.15384615384615385</v>
      </c>
      <c r="AW50" s="299">
        <v>0.15384615384615385</v>
      </c>
      <c r="AX50" s="299">
        <v>0.15384615384615385</v>
      </c>
      <c r="AY50" s="299">
        <v>0.15384615384615385</v>
      </c>
      <c r="AZ50" s="299">
        <v>0.15384615384615385</v>
      </c>
      <c r="BA50" s="299">
        <v>0.15384615384615385</v>
      </c>
      <c r="BB50" s="299">
        <v>0.15384615384615385</v>
      </c>
      <c r="BC50" s="299">
        <v>0.15384615384615385</v>
      </c>
      <c r="BD50" s="299">
        <v>0</v>
      </c>
      <c r="BE50" s="299">
        <v>0</v>
      </c>
      <c r="BF50" s="299">
        <v>0</v>
      </c>
      <c r="BG50" s="299">
        <v>0</v>
      </c>
      <c r="BH50" s="299">
        <v>0</v>
      </c>
      <c r="BI50" s="299">
        <v>0</v>
      </c>
      <c r="BJ50" s="299">
        <v>0</v>
      </c>
      <c r="BK50" s="299">
        <v>0</v>
      </c>
      <c r="BL50" s="299">
        <v>0</v>
      </c>
      <c r="BM50" s="299">
        <v>0</v>
      </c>
      <c r="BN50" s="299">
        <v>0</v>
      </c>
      <c r="BO50" s="299">
        <v>0</v>
      </c>
      <c r="BP50" s="299">
        <v>0</v>
      </c>
      <c r="BQ50" s="299">
        <v>0</v>
      </c>
      <c r="BR50" s="299">
        <v>0</v>
      </c>
      <c r="BS50" s="299">
        <v>0</v>
      </c>
      <c r="BT50" s="299">
        <v>0</v>
      </c>
      <c r="BU50" s="299">
        <v>0</v>
      </c>
      <c r="BV50" s="299">
        <v>0</v>
      </c>
      <c r="BW50" s="299">
        <v>0</v>
      </c>
      <c r="BX50" s="299">
        <v>0</v>
      </c>
      <c r="BY50" s="299">
        <v>0</v>
      </c>
      <c r="BZ50" s="299">
        <v>0</v>
      </c>
      <c r="CA50" s="299">
        <v>0</v>
      </c>
      <c r="CB50" s="299">
        <v>0</v>
      </c>
      <c r="CC50" s="299">
        <v>0</v>
      </c>
      <c r="CD50" s="299">
        <v>0</v>
      </c>
      <c r="CE50" s="299">
        <v>0</v>
      </c>
      <c r="CF50" s="299">
        <v>0</v>
      </c>
      <c r="CG50" s="299">
        <v>0</v>
      </c>
      <c r="CH50" s="299">
        <v>0</v>
      </c>
      <c r="CI50" s="299">
        <v>0</v>
      </c>
      <c r="CJ50" s="299">
        <v>0</v>
      </c>
      <c r="CK50" s="299">
        <v>0</v>
      </c>
      <c r="CL50" s="299">
        <v>0</v>
      </c>
      <c r="CM50" s="299">
        <v>0</v>
      </c>
      <c r="CN50" s="299">
        <v>0</v>
      </c>
      <c r="CO50" s="299">
        <v>0</v>
      </c>
      <c r="CP50" s="299">
        <v>0</v>
      </c>
      <c r="CQ50" s="299">
        <v>0</v>
      </c>
      <c r="CR50" s="299">
        <v>0</v>
      </c>
      <c r="CS50" s="299">
        <v>0</v>
      </c>
      <c r="CT50" s="299">
        <v>0</v>
      </c>
      <c r="CU50" s="299">
        <v>0</v>
      </c>
      <c r="CV50" s="299">
        <v>0</v>
      </c>
      <c r="CW50" s="299">
        <v>0</v>
      </c>
      <c r="CX50" s="299">
        <v>0</v>
      </c>
      <c r="CY50" s="299">
        <v>0</v>
      </c>
      <c r="DA50" s="300">
        <f t="shared" si="120"/>
        <v>0</v>
      </c>
      <c r="DB50" s="300">
        <f t="shared" si="121"/>
        <v>0</v>
      </c>
      <c r="DC50" s="300">
        <f t="shared" si="122"/>
        <v>0</v>
      </c>
      <c r="DD50" s="300">
        <f t="shared" si="123"/>
        <v>0</v>
      </c>
      <c r="DE50" s="300">
        <f t="shared" si="124"/>
        <v>0</v>
      </c>
      <c r="DF50" s="300">
        <f t="shared" si="125"/>
        <v>0</v>
      </c>
      <c r="DG50" s="300">
        <f t="shared" si="126"/>
        <v>0</v>
      </c>
      <c r="DH50" s="300">
        <f t="shared" si="127"/>
        <v>0</v>
      </c>
      <c r="DI50" s="300">
        <f t="shared" si="128"/>
        <v>0</v>
      </c>
      <c r="DJ50" s="300">
        <f t="shared" si="129"/>
        <v>0</v>
      </c>
      <c r="DK50" s="300">
        <f t="shared" si="130"/>
        <v>0</v>
      </c>
      <c r="DL50" s="300">
        <f t="shared" si="131"/>
        <v>0</v>
      </c>
      <c r="DM50" s="300">
        <f t="shared" si="132"/>
        <v>0</v>
      </c>
      <c r="DN50" s="300">
        <f t="shared" si="133"/>
        <v>0</v>
      </c>
      <c r="DO50" s="300">
        <f t="shared" si="134"/>
        <v>0</v>
      </c>
      <c r="DP50" s="300">
        <f t="shared" si="135"/>
        <v>0</v>
      </c>
      <c r="DQ50" s="300">
        <f t="shared" si="136"/>
        <v>0</v>
      </c>
      <c r="DR50" s="300">
        <f t="shared" si="137"/>
        <v>0</v>
      </c>
      <c r="DS50" s="300">
        <f t="shared" si="138"/>
        <v>0</v>
      </c>
      <c r="DT50" s="300">
        <f t="shared" si="139"/>
        <v>0</v>
      </c>
      <c r="DU50" s="300">
        <f t="shared" si="140"/>
        <v>0</v>
      </c>
      <c r="DV50" s="300">
        <f t="shared" si="141"/>
        <v>0</v>
      </c>
      <c r="DW50" s="300">
        <f t="shared" si="142"/>
        <v>0</v>
      </c>
      <c r="DX50" s="300">
        <f t="shared" si="143"/>
        <v>0</v>
      </c>
      <c r="DY50" s="300">
        <f t="shared" si="144"/>
        <v>28420.299999999996</v>
      </c>
      <c r="DZ50" s="300">
        <f t="shared" si="145"/>
        <v>28420.299999999996</v>
      </c>
      <c r="EA50" s="300">
        <f t="shared" si="146"/>
        <v>28420.299999999996</v>
      </c>
      <c r="EB50" s="300">
        <f t="shared" si="147"/>
        <v>28420.299999999996</v>
      </c>
      <c r="EC50" s="300">
        <f t="shared" si="148"/>
        <v>28420.299999999996</v>
      </c>
      <c r="ED50" s="300">
        <f t="shared" si="149"/>
        <v>28420.299999999996</v>
      </c>
      <c r="EE50" s="300">
        <f t="shared" si="150"/>
        <v>28420.299999999996</v>
      </c>
      <c r="EF50" s="300">
        <f t="shared" si="151"/>
        <v>28420.299999999996</v>
      </c>
      <c r="EG50" s="300">
        <f t="shared" si="152"/>
        <v>28420.299999999996</v>
      </c>
      <c r="EH50" s="300">
        <f t="shared" si="153"/>
        <v>28420.299999999996</v>
      </c>
      <c r="EI50" s="300">
        <f t="shared" si="154"/>
        <v>28420.299999999996</v>
      </c>
      <c r="EJ50" s="300">
        <f t="shared" si="155"/>
        <v>28420.299999999996</v>
      </c>
      <c r="EK50" s="300">
        <f t="shared" si="156"/>
        <v>5684.0599999999995</v>
      </c>
      <c r="EL50" s="300">
        <f t="shared" si="157"/>
        <v>5684.0599999999995</v>
      </c>
      <c r="EM50" s="300">
        <f t="shared" si="158"/>
        <v>5684.0599999999995</v>
      </c>
      <c r="EN50" s="300">
        <f t="shared" si="159"/>
        <v>5684.0599999999995</v>
      </c>
      <c r="EO50" s="300">
        <f t="shared" si="160"/>
        <v>5684.0599999999995</v>
      </c>
      <c r="EP50" s="300">
        <f t="shared" si="161"/>
        <v>5684.0599999999995</v>
      </c>
      <c r="EQ50" s="300">
        <f t="shared" si="162"/>
        <v>5684.0599999999995</v>
      </c>
      <c r="ER50" s="300">
        <f t="shared" si="163"/>
        <v>5684.0599999999995</v>
      </c>
      <c r="ES50" s="300">
        <f t="shared" si="164"/>
        <v>5684.0599999999995</v>
      </c>
      <c r="ET50" s="300">
        <f t="shared" si="165"/>
        <v>5684.0599999999995</v>
      </c>
      <c r="EU50" s="300">
        <f t="shared" si="166"/>
        <v>5684.0599999999995</v>
      </c>
      <c r="EV50" s="300">
        <f t="shared" si="167"/>
        <v>5684.0599999999995</v>
      </c>
      <c r="EW50" s="300">
        <f t="shared" si="168"/>
        <v>0</v>
      </c>
      <c r="EX50" s="300">
        <f t="shared" si="169"/>
        <v>0</v>
      </c>
      <c r="EY50" s="300">
        <f t="shared" si="170"/>
        <v>0</v>
      </c>
      <c r="EZ50" s="300">
        <f t="shared" si="171"/>
        <v>0</v>
      </c>
      <c r="FA50" s="300">
        <f t="shared" si="172"/>
        <v>0</v>
      </c>
      <c r="FB50" s="300">
        <f t="shared" si="173"/>
        <v>0</v>
      </c>
      <c r="FC50" s="300">
        <f t="shared" si="174"/>
        <v>0</v>
      </c>
      <c r="FD50" s="300">
        <f t="shared" si="175"/>
        <v>0</v>
      </c>
      <c r="FE50" s="300">
        <f t="shared" si="176"/>
        <v>0</v>
      </c>
      <c r="FF50" s="300">
        <f t="shared" si="177"/>
        <v>0</v>
      </c>
      <c r="FG50" s="300">
        <f t="shared" si="178"/>
        <v>0</v>
      </c>
      <c r="FH50" s="300">
        <f t="shared" si="179"/>
        <v>0</v>
      </c>
      <c r="FI50" s="300">
        <f t="shared" si="180"/>
        <v>0</v>
      </c>
      <c r="FJ50" s="300">
        <f t="shared" si="181"/>
        <v>0</v>
      </c>
      <c r="FK50" s="300">
        <f t="shared" si="182"/>
        <v>0</v>
      </c>
      <c r="FL50" s="300">
        <f t="shared" si="183"/>
        <v>0</v>
      </c>
      <c r="FM50" s="300">
        <f t="shared" si="184"/>
        <v>0</v>
      </c>
      <c r="FN50" s="300">
        <f t="shared" si="185"/>
        <v>0</v>
      </c>
      <c r="FO50" s="300">
        <f t="shared" si="186"/>
        <v>0</v>
      </c>
      <c r="FP50" s="300">
        <f t="shared" si="187"/>
        <v>0</v>
      </c>
      <c r="FQ50" s="300">
        <f t="shared" si="188"/>
        <v>0</v>
      </c>
      <c r="FR50" s="300">
        <f t="shared" si="189"/>
        <v>0</v>
      </c>
      <c r="FS50" s="300">
        <f t="shared" si="190"/>
        <v>0</v>
      </c>
      <c r="FT50" s="300">
        <f t="shared" si="191"/>
        <v>0</v>
      </c>
      <c r="FU50" s="300">
        <f t="shared" si="192"/>
        <v>0</v>
      </c>
      <c r="FV50" s="300">
        <f t="shared" si="193"/>
        <v>0</v>
      </c>
      <c r="FW50" s="300">
        <f t="shared" si="194"/>
        <v>0</v>
      </c>
      <c r="FX50" s="300">
        <f t="shared" si="195"/>
        <v>0</v>
      </c>
      <c r="FY50" s="300">
        <f t="shared" si="196"/>
        <v>0</v>
      </c>
      <c r="FZ50" s="300">
        <f t="shared" si="197"/>
        <v>0</v>
      </c>
      <c r="GA50" s="300">
        <f t="shared" si="198"/>
        <v>0</v>
      </c>
      <c r="GB50" s="300">
        <f t="shared" si="199"/>
        <v>0</v>
      </c>
      <c r="GC50" s="300">
        <f t="shared" si="200"/>
        <v>0</v>
      </c>
      <c r="GD50" s="300">
        <f t="shared" si="201"/>
        <v>0</v>
      </c>
      <c r="GE50" s="300">
        <f t="shared" si="202"/>
        <v>0</v>
      </c>
      <c r="GF50" s="300">
        <f t="shared" si="203"/>
        <v>0</v>
      </c>
      <c r="GG50" s="300">
        <f t="shared" si="204"/>
        <v>0</v>
      </c>
      <c r="GH50" s="300">
        <f t="shared" si="205"/>
        <v>0</v>
      </c>
      <c r="GI50" s="300">
        <f t="shared" si="206"/>
        <v>0</v>
      </c>
      <c r="GJ50" s="300">
        <f t="shared" si="207"/>
        <v>0</v>
      </c>
      <c r="GK50" s="300">
        <f t="shared" si="208"/>
        <v>0</v>
      </c>
      <c r="GL50" s="300">
        <f t="shared" si="209"/>
        <v>0</v>
      </c>
      <c r="GM50" s="300">
        <f t="shared" si="210"/>
        <v>0</v>
      </c>
      <c r="GN50" s="300">
        <f t="shared" si="211"/>
        <v>0</v>
      </c>
      <c r="GO50" s="300">
        <f t="shared" si="212"/>
        <v>0</v>
      </c>
      <c r="GP50" s="300">
        <f t="shared" si="213"/>
        <v>0</v>
      </c>
      <c r="GQ50" s="300">
        <f t="shared" si="214"/>
        <v>0</v>
      </c>
      <c r="GR50" s="300">
        <f t="shared" si="215"/>
        <v>0</v>
      </c>
      <c r="GT50" s="120" t="str">
        <f>'Key assumptions'!$E$121</f>
        <v>$ Real (2024-2025)</v>
      </c>
      <c r="GU50" s="272"/>
      <c r="GV50" s="272"/>
      <c r="GW50" s="272"/>
      <c r="GX50" s="232">
        <f t="shared" si="216"/>
        <v>0</v>
      </c>
      <c r="GY50" s="232">
        <f t="shared" si="216"/>
        <v>0</v>
      </c>
      <c r="GZ50" s="232">
        <f t="shared" si="216"/>
        <v>341043.59999999992</v>
      </c>
      <c r="HA50" s="232">
        <f t="shared" si="117"/>
        <v>68208.719999999987</v>
      </c>
      <c r="HB50" s="232">
        <f t="shared" si="217"/>
        <v>0</v>
      </c>
      <c r="HC50" s="232">
        <f t="shared" si="217"/>
        <v>0</v>
      </c>
      <c r="HD50" s="232">
        <f t="shared" si="217"/>
        <v>0</v>
      </c>
      <c r="HE50" s="232">
        <f t="shared" si="217"/>
        <v>0</v>
      </c>
      <c r="HF50" s="232">
        <f t="shared" si="116"/>
        <v>409252.31999999989</v>
      </c>
      <c r="HG50" s="232">
        <v>0</v>
      </c>
    </row>
    <row r="51" spans="1:215" x14ac:dyDescent="0.2">
      <c r="A51" s="298" t="s">
        <v>234</v>
      </c>
      <c r="B51" s="348" t="s">
        <v>335</v>
      </c>
      <c r="C51" s="298" t="s">
        <v>243</v>
      </c>
      <c r="D51" s="298" t="s">
        <v>296</v>
      </c>
      <c r="E51" s="348" t="s">
        <v>335</v>
      </c>
      <c r="F51" s="299">
        <v>207.32521333333335</v>
      </c>
      <c r="G51" s="299"/>
      <c r="H51" s="299">
        <v>0</v>
      </c>
      <c r="I51" s="299">
        <v>0</v>
      </c>
      <c r="J51" s="299">
        <v>0</v>
      </c>
      <c r="K51" s="299">
        <v>0</v>
      </c>
      <c r="L51" s="299">
        <v>0</v>
      </c>
      <c r="M51" s="299">
        <v>0</v>
      </c>
      <c r="N51" s="299">
        <v>0</v>
      </c>
      <c r="O51" s="299">
        <v>0</v>
      </c>
      <c r="P51" s="299">
        <v>0</v>
      </c>
      <c r="Q51" s="299">
        <v>0</v>
      </c>
      <c r="R51" s="299">
        <v>0</v>
      </c>
      <c r="S51" s="299">
        <v>0</v>
      </c>
      <c r="T51" s="299">
        <v>0</v>
      </c>
      <c r="U51" s="299">
        <v>0</v>
      </c>
      <c r="V51" s="299">
        <v>0</v>
      </c>
      <c r="W51" s="299">
        <v>0</v>
      </c>
      <c r="X51" s="299">
        <v>0</v>
      </c>
      <c r="Y51" s="299">
        <v>0</v>
      </c>
      <c r="Z51" s="299">
        <v>0</v>
      </c>
      <c r="AA51" s="299">
        <v>0</v>
      </c>
      <c r="AB51" s="299">
        <v>0</v>
      </c>
      <c r="AC51" s="299">
        <v>0</v>
      </c>
      <c r="AD51" s="299">
        <v>0</v>
      </c>
      <c r="AE51" s="299">
        <v>0</v>
      </c>
      <c r="AF51" s="299">
        <v>0.76923076923076927</v>
      </c>
      <c r="AG51" s="299">
        <v>0.76923076923076927</v>
      </c>
      <c r="AH51" s="299">
        <v>0.76923076923076927</v>
      </c>
      <c r="AI51" s="299">
        <v>0.76923076923076927</v>
      </c>
      <c r="AJ51" s="299">
        <v>0.76923076923076927</v>
      </c>
      <c r="AK51" s="299">
        <v>0.76923076923076927</v>
      </c>
      <c r="AL51" s="299">
        <v>0.76923076923076927</v>
      </c>
      <c r="AM51" s="299">
        <v>0.76923076923076927</v>
      </c>
      <c r="AN51" s="299">
        <v>0.76923076923076927</v>
      </c>
      <c r="AO51" s="299">
        <v>0.76923076923076927</v>
      </c>
      <c r="AP51" s="299">
        <v>0.76923076923076927</v>
      </c>
      <c r="AQ51" s="299">
        <v>0.76923076923076927</v>
      </c>
      <c r="AR51" s="299">
        <v>0.15384615384615383</v>
      </c>
      <c r="AS51" s="299">
        <v>0.15384615384615383</v>
      </c>
      <c r="AT51" s="299">
        <v>0.15384615384615383</v>
      </c>
      <c r="AU51" s="299">
        <v>0.15384615384615383</v>
      </c>
      <c r="AV51" s="299">
        <v>0.15384615384615383</v>
      </c>
      <c r="AW51" s="299">
        <v>0.15384615384615383</v>
      </c>
      <c r="AX51" s="299">
        <v>0.15384615384615383</v>
      </c>
      <c r="AY51" s="299">
        <v>0.15384615384615383</v>
      </c>
      <c r="AZ51" s="299">
        <v>0.15384615384615383</v>
      </c>
      <c r="BA51" s="299">
        <v>0.15384615384615383</v>
      </c>
      <c r="BB51" s="299">
        <v>0.15384615384615383</v>
      </c>
      <c r="BC51" s="299">
        <v>0.15384615384615383</v>
      </c>
      <c r="BD51" s="299">
        <v>0</v>
      </c>
      <c r="BE51" s="299">
        <v>0</v>
      </c>
      <c r="BF51" s="299">
        <v>0</v>
      </c>
      <c r="BG51" s="299">
        <v>0</v>
      </c>
      <c r="BH51" s="299">
        <v>0</v>
      </c>
      <c r="BI51" s="299">
        <v>0</v>
      </c>
      <c r="BJ51" s="299">
        <v>0</v>
      </c>
      <c r="BK51" s="299">
        <v>0</v>
      </c>
      <c r="BL51" s="299">
        <v>0</v>
      </c>
      <c r="BM51" s="299">
        <v>0</v>
      </c>
      <c r="BN51" s="299">
        <v>0</v>
      </c>
      <c r="BO51" s="299">
        <v>0</v>
      </c>
      <c r="BP51" s="299">
        <v>0</v>
      </c>
      <c r="BQ51" s="299">
        <v>0</v>
      </c>
      <c r="BR51" s="299">
        <v>0</v>
      </c>
      <c r="BS51" s="299">
        <v>0</v>
      </c>
      <c r="BT51" s="299">
        <v>0</v>
      </c>
      <c r="BU51" s="299">
        <v>0</v>
      </c>
      <c r="BV51" s="299">
        <v>0</v>
      </c>
      <c r="BW51" s="299">
        <v>0</v>
      </c>
      <c r="BX51" s="299">
        <v>0</v>
      </c>
      <c r="BY51" s="299">
        <v>0</v>
      </c>
      <c r="BZ51" s="299">
        <v>0</v>
      </c>
      <c r="CA51" s="299">
        <v>0</v>
      </c>
      <c r="CB51" s="299">
        <v>0</v>
      </c>
      <c r="CC51" s="299">
        <v>0</v>
      </c>
      <c r="CD51" s="299">
        <v>0</v>
      </c>
      <c r="CE51" s="299">
        <v>0</v>
      </c>
      <c r="CF51" s="299">
        <v>0</v>
      </c>
      <c r="CG51" s="299">
        <v>0</v>
      </c>
      <c r="CH51" s="299">
        <v>0</v>
      </c>
      <c r="CI51" s="299">
        <v>0</v>
      </c>
      <c r="CJ51" s="299">
        <v>0</v>
      </c>
      <c r="CK51" s="299">
        <v>0</v>
      </c>
      <c r="CL51" s="299">
        <v>0</v>
      </c>
      <c r="CM51" s="299">
        <v>0</v>
      </c>
      <c r="CN51" s="299">
        <v>0</v>
      </c>
      <c r="CO51" s="299">
        <v>0</v>
      </c>
      <c r="CP51" s="299">
        <v>0</v>
      </c>
      <c r="CQ51" s="299">
        <v>0</v>
      </c>
      <c r="CR51" s="299">
        <v>0</v>
      </c>
      <c r="CS51" s="299">
        <v>0</v>
      </c>
      <c r="CT51" s="299">
        <v>0</v>
      </c>
      <c r="CU51" s="299">
        <v>0</v>
      </c>
      <c r="CV51" s="299">
        <v>0</v>
      </c>
      <c r="CW51" s="299">
        <v>0</v>
      </c>
      <c r="CX51" s="299">
        <v>0</v>
      </c>
      <c r="CY51" s="299">
        <v>0</v>
      </c>
      <c r="DA51" s="300">
        <f t="shared" si="120"/>
        <v>0</v>
      </c>
      <c r="DB51" s="300">
        <f t="shared" si="121"/>
        <v>0</v>
      </c>
      <c r="DC51" s="300">
        <f t="shared" si="122"/>
        <v>0</v>
      </c>
      <c r="DD51" s="300">
        <f t="shared" si="123"/>
        <v>0</v>
      </c>
      <c r="DE51" s="300">
        <f t="shared" si="124"/>
        <v>0</v>
      </c>
      <c r="DF51" s="300">
        <f t="shared" si="125"/>
        <v>0</v>
      </c>
      <c r="DG51" s="300">
        <f t="shared" si="126"/>
        <v>0</v>
      </c>
      <c r="DH51" s="300">
        <f t="shared" si="127"/>
        <v>0</v>
      </c>
      <c r="DI51" s="300">
        <f t="shared" si="128"/>
        <v>0</v>
      </c>
      <c r="DJ51" s="300">
        <f t="shared" si="129"/>
        <v>0</v>
      </c>
      <c r="DK51" s="300">
        <f t="shared" si="130"/>
        <v>0</v>
      </c>
      <c r="DL51" s="300">
        <f t="shared" si="131"/>
        <v>0</v>
      </c>
      <c r="DM51" s="300">
        <f t="shared" si="132"/>
        <v>0</v>
      </c>
      <c r="DN51" s="300">
        <f t="shared" si="133"/>
        <v>0</v>
      </c>
      <c r="DO51" s="300">
        <f t="shared" si="134"/>
        <v>0</v>
      </c>
      <c r="DP51" s="300">
        <f t="shared" si="135"/>
        <v>0</v>
      </c>
      <c r="DQ51" s="300">
        <f t="shared" si="136"/>
        <v>0</v>
      </c>
      <c r="DR51" s="300">
        <f t="shared" si="137"/>
        <v>0</v>
      </c>
      <c r="DS51" s="300">
        <f t="shared" si="138"/>
        <v>0</v>
      </c>
      <c r="DT51" s="300">
        <f t="shared" si="139"/>
        <v>0</v>
      </c>
      <c r="DU51" s="300">
        <f t="shared" si="140"/>
        <v>0</v>
      </c>
      <c r="DV51" s="300">
        <f t="shared" si="141"/>
        <v>0</v>
      </c>
      <c r="DW51" s="300">
        <f t="shared" si="142"/>
        <v>0</v>
      </c>
      <c r="DX51" s="300">
        <f t="shared" si="143"/>
        <v>0</v>
      </c>
      <c r="DY51" s="300">
        <f t="shared" si="144"/>
        <v>23922.140000000003</v>
      </c>
      <c r="DZ51" s="300">
        <f t="shared" si="145"/>
        <v>23922.140000000003</v>
      </c>
      <c r="EA51" s="300">
        <f t="shared" si="146"/>
        <v>23922.140000000003</v>
      </c>
      <c r="EB51" s="300">
        <f t="shared" si="147"/>
        <v>23922.140000000003</v>
      </c>
      <c r="EC51" s="300">
        <f t="shared" si="148"/>
        <v>23922.140000000003</v>
      </c>
      <c r="ED51" s="300">
        <f t="shared" si="149"/>
        <v>23922.140000000003</v>
      </c>
      <c r="EE51" s="300">
        <f t="shared" si="150"/>
        <v>23922.140000000003</v>
      </c>
      <c r="EF51" s="300">
        <f t="shared" si="151"/>
        <v>23922.140000000003</v>
      </c>
      <c r="EG51" s="300">
        <f t="shared" si="152"/>
        <v>23922.140000000003</v>
      </c>
      <c r="EH51" s="300">
        <f t="shared" si="153"/>
        <v>23922.140000000003</v>
      </c>
      <c r="EI51" s="300">
        <f t="shared" si="154"/>
        <v>23922.140000000003</v>
      </c>
      <c r="EJ51" s="300">
        <f t="shared" si="155"/>
        <v>23922.140000000003</v>
      </c>
      <c r="EK51" s="300">
        <f t="shared" si="156"/>
        <v>4784.4279999999999</v>
      </c>
      <c r="EL51" s="300">
        <f t="shared" si="157"/>
        <v>4784.4279999999999</v>
      </c>
      <c r="EM51" s="300">
        <f t="shared" si="158"/>
        <v>4784.4279999999999</v>
      </c>
      <c r="EN51" s="300">
        <f t="shared" si="159"/>
        <v>4784.4279999999999</v>
      </c>
      <c r="EO51" s="300">
        <f t="shared" si="160"/>
        <v>4784.4279999999999</v>
      </c>
      <c r="EP51" s="300">
        <f t="shared" si="161"/>
        <v>4784.4279999999999</v>
      </c>
      <c r="EQ51" s="300">
        <f t="shared" si="162"/>
        <v>4784.4279999999999</v>
      </c>
      <c r="ER51" s="300">
        <f t="shared" si="163"/>
        <v>4784.4279999999999</v>
      </c>
      <c r="ES51" s="300">
        <f t="shared" si="164"/>
        <v>4784.4279999999999</v>
      </c>
      <c r="ET51" s="300">
        <f t="shared" si="165"/>
        <v>4784.4279999999999</v>
      </c>
      <c r="EU51" s="300">
        <f t="shared" si="166"/>
        <v>4784.4279999999999</v>
      </c>
      <c r="EV51" s="300">
        <f t="shared" si="167"/>
        <v>4784.4279999999999</v>
      </c>
      <c r="EW51" s="300">
        <f t="shared" si="168"/>
        <v>0</v>
      </c>
      <c r="EX51" s="300">
        <f t="shared" si="169"/>
        <v>0</v>
      </c>
      <c r="EY51" s="300">
        <f t="shared" si="170"/>
        <v>0</v>
      </c>
      <c r="EZ51" s="300">
        <f t="shared" si="171"/>
        <v>0</v>
      </c>
      <c r="FA51" s="300">
        <f t="shared" si="172"/>
        <v>0</v>
      </c>
      <c r="FB51" s="300">
        <f t="shared" si="173"/>
        <v>0</v>
      </c>
      <c r="FC51" s="300">
        <f t="shared" si="174"/>
        <v>0</v>
      </c>
      <c r="FD51" s="300">
        <f t="shared" si="175"/>
        <v>0</v>
      </c>
      <c r="FE51" s="300">
        <f t="shared" si="176"/>
        <v>0</v>
      </c>
      <c r="FF51" s="300">
        <f t="shared" si="177"/>
        <v>0</v>
      </c>
      <c r="FG51" s="300">
        <f t="shared" si="178"/>
        <v>0</v>
      </c>
      <c r="FH51" s="300">
        <f t="shared" si="179"/>
        <v>0</v>
      </c>
      <c r="FI51" s="300">
        <f t="shared" si="180"/>
        <v>0</v>
      </c>
      <c r="FJ51" s="300">
        <f t="shared" si="181"/>
        <v>0</v>
      </c>
      <c r="FK51" s="300">
        <f t="shared" si="182"/>
        <v>0</v>
      </c>
      <c r="FL51" s="300">
        <f t="shared" si="183"/>
        <v>0</v>
      </c>
      <c r="FM51" s="300">
        <f t="shared" si="184"/>
        <v>0</v>
      </c>
      <c r="FN51" s="300">
        <f t="shared" si="185"/>
        <v>0</v>
      </c>
      <c r="FO51" s="300">
        <f t="shared" si="186"/>
        <v>0</v>
      </c>
      <c r="FP51" s="300">
        <f t="shared" si="187"/>
        <v>0</v>
      </c>
      <c r="FQ51" s="300">
        <f t="shared" si="188"/>
        <v>0</v>
      </c>
      <c r="FR51" s="300">
        <f t="shared" si="189"/>
        <v>0</v>
      </c>
      <c r="FS51" s="300">
        <f t="shared" si="190"/>
        <v>0</v>
      </c>
      <c r="FT51" s="300">
        <f t="shared" si="191"/>
        <v>0</v>
      </c>
      <c r="FU51" s="300">
        <f t="shared" si="192"/>
        <v>0</v>
      </c>
      <c r="FV51" s="300">
        <f t="shared" si="193"/>
        <v>0</v>
      </c>
      <c r="FW51" s="300">
        <f t="shared" si="194"/>
        <v>0</v>
      </c>
      <c r="FX51" s="300">
        <f t="shared" si="195"/>
        <v>0</v>
      </c>
      <c r="FY51" s="300">
        <f t="shared" si="196"/>
        <v>0</v>
      </c>
      <c r="FZ51" s="300">
        <f t="shared" si="197"/>
        <v>0</v>
      </c>
      <c r="GA51" s="300">
        <f t="shared" si="198"/>
        <v>0</v>
      </c>
      <c r="GB51" s="300">
        <f t="shared" si="199"/>
        <v>0</v>
      </c>
      <c r="GC51" s="300">
        <f t="shared" si="200"/>
        <v>0</v>
      </c>
      <c r="GD51" s="300">
        <f t="shared" si="201"/>
        <v>0</v>
      </c>
      <c r="GE51" s="300">
        <f t="shared" si="202"/>
        <v>0</v>
      </c>
      <c r="GF51" s="300">
        <f t="shared" si="203"/>
        <v>0</v>
      </c>
      <c r="GG51" s="300">
        <f t="shared" si="204"/>
        <v>0</v>
      </c>
      <c r="GH51" s="300">
        <f t="shared" si="205"/>
        <v>0</v>
      </c>
      <c r="GI51" s="300">
        <f t="shared" si="206"/>
        <v>0</v>
      </c>
      <c r="GJ51" s="300">
        <f t="shared" si="207"/>
        <v>0</v>
      </c>
      <c r="GK51" s="300">
        <f t="shared" si="208"/>
        <v>0</v>
      </c>
      <c r="GL51" s="300">
        <f t="shared" si="209"/>
        <v>0</v>
      </c>
      <c r="GM51" s="300">
        <f t="shared" si="210"/>
        <v>0</v>
      </c>
      <c r="GN51" s="300">
        <f t="shared" si="211"/>
        <v>0</v>
      </c>
      <c r="GO51" s="300">
        <f t="shared" si="212"/>
        <v>0</v>
      </c>
      <c r="GP51" s="300">
        <f t="shared" si="213"/>
        <v>0</v>
      </c>
      <c r="GQ51" s="300">
        <f t="shared" si="214"/>
        <v>0</v>
      </c>
      <c r="GR51" s="300">
        <f t="shared" si="215"/>
        <v>0</v>
      </c>
      <c r="GT51" s="120" t="str">
        <f>'Key assumptions'!$E$121</f>
        <v>$ Real (2024-2025)</v>
      </c>
      <c r="GU51" s="272"/>
      <c r="GV51" s="272"/>
      <c r="GW51" s="272"/>
      <c r="GX51" s="232">
        <f t="shared" si="216"/>
        <v>0</v>
      </c>
      <c r="GY51" s="232">
        <f t="shared" si="216"/>
        <v>0</v>
      </c>
      <c r="GZ51" s="232">
        <f t="shared" si="216"/>
        <v>287065.68000000011</v>
      </c>
      <c r="HA51" s="232">
        <f t="shared" si="117"/>
        <v>57413.135999999999</v>
      </c>
      <c r="HB51" s="232">
        <f t="shared" si="217"/>
        <v>0</v>
      </c>
      <c r="HC51" s="232">
        <f t="shared" si="217"/>
        <v>0</v>
      </c>
      <c r="HD51" s="232">
        <f t="shared" si="217"/>
        <v>0</v>
      </c>
      <c r="HE51" s="232">
        <f t="shared" si="217"/>
        <v>0</v>
      </c>
      <c r="HF51" s="232">
        <f t="shared" si="116"/>
        <v>344478.81600000011</v>
      </c>
      <c r="HG51" s="232">
        <v>0</v>
      </c>
    </row>
    <row r="52" spans="1:215" hidden="1" x14ac:dyDescent="0.2">
      <c r="A52" s="298" t="s">
        <v>236</v>
      </c>
      <c r="B52" s="334" t="s">
        <v>297</v>
      </c>
      <c r="C52" s="298" t="s">
        <v>240</v>
      </c>
      <c r="D52" s="298" t="s">
        <v>298</v>
      </c>
      <c r="E52" s="298" t="s">
        <v>269</v>
      </c>
      <c r="F52" s="299">
        <v>291.8077066666666</v>
      </c>
      <c r="G52" s="299"/>
      <c r="H52" s="299">
        <v>0</v>
      </c>
      <c r="I52" s="299">
        <v>0</v>
      </c>
      <c r="J52" s="299">
        <v>0</v>
      </c>
      <c r="K52" s="299">
        <v>0</v>
      </c>
      <c r="L52" s="299">
        <v>0</v>
      </c>
      <c r="M52" s="299">
        <v>0</v>
      </c>
      <c r="N52" s="299">
        <v>0</v>
      </c>
      <c r="O52" s="299">
        <v>0</v>
      </c>
      <c r="P52" s="299">
        <v>0</v>
      </c>
      <c r="Q52" s="299">
        <v>0</v>
      </c>
      <c r="R52" s="299">
        <v>0</v>
      </c>
      <c r="S52" s="299">
        <v>0</v>
      </c>
      <c r="T52" s="299">
        <v>7.6923076923076927E-2</v>
      </c>
      <c r="U52" s="299">
        <v>7.6923076923076927E-2</v>
      </c>
      <c r="V52" s="299">
        <v>7.6923076923076927E-2</v>
      </c>
      <c r="W52" s="299">
        <v>7.6923076923076927E-2</v>
      </c>
      <c r="X52" s="299">
        <v>7.6923076923076927E-2</v>
      </c>
      <c r="Y52" s="299">
        <v>7.6923076923076927E-2</v>
      </c>
      <c r="Z52" s="299">
        <v>7.6923076923076927E-2</v>
      </c>
      <c r="AA52" s="299">
        <v>7.6923076923076927E-2</v>
      </c>
      <c r="AB52" s="299">
        <v>7.6923076923076927E-2</v>
      </c>
      <c r="AC52" s="299">
        <v>7.6923076923076927E-2</v>
      </c>
      <c r="AD52" s="299">
        <v>7.6923076923076927E-2</v>
      </c>
      <c r="AE52" s="299">
        <v>7.6923076923076927E-2</v>
      </c>
      <c r="AF52" s="299">
        <v>0.49230769230769245</v>
      </c>
      <c r="AG52" s="299">
        <v>0.49230769230769245</v>
      </c>
      <c r="AH52" s="299">
        <v>0.49230769230769245</v>
      </c>
      <c r="AI52" s="299">
        <v>0.49230769230769245</v>
      </c>
      <c r="AJ52" s="299">
        <v>0.49230769230769245</v>
      </c>
      <c r="AK52" s="299">
        <v>0.49230769230769245</v>
      </c>
      <c r="AL52" s="299">
        <v>0.49230769230769245</v>
      </c>
      <c r="AM52" s="299">
        <v>0.49230769230769245</v>
      </c>
      <c r="AN52" s="299">
        <v>0.49230769230769245</v>
      </c>
      <c r="AO52" s="299">
        <v>0.49230769230769245</v>
      </c>
      <c r="AP52" s="299">
        <v>0.49230769230769245</v>
      </c>
      <c r="AQ52" s="299">
        <v>0.49230769230769245</v>
      </c>
      <c r="AR52" s="299">
        <v>0.1692307692307693</v>
      </c>
      <c r="AS52" s="299">
        <v>0.1692307692307693</v>
      </c>
      <c r="AT52" s="299">
        <v>0.1692307692307693</v>
      </c>
      <c r="AU52" s="299">
        <v>0.1692307692307693</v>
      </c>
      <c r="AV52" s="299">
        <v>0.1692307692307693</v>
      </c>
      <c r="AW52" s="299">
        <v>0.1692307692307693</v>
      </c>
      <c r="AX52" s="299">
        <v>0.1692307692307693</v>
      </c>
      <c r="AY52" s="299">
        <v>0.1692307692307693</v>
      </c>
      <c r="AZ52" s="299">
        <v>0.1692307692307693</v>
      </c>
      <c r="BA52" s="299">
        <v>0.1692307692307693</v>
      </c>
      <c r="BB52" s="299">
        <v>0.1692307692307693</v>
      </c>
      <c r="BC52" s="299">
        <v>0.1692307692307693</v>
      </c>
      <c r="BD52" s="299">
        <v>0</v>
      </c>
      <c r="BE52" s="299">
        <v>0</v>
      </c>
      <c r="BF52" s="299">
        <v>0</v>
      </c>
      <c r="BG52" s="299">
        <v>0</v>
      </c>
      <c r="BH52" s="299">
        <v>0</v>
      </c>
      <c r="BI52" s="299">
        <v>0</v>
      </c>
      <c r="BJ52" s="299">
        <v>0</v>
      </c>
      <c r="BK52" s="299">
        <v>0</v>
      </c>
      <c r="BL52" s="299">
        <v>0</v>
      </c>
      <c r="BM52" s="299">
        <v>0</v>
      </c>
      <c r="BN52" s="299">
        <v>0</v>
      </c>
      <c r="BO52" s="299">
        <v>0</v>
      </c>
      <c r="BP52" s="299">
        <v>0</v>
      </c>
      <c r="BQ52" s="299">
        <v>0</v>
      </c>
      <c r="BR52" s="299">
        <v>0</v>
      </c>
      <c r="BS52" s="299">
        <v>0</v>
      </c>
      <c r="BT52" s="299">
        <v>0</v>
      </c>
      <c r="BU52" s="299">
        <v>0</v>
      </c>
      <c r="BV52" s="299">
        <v>0</v>
      </c>
      <c r="BW52" s="299">
        <v>0</v>
      </c>
      <c r="BX52" s="299">
        <v>0</v>
      </c>
      <c r="BY52" s="299">
        <v>0</v>
      </c>
      <c r="BZ52" s="299">
        <v>0</v>
      </c>
      <c r="CA52" s="299">
        <v>0</v>
      </c>
      <c r="CB52" s="299">
        <v>0</v>
      </c>
      <c r="CC52" s="299">
        <v>0</v>
      </c>
      <c r="CD52" s="299">
        <v>0</v>
      </c>
      <c r="CE52" s="299">
        <v>0</v>
      </c>
      <c r="CF52" s="299">
        <v>0</v>
      </c>
      <c r="CG52" s="299">
        <v>0</v>
      </c>
      <c r="CH52" s="299">
        <v>0</v>
      </c>
      <c r="CI52" s="299">
        <v>0</v>
      </c>
      <c r="CJ52" s="299">
        <v>0</v>
      </c>
      <c r="CK52" s="299">
        <v>0</v>
      </c>
      <c r="CL52" s="299">
        <v>0</v>
      </c>
      <c r="CM52" s="299">
        <v>0</v>
      </c>
      <c r="CN52" s="299">
        <v>0</v>
      </c>
      <c r="CO52" s="299">
        <v>0</v>
      </c>
      <c r="CP52" s="299">
        <v>0</v>
      </c>
      <c r="CQ52" s="299">
        <v>0</v>
      </c>
      <c r="CR52" s="299">
        <v>0</v>
      </c>
      <c r="CS52" s="299">
        <v>0</v>
      </c>
      <c r="CT52" s="299">
        <v>0</v>
      </c>
      <c r="CU52" s="299">
        <v>0</v>
      </c>
      <c r="CV52" s="299">
        <v>0</v>
      </c>
      <c r="CW52" s="299">
        <v>0</v>
      </c>
      <c r="CX52" s="299">
        <v>0</v>
      </c>
      <c r="CY52" s="299">
        <v>0</v>
      </c>
      <c r="DA52" s="300">
        <f t="shared" si="120"/>
        <v>0</v>
      </c>
      <c r="DB52" s="300">
        <f t="shared" si="121"/>
        <v>0</v>
      </c>
      <c r="DC52" s="300">
        <f t="shared" si="122"/>
        <v>0</v>
      </c>
      <c r="DD52" s="300">
        <f t="shared" si="123"/>
        <v>0</v>
      </c>
      <c r="DE52" s="300">
        <f t="shared" si="124"/>
        <v>0</v>
      </c>
      <c r="DF52" s="300">
        <f t="shared" si="125"/>
        <v>0</v>
      </c>
      <c r="DG52" s="300">
        <f t="shared" si="126"/>
        <v>0</v>
      </c>
      <c r="DH52" s="300">
        <f t="shared" si="127"/>
        <v>0</v>
      </c>
      <c r="DI52" s="300">
        <f t="shared" si="128"/>
        <v>0</v>
      </c>
      <c r="DJ52" s="300">
        <f t="shared" si="129"/>
        <v>0</v>
      </c>
      <c r="DK52" s="300">
        <f t="shared" si="130"/>
        <v>0</v>
      </c>
      <c r="DL52" s="300">
        <f t="shared" si="131"/>
        <v>0</v>
      </c>
      <c r="DM52" s="300">
        <f t="shared" si="132"/>
        <v>3367.0119999999993</v>
      </c>
      <c r="DN52" s="300">
        <f t="shared" si="133"/>
        <v>3367.0119999999993</v>
      </c>
      <c r="DO52" s="300">
        <f t="shared" si="134"/>
        <v>3367.0119999999993</v>
      </c>
      <c r="DP52" s="300">
        <f t="shared" si="135"/>
        <v>3367.0119999999993</v>
      </c>
      <c r="DQ52" s="300">
        <f t="shared" si="136"/>
        <v>3367.0119999999993</v>
      </c>
      <c r="DR52" s="300">
        <f t="shared" si="137"/>
        <v>3367.0119999999993</v>
      </c>
      <c r="DS52" s="300">
        <f t="shared" si="138"/>
        <v>3367.0119999999993</v>
      </c>
      <c r="DT52" s="300">
        <f t="shared" si="139"/>
        <v>3367.0119999999993</v>
      </c>
      <c r="DU52" s="300">
        <f t="shared" si="140"/>
        <v>3367.0119999999993</v>
      </c>
      <c r="DV52" s="300">
        <f t="shared" si="141"/>
        <v>3367.0119999999993</v>
      </c>
      <c r="DW52" s="300">
        <f t="shared" si="142"/>
        <v>3367.0119999999993</v>
      </c>
      <c r="DX52" s="300">
        <f t="shared" si="143"/>
        <v>3367.0119999999993</v>
      </c>
      <c r="DY52" s="300">
        <f t="shared" si="144"/>
        <v>21548.876799999998</v>
      </c>
      <c r="DZ52" s="300">
        <f t="shared" si="145"/>
        <v>21548.876799999998</v>
      </c>
      <c r="EA52" s="300">
        <f t="shared" si="146"/>
        <v>21548.876799999998</v>
      </c>
      <c r="EB52" s="300">
        <f t="shared" si="147"/>
        <v>21548.876799999998</v>
      </c>
      <c r="EC52" s="300">
        <f t="shared" si="148"/>
        <v>21548.876799999998</v>
      </c>
      <c r="ED52" s="300">
        <f t="shared" si="149"/>
        <v>21548.876799999998</v>
      </c>
      <c r="EE52" s="300">
        <f t="shared" si="150"/>
        <v>21548.876799999998</v>
      </c>
      <c r="EF52" s="300">
        <f t="shared" si="151"/>
        <v>21548.876799999998</v>
      </c>
      <c r="EG52" s="300">
        <f t="shared" si="152"/>
        <v>21548.876799999998</v>
      </c>
      <c r="EH52" s="300">
        <f t="shared" si="153"/>
        <v>21548.876799999998</v>
      </c>
      <c r="EI52" s="300">
        <f t="shared" si="154"/>
        <v>21548.876799999998</v>
      </c>
      <c r="EJ52" s="300">
        <f t="shared" si="155"/>
        <v>21548.876799999998</v>
      </c>
      <c r="EK52" s="300">
        <f t="shared" si="156"/>
        <v>7407.4264000000012</v>
      </c>
      <c r="EL52" s="300">
        <f t="shared" si="157"/>
        <v>7407.4264000000012</v>
      </c>
      <c r="EM52" s="300">
        <f t="shared" si="158"/>
        <v>7407.4264000000012</v>
      </c>
      <c r="EN52" s="300">
        <f t="shared" si="159"/>
        <v>7407.4264000000012</v>
      </c>
      <c r="EO52" s="300">
        <f t="shared" si="160"/>
        <v>7407.4264000000012</v>
      </c>
      <c r="EP52" s="300">
        <f t="shared" si="161"/>
        <v>7407.4264000000012</v>
      </c>
      <c r="EQ52" s="300">
        <f t="shared" si="162"/>
        <v>7407.4264000000012</v>
      </c>
      <c r="ER52" s="300">
        <f t="shared" si="163"/>
        <v>7407.4264000000012</v>
      </c>
      <c r="ES52" s="300">
        <f t="shared" si="164"/>
        <v>7407.4264000000012</v>
      </c>
      <c r="ET52" s="300">
        <f t="shared" si="165"/>
        <v>7407.4264000000012</v>
      </c>
      <c r="EU52" s="300">
        <f t="shared" si="166"/>
        <v>7407.4264000000012</v>
      </c>
      <c r="EV52" s="300">
        <f t="shared" si="167"/>
        <v>7407.4264000000012</v>
      </c>
      <c r="EW52" s="300">
        <f t="shared" si="168"/>
        <v>0</v>
      </c>
      <c r="EX52" s="300">
        <f t="shared" si="169"/>
        <v>0</v>
      </c>
      <c r="EY52" s="300">
        <f t="shared" si="170"/>
        <v>0</v>
      </c>
      <c r="EZ52" s="300">
        <f t="shared" si="171"/>
        <v>0</v>
      </c>
      <c r="FA52" s="300">
        <f t="shared" si="172"/>
        <v>0</v>
      </c>
      <c r="FB52" s="300">
        <f t="shared" si="173"/>
        <v>0</v>
      </c>
      <c r="FC52" s="300">
        <f t="shared" si="174"/>
        <v>0</v>
      </c>
      <c r="FD52" s="300">
        <f t="shared" si="175"/>
        <v>0</v>
      </c>
      <c r="FE52" s="300">
        <f t="shared" si="176"/>
        <v>0</v>
      </c>
      <c r="FF52" s="300">
        <f t="shared" si="177"/>
        <v>0</v>
      </c>
      <c r="FG52" s="300">
        <f t="shared" si="178"/>
        <v>0</v>
      </c>
      <c r="FH52" s="300">
        <f t="shared" si="179"/>
        <v>0</v>
      </c>
      <c r="FI52" s="300">
        <f t="shared" si="180"/>
        <v>0</v>
      </c>
      <c r="FJ52" s="300">
        <f t="shared" si="181"/>
        <v>0</v>
      </c>
      <c r="FK52" s="300">
        <f t="shared" si="182"/>
        <v>0</v>
      </c>
      <c r="FL52" s="300">
        <f t="shared" si="183"/>
        <v>0</v>
      </c>
      <c r="FM52" s="300">
        <f t="shared" si="184"/>
        <v>0</v>
      </c>
      <c r="FN52" s="300">
        <f t="shared" si="185"/>
        <v>0</v>
      </c>
      <c r="FO52" s="300">
        <f t="shared" si="186"/>
        <v>0</v>
      </c>
      <c r="FP52" s="300">
        <f t="shared" si="187"/>
        <v>0</v>
      </c>
      <c r="FQ52" s="300">
        <f t="shared" si="188"/>
        <v>0</v>
      </c>
      <c r="FR52" s="300">
        <f t="shared" si="189"/>
        <v>0</v>
      </c>
      <c r="FS52" s="300">
        <f t="shared" si="190"/>
        <v>0</v>
      </c>
      <c r="FT52" s="300">
        <f t="shared" si="191"/>
        <v>0</v>
      </c>
      <c r="FU52" s="300">
        <f t="shared" si="192"/>
        <v>0</v>
      </c>
      <c r="FV52" s="300">
        <f t="shared" si="193"/>
        <v>0</v>
      </c>
      <c r="FW52" s="300">
        <f t="shared" si="194"/>
        <v>0</v>
      </c>
      <c r="FX52" s="300">
        <f t="shared" si="195"/>
        <v>0</v>
      </c>
      <c r="FY52" s="300">
        <f t="shared" si="196"/>
        <v>0</v>
      </c>
      <c r="FZ52" s="300">
        <f t="shared" si="197"/>
        <v>0</v>
      </c>
      <c r="GA52" s="300">
        <f t="shared" si="198"/>
        <v>0</v>
      </c>
      <c r="GB52" s="300">
        <f t="shared" si="199"/>
        <v>0</v>
      </c>
      <c r="GC52" s="300">
        <f t="shared" si="200"/>
        <v>0</v>
      </c>
      <c r="GD52" s="300">
        <f t="shared" si="201"/>
        <v>0</v>
      </c>
      <c r="GE52" s="300">
        <f t="shared" si="202"/>
        <v>0</v>
      </c>
      <c r="GF52" s="300">
        <f t="shared" si="203"/>
        <v>0</v>
      </c>
      <c r="GG52" s="300">
        <f t="shared" si="204"/>
        <v>0</v>
      </c>
      <c r="GH52" s="300">
        <f t="shared" si="205"/>
        <v>0</v>
      </c>
      <c r="GI52" s="300">
        <f t="shared" si="206"/>
        <v>0</v>
      </c>
      <c r="GJ52" s="300">
        <f t="shared" si="207"/>
        <v>0</v>
      </c>
      <c r="GK52" s="300">
        <f t="shared" si="208"/>
        <v>0</v>
      </c>
      <c r="GL52" s="300">
        <f t="shared" si="209"/>
        <v>0</v>
      </c>
      <c r="GM52" s="300">
        <f t="shared" si="210"/>
        <v>0</v>
      </c>
      <c r="GN52" s="300">
        <f t="shared" si="211"/>
        <v>0</v>
      </c>
      <c r="GO52" s="300">
        <f t="shared" si="212"/>
        <v>0</v>
      </c>
      <c r="GP52" s="300">
        <f t="shared" si="213"/>
        <v>0</v>
      </c>
      <c r="GQ52" s="300">
        <f t="shared" si="214"/>
        <v>0</v>
      </c>
      <c r="GR52" s="300">
        <f t="shared" si="215"/>
        <v>0</v>
      </c>
      <c r="GT52" s="120" t="str">
        <f>'Key assumptions'!$E$121</f>
        <v>$ Real (2024-2025)</v>
      </c>
      <c r="GU52" s="272"/>
      <c r="GV52" s="272"/>
      <c r="GW52" s="272"/>
      <c r="GX52" s="232">
        <f t="shared" si="216"/>
        <v>0</v>
      </c>
      <c r="GY52" s="232">
        <f t="shared" si="216"/>
        <v>40404.144</v>
      </c>
      <c r="GZ52" s="232">
        <f t="shared" si="216"/>
        <v>258586.52159999998</v>
      </c>
      <c r="HA52" s="232">
        <f t="shared" ref="HA52:HA97" si="218">SUMIF($DA$1:$GR$1,HA$2,$DA52:$GR52)</f>
        <v>88889.116800000003</v>
      </c>
      <c r="HB52" s="232">
        <f t="shared" si="217"/>
        <v>0</v>
      </c>
      <c r="HC52" s="232">
        <f t="shared" si="217"/>
        <v>0</v>
      </c>
      <c r="HD52" s="232">
        <f t="shared" si="217"/>
        <v>0</v>
      </c>
      <c r="HE52" s="232">
        <f t="shared" si="217"/>
        <v>0</v>
      </c>
      <c r="HF52" s="232">
        <f t="shared" si="116"/>
        <v>387879.78239999997</v>
      </c>
      <c r="HG52" s="232">
        <v>0</v>
      </c>
    </row>
    <row r="53" spans="1:215" x14ac:dyDescent="0.2">
      <c r="A53" s="298" t="s">
        <v>236</v>
      </c>
      <c r="B53" s="348" t="s">
        <v>335</v>
      </c>
      <c r="C53" s="298" t="s">
        <v>243</v>
      </c>
      <c r="D53" s="298" t="s">
        <v>298</v>
      </c>
      <c r="E53" s="348" t="s">
        <v>335</v>
      </c>
      <c r="F53" s="299">
        <v>231.83853333333332</v>
      </c>
      <c r="G53" s="299"/>
      <c r="H53" s="299">
        <v>0</v>
      </c>
      <c r="I53" s="299">
        <v>0</v>
      </c>
      <c r="J53" s="299">
        <v>0</v>
      </c>
      <c r="K53" s="299">
        <v>0</v>
      </c>
      <c r="L53" s="299">
        <v>0</v>
      </c>
      <c r="M53" s="299">
        <v>0</v>
      </c>
      <c r="N53" s="299">
        <v>0</v>
      </c>
      <c r="O53" s="299">
        <v>0</v>
      </c>
      <c r="P53" s="299">
        <v>0</v>
      </c>
      <c r="Q53" s="299">
        <v>0</v>
      </c>
      <c r="R53" s="299">
        <v>0</v>
      </c>
      <c r="S53" s="299">
        <v>0</v>
      </c>
      <c r="T53" s="299">
        <v>0.15384615384615385</v>
      </c>
      <c r="U53" s="299">
        <v>0.15384615384615385</v>
      </c>
      <c r="V53" s="299">
        <v>0.15384615384615385</v>
      </c>
      <c r="W53" s="299">
        <v>0.15384615384615385</v>
      </c>
      <c r="X53" s="299">
        <v>0.15384615384615385</v>
      </c>
      <c r="Y53" s="299">
        <v>0.15384615384615385</v>
      </c>
      <c r="Z53" s="299">
        <v>0.15384615384615385</v>
      </c>
      <c r="AA53" s="299">
        <v>0.15384615384615385</v>
      </c>
      <c r="AB53" s="299">
        <v>0.15384615384615385</v>
      </c>
      <c r="AC53" s="299">
        <v>0.15384615384615385</v>
      </c>
      <c r="AD53" s="299">
        <v>0.15384615384615385</v>
      </c>
      <c r="AE53" s="299">
        <v>0.15384615384615385</v>
      </c>
      <c r="AF53" s="299">
        <v>1.8461538461538463</v>
      </c>
      <c r="AG53" s="299">
        <v>1.8461538461538463</v>
      </c>
      <c r="AH53" s="299">
        <v>1.8461538461538463</v>
      </c>
      <c r="AI53" s="299">
        <v>1.8461538461538463</v>
      </c>
      <c r="AJ53" s="299">
        <v>1.8461538461538463</v>
      </c>
      <c r="AK53" s="299">
        <v>1.8461538461538463</v>
      </c>
      <c r="AL53" s="299">
        <v>1.8461538461538463</v>
      </c>
      <c r="AM53" s="299">
        <v>1.8461538461538463</v>
      </c>
      <c r="AN53" s="299">
        <v>1.8461538461538463</v>
      </c>
      <c r="AO53" s="299">
        <v>1.8461538461538463</v>
      </c>
      <c r="AP53" s="299">
        <v>1.8461538461538463</v>
      </c>
      <c r="AQ53" s="299">
        <v>1.8461538461538463</v>
      </c>
      <c r="AR53" s="299">
        <v>1.6923076923076923</v>
      </c>
      <c r="AS53" s="299">
        <v>1.6923076923076923</v>
      </c>
      <c r="AT53" s="299">
        <v>1.6923076923076923</v>
      </c>
      <c r="AU53" s="299">
        <v>1.6923076923076923</v>
      </c>
      <c r="AV53" s="299">
        <v>1.6923076923076923</v>
      </c>
      <c r="AW53" s="299">
        <v>1.6923076923076923</v>
      </c>
      <c r="AX53" s="299">
        <v>1.6923076923076923</v>
      </c>
      <c r="AY53" s="299">
        <v>1.6923076923076923</v>
      </c>
      <c r="AZ53" s="299">
        <v>1.6923076923076923</v>
      </c>
      <c r="BA53" s="299">
        <v>1.6923076923076923</v>
      </c>
      <c r="BB53" s="299">
        <v>1.6923076923076923</v>
      </c>
      <c r="BC53" s="299">
        <v>1.6923076923076923</v>
      </c>
      <c r="BD53" s="299">
        <v>0</v>
      </c>
      <c r="BE53" s="299">
        <v>0</v>
      </c>
      <c r="BF53" s="299">
        <v>0</v>
      </c>
      <c r="BG53" s="299">
        <v>0</v>
      </c>
      <c r="BH53" s="299">
        <v>0</v>
      </c>
      <c r="BI53" s="299">
        <v>0</v>
      </c>
      <c r="BJ53" s="299">
        <v>0</v>
      </c>
      <c r="BK53" s="299">
        <v>0</v>
      </c>
      <c r="BL53" s="299">
        <v>0</v>
      </c>
      <c r="BM53" s="299">
        <v>0</v>
      </c>
      <c r="BN53" s="299">
        <v>0</v>
      </c>
      <c r="BO53" s="299">
        <v>0</v>
      </c>
      <c r="BP53" s="299">
        <v>0</v>
      </c>
      <c r="BQ53" s="299">
        <v>0</v>
      </c>
      <c r="BR53" s="299">
        <v>0</v>
      </c>
      <c r="BS53" s="299">
        <v>0</v>
      </c>
      <c r="BT53" s="299">
        <v>0</v>
      </c>
      <c r="BU53" s="299">
        <v>0</v>
      </c>
      <c r="BV53" s="299">
        <v>0</v>
      </c>
      <c r="BW53" s="299">
        <v>0</v>
      </c>
      <c r="BX53" s="299">
        <v>0</v>
      </c>
      <c r="BY53" s="299">
        <v>0</v>
      </c>
      <c r="BZ53" s="299">
        <v>0</v>
      </c>
      <c r="CA53" s="299">
        <v>0</v>
      </c>
      <c r="CB53" s="299">
        <v>0</v>
      </c>
      <c r="CC53" s="299">
        <v>0</v>
      </c>
      <c r="CD53" s="299">
        <v>0</v>
      </c>
      <c r="CE53" s="299">
        <v>0</v>
      </c>
      <c r="CF53" s="299">
        <v>0</v>
      </c>
      <c r="CG53" s="299">
        <v>0</v>
      </c>
      <c r="CH53" s="299">
        <v>0</v>
      </c>
      <c r="CI53" s="299">
        <v>0</v>
      </c>
      <c r="CJ53" s="299">
        <v>0</v>
      </c>
      <c r="CK53" s="299">
        <v>0</v>
      </c>
      <c r="CL53" s="299">
        <v>0</v>
      </c>
      <c r="CM53" s="299">
        <v>0</v>
      </c>
      <c r="CN53" s="299">
        <v>0</v>
      </c>
      <c r="CO53" s="299">
        <v>0</v>
      </c>
      <c r="CP53" s="299">
        <v>0</v>
      </c>
      <c r="CQ53" s="299">
        <v>0</v>
      </c>
      <c r="CR53" s="299">
        <v>0</v>
      </c>
      <c r="CS53" s="299">
        <v>0</v>
      </c>
      <c r="CT53" s="299">
        <v>0</v>
      </c>
      <c r="CU53" s="299">
        <v>0</v>
      </c>
      <c r="CV53" s="299">
        <v>0</v>
      </c>
      <c r="CW53" s="299">
        <v>0</v>
      </c>
      <c r="CX53" s="299">
        <v>0</v>
      </c>
      <c r="CY53" s="299">
        <v>0</v>
      </c>
      <c r="DA53" s="300">
        <f t="shared" si="120"/>
        <v>0</v>
      </c>
      <c r="DB53" s="300">
        <f t="shared" si="121"/>
        <v>0</v>
      </c>
      <c r="DC53" s="300">
        <f t="shared" si="122"/>
        <v>0</v>
      </c>
      <c r="DD53" s="300">
        <f t="shared" si="123"/>
        <v>0</v>
      </c>
      <c r="DE53" s="300">
        <f t="shared" si="124"/>
        <v>0</v>
      </c>
      <c r="DF53" s="300">
        <f t="shared" si="125"/>
        <v>0</v>
      </c>
      <c r="DG53" s="300">
        <f t="shared" si="126"/>
        <v>0</v>
      </c>
      <c r="DH53" s="300">
        <f t="shared" si="127"/>
        <v>0</v>
      </c>
      <c r="DI53" s="300">
        <f t="shared" si="128"/>
        <v>0</v>
      </c>
      <c r="DJ53" s="300">
        <f t="shared" si="129"/>
        <v>0</v>
      </c>
      <c r="DK53" s="300">
        <f t="shared" si="130"/>
        <v>0</v>
      </c>
      <c r="DL53" s="300">
        <f t="shared" si="131"/>
        <v>0</v>
      </c>
      <c r="DM53" s="300">
        <f t="shared" si="132"/>
        <v>5350.1200000000008</v>
      </c>
      <c r="DN53" s="300">
        <f t="shared" si="133"/>
        <v>5350.1200000000008</v>
      </c>
      <c r="DO53" s="300">
        <f t="shared" si="134"/>
        <v>5350.1200000000008</v>
      </c>
      <c r="DP53" s="300">
        <f t="shared" si="135"/>
        <v>5350.1200000000008</v>
      </c>
      <c r="DQ53" s="300">
        <f t="shared" si="136"/>
        <v>5350.1200000000008</v>
      </c>
      <c r="DR53" s="300">
        <f t="shared" si="137"/>
        <v>5350.1200000000008</v>
      </c>
      <c r="DS53" s="300">
        <f t="shared" si="138"/>
        <v>5350.1200000000008</v>
      </c>
      <c r="DT53" s="300">
        <f t="shared" si="139"/>
        <v>5350.1200000000008</v>
      </c>
      <c r="DU53" s="300">
        <f t="shared" si="140"/>
        <v>5350.1200000000008</v>
      </c>
      <c r="DV53" s="300">
        <f t="shared" si="141"/>
        <v>5350.1200000000008</v>
      </c>
      <c r="DW53" s="300">
        <f t="shared" si="142"/>
        <v>5350.1200000000008</v>
      </c>
      <c r="DX53" s="300">
        <f t="shared" si="143"/>
        <v>5350.1200000000008</v>
      </c>
      <c r="DY53" s="300">
        <f t="shared" si="144"/>
        <v>64201.439999999995</v>
      </c>
      <c r="DZ53" s="300">
        <f t="shared" si="145"/>
        <v>64201.439999999995</v>
      </c>
      <c r="EA53" s="300">
        <f t="shared" si="146"/>
        <v>64201.439999999995</v>
      </c>
      <c r="EB53" s="300">
        <f t="shared" si="147"/>
        <v>64201.439999999995</v>
      </c>
      <c r="EC53" s="300">
        <f t="shared" si="148"/>
        <v>64201.439999999995</v>
      </c>
      <c r="ED53" s="300">
        <f t="shared" si="149"/>
        <v>64201.439999999995</v>
      </c>
      <c r="EE53" s="300">
        <f t="shared" si="150"/>
        <v>64201.439999999995</v>
      </c>
      <c r="EF53" s="300">
        <f t="shared" si="151"/>
        <v>64201.439999999995</v>
      </c>
      <c r="EG53" s="300">
        <f t="shared" si="152"/>
        <v>64201.439999999995</v>
      </c>
      <c r="EH53" s="300">
        <f t="shared" si="153"/>
        <v>64201.439999999995</v>
      </c>
      <c r="EI53" s="300">
        <f t="shared" si="154"/>
        <v>64201.439999999995</v>
      </c>
      <c r="EJ53" s="300">
        <f t="shared" si="155"/>
        <v>64201.439999999995</v>
      </c>
      <c r="EK53" s="300">
        <f t="shared" si="156"/>
        <v>58851.32</v>
      </c>
      <c r="EL53" s="300">
        <f t="shared" si="157"/>
        <v>58851.32</v>
      </c>
      <c r="EM53" s="300">
        <f t="shared" si="158"/>
        <v>58851.32</v>
      </c>
      <c r="EN53" s="300">
        <f t="shared" si="159"/>
        <v>58851.32</v>
      </c>
      <c r="EO53" s="300">
        <f t="shared" si="160"/>
        <v>58851.32</v>
      </c>
      <c r="EP53" s="300">
        <f t="shared" si="161"/>
        <v>58851.32</v>
      </c>
      <c r="EQ53" s="300">
        <f t="shared" si="162"/>
        <v>58851.32</v>
      </c>
      <c r="ER53" s="300">
        <f t="shared" si="163"/>
        <v>58851.32</v>
      </c>
      <c r="ES53" s="300">
        <f t="shared" si="164"/>
        <v>58851.32</v>
      </c>
      <c r="ET53" s="300">
        <f t="shared" si="165"/>
        <v>58851.32</v>
      </c>
      <c r="EU53" s="300">
        <f t="shared" si="166"/>
        <v>58851.32</v>
      </c>
      <c r="EV53" s="300">
        <f t="shared" si="167"/>
        <v>58851.32</v>
      </c>
      <c r="EW53" s="300">
        <f t="shared" si="168"/>
        <v>0</v>
      </c>
      <c r="EX53" s="300">
        <f t="shared" si="169"/>
        <v>0</v>
      </c>
      <c r="EY53" s="300">
        <f t="shared" si="170"/>
        <v>0</v>
      </c>
      <c r="EZ53" s="300">
        <f t="shared" si="171"/>
        <v>0</v>
      </c>
      <c r="FA53" s="300">
        <f t="shared" si="172"/>
        <v>0</v>
      </c>
      <c r="FB53" s="300">
        <f t="shared" si="173"/>
        <v>0</v>
      </c>
      <c r="FC53" s="300">
        <f t="shared" si="174"/>
        <v>0</v>
      </c>
      <c r="FD53" s="300">
        <f t="shared" si="175"/>
        <v>0</v>
      </c>
      <c r="FE53" s="300">
        <f t="shared" si="176"/>
        <v>0</v>
      </c>
      <c r="FF53" s="300">
        <f t="shared" si="177"/>
        <v>0</v>
      </c>
      <c r="FG53" s="300">
        <f t="shared" si="178"/>
        <v>0</v>
      </c>
      <c r="FH53" s="300">
        <f t="shared" si="179"/>
        <v>0</v>
      </c>
      <c r="FI53" s="300">
        <f t="shared" si="180"/>
        <v>0</v>
      </c>
      <c r="FJ53" s="300">
        <f t="shared" si="181"/>
        <v>0</v>
      </c>
      <c r="FK53" s="300">
        <f t="shared" si="182"/>
        <v>0</v>
      </c>
      <c r="FL53" s="300">
        <f t="shared" si="183"/>
        <v>0</v>
      </c>
      <c r="FM53" s="300">
        <f t="shared" si="184"/>
        <v>0</v>
      </c>
      <c r="FN53" s="300">
        <f t="shared" si="185"/>
        <v>0</v>
      </c>
      <c r="FO53" s="300">
        <f t="shared" si="186"/>
        <v>0</v>
      </c>
      <c r="FP53" s="300">
        <f t="shared" si="187"/>
        <v>0</v>
      </c>
      <c r="FQ53" s="300">
        <f t="shared" si="188"/>
        <v>0</v>
      </c>
      <c r="FR53" s="300">
        <f t="shared" si="189"/>
        <v>0</v>
      </c>
      <c r="FS53" s="300">
        <f t="shared" si="190"/>
        <v>0</v>
      </c>
      <c r="FT53" s="300">
        <f t="shared" si="191"/>
        <v>0</v>
      </c>
      <c r="FU53" s="300">
        <f t="shared" si="192"/>
        <v>0</v>
      </c>
      <c r="FV53" s="300">
        <f t="shared" si="193"/>
        <v>0</v>
      </c>
      <c r="FW53" s="300">
        <f t="shared" si="194"/>
        <v>0</v>
      </c>
      <c r="FX53" s="300">
        <f t="shared" si="195"/>
        <v>0</v>
      </c>
      <c r="FY53" s="300">
        <f t="shared" si="196"/>
        <v>0</v>
      </c>
      <c r="FZ53" s="300">
        <f t="shared" si="197"/>
        <v>0</v>
      </c>
      <c r="GA53" s="300">
        <f t="shared" si="198"/>
        <v>0</v>
      </c>
      <c r="GB53" s="300">
        <f t="shared" si="199"/>
        <v>0</v>
      </c>
      <c r="GC53" s="300">
        <f t="shared" si="200"/>
        <v>0</v>
      </c>
      <c r="GD53" s="300">
        <f t="shared" si="201"/>
        <v>0</v>
      </c>
      <c r="GE53" s="300">
        <f t="shared" si="202"/>
        <v>0</v>
      </c>
      <c r="GF53" s="300">
        <f t="shared" si="203"/>
        <v>0</v>
      </c>
      <c r="GG53" s="300">
        <f t="shared" si="204"/>
        <v>0</v>
      </c>
      <c r="GH53" s="300">
        <f t="shared" si="205"/>
        <v>0</v>
      </c>
      <c r="GI53" s="300">
        <f t="shared" si="206"/>
        <v>0</v>
      </c>
      <c r="GJ53" s="300">
        <f t="shared" si="207"/>
        <v>0</v>
      </c>
      <c r="GK53" s="300">
        <f t="shared" si="208"/>
        <v>0</v>
      </c>
      <c r="GL53" s="300">
        <f t="shared" si="209"/>
        <v>0</v>
      </c>
      <c r="GM53" s="300">
        <f t="shared" si="210"/>
        <v>0</v>
      </c>
      <c r="GN53" s="300">
        <f t="shared" si="211"/>
        <v>0</v>
      </c>
      <c r="GO53" s="300">
        <f t="shared" si="212"/>
        <v>0</v>
      </c>
      <c r="GP53" s="300">
        <f t="shared" si="213"/>
        <v>0</v>
      </c>
      <c r="GQ53" s="300">
        <f t="shared" si="214"/>
        <v>0</v>
      </c>
      <c r="GR53" s="300">
        <f t="shared" si="215"/>
        <v>0</v>
      </c>
      <c r="GT53" s="120" t="str">
        <f>'Key assumptions'!$E$121</f>
        <v>$ Real (2024-2025)</v>
      </c>
      <c r="GU53" s="272"/>
      <c r="GV53" s="272"/>
      <c r="GW53" s="272"/>
      <c r="GX53" s="232">
        <f t="shared" si="216"/>
        <v>0</v>
      </c>
      <c r="GY53" s="232">
        <f t="shared" si="216"/>
        <v>64201.440000000024</v>
      </c>
      <c r="GZ53" s="232">
        <f t="shared" si="216"/>
        <v>770417.2799999998</v>
      </c>
      <c r="HA53" s="232">
        <f t="shared" si="218"/>
        <v>706215.83999999985</v>
      </c>
      <c r="HB53" s="232">
        <f t="shared" si="217"/>
        <v>0</v>
      </c>
      <c r="HC53" s="232">
        <f t="shared" si="217"/>
        <v>0</v>
      </c>
      <c r="HD53" s="232">
        <f t="shared" si="217"/>
        <v>0</v>
      </c>
      <c r="HE53" s="232">
        <f t="shared" si="217"/>
        <v>0</v>
      </c>
      <c r="HF53" s="232">
        <f t="shared" si="116"/>
        <v>1540834.5599999996</v>
      </c>
      <c r="HG53" s="232">
        <v>0</v>
      </c>
    </row>
    <row r="54" spans="1:215" x14ac:dyDescent="0.2">
      <c r="A54" s="298" t="s">
        <v>234</v>
      </c>
      <c r="B54" s="348" t="s">
        <v>335</v>
      </c>
      <c r="C54" s="298" t="s">
        <v>243</v>
      </c>
      <c r="D54" s="298" t="s">
        <v>298</v>
      </c>
      <c r="E54" s="348" t="s">
        <v>335</v>
      </c>
      <c r="F54" s="299">
        <v>291.8077066666666</v>
      </c>
      <c r="G54" s="299"/>
      <c r="H54" s="299">
        <v>0</v>
      </c>
      <c r="I54" s="299">
        <v>0</v>
      </c>
      <c r="J54" s="299">
        <v>0</v>
      </c>
      <c r="K54" s="299">
        <v>0</v>
      </c>
      <c r="L54" s="299">
        <v>0</v>
      </c>
      <c r="M54" s="299">
        <v>0</v>
      </c>
      <c r="N54" s="299">
        <v>0</v>
      </c>
      <c r="O54" s="299">
        <v>0</v>
      </c>
      <c r="P54" s="299">
        <v>0</v>
      </c>
      <c r="Q54" s="299">
        <v>0</v>
      </c>
      <c r="R54" s="299">
        <v>0</v>
      </c>
      <c r="S54" s="299">
        <v>0</v>
      </c>
      <c r="T54" s="299">
        <v>7.6923076923076927E-2</v>
      </c>
      <c r="U54" s="299">
        <v>7.6923076923076927E-2</v>
      </c>
      <c r="V54" s="299">
        <v>7.6923076923076927E-2</v>
      </c>
      <c r="W54" s="299">
        <v>7.6923076923076927E-2</v>
      </c>
      <c r="X54" s="299">
        <v>7.6923076923076927E-2</v>
      </c>
      <c r="Y54" s="299">
        <v>7.6923076923076927E-2</v>
      </c>
      <c r="Z54" s="299">
        <v>7.6923076923076927E-2</v>
      </c>
      <c r="AA54" s="299">
        <v>7.6923076923076927E-2</v>
      </c>
      <c r="AB54" s="299">
        <v>7.6923076923076927E-2</v>
      </c>
      <c r="AC54" s="299">
        <v>7.6923076923076927E-2</v>
      </c>
      <c r="AD54" s="299">
        <v>7.6923076923076927E-2</v>
      </c>
      <c r="AE54" s="299">
        <v>7.6923076923076927E-2</v>
      </c>
      <c r="AF54" s="299">
        <v>0.92307692307692313</v>
      </c>
      <c r="AG54" s="299">
        <v>0.92307692307692313</v>
      </c>
      <c r="AH54" s="299">
        <v>0.92307692307692313</v>
      </c>
      <c r="AI54" s="299">
        <v>0.92307692307692313</v>
      </c>
      <c r="AJ54" s="299">
        <v>0.92307692307692313</v>
      </c>
      <c r="AK54" s="299">
        <v>0.92307692307692313</v>
      </c>
      <c r="AL54" s="299">
        <v>0.92307692307692313</v>
      </c>
      <c r="AM54" s="299">
        <v>0.92307692307692313</v>
      </c>
      <c r="AN54" s="299">
        <v>0.92307692307692313</v>
      </c>
      <c r="AO54" s="299">
        <v>0.92307692307692313</v>
      </c>
      <c r="AP54" s="299">
        <v>0.92307692307692313</v>
      </c>
      <c r="AQ54" s="299">
        <v>0.92307692307692313</v>
      </c>
      <c r="AR54" s="299">
        <v>0.84615384615384626</v>
      </c>
      <c r="AS54" s="299">
        <v>0.84615384615384626</v>
      </c>
      <c r="AT54" s="299">
        <v>0.84615384615384626</v>
      </c>
      <c r="AU54" s="299">
        <v>0.84615384615384626</v>
      </c>
      <c r="AV54" s="299">
        <v>0.84615384615384626</v>
      </c>
      <c r="AW54" s="299">
        <v>0.84615384615384626</v>
      </c>
      <c r="AX54" s="299">
        <v>0.84615384615384626</v>
      </c>
      <c r="AY54" s="299">
        <v>0.84615384615384626</v>
      </c>
      <c r="AZ54" s="299">
        <v>0.84615384615384626</v>
      </c>
      <c r="BA54" s="299">
        <v>0.84615384615384626</v>
      </c>
      <c r="BB54" s="299">
        <v>0.84615384615384626</v>
      </c>
      <c r="BC54" s="299">
        <v>0.84615384615384626</v>
      </c>
      <c r="BD54" s="299">
        <v>0</v>
      </c>
      <c r="BE54" s="299">
        <v>0</v>
      </c>
      <c r="BF54" s="299">
        <v>0</v>
      </c>
      <c r="BG54" s="299">
        <v>0</v>
      </c>
      <c r="BH54" s="299">
        <v>0</v>
      </c>
      <c r="BI54" s="299">
        <v>0</v>
      </c>
      <c r="BJ54" s="299">
        <v>0</v>
      </c>
      <c r="BK54" s="299">
        <v>0</v>
      </c>
      <c r="BL54" s="299">
        <v>0</v>
      </c>
      <c r="BM54" s="299">
        <v>0</v>
      </c>
      <c r="BN54" s="299">
        <v>0</v>
      </c>
      <c r="BO54" s="299">
        <v>0</v>
      </c>
      <c r="BP54" s="299">
        <v>0</v>
      </c>
      <c r="BQ54" s="299">
        <v>0</v>
      </c>
      <c r="BR54" s="299">
        <v>0</v>
      </c>
      <c r="BS54" s="299">
        <v>0</v>
      </c>
      <c r="BT54" s="299">
        <v>0</v>
      </c>
      <c r="BU54" s="299">
        <v>0</v>
      </c>
      <c r="BV54" s="299">
        <v>0</v>
      </c>
      <c r="BW54" s="299">
        <v>0</v>
      </c>
      <c r="BX54" s="299">
        <v>0</v>
      </c>
      <c r="BY54" s="299">
        <v>0</v>
      </c>
      <c r="BZ54" s="299">
        <v>0</v>
      </c>
      <c r="CA54" s="299">
        <v>0</v>
      </c>
      <c r="CB54" s="299">
        <v>0</v>
      </c>
      <c r="CC54" s="299">
        <v>0</v>
      </c>
      <c r="CD54" s="299">
        <v>0</v>
      </c>
      <c r="CE54" s="299">
        <v>0</v>
      </c>
      <c r="CF54" s="299">
        <v>0</v>
      </c>
      <c r="CG54" s="299">
        <v>0</v>
      </c>
      <c r="CH54" s="299">
        <v>0</v>
      </c>
      <c r="CI54" s="299">
        <v>0</v>
      </c>
      <c r="CJ54" s="299">
        <v>0</v>
      </c>
      <c r="CK54" s="299">
        <v>0</v>
      </c>
      <c r="CL54" s="299">
        <v>0</v>
      </c>
      <c r="CM54" s="299">
        <v>0</v>
      </c>
      <c r="CN54" s="299">
        <v>0</v>
      </c>
      <c r="CO54" s="299">
        <v>0</v>
      </c>
      <c r="CP54" s="299">
        <v>0</v>
      </c>
      <c r="CQ54" s="299">
        <v>0</v>
      </c>
      <c r="CR54" s="299">
        <v>0</v>
      </c>
      <c r="CS54" s="299">
        <v>0</v>
      </c>
      <c r="CT54" s="299">
        <v>0</v>
      </c>
      <c r="CU54" s="299">
        <v>0</v>
      </c>
      <c r="CV54" s="299">
        <v>0</v>
      </c>
      <c r="CW54" s="299">
        <v>0</v>
      </c>
      <c r="CX54" s="299">
        <v>0</v>
      </c>
      <c r="CY54" s="299">
        <v>0</v>
      </c>
      <c r="DA54" s="300">
        <f t="shared" si="120"/>
        <v>0</v>
      </c>
      <c r="DB54" s="300">
        <f t="shared" si="121"/>
        <v>0</v>
      </c>
      <c r="DC54" s="300">
        <f t="shared" si="122"/>
        <v>0</v>
      </c>
      <c r="DD54" s="300">
        <f t="shared" si="123"/>
        <v>0</v>
      </c>
      <c r="DE54" s="300">
        <f t="shared" si="124"/>
        <v>0</v>
      </c>
      <c r="DF54" s="300">
        <f t="shared" si="125"/>
        <v>0</v>
      </c>
      <c r="DG54" s="300">
        <f t="shared" si="126"/>
        <v>0</v>
      </c>
      <c r="DH54" s="300">
        <f t="shared" si="127"/>
        <v>0</v>
      </c>
      <c r="DI54" s="300">
        <f t="shared" si="128"/>
        <v>0</v>
      </c>
      <c r="DJ54" s="300">
        <f t="shared" si="129"/>
        <v>0</v>
      </c>
      <c r="DK54" s="300">
        <f t="shared" si="130"/>
        <v>0</v>
      </c>
      <c r="DL54" s="300">
        <f t="shared" si="131"/>
        <v>0</v>
      </c>
      <c r="DM54" s="300">
        <f t="shared" si="132"/>
        <v>3367.0119999999993</v>
      </c>
      <c r="DN54" s="300">
        <f t="shared" si="133"/>
        <v>3367.0119999999993</v>
      </c>
      <c r="DO54" s="300">
        <f t="shared" si="134"/>
        <v>3367.0119999999993</v>
      </c>
      <c r="DP54" s="300">
        <f t="shared" si="135"/>
        <v>3367.0119999999993</v>
      </c>
      <c r="DQ54" s="300">
        <f t="shared" si="136"/>
        <v>3367.0119999999993</v>
      </c>
      <c r="DR54" s="300">
        <f t="shared" si="137"/>
        <v>3367.0119999999993</v>
      </c>
      <c r="DS54" s="300">
        <f t="shared" si="138"/>
        <v>3367.0119999999993</v>
      </c>
      <c r="DT54" s="300">
        <f t="shared" si="139"/>
        <v>3367.0119999999993</v>
      </c>
      <c r="DU54" s="300">
        <f t="shared" si="140"/>
        <v>3367.0119999999993</v>
      </c>
      <c r="DV54" s="300">
        <f t="shared" si="141"/>
        <v>3367.0119999999993</v>
      </c>
      <c r="DW54" s="300">
        <f t="shared" si="142"/>
        <v>3367.0119999999993</v>
      </c>
      <c r="DX54" s="300">
        <f t="shared" si="143"/>
        <v>3367.0119999999993</v>
      </c>
      <c r="DY54" s="300">
        <f t="shared" si="144"/>
        <v>40404.144</v>
      </c>
      <c r="DZ54" s="300">
        <f t="shared" si="145"/>
        <v>40404.144</v>
      </c>
      <c r="EA54" s="300">
        <f t="shared" si="146"/>
        <v>40404.144</v>
      </c>
      <c r="EB54" s="300">
        <f t="shared" si="147"/>
        <v>40404.144</v>
      </c>
      <c r="EC54" s="300">
        <f t="shared" si="148"/>
        <v>40404.144</v>
      </c>
      <c r="ED54" s="300">
        <f t="shared" si="149"/>
        <v>40404.144</v>
      </c>
      <c r="EE54" s="300">
        <f t="shared" si="150"/>
        <v>40404.144</v>
      </c>
      <c r="EF54" s="300">
        <f t="shared" si="151"/>
        <v>40404.144</v>
      </c>
      <c r="EG54" s="300">
        <f t="shared" si="152"/>
        <v>40404.144</v>
      </c>
      <c r="EH54" s="300">
        <f t="shared" si="153"/>
        <v>40404.144</v>
      </c>
      <c r="EI54" s="300">
        <f t="shared" si="154"/>
        <v>40404.144</v>
      </c>
      <c r="EJ54" s="300">
        <f t="shared" si="155"/>
        <v>40404.144</v>
      </c>
      <c r="EK54" s="300">
        <f t="shared" si="156"/>
        <v>37037.131999999998</v>
      </c>
      <c r="EL54" s="300">
        <f t="shared" si="157"/>
        <v>37037.131999999998</v>
      </c>
      <c r="EM54" s="300">
        <f t="shared" si="158"/>
        <v>37037.131999999998</v>
      </c>
      <c r="EN54" s="300">
        <f t="shared" si="159"/>
        <v>37037.131999999998</v>
      </c>
      <c r="EO54" s="300">
        <f t="shared" si="160"/>
        <v>37037.131999999998</v>
      </c>
      <c r="EP54" s="300">
        <f t="shared" si="161"/>
        <v>37037.131999999998</v>
      </c>
      <c r="EQ54" s="300">
        <f t="shared" si="162"/>
        <v>37037.131999999998</v>
      </c>
      <c r="ER54" s="300">
        <f t="shared" si="163"/>
        <v>37037.131999999998</v>
      </c>
      <c r="ES54" s="300">
        <f t="shared" si="164"/>
        <v>37037.131999999998</v>
      </c>
      <c r="ET54" s="300">
        <f t="shared" si="165"/>
        <v>37037.131999999998</v>
      </c>
      <c r="EU54" s="300">
        <f t="shared" si="166"/>
        <v>37037.131999999998</v>
      </c>
      <c r="EV54" s="300">
        <f t="shared" si="167"/>
        <v>37037.131999999998</v>
      </c>
      <c r="EW54" s="300">
        <f t="shared" si="168"/>
        <v>0</v>
      </c>
      <c r="EX54" s="300">
        <f t="shared" si="169"/>
        <v>0</v>
      </c>
      <c r="EY54" s="300">
        <f t="shared" si="170"/>
        <v>0</v>
      </c>
      <c r="EZ54" s="300">
        <f t="shared" si="171"/>
        <v>0</v>
      </c>
      <c r="FA54" s="300">
        <f t="shared" si="172"/>
        <v>0</v>
      </c>
      <c r="FB54" s="300">
        <f t="shared" si="173"/>
        <v>0</v>
      </c>
      <c r="FC54" s="300">
        <f t="shared" si="174"/>
        <v>0</v>
      </c>
      <c r="FD54" s="300">
        <f t="shared" si="175"/>
        <v>0</v>
      </c>
      <c r="FE54" s="300">
        <f t="shared" si="176"/>
        <v>0</v>
      </c>
      <c r="FF54" s="300">
        <f t="shared" si="177"/>
        <v>0</v>
      </c>
      <c r="FG54" s="300">
        <f t="shared" si="178"/>
        <v>0</v>
      </c>
      <c r="FH54" s="300">
        <f t="shared" si="179"/>
        <v>0</v>
      </c>
      <c r="FI54" s="300">
        <f t="shared" si="180"/>
        <v>0</v>
      </c>
      <c r="FJ54" s="300">
        <f t="shared" si="181"/>
        <v>0</v>
      </c>
      <c r="FK54" s="300">
        <f t="shared" si="182"/>
        <v>0</v>
      </c>
      <c r="FL54" s="300">
        <f t="shared" si="183"/>
        <v>0</v>
      </c>
      <c r="FM54" s="300">
        <f t="shared" si="184"/>
        <v>0</v>
      </c>
      <c r="FN54" s="300">
        <f t="shared" si="185"/>
        <v>0</v>
      </c>
      <c r="FO54" s="300">
        <f t="shared" si="186"/>
        <v>0</v>
      </c>
      <c r="FP54" s="300">
        <f t="shared" si="187"/>
        <v>0</v>
      </c>
      <c r="FQ54" s="300">
        <f t="shared" si="188"/>
        <v>0</v>
      </c>
      <c r="FR54" s="300">
        <f t="shared" si="189"/>
        <v>0</v>
      </c>
      <c r="FS54" s="300">
        <f t="shared" si="190"/>
        <v>0</v>
      </c>
      <c r="FT54" s="300">
        <f t="shared" si="191"/>
        <v>0</v>
      </c>
      <c r="FU54" s="300">
        <f t="shared" si="192"/>
        <v>0</v>
      </c>
      <c r="FV54" s="300">
        <f t="shared" si="193"/>
        <v>0</v>
      </c>
      <c r="FW54" s="300">
        <f t="shared" si="194"/>
        <v>0</v>
      </c>
      <c r="FX54" s="300">
        <f t="shared" si="195"/>
        <v>0</v>
      </c>
      <c r="FY54" s="300">
        <f t="shared" si="196"/>
        <v>0</v>
      </c>
      <c r="FZ54" s="300">
        <f t="shared" si="197"/>
        <v>0</v>
      </c>
      <c r="GA54" s="300">
        <f t="shared" si="198"/>
        <v>0</v>
      </c>
      <c r="GB54" s="300">
        <f t="shared" si="199"/>
        <v>0</v>
      </c>
      <c r="GC54" s="300">
        <f t="shared" si="200"/>
        <v>0</v>
      </c>
      <c r="GD54" s="300">
        <f t="shared" si="201"/>
        <v>0</v>
      </c>
      <c r="GE54" s="300">
        <f t="shared" si="202"/>
        <v>0</v>
      </c>
      <c r="GF54" s="300">
        <f t="shared" si="203"/>
        <v>0</v>
      </c>
      <c r="GG54" s="300">
        <f t="shared" si="204"/>
        <v>0</v>
      </c>
      <c r="GH54" s="300">
        <f t="shared" si="205"/>
        <v>0</v>
      </c>
      <c r="GI54" s="300">
        <f t="shared" si="206"/>
        <v>0</v>
      </c>
      <c r="GJ54" s="300">
        <f t="shared" si="207"/>
        <v>0</v>
      </c>
      <c r="GK54" s="300">
        <f t="shared" si="208"/>
        <v>0</v>
      </c>
      <c r="GL54" s="300">
        <f t="shared" si="209"/>
        <v>0</v>
      </c>
      <c r="GM54" s="300">
        <f t="shared" si="210"/>
        <v>0</v>
      </c>
      <c r="GN54" s="300">
        <f t="shared" si="211"/>
        <v>0</v>
      </c>
      <c r="GO54" s="300">
        <f t="shared" si="212"/>
        <v>0</v>
      </c>
      <c r="GP54" s="300">
        <f t="shared" si="213"/>
        <v>0</v>
      </c>
      <c r="GQ54" s="300">
        <f t="shared" si="214"/>
        <v>0</v>
      </c>
      <c r="GR54" s="300">
        <f t="shared" si="215"/>
        <v>0</v>
      </c>
      <c r="GT54" s="120" t="str">
        <f>'Key assumptions'!$E$121</f>
        <v>$ Real (2024-2025)</v>
      </c>
      <c r="GU54" s="272"/>
      <c r="GV54" s="272"/>
      <c r="GW54" s="272"/>
      <c r="GX54" s="232">
        <f t="shared" si="216"/>
        <v>0</v>
      </c>
      <c r="GY54" s="232">
        <f t="shared" si="216"/>
        <v>40404.144</v>
      </c>
      <c r="GZ54" s="232">
        <f t="shared" si="216"/>
        <v>484849.72799999989</v>
      </c>
      <c r="HA54" s="232">
        <f t="shared" si="218"/>
        <v>444445.58399999986</v>
      </c>
      <c r="HB54" s="232">
        <f t="shared" si="217"/>
        <v>0</v>
      </c>
      <c r="HC54" s="232">
        <f t="shared" si="217"/>
        <v>0</v>
      </c>
      <c r="HD54" s="232">
        <f t="shared" si="217"/>
        <v>0</v>
      </c>
      <c r="HE54" s="232">
        <f t="shared" si="217"/>
        <v>0</v>
      </c>
      <c r="HF54" s="232">
        <f t="shared" si="116"/>
        <v>969699.45599999977</v>
      </c>
      <c r="HG54" s="232">
        <v>0</v>
      </c>
    </row>
    <row r="55" spans="1:215" hidden="1" x14ac:dyDescent="0.2">
      <c r="A55" s="298" t="s">
        <v>234</v>
      </c>
      <c r="B55" s="334" t="s">
        <v>299</v>
      </c>
      <c r="C55" s="298" t="s">
        <v>240</v>
      </c>
      <c r="D55" s="298" t="s">
        <v>300</v>
      </c>
      <c r="E55" s="298" t="s">
        <v>264</v>
      </c>
      <c r="F55" s="299">
        <v>246.30926666666664</v>
      </c>
      <c r="G55" s="299"/>
      <c r="H55" s="299">
        <v>0</v>
      </c>
      <c r="I55" s="299">
        <v>0</v>
      </c>
      <c r="J55" s="299">
        <v>0</v>
      </c>
      <c r="K55" s="299">
        <v>0</v>
      </c>
      <c r="L55" s="299">
        <v>0</v>
      </c>
      <c r="M55" s="299">
        <v>0</v>
      </c>
      <c r="N55" s="299">
        <v>0</v>
      </c>
      <c r="O55" s="299">
        <v>0</v>
      </c>
      <c r="P55" s="299">
        <v>0</v>
      </c>
      <c r="Q55" s="299">
        <v>0</v>
      </c>
      <c r="R55" s="299">
        <v>0</v>
      </c>
      <c r="S55" s="299">
        <v>0</v>
      </c>
      <c r="T55" s="299">
        <v>0.95384615384615379</v>
      </c>
      <c r="U55" s="299">
        <v>0.95384615384615379</v>
      </c>
      <c r="V55" s="299">
        <v>0.95384615384615379</v>
      </c>
      <c r="W55" s="299">
        <v>0.95384615384615379</v>
      </c>
      <c r="X55" s="299">
        <v>0.95384615384615379</v>
      </c>
      <c r="Y55" s="299">
        <v>0.95384615384615379</v>
      </c>
      <c r="Z55" s="299">
        <v>0.95384615384615379</v>
      </c>
      <c r="AA55" s="299">
        <v>0.95384615384615379</v>
      </c>
      <c r="AB55" s="299">
        <v>0.95384615384615379</v>
      </c>
      <c r="AC55" s="299">
        <v>0.95384615384615379</v>
      </c>
      <c r="AD55" s="299">
        <v>0.95384615384615379</v>
      </c>
      <c r="AE55" s="299">
        <v>0.95384615384615379</v>
      </c>
      <c r="AF55" s="299">
        <v>1.2923076923076924</v>
      </c>
      <c r="AG55" s="299">
        <v>1.2923076923076924</v>
      </c>
      <c r="AH55" s="299">
        <v>1.2923076923076924</v>
      </c>
      <c r="AI55" s="299">
        <v>1.2923076923076924</v>
      </c>
      <c r="AJ55" s="299">
        <v>1.2923076923076924</v>
      </c>
      <c r="AK55" s="299">
        <v>1.2923076923076924</v>
      </c>
      <c r="AL55" s="299">
        <v>1.2923076923076924</v>
      </c>
      <c r="AM55" s="299">
        <v>1.2923076923076924</v>
      </c>
      <c r="AN55" s="299">
        <v>1.2923076923076924</v>
      </c>
      <c r="AO55" s="299">
        <v>1.2923076923076924</v>
      </c>
      <c r="AP55" s="299">
        <v>1.2923076923076924</v>
      </c>
      <c r="AQ55" s="299">
        <v>1.2923076923076924</v>
      </c>
      <c r="AR55" s="299">
        <v>1.2923076923076924</v>
      </c>
      <c r="AS55" s="299">
        <v>1.2923076923076924</v>
      </c>
      <c r="AT55" s="299">
        <v>1.2923076923076924</v>
      </c>
      <c r="AU55" s="299">
        <v>1.2923076923076924</v>
      </c>
      <c r="AV55" s="299">
        <v>1.2923076923076924</v>
      </c>
      <c r="AW55" s="299">
        <v>1.2923076923076924</v>
      </c>
      <c r="AX55" s="299">
        <v>1.2923076923076924</v>
      </c>
      <c r="AY55" s="299">
        <v>1.2923076923076924</v>
      </c>
      <c r="AZ55" s="299">
        <v>1.2923076923076924</v>
      </c>
      <c r="BA55" s="299">
        <v>1.2923076923076924</v>
      </c>
      <c r="BB55" s="299">
        <v>1.2923076923076924</v>
      </c>
      <c r="BC55" s="299">
        <v>1.2923076923076924</v>
      </c>
      <c r="BD55" s="299">
        <v>1.2923076923076924</v>
      </c>
      <c r="BE55" s="299">
        <v>1.2923076923076924</v>
      </c>
      <c r="BF55" s="299">
        <v>1.2923076923076924</v>
      </c>
      <c r="BG55" s="299">
        <v>1.2923076923076924</v>
      </c>
      <c r="BH55" s="299">
        <v>1.2923076923076924</v>
      </c>
      <c r="BI55" s="299">
        <v>1.2923076923076924</v>
      </c>
      <c r="BJ55" s="299">
        <v>1.2923076923076924</v>
      </c>
      <c r="BK55" s="299">
        <v>1.2923076923076924</v>
      </c>
      <c r="BL55" s="299">
        <v>1.2923076923076924</v>
      </c>
      <c r="BM55" s="299">
        <v>1.2923076923076924</v>
      </c>
      <c r="BN55" s="299">
        <v>1.2923076923076924</v>
      </c>
      <c r="BO55" s="299">
        <v>1.2923076923076924</v>
      </c>
      <c r="BP55" s="299">
        <v>1.0769230769230769</v>
      </c>
      <c r="BQ55" s="299">
        <v>1.0769230769230769</v>
      </c>
      <c r="BR55" s="299">
        <v>1.0769230769230769</v>
      </c>
      <c r="BS55" s="299">
        <v>1.0769230769230769</v>
      </c>
      <c r="BT55" s="299">
        <v>1.0769230769230769</v>
      </c>
      <c r="BU55" s="299">
        <v>1.0769230769230769</v>
      </c>
      <c r="BV55" s="299">
        <v>1.0769230769230769</v>
      </c>
      <c r="BW55" s="299">
        <v>1.0769230769230769</v>
      </c>
      <c r="BX55" s="299">
        <v>1.0769230769230769</v>
      </c>
      <c r="BY55" s="299">
        <v>1.0769230769230769</v>
      </c>
      <c r="BZ55" s="299">
        <v>1.0769230769230769</v>
      </c>
      <c r="CA55" s="299">
        <v>1.0769230769230769</v>
      </c>
      <c r="CB55" s="299">
        <v>0</v>
      </c>
      <c r="CC55" s="299">
        <v>0</v>
      </c>
      <c r="CD55" s="299">
        <v>0</v>
      </c>
      <c r="CE55" s="299">
        <v>0</v>
      </c>
      <c r="CF55" s="299">
        <v>0</v>
      </c>
      <c r="CG55" s="299">
        <v>0</v>
      </c>
      <c r="CH55" s="299">
        <v>0</v>
      </c>
      <c r="CI55" s="299">
        <v>0</v>
      </c>
      <c r="CJ55" s="299">
        <v>0</v>
      </c>
      <c r="CK55" s="299">
        <v>0</v>
      </c>
      <c r="CL55" s="299">
        <v>0</v>
      </c>
      <c r="CM55" s="299">
        <v>0</v>
      </c>
      <c r="CN55" s="299">
        <v>0</v>
      </c>
      <c r="CO55" s="299">
        <v>0</v>
      </c>
      <c r="CP55" s="299">
        <v>0</v>
      </c>
      <c r="CQ55" s="299">
        <v>0</v>
      </c>
      <c r="CR55" s="299">
        <v>0</v>
      </c>
      <c r="CS55" s="299">
        <v>0</v>
      </c>
      <c r="CT55" s="299">
        <v>0</v>
      </c>
      <c r="CU55" s="299">
        <v>0</v>
      </c>
      <c r="CV55" s="299">
        <v>0</v>
      </c>
      <c r="CW55" s="299">
        <v>0</v>
      </c>
      <c r="CX55" s="299">
        <v>0</v>
      </c>
      <c r="CY55" s="299">
        <v>0</v>
      </c>
      <c r="DA55" s="300">
        <f t="shared" si="120"/>
        <v>0</v>
      </c>
      <c r="DB55" s="300">
        <f t="shared" si="121"/>
        <v>0</v>
      </c>
      <c r="DC55" s="300">
        <f t="shared" si="122"/>
        <v>0</v>
      </c>
      <c r="DD55" s="300">
        <f t="shared" si="123"/>
        <v>0</v>
      </c>
      <c r="DE55" s="300">
        <f t="shared" si="124"/>
        <v>0</v>
      </c>
      <c r="DF55" s="300">
        <f t="shared" si="125"/>
        <v>0</v>
      </c>
      <c r="DG55" s="300">
        <f t="shared" si="126"/>
        <v>0</v>
      </c>
      <c r="DH55" s="300">
        <f t="shared" si="127"/>
        <v>0</v>
      </c>
      <c r="DI55" s="300">
        <f t="shared" si="128"/>
        <v>0</v>
      </c>
      <c r="DJ55" s="300">
        <f t="shared" si="129"/>
        <v>0</v>
      </c>
      <c r="DK55" s="300">
        <f t="shared" si="130"/>
        <v>0</v>
      </c>
      <c r="DL55" s="300">
        <f t="shared" si="131"/>
        <v>0</v>
      </c>
      <c r="DM55" s="300">
        <f t="shared" si="132"/>
        <v>35241.171999999999</v>
      </c>
      <c r="DN55" s="300">
        <f t="shared" si="133"/>
        <v>35241.171999999999</v>
      </c>
      <c r="DO55" s="300">
        <f t="shared" si="134"/>
        <v>35241.171999999999</v>
      </c>
      <c r="DP55" s="300">
        <f t="shared" si="135"/>
        <v>35241.171999999999</v>
      </c>
      <c r="DQ55" s="300">
        <f t="shared" si="136"/>
        <v>35241.171999999999</v>
      </c>
      <c r="DR55" s="300">
        <f t="shared" si="137"/>
        <v>35241.171999999999</v>
      </c>
      <c r="DS55" s="300">
        <f t="shared" si="138"/>
        <v>35241.171999999999</v>
      </c>
      <c r="DT55" s="300">
        <f t="shared" si="139"/>
        <v>35241.171999999999</v>
      </c>
      <c r="DU55" s="300">
        <f t="shared" si="140"/>
        <v>35241.171999999999</v>
      </c>
      <c r="DV55" s="300">
        <f t="shared" si="141"/>
        <v>35241.171999999999</v>
      </c>
      <c r="DW55" s="300">
        <f t="shared" si="142"/>
        <v>35241.171999999999</v>
      </c>
      <c r="DX55" s="300">
        <f t="shared" si="143"/>
        <v>35241.171999999999</v>
      </c>
      <c r="DY55" s="300">
        <f t="shared" si="144"/>
        <v>47746.103999999999</v>
      </c>
      <c r="DZ55" s="300">
        <f t="shared" si="145"/>
        <v>47746.103999999999</v>
      </c>
      <c r="EA55" s="300">
        <f t="shared" si="146"/>
        <v>47746.103999999999</v>
      </c>
      <c r="EB55" s="300">
        <f t="shared" si="147"/>
        <v>47746.103999999999</v>
      </c>
      <c r="EC55" s="300">
        <f t="shared" si="148"/>
        <v>47746.103999999999</v>
      </c>
      <c r="ED55" s="300">
        <f t="shared" si="149"/>
        <v>47746.103999999999</v>
      </c>
      <c r="EE55" s="300">
        <f t="shared" si="150"/>
        <v>47746.103999999999</v>
      </c>
      <c r="EF55" s="300">
        <f t="shared" si="151"/>
        <v>47746.103999999999</v>
      </c>
      <c r="EG55" s="300">
        <f t="shared" si="152"/>
        <v>47746.103999999999</v>
      </c>
      <c r="EH55" s="300">
        <f t="shared" si="153"/>
        <v>47746.103999999999</v>
      </c>
      <c r="EI55" s="300">
        <f t="shared" si="154"/>
        <v>47746.103999999999</v>
      </c>
      <c r="EJ55" s="300">
        <f t="shared" si="155"/>
        <v>47746.103999999999</v>
      </c>
      <c r="EK55" s="300">
        <f t="shared" si="156"/>
        <v>47746.103999999999</v>
      </c>
      <c r="EL55" s="300">
        <f t="shared" si="157"/>
        <v>47746.103999999999</v>
      </c>
      <c r="EM55" s="300">
        <f t="shared" si="158"/>
        <v>47746.103999999999</v>
      </c>
      <c r="EN55" s="300">
        <f t="shared" si="159"/>
        <v>47746.103999999999</v>
      </c>
      <c r="EO55" s="300">
        <f t="shared" si="160"/>
        <v>47746.103999999999</v>
      </c>
      <c r="EP55" s="300">
        <f t="shared" si="161"/>
        <v>47746.103999999999</v>
      </c>
      <c r="EQ55" s="300">
        <f t="shared" si="162"/>
        <v>47746.103999999999</v>
      </c>
      <c r="ER55" s="300">
        <f t="shared" si="163"/>
        <v>47746.103999999999</v>
      </c>
      <c r="ES55" s="300">
        <f t="shared" si="164"/>
        <v>47746.103999999999</v>
      </c>
      <c r="ET55" s="300">
        <f t="shared" si="165"/>
        <v>47746.103999999999</v>
      </c>
      <c r="EU55" s="300">
        <f t="shared" si="166"/>
        <v>47746.103999999999</v>
      </c>
      <c r="EV55" s="300">
        <f t="shared" si="167"/>
        <v>47746.103999999999</v>
      </c>
      <c r="EW55" s="300">
        <f t="shared" si="168"/>
        <v>47746.103999999999</v>
      </c>
      <c r="EX55" s="300">
        <f t="shared" si="169"/>
        <v>47746.103999999999</v>
      </c>
      <c r="EY55" s="300">
        <f t="shared" si="170"/>
        <v>47746.103999999999</v>
      </c>
      <c r="EZ55" s="300">
        <f t="shared" si="171"/>
        <v>47746.103999999999</v>
      </c>
      <c r="FA55" s="300">
        <f t="shared" si="172"/>
        <v>47746.103999999999</v>
      </c>
      <c r="FB55" s="300">
        <f t="shared" si="173"/>
        <v>47746.103999999999</v>
      </c>
      <c r="FC55" s="300">
        <f t="shared" si="174"/>
        <v>47746.103999999999</v>
      </c>
      <c r="FD55" s="300">
        <f t="shared" si="175"/>
        <v>47746.103999999999</v>
      </c>
      <c r="FE55" s="300">
        <f t="shared" si="176"/>
        <v>47746.103999999999</v>
      </c>
      <c r="FF55" s="300">
        <f t="shared" si="177"/>
        <v>47746.103999999999</v>
      </c>
      <c r="FG55" s="300">
        <f t="shared" si="178"/>
        <v>47746.103999999999</v>
      </c>
      <c r="FH55" s="300">
        <f t="shared" si="179"/>
        <v>47746.103999999999</v>
      </c>
      <c r="FI55" s="300">
        <f t="shared" si="180"/>
        <v>39788.42</v>
      </c>
      <c r="FJ55" s="300">
        <f t="shared" si="181"/>
        <v>39788.42</v>
      </c>
      <c r="FK55" s="300">
        <f t="shared" si="182"/>
        <v>39788.42</v>
      </c>
      <c r="FL55" s="300">
        <f t="shared" si="183"/>
        <v>39788.42</v>
      </c>
      <c r="FM55" s="300">
        <f t="shared" si="184"/>
        <v>39788.42</v>
      </c>
      <c r="FN55" s="300">
        <f t="shared" si="185"/>
        <v>39788.42</v>
      </c>
      <c r="FO55" s="300">
        <f t="shared" si="186"/>
        <v>39788.42</v>
      </c>
      <c r="FP55" s="300">
        <f t="shared" si="187"/>
        <v>39788.42</v>
      </c>
      <c r="FQ55" s="300">
        <f t="shared" si="188"/>
        <v>39788.42</v>
      </c>
      <c r="FR55" s="300">
        <f t="shared" si="189"/>
        <v>39788.42</v>
      </c>
      <c r="FS55" s="300">
        <f t="shared" si="190"/>
        <v>39788.42</v>
      </c>
      <c r="FT55" s="300">
        <f t="shared" si="191"/>
        <v>39788.42</v>
      </c>
      <c r="FU55" s="300">
        <f t="shared" si="192"/>
        <v>0</v>
      </c>
      <c r="FV55" s="300">
        <f t="shared" si="193"/>
        <v>0</v>
      </c>
      <c r="FW55" s="300">
        <f t="shared" si="194"/>
        <v>0</v>
      </c>
      <c r="FX55" s="300">
        <f t="shared" si="195"/>
        <v>0</v>
      </c>
      <c r="FY55" s="300">
        <f t="shared" si="196"/>
        <v>0</v>
      </c>
      <c r="FZ55" s="300">
        <f t="shared" si="197"/>
        <v>0</v>
      </c>
      <c r="GA55" s="300">
        <f t="shared" si="198"/>
        <v>0</v>
      </c>
      <c r="GB55" s="300">
        <f t="shared" si="199"/>
        <v>0</v>
      </c>
      <c r="GC55" s="300">
        <f t="shared" si="200"/>
        <v>0</v>
      </c>
      <c r="GD55" s="300">
        <f t="shared" si="201"/>
        <v>0</v>
      </c>
      <c r="GE55" s="300">
        <f t="shared" si="202"/>
        <v>0</v>
      </c>
      <c r="GF55" s="300">
        <f t="shared" si="203"/>
        <v>0</v>
      </c>
      <c r="GG55" s="300">
        <f t="shared" si="204"/>
        <v>0</v>
      </c>
      <c r="GH55" s="300">
        <f t="shared" si="205"/>
        <v>0</v>
      </c>
      <c r="GI55" s="300">
        <f t="shared" si="206"/>
        <v>0</v>
      </c>
      <c r="GJ55" s="300">
        <f t="shared" si="207"/>
        <v>0</v>
      </c>
      <c r="GK55" s="300">
        <f t="shared" si="208"/>
        <v>0</v>
      </c>
      <c r="GL55" s="300">
        <f t="shared" si="209"/>
        <v>0</v>
      </c>
      <c r="GM55" s="300">
        <f t="shared" si="210"/>
        <v>0</v>
      </c>
      <c r="GN55" s="300">
        <f t="shared" si="211"/>
        <v>0</v>
      </c>
      <c r="GO55" s="300">
        <f t="shared" si="212"/>
        <v>0</v>
      </c>
      <c r="GP55" s="300">
        <f t="shared" si="213"/>
        <v>0</v>
      </c>
      <c r="GQ55" s="300">
        <f t="shared" si="214"/>
        <v>0</v>
      </c>
      <c r="GR55" s="300">
        <f t="shared" si="215"/>
        <v>0</v>
      </c>
      <c r="GT55" s="120" t="str">
        <f>'Key assumptions'!$E$121</f>
        <v>$ Real (2024-2025)</v>
      </c>
      <c r="GU55" s="272"/>
      <c r="GV55" s="272"/>
      <c r="GW55" s="272"/>
      <c r="GX55" s="232">
        <f t="shared" si="216"/>
        <v>0</v>
      </c>
      <c r="GY55" s="232">
        <f t="shared" si="216"/>
        <v>422894.06400000007</v>
      </c>
      <c r="GZ55" s="232">
        <f t="shared" si="216"/>
        <v>572953.24800000002</v>
      </c>
      <c r="HA55" s="232">
        <f t="shared" si="218"/>
        <v>572953.24800000002</v>
      </c>
      <c r="HB55" s="232">
        <f t="shared" si="217"/>
        <v>572953.24800000002</v>
      </c>
      <c r="HC55" s="232">
        <f t="shared" si="217"/>
        <v>477461.03999999986</v>
      </c>
      <c r="HD55" s="232">
        <f t="shared" si="217"/>
        <v>0</v>
      </c>
      <c r="HE55" s="232">
        <f t="shared" si="217"/>
        <v>0</v>
      </c>
      <c r="HF55" s="232">
        <f t="shared" si="116"/>
        <v>2619214.8480000002</v>
      </c>
      <c r="HG55" s="232">
        <v>0</v>
      </c>
    </row>
    <row r="56" spans="1:215" hidden="1" x14ac:dyDescent="0.2">
      <c r="A56" s="298" t="s">
        <v>234</v>
      </c>
      <c r="B56" s="334" t="s">
        <v>292</v>
      </c>
      <c r="C56" s="298" t="s">
        <v>240</v>
      </c>
      <c r="D56" s="298" t="s">
        <v>300</v>
      </c>
      <c r="E56" s="298" t="s">
        <v>264</v>
      </c>
      <c r="F56" s="299">
        <v>246.30926666666664</v>
      </c>
      <c r="G56" s="299"/>
      <c r="H56" s="299">
        <v>0</v>
      </c>
      <c r="I56" s="299">
        <v>0</v>
      </c>
      <c r="J56" s="299">
        <v>0</v>
      </c>
      <c r="K56" s="299">
        <v>0</v>
      </c>
      <c r="L56" s="299">
        <v>0</v>
      </c>
      <c r="M56" s="299">
        <v>0</v>
      </c>
      <c r="N56" s="299">
        <v>0</v>
      </c>
      <c r="O56" s="299">
        <v>0</v>
      </c>
      <c r="P56" s="299">
        <v>0</v>
      </c>
      <c r="Q56" s="299">
        <v>0</v>
      </c>
      <c r="R56" s="299">
        <v>0</v>
      </c>
      <c r="S56" s="299">
        <v>0</v>
      </c>
      <c r="T56" s="299">
        <v>0.6923076923076924</v>
      </c>
      <c r="U56" s="299">
        <v>0.6923076923076924</v>
      </c>
      <c r="V56" s="299">
        <v>0.6923076923076924</v>
      </c>
      <c r="W56" s="299">
        <v>0.6923076923076924</v>
      </c>
      <c r="X56" s="299">
        <v>0.6923076923076924</v>
      </c>
      <c r="Y56" s="299">
        <v>0.6923076923076924</v>
      </c>
      <c r="Z56" s="299">
        <v>0.6923076923076924</v>
      </c>
      <c r="AA56" s="299">
        <v>0.6923076923076924</v>
      </c>
      <c r="AB56" s="299">
        <v>0.6923076923076924</v>
      </c>
      <c r="AC56" s="299">
        <v>0.6923076923076924</v>
      </c>
      <c r="AD56" s="299">
        <v>0.6923076923076924</v>
      </c>
      <c r="AE56" s="299">
        <v>0.6923076923076924</v>
      </c>
      <c r="AF56" s="299">
        <v>0.92307692307692302</v>
      </c>
      <c r="AG56" s="299">
        <v>0.92307692307692302</v>
      </c>
      <c r="AH56" s="299">
        <v>0.92307692307692302</v>
      </c>
      <c r="AI56" s="299">
        <v>0.92307692307692302</v>
      </c>
      <c r="AJ56" s="299">
        <v>0.92307692307692302</v>
      </c>
      <c r="AK56" s="299">
        <v>0.92307692307692302</v>
      </c>
      <c r="AL56" s="299">
        <v>0.92307692307692302</v>
      </c>
      <c r="AM56" s="299">
        <v>0.92307692307692302</v>
      </c>
      <c r="AN56" s="299">
        <v>0.92307692307692302</v>
      </c>
      <c r="AO56" s="299">
        <v>0.92307692307692302</v>
      </c>
      <c r="AP56" s="299">
        <v>0.92307692307692302</v>
      </c>
      <c r="AQ56" s="299">
        <v>0.92307692307692302</v>
      </c>
      <c r="AR56" s="299">
        <v>0.92307692307692302</v>
      </c>
      <c r="AS56" s="299">
        <v>0.92307692307692302</v>
      </c>
      <c r="AT56" s="299">
        <v>0.92307692307692302</v>
      </c>
      <c r="AU56" s="299">
        <v>0.92307692307692302</v>
      </c>
      <c r="AV56" s="299">
        <v>0.92307692307692302</v>
      </c>
      <c r="AW56" s="299">
        <v>0.92307692307692302</v>
      </c>
      <c r="AX56" s="299">
        <v>0.92307692307692302</v>
      </c>
      <c r="AY56" s="299">
        <v>0.92307692307692302</v>
      </c>
      <c r="AZ56" s="299">
        <v>0.92307692307692302</v>
      </c>
      <c r="BA56" s="299">
        <v>0.92307692307692302</v>
      </c>
      <c r="BB56" s="299">
        <v>0.92307692307692302</v>
      </c>
      <c r="BC56" s="299">
        <v>0.92307692307692302</v>
      </c>
      <c r="BD56" s="299">
        <v>0.92307692307692302</v>
      </c>
      <c r="BE56" s="299">
        <v>0.92307692307692302</v>
      </c>
      <c r="BF56" s="299">
        <v>0.92307692307692302</v>
      </c>
      <c r="BG56" s="299">
        <v>0.92307692307692302</v>
      </c>
      <c r="BH56" s="299">
        <v>0.92307692307692302</v>
      </c>
      <c r="BI56" s="299">
        <v>0.92307692307692302</v>
      </c>
      <c r="BJ56" s="299">
        <v>0.92307692307692302</v>
      </c>
      <c r="BK56" s="299">
        <v>0.92307692307692302</v>
      </c>
      <c r="BL56" s="299">
        <v>0.92307692307692302</v>
      </c>
      <c r="BM56" s="299">
        <v>0.92307692307692302</v>
      </c>
      <c r="BN56" s="299">
        <v>0.92307692307692302</v>
      </c>
      <c r="BO56" s="299">
        <v>0.92307692307692302</v>
      </c>
      <c r="BP56" s="299">
        <v>0.76923076923076927</v>
      </c>
      <c r="BQ56" s="299">
        <v>0.76923076923076927</v>
      </c>
      <c r="BR56" s="299">
        <v>0.76923076923076927</v>
      </c>
      <c r="BS56" s="299">
        <v>0.76923076923076927</v>
      </c>
      <c r="BT56" s="299">
        <v>0.76923076923076927</v>
      </c>
      <c r="BU56" s="299">
        <v>0.76923076923076927</v>
      </c>
      <c r="BV56" s="299">
        <v>0.76923076923076927</v>
      </c>
      <c r="BW56" s="299">
        <v>0.76923076923076927</v>
      </c>
      <c r="BX56" s="299">
        <v>0.76923076923076927</v>
      </c>
      <c r="BY56" s="299">
        <v>0.76923076923076927</v>
      </c>
      <c r="BZ56" s="299">
        <v>0.76923076923076927</v>
      </c>
      <c r="CA56" s="299">
        <v>0.76923076923076927</v>
      </c>
      <c r="CB56" s="299">
        <v>0</v>
      </c>
      <c r="CC56" s="299">
        <v>0</v>
      </c>
      <c r="CD56" s="299">
        <v>0</v>
      </c>
      <c r="CE56" s="299">
        <v>0</v>
      </c>
      <c r="CF56" s="299">
        <v>0</v>
      </c>
      <c r="CG56" s="299">
        <v>0</v>
      </c>
      <c r="CH56" s="299">
        <v>0</v>
      </c>
      <c r="CI56" s="299">
        <v>0</v>
      </c>
      <c r="CJ56" s="299">
        <v>0</v>
      </c>
      <c r="CK56" s="299">
        <v>0</v>
      </c>
      <c r="CL56" s="299">
        <v>0</v>
      </c>
      <c r="CM56" s="299">
        <v>0</v>
      </c>
      <c r="CN56" s="299">
        <v>0</v>
      </c>
      <c r="CO56" s="299">
        <v>0</v>
      </c>
      <c r="CP56" s="299">
        <v>0</v>
      </c>
      <c r="CQ56" s="299">
        <v>0</v>
      </c>
      <c r="CR56" s="299">
        <v>0</v>
      </c>
      <c r="CS56" s="299">
        <v>0</v>
      </c>
      <c r="CT56" s="299">
        <v>0</v>
      </c>
      <c r="CU56" s="299">
        <v>0</v>
      </c>
      <c r="CV56" s="299">
        <v>0</v>
      </c>
      <c r="CW56" s="299">
        <v>0</v>
      </c>
      <c r="CX56" s="299">
        <v>0</v>
      </c>
      <c r="CY56" s="299">
        <v>0</v>
      </c>
      <c r="DA56" s="300">
        <f t="shared" si="120"/>
        <v>0</v>
      </c>
      <c r="DB56" s="300">
        <f t="shared" si="121"/>
        <v>0</v>
      </c>
      <c r="DC56" s="300">
        <f t="shared" si="122"/>
        <v>0</v>
      </c>
      <c r="DD56" s="300">
        <f t="shared" si="123"/>
        <v>0</v>
      </c>
      <c r="DE56" s="300">
        <f t="shared" si="124"/>
        <v>0</v>
      </c>
      <c r="DF56" s="300">
        <f t="shared" si="125"/>
        <v>0</v>
      </c>
      <c r="DG56" s="300">
        <f t="shared" si="126"/>
        <v>0</v>
      </c>
      <c r="DH56" s="300">
        <f t="shared" si="127"/>
        <v>0</v>
      </c>
      <c r="DI56" s="300">
        <f t="shared" si="128"/>
        <v>0</v>
      </c>
      <c r="DJ56" s="300">
        <f t="shared" si="129"/>
        <v>0</v>
      </c>
      <c r="DK56" s="300">
        <f t="shared" si="130"/>
        <v>0</v>
      </c>
      <c r="DL56" s="300">
        <f t="shared" si="131"/>
        <v>0</v>
      </c>
      <c r="DM56" s="300">
        <f t="shared" si="132"/>
        <v>25578.27</v>
      </c>
      <c r="DN56" s="300">
        <f t="shared" si="133"/>
        <v>25578.27</v>
      </c>
      <c r="DO56" s="300">
        <f t="shared" si="134"/>
        <v>25578.27</v>
      </c>
      <c r="DP56" s="300">
        <f t="shared" si="135"/>
        <v>25578.27</v>
      </c>
      <c r="DQ56" s="300">
        <f t="shared" si="136"/>
        <v>25578.27</v>
      </c>
      <c r="DR56" s="300">
        <f t="shared" si="137"/>
        <v>25578.27</v>
      </c>
      <c r="DS56" s="300">
        <f t="shared" si="138"/>
        <v>25578.27</v>
      </c>
      <c r="DT56" s="300">
        <f t="shared" si="139"/>
        <v>25578.27</v>
      </c>
      <c r="DU56" s="300">
        <f t="shared" si="140"/>
        <v>25578.27</v>
      </c>
      <c r="DV56" s="300">
        <f t="shared" si="141"/>
        <v>25578.27</v>
      </c>
      <c r="DW56" s="300">
        <f t="shared" si="142"/>
        <v>25578.27</v>
      </c>
      <c r="DX56" s="300">
        <f t="shared" si="143"/>
        <v>25578.27</v>
      </c>
      <c r="DY56" s="300">
        <f t="shared" si="144"/>
        <v>34104.359999999993</v>
      </c>
      <c r="DZ56" s="300">
        <f t="shared" si="145"/>
        <v>34104.359999999993</v>
      </c>
      <c r="EA56" s="300">
        <f t="shared" si="146"/>
        <v>34104.359999999993</v>
      </c>
      <c r="EB56" s="300">
        <f t="shared" si="147"/>
        <v>34104.359999999993</v>
      </c>
      <c r="EC56" s="300">
        <f t="shared" si="148"/>
        <v>34104.359999999993</v>
      </c>
      <c r="ED56" s="300">
        <f t="shared" si="149"/>
        <v>34104.359999999993</v>
      </c>
      <c r="EE56" s="300">
        <f t="shared" si="150"/>
        <v>34104.359999999993</v>
      </c>
      <c r="EF56" s="300">
        <f t="shared" si="151"/>
        <v>34104.359999999993</v>
      </c>
      <c r="EG56" s="300">
        <f t="shared" si="152"/>
        <v>34104.359999999993</v>
      </c>
      <c r="EH56" s="300">
        <f t="shared" si="153"/>
        <v>34104.359999999993</v>
      </c>
      <c r="EI56" s="300">
        <f t="shared" si="154"/>
        <v>34104.359999999993</v>
      </c>
      <c r="EJ56" s="300">
        <f t="shared" si="155"/>
        <v>34104.359999999993</v>
      </c>
      <c r="EK56" s="300">
        <f t="shared" si="156"/>
        <v>34104.359999999993</v>
      </c>
      <c r="EL56" s="300">
        <f t="shared" si="157"/>
        <v>34104.359999999993</v>
      </c>
      <c r="EM56" s="300">
        <f t="shared" si="158"/>
        <v>34104.359999999993</v>
      </c>
      <c r="EN56" s="300">
        <f t="shared" si="159"/>
        <v>34104.359999999993</v>
      </c>
      <c r="EO56" s="300">
        <f t="shared" si="160"/>
        <v>34104.359999999993</v>
      </c>
      <c r="EP56" s="300">
        <f t="shared" si="161"/>
        <v>34104.359999999993</v>
      </c>
      <c r="EQ56" s="300">
        <f t="shared" si="162"/>
        <v>34104.359999999993</v>
      </c>
      <c r="ER56" s="300">
        <f t="shared" si="163"/>
        <v>34104.359999999993</v>
      </c>
      <c r="ES56" s="300">
        <f t="shared" si="164"/>
        <v>34104.359999999993</v>
      </c>
      <c r="ET56" s="300">
        <f t="shared" si="165"/>
        <v>34104.359999999993</v>
      </c>
      <c r="EU56" s="300">
        <f t="shared" si="166"/>
        <v>34104.359999999993</v>
      </c>
      <c r="EV56" s="300">
        <f t="shared" si="167"/>
        <v>34104.359999999993</v>
      </c>
      <c r="EW56" s="300">
        <f t="shared" si="168"/>
        <v>34104.359999999993</v>
      </c>
      <c r="EX56" s="300">
        <f t="shared" si="169"/>
        <v>34104.359999999993</v>
      </c>
      <c r="EY56" s="300">
        <f t="shared" si="170"/>
        <v>34104.359999999993</v>
      </c>
      <c r="EZ56" s="300">
        <f t="shared" si="171"/>
        <v>34104.359999999993</v>
      </c>
      <c r="FA56" s="300">
        <f t="shared" si="172"/>
        <v>34104.359999999993</v>
      </c>
      <c r="FB56" s="300">
        <f t="shared" si="173"/>
        <v>34104.359999999993</v>
      </c>
      <c r="FC56" s="300">
        <f t="shared" si="174"/>
        <v>34104.359999999993</v>
      </c>
      <c r="FD56" s="300">
        <f t="shared" si="175"/>
        <v>34104.359999999993</v>
      </c>
      <c r="FE56" s="300">
        <f t="shared" si="176"/>
        <v>34104.359999999993</v>
      </c>
      <c r="FF56" s="300">
        <f t="shared" si="177"/>
        <v>34104.359999999993</v>
      </c>
      <c r="FG56" s="300">
        <f t="shared" si="178"/>
        <v>34104.359999999993</v>
      </c>
      <c r="FH56" s="300">
        <f t="shared" si="179"/>
        <v>34104.359999999993</v>
      </c>
      <c r="FI56" s="300">
        <f t="shared" si="180"/>
        <v>28420.299999999996</v>
      </c>
      <c r="FJ56" s="300">
        <f t="shared" si="181"/>
        <v>28420.299999999996</v>
      </c>
      <c r="FK56" s="300">
        <f t="shared" si="182"/>
        <v>28420.299999999996</v>
      </c>
      <c r="FL56" s="300">
        <f t="shared" si="183"/>
        <v>28420.299999999996</v>
      </c>
      <c r="FM56" s="300">
        <f t="shared" si="184"/>
        <v>28420.299999999996</v>
      </c>
      <c r="FN56" s="300">
        <f t="shared" si="185"/>
        <v>28420.299999999996</v>
      </c>
      <c r="FO56" s="300">
        <f t="shared" si="186"/>
        <v>28420.299999999996</v>
      </c>
      <c r="FP56" s="300">
        <f t="shared" si="187"/>
        <v>28420.299999999996</v>
      </c>
      <c r="FQ56" s="300">
        <f t="shared" si="188"/>
        <v>28420.299999999996</v>
      </c>
      <c r="FR56" s="300">
        <f t="shared" si="189"/>
        <v>28420.299999999996</v>
      </c>
      <c r="FS56" s="300">
        <f t="shared" si="190"/>
        <v>28420.299999999996</v>
      </c>
      <c r="FT56" s="300">
        <f t="shared" si="191"/>
        <v>28420.299999999996</v>
      </c>
      <c r="FU56" s="300">
        <f t="shared" si="192"/>
        <v>0</v>
      </c>
      <c r="FV56" s="300">
        <f t="shared" si="193"/>
        <v>0</v>
      </c>
      <c r="FW56" s="300">
        <f t="shared" si="194"/>
        <v>0</v>
      </c>
      <c r="FX56" s="300">
        <f t="shared" si="195"/>
        <v>0</v>
      </c>
      <c r="FY56" s="300">
        <f t="shared" si="196"/>
        <v>0</v>
      </c>
      <c r="FZ56" s="300">
        <f t="shared" si="197"/>
        <v>0</v>
      </c>
      <c r="GA56" s="300">
        <f t="shared" si="198"/>
        <v>0</v>
      </c>
      <c r="GB56" s="300">
        <f t="shared" si="199"/>
        <v>0</v>
      </c>
      <c r="GC56" s="300">
        <f t="shared" si="200"/>
        <v>0</v>
      </c>
      <c r="GD56" s="300">
        <f t="shared" si="201"/>
        <v>0</v>
      </c>
      <c r="GE56" s="300">
        <f t="shared" si="202"/>
        <v>0</v>
      </c>
      <c r="GF56" s="300">
        <f t="shared" si="203"/>
        <v>0</v>
      </c>
      <c r="GG56" s="300">
        <f t="shared" si="204"/>
        <v>0</v>
      </c>
      <c r="GH56" s="300">
        <f t="shared" si="205"/>
        <v>0</v>
      </c>
      <c r="GI56" s="300">
        <f t="shared" si="206"/>
        <v>0</v>
      </c>
      <c r="GJ56" s="300">
        <f t="shared" si="207"/>
        <v>0</v>
      </c>
      <c r="GK56" s="300">
        <f t="shared" si="208"/>
        <v>0</v>
      </c>
      <c r="GL56" s="300">
        <f t="shared" si="209"/>
        <v>0</v>
      </c>
      <c r="GM56" s="300">
        <f t="shared" si="210"/>
        <v>0</v>
      </c>
      <c r="GN56" s="300">
        <f t="shared" si="211"/>
        <v>0</v>
      </c>
      <c r="GO56" s="300">
        <f t="shared" si="212"/>
        <v>0</v>
      </c>
      <c r="GP56" s="300">
        <f t="shared" si="213"/>
        <v>0</v>
      </c>
      <c r="GQ56" s="300">
        <f t="shared" si="214"/>
        <v>0</v>
      </c>
      <c r="GR56" s="300">
        <f t="shared" si="215"/>
        <v>0</v>
      </c>
      <c r="GT56" s="120" t="str">
        <f>'Key assumptions'!$E$121</f>
        <v>$ Real (2024-2025)</v>
      </c>
      <c r="GU56" s="272"/>
      <c r="GV56" s="272"/>
      <c r="GW56" s="272"/>
      <c r="GX56" s="232">
        <f t="shared" si="216"/>
        <v>0</v>
      </c>
      <c r="GY56" s="232">
        <f t="shared" si="216"/>
        <v>306939.24</v>
      </c>
      <c r="GZ56" s="232">
        <f t="shared" si="216"/>
        <v>409252.31999999989</v>
      </c>
      <c r="HA56" s="232">
        <f t="shared" si="218"/>
        <v>409252.31999999989</v>
      </c>
      <c r="HB56" s="232">
        <f t="shared" si="217"/>
        <v>409252.31999999989</v>
      </c>
      <c r="HC56" s="232">
        <f t="shared" si="217"/>
        <v>341043.59999999992</v>
      </c>
      <c r="HD56" s="232">
        <f t="shared" si="217"/>
        <v>0</v>
      </c>
      <c r="HE56" s="232">
        <f t="shared" si="217"/>
        <v>0</v>
      </c>
      <c r="HF56" s="232">
        <f t="shared" si="116"/>
        <v>1875739.7999999993</v>
      </c>
      <c r="HG56" s="232">
        <v>0</v>
      </c>
    </row>
    <row r="57" spans="1:215" hidden="1" x14ac:dyDescent="0.2">
      <c r="A57" s="298" t="s">
        <v>234</v>
      </c>
      <c r="B57" s="334" t="s">
        <v>301</v>
      </c>
      <c r="C57" s="298" t="s">
        <v>240</v>
      </c>
      <c r="D57" s="298" t="s">
        <v>300</v>
      </c>
      <c r="E57" s="298" t="s">
        <v>260</v>
      </c>
      <c r="F57" s="299">
        <v>207.32521333333335</v>
      </c>
      <c r="G57" s="299"/>
      <c r="H57" s="299">
        <v>0</v>
      </c>
      <c r="I57" s="299">
        <v>0</v>
      </c>
      <c r="J57" s="299">
        <v>0</v>
      </c>
      <c r="K57" s="299">
        <v>0</v>
      </c>
      <c r="L57" s="299">
        <v>0</v>
      </c>
      <c r="M57" s="299">
        <v>0</v>
      </c>
      <c r="N57" s="299">
        <v>0</v>
      </c>
      <c r="O57" s="299">
        <v>0</v>
      </c>
      <c r="P57" s="299">
        <v>0</v>
      </c>
      <c r="Q57" s="299">
        <v>0</v>
      </c>
      <c r="R57" s="299">
        <v>0</v>
      </c>
      <c r="S57" s="299">
        <v>0</v>
      </c>
      <c r="T57" s="299">
        <v>7.6923076923076913E-2</v>
      </c>
      <c r="U57" s="299">
        <v>7.6923076923076913E-2</v>
      </c>
      <c r="V57" s="299">
        <v>7.6923076923076913E-2</v>
      </c>
      <c r="W57" s="299">
        <v>7.6923076923076913E-2</v>
      </c>
      <c r="X57" s="299">
        <v>7.6923076923076913E-2</v>
      </c>
      <c r="Y57" s="299">
        <v>7.6923076923076913E-2</v>
      </c>
      <c r="Z57" s="299">
        <v>7.6923076923076913E-2</v>
      </c>
      <c r="AA57" s="299">
        <v>7.6923076923076913E-2</v>
      </c>
      <c r="AB57" s="299">
        <v>7.6923076923076913E-2</v>
      </c>
      <c r="AC57" s="299">
        <v>7.6923076923076913E-2</v>
      </c>
      <c r="AD57" s="299">
        <v>7.6923076923076913E-2</v>
      </c>
      <c r="AE57" s="299">
        <v>7.6923076923076913E-2</v>
      </c>
      <c r="AF57" s="299">
        <v>0.92307692307692324</v>
      </c>
      <c r="AG57" s="299">
        <v>0.92307692307692324</v>
      </c>
      <c r="AH57" s="299">
        <v>0.92307692307692324</v>
      </c>
      <c r="AI57" s="299">
        <v>0.92307692307692324</v>
      </c>
      <c r="AJ57" s="299">
        <v>0.92307692307692324</v>
      </c>
      <c r="AK57" s="299">
        <v>0.92307692307692324</v>
      </c>
      <c r="AL57" s="299">
        <v>0.92307692307692324</v>
      </c>
      <c r="AM57" s="299">
        <v>0.92307692307692324</v>
      </c>
      <c r="AN57" s="299">
        <v>0.92307692307692324</v>
      </c>
      <c r="AO57" s="299">
        <v>0.92307692307692324</v>
      </c>
      <c r="AP57" s="299">
        <v>0.92307692307692324</v>
      </c>
      <c r="AQ57" s="299">
        <v>0.92307692307692324</v>
      </c>
      <c r="AR57" s="299">
        <v>0.92307692307692324</v>
      </c>
      <c r="AS57" s="299">
        <v>0.92307692307692324</v>
      </c>
      <c r="AT57" s="299">
        <v>0.92307692307692324</v>
      </c>
      <c r="AU57" s="299">
        <v>0.92307692307692324</v>
      </c>
      <c r="AV57" s="299">
        <v>0.92307692307692324</v>
      </c>
      <c r="AW57" s="299">
        <v>0.92307692307692324</v>
      </c>
      <c r="AX57" s="299">
        <v>0.92307692307692324</v>
      </c>
      <c r="AY57" s="299">
        <v>0.92307692307692324</v>
      </c>
      <c r="AZ57" s="299">
        <v>0.92307692307692324</v>
      </c>
      <c r="BA57" s="299">
        <v>0.92307692307692324</v>
      </c>
      <c r="BB57" s="299">
        <v>0.92307692307692324</v>
      </c>
      <c r="BC57" s="299">
        <v>0.92307692307692324</v>
      </c>
      <c r="BD57" s="299">
        <v>0.92307692307692324</v>
      </c>
      <c r="BE57" s="299">
        <v>0.92307692307692324</v>
      </c>
      <c r="BF57" s="299">
        <v>0.92307692307692324</v>
      </c>
      <c r="BG57" s="299">
        <v>0.92307692307692324</v>
      </c>
      <c r="BH57" s="299">
        <v>0.92307692307692324</v>
      </c>
      <c r="BI57" s="299">
        <v>0.92307692307692324</v>
      </c>
      <c r="BJ57" s="299">
        <v>0.92307692307692324</v>
      </c>
      <c r="BK57" s="299">
        <v>0.92307692307692324</v>
      </c>
      <c r="BL57" s="299">
        <v>0.92307692307692324</v>
      </c>
      <c r="BM57" s="299">
        <v>0.92307692307692324</v>
      </c>
      <c r="BN57" s="299">
        <v>0.92307692307692324</v>
      </c>
      <c r="BO57" s="299">
        <v>0.92307692307692324</v>
      </c>
      <c r="BP57" s="299">
        <v>0.76923076923076927</v>
      </c>
      <c r="BQ57" s="299">
        <v>0.76923076923076927</v>
      </c>
      <c r="BR57" s="299">
        <v>0.76923076923076927</v>
      </c>
      <c r="BS57" s="299">
        <v>0.76923076923076927</v>
      </c>
      <c r="BT57" s="299">
        <v>0.76923076923076927</v>
      </c>
      <c r="BU57" s="299">
        <v>0.76923076923076927</v>
      </c>
      <c r="BV57" s="299">
        <v>0.76923076923076927</v>
      </c>
      <c r="BW57" s="299">
        <v>0.76923076923076927</v>
      </c>
      <c r="BX57" s="299">
        <v>0.76923076923076927</v>
      </c>
      <c r="BY57" s="299">
        <v>0.76923076923076927</v>
      </c>
      <c r="BZ57" s="299">
        <v>0.76923076923076927</v>
      </c>
      <c r="CA57" s="299">
        <v>0.76923076923076927</v>
      </c>
      <c r="CB57" s="299">
        <v>0</v>
      </c>
      <c r="CC57" s="299">
        <v>0</v>
      </c>
      <c r="CD57" s="299">
        <v>0</v>
      </c>
      <c r="CE57" s="299">
        <v>0</v>
      </c>
      <c r="CF57" s="299">
        <v>0</v>
      </c>
      <c r="CG57" s="299">
        <v>0</v>
      </c>
      <c r="CH57" s="299">
        <v>0</v>
      </c>
      <c r="CI57" s="299">
        <v>0</v>
      </c>
      <c r="CJ57" s="299">
        <v>0</v>
      </c>
      <c r="CK57" s="299">
        <v>0</v>
      </c>
      <c r="CL57" s="299">
        <v>0</v>
      </c>
      <c r="CM57" s="299">
        <v>0</v>
      </c>
      <c r="CN57" s="299">
        <v>0</v>
      </c>
      <c r="CO57" s="299">
        <v>0</v>
      </c>
      <c r="CP57" s="299">
        <v>0</v>
      </c>
      <c r="CQ57" s="299">
        <v>0</v>
      </c>
      <c r="CR57" s="299">
        <v>0</v>
      </c>
      <c r="CS57" s="299">
        <v>0</v>
      </c>
      <c r="CT57" s="299">
        <v>0</v>
      </c>
      <c r="CU57" s="299">
        <v>0</v>
      </c>
      <c r="CV57" s="299">
        <v>0</v>
      </c>
      <c r="CW57" s="299">
        <v>0</v>
      </c>
      <c r="CX57" s="299">
        <v>0</v>
      </c>
      <c r="CY57" s="299">
        <v>0</v>
      </c>
      <c r="DA57" s="300">
        <f t="shared" si="120"/>
        <v>0</v>
      </c>
      <c r="DB57" s="300">
        <f t="shared" si="121"/>
        <v>0</v>
      </c>
      <c r="DC57" s="300">
        <f t="shared" si="122"/>
        <v>0</v>
      </c>
      <c r="DD57" s="300">
        <f t="shared" si="123"/>
        <v>0</v>
      </c>
      <c r="DE57" s="300">
        <f t="shared" si="124"/>
        <v>0</v>
      </c>
      <c r="DF57" s="300">
        <f t="shared" si="125"/>
        <v>0</v>
      </c>
      <c r="DG57" s="300">
        <f t="shared" si="126"/>
        <v>0</v>
      </c>
      <c r="DH57" s="300">
        <f t="shared" si="127"/>
        <v>0</v>
      </c>
      <c r="DI57" s="300">
        <f t="shared" si="128"/>
        <v>0</v>
      </c>
      <c r="DJ57" s="300">
        <f t="shared" si="129"/>
        <v>0</v>
      </c>
      <c r="DK57" s="300">
        <f t="shared" si="130"/>
        <v>0</v>
      </c>
      <c r="DL57" s="300">
        <f t="shared" si="131"/>
        <v>0</v>
      </c>
      <c r="DM57" s="300">
        <f t="shared" si="132"/>
        <v>2392.2139999999999</v>
      </c>
      <c r="DN57" s="300">
        <f t="shared" si="133"/>
        <v>2392.2139999999999</v>
      </c>
      <c r="DO57" s="300">
        <f t="shared" si="134"/>
        <v>2392.2139999999999</v>
      </c>
      <c r="DP57" s="300">
        <f t="shared" si="135"/>
        <v>2392.2139999999999</v>
      </c>
      <c r="DQ57" s="300">
        <f t="shared" si="136"/>
        <v>2392.2139999999999</v>
      </c>
      <c r="DR57" s="300">
        <f t="shared" si="137"/>
        <v>2392.2139999999999</v>
      </c>
      <c r="DS57" s="300">
        <f t="shared" si="138"/>
        <v>2392.2139999999999</v>
      </c>
      <c r="DT57" s="300">
        <f t="shared" si="139"/>
        <v>2392.2139999999999</v>
      </c>
      <c r="DU57" s="300">
        <f t="shared" si="140"/>
        <v>2392.2139999999999</v>
      </c>
      <c r="DV57" s="300">
        <f t="shared" si="141"/>
        <v>2392.2139999999999</v>
      </c>
      <c r="DW57" s="300">
        <f t="shared" si="142"/>
        <v>2392.2139999999999</v>
      </c>
      <c r="DX57" s="300">
        <f t="shared" si="143"/>
        <v>2392.2139999999999</v>
      </c>
      <c r="DY57" s="300">
        <f t="shared" si="144"/>
        <v>28706.568000000007</v>
      </c>
      <c r="DZ57" s="300">
        <f t="shared" si="145"/>
        <v>28706.568000000007</v>
      </c>
      <c r="EA57" s="300">
        <f t="shared" si="146"/>
        <v>28706.568000000007</v>
      </c>
      <c r="EB57" s="300">
        <f t="shared" si="147"/>
        <v>28706.568000000007</v>
      </c>
      <c r="EC57" s="300">
        <f t="shared" si="148"/>
        <v>28706.568000000007</v>
      </c>
      <c r="ED57" s="300">
        <f t="shared" si="149"/>
        <v>28706.568000000007</v>
      </c>
      <c r="EE57" s="300">
        <f t="shared" si="150"/>
        <v>28706.568000000007</v>
      </c>
      <c r="EF57" s="300">
        <f t="shared" si="151"/>
        <v>28706.568000000007</v>
      </c>
      <c r="EG57" s="300">
        <f t="shared" si="152"/>
        <v>28706.568000000007</v>
      </c>
      <c r="EH57" s="300">
        <f t="shared" si="153"/>
        <v>28706.568000000007</v>
      </c>
      <c r="EI57" s="300">
        <f t="shared" si="154"/>
        <v>28706.568000000007</v>
      </c>
      <c r="EJ57" s="300">
        <f t="shared" si="155"/>
        <v>28706.568000000007</v>
      </c>
      <c r="EK57" s="300">
        <f t="shared" si="156"/>
        <v>28706.568000000007</v>
      </c>
      <c r="EL57" s="300">
        <f t="shared" si="157"/>
        <v>28706.568000000007</v>
      </c>
      <c r="EM57" s="300">
        <f t="shared" si="158"/>
        <v>28706.568000000007</v>
      </c>
      <c r="EN57" s="300">
        <f t="shared" si="159"/>
        <v>28706.568000000007</v>
      </c>
      <c r="EO57" s="300">
        <f t="shared" si="160"/>
        <v>28706.568000000007</v>
      </c>
      <c r="EP57" s="300">
        <f t="shared" si="161"/>
        <v>28706.568000000007</v>
      </c>
      <c r="EQ57" s="300">
        <f t="shared" si="162"/>
        <v>28706.568000000007</v>
      </c>
      <c r="ER57" s="300">
        <f t="shared" si="163"/>
        <v>28706.568000000007</v>
      </c>
      <c r="ES57" s="300">
        <f t="shared" si="164"/>
        <v>28706.568000000007</v>
      </c>
      <c r="ET57" s="300">
        <f t="shared" si="165"/>
        <v>28706.568000000007</v>
      </c>
      <c r="EU57" s="300">
        <f t="shared" si="166"/>
        <v>28706.568000000007</v>
      </c>
      <c r="EV57" s="300">
        <f t="shared" si="167"/>
        <v>28706.568000000007</v>
      </c>
      <c r="EW57" s="300">
        <f t="shared" si="168"/>
        <v>28706.568000000007</v>
      </c>
      <c r="EX57" s="300">
        <f t="shared" si="169"/>
        <v>28706.568000000007</v>
      </c>
      <c r="EY57" s="300">
        <f t="shared" si="170"/>
        <v>28706.568000000007</v>
      </c>
      <c r="EZ57" s="300">
        <f t="shared" si="171"/>
        <v>28706.568000000007</v>
      </c>
      <c r="FA57" s="300">
        <f t="shared" si="172"/>
        <v>28706.568000000007</v>
      </c>
      <c r="FB57" s="300">
        <f t="shared" si="173"/>
        <v>28706.568000000007</v>
      </c>
      <c r="FC57" s="300">
        <f t="shared" si="174"/>
        <v>28706.568000000007</v>
      </c>
      <c r="FD57" s="300">
        <f t="shared" si="175"/>
        <v>28706.568000000007</v>
      </c>
      <c r="FE57" s="300">
        <f t="shared" si="176"/>
        <v>28706.568000000007</v>
      </c>
      <c r="FF57" s="300">
        <f t="shared" si="177"/>
        <v>28706.568000000007</v>
      </c>
      <c r="FG57" s="300">
        <f t="shared" si="178"/>
        <v>28706.568000000007</v>
      </c>
      <c r="FH57" s="300">
        <f t="shared" si="179"/>
        <v>28706.568000000007</v>
      </c>
      <c r="FI57" s="300">
        <f t="shared" si="180"/>
        <v>23922.140000000003</v>
      </c>
      <c r="FJ57" s="300">
        <f t="shared" si="181"/>
        <v>23922.140000000003</v>
      </c>
      <c r="FK57" s="300">
        <f t="shared" si="182"/>
        <v>23922.140000000003</v>
      </c>
      <c r="FL57" s="300">
        <f t="shared" si="183"/>
        <v>23922.140000000003</v>
      </c>
      <c r="FM57" s="300">
        <f t="shared" si="184"/>
        <v>23922.140000000003</v>
      </c>
      <c r="FN57" s="300">
        <f t="shared" si="185"/>
        <v>23922.140000000003</v>
      </c>
      <c r="FO57" s="300">
        <f t="shared" si="186"/>
        <v>23922.140000000003</v>
      </c>
      <c r="FP57" s="300">
        <f t="shared" si="187"/>
        <v>23922.140000000003</v>
      </c>
      <c r="FQ57" s="300">
        <f t="shared" si="188"/>
        <v>23922.140000000003</v>
      </c>
      <c r="FR57" s="300">
        <f t="shared" si="189"/>
        <v>23922.140000000003</v>
      </c>
      <c r="FS57" s="300">
        <f t="shared" si="190"/>
        <v>23922.140000000003</v>
      </c>
      <c r="FT57" s="300">
        <f t="shared" si="191"/>
        <v>23922.140000000003</v>
      </c>
      <c r="FU57" s="300">
        <f t="shared" si="192"/>
        <v>0</v>
      </c>
      <c r="FV57" s="300">
        <f t="shared" si="193"/>
        <v>0</v>
      </c>
      <c r="FW57" s="300">
        <f t="shared" si="194"/>
        <v>0</v>
      </c>
      <c r="FX57" s="300">
        <f t="shared" si="195"/>
        <v>0</v>
      </c>
      <c r="FY57" s="300">
        <f t="shared" si="196"/>
        <v>0</v>
      </c>
      <c r="FZ57" s="300">
        <f t="shared" si="197"/>
        <v>0</v>
      </c>
      <c r="GA57" s="300">
        <f t="shared" si="198"/>
        <v>0</v>
      </c>
      <c r="GB57" s="300">
        <f t="shared" si="199"/>
        <v>0</v>
      </c>
      <c r="GC57" s="300">
        <f t="shared" si="200"/>
        <v>0</v>
      </c>
      <c r="GD57" s="300">
        <f t="shared" si="201"/>
        <v>0</v>
      </c>
      <c r="GE57" s="300">
        <f t="shared" si="202"/>
        <v>0</v>
      </c>
      <c r="GF57" s="300">
        <f t="shared" si="203"/>
        <v>0</v>
      </c>
      <c r="GG57" s="300">
        <f t="shared" si="204"/>
        <v>0</v>
      </c>
      <c r="GH57" s="300">
        <f t="shared" si="205"/>
        <v>0</v>
      </c>
      <c r="GI57" s="300">
        <f t="shared" si="206"/>
        <v>0</v>
      </c>
      <c r="GJ57" s="300">
        <f t="shared" si="207"/>
        <v>0</v>
      </c>
      <c r="GK57" s="300">
        <f t="shared" si="208"/>
        <v>0</v>
      </c>
      <c r="GL57" s="300">
        <f t="shared" si="209"/>
        <v>0</v>
      </c>
      <c r="GM57" s="300">
        <f t="shared" si="210"/>
        <v>0</v>
      </c>
      <c r="GN57" s="300">
        <f t="shared" si="211"/>
        <v>0</v>
      </c>
      <c r="GO57" s="300">
        <f t="shared" si="212"/>
        <v>0</v>
      </c>
      <c r="GP57" s="300">
        <f t="shared" si="213"/>
        <v>0</v>
      </c>
      <c r="GQ57" s="300">
        <f t="shared" si="214"/>
        <v>0</v>
      </c>
      <c r="GR57" s="300">
        <f t="shared" si="215"/>
        <v>0</v>
      </c>
      <c r="GT57" s="120" t="str">
        <f>'Key assumptions'!$E$121</f>
        <v>$ Real (2024-2025)</v>
      </c>
      <c r="GU57" s="272"/>
      <c r="GV57" s="272"/>
      <c r="GW57" s="272"/>
      <c r="GX57" s="232">
        <f t="shared" si="216"/>
        <v>0</v>
      </c>
      <c r="GY57" s="232">
        <f t="shared" si="216"/>
        <v>28706.567999999999</v>
      </c>
      <c r="GZ57" s="232">
        <f t="shared" si="216"/>
        <v>344478.81600000011</v>
      </c>
      <c r="HA57" s="232">
        <f t="shared" si="218"/>
        <v>344478.81600000011</v>
      </c>
      <c r="HB57" s="232">
        <f t="shared" si="217"/>
        <v>344478.81600000011</v>
      </c>
      <c r="HC57" s="232">
        <f t="shared" si="217"/>
        <v>287065.68000000011</v>
      </c>
      <c r="HD57" s="232">
        <f t="shared" si="217"/>
        <v>0</v>
      </c>
      <c r="HE57" s="232">
        <f t="shared" si="217"/>
        <v>0</v>
      </c>
      <c r="HF57" s="232">
        <f t="shared" si="116"/>
        <v>1349208.6960000005</v>
      </c>
      <c r="HG57" s="232">
        <v>0</v>
      </c>
    </row>
    <row r="58" spans="1:215" hidden="1" x14ac:dyDescent="0.2">
      <c r="A58" s="298" t="s">
        <v>234</v>
      </c>
      <c r="B58" s="334" t="s">
        <v>302</v>
      </c>
      <c r="C58" s="298" t="s">
        <v>240</v>
      </c>
      <c r="D58" s="298" t="s">
        <v>300</v>
      </c>
      <c r="E58" s="298" t="s">
        <v>260</v>
      </c>
      <c r="F58" s="299">
        <v>207.32521333333335</v>
      </c>
      <c r="G58" s="299"/>
      <c r="H58" s="299">
        <v>0</v>
      </c>
      <c r="I58" s="299">
        <v>0</v>
      </c>
      <c r="J58" s="299">
        <v>0</v>
      </c>
      <c r="K58" s="299">
        <v>0</v>
      </c>
      <c r="L58" s="299">
        <v>0</v>
      </c>
      <c r="M58" s="299">
        <v>0</v>
      </c>
      <c r="N58" s="299">
        <v>0</v>
      </c>
      <c r="O58" s="299">
        <v>0</v>
      </c>
      <c r="P58" s="299">
        <v>0</v>
      </c>
      <c r="Q58" s="299">
        <v>0</v>
      </c>
      <c r="R58" s="299">
        <v>0</v>
      </c>
      <c r="S58" s="299">
        <v>0</v>
      </c>
      <c r="T58" s="299">
        <v>7.6923076923076913E-2</v>
      </c>
      <c r="U58" s="299">
        <v>7.6923076923076913E-2</v>
      </c>
      <c r="V58" s="299">
        <v>7.6923076923076913E-2</v>
      </c>
      <c r="W58" s="299">
        <v>7.6923076923076913E-2</v>
      </c>
      <c r="X58" s="299">
        <v>7.6923076923076913E-2</v>
      </c>
      <c r="Y58" s="299">
        <v>7.6923076923076913E-2</v>
      </c>
      <c r="Z58" s="299">
        <v>7.6923076923076913E-2</v>
      </c>
      <c r="AA58" s="299">
        <v>7.6923076923076913E-2</v>
      </c>
      <c r="AB58" s="299">
        <v>7.6923076923076913E-2</v>
      </c>
      <c r="AC58" s="299">
        <v>7.6923076923076913E-2</v>
      </c>
      <c r="AD58" s="299">
        <v>7.6923076923076913E-2</v>
      </c>
      <c r="AE58" s="299">
        <v>7.6923076923076913E-2</v>
      </c>
      <c r="AF58" s="299">
        <v>0.92307692307692324</v>
      </c>
      <c r="AG58" s="299">
        <v>0.92307692307692324</v>
      </c>
      <c r="AH58" s="299">
        <v>0.92307692307692324</v>
      </c>
      <c r="AI58" s="299">
        <v>0.92307692307692324</v>
      </c>
      <c r="AJ58" s="299">
        <v>0.92307692307692324</v>
      </c>
      <c r="AK58" s="299">
        <v>0.92307692307692324</v>
      </c>
      <c r="AL58" s="299">
        <v>0.92307692307692324</v>
      </c>
      <c r="AM58" s="299">
        <v>0.92307692307692324</v>
      </c>
      <c r="AN58" s="299">
        <v>0.92307692307692324</v>
      </c>
      <c r="AO58" s="299">
        <v>0.92307692307692324</v>
      </c>
      <c r="AP58" s="299">
        <v>0.92307692307692324</v>
      </c>
      <c r="AQ58" s="299">
        <v>0.92307692307692324</v>
      </c>
      <c r="AR58" s="299">
        <v>0.92307692307692324</v>
      </c>
      <c r="AS58" s="299">
        <v>0.92307692307692324</v>
      </c>
      <c r="AT58" s="299">
        <v>0.92307692307692324</v>
      </c>
      <c r="AU58" s="299">
        <v>0.92307692307692324</v>
      </c>
      <c r="AV58" s="299">
        <v>0.92307692307692324</v>
      </c>
      <c r="AW58" s="299">
        <v>0.92307692307692324</v>
      </c>
      <c r="AX58" s="299">
        <v>0.92307692307692324</v>
      </c>
      <c r="AY58" s="299">
        <v>0.92307692307692324</v>
      </c>
      <c r="AZ58" s="299">
        <v>0.92307692307692324</v>
      </c>
      <c r="BA58" s="299">
        <v>0.92307692307692324</v>
      </c>
      <c r="BB58" s="299">
        <v>0.92307692307692324</v>
      </c>
      <c r="BC58" s="299">
        <v>0.92307692307692324</v>
      </c>
      <c r="BD58" s="299">
        <v>0.92307692307692324</v>
      </c>
      <c r="BE58" s="299">
        <v>0.92307692307692324</v>
      </c>
      <c r="BF58" s="299">
        <v>0.92307692307692324</v>
      </c>
      <c r="BG58" s="299">
        <v>0.92307692307692324</v>
      </c>
      <c r="BH58" s="299">
        <v>0.92307692307692324</v>
      </c>
      <c r="BI58" s="299">
        <v>0.92307692307692324</v>
      </c>
      <c r="BJ58" s="299">
        <v>0.92307692307692324</v>
      </c>
      <c r="BK58" s="299">
        <v>0.92307692307692324</v>
      </c>
      <c r="BL58" s="299">
        <v>0.92307692307692324</v>
      </c>
      <c r="BM58" s="299">
        <v>0.92307692307692324</v>
      </c>
      <c r="BN58" s="299">
        <v>0.92307692307692324</v>
      </c>
      <c r="BO58" s="299">
        <v>0.92307692307692324</v>
      </c>
      <c r="BP58" s="299">
        <v>0.76923076923076927</v>
      </c>
      <c r="BQ58" s="299">
        <v>0.76923076923076927</v>
      </c>
      <c r="BR58" s="299">
        <v>0.76923076923076927</v>
      </c>
      <c r="BS58" s="299">
        <v>0.76923076923076927</v>
      </c>
      <c r="BT58" s="299">
        <v>0.76923076923076927</v>
      </c>
      <c r="BU58" s="299">
        <v>0.76923076923076927</v>
      </c>
      <c r="BV58" s="299">
        <v>0.76923076923076927</v>
      </c>
      <c r="BW58" s="299">
        <v>0.76923076923076927</v>
      </c>
      <c r="BX58" s="299">
        <v>0.76923076923076927</v>
      </c>
      <c r="BY58" s="299">
        <v>0.76923076923076927</v>
      </c>
      <c r="BZ58" s="299">
        <v>0.76923076923076927</v>
      </c>
      <c r="CA58" s="299">
        <v>0.76923076923076927</v>
      </c>
      <c r="CB58" s="299">
        <v>0</v>
      </c>
      <c r="CC58" s="299">
        <v>0</v>
      </c>
      <c r="CD58" s="299">
        <v>0</v>
      </c>
      <c r="CE58" s="299">
        <v>0</v>
      </c>
      <c r="CF58" s="299">
        <v>0</v>
      </c>
      <c r="CG58" s="299">
        <v>0</v>
      </c>
      <c r="CH58" s="299">
        <v>0</v>
      </c>
      <c r="CI58" s="299">
        <v>0</v>
      </c>
      <c r="CJ58" s="299">
        <v>0</v>
      </c>
      <c r="CK58" s="299">
        <v>0</v>
      </c>
      <c r="CL58" s="299">
        <v>0</v>
      </c>
      <c r="CM58" s="299">
        <v>0</v>
      </c>
      <c r="CN58" s="299">
        <v>0</v>
      </c>
      <c r="CO58" s="299">
        <v>0</v>
      </c>
      <c r="CP58" s="299">
        <v>0</v>
      </c>
      <c r="CQ58" s="299">
        <v>0</v>
      </c>
      <c r="CR58" s="299">
        <v>0</v>
      </c>
      <c r="CS58" s="299">
        <v>0</v>
      </c>
      <c r="CT58" s="299">
        <v>0</v>
      </c>
      <c r="CU58" s="299">
        <v>0</v>
      </c>
      <c r="CV58" s="299">
        <v>0</v>
      </c>
      <c r="CW58" s="299">
        <v>0</v>
      </c>
      <c r="CX58" s="299">
        <v>0</v>
      </c>
      <c r="CY58" s="299">
        <v>0</v>
      </c>
      <c r="DA58" s="300">
        <f t="shared" si="120"/>
        <v>0</v>
      </c>
      <c r="DB58" s="300">
        <f t="shared" si="121"/>
        <v>0</v>
      </c>
      <c r="DC58" s="300">
        <f t="shared" si="122"/>
        <v>0</v>
      </c>
      <c r="DD58" s="300">
        <f t="shared" si="123"/>
        <v>0</v>
      </c>
      <c r="DE58" s="300">
        <f t="shared" si="124"/>
        <v>0</v>
      </c>
      <c r="DF58" s="300">
        <f t="shared" si="125"/>
        <v>0</v>
      </c>
      <c r="DG58" s="300">
        <f t="shared" si="126"/>
        <v>0</v>
      </c>
      <c r="DH58" s="300">
        <f t="shared" si="127"/>
        <v>0</v>
      </c>
      <c r="DI58" s="300">
        <f t="shared" si="128"/>
        <v>0</v>
      </c>
      <c r="DJ58" s="300">
        <f t="shared" si="129"/>
        <v>0</v>
      </c>
      <c r="DK58" s="300">
        <f t="shared" si="130"/>
        <v>0</v>
      </c>
      <c r="DL58" s="300">
        <f t="shared" si="131"/>
        <v>0</v>
      </c>
      <c r="DM58" s="300">
        <f t="shared" si="132"/>
        <v>2392.2139999999999</v>
      </c>
      <c r="DN58" s="300">
        <f t="shared" si="133"/>
        <v>2392.2139999999999</v>
      </c>
      <c r="DO58" s="300">
        <f t="shared" si="134"/>
        <v>2392.2139999999999</v>
      </c>
      <c r="DP58" s="300">
        <f t="shared" si="135"/>
        <v>2392.2139999999999</v>
      </c>
      <c r="DQ58" s="300">
        <f t="shared" si="136"/>
        <v>2392.2139999999999</v>
      </c>
      <c r="DR58" s="300">
        <f t="shared" si="137"/>
        <v>2392.2139999999999</v>
      </c>
      <c r="DS58" s="300">
        <f t="shared" si="138"/>
        <v>2392.2139999999999</v>
      </c>
      <c r="DT58" s="300">
        <f t="shared" si="139"/>
        <v>2392.2139999999999</v>
      </c>
      <c r="DU58" s="300">
        <f t="shared" si="140"/>
        <v>2392.2139999999999</v>
      </c>
      <c r="DV58" s="300">
        <f t="shared" si="141"/>
        <v>2392.2139999999999</v>
      </c>
      <c r="DW58" s="300">
        <f t="shared" si="142"/>
        <v>2392.2139999999999</v>
      </c>
      <c r="DX58" s="300">
        <f t="shared" si="143"/>
        <v>2392.2139999999999</v>
      </c>
      <c r="DY58" s="300">
        <f t="shared" si="144"/>
        <v>28706.568000000007</v>
      </c>
      <c r="DZ58" s="300">
        <f t="shared" si="145"/>
        <v>28706.568000000007</v>
      </c>
      <c r="EA58" s="300">
        <f t="shared" si="146"/>
        <v>28706.568000000007</v>
      </c>
      <c r="EB58" s="300">
        <f t="shared" si="147"/>
        <v>28706.568000000007</v>
      </c>
      <c r="EC58" s="300">
        <f t="shared" si="148"/>
        <v>28706.568000000007</v>
      </c>
      <c r="ED58" s="300">
        <f t="shared" si="149"/>
        <v>28706.568000000007</v>
      </c>
      <c r="EE58" s="300">
        <f t="shared" si="150"/>
        <v>28706.568000000007</v>
      </c>
      <c r="EF58" s="300">
        <f t="shared" si="151"/>
        <v>28706.568000000007</v>
      </c>
      <c r="EG58" s="300">
        <f t="shared" si="152"/>
        <v>28706.568000000007</v>
      </c>
      <c r="EH58" s="300">
        <f t="shared" si="153"/>
        <v>28706.568000000007</v>
      </c>
      <c r="EI58" s="300">
        <f t="shared" si="154"/>
        <v>28706.568000000007</v>
      </c>
      <c r="EJ58" s="300">
        <f t="shared" si="155"/>
        <v>28706.568000000007</v>
      </c>
      <c r="EK58" s="300">
        <f t="shared" si="156"/>
        <v>28706.568000000007</v>
      </c>
      <c r="EL58" s="300">
        <f t="shared" si="157"/>
        <v>28706.568000000007</v>
      </c>
      <c r="EM58" s="300">
        <f t="shared" si="158"/>
        <v>28706.568000000007</v>
      </c>
      <c r="EN58" s="300">
        <f t="shared" si="159"/>
        <v>28706.568000000007</v>
      </c>
      <c r="EO58" s="300">
        <f t="shared" si="160"/>
        <v>28706.568000000007</v>
      </c>
      <c r="EP58" s="300">
        <f t="shared" si="161"/>
        <v>28706.568000000007</v>
      </c>
      <c r="EQ58" s="300">
        <f t="shared" si="162"/>
        <v>28706.568000000007</v>
      </c>
      <c r="ER58" s="300">
        <f t="shared" si="163"/>
        <v>28706.568000000007</v>
      </c>
      <c r="ES58" s="300">
        <f t="shared" si="164"/>
        <v>28706.568000000007</v>
      </c>
      <c r="ET58" s="300">
        <f t="shared" si="165"/>
        <v>28706.568000000007</v>
      </c>
      <c r="EU58" s="300">
        <f t="shared" si="166"/>
        <v>28706.568000000007</v>
      </c>
      <c r="EV58" s="300">
        <f t="shared" si="167"/>
        <v>28706.568000000007</v>
      </c>
      <c r="EW58" s="300">
        <f t="shared" si="168"/>
        <v>28706.568000000007</v>
      </c>
      <c r="EX58" s="300">
        <f t="shared" si="169"/>
        <v>28706.568000000007</v>
      </c>
      <c r="EY58" s="300">
        <f t="shared" si="170"/>
        <v>28706.568000000007</v>
      </c>
      <c r="EZ58" s="300">
        <f t="shared" si="171"/>
        <v>28706.568000000007</v>
      </c>
      <c r="FA58" s="300">
        <f t="shared" si="172"/>
        <v>28706.568000000007</v>
      </c>
      <c r="FB58" s="300">
        <f t="shared" si="173"/>
        <v>28706.568000000007</v>
      </c>
      <c r="FC58" s="300">
        <f t="shared" si="174"/>
        <v>28706.568000000007</v>
      </c>
      <c r="FD58" s="300">
        <f t="shared" si="175"/>
        <v>28706.568000000007</v>
      </c>
      <c r="FE58" s="300">
        <f t="shared" si="176"/>
        <v>28706.568000000007</v>
      </c>
      <c r="FF58" s="300">
        <f t="shared" si="177"/>
        <v>28706.568000000007</v>
      </c>
      <c r="FG58" s="300">
        <f t="shared" si="178"/>
        <v>28706.568000000007</v>
      </c>
      <c r="FH58" s="300">
        <f t="shared" si="179"/>
        <v>28706.568000000007</v>
      </c>
      <c r="FI58" s="300">
        <f t="shared" si="180"/>
        <v>23922.140000000003</v>
      </c>
      <c r="FJ58" s="300">
        <f t="shared" si="181"/>
        <v>23922.140000000003</v>
      </c>
      <c r="FK58" s="300">
        <f t="shared" si="182"/>
        <v>23922.140000000003</v>
      </c>
      <c r="FL58" s="300">
        <f t="shared" si="183"/>
        <v>23922.140000000003</v>
      </c>
      <c r="FM58" s="300">
        <f t="shared" si="184"/>
        <v>23922.140000000003</v>
      </c>
      <c r="FN58" s="300">
        <f t="shared" si="185"/>
        <v>23922.140000000003</v>
      </c>
      <c r="FO58" s="300">
        <f t="shared" si="186"/>
        <v>23922.140000000003</v>
      </c>
      <c r="FP58" s="300">
        <f t="shared" si="187"/>
        <v>23922.140000000003</v>
      </c>
      <c r="FQ58" s="300">
        <f t="shared" si="188"/>
        <v>23922.140000000003</v>
      </c>
      <c r="FR58" s="300">
        <f t="shared" si="189"/>
        <v>23922.140000000003</v>
      </c>
      <c r="FS58" s="300">
        <f t="shared" si="190"/>
        <v>23922.140000000003</v>
      </c>
      <c r="FT58" s="300">
        <f t="shared" si="191"/>
        <v>23922.140000000003</v>
      </c>
      <c r="FU58" s="300">
        <f t="shared" si="192"/>
        <v>0</v>
      </c>
      <c r="FV58" s="300">
        <f t="shared" si="193"/>
        <v>0</v>
      </c>
      <c r="FW58" s="300">
        <f t="shared" si="194"/>
        <v>0</v>
      </c>
      <c r="FX58" s="300">
        <f t="shared" si="195"/>
        <v>0</v>
      </c>
      <c r="FY58" s="300">
        <f t="shared" si="196"/>
        <v>0</v>
      </c>
      <c r="FZ58" s="300">
        <f t="shared" si="197"/>
        <v>0</v>
      </c>
      <c r="GA58" s="300">
        <f t="shared" si="198"/>
        <v>0</v>
      </c>
      <c r="GB58" s="300">
        <f t="shared" si="199"/>
        <v>0</v>
      </c>
      <c r="GC58" s="300">
        <f t="shared" si="200"/>
        <v>0</v>
      </c>
      <c r="GD58" s="300">
        <f t="shared" si="201"/>
        <v>0</v>
      </c>
      <c r="GE58" s="300">
        <f t="shared" si="202"/>
        <v>0</v>
      </c>
      <c r="GF58" s="300">
        <f t="shared" si="203"/>
        <v>0</v>
      </c>
      <c r="GG58" s="300">
        <f t="shared" si="204"/>
        <v>0</v>
      </c>
      <c r="GH58" s="300">
        <f t="shared" si="205"/>
        <v>0</v>
      </c>
      <c r="GI58" s="300">
        <f t="shared" si="206"/>
        <v>0</v>
      </c>
      <c r="GJ58" s="300">
        <f t="shared" si="207"/>
        <v>0</v>
      </c>
      <c r="GK58" s="300">
        <f t="shared" si="208"/>
        <v>0</v>
      </c>
      <c r="GL58" s="300">
        <f t="shared" si="209"/>
        <v>0</v>
      </c>
      <c r="GM58" s="300">
        <f t="shared" si="210"/>
        <v>0</v>
      </c>
      <c r="GN58" s="300">
        <f t="shared" si="211"/>
        <v>0</v>
      </c>
      <c r="GO58" s="300">
        <f t="shared" si="212"/>
        <v>0</v>
      </c>
      <c r="GP58" s="300">
        <f t="shared" si="213"/>
        <v>0</v>
      </c>
      <c r="GQ58" s="300">
        <f t="shared" si="214"/>
        <v>0</v>
      </c>
      <c r="GR58" s="300">
        <f t="shared" si="215"/>
        <v>0</v>
      </c>
      <c r="GT58" s="120" t="str">
        <f>'Key assumptions'!$E$121</f>
        <v>$ Real (2024-2025)</v>
      </c>
      <c r="GU58" s="272"/>
      <c r="GV58" s="272"/>
      <c r="GW58" s="272"/>
      <c r="GX58" s="232">
        <f t="shared" si="216"/>
        <v>0</v>
      </c>
      <c r="GY58" s="232">
        <f t="shared" si="216"/>
        <v>28706.567999999999</v>
      </c>
      <c r="GZ58" s="232">
        <f t="shared" si="216"/>
        <v>344478.81600000011</v>
      </c>
      <c r="HA58" s="232">
        <f t="shared" si="218"/>
        <v>344478.81600000011</v>
      </c>
      <c r="HB58" s="232">
        <f t="shared" si="217"/>
        <v>344478.81600000011</v>
      </c>
      <c r="HC58" s="232">
        <f t="shared" si="217"/>
        <v>287065.68000000011</v>
      </c>
      <c r="HD58" s="232">
        <f t="shared" si="217"/>
        <v>0</v>
      </c>
      <c r="HE58" s="232">
        <f t="shared" si="217"/>
        <v>0</v>
      </c>
      <c r="HF58" s="232">
        <f t="shared" si="116"/>
        <v>1349208.6960000005</v>
      </c>
      <c r="HG58" s="232">
        <v>0</v>
      </c>
    </row>
    <row r="59" spans="1:215" hidden="1" x14ac:dyDescent="0.2">
      <c r="A59" s="298" t="s">
        <v>234</v>
      </c>
      <c r="B59" s="334" t="s">
        <v>303</v>
      </c>
      <c r="C59" s="298" t="s">
        <v>240</v>
      </c>
      <c r="D59" s="298" t="s">
        <v>300</v>
      </c>
      <c r="E59" s="298" t="s">
        <v>264</v>
      </c>
      <c r="F59" s="299">
        <v>246.30926666666664</v>
      </c>
      <c r="G59" s="299"/>
      <c r="H59" s="299">
        <v>0</v>
      </c>
      <c r="I59" s="299">
        <v>0</v>
      </c>
      <c r="J59" s="299">
        <v>0</v>
      </c>
      <c r="K59" s="299">
        <v>0</v>
      </c>
      <c r="L59" s="299">
        <v>0</v>
      </c>
      <c r="M59" s="299">
        <v>0</v>
      </c>
      <c r="N59" s="299">
        <v>0</v>
      </c>
      <c r="O59" s="299">
        <v>0</v>
      </c>
      <c r="P59" s="299">
        <v>0</v>
      </c>
      <c r="Q59" s="299">
        <v>0</v>
      </c>
      <c r="R59" s="299">
        <v>0</v>
      </c>
      <c r="S59" s="299">
        <v>0</v>
      </c>
      <c r="T59" s="299">
        <v>7.6923076923076927E-2</v>
      </c>
      <c r="U59" s="299">
        <v>7.6923076923076927E-2</v>
      </c>
      <c r="V59" s="299">
        <v>7.6923076923076927E-2</v>
      </c>
      <c r="W59" s="299">
        <v>7.6923076923076927E-2</v>
      </c>
      <c r="X59" s="299">
        <v>7.6923076923076927E-2</v>
      </c>
      <c r="Y59" s="299">
        <v>7.6923076923076927E-2</v>
      </c>
      <c r="Z59" s="299">
        <v>7.6923076923076927E-2</v>
      </c>
      <c r="AA59" s="299">
        <v>7.6923076923076927E-2</v>
      </c>
      <c r="AB59" s="299">
        <v>7.6923076923076927E-2</v>
      </c>
      <c r="AC59" s="299">
        <v>7.6923076923076927E-2</v>
      </c>
      <c r="AD59" s="299">
        <v>7.6923076923076927E-2</v>
      </c>
      <c r="AE59" s="299">
        <v>7.6923076923076927E-2</v>
      </c>
      <c r="AF59" s="299">
        <v>0.92307692307692302</v>
      </c>
      <c r="AG59" s="299">
        <v>0.92307692307692302</v>
      </c>
      <c r="AH59" s="299">
        <v>0.92307692307692302</v>
      </c>
      <c r="AI59" s="299">
        <v>0.92307692307692302</v>
      </c>
      <c r="AJ59" s="299">
        <v>0.92307692307692302</v>
      </c>
      <c r="AK59" s="299">
        <v>0.92307692307692302</v>
      </c>
      <c r="AL59" s="299">
        <v>0.92307692307692302</v>
      </c>
      <c r="AM59" s="299">
        <v>0.92307692307692302</v>
      </c>
      <c r="AN59" s="299">
        <v>0.92307692307692302</v>
      </c>
      <c r="AO59" s="299">
        <v>0.92307692307692302</v>
      </c>
      <c r="AP59" s="299">
        <v>0.92307692307692302</v>
      </c>
      <c r="AQ59" s="299">
        <v>0.92307692307692302</v>
      </c>
      <c r="AR59" s="299">
        <v>0.92307692307692302</v>
      </c>
      <c r="AS59" s="299">
        <v>0.92307692307692302</v>
      </c>
      <c r="AT59" s="299">
        <v>0.92307692307692302</v>
      </c>
      <c r="AU59" s="299">
        <v>0.92307692307692302</v>
      </c>
      <c r="AV59" s="299">
        <v>0.92307692307692302</v>
      </c>
      <c r="AW59" s="299">
        <v>0.92307692307692302</v>
      </c>
      <c r="AX59" s="299">
        <v>0.92307692307692302</v>
      </c>
      <c r="AY59" s="299">
        <v>0.92307692307692302</v>
      </c>
      <c r="AZ59" s="299">
        <v>0.92307692307692302</v>
      </c>
      <c r="BA59" s="299">
        <v>0.92307692307692302</v>
      </c>
      <c r="BB59" s="299">
        <v>0.92307692307692302</v>
      </c>
      <c r="BC59" s="299">
        <v>0.92307692307692302</v>
      </c>
      <c r="BD59" s="299">
        <v>0.92307692307692302</v>
      </c>
      <c r="BE59" s="299">
        <v>0.92307692307692302</v>
      </c>
      <c r="BF59" s="299">
        <v>0.92307692307692302</v>
      </c>
      <c r="BG59" s="299">
        <v>0.92307692307692302</v>
      </c>
      <c r="BH59" s="299">
        <v>0.92307692307692302</v>
      </c>
      <c r="BI59" s="299">
        <v>0.92307692307692302</v>
      </c>
      <c r="BJ59" s="299">
        <v>0.92307692307692302</v>
      </c>
      <c r="BK59" s="299">
        <v>0.92307692307692302</v>
      </c>
      <c r="BL59" s="299">
        <v>0.92307692307692302</v>
      </c>
      <c r="BM59" s="299">
        <v>0.92307692307692302</v>
      </c>
      <c r="BN59" s="299">
        <v>0.92307692307692302</v>
      </c>
      <c r="BO59" s="299">
        <v>0.92307692307692302</v>
      </c>
      <c r="BP59" s="299">
        <v>0.76923076923076927</v>
      </c>
      <c r="BQ59" s="299">
        <v>0.76923076923076927</v>
      </c>
      <c r="BR59" s="299">
        <v>0.76923076923076927</v>
      </c>
      <c r="BS59" s="299">
        <v>0.76923076923076927</v>
      </c>
      <c r="BT59" s="299">
        <v>0.76923076923076927</v>
      </c>
      <c r="BU59" s="299">
        <v>0.76923076923076927</v>
      </c>
      <c r="BV59" s="299">
        <v>0.76923076923076927</v>
      </c>
      <c r="BW59" s="299">
        <v>0.76923076923076927</v>
      </c>
      <c r="BX59" s="299">
        <v>0.76923076923076927</v>
      </c>
      <c r="BY59" s="299">
        <v>0.76923076923076927</v>
      </c>
      <c r="BZ59" s="299">
        <v>0.76923076923076927</v>
      </c>
      <c r="CA59" s="299">
        <v>0.76923076923076927</v>
      </c>
      <c r="CB59" s="299">
        <v>0</v>
      </c>
      <c r="CC59" s="299">
        <v>0</v>
      </c>
      <c r="CD59" s="299">
        <v>0</v>
      </c>
      <c r="CE59" s="299">
        <v>0</v>
      </c>
      <c r="CF59" s="299">
        <v>0</v>
      </c>
      <c r="CG59" s="299">
        <v>0</v>
      </c>
      <c r="CH59" s="299">
        <v>0</v>
      </c>
      <c r="CI59" s="299">
        <v>0</v>
      </c>
      <c r="CJ59" s="299">
        <v>0</v>
      </c>
      <c r="CK59" s="299">
        <v>0</v>
      </c>
      <c r="CL59" s="299">
        <v>0</v>
      </c>
      <c r="CM59" s="299">
        <v>0</v>
      </c>
      <c r="CN59" s="299">
        <v>0</v>
      </c>
      <c r="CO59" s="299">
        <v>0</v>
      </c>
      <c r="CP59" s="299">
        <v>0</v>
      </c>
      <c r="CQ59" s="299">
        <v>0</v>
      </c>
      <c r="CR59" s="299">
        <v>0</v>
      </c>
      <c r="CS59" s="299">
        <v>0</v>
      </c>
      <c r="CT59" s="299">
        <v>0</v>
      </c>
      <c r="CU59" s="299">
        <v>0</v>
      </c>
      <c r="CV59" s="299">
        <v>0</v>
      </c>
      <c r="CW59" s="299">
        <v>0</v>
      </c>
      <c r="CX59" s="299">
        <v>0</v>
      </c>
      <c r="CY59" s="299">
        <v>0</v>
      </c>
      <c r="DA59" s="300">
        <f t="shared" si="120"/>
        <v>0</v>
      </c>
      <c r="DB59" s="300">
        <f t="shared" si="121"/>
        <v>0</v>
      </c>
      <c r="DC59" s="300">
        <f t="shared" si="122"/>
        <v>0</v>
      </c>
      <c r="DD59" s="300">
        <f t="shared" si="123"/>
        <v>0</v>
      </c>
      <c r="DE59" s="300">
        <f t="shared" si="124"/>
        <v>0</v>
      </c>
      <c r="DF59" s="300">
        <f t="shared" si="125"/>
        <v>0</v>
      </c>
      <c r="DG59" s="300">
        <f t="shared" si="126"/>
        <v>0</v>
      </c>
      <c r="DH59" s="300">
        <f t="shared" si="127"/>
        <v>0</v>
      </c>
      <c r="DI59" s="300">
        <f t="shared" si="128"/>
        <v>0</v>
      </c>
      <c r="DJ59" s="300">
        <f t="shared" si="129"/>
        <v>0</v>
      </c>
      <c r="DK59" s="300">
        <f t="shared" si="130"/>
        <v>0</v>
      </c>
      <c r="DL59" s="300">
        <f t="shared" si="131"/>
        <v>0</v>
      </c>
      <c r="DM59" s="300">
        <f t="shared" si="132"/>
        <v>2842.0299999999997</v>
      </c>
      <c r="DN59" s="300">
        <f t="shared" si="133"/>
        <v>2842.0299999999997</v>
      </c>
      <c r="DO59" s="300">
        <f t="shared" si="134"/>
        <v>2842.0299999999997</v>
      </c>
      <c r="DP59" s="300">
        <f t="shared" si="135"/>
        <v>2842.0299999999997</v>
      </c>
      <c r="DQ59" s="300">
        <f t="shared" si="136"/>
        <v>2842.0299999999997</v>
      </c>
      <c r="DR59" s="300">
        <f t="shared" si="137"/>
        <v>2842.0299999999997</v>
      </c>
      <c r="DS59" s="300">
        <f t="shared" si="138"/>
        <v>2842.0299999999997</v>
      </c>
      <c r="DT59" s="300">
        <f t="shared" si="139"/>
        <v>2842.0299999999997</v>
      </c>
      <c r="DU59" s="300">
        <f t="shared" si="140"/>
        <v>2842.0299999999997</v>
      </c>
      <c r="DV59" s="300">
        <f t="shared" si="141"/>
        <v>2842.0299999999997</v>
      </c>
      <c r="DW59" s="300">
        <f t="shared" si="142"/>
        <v>2842.0299999999997</v>
      </c>
      <c r="DX59" s="300">
        <f t="shared" si="143"/>
        <v>2842.0299999999997</v>
      </c>
      <c r="DY59" s="300">
        <f t="shared" si="144"/>
        <v>34104.359999999993</v>
      </c>
      <c r="DZ59" s="300">
        <f t="shared" si="145"/>
        <v>34104.359999999993</v>
      </c>
      <c r="EA59" s="300">
        <f t="shared" si="146"/>
        <v>34104.359999999993</v>
      </c>
      <c r="EB59" s="300">
        <f t="shared" si="147"/>
        <v>34104.359999999993</v>
      </c>
      <c r="EC59" s="300">
        <f t="shared" si="148"/>
        <v>34104.359999999993</v>
      </c>
      <c r="ED59" s="300">
        <f t="shared" si="149"/>
        <v>34104.359999999993</v>
      </c>
      <c r="EE59" s="300">
        <f t="shared" si="150"/>
        <v>34104.359999999993</v>
      </c>
      <c r="EF59" s="300">
        <f t="shared" si="151"/>
        <v>34104.359999999993</v>
      </c>
      <c r="EG59" s="300">
        <f t="shared" si="152"/>
        <v>34104.359999999993</v>
      </c>
      <c r="EH59" s="300">
        <f t="shared" si="153"/>
        <v>34104.359999999993</v>
      </c>
      <c r="EI59" s="300">
        <f t="shared" si="154"/>
        <v>34104.359999999993</v>
      </c>
      <c r="EJ59" s="300">
        <f t="shared" si="155"/>
        <v>34104.359999999993</v>
      </c>
      <c r="EK59" s="300">
        <f t="shared" si="156"/>
        <v>34104.359999999993</v>
      </c>
      <c r="EL59" s="300">
        <f t="shared" si="157"/>
        <v>34104.359999999993</v>
      </c>
      <c r="EM59" s="300">
        <f t="shared" si="158"/>
        <v>34104.359999999993</v>
      </c>
      <c r="EN59" s="300">
        <f t="shared" si="159"/>
        <v>34104.359999999993</v>
      </c>
      <c r="EO59" s="300">
        <f t="shared" si="160"/>
        <v>34104.359999999993</v>
      </c>
      <c r="EP59" s="300">
        <f t="shared" si="161"/>
        <v>34104.359999999993</v>
      </c>
      <c r="EQ59" s="300">
        <f t="shared" si="162"/>
        <v>34104.359999999993</v>
      </c>
      <c r="ER59" s="300">
        <f t="shared" si="163"/>
        <v>34104.359999999993</v>
      </c>
      <c r="ES59" s="300">
        <f t="shared" si="164"/>
        <v>34104.359999999993</v>
      </c>
      <c r="ET59" s="300">
        <f t="shared" si="165"/>
        <v>34104.359999999993</v>
      </c>
      <c r="EU59" s="300">
        <f t="shared" si="166"/>
        <v>34104.359999999993</v>
      </c>
      <c r="EV59" s="300">
        <f t="shared" si="167"/>
        <v>34104.359999999993</v>
      </c>
      <c r="EW59" s="300">
        <f t="shared" si="168"/>
        <v>34104.359999999993</v>
      </c>
      <c r="EX59" s="300">
        <f t="shared" si="169"/>
        <v>34104.359999999993</v>
      </c>
      <c r="EY59" s="300">
        <f t="shared" si="170"/>
        <v>34104.359999999993</v>
      </c>
      <c r="EZ59" s="300">
        <f t="shared" si="171"/>
        <v>34104.359999999993</v>
      </c>
      <c r="FA59" s="300">
        <f t="shared" si="172"/>
        <v>34104.359999999993</v>
      </c>
      <c r="FB59" s="300">
        <f t="shared" si="173"/>
        <v>34104.359999999993</v>
      </c>
      <c r="FC59" s="300">
        <f t="shared" si="174"/>
        <v>34104.359999999993</v>
      </c>
      <c r="FD59" s="300">
        <f t="shared" si="175"/>
        <v>34104.359999999993</v>
      </c>
      <c r="FE59" s="300">
        <f t="shared" si="176"/>
        <v>34104.359999999993</v>
      </c>
      <c r="FF59" s="300">
        <f t="shared" si="177"/>
        <v>34104.359999999993</v>
      </c>
      <c r="FG59" s="300">
        <f t="shared" si="178"/>
        <v>34104.359999999993</v>
      </c>
      <c r="FH59" s="300">
        <f t="shared" si="179"/>
        <v>34104.359999999993</v>
      </c>
      <c r="FI59" s="300">
        <f t="shared" si="180"/>
        <v>28420.299999999996</v>
      </c>
      <c r="FJ59" s="300">
        <f t="shared" si="181"/>
        <v>28420.299999999996</v>
      </c>
      <c r="FK59" s="300">
        <f t="shared" si="182"/>
        <v>28420.299999999996</v>
      </c>
      <c r="FL59" s="300">
        <f t="shared" si="183"/>
        <v>28420.299999999996</v>
      </c>
      <c r="FM59" s="300">
        <f t="shared" si="184"/>
        <v>28420.299999999996</v>
      </c>
      <c r="FN59" s="300">
        <f t="shared" si="185"/>
        <v>28420.299999999996</v>
      </c>
      <c r="FO59" s="300">
        <f t="shared" si="186"/>
        <v>28420.299999999996</v>
      </c>
      <c r="FP59" s="300">
        <f t="shared" si="187"/>
        <v>28420.299999999996</v>
      </c>
      <c r="FQ59" s="300">
        <f t="shared" si="188"/>
        <v>28420.299999999996</v>
      </c>
      <c r="FR59" s="300">
        <f t="shared" si="189"/>
        <v>28420.299999999996</v>
      </c>
      <c r="FS59" s="300">
        <f t="shared" si="190"/>
        <v>28420.299999999996</v>
      </c>
      <c r="FT59" s="300">
        <f t="shared" si="191"/>
        <v>28420.299999999996</v>
      </c>
      <c r="FU59" s="300">
        <f t="shared" si="192"/>
        <v>0</v>
      </c>
      <c r="FV59" s="300">
        <f t="shared" si="193"/>
        <v>0</v>
      </c>
      <c r="FW59" s="300">
        <f t="shared" si="194"/>
        <v>0</v>
      </c>
      <c r="FX59" s="300">
        <f t="shared" si="195"/>
        <v>0</v>
      </c>
      <c r="FY59" s="300">
        <f t="shared" si="196"/>
        <v>0</v>
      </c>
      <c r="FZ59" s="300">
        <f t="shared" si="197"/>
        <v>0</v>
      </c>
      <c r="GA59" s="300">
        <f t="shared" si="198"/>
        <v>0</v>
      </c>
      <c r="GB59" s="300">
        <f t="shared" si="199"/>
        <v>0</v>
      </c>
      <c r="GC59" s="300">
        <f t="shared" si="200"/>
        <v>0</v>
      </c>
      <c r="GD59" s="300">
        <f t="shared" si="201"/>
        <v>0</v>
      </c>
      <c r="GE59" s="300">
        <f t="shared" si="202"/>
        <v>0</v>
      </c>
      <c r="GF59" s="300">
        <f t="shared" si="203"/>
        <v>0</v>
      </c>
      <c r="GG59" s="300">
        <f t="shared" si="204"/>
        <v>0</v>
      </c>
      <c r="GH59" s="300">
        <f t="shared" si="205"/>
        <v>0</v>
      </c>
      <c r="GI59" s="300">
        <f t="shared" si="206"/>
        <v>0</v>
      </c>
      <c r="GJ59" s="300">
        <f t="shared" si="207"/>
        <v>0</v>
      </c>
      <c r="GK59" s="300">
        <f t="shared" si="208"/>
        <v>0</v>
      </c>
      <c r="GL59" s="300">
        <f t="shared" si="209"/>
        <v>0</v>
      </c>
      <c r="GM59" s="300">
        <f t="shared" si="210"/>
        <v>0</v>
      </c>
      <c r="GN59" s="300">
        <f t="shared" si="211"/>
        <v>0</v>
      </c>
      <c r="GO59" s="300">
        <f t="shared" si="212"/>
        <v>0</v>
      </c>
      <c r="GP59" s="300">
        <f t="shared" si="213"/>
        <v>0</v>
      </c>
      <c r="GQ59" s="300">
        <f t="shared" si="214"/>
        <v>0</v>
      </c>
      <c r="GR59" s="300">
        <f t="shared" si="215"/>
        <v>0</v>
      </c>
      <c r="GT59" s="120" t="str">
        <f>'Key assumptions'!$E$121</f>
        <v>$ Real (2024-2025)</v>
      </c>
      <c r="GU59" s="272"/>
      <c r="GV59" s="272"/>
      <c r="GW59" s="272"/>
      <c r="GX59" s="232">
        <f t="shared" si="216"/>
        <v>0</v>
      </c>
      <c r="GY59" s="232">
        <f t="shared" si="216"/>
        <v>34104.359999999993</v>
      </c>
      <c r="GZ59" s="232">
        <f t="shared" si="216"/>
        <v>409252.31999999989</v>
      </c>
      <c r="HA59" s="232">
        <f t="shared" si="218"/>
        <v>409252.31999999989</v>
      </c>
      <c r="HB59" s="232">
        <f t="shared" si="217"/>
        <v>409252.31999999989</v>
      </c>
      <c r="HC59" s="232">
        <f t="shared" si="217"/>
        <v>341043.59999999992</v>
      </c>
      <c r="HD59" s="232">
        <f t="shared" si="217"/>
        <v>0</v>
      </c>
      <c r="HE59" s="232">
        <f t="shared" si="217"/>
        <v>0</v>
      </c>
      <c r="HF59" s="232">
        <f t="shared" si="116"/>
        <v>1602904.9199999995</v>
      </c>
      <c r="HG59" s="232">
        <v>0</v>
      </c>
    </row>
    <row r="60" spans="1:215" hidden="1" x14ac:dyDescent="0.2">
      <c r="A60" s="298" t="s">
        <v>234</v>
      </c>
      <c r="B60" s="334" t="s">
        <v>304</v>
      </c>
      <c r="C60" s="298" t="s">
        <v>240</v>
      </c>
      <c r="D60" s="298" t="s">
        <v>305</v>
      </c>
      <c r="E60" s="298" t="s">
        <v>264</v>
      </c>
      <c r="F60" s="299">
        <v>246.30926666666664</v>
      </c>
      <c r="G60" s="299"/>
      <c r="H60" s="299">
        <v>0</v>
      </c>
      <c r="I60" s="299">
        <v>0</v>
      </c>
      <c r="J60" s="299">
        <v>0</v>
      </c>
      <c r="K60" s="299">
        <v>0</v>
      </c>
      <c r="L60" s="299">
        <v>0</v>
      </c>
      <c r="M60" s="299">
        <v>0</v>
      </c>
      <c r="N60" s="299">
        <v>0</v>
      </c>
      <c r="O60" s="299">
        <v>0</v>
      </c>
      <c r="P60" s="299">
        <v>0</v>
      </c>
      <c r="Q60" s="299">
        <v>0</v>
      </c>
      <c r="R60" s="299">
        <v>0</v>
      </c>
      <c r="S60" s="299">
        <v>0</v>
      </c>
      <c r="T60" s="299">
        <v>0.53846153846153855</v>
      </c>
      <c r="U60" s="299">
        <v>0.53846153846153855</v>
      </c>
      <c r="V60" s="299">
        <v>0.53846153846153855</v>
      </c>
      <c r="W60" s="299">
        <v>0.53846153846153855</v>
      </c>
      <c r="X60" s="299">
        <v>0.53846153846153855</v>
      </c>
      <c r="Y60" s="299">
        <v>0.53846153846153855</v>
      </c>
      <c r="Z60" s="299">
        <v>0.53846153846153855</v>
      </c>
      <c r="AA60" s="299">
        <v>0.53846153846153855</v>
      </c>
      <c r="AB60" s="299">
        <v>0.53846153846153855</v>
      </c>
      <c r="AC60" s="299">
        <v>0.53846153846153855</v>
      </c>
      <c r="AD60" s="299">
        <v>0.53846153846153855</v>
      </c>
      <c r="AE60" s="299">
        <v>0.53846153846153855</v>
      </c>
      <c r="AF60" s="299">
        <v>0.30769230769230771</v>
      </c>
      <c r="AG60" s="299">
        <v>0.30769230769230771</v>
      </c>
      <c r="AH60" s="299">
        <v>0.30769230769230771</v>
      </c>
      <c r="AI60" s="299">
        <v>0.30769230769230771</v>
      </c>
      <c r="AJ60" s="299">
        <v>0.30769230769230771</v>
      </c>
      <c r="AK60" s="299">
        <v>0.30769230769230771</v>
      </c>
      <c r="AL60" s="299">
        <v>0.30769230769230771</v>
      </c>
      <c r="AM60" s="299">
        <v>0.30769230769230771</v>
      </c>
      <c r="AN60" s="299">
        <v>0.30769230769230771</v>
      </c>
      <c r="AO60" s="299">
        <v>0.30769230769230771</v>
      </c>
      <c r="AP60" s="299">
        <v>0.30769230769230771</v>
      </c>
      <c r="AQ60" s="299">
        <v>0.30769230769230771</v>
      </c>
      <c r="AR60" s="299">
        <v>0</v>
      </c>
      <c r="AS60" s="299">
        <v>0</v>
      </c>
      <c r="AT60" s="299">
        <v>0</v>
      </c>
      <c r="AU60" s="299">
        <v>0</v>
      </c>
      <c r="AV60" s="299">
        <v>0</v>
      </c>
      <c r="AW60" s="299">
        <v>0</v>
      </c>
      <c r="AX60" s="299">
        <v>0</v>
      </c>
      <c r="AY60" s="299">
        <v>0</v>
      </c>
      <c r="AZ60" s="299">
        <v>0</v>
      </c>
      <c r="BA60" s="299">
        <v>0</v>
      </c>
      <c r="BB60" s="299">
        <v>0</v>
      </c>
      <c r="BC60" s="299">
        <v>0</v>
      </c>
      <c r="BD60" s="299">
        <v>0</v>
      </c>
      <c r="BE60" s="299">
        <v>0</v>
      </c>
      <c r="BF60" s="299">
        <v>0</v>
      </c>
      <c r="BG60" s="299">
        <v>0</v>
      </c>
      <c r="BH60" s="299">
        <v>0</v>
      </c>
      <c r="BI60" s="299">
        <v>0</v>
      </c>
      <c r="BJ60" s="299">
        <v>0</v>
      </c>
      <c r="BK60" s="299">
        <v>0</v>
      </c>
      <c r="BL60" s="299">
        <v>0</v>
      </c>
      <c r="BM60" s="299">
        <v>0</v>
      </c>
      <c r="BN60" s="299">
        <v>0</v>
      </c>
      <c r="BO60" s="299">
        <v>0</v>
      </c>
      <c r="BP60" s="299">
        <v>0</v>
      </c>
      <c r="BQ60" s="299">
        <v>0</v>
      </c>
      <c r="BR60" s="299">
        <v>0</v>
      </c>
      <c r="BS60" s="299">
        <v>0</v>
      </c>
      <c r="BT60" s="299">
        <v>0</v>
      </c>
      <c r="BU60" s="299">
        <v>0</v>
      </c>
      <c r="BV60" s="299">
        <v>0</v>
      </c>
      <c r="BW60" s="299">
        <v>0</v>
      </c>
      <c r="BX60" s="299">
        <v>0</v>
      </c>
      <c r="BY60" s="299">
        <v>0</v>
      </c>
      <c r="BZ60" s="299">
        <v>0</v>
      </c>
      <c r="CA60" s="299">
        <v>0</v>
      </c>
      <c r="CB60" s="299">
        <v>0</v>
      </c>
      <c r="CC60" s="299">
        <v>0</v>
      </c>
      <c r="CD60" s="299">
        <v>0</v>
      </c>
      <c r="CE60" s="299">
        <v>0</v>
      </c>
      <c r="CF60" s="299">
        <v>0</v>
      </c>
      <c r="CG60" s="299">
        <v>0</v>
      </c>
      <c r="CH60" s="299">
        <v>0</v>
      </c>
      <c r="CI60" s="299">
        <v>0</v>
      </c>
      <c r="CJ60" s="299">
        <v>0</v>
      </c>
      <c r="CK60" s="299">
        <v>0</v>
      </c>
      <c r="CL60" s="299">
        <v>0</v>
      </c>
      <c r="CM60" s="299">
        <v>0</v>
      </c>
      <c r="CN60" s="299">
        <v>0</v>
      </c>
      <c r="CO60" s="299">
        <v>0</v>
      </c>
      <c r="CP60" s="299">
        <v>0</v>
      </c>
      <c r="CQ60" s="299">
        <v>0</v>
      </c>
      <c r="CR60" s="299">
        <v>0</v>
      </c>
      <c r="CS60" s="299">
        <v>0</v>
      </c>
      <c r="CT60" s="299">
        <v>0</v>
      </c>
      <c r="CU60" s="299">
        <v>0</v>
      </c>
      <c r="CV60" s="299">
        <v>0</v>
      </c>
      <c r="CW60" s="299">
        <v>0</v>
      </c>
      <c r="CX60" s="299">
        <v>0</v>
      </c>
      <c r="CY60" s="299">
        <v>0</v>
      </c>
      <c r="DA60" s="300">
        <f t="shared" si="120"/>
        <v>0</v>
      </c>
      <c r="DB60" s="300">
        <f t="shared" si="121"/>
        <v>0</v>
      </c>
      <c r="DC60" s="300">
        <f t="shared" si="122"/>
        <v>0</v>
      </c>
      <c r="DD60" s="300">
        <f t="shared" si="123"/>
        <v>0</v>
      </c>
      <c r="DE60" s="300">
        <f t="shared" si="124"/>
        <v>0</v>
      </c>
      <c r="DF60" s="300">
        <f t="shared" si="125"/>
        <v>0</v>
      </c>
      <c r="DG60" s="300">
        <f t="shared" si="126"/>
        <v>0</v>
      </c>
      <c r="DH60" s="300">
        <f t="shared" si="127"/>
        <v>0</v>
      </c>
      <c r="DI60" s="300">
        <f t="shared" si="128"/>
        <v>0</v>
      </c>
      <c r="DJ60" s="300">
        <f t="shared" si="129"/>
        <v>0</v>
      </c>
      <c r="DK60" s="300">
        <f t="shared" si="130"/>
        <v>0</v>
      </c>
      <c r="DL60" s="300">
        <f t="shared" si="131"/>
        <v>0</v>
      </c>
      <c r="DM60" s="300">
        <f t="shared" si="132"/>
        <v>19894.210000000003</v>
      </c>
      <c r="DN60" s="300">
        <f t="shared" si="133"/>
        <v>19894.210000000003</v>
      </c>
      <c r="DO60" s="300">
        <f t="shared" si="134"/>
        <v>19894.210000000003</v>
      </c>
      <c r="DP60" s="300">
        <f t="shared" si="135"/>
        <v>19894.210000000003</v>
      </c>
      <c r="DQ60" s="300">
        <f t="shared" si="136"/>
        <v>19894.210000000003</v>
      </c>
      <c r="DR60" s="300">
        <f t="shared" si="137"/>
        <v>19894.210000000003</v>
      </c>
      <c r="DS60" s="300">
        <f t="shared" si="138"/>
        <v>19894.210000000003</v>
      </c>
      <c r="DT60" s="300">
        <f t="shared" si="139"/>
        <v>19894.210000000003</v>
      </c>
      <c r="DU60" s="300">
        <f t="shared" si="140"/>
        <v>19894.210000000003</v>
      </c>
      <c r="DV60" s="300">
        <f t="shared" si="141"/>
        <v>19894.210000000003</v>
      </c>
      <c r="DW60" s="300">
        <f t="shared" si="142"/>
        <v>19894.210000000003</v>
      </c>
      <c r="DX60" s="300">
        <f t="shared" si="143"/>
        <v>19894.210000000003</v>
      </c>
      <c r="DY60" s="300">
        <f t="shared" si="144"/>
        <v>11368.119999999999</v>
      </c>
      <c r="DZ60" s="300">
        <f t="shared" si="145"/>
        <v>11368.119999999999</v>
      </c>
      <c r="EA60" s="300">
        <f t="shared" si="146"/>
        <v>11368.119999999999</v>
      </c>
      <c r="EB60" s="300">
        <f t="shared" si="147"/>
        <v>11368.119999999999</v>
      </c>
      <c r="EC60" s="300">
        <f t="shared" si="148"/>
        <v>11368.119999999999</v>
      </c>
      <c r="ED60" s="300">
        <f t="shared" si="149"/>
        <v>11368.119999999999</v>
      </c>
      <c r="EE60" s="300">
        <f t="shared" si="150"/>
        <v>11368.119999999999</v>
      </c>
      <c r="EF60" s="300">
        <f t="shared" si="151"/>
        <v>11368.119999999999</v>
      </c>
      <c r="EG60" s="300">
        <f t="shared" si="152"/>
        <v>11368.119999999999</v>
      </c>
      <c r="EH60" s="300">
        <f t="shared" si="153"/>
        <v>11368.119999999999</v>
      </c>
      <c r="EI60" s="300">
        <f t="shared" si="154"/>
        <v>11368.119999999999</v>
      </c>
      <c r="EJ60" s="300">
        <f t="shared" si="155"/>
        <v>11368.119999999999</v>
      </c>
      <c r="EK60" s="300">
        <f t="shared" si="156"/>
        <v>0</v>
      </c>
      <c r="EL60" s="300">
        <f t="shared" si="157"/>
        <v>0</v>
      </c>
      <c r="EM60" s="300">
        <f t="shared" si="158"/>
        <v>0</v>
      </c>
      <c r="EN60" s="300">
        <f t="shared" si="159"/>
        <v>0</v>
      </c>
      <c r="EO60" s="300">
        <f t="shared" si="160"/>
        <v>0</v>
      </c>
      <c r="EP60" s="300">
        <f t="shared" si="161"/>
        <v>0</v>
      </c>
      <c r="EQ60" s="300">
        <f t="shared" si="162"/>
        <v>0</v>
      </c>
      <c r="ER60" s="300">
        <f t="shared" si="163"/>
        <v>0</v>
      </c>
      <c r="ES60" s="300">
        <f t="shared" si="164"/>
        <v>0</v>
      </c>
      <c r="ET60" s="300">
        <f t="shared" si="165"/>
        <v>0</v>
      </c>
      <c r="EU60" s="300">
        <f t="shared" si="166"/>
        <v>0</v>
      </c>
      <c r="EV60" s="300">
        <f t="shared" si="167"/>
        <v>0</v>
      </c>
      <c r="EW60" s="300">
        <f t="shared" si="168"/>
        <v>0</v>
      </c>
      <c r="EX60" s="300">
        <f t="shared" si="169"/>
        <v>0</v>
      </c>
      <c r="EY60" s="300">
        <f t="shared" si="170"/>
        <v>0</v>
      </c>
      <c r="EZ60" s="300">
        <f t="shared" si="171"/>
        <v>0</v>
      </c>
      <c r="FA60" s="300">
        <f t="shared" si="172"/>
        <v>0</v>
      </c>
      <c r="FB60" s="300">
        <f t="shared" si="173"/>
        <v>0</v>
      </c>
      <c r="FC60" s="300">
        <f t="shared" si="174"/>
        <v>0</v>
      </c>
      <c r="FD60" s="300">
        <f t="shared" si="175"/>
        <v>0</v>
      </c>
      <c r="FE60" s="300">
        <f t="shared" si="176"/>
        <v>0</v>
      </c>
      <c r="FF60" s="300">
        <f t="shared" si="177"/>
        <v>0</v>
      </c>
      <c r="FG60" s="300">
        <f t="shared" si="178"/>
        <v>0</v>
      </c>
      <c r="FH60" s="300">
        <f t="shared" si="179"/>
        <v>0</v>
      </c>
      <c r="FI60" s="300">
        <f t="shared" si="180"/>
        <v>0</v>
      </c>
      <c r="FJ60" s="300">
        <f t="shared" si="181"/>
        <v>0</v>
      </c>
      <c r="FK60" s="300">
        <f t="shared" si="182"/>
        <v>0</v>
      </c>
      <c r="FL60" s="300">
        <f t="shared" si="183"/>
        <v>0</v>
      </c>
      <c r="FM60" s="300">
        <f t="shared" si="184"/>
        <v>0</v>
      </c>
      <c r="FN60" s="300">
        <f t="shared" si="185"/>
        <v>0</v>
      </c>
      <c r="FO60" s="300">
        <f t="shared" si="186"/>
        <v>0</v>
      </c>
      <c r="FP60" s="300">
        <f t="shared" si="187"/>
        <v>0</v>
      </c>
      <c r="FQ60" s="300">
        <f t="shared" si="188"/>
        <v>0</v>
      </c>
      <c r="FR60" s="300">
        <f t="shared" si="189"/>
        <v>0</v>
      </c>
      <c r="FS60" s="300">
        <f t="shared" si="190"/>
        <v>0</v>
      </c>
      <c r="FT60" s="300">
        <f t="shared" si="191"/>
        <v>0</v>
      </c>
      <c r="FU60" s="300">
        <f t="shared" si="192"/>
        <v>0</v>
      </c>
      <c r="FV60" s="300">
        <f t="shared" si="193"/>
        <v>0</v>
      </c>
      <c r="FW60" s="300">
        <f t="shared" si="194"/>
        <v>0</v>
      </c>
      <c r="FX60" s="300">
        <f t="shared" si="195"/>
        <v>0</v>
      </c>
      <c r="FY60" s="300">
        <f t="shared" si="196"/>
        <v>0</v>
      </c>
      <c r="FZ60" s="300">
        <f t="shared" si="197"/>
        <v>0</v>
      </c>
      <c r="GA60" s="300">
        <f t="shared" si="198"/>
        <v>0</v>
      </c>
      <c r="GB60" s="300">
        <f t="shared" si="199"/>
        <v>0</v>
      </c>
      <c r="GC60" s="300">
        <f t="shared" si="200"/>
        <v>0</v>
      </c>
      <c r="GD60" s="300">
        <f t="shared" si="201"/>
        <v>0</v>
      </c>
      <c r="GE60" s="300">
        <f t="shared" si="202"/>
        <v>0</v>
      </c>
      <c r="GF60" s="300">
        <f t="shared" si="203"/>
        <v>0</v>
      </c>
      <c r="GG60" s="300">
        <f t="shared" si="204"/>
        <v>0</v>
      </c>
      <c r="GH60" s="300">
        <f t="shared" si="205"/>
        <v>0</v>
      </c>
      <c r="GI60" s="300">
        <f t="shared" si="206"/>
        <v>0</v>
      </c>
      <c r="GJ60" s="300">
        <f t="shared" si="207"/>
        <v>0</v>
      </c>
      <c r="GK60" s="300">
        <f t="shared" si="208"/>
        <v>0</v>
      </c>
      <c r="GL60" s="300">
        <f t="shared" si="209"/>
        <v>0</v>
      </c>
      <c r="GM60" s="300">
        <f t="shared" si="210"/>
        <v>0</v>
      </c>
      <c r="GN60" s="300">
        <f t="shared" si="211"/>
        <v>0</v>
      </c>
      <c r="GO60" s="300">
        <f t="shared" si="212"/>
        <v>0</v>
      </c>
      <c r="GP60" s="300">
        <f t="shared" si="213"/>
        <v>0</v>
      </c>
      <c r="GQ60" s="300">
        <f t="shared" si="214"/>
        <v>0</v>
      </c>
      <c r="GR60" s="300">
        <f t="shared" si="215"/>
        <v>0</v>
      </c>
      <c r="GT60" s="120" t="str">
        <f>'Key assumptions'!$E$121</f>
        <v>$ Real (2024-2025)</v>
      </c>
      <c r="GU60" s="272"/>
      <c r="GV60" s="272"/>
      <c r="GW60" s="272"/>
      <c r="GX60" s="232">
        <f t="shared" si="216"/>
        <v>0</v>
      </c>
      <c r="GY60" s="232">
        <f t="shared" si="216"/>
        <v>238730.52</v>
      </c>
      <c r="GZ60" s="232">
        <f t="shared" si="216"/>
        <v>136417.43999999997</v>
      </c>
      <c r="HA60" s="232">
        <f t="shared" si="218"/>
        <v>0</v>
      </c>
      <c r="HB60" s="232">
        <f t="shared" si="217"/>
        <v>0</v>
      </c>
      <c r="HC60" s="232">
        <f t="shared" si="217"/>
        <v>0</v>
      </c>
      <c r="HD60" s="232">
        <f t="shared" si="217"/>
        <v>0</v>
      </c>
      <c r="HE60" s="232">
        <f t="shared" si="217"/>
        <v>0</v>
      </c>
      <c r="HF60" s="232">
        <f t="shared" si="116"/>
        <v>375147.95999999996</v>
      </c>
      <c r="HG60" s="232">
        <v>0</v>
      </c>
    </row>
    <row r="61" spans="1:215" hidden="1" x14ac:dyDescent="0.2">
      <c r="A61" s="298" t="s">
        <v>234</v>
      </c>
      <c r="B61" s="334" t="s">
        <v>306</v>
      </c>
      <c r="C61" s="298" t="s">
        <v>240</v>
      </c>
      <c r="D61" s="298" t="s">
        <v>298</v>
      </c>
      <c r="E61" s="298" t="s">
        <v>264</v>
      </c>
      <c r="F61" s="299">
        <v>246.30926666666664</v>
      </c>
      <c r="G61" s="299"/>
      <c r="H61" s="299">
        <v>0</v>
      </c>
      <c r="I61" s="299">
        <v>0</v>
      </c>
      <c r="J61" s="299">
        <v>0</v>
      </c>
      <c r="K61" s="299">
        <v>0</v>
      </c>
      <c r="L61" s="299">
        <v>0</v>
      </c>
      <c r="M61" s="299">
        <v>0</v>
      </c>
      <c r="N61" s="299">
        <v>0</v>
      </c>
      <c r="O61" s="299">
        <v>0</v>
      </c>
      <c r="P61" s="299">
        <v>0</v>
      </c>
      <c r="Q61" s="299">
        <v>0</v>
      </c>
      <c r="R61" s="299">
        <v>0</v>
      </c>
      <c r="S61" s="299">
        <v>0</v>
      </c>
      <c r="T61" s="299">
        <v>7.6923076923076927E-2</v>
      </c>
      <c r="U61" s="299">
        <v>7.6923076923076927E-2</v>
      </c>
      <c r="V61" s="299">
        <v>7.6923076923076927E-2</v>
      </c>
      <c r="W61" s="299">
        <v>7.6923076923076927E-2</v>
      </c>
      <c r="X61" s="299">
        <v>7.6923076923076927E-2</v>
      </c>
      <c r="Y61" s="299">
        <v>7.6923076923076927E-2</v>
      </c>
      <c r="Z61" s="299">
        <v>7.6923076923076927E-2</v>
      </c>
      <c r="AA61" s="299">
        <v>7.6923076923076927E-2</v>
      </c>
      <c r="AB61" s="299">
        <v>7.6923076923076927E-2</v>
      </c>
      <c r="AC61" s="299">
        <v>7.6923076923076927E-2</v>
      </c>
      <c r="AD61" s="299">
        <v>7.6923076923076927E-2</v>
      </c>
      <c r="AE61" s="299">
        <v>7.6923076923076927E-2</v>
      </c>
      <c r="AF61" s="299">
        <v>0.92307692307692302</v>
      </c>
      <c r="AG61" s="299">
        <v>0.92307692307692302</v>
      </c>
      <c r="AH61" s="299">
        <v>0.92307692307692302</v>
      </c>
      <c r="AI61" s="299">
        <v>0.92307692307692302</v>
      </c>
      <c r="AJ61" s="299">
        <v>0.92307692307692302</v>
      </c>
      <c r="AK61" s="299">
        <v>0.92307692307692302</v>
      </c>
      <c r="AL61" s="299">
        <v>0.92307692307692302</v>
      </c>
      <c r="AM61" s="299">
        <v>0.92307692307692302</v>
      </c>
      <c r="AN61" s="299">
        <v>0.92307692307692302</v>
      </c>
      <c r="AO61" s="299">
        <v>0.92307692307692302</v>
      </c>
      <c r="AP61" s="299">
        <v>0.92307692307692302</v>
      </c>
      <c r="AQ61" s="299">
        <v>0.92307692307692302</v>
      </c>
      <c r="AR61" s="299">
        <v>0.84615384615384615</v>
      </c>
      <c r="AS61" s="299">
        <v>0.84615384615384615</v>
      </c>
      <c r="AT61" s="299">
        <v>0.84615384615384615</v>
      </c>
      <c r="AU61" s="299">
        <v>0.84615384615384615</v>
      </c>
      <c r="AV61" s="299">
        <v>0.84615384615384615</v>
      </c>
      <c r="AW61" s="299">
        <v>0.84615384615384615</v>
      </c>
      <c r="AX61" s="299">
        <v>0.84615384615384615</v>
      </c>
      <c r="AY61" s="299">
        <v>0.84615384615384615</v>
      </c>
      <c r="AZ61" s="299">
        <v>0.84615384615384615</v>
      </c>
      <c r="BA61" s="299">
        <v>0.84615384615384615</v>
      </c>
      <c r="BB61" s="299">
        <v>0.84615384615384615</v>
      </c>
      <c r="BC61" s="299">
        <v>0.84615384615384615</v>
      </c>
      <c r="BD61" s="299">
        <v>0</v>
      </c>
      <c r="BE61" s="299">
        <v>0</v>
      </c>
      <c r="BF61" s="299">
        <v>0</v>
      </c>
      <c r="BG61" s="299">
        <v>0</v>
      </c>
      <c r="BH61" s="299">
        <v>0</v>
      </c>
      <c r="BI61" s="299">
        <v>0</v>
      </c>
      <c r="BJ61" s="299">
        <v>0</v>
      </c>
      <c r="BK61" s="299">
        <v>0</v>
      </c>
      <c r="BL61" s="299">
        <v>0</v>
      </c>
      <c r="BM61" s="299">
        <v>0</v>
      </c>
      <c r="BN61" s="299">
        <v>0</v>
      </c>
      <c r="BO61" s="299">
        <v>0</v>
      </c>
      <c r="BP61" s="299">
        <v>0</v>
      </c>
      <c r="BQ61" s="299">
        <v>0</v>
      </c>
      <c r="BR61" s="299">
        <v>0</v>
      </c>
      <c r="BS61" s="299">
        <v>0</v>
      </c>
      <c r="BT61" s="299">
        <v>0</v>
      </c>
      <c r="BU61" s="299">
        <v>0</v>
      </c>
      <c r="BV61" s="299">
        <v>0</v>
      </c>
      <c r="BW61" s="299">
        <v>0</v>
      </c>
      <c r="BX61" s="299">
        <v>0</v>
      </c>
      <c r="BY61" s="299">
        <v>0</v>
      </c>
      <c r="BZ61" s="299">
        <v>0</v>
      </c>
      <c r="CA61" s="299">
        <v>0</v>
      </c>
      <c r="CB61" s="299">
        <v>0</v>
      </c>
      <c r="CC61" s="299">
        <v>0</v>
      </c>
      <c r="CD61" s="299">
        <v>0</v>
      </c>
      <c r="CE61" s="299">
        <v>0</v>
      </c>
      <c r="CF61" s="299">
        <v>0</v>
      </c>
      <c r="CG61" s="299">
        <v>0</v>
      </c>
      <c r="CH61" s="299">
        <v>0</v>
      </c>
      <c r="CI61" s="299">
        <v>0</v>
      </c>
      <c r="CJ61" s="299">
        <v>0</v>
      </c>
      <c r="CK61" s="299">
        <v>0</v>
      </c>
      <c r="CL61" s="299">
        <v>0</v>
      </c>
      <c r="CM61" s="299">
        <v>0</v>
      </c>
      <c r="CN61" s="299">
        <v>0</v>
      </c>
      <c r="CO61" s="299">
        <v>0</v>
      </c>
      <c r="CP61" s="299">
        <v>0</v>
      </c>
      <c r="CQ61" s="299">
        <v>0</v>
      </c>
      <c r="CR61" s="299">
        <v>0</v>
      </c>
      <c r="CS61" s="299">
        <v>0</v>
      </c>
      <c r="CT61" s="299">
        <v>0</v>
      </c>
      <c r="CU61" s="299">
        <v>0</v>
      </c>
      <c r="CV61" s="299">
        <v>0</v>
      </c>
      <c r="CW61" s="299">
        <v>0</v>
      </c>
      <c r="CX61" s="299">
        <v>0</v>
      </c>
      <c r="CY61" s="299">
        <v>0</v>
      </c>
      <c r="DA61" s="300">
        <f t="shared" si="120"/>
        <v>0</v>
      </c>
      <c r="DB61" s="300">
        <f t="shared" si="121"/>
        <v>0</v>
      </c>
      <c r="DC61" s="300">
        <f t="shared" si="122"/>
        <v>0</v>
      </c>
      <c r="DD61" s="300">
        <f t="shared" si="123"/>
        <v>0</v>
      </c>
      <c r="DE61" s="300">
        <f t="shared" si="124"/>
        <v>0</v>
      </c>
      <c r="DF61" s="300">
        <f t="shared" si="125"/>
        <v>0</v>
      </c>
      <c r="DG61" s="300">
        <f t="shared" si="126"/>
        <v>0</v>
      </c>
      <c r="DH61" s="300">
        <f t="shared" si="127"/>
        <v>0</v>
      </c>
      <c r="DI61" s="300">
        <f t="shared" si="128"/>
        <v>0</v>
      </c>
      <c r="DJ61" s="300">
        <f t="shared" si="129"/>
        <v>0</v>
      </c>
      <c r="DK61" s="300">
        <f t="shared" si="130"/>
        <v>0</v>
      </c>
      <c r="DL61" s="300">
        <f t="shared" si="131"/>
        <v>0</v>
      </c>
      <c r="DM61" s="300">
        <f t="shared" si="132"/>
        <v>2842.0299999999997</v>
      </c>
      <c r="DN61" s="300">
        <f t="shared" si="133"/>
        <v>2842.0299999999997</v>
      </c>
      <c r="DO61" s="300">
        <f t="shared" si="134"/>
        <v>2842.0299999999997</v>
      </c>
      <c r="DP61" s="300">
        <f t="shared" si="135"/>
        <v>2842.0299999999997</v>
      </c>
      <c r="DQ61" s="300">
        <f t="shared" si="136"/>
        <v>2842.0299999999997</v>
      </c>
      <c r="DR61" s="300">
        <f t="shared" si="137"/>
        <v>2842.0299999999997</v>
      </c>
      <c r="DS61" s="300">
        <f t="shared" si="138"/>
        <v>2842.0299999999997</v>
      </c>
      <c r="DT61" s="300">
        <f t="shared" si="139"/>
        <v>2842.0299999999997</v>
      </c>
      <c r="DU61" s="300">
        <f t="shared" si="140"/>
        <v>2842.0299999999997</v>
      </c>
      <c r="DV61" s="300">
        <f t="shared" si="141"/>
        <v>2842.0299999999997</v>
      </c>
      <c r="DW61" s="300">
        <f t="shared" si="142"/>
        <v>2842.0299999999997</v>
      </c>
      <c r="DX61" s="300">
        <f t="shared" si="143"/>
        <v>2842.0299999999997</v>
      </c>
      <c r="DY61" s="300">
        <f t="shared" si="144"/>
        <v>34104.359999999993</v>
      </c>
      <c r="DZ61" s="300">
        <f t="shared" si="145"/>
        <v>34104.359999999993</v>
      </c>
      <c r="EA61" s="300">
        <f t="shared" si="146"/>
        <v>34104.359999999993</v>
      </c>
      <c r="EB61" s="300">
        <f t="shared" si="147"/>
        <v>34104.359999999993</v>
      </c>
      <c r="EC61" s="300">
        <f t="shared" si="148"/>
        <v>34104.359999999993</v>
      </c>
      <c r="ED61" s="300">
        <f t="shared" si="149"/>
        <v>34104.359999999993</v>
      </c>
      <c r="EE61" s="300">
        <f t="shared" si="150"/>
        <v>34104.359999999993</v>
      </c>
      <c r="EF61" s="300">
        <f t="shared" si="151"/>
        <v>34104.359999999993</v>
      </c>
      <c r="EG61" s="300">
        <f t="shared" si="152"/>
        <v>34104.359999999993</v>
      </c>
      <c r="EH61" s="300">
        <f t="shared" si="153"/>
        <v>34104.359999999993</v>
      </c>
      <c r="EI61" s="300">
        <f t="shared" si="154"/>
        <v>34104.359999999993</v>
      </c>
      <c r="EJ61" s="300">
        <f t="shared" si="155"/>
        <v>34104.359999999993</v>
      </c>
      <c r="EK61" s="300">
        <f t="shared" si="156"/>
        <v>31262.329999999998</v>
      </c>
      <c r="EL61" s="300">
        <f t="shared" si="157"/>
        <v>31262.329999999998</v>
      </c>
      <c r="EM61" s="300">
        <f t="shared" si="158"/>
        <v>31262.329999999998</v>
      </c>
      <c r="EN61" s="300">
        <f t="shared" si="159"/>
        <v>31262.329999999998</v>
      </c>
      <c r="EO61" s="300">
        <f t="shared" si="160"/>
        <v>31262.329999999998</v>
      </c>
      <c r="EP61" s="300">
        <f t="shared" si="161"/>
        <v>31262.329999999998</v>
      </c>
      <c r="EQ61" s="300">
        <f t="shared" si="162"/>
        <v>31262.329999999998</v>
      </c>
      <c r="ER61" s="300">
        <f t="shared" si="163"/>
        <v>31262.329999999998</v>
      </c>
      <c r="ES61" s="300">
        <f t="shared" si="164"/>
        <v>31262.329999999998</v>
      </c>
      <c r="ET61" s="300">
        <f t="shared" si="165"/>
        <v>31262.329999999998</v>
      </c>
      <c r="EU61" s="300">
        <f t="shared" si="166"/>
        <v>31262.329999999998</v>
      </c>
      <c r="EV61" s="300">
        <f t="shared" si="167"/>
        <v>31262.329999999998</v>
      </c>
      <c r="EW61" s="300">
        <f t="shared" si="168"/>
        <v>0</v>
      </c>
      <c r="EX61" s="300">
        <f t="shared" si="169"/>
        <v>0</v>
      </c>
      <c r="EY61" s="300">
        <f t="shared" si="170"/>
        <v>0</v>
      </c>
      <c r="EZ61" s="300">
        <f t="shared" si="171"/>
        <v>0</v>
      </c>
      <c r="FA61" s="300">
        <f t="shared" si="172"/>
        <v>0</v>
      </c>
      <c r="FB61" s="300">
        <f t="shared" si="173"/>
        <v>0</v>
      </c>
      <c r="FC61" s="300">
        <f t="shared" si="174"/>
        <v>0</v>
      </c>
      <c r="FD61" s="300">
        <f t="shared" si="175"/>
        <v>0</v>
      </c>
      <c r="FE61" s="300">
        <f t="shared" si="176"/>
        <v>0</v>
      </c>
      <c r="FF61" s="300">
        <f t="shared" si="177"/>
        <v>0</v>
      </c>
      <c r="FG61" s="300">
        <f t="shared" si="178"/>
        <v>0</v>
      </c>
      <c r="FH61" s="300">
        <f t="shared" si="179"/>
        <v>0</v>
      </c>
      <c r="FI61" s="300">
        <f t="shared" si="180"/>
        <v>0</v>
      </c>
      <c r="FJ61" s="300">
        <f t="shared" si="181"/>
        <v>0</v>
      </c>
      <c r="FK61" s="300">
        <f t="shared" si="182"/>
        <v>0</v>
      </c>
      <c r="FL61" s="300">
        <f t="shared" si="183"/>
        <v>0</v>
      </c>
      <c r="FM61" s="300">
        <f t="shared" si="184"/>
        <v>0</v>
      </c>
      <c r="FN61" s="300">
        <f t="shared" si="185"/>
        <v>0</v>
      </c>
      <c r="FO61" s="300">
        <f t="shared" si="186"/>
        <v>0</v>
      </c>
      <c r="FP61" s="300">
        <f t="shared" si="187"/>
        <v>0</v>
      </c>
      <c r="FQ61" s="300">
        <f t="shared" si="188"/>
        <v>0</v>
      </c>
      <c r="FR61" s="300">
        <f t="shared" si="189"/>
        <v>0</v>
      </c>
      <c r="FS61" s="300">
        <f t="shared" si="190"/>
        <v>0</v>
      </c>
      <c r="FT61" s="300">
        <f t="shared" si="191"/>
        <v>0</v>
      </c>
      <c r="FU61" s="300">
        <f t="shared" si="192"/>
        <v>0</v>
      </c>
      <c r="FV61" s="300">
        <f t="shared" si="193"/>
        <v>0</v>
      </c>
      <c r="FW61" s="300">
        <f t="shared" si="194"/>
        <v>0</v>
      </c>
      <c r="FX61" s="300">
        <f t="shared" si="195"/>
        <v>0</v>
      </c>
      <c r="FY61" s="300">
        <f t="shared" si="196"/>
        <v>0</v>
      </c>
      <c r="FZ61" s="300">
        <f t="shared" si="197"/>
        <v>0</v>
      </c>
      <c r="GA61" s="300">
        <f t="shared" si="198"/>
        <v>0</v>
      </c>
      <c r="GB61" s="300">
        <f t="shared" si="199"/>
        <v>0</v>
      </c>
      <c r="GC61" s="300">
        <f t="shared" si="200"/>
        <v>0</v>
      </c>
      <c r="GD61" s="300">
        <f t="shared" si="201"/>
        <v>0</v>
      </c>
      <c r="GE61" s="300">
        <f t="shared" si="202"/>
        <v>0</v>
      </c>
      <c r="GF61" s="300">
        <f t="shared" si="203"/>
        <v>0</v>
      </c>
      <c r="GG61" s="300">
        <f t="shared" si="204"/>
        <v>0</v>
      </c>
      <c r="GH61" s="300">
        <f t="shared" si="205"/>
        <v>0</v>
      </c>
      <c r="GI61" s="300">
        <f t="shared" si="206"/>
        <v>0</v>
      </c>
      <c r="GJ61" s="300">
        <f t="shared" si="207"/>
        <v>0</v>
      </c>
      <c r="GK61" s="300">
        <f t="shared" si="208"/>
        <v>0</v>
      </c>
      <c r="GL61" s="300">
        <f t="shared" si="209"/>
        <v>0</v>
      </c>
      <c r="GM61" s="300">
        <f t="shared" si="210"/>
        <v>0</v>
      </c>
      <c r="GN61" s="300">
        <f t="shared" si="211"/>
        <v>0</v>
      </c>
      <c r="GO61" s="300">
        <f t="shared" si="212"/>
        <v>0</v>
      </c>
      <c r="GP61" s="300">
        <f t="shared" si="213"/>
        <v>0</v>
      </c>
      <c r="GQ61" s="300">
        <f t="shared" si="214"/>
        <v>0</v>
      </c>
      <c r="GR61" s="300">
        <f t="shared" si="215"/>
        <v>0</v>
      </c>
      <c r="GT61" s="120" t="str">
        <f>'Key assumptions'!$E$121</f>
        <v>$ Real (2024-2025)</v>
      </c>
      <c r="GU61" s="272"/>
      <c r="GV61" s="272"/>
      <c r="GW61" s="272"/>
      <c r="GX61" s="232">
        <f t="shared" si="216"/>
        <v>0</v>
      </c>
      <c r="GY61" s="232">
        <f t="shared" si="216"/>
        <v>34104.359999999993</v>
      </c>
      <c r="GZ61" s="232">
        <f t="shared" si="216"/>
        <v>409252.31999999989</v>
      </c>
      <c r="HA61" s="232">
        <f t="shared" si="218"/>
        <v>375147.96</v>
      </c>
      <c r="HB61" s="232">
        <f t="shared" si="217"/>
        <v>0</v>
      </c>
      <c r="HC61" s="232">
        <f t="shared" si="217"/>
        <v>0</v>
      </c>
      <c r="HD61" s="232">
        <f t="shared" si="217"/>
        <v>0</v>
      </c>
      <c r="HE61" s="232">
        <f t="shared" si="217"/>
        <v>0</v>
      </c>
      <c r="HF61" s="232">
        <f t="shared" si="116"/>
        <v>818504.6399999999</v>
      </c>
      <c r="HG61" s="232">
        <v>0</v>
      </c>
    </row>
    <row r="62" spans="1:215" hidden="1" x14ac:dyDescent="0.2">
      <c r="A62" s="298" t="s">
        <v>234</v>
      </c>
      <c r="B62" s="334" t="s">
        <v>307</v>
      </c>
      <c r="C62" s="298" t="s">
        <v>240</v>
      </c>
      <c r="D62" s="298" t="s">
        <v>308</v>
      </c>
      <c r="E62" s="298" t="s">
        <v>260</v>
      </c>
      <c r="F62" s="299">
        <v>207.32521333333335</v>
      </c>
      <c r="G62" s="299"/>
      <c r="H62" s="299">
        <v>0</v>
      </c>
      <c r="I62" s="299">
        <v>0</v>
      </c>
      <c r="J62" s="299">
        <v>0</v>
      </c>
      <c r="K62" s="299">
        <v>0</v>
      </c>
      <c r="L62" s="299">
        <v>0</v>
      </c>
      <c r="M62" s="299">
        <v>0</v>
      </c>
      <c r="N62" s="299">
        <v>0</v>
      </c>
      <c r="O62" s="299">
        <v>0</v>
      </c>
      <c r="P62" s="299">
        <v>0</v>
      </c>
      <c r="Q62" s="299">
        <v>0</v>
      </c>
      <c r="R62" s="299">
        <v>0</v>
      </c>
      <c r="S62" s="299">
        <v>0</v>
      </c>
      <c r="T62" s="299">
        <v>0</v>
      </c>
      <c r="U62" s="299">
        <v>0</v>
      </c>
      <c r="V62" s="299">
        <v>0</v>
      </c>
      <c r="W62" s="299">
        <v>0</v>
      </c>
      <c r="X62" s="299">
        <v>0</v>
      </c>
      <c r="Y62" s="299">
        <v>0</v>
      </c>
      <c r="Z62" s="299">
        <v>0</v>
      </c>
      <c r="AA62" s="299">
        <v>0</v>
      </c>
      <c r="AB62" s="299">
        <v>0</v>
      </c>
      <c r="AC62" s="299">
        <v>0</v>
      </c>
      <c r="AD62" s="299">
        <v>0</v>
      </c>
      <c r="AE62" s="299">
        <v>0</v>
      </c>
      <c r="AF62" s="299">
        <v>0.76923076923076927</v>
      </c>
      <c r="AG62" s="299">
        <v>0.76923076923076927</v>
      </c>
      <c r="AH62" s="299">
        <v>0.76923076923076927</v>
      </c>
      <c r="AI62" s="299">
        <v>0.76923076923076927</v>
      </c>
      <c r="AJ62" s="299">
        <v>0.76923076923076927</v>
      </c>
      <c r="AK62" s="299">
        <v>0.76923076923076927</v>
      </c>
      <c r="AL62" s="299">
        <v>0.76923076923076927</v>
      </c>
      <c r="AM62" s="299">
        <v>0.76923076923076927</v>
      </c>
      <c r="AN62" s="299">
        <v>0.76923076923076927</v>
      </c>
      <c r="AO62" s="299">
        <v>0.76923076923076927</v>
      </c>
      <c r="AP62" s="299">
        <v>0.76923076923076927</v>
      </c>
      <c r="AQ62" s="299">
        <v>0.76923076923076927</v>
      </c>
      <c r="AR62" s="299">
        <v>7.6923076923076913E-2</v>
      </c>
      <c r="AS62" s="299">
        <v>7.6923076923076913E-2</v>
      </c>
      <c r="AT62" s="299">
        <v>7.6923076923076913E-2</v>
      </c>
      <c r="AU62" s="299">
        <v>7.6923076923076913E-2</v>
      </c>
      <c r="AV62" s="299">
        <v>7.6923076923076913E-2</v>
      </c>
      <c r="AW62" s="299">
        <v>7.6923076923076913E-2</v>
      </c>
      <c r="AX62" s="299">
        <v>7.6923076923076913E-2</v>
      </c>
      <c r="AY62" s="299">
        <v>7.6923076923076913E-2</v>
      </c>
      <c r="AZ62" s="299">
        <v>7.6923076923076913E-2</v>
      </c>
      <c r="BA62" s="299">
        <v>7.6923076923076913E-2</v>
      </c>
      <c r="BB62" s="299">
        <v>7.6923076923076913E-2</v>
      </c>
      <c r="BC62" s="299">
        <v>7.6923076923076913E-2</v>
      </c>
      <c r="BD62" s="299">
        <v>0</v>
      </c>
      <c r="BE62" s="299">
        <v>0</v>
      </c>
      <c r="BF62" s="299">
        <v>0</v>
      </c>
      <c r="BG62" s="299">
        <v>0</v>
      </c>
      <c r="BH62" s="299">
        <v>0</v>
      </c>
      <c r="BI62" s="299">
        <v>0</v>
      </c>
      <c r="BJ62" s="299">
        <v>0</v>
      </c>
      <c r="BK62" s="299">
        <v>0</v>
      </c>
      <c r="BL62" s="299">
        <v>0</v>
      </c>
      <c r="BM62" s="299">
        <v>0</v>
      </c>
      <c r="BN62" s="299">
        <v>0</v>
      </c>
      <c r="BO62" s="299">
        <v>0</v>
      </c>
      <c r="BP62" s="299">
        <v>0</v>
      </c>
      <c r="BQ62" s="299">
        <v>0</v>
      </c>
      <c r="BR62" s="299">
        <v>0</v>
      </c>
      <c r="BS62" s="299">
        <v>0</v>
      </c>
      <c r="BT62" s="299">
        <v>0</v>
      </c>
      <c r="BU62" s="299">
        <v>0</v>
      </c>
      <c r="BV62" s="299">
        <v>0</v>
      </c>
      <c r="BW62" s="299">
        <v>0</v>
      </c>
      <c r="BX62" s="299">
        <v>0</v>
      </c>
      <c r="BY62" s="299">
        <v>0</v>
      </c>
      <c r="BZ62" s="299">
        <v>0</v>
      </c>
      <c r="CA62" s="299">
        <v>0</v>
      </c>
      <c r="CB62" s="299">
        <v>0</v>
      </c>
      <c r="CC62" s="299">
        <v>0</v>
      </c>
      <c r="CD62" s="299">
        <v>0</v>
      </c>
      <c r="CE62" s="299">
        <v>0</v>
      </c>
      <c r="CF62" s="299">
        <v>0</v>
      </c>
      <c r="CG62" s="299">
        <v>0</v>
      </c>
      <c r="CH62" s="299">
        <v>0</v>
      </c>
      <c r="CI62" s="299">
        <v>0</v>
      </c>
      <c r="CJ62" s="299">
        <v>0</v>
      </c>
      <c r="CK62" s="299">
        <v>0</v>
      </c>
      <c r="CL62" s="299">
        <v>0</v>
      </c>
      <c r="CM62" s="299">
        <v>0</v>
      </c>
      <c r="CN62" s="299">
        <v>0</v>
      </c>
      <c r="CO62" s="299">
        <v>0</v>
      </c>
      <c r="CP62" s="299">
        <v>0</v>
      </c>
      <c r="CQ62" s="299">
        <v>0</v>
      </c>
      <c r="CR62" s="299">
        <v>0</v>
      </c>
      <c r="CS62" s="299">
        <v>0</v>
      </c>
      <c r="CT62" s="299">
        <v>0</v>
      </c>
      <c r="CU62" s="299">
        <v>0</v>
      </c>
      <c r="CV62" s="299">
        <v>0</v>
      </c>
      <c r="CW62" s="299">
        <v>0</v>
      </c>
      <c r="CX62" s="299">
        <v>0</v>
      </c>
      <c r="CY62" s="299">
        <v>0</v>
      </c>
      <c r="DA62" s="300">
        <f t="shared" si="120"/>
        <v>0</v>
      </c>
      <c r="DB62" s="300">
        <f t="shared" si="121"/>
        <v>0</v>
      </c>
      <c r="DC62" s="300">
        <f t="shared" si="122"/>
        <v>0</v>
      </c>
      <c r="DD62" s="300">
        <f t="shared" si="123"/>
        <v>0</v>
      </c>
      <c r="DE62" s="300">
        <f t="shared" si="124"/>
        <v>0</v>
      </c>
      <c r="DF62" s="300">
        <f t="shared" si="125"/>
        <v>0</v>
      </c>
      <c r="DG62" s="300">
        <f t="shared" si="126"/>
        <v>0</v>
      </c>
      <c r="DH62" s="300">
        <f t="shared" si="127"/>
        <v>0</v>
      </c>
      <c r="DI62" s="300">
        <f t="shared" si="128"/>
        <v>0</v>
      </c>
      <c r="DJ62" s="300">
        <f t="shared" si="129"/>
        <v>0</v>
      </c>
      <c r="DK62" s="300">
        <f t="shared" si="130"/>
        <v>0</v>
      </c>
      <c r="DL62" s="300">
        <f t="shared" si="131"/>
        <v>0</v>
      </c>
      <c r="DM62" s="300">
        <f t="shared" si="132"/>
        <v>0</v>
      </c>
      <c r="DN62" s="300">
        <f t="shared" si="133"/>
        <v>0</v>
      </c>
      <c r="DO62" s="300">
        <f t="shared" si="134"/>
        <v>0</v>
      </c>
      <c r="DP62" s="300">
        <f t="shared" si="135"/>
        <v>0</v>
      </c>
      <c r="DQ62" s="300">
        <f t="shared" si="136"/>
        <v>0</v>
      </c>
      <c r="DR62" s="300">
        <f t="shared" si="137"/>
        <v>0</v>
      </c>
      <c r="DS62" s="300">
        <f t="shared" si="138"/>
        <v>0</v>
      </c>
      <c r="DT62" s="300">
        <f t="shared" si="139"/>
        <v>0</v>
      </c>
      <c r="DU62" s="300">
        <f t="shared" si="140"/>
        <v>0</v>
      </c>
      <c r="DV62" s="300">
        <f t="shared" si="141"/>
        <v>0</v>
      </c>
      <c r="DW62" s="300">
        <f t="shared" si="142"/>
        <v>0</v>
      </c>
      <c r="DX62" s="300">
        <f t="shared" si="143"/>
        <v>0</v>
      </c>
      <c r="DY62" s="300">
        <f t="shared" si="144"/>
        <v>23922.140000000003</v>
      </c>
      <c r="DZ62" s="300">
        <f t="shared" si="145"/>
        <v>23922.140000000003</v>
      </c>
      <c r="EA62" s="300">
        <f t="shared" si="146"/>
        <v>23922.140000000003</v>
      </c>
      <c r="EB62" s="300">
        <f t="shared" si="147"/>
        <v>23922.140000000003</v>
      </c>
      <c r="EC62" s="300">
        <f t="shared" si="148"/>
        <v>23922.140000000003</v>
      </c>
      <c r="ED62" s="300">
        <f t="shared" si="149"/>
        <v>23922.140000000003</v>
      </c>
      <c r="EE62" s="300">
        <f t="shared" si="150"/>
        <v>23922.140000000003</v>
      </c>
      <c r="EF62" s="300">
        <f t="shared" si="151"/>
        <v>23922.140000000003</v>
      </c>
      <c r="EG62" s="300">
        <f t="shared" si="152"/>
        <v>23922.140000000003</v>
      </c>
      <c r="EH62" s="300">
        <f t="shared" si="153"/>
        <v>23922.140000000003</v>
      </c>
      <c r="EI62" s="300">
        <f t="shared" si="154"/>
        <v>23922.140000000003</v>
      </c>
      <c r="EJ62" s="300">
        <f t="shared" si="155"/>
        <v>23922.140000000003</v>
      </c>
      <c r="EK62" s="300">
        <f t="shared" si="156"/>
        <v>2392.2139999999999</v>
      </c>
      <c r="EL62" s="300">
        <f t="shared" si="157"/>
        <v>2392.2139999999999</v>
      </c>
      <c r="EM62" s="300">
        <f t="shared" si="158"/>
        <v>2392.2139999999999</v>
      </c>
      <c r="EN62" s="300">
        <f t="shared" si="159"/>
        <v>2392.2139999999999</v>
      </c>
      <c r="EO62" s="300">
        <f t="shared" si="160"/>
        <v>2392.2139999999999</v>
      </c>
      <c r="EP62" s="300">
        <f t="shared" si="161"/>
        <v>2392.2139999999999</v>
      </c>
      <c r="EQ62" s="300">
        <f t="shared" si="162"/>
        <v>2392.2139999999999</v>
      </c>
      <c r="ER62" s="300">
        <f t="shared" si="163"/>
        <v>2392.2139999999999</v>
      </c>
      <c r="ES62" s="300">
        <f t="shared" si="164"/>
        <v>2392.2139999999999</v>
      </c>
      <c r="ET62" s="300">
        <f t="shared" si="165"/>
        <v>2392.2139999999999</v>
      </c>
      <c r="EU62" s="300">
        <f t="shared" si="166"/>
        <v>2392.2139999999999</v>
      </c>
      <c r="EV62" s="300">
        <f t="shared" si="167"/>
        <v>2392.2139999999999</v>
      </c>
      <c r="EW62" s="300">
        <f t="shared" si="168"/>
        <v>0</v>
      </c>
      <c r="EX62" s="300">
        <f t="shared" si="169"/>
        <v>0</v>
      </c>
      <c r="EY62" s="300">
        <f t="shared" si="170"/>
        <v>0</v>
      </c>
      <c r="EZ62" s="300">
        <f t="shared" si="171"/>
        <v>0</v>
      </c>
      <c r="FA62" s="300">
        <f t="shared" si="172"/>
        <v>0</v>
      </c>
      <c r="FB62" s="300">
        <f t="shared" si="173"/>
        <v>0</v>
      </c>
      <c r="FC62" s="300">
        <f t="shared" si="174"/>
        <v>0</v>
      </c>
      <c r="FD62" s="300">
        <f t="shared" si="175"/>
        <v>0</v>
      </c>
      <c r="FE62" s="300">
        <f t="shared" si="176"/>
        <v>0</v>
      </c>
      <c r="FF62" s="300">
        <f t="shared" si="177"/>
        <v>0</v>
      </c>
      <c r="FG62" s="300">
        <f t="shared" si="178"/>
        <v>0</v>
      </c>
      <c r="FH62" s="300">
        <f t="shared" si="179"/>
        <v>0</v>
      </c>
      <c r="FI62" s="300">
        <f t="shared" si="180"/>
        <v>0</v>
      </c>
      <c r="FJ62" s="300">
        <f t="shared" si="181"/>
        <v>0</v>
      </c>
      <c r="FK62" s="300">
        <f t="shared" si="182"/>
        <v>0</v>
      </c>
      <c r="FL62" s="300">
        <f t="shared" si="183"/>
        <v>0</v>
      </c>
      <c r="FM62" s="300">
        <f t="shared" si="184"/>
        <v>0</v>
      </c>
      <c r="FN62" s="300">
        <f t="shared" si="185"/>
        <v>0</v>
      </c>
      <c r="FO62" s="300">
        <f t="shared" si="186"/>
        <v>0</v>
      </c>
      <c r="FP62" s="300">
        <f t="shared" si="187"/>
        <v>0</v>
      </c>
      <c r="FQ62" s="300">
        <f t="shared" si="188"/>
        <v>0</v>
      </c>
      <c r="FR62" s="300">
        <f t="shared" si="189"/>
        <v>0</v>
      </c>
      <c r="FS62" s="300">
        <f t="shared" si="190"/>
        <v>0</v>
      </c>
      <c r="FT62" s="300">
        <f t="shared" si="191"/>
        <v>0</v>
      </c>
      <c r="FU62" s="300">
        <f t="shared" si="192"/>
        <v>0</v>
      </c>
      <c r="FV62" s="300">
        <f t="shared" si="193"/>
        <v>0</v>
      </c>
      <c r="FW62" s="300">
        <f t="shared" si="194"/>
        <v>0</v>
      </c>
      <c r="FX62" s="300">
        <f t="shared" si="195"/>
        <v>0</v>
      </c>
      <c r="FY62" s="300">
        <f t="shared" si="196"/>
        <v>0</v>
      </c>
      <c r="FZ62" s="300">
        <f t="shared" si="197"/>
        <v>0</v>
      </c>
      <c r="GA62" s="300">
        <f t="shared" si="198"/>
        <v>0</v>
      </c>
      <c r="GB62" s="300">
        <f t="shared" si="199"/>
        <v>0</v>
      </c>
      <c r="GC62" s="300">
        <f t="shared" si="200"/>
        <v>0</v>
      </c>
      <c r="GD62" s="300">
        <f t="shared" si="201"/>
        <v>0</v>
      </c>
      <c r="GE62" s="300">
        <f t="shared" si="202"/>
        <v>0</v>
      </c>
      <c r="GF62" s="300">
        <f t="shared" si="203"/>
        <v>0</v>
      </c>
      <c r="GG62" s="300">
        <f t="shared" si="204"/>
        <v>0</v>
      </c>
      <c r="GH62" s="300">
        <f t="shared" si="205"/>
        <v>0</v>
      </c>
      <c r="GI62" s="300">
        <f t="shared" si="206"/>
        <v>0</v>
      </c>
      <c r="GJ62" s="300">
        <f t="shared" si="207"/>
        <v>0</v>
      </c>
      <c r="GK62" s="300">
        <f t="shared" si="208"/>
        <v>0</v>
      </c>
      <c r="GL62" s="300">
        <f t="shared" si="209"/>
        <v>0</v>
      </c>
      <c r="GM62" s="300">
        <f t="shared" si="210"/>
        <v>0</v>
      </c>
      <c r="GN62" s="300">
        <f t="shared" si="211"/>
        <v>0</v>
      </c>
      <c r="GO62" s="300">
        <f t="shared" si="212"/>
        <v>0</v>
      </c>
      <c r="GP62" s="300">
        <f t="shared" si="213"/>
        <v>0</v>
      </c>
      <c r="GQ62" s="300">
        <f t="shared" si="214"/>
        <v>0</v>
      </c>
      <c r="GR62" s="300">
        <f t="shared" si="215"/>
        <v>0</v>
      </c>
      <c r="GT62" s="120" t="str">
        <f>'Key assumptions'!$E$121</f>
        <v>$ Real (2024-2025)</v>
      </c>
      <c r="GU62" s="272"/>
      <c r="GV62" s="272"/>
      <c r="GW62" s="272"/>
      <c r="GX62" s="232">
        <f t="shared" si="216"/>
        <v>0</v>
      </c>
      <c r="GY62" s="232">
        <f t="shared" si="216"/>
        <v>0</v>
      </c>
      <c r="GZ62" s="232">
        <f t="shared" si="216"/>
        <v>287065.68000000011</v>
      </c>
      <c r="HA62" s="232">
        <f t="shared" si="218"/>
        <v>28706.567999999999</v>
      </c>
      <c r="HB62" s="232">
        <f t="shared" si="217"/>
        <v>0</v>
      </c>
      <c r="HC62" s="232">
        <f t="shared" si="217"/>
        <v>0</v>
      </c>
      <c r="HD62" s="232">
        <f t="shared" si="217"/>
        <v>0</v>
      </c>
      <c r="HE62" s="232">
        <f t="shared" si="217"/>
        <v>0</v>
      </c>
      <c r="HF62" s="232">
        <f t="shared" si="116"/>
        <v>315772.24800000014</v>
      </c>
      <c r="HG62" s="232">
        <v>0</v>
      </c>
    </row>
    <row r="63" spans="1:215" x14ac:dyDescent="0.2">
      <c r="A63" s="298" t="s">
        <v>234</v>
      </c>
      <c r="B63" s="348" t="s">
        <v>335</v>
      </c>
      <c r="C63" s="298" t="s">
        <v>243</v>
      </c>
      <c r="D63" s="298" t="s">
        <v>308</v>
      </c>
      <c r="E63" s="348" t="s">
        <v>335</v>
      </c>
      <c r="F63" s="299">
        <v>207.32521333333335</v>
      </c>
      <c r="G63" s="299"/>
      <c r="H63" s="299">
        <v>0</v>
      </c>
      <c r="I63" s="299">
        <v>0</v>
      </c>
      <c r="J63" s="299">
        <v>0</v>
      </c>
      <c r="K63" s="299">
        <v>0</v>
      </c>
      <c r="L63" s="299">
        <v>0</v>
      </c>
      <c r="M63" s="299">
        <v>0</v>
      </c>
      <c r="N63" s="299">
        <v>0</v>
      </c>
      <c r="O63" s="299">
        <v>0</v>
      </c>
      <c r="P63" s="299">
        <v>0</v>
      </c>
      <c r="Q63" s="299">
        <v>0</v>
      </c>
      <c r="R63" s="299">
        <v>0</v>
      </c>
      <c r="S63" s="299">
        <v>0</v>
      </c>
      <c r="T63" s="299">
        <v>0</v>
      </c>
      <c r="U63" s="299">
        <v>0</v>
      </c>
      <c r="V63" s="299">
        <v>0</v>
      </c>
      <c r="W63" s="299">
        <v>0</v>
      </c>
      <c r="X63" s="299">
        <v>0</v>
      </c>
      <c r="Y63" s="299">
        <v>0</v>
      </c>
      <c r="Z63" s="299">
        <v>0</v>
      </c>
      <c r="AA63" s="299">
        <v>0</v>
      </c>
      <c r="AB63" s="299">
        <v>0</v>
      </c>
      <c r="AC63" s="299">
        <v>0</v>
      </c>
      <c r="AD63" s="299">
        <v>0</v>
      </c>
      <c r="AE63" s="299">
        <v>0</v>
      </c>
      <c r="AF63" s="299">
        <v>0.76923076923076927</v>
      </c>
      <c r="AG63" s="299">
        <v>0.76923076923076927</v>
      </c>
      <c r="AH63" s="299">
        <v>0.76923076923076927</v>
      </c>
      <c r="AI63" s="299">
        <v>0.76923076923076927</v>
      </c>
      <c r="AJ63" s="299">
        <v>0.76923076923076927</v>
      </c>
      <c r="AK63" s="299">
        <v>0.76923076923076927</v>
      </c>
      <c r="AL63" s="299">
        <v>0.76923076923076927</v>
      </c>
      <c r="AM63" s="299">
        <v>0.76923076923076927</v>
      </c>
      <c r="AN63" s="299">
        <v>0.76923076923076927</v>
      </c>
      <c r="AO63" s="299">
        <v>0.76923076923076927</v>
      </c>
      <c r="AP63" s="299">
        <v>0.76923076923076927</v>
      </c>
      <c r="AQ63" s="299">
        <v>0.76923076923076927</v>
      </c>
      <c r="AR63" s="299">
        <v>7.6923076923076913E-2</v>
      </c>
      <c r="AS63" s="299">
        <v>7.6923076923076913E-2</v>
      </c>
      <c r="AT63" s="299">
        <v>7.6923076923076913E-2</v>
      </c>
      <c r="AU63" s="299">
        <v>7.6923076923076913E-2</v>
      </c>
      <c r="AV63" s="299">
        <v>7.6923076923076913E-2</v>
      </c>
      <c r="AW63" s="299">
        <v>7.6923076923076913E-2</v>
      </c>
      <c r="AX63" s="299">
        <v>7.6923076923076913E-2</v>
      </c>
      <c r="AY63" s="299">
        <v>7.6923076923076913E-2</v>
      </c>
      <c r="AZ63" s="299">
        <v>7.6923076923076913E-2</v>
      </c>
      <c r="BA63" s="299">
        <v>7.6923076923076913E-2</v>
      </c>
      <c r="BB63" s="299">
        <v>7.6923076923076913E-2</v>
      </c>
      <c r="BC63" s="299">
        <v>7.6923076923076913E-2</v>
      </c>
      <c r="BD63" s="299">
        <v>0</v>
      </c>
      <c r="BE63" s="299">
        <v>0</v>
      </c>
      <c r="BF63" s="299">
        <v>0</v>
      </c>
      <c r="BG63" s="299">
        <v>0</v>
      </c>
      <c r="BH63" s="299">
        <v>0</v>
      </c>
      <c r="BI63" s="299">
        <v>0</v>
      </c>
      <c r="BJ63" s="299">
        <v>0</v>
      </c>
      <c r="BK63" s="299">
        <v>0</v>
      </c>
      <c r="BL63" s="299">
        <v>0</v>
      </c>
      <c r="BM63" s="299">
        <v>0</v>
      </c>
      <c r="BN63" s="299">
        <v>0</v>
      </c>
      <c r="BO63" s="299">
        <v>0</v>
      </c>
      <c r="BP63" s="299">
        <v>0</v>
      </c>
      <c r="BQ63" s="299">
        <v>0</v>
      </c>
      <c r="BR63" s="299">
        <v>0</v>
      </c>
      <c r="BS63" s="299">
        <v>0</v>
      </c>
      <c r="BT63" s="299">
        <v>0</v>
      </c>
      <c r="BU63" s="299">
        <v>0</v>
      </c>
      <c r="BV63" s="299">
        <v>0</v>
      </c>
      <c r="BW63" s="299">
        <v>0</v>
      </c>
      <c r="BX63" s="299">
        <v>0</v>
      </c>
      <c r="BY63" s="299">
        <v>0</v>
      </c>
      <c r="BZ63" s="299">
        <v>0</v>
      </c>
      <c r="CA63" s="299">
        <v>0</v>
      </c>
      <c r="CB63" s="299">
        <v>0</v>
      </c>
      <c r="CC63" s="299">
        <v>0</v>
      </c>
      <c r="CD63" s="299">
        <v>0</v>
      </c>
      <c r="CE63" s="299">
        <v>0</v>
      </c>
      <c r="CF63" s="299">
        <v>0</v>
      </c>
      <c r="CG63" s="299">
        <v>0</v>
      </c>
      <c r="CH63" s="299">
        <v>0</v>
      </c>
      <c r="CI63" s="299">
        <v>0</v>
      </c>
      <c r="CJ63" s="299">
        <v>0</v>
      </c>
      <c r="CK63" s="299">
        <v>0</v>
      </c>
      <c r="CL63" s="299">
        <v>0</v>
      </c>
      <c r="CM63" s="299">
        <v>0</v>
      </c>
      <c r="CN63" s="299">
        <v>0</v>
      </c>
      <c r="CO63" s="299">
        <v>0</v>
      </c>
      <c r="CP63" s="299">
        <v>0</v>
      </c>
      <c r="CQ63" s="299">
        <v>0</v>
      </c>
      <c r="CR63" s="299">
        <v>0</v>
      </c>
      <c r="CS63" s="299">
        <v>0</v>
      </c>
      <c r="CT63" s="299">
        <v>0</v>
      </c>
      <c r="CU63" s="299">
        <v>0</v>
      </c>
      <c r="CV63" s="299">
        <v>0</v>
      </c>
      <c r="CW63" s="299">
        <v>0</v>
      </c>
      <c r="CX63" s="299">
        <v>0</v>
      </c>
      <c r="CY63" s="299">
        <v>0</v>
      </c>
      <c r="DA63" s="300">
        <f t="shared" si="120"/>
        <v>0</v>
      </c>
      <c r="DB63" s="300">
        <f t="shared" si="121"/>
        <v>0</v>
      </c>
      <c r="DC63" s="300">
        <f t="shared" si="122"/>
        <v>0</v>
      </c>
      <c r="DD63" s="300">
        <f t="shared" si="123"/>
        <v>0</v>
      </c>
      <c r="DE63" s="300">
        <f t="shared" si="124"/>
        <v>0</v>
      </c>
      <c r="DF63" s="300">
        <f t="shared" si="125"/>
        <v>0</v>
      </c>
      <c r="DG63" s="300">
        <f t="shared" si="126"/>
        <v>0</v>
      </c>
      <c r="DH63" s="300">
        <f t="shared" si="127"/>
        <v>0</v>
      </c>
      <c r="DI63" s="300">
        <f t="shared" si="128"/>
        <v>0</v>
      </c>
      <c r="DJ63" s="300">
        <f t="shared" si="129"/>
        <v>0</v>
      </c>
      <c r="DK63" s="300">
        <f t="shared" si="130"/>
        <v>0</v>
      </c>
      <c r="DL63" s="300">
        <f t="shared" si="131"/>
        <v>0</v>
      </c>
      <c r="DM63" s="300">
        <f t="shared" si="132"/>
        <v>0</v>
      </c>
      <c r="DN63" s="300">
        <f t="shared" si="133"/>
        <v>0</v>
      </c>
      <c r="DO63" s="300">
        <f t="shared" si="134"/>
        <v>0</v>
      </c>
      <c r="DP63" s="300">
        <f t="shared" si="135"/>
        <v>0</v>
      </c>
      <c r="DQ63" s="300">
        <f t="shared" si="136"/>
        <v>0</v>
      </c>
      <c r="DR63" s="300">
        <f t="shared" si="137"/>
        <v>0</v>
      </c>
      <c r="DS63" s="300">
        <f t="shared" si="138"/>
        <v>0</v>
      </c>
      <c r="DT63" s="300">
        <f t="shared" si="139"/>
        <v>0</v>
      </c>
      <c r="DU63" s="300">
        <f t="shared" si="140"/>
        <v>0</v>
      </c>
      <c r="DV63" s="300">
        <f t="shared" si="141"/>
        <v>0</v>
      </c>
      <c r="DW63" s="300">
        <f t="shared" si="142"/>
        <v>0</v>
      </c>
      <c r="DX63" s="300">
        <f t="shared" si="143"/>
        <v>0</v>
      </c>
      <c r="DY63" s="300">
        <f t="shared" si="144"/>
        <v>23922.140000000003</v>
      </c>
      <c r="DZ63" s="300">
        <f t="shared" si="145"/>
        <v>23922.140000000003</v>
      </c>
      <c r="EA63" s="300">
        <f t="shared" si="146"/>
        <v>23922.140000000003</v>
      </c>
      <c r="EB63" s="300">
        <f t="shared" si="147"/>
        <v>23922.140000000003</v>
      </c>
      <c r="EC63" s="300">
        <f t="shared" si="148"/>
        <v>23922.140000000003</v>
      </c>
      <c r="ED63" s="300">
        <f t="shared" si="149"/>
        <v>23922.140000000003</v>
      </c>
      <c r="EE63" s="300">
        <f t="shared" si="150"/>
        <v>23922.140000000003</v>
      </c>
      <c r="EF63" s="300">
        <f t="shared" si="151"/>
        <v>23922.140000000003</v>
      </c>
      <c r="EG63" s="300">
        <f t="shared" si="152"/>
        <v>23922.140000000003</v>
      </c>
      <c r="EH63" s="300">
        <f t="shared" si="153"/>
        <v>23922.140000000003</v>
      </c>
      <c r="EI63" s="300">
        <f t="shared" si="154"/>
        <v>23922.140000000003</v>
      </c>
      <c r="EJ63" s="300">
        <f t="shared" si="155"/>
        <v>23922.140000000003</v>
      </c>
      <c r="EK63" s="300">
        <f t="shared" si="156"/>
        <v>2392.2139999999999</v>
      </c>
      <c r="EL63" s="300">
        <f t="shared" si="157"/>
        <v>2392.2139999999999</v>
      </c>
      <c r="EM63" s="300">
        <f t="shared" si="158"/>
        <v>2392.2139999999999</v>
      </c>
      <c r="EN63" s="300">
        <f t="shared" si="159"/>
        <v>2392.2139999999999</v>
      </c>
      <c r="EO63" s="300">
        <f t="shared" si="160"/>
        <v>2392.2139999999999</v>
      </c>
      <c r="EP63" s="300">
        <f t="shared" si="161"/>
        <v>2392.2139999999999</v>
      </c>
      <c r="EQ63" s="300">
        <f t="shared" si="162"/>
        <v>2392.2139999999999</v>
      </c>
      <c r="ER63" s="300">
        <f t="shared" si="163"/>
        <v>2392.2139999999999</v>
      </c>
      <c r="ES63" s="300">
        <f t="shared" si="164"/>
        <v>2392.2139999999999</v>
      </c>
      <c r="ET63" s="300">
        <f t="shared" si="165"/>
        <v>2392.2139999999999</v>
      </c>
      <c r="EU63" s="300">
        <f t="shared" si="166"/>
        <v>2392.2139999999999</v>
      </c>
      <c r="EV63" s="300">
        <f t="shared" si="167"/>
        <v>2392.2139999999999</v>
      </c>
      <c r="EW63" s="300">
        <f t="shared" si="168"/>
        <v>0</v>
      </c>
      <c r="EX63" s="300">
        <f t="shared" si="169"/>
        <v>0</v>
      </c>
      <c r="EY63" s="300">
        <f t="shared" si="170"/>
        <v>0</v>
      </c>
      <c r="EZ63" s="300">
        <f t="shared" si="171"/>
        <v>0</v>
      </c>
      <c r="FA63" s="300">
        <f t="shared" si="172"/>
        <v>0</v>
      </c>
      <c r="FB63" s="300">
        <f t="shared" si="173"/>
        <v>0</v>
      </c>
      <c r="FC63" s="300">
        <f t="shared" si="174"/>
        <v>0</v>
      </c>
      <c r="FD63" s="300">
        <f t="shared" si="175"/>
        <v>0</v>
      </c>
      <c r="FE63" s="300">
        <f t="shared" si="176"/>
        <v>0</v>
      </c>
      <c r="FF63" s="300">
        <f t="shared" si="177"/>
        <v>0</v>
      </c>
      <c r="FG63" s="300">
        <f t="shared" si="178"/>
        <v>0</v>
      </c>
      <c r="FH63" s="300">
        <f t="shared" si="179"/>
        <v>0</v>
      </c>
      <c r="FI63" s="300">
        <f t="shared" si="180"/>
        <v>0</v>
      </c>
      <c r="FJ63" s="300">
        <f t="shared" si="181"/>
        <v>0</v>
      </c>
      <c r="FK63" s="300">
        <f t="shared" si="182"/>
        <v>0</v>
      </c>
      <c r="FL63" s="300">
        <f t="shared" si="183"/>
        <v>0</v>
      </c>
      <c r="FM63" s="300">
        <f t="shared" si="184"/>
        <v>0</v>
      </c>
      <c r="FN63" s="300">
        <f t="shared" si="185"/>
        <v>0</v>
      </c>
      <c r="FO63" s="300">
        <f t="shared" si="186"/>
        <v>0</v>
      </c>
      <c r="FP63" s="300">
        <f t="shared" si="187"/>
        <v>0</v>
      </c>
      <c r="FQ63" s="300">
        <f t="shared" si="188"/>
        <v>0</v>
      </c>
      <c r="FR63" s="300">
        <f t="shared" si="189"/>
        <v>0</v>
      </c>
      <c r="FS63" s="300">
        <f t="shared" si="190"/>
        <v>0</v>
      </c>
      <c r="FT63" s="300">
        <f t="shared" si="191"/>
        <v>0</v>
      </c>
      <c r="FU63" s="300">
        <f t="shared" si="192"/>
        <v>0</v>
      </c>
      <c r="FV63" s="300">
        <f t="shared" si="193"/>
        <v>0</v>
      </c>
      <c r="FW63" s="300">
        <f t="shared" si="194"/>
        <v>0</v>
      </c>
      <c r="FX63" s="300">
        <f t="shared" si="195"/>
        <v>0</v>
      </c>
      <c r="FY63" s="300">
        <f t="shared" si="196"/>
        <v>0</v>
      </c>
      <c r="FZ63" s="300">
        <f t="shared" si="197"/>
        <v>0</v>
      </c>
      <c r="GA63" s="300">
        <f t="shared" si="198"/>
        <v>0</v>
      </c>
      <c r="GB63" s="300">
        <f t="shared" si="199"/>
        <v>0</v>
      </c>
      <c r="GC63" s="300">
        <f t="shared" si="200"/>
        <v>0</v>
      </c>
      <c r="GD63" s="300">
        <f t="shared" si="201"/>
        <v>0</v>
      </c>
      <c r="GE63" s="300">
        <f t="shared" si="202"/>
        <v>0</v>
      </c>
      <c r="GF63" s="300">
        <f t="shared" si="203"/>
        <v>0</v>
      </c>
      <c r="GG63" s="300">
        <f t="shared" si="204"/>
        <v>0</v>
      </c>
      <c r="GH63" s="300">
        <f t="shared" si="205"/>
        <v>0</v>
      </c>
      <c r="GI63" s="300">
        <f t="shared" si="206"/>
        <v>0</v>
      </c>
      <c r="GJ63" s="300">
        <f t="shared" si="207"/>
        <v>0</v>
      </c>
      <c r="GK63" s="300">
        <f t="shared" si="208"/>
        <v>0</v>
      </c>
      <c r="GL63" s="300">
        <f t="shared" si="209"/>
        <v>0</v>
      </c>
      <c r="GM63" s="300">
        <f t="shared" si="210"/>
        <v>0</v>
      </c>
      <c r="GN63" s="300">
        <f t="shared" si="211"/>
        <v>0</v>
      </c>
      <c r="GO63" s="300">
        <f t="shared" si="212"/>
        <v>0</v>
      </c>
      <c r="GP63" s="300">
        <f t="shared" si="213"/>
        <v>0</v>
      </c>
      <c r="GQ63" s="300">
        <f t="shared" si="214"/>
        <v>0</v>
      </c>
      <c r="GR63" s="300">
        <f t="shared" si="215"/>
        <v>0</v>
      </c>
      <c r="GT63" s="120" t="str">
        <f>'Key assumptions'!$E$121</f>
        <v>$ Real (2024-2025)</v>
      </c>
      <c r="GU63" s="272"/>
      <c r="GV63" s="272"/>
      <c r="GW63" s="272"/>
      <c r="GX63" s="232">
        <f t="shared" si="216"/>
        <v>0</v>
      </c>
      <c r="GY63" s="232">
        <f t="shared" si="216"/>
        <v>0</v>
      </c>
      <c r="GZ63" s="232">
        <f t="shared" si="216"/>
        <v>287065.68000000011</v>
      </c>
      <c r="HA63" s="232">
        <f t="shared" si="218"/>
        <v>28706.567999999999</v>
      </c>
      <c r="HB63" s="232">
        <f t="shared" si="217"/>
        <v>0</v>
      </c>
      <c r="HC63" s="232">
        <f t="shared" si="217"/>
        <v>0</v>
      </c>
      <c r="HD63" s="232">
        <f t="shared" si="217"/>
        <v>0</v>
      </c>
      <c r="HE63" s="232">
        <f t="shared" si="217"/>
        <v>0</v>
      </c>
      <c r="HF63" s="232">
        <f t="shared" si="116"/>
        <v>315772.24800000014</v>
      </c>
      <c r="HG63" s="232">
        <v>0</v>
      </c>
    </row>
    <row r="64" spans="1:215" hidden="1" x14ac:dyDescent="0.2">
      <c r="A64" s="298" t="s">
        <v>234</v>
      </c>
      <c r="B64" s="334" t="s">
        <v>282</v>
      </c>
      <c r="C64" s="298" t="s">
        <v>240</v>
      </c>
      <c r="D64" s="298" t="s">
        <v>300</v>
      </c>
      <c r="E64" s="298" t="s">
        <v>244</v>
      </c>
      <c r="F64" s="299">
        <v>229.27163999999999</v>
      </c>
      <c r="G64" s="299"/>
      <c r="H64" s="299">
        <v>0</v>
      </c>
      <c r="I64" s="299">
        <v>0</v>
      </c>
      <c r="J64" s="299">
        <v>0</v>
      </c>
      <c r="K64" s="299">
        <v>0</v>
      </c>
      <c r="L64" s="299">
        <v>0</v>
      </c>
      <c r="M64" s="299">
        <v>0</v>
      </c>
      <c r="N64" s="299">
        <v>0</v>
      </c>
      <c r="O64" s="299">
        <v>0</v>
      </c>
      <c r="P64" s="299">
        <v>0</v>
      </c>
      <c r="Q64" s="299">
        <v>0</v>
      </c>
      <c r="R64" s="299">
        <v>0</v>
      </c>
      <c r="S64" s="299">
        <v>0</v>
      </c>
      <c r="T64" s="299">
        <v>0.69230769230769229</v>
      </c>
      <c r="U64" s="299">
        <v>0.69230769230769229</v>
      </c>
      <c r="V64" s="299">
        <v>0.69230769230769229</v>
      </c>
      <c r="W64" s="299">
        <v>0.69230769230769229</v>
      </c>
      <c r="X64" s="299">
        <v>0.69230769230769229</v>
      </c>
      <c r="Y64" s="299">
        <v>0.69230769230769229</v>
      </c>
      <c r="Z64" s="299">
        <v>0.69230769230769229</v>
      </c>
      <c r="AA64" s="299">
        <v>0.69230769230769229</v>
      </c>
      <c r="AB64" s="299">
        <v>0.69230769230769229</v>
      </c>
      <c r="AC64" s="299">
        <v>0.69230769230769229</v>
      </c>
      <c r="AD64" s="299">
        <v>0.69230769230769229</v>
      </c>
      <c r="AE64" s="299">
        <v>0.69230769230769229</v>
      </c>
      <c r="AF64" s="299">
        <v>0.9230769230769228</v>
      </c>
      <c r="AG64" s="299">
        <v>0.9230769230769228</v>
      </c>
      <c r="AH64" s="299">
        <v>0.9230769230769228</v>
      </c>
      <c r="AI64" s="299">
        <v>0.9230769230769228</v>
      </c>
      <c r="AJ64" s="299">
        <v>0.9230769230769228</v>
      </c>
      <c r="AK64" s="299">
        <v>0.9230769230769228</v>
      </c>
      <c r="AL64" s="299">
        <v>0.9230769230769228</v>
      </c>
      <c r="AM64" s="299">
        <v>0.9230769230769228</v>
      </c>
      <c r="AN64" s="299">
        <v>0.9230769230769228</v>
      </c>
      <c r="AO64" s="299">
        <v>0.9230769230769228</v>
      </c>
      <c r="AP64" s="299">
        <v>0.9230769230769228</v>
      </c>
      <c r="AQ64" s="299">
        <v>0.9230769230769228</v>
      </c>
      <c r="AR64" s="299">
        <v>0.9230769230769228</v>
      </c>
      <c r="AS64" s="299">
        <v>0.9230769230769228</v>
      </c>
      <c r="AT64" s="299">
        <v>0.9230769230769228</v>
      </c>
      <c r="AU64" s="299">
        <v>0.9230769230769228</v>
      </c>
      <c r="AV64" s="299">
        <v>0.9230769230769228</v>
      </c>
      <c r="AW64" s="299">
        <v>0.9230769230769228</v>
      </c>
      <c r="AX64" s="299">
        <v>0.9230769230769228</v>
      </c>
      <c r="AY64" s="299">
        <v>0.9230769230769228</v>
      </c>
      <c r="AZ64" s="299">
        <v>0.9230769230769228</v>
      </c>
      <c r="BA64" s="299">
        <v>0.9230769230769228</v>
      </c>
      <c r="BB64" s="299">
        <v>0.9230769230769228</v>
      </c>
      <c r="BC64" s="299">
        <v>0.9230769230769228</v>
      </c>
      <c r="BD64" s="299">
        <v>0.9230769230769228</v>
      </c>
      <c r="BE64" s="299">
        <v>0.9230769230769228</v>
      </c>
      <c r="BF64" s="299">
        <v>0.9230769230769228</v>
      </c>
      <c r="BG64" s="299">
        <v>0.9230769230769228</v>
      </c>
      <c r="BH64" s="299">
        <v>0.9230769230769228</v>
      </c>
      <c r="BI64" s="299">
        <v>0.9230769230769228</v>
      </c>
      <c r="BJ64" s="299">
        <v>0.9230769230769228</v>
      </c>
      <c r="BK64" s="299">
        <v>0.9230769230769228</v>
      </c>
      <c r="BL64" s="299">
        <v>0.9230769230769228</v>
      </c>
      <c r="BM64" s="299">
        <v>0.9230769230769228</v>
      </c>
      <c r="BN64" s="299">
        <v>0.9230769230769228</v>
      </c>
      <c r="BO64" s="299">
        <v>0.9230769230769228</v>
      </c>
      <c r="BP64" s="299">
        <v>0.76923076923076916</v>
      </c>
      <c r="BQ64" s="299">
        <v>0.76923076923076916</v>
      </c>
      <c r="BR64" s="299">
        <v>0.76923076923076916</v>
      </c>
      <c r="BS64" s="299">
        <v>0.76923076923076916</v>
      </c>
      <c r="BT64" s="299">
        <v>0.76923076923076916</v>
      </c>
      <c r="BU64" s="299">
        <v>0.76923076923076916</v>
      </c>
      <c r="BV64" s="299">
        <v>0.76923076923076916</v>
      </c>
      <c r="BW64" s="299">
        <v>0.76923076923076916</v>
      </c>
      <c r="BX64" s="299">
        <v>0.76923076923076916</v>
      </c>
      <c r="BY64" s="299">
        <v>0.76923076923076916</v>
      </c>
      <c r="BZ64" s="299">
        <v>0.76923076923076916</v>
      </c>
      <c r="CA64" s="299">
        <v>0.76923076923076916</v>
      </c>
      <c r="CB64" s="299">
        <v>0</v>
      </c>
      <c r="CC64" s="299">
        <v>0</v>
      </c>
      <c r="CD64" s="299">
        <v>0</v>
      </c>
      <c r="CE64" s="299">
        <v>0</v>
      </c>
      <c r="CF64" s="299">
        <v>0</v>
      </c>
      <c r="CG64" s="299">
        <v>0</v>
      </c>
      <c r="CH64" s="299">
        <v>0</v>
      </c>
      <c r="CI64" s="299">
        <v>0</v>
      </c>
      <c r="CJ64" s="299">
        <v>0</v>
      </c>
      <c r="CK64" s="299">
        <v>0</v>
      </c>
      <c r="CL64" s="299">
        <v>0</v>
      </c>
      <c r="CM64" s="299">
        <v>0</v>
      </c>
      <c r="CN64" s="299">
        <v>0</v>
      </c>
      <c r="CO64" s="299">
        <v>0</v>
      </c>
      <c r="CP64" s="299">
        <v>0</v>
      </c>
      <c r="CQ64" s="299">
        <v>0</v>
      </c>
      <c r="CR64" s="299">
        <v>0</v>
      </c>
      <c r="CS64" s="299">
        <v>0</v>
      </c>
      <c r="CT64" s="299">
        <v>0</v>
      </c>
      <c r="CU64" s="299">
        <v>0</v>
      </c>
      <c r="CV64" s="299">
        <v>0</v>
      </c>
      <c r="CW64" s="299">
        <v>0</v>
      </c>
      <c r="CX64" s="299">
        <v>0</v>
      </c>
      <c r="CY64" s="299">
        <v>0</v>
      </c>
      <c r="DA64" s="300">
        <f t="shared" si="120"/>
        <v>0</v>
      </c>
      <c r="DB64" s="300">
        <f t="shared" si="121"/>
        <v>0</v>
      </c>
      <c r="DC64" s="300">
        <f t="shared" si="122"/>
        <v>0</v>
      </c>
      <c r="DD64" s="300">
        <f t="shared" si="123"/>
        <v>0</v>
      </c>
      <c r="DE64" s="300">
        <f t="shared" si="124"/>
        <v>0</v>
      </c>
      <c r="DF64" s="300">
        <f t="shared" si="125"/>
        <v>0</v>
      </c>
      <c r="DG64" s="300">
        <f t="shared" si="126"/>
        <v>0</v>
      </c>
      <c r="DH64" s="300">
        <f t="shared" si="127"/>
        <v>0</v>
      </c>
      <c r="DI64" s="300">
        <f t="shared" si="128"/>
        <v>0</v>
      </c>
      <c r="DJ64" s="300">
        <f t="shared" si="129"/>
        <v>0</v>
      </c>
      <c r="DK64" s="300">
        <f t="shared" si="130"/>
        <v>0</v>
      </c>
      <c r="DL64" s="300">
        <f t="shared" si="131"/>
        <v>0</v>
      </c>
      <c r="DM64" s="300">
        <f t="shared" si="132"/>
        <v>23808.977999999999</v>
      </c>
      <c r="DN64" s="300">
        <f t="shared" si="133"/>
        <v>23808.977999999999</v>
      </c>
      <c r="DO64" s="300">
        <f t="shared" si="134"/>
        <v>23808.977999999999</v>
      </c>
      <c r="DP64" s="300">
        <f t="shared" si="135"/>
        <v>23808.977999999999</v>
      </c>
      <c r="DQ64" s="300">
        <f t="shared" si="136"/>
        <v>23808.977999999999</v>
      </c>
      <c r="DR64" s="300">
        <f t="shared" si="137"/>
        <v>23808.977999999999</v>
      </c>
      <c r="DS64" s="300">
        <f t="shared" si="138"/>
        <v>23808.977999999999</v>
      </c>
      <c r="DT64" s="300">
        <f t="shared" si="139"/>
        <v>23808.977999999999</v>
      </c>
      <c r="DU64" s="300">
        <f t="shared" si="140"/>
        <v>23808.977999999999</v>
      </c>
      <c r="DV64" s="300">
        <f t="shared" si="141"/>
        <v>23808.977999999999</v>
      </c>
      <c r="DW64" s="300">
        <f t="shared" si="142"/>
        <v>23808.977999999999</v>
      </c>
      <c r="DX64" s="300">
        <f t="shared" si="143"/>
        <v>23808.977999999999</v>
      </c>
      <c r="DY64" s="300">
        <f t="shared" si="144"/>
        <v>31745.303999999989</v>
      </c>
      <c r="DZ64" s="300">
        <f t="shared" si="145"/>
        <v>31745.303999999989</v>
      </c>
      <c r="EA64" s="300">
        <f t="shared" si="146"/>
        <v>31745.303999999989</v>
      </c>
      <c r="EB64" s="300">
        <f t="shared" si="147"/>
        <v>31745.303999999989</v>
      </c>
      <c r="EC64" s="300">
        <f t="shared" si="148"/>
        <v>31745.303999999989</v>
      </c>
      <c r="ED64" s="300">
        <f t="shared" si="149"/>
        <v>31745.303999999989</v>
      </c>
      <c r="EE64" s="300">
        <f t="shared" si="150"/>
        <v>31745.303999999989</v>
      </c>
      <c r="EF64" s="300">
        <f t="shared" si="151"/>
        <v>31745.303999999989</v>
      </c>
      <c r="EG64" s="300">
        <f t="shared" si="152"/>
        <v>31745.303999999989</v>
      </c>
      <c r="EH64" s="300">
        <f t="shared" si="153"/>
        <v>31745.303999999989</v>
      </c>
      <c r="EI64" s="300">
        <f t="shared" si="154"/>
        <v>31745.303999999989</v>
      </c>
      <c r="EJ64" s="300">
        <f t="shared" si="155"/>
        <v>31745.303999999989</v>
      </c>
      <c r="EK64" s="300">
        <f t="shared" si="156"/>
        <v>31745.303999999989</v>
      </c>
      <c r="EL64" s="300">
        <f t="shared" si="157"/>
        <v>31745.303999999989</v>
      </c>
      <c r="EM64" s="300">
        <f t="shared" si="158"/>
        <v>31745.303999999989</v>
      </c>
      <c r="EN64" s="300">
        <f t="shared" si="159"/>
        <v>31745.303999999989</v>
      </c>
      <c r="EO64" s="300">
        <f t="shared" si="160"/>
        <v>31745.303999999989</v>
      </c>
      <c r="EP64" s="300">
        <f t="shared" si="161"/>
        <v>31745.303999999989</v>
      </c>
      <c r="EQ64" s="300">
        <f t="shared" si="162"/>
        <v>31745.303999999989</v>
      </c>
      <c r="ER64" s="300">
        <f t="shared" si="163"/>
        <v>31745.303999999989</v>
      </c>
      <c r="ES64" s="300">
        <f t="shared" si="164"/>
        <v>31745.303999999989</v>
      </c>
      <c r="ET64" s="300">
        <f t="shared" si="165"/>
        <v>31745.303999999989</v>
      </c>
      <c r="EU64" s="300">
        <f t="shared" si="166"/>
        <v>31745.303999999989</v>
      </c>
      <c r="EV64" s="300">
        <f t="shared" si="167"/>
        <v>31745.303999999989</v>
      </c>
      <c r="EW64" s="300">
        <f t="shared" si="168"/>
        <v>31745.303999999989</v>
      </c>
      <c r="EX64" s="300">
        <f t="shared" si="169"/>
        <v>31745.303999999989</v>
      </c>
      <c r="EY64" s="300">
        <f t="shared" si="170"/>
        <v>31745.303999999989</v>
      </c>
      <c r="EZ64" s="300">
        <f t="shared" si="171"/>
        <v>31745.303999999989</v>
      </c>
      <c r="FA64" s="300">
        <f t="shared" si="172"/>
        <v>31745.303999999989</v>
      </c>
      <c r="FB64" s="300">
        <f t="shared" si="173"/>
        <v>31745.303999999989</v>
      </c>
      <c r="FC64" s="300">
        <f t="shared" si="174"/>
        <v>31745.303999999989</v>
      </c>
      <c r="FD64" s="300">
        <f t="shared" si="175"/>
        <v>31745.303999999989</v>
      </c>
      <c r="FE64" s="300">
        <f t="shared" si="176"/>
        <v>31745.303999999989</v>
      </c>
      <c r="FF64" s="300">
        <f t="shared" si="177"/>
        <v>31745.303999999989</v>
      </c>
      <c r="FG64" s="300">
        <f t="shared" si="178"/>
        <v>31745.303999999989</v>
      </c>
      <c r="FH64" s="300">
        <f t="shared" si="179"/>
        <v>31745.303999999989</v>
      </c>
      <c r="FI64" s="300">
        <f t="shared" si="180"/>
        <v>26454.419999999995</v>
      </c>
      <c r="FJ64" s="300">
        <f t="shared" si="181"/>
        <v>26454.419999999995</v>
      </c>
      <c r="FK64" s="300">
        <f t="shared" si="182"/>
        <v>26454.419999999995</v>
      </c>
      <c r="FL64" s="300">
        <f t="shared" si="183"/>
        <v>26454.419999999995</v>
      </c>
      <c r="FM64" s="300">
        <f t="shared" si="184"/>
        <v>26454.419999999995</v>
      </c>
      <c r="FN64" s="300">
        <f t="shared" si="185"/>
        <v>26454.419999999995</v>
      </c>
      <c r="FO64" s="300">
        <f t="shared" si="186"/>
        <v>26454.419999999995</v>
      </c>
      <c r="FP64" s="300">
        <f t="shared" si="187"/>
        <v>26454.419999999995</v>
      </c>
      <c r="FQ64" s="300">
        <f t="shared" si="188"/>
        <v>26454.419999999995</v>
      </c>
      <c r="FR64" s="300">
        <f t="shared" si="189"/>
        <v>26454.419999999995</v>
      </c>
      <c r="FS64" s="300">
        <f t="shared" si="190"/>
        <v>26454.419999999995</v>
      </c>
      <c r="FT64" s="300">
        <f t="shared" si="191"/>
        <v>26454.419999999995</v>
      </c>
      <c r="FU64" s="300">
        <f t="shared" si="192"/>
        <v>0</v>
      </c>
      <c r="FV64" s="300">
        <f t="shared" si="193"/>
        <v>0</v>
      </c>
      <c r="FW64" s="300">
        <f t="shared" si="194"/>
        <v>0</v>
      </c>
      <c r="FX64" s="300">
        <f t="shared" si="195"/>
        <v>0</v>
      </c>
      <c r="FY64" s="300">
        <f t="shared" si="196"/>
        <v>0</v>
      </c>
      <c r="FZ64" s="300">
        <f t="shared" si="197"/>
        <v>0</v>
      </c>
      <c r="GA64" s="300">
        <f t="shared" si="198"/>
        <v>0</v>
      </c>
      <c r="GB64" s="300">
        <f t="shared" si="199"/>
        <v>0</v>
      </c>
      <c r="GC64" s="300">
        <f t="shared" si="200"/>
        <v>0</v>
      </c>
      <c r="GD64" s="300">
        <f t="shared" si="201"/>
        <v>0</v>
      </c>
      <c r="GE64" s="300">
        <f t="shared" si="202"/>
        <v>0</v>
      </c>
      <c r="GF64" s="300">
        <f t="shared" si="203"/>
        <v>0</v>
      </c>
      <c r="GG64" s="300">
        <f t="shared" si="204"/>
        <v>0</v>
      </c>
      <c r="GH64" s="300">
        <f t="shared" si="205"/>
        <v>0</v>
      </c>
      <c r="GI64" s="300">
        <f t="shared" si="206"/>
        <v>0</v>
      </c>
      <c r="GJ64" s="300">
        <f t="shared" si="207"/>
        <v>0</v>
      </c>
      <c r="GK64" s="300">
        <f t="shared" si="208"/>
        <v>0</v>
      </c>
      <c r="GL64" s="300">
        <f t="shared" si="209"/>
        <v>0</v>
      </c>
      <c r="GM64" s="300">
        <f t="shared" si="210"/>
        <v>0</v>
      </c>
      <c r="GN64" s="300">
        <f t="shared" si="211"/>
        <v>0</v>
      </c>
      <c r="GO64" s="300">
        <f t="shared" si="212"/>
        <v>0</v>
      </c>
      <c r="GP64" s="300">
        <f t="shared" si="213"/>
        <v>0</v>
      </c>
      <c r="GQ64" s="300">
        <f t="shared" si="214"/>
        <v>0</v>
      </c>
      <c r="GR64" s="300">
        <f t="shared" si="215"/>
        <v>0</v>
      </c>
      <c r="GT64" s="120" t="str">
        <f>'Key assumptions'!$E$121</f>
        <v>$ Real (2024-2025)</v>
      </c>
      <c r="GU64" s="272"/>
      <c r="GV64" s="272"/>
      <c r="GW64" s="272"/>
      <c r="GX64" s="232">
        <f t="shared" ref="GX64:GZ97" si="219">SUMIF($DA$1:$GR$1,GX$2,$DA64:$GR64)</f>
        <v>0</v>
      </c>
      <c r="GY64" s="232">
        <f t="shared" si="219"/>
        <v>285707.73599999998</v>
      </c>
      <c r="GZ64" s="232">
        <f t="shared" si="219"/>
        <v>380943.64799999999</v>
      </c>
      <c r="HA64" s="232">
        <f t="shared" si="218"/>
        <v>380943.64799999999</v>
      </c>
      <c r="HB64" s="232">
        <f t="shared" ref="HB64:HE97" si="220">SUMIF($DA$1:$GR$1,HB$2,$DA64:$GR64)</f>
        <v>380943.64799999999</v>
      </c>
      <c r="HC64" s="232">
        <f t="shared" si="220"/>
        <v>317453.03999999986</v>
      </c>
      <c r="HD64" s="232">
        <f t="shared" si="220"/>
        <v>0</v>
      </c>
      <c r="HE64" s="232">
        <f t="shared" si="220"/>
        <v>0</v>
      </c>
      <c r="HF64" s="232">
        <f t="shared" si="116"/>
        <v>1745991.7199999997</v>
      </c>
      <c r="HG64" s="232">
        <v>0</v>
      </c>
    </row>
    <row r="65" spans="1:215" hidden="1" x14ac:dyDescent="0.2">
      <c r="A65" s="298" t="s">
        <v>234</v>
      </c>
      <c r="B65" s="334" t="s">
        <v>309</v>
      </c>
      <c r="C65" s="298" t="s">
        <v>240</v>
      </c>
      <c r="D65" s="298" t="s">
        <v>310</v>
      </c>
      <c r="E65" s="298" t="s">
        <v>311</v>
      </c>
      <c r="F65" s="299">
        <v>259.76755999999995</v>
      </c>
      <c r="G65" s="299"/>
      <c r="H65" s="299">
        <v>0</v>
      </c>
      <c r="I65" s="299">
        <v>0</v>
      </c>
      <c r="J65" s="299">
        <v>0</v>
      </c>
      <c r="K65" s="299">
        <v>0</v>
      </c>
      <c r="L65" s="299">
        <v>0</v>
      </c>
      <c r="M65" s="299">
        <v>0</v>
      </c>
      <c r="N65" s="299">
        <v>0</v>
      </c>
      <c r="O65" s="299">
        <v>0</v>
      </c>
      <c r="P65" s="299">
        <v>0</v>
      </c>
      <c r="Q65" s="299">
        <v>0</v>
      </c>
      <c r="R65" s="299">
        <v>0</v>
      </c>
      <c r="S65" s="299">
        <v>0</v>
      </c>
      <c r="T65" s="299">
        <v>0</v>
      </c>
      <c r="U65" s="299">
        <v>0</v>
      </c>
      <c r="V65" s="299">
        <v>0</v>
      </c>
      <c r="W65" s="299">
        <v>0</v>
      </c>
      <c r="X65" s="299">
        <v>0</v>
      </c>
      <c r="Y65" s="299">
        <v>0</v>
      </c>
      <c r="Z65" s="299">
        <v>0</v>
      </c>
      <c r="AA65" s="299">
        <v>0</v>
      </c>
      <c r="AB65" s="299">
        <v>0</v>
      </c>
      <c r="AC65" s="299">
        <v>0</v>
      </c>
      <c r="AD65" s="299">
        <v>0</v>
      </c>
      <c r="AE65" s="299">
        <v>0</v>
      </c>
      <c r="AF65" s="299">
        <v>0</v>
      </c>
      <c r="AG65" s="299">
        <v>0</v>
      </c>
      <c r="AH65" s="299">
        <v>0</v>
      </c>
      <c r="AI65" s="299">
        <v>0</v>
      </c>
      <c r="AJ65" s="299">
        <v>0</v>
      </c>
      <c r="AK65" s="299">
        <v>0</v>
      </c>
      <c r="AL65" s="299">
        <v>0</v>
      </c>
      <c r="AM65" s="299">
        <v>0</v>
      </c>
      <c r="AN65" s="299">
        <v>0</v>
      </c>
      <c r="AO65" s="299">
        <v>0</v>
      </c>
      <c r="AP65" s="299">
        <v>0</v>
      </c>
      <c r="AQ65" s="299">
        <v>0</v>
      </c>
      <c r="AR65" s="299">
        <v>0</v>
      </c>
      <c r="AS65" s="299">
        <v>0</v>
      </c>
      <c r="AT65" s="299">
        <v>0</v>
      </c>
      <c r="AU65" s="299">
        <v>0</v>
      </c>
      <c r="AV65" s="299">
        <v>0</v>
      </c>
      <c r="AW65" s="299">
        <v>0</v>
      </c>
      <c r="AX65" s="299">
        <v>0</v>
      </c>
      <c r="AY65" s="299">
        <v>0</v>
      </c>
      <c r="AZ65" s="299">
        <v>0</v>
      </c>
      <c r="BA65" s="299">
        <v>0</v>
      </c>
      <c r="BB65" s="299">
        <v>0</v>
      </c>
      <c r="BC65" s="299">
        <v>0</v>
      </c>
      <c r="BD65" s="299">
        <v>0</v>
      </c>
      <c r="BE65" s="299">
        <v>0</v>
      </c>
      <c r="BF65" s="299">
        <v>0</v>
      </c>
      <c r="BG65" s="299">
        <v>0</v>
      </c>
      <c r="BH65" s="299">
        <v>0</v>
      </c>
      <c r="BI65" s="299">
        <v>0</v>
      </c>
      <c r="BJ65" s="299">
        <v>0</v>
      </c>
      <c r="BK65" s="299">
        <v>0</v>
      </c>
      <c r="BL65" s="299">
        <v>0</v>
      </c>
      <c r="BM65" s="299">
        <v>0</v>
      </c>
      <c r="BN65" s="299">
        <v>0</v>
      </c>
      <c r="BO65" s="299">
        <v>0</v>
      </c>
      <c r="BP65" s="299">
        <v>9.2307692307692327E-2</v>
      </c>
      <c r="BQ65" s="299">
        <v>9.2307692307692327E-2</v>
      </c>
      <c r="BR65" s="299">
        <v>9.2307692307692327E-2</v>
      </c>
      <c r="BS65" s="299">
        <v>9.2307692307692327E-2</v>
      </c>
      <c r="BT65" s="299">
        <v>9.2307692307692327E-2</v>
      </c>
      <c r="BU65" s="299">
        <v>9.2307692307692327E-2</v>
      </c>
      <c r="BV65" s="299">
        <v>9.2307692307692327E-2</v>
      </c>
      <c r="BW65" s="299">
        <v>9.2307692307692327E-2</v>
      </c>
      <c r="BX65" s="299">
        <v>9.2307692307692327E-2</v>
      </c>
      <c r="BY65" s="299">
        <v>9.2307692307692327E-2</v>
      </c>
      <c r="BZ65" s="299">
        <v>9.2307692307692327E-2</v>
      </c>
      <c r="CA65" s="299">
        <v>9.2307692307692327E-2</v>
      </c>
      <c r="CB65" s="299">
        <v>0</v>
      </c>
      <c r="CC65" s="299">
        <v>0</v>
      </c>
      <c r="CD65" s="299">
        <v>0</v>
      </c>
      <c r="CE65" s="299">
        <v>0</v>
      </c>
      <c r="CF65" s="299">
        <v>0</v>
      </c>
      <c r="CG65" s="299">
        <v>0</v>
      </c>
      <c r="CH65" s="299">
        <v>0</v>
      </c>
      <c r="CI65" s="299">
        <v>0</v>
      </c>
      <c r="CJ65" s="299">
        <v>0</v>
      </c>
      <c r="CK65" s="299">
        <v>0</v>
      </c>
      <c r="CL65" s="299">
        <v>0</v>
      </c>
      <c r="CM65" s="299">
        <v>0</v>
      </c>
      <c r="CN65" s="299">
        <v>0</v>
      </c>
      <c r="CO65" s="299">
        <v>0</v>
      </c>
      <c r="CP65" s="299">
        <v>0</v>
      </c>
      <c r="CQ65" s="299">
        <v>0</v>
      </c>
      <c r="CR65" s="299">
        <v>0</v>
      </c>
      <c r="CS65" s="299">
        <v>0</v>
      </c>
      <c r="CT65" s="299">
        <v>0</v>
      </c>
      <c r="CU65" s="299">
        <v>0</v>
      </c>
      <c r="CV65" s="299">
        <v>0</v>
      </c>
      <c r="CW65" s="299">
        <v>0</v>
      </c>
      <c r="CX65" s="299">
        <v>0</v>
      </c>
      <c r="CY65" s="299">
        <v>0</v>
      </c>
      <c r="DA65" s="300">
        <f t="shared" si="120"/>
        <v>0</v>
      </c>
      <c r="DB65" s="300">
        <f t="shared" si="121"/>
        <v>0</v>
      </c>
      <c r="DC65" s="300">
        <f t="shared" si="122"/>
        <v>0</v>
      </c>
      <c r="DD65" s="300">
        <f t="shared" si="123"/>
        <v>0</v>
      </c>
      <c r="DE65" s="300">
        <f t="shared" si="124"/>
        <v>0</v>
      </c>
      <c r="DF65" s="300">
        <f t="shared" si="125"/>
        <v>0</v>
      </c>
      <c r="DG65" s="300">
        <f t="shared" si="126"/>
        <v>0</v>
      </c>
      <c r="DH65" s="300">
        <f t="shared" si="127"/>
        <v>0</v>
      </c>
      <c r="DI65" s="300">
        <f t="shared" si="128"/>
        <v>0</v>
      </c>
      <c r="DJ65" s="300">
        <f t="shared" si="129"/>
        <v>0</v>
      </c>
      <c r="DK65" s="300">
        <f t="shared" si="130"/>
        <v>0</v>
      </c>
      <c r="DL65" s="300">
        <f t="shared" si="131"/>
        <v>0</v>
      </c>
      <c r="DM65" s="300">
        <f t="shared" si="132"/>
        <v>0</v>
      </c>
      <c r="DN65" s="300">
        <f t="shared" si="133"/>
        <v>0</v>
      </c>
      <c r="DO65" s="300">
        <f t="shared" si="134"/>
        <v>0</v>
      </c>
      <c r="DP65" s="300">
        <f t="shared" si="135"/>
        <v>0</v>
      </c>
      <c r="DQ65" s="300">
        <f t="shared" si="136"/>
        <v>0</v>
      </c>
      <c r="DR65" s="300">
        <f t="shared" si="137"/>
        <v>0</v>
      </c>
      <c r="DS65" s="300">
        <f t="shared" si="138"/>
        <v>0</v>
      </c>
      <c r="DT65" s="300">
        <f t="shared" si="139"/>
        <v>0</v>
      </c>
      <c r="DU65" s="300">
        <f t="shared" si="140"/>
        <v>0</v>
      </c>
      <c r="DV65" s="300">
        <f t="shared" si="141"/>
        <v>0</v>
      </c>
      <c r="DW65" s="300">
        <f t="shared" si="142"/>
        <v>0</v>
      </c>
      <c r="DX65" s="300">
        <f t="shared" si="143"/>
        <v>0</v>
      </c>
      <c r="DY65" s="300">
        <f t="shared" si="144"/>
        <v>0</v>
      </c>
      <c r="DZ65" s="300">
        <f t="shared" si="145"/>
        <v>0</v>
      </c>
      <c r="EA65" s="300">
        <f t="shared" si="146"/>
        <v>0</v>
      </c>
      <c r="EB65" s="300">
        <f t="shared" si="147"/>
        <v>0</v>
      </c>
      <c r="EC65" s="300">
        <f t="shared" si="148"/>
        <v>0</v>
      </c>
      <c r="ED65" s="300">
        <f t="shared" si="149"/>
        <v>0</v>
      </c>
      <c r="EE65" s="300">
        <f t="shared" si="150"/>
        <v>0</v>
      </c>
      <c r="EF65" s="300">
        <f t="shared" si="151"/>
        <v>0</v>
      </c>
      <c r="EG65" s="300">
        <f t="shared" si="152"/>
        <v>0</v>
      </c>
      <c r="EH65" s="300">
        <f t="shared" si="153"/>
        <v>0</v>
      </c>
      <c r="EI65" s="300">
        <f t="shared" si="154"/>
        <v>0</v>
      </c>
      <c r="EJ65" s="300">
        <f t="shared" si="155"/>
        <v>0</v>
      </c>
      <c r="EK65" s="300">
        <f t="shared" si="156"/>
        <v>0</v>
      </c>
      <c r="EL65" s="300">
        <f t="shared" si="157"/>
        <v>0</v>
      </c>
      <c r="EM65" s="300">
        <f t="shared" si="158"/>
        <v>0</v>
      </c>
      <c r="EN65" s="300">
        <f t="shared" si="159"/>
        <v>0</v>
      </c>
      <c r="EO65" s="300">
        <f t="shared" si="160"/>
        <v>0</v>
      </c>
      <c r="EP65" s="300">
        <f t="shared" si="161"/>
        <v>0</v>
      </c>
      <c r="EQ65" s="300">
        <f t="shared" si="162"/>
        <v>0</v>
      </c>
      <c r="ER65" s="300">
        <f t="shared" si="163"/>
        <v>0</v>
      </c>
      <c r="ES65" s="300">
        <f t="shared" si="164"/>
        <v>0</v>
      </c>
      <c r="ET65" s="300">
        <f t="shared" si="165"/>
        <v>0</v>
      </c>
      <c r="EU65" s="300">
        <f t="shared" si="166"/>
        <v>0</v>
      </c>
      <c r="EV65" s="300">
        <f t="shared" si="167"/>
        <v>0</v>
      </c>
      <c r="EW65" s="300">
        <f t="shared" si="168"/>
        <v>0</v>
      </c>
      <c r="EX65" s="300">
        <f t="shared" si="169"/>
        <v>0</v>
      </c>
      <c r="EY65" s="300">
        <f t="shared" si="170"/>
        <v>0</v>
      </c>
      <c r="EZ65" s="300">
        <f t="shared" si="171"/>
        <v>0</v>
      </c>
      <c r="FA65" s="300">
        <f t="shared" si="172"/>
        <v>0</v>
      </c>
      <c r="FB65" s="300">
        <f t="shared" si="173"/>
        <v>0</v>
      </c>
      <c r="FC65" s="300">
        <f t="shared" si="174"/>
        <v>0</v>
      </c>
      <c r="FD65" s="300">
        <f t="shared" si="175"/>
        <v>0</v>
      </c>
      <c r="FE65" s="300">
        <f t="shared" si="176"/>
        <v>0</v>
      </c>
      <c r="FF65" s="300">
        <f t="shared" si="177"/>
        <v>0</v>
      </c>
      <c r="FG65" s="300">
        <f t="shared" si="178"/>
        <v>0</v>
      </c>
      <c r="FH65" s="300">
        <f t="shared" si="179"/>
        <v>0</v>
      </c>
      <c r="FI65" s="300">
        <f t="shared" si="180"/>
        <v>3596.7815999999998</v>
      </c>
      <c r="FJ65" s="300">
        <f t="shared" si="181"/>
        <v>3596.7815999999998</v>
      </c>
      <c r="FK65" s="300">
        <f t="shared" si="182"/>
        <v>3596.7815999999998</v>
      </c>
      <c r="FL65" s="300">
        <f t="shared" si="183"/>
        <v>3596.7815999999998</v>
      </c>
      <c r="FM65" s="300">
        <f t="shared" si="184"/>
        <v>3596.7815999999998</v>
      </c>
      <c r="FN65" s="300">
        <f t="shared" si="185"/>
        <v>3596.7815999999998</v>
      </c>
      <c r="FO65" s="300">
        <f t="shared" si="186"/>
        <v>3596.7815999999998</v>
      </c>
      <c r="FP65" s="300">
        <f t="shared" si="187"/>
        <v>3596.7815999999998</v>
      </c>
      <c r="FQ65" s="300">
        <f t="shared" si="188"/>
        <v>3596.7815999999998</v>
      </c>
      <c r="FR65" s="300">
        <f t="shared" si="189"/>
        <v>3596.7815999999998</v>
      </c>
      <c r="FS65" s="300">
        <f t="shared" si="190"/>
        <v>3596.7815999999998</v>
      </c>
      <c r="FT65" s="300">
        <f t="shared" si="191"/>
        <v>3596.7815999999998</v>
      </c>
      <c r="FU65" s="300">
        <f t="shared" si="192"/>
        <v>0</v>
      </c>
      <c r="FV65" s="300">
        <f t="shared" si="193"/>
        <v>0</v>
      </c>
      <c r="FW65" s="300">
        <f t="shared" si="194"/>
        <v>0</v>
      </c>
      <c r="FX65" s="300">
        <f t="shared" si="195"/>
        <v>0</v>
      </c>
      <c r="FY65" s="300">
        <f t="shared" si="196"/>
        <v>0</v>
      </c>
      <c r="FZ65" s="300">
        <f t="shared" si="197"/>
        <v>0</v>
      </c>
      <c r="GA65" s="300">
        <f t="shared" si="198"/>
        <v>0</v>
      </c>
      <c r="GB65" s="300">
        <f t="shared" si="199"/>
        <v>0</v>
      </c>
      <c r="GC65" s="300">
        <f t="shared" si="200"/>
        <v>0</v>
      </c>
      <c r="GD65" s="300">
        <f t="shared" si="201"/>
        <v>0</v>
      </c>
      <c r="GE65" s="300">
        <f t="shared" si="202"/>
        <v>0</v>
      </c>
      <c r="GF65" s="300">
        <f t="shared" si="203"/>
        <v>0</v>
      </c>
      <c r="GG65" s="300">
        <f t="shared" si="204"/>
        <v>0</v>
      </c>
      <c r="GH65" s="300">
        <f t="shared" si="205"/>
        <v>0</v>
      </c>
      <c r="GI65" s="300">
        <f t="shared" si="206"/>
        <v>0</v>
      </c>
      <c r="GJ65" s="300">
        <f t="shared" si="207"/>
        <v>0</v>
      </c>
      <c r="GK65" s="300">
        <f t="shared" si="208"/>
        <v>0</v>
      </c>
      <c r="GL65" s="300">
        <f t="shared" si="209"/>
        <v>0</v>
      </c>
      <c r="GM65" s="300">
        <f t="shared" si="210"/>
        <v>0</v>
      </c>
      <c r="GN65" s="300">
        <f t="shared" si="211"/>
        <v>0</v>
      </c>
      <c r="GO65" s="300">
        <f t="shared" si="212"/>
        <v>0</v>
      </c>
      <c r="GP65" s="300">
        <f t="shared" si="213"/>
        <v>0</v>
      </c>
      <c r="GQ65" s="300">
        <f t="shared" si="214"/>
        <v>0</v>
      </c>
      <c r="GR65" s="300">
        <f t="shared" si="215"/>
        <v>0</v>
      </c>
      <c r="GT65" s="120" t="str">
        <f>'Key assumptions'!$E$121</f>
        <v>$ Real (2024-2025)</v>
      </c>
      <c r="GU65" s="272"/>
      <c r="GV65" s="272"/>
      <c r="GW65" s="272"/>
      <c r="GX65" s="232">
        <f t="shared" si="219"/>
        <v>0</v>
      </c>
      <c r="GY65" s="232">
        <f t="shared" si="219"/>
        <v>0</v>
      </c>
      <c r="GZ65" s="232">
        <f t="shared" si="219"/>
        <v>0</v>
      </c>
      <c r="HA65" s="232">
        <f t="shared" si="218"/>
        <v>0</v>
      </c>
      <c r="HB65" s="232">
        <f t="shared" si="220"/>
        <v>0</v>
      </c>
      <c r="HC65" s="232">
        <f t="shared" si="220"/>
        <v>43161.379199999996</v>
      </c>
      <c r="HD65" s="232">
        <f t="shared" si="220"/>
        <v>0</v>
      </c>
      <c r="HE65" s="232">
        <f t="shared" si="220"/>
        <v>0</v>
      </c>
      <c r="HF65" s="232">
        <f t="shared" si="116"/>
        <v>43161.379199999996</v>
      </c>
      <c r="HG65" s="232">
        <v>0</v>
      </c>
    </row>
    <row r="66" spans="1:215" hidden="1" x14ac:dyDescent="0.2">
      <c r="A66" s="298" t="s">
        <v>235</v>
      </c>
      <c r="B66" s="334" t="s">
        <v>312</v>
      </c>
      <c r="C66" s="298" t="s">
        <v>240</v>
      </c>
      <c r="D66" s="298" t="s">
        <v>310</v>
      </c>
      <c r="E66" s="298" t="s">
        <v>244</v>
      </c>
      <c r="F66" s="299">
        <v>229.27163999999999</v>
      </c>
      <c r="G66" s="299"/>
      <c r="H66" s="299">
        <v>0</v>
      </c>
      <c r="I66" s="299">
        <v>0</v>
      </c>
      <c r="J66" s="299">
        <v>0</v>
      </c>
      <c r="K66" s="299">
        <v>0</v>
      </c>
      <c r="L66" s="299">
        <v>0</v>
      </c>
      <c r="M66" s="299">
        <v>0</v>
      </c>
      <c r="N66" s="299">
        <v>0</v>
      </c>
      <c r="O66" s="299">
        <v>0</v>
      </c>
      <c r="P66" s="299">
        <v>0</v>
      </c>
      <c r="Q66" s="299">
        <v>0</v>
      </c>
      <c r="R66" s="299">
        <v>0</v>
      </c>
      <c r="S66" s="299">
        <v>0</v>
      </c>
      <c r="T66" s="299">
        <v>3.0769230769230767E-2</v>
      </c>
      <c r="U66" s="299">
        <v>3.0769230769230767E-2</v>
      </c>
      <c r="V66" s="299">
        <v>3.0769230769230767E-2</v>
      </c>
      <c r="W66" s="299">
        <v>3.0769230769230767E-2</v>
      </c>
      <c r="X66" s="299">
        <v>3.0769230769230767E-2</v>
      </c>
      <c r="Y66" s="299">
        <v>3.0769230769230767E-2</v>
      </c>
      <c r="Z66" s="299">
        <v>3.0769230769230767E-2</v>
      </c>
      <c r="AA66" s="299">
        <v>3.0769230769230767E-2</v>
      </c>
      <c r="AB66" s="299">
        <v>3.0769230769230767E-2</v>
      </c>
      <c r="AC66" s="299">
        <v>3.0769230769230767E-2</v>
      </c>
      <c r="AD66" s="299">
        <v>3.0769230769230767E-2</v>
      </c>
      <c r="AE66" s="299">
        <v>3.0769230769230767E-2</v>
      </c>
      <c r="AF66" s="299">
        <v>0.36923076923076925</v>
      </c>
      <c r="AG66" s="299">
        <v>0.36923076923076925</v>
      </c>
      <c r="AH66" s="299">
        <v>0.36923076923076925</v>
      </c>
      <c r="AI66" s="299">
        <v>0.36923076923076925</v>
      </c>
      <c r="AJ66" s="299">
        <v>0.36923076923076925</v>
      </c>
      <c r="AK66" s="299">
        <v>0.36923076923076925</v>
      </c>
      <c r="AL66" s="299">
        <v>0.36923076923076925</v>
      </c>
      <c r="AM66" s="299">
        <v>0.36923076923076925</v>
      </c>
      <c r="AN66" s="299">
        <v>0.36923076923076925</v>
      </c>
      <c r="AO66" s="299">
        <v>0.36923076923076925</v>
      </c>
      <c r="AP66" s="299">
        <v>0.36923076923076925</v>
      </c>
      <c r="AQ66" s="299">
        <v>0.36923076923076925</v>
      </c>
      <c r="AR66" s="299">
        <v>0.36923076923076925</v>
      </c>
      <c r="AS66" s="299">
        <v>0.36923076923076925</v>
      </c>
      <c r="AT66" s="299">
        <v>0.36923076923076925</v>
      </c>
      <c r="AU66" s="299">
        <v>0.36923076923076925</v>
      </c>
      <c r="AV66" s="299">
        <v>0.36923076923076925</v>
      </c>
      <c r="AW66" s="299">
        <v>0.36923076923076925</v>
      </c>
      <c r="AX66" s="299">
        <v>0.36923076923076925</v>
      </c>
      <c r="AY66" s="299">
        <v>0.36923076923076925</v>
      </c>
      <c r="AZ66" s="299">
        <v>0.36923076923076925</v>
      </c>
      <c r="BA66" s="299">
        <v>0.36923076923076925</v>
      </c>
      <c r="BB66" s="299">
        <v>0.36923076923076925</v>
      </c>
      <c r="BC66" s="299">
        <v>0.36923076923076925</v>
      </c>
      <c r="BD66" s="299">
        <v>0.36923076923076925</v>
      </c>
      <c r="BE66" s="299">
        <v>0.36923076923076925</v>
      </c>
      <c r="BF66" s="299">
        <v>0.36923076923076925</v>
      </c>
      <c r="BG66" s="299">
        <v>0.36923076923076925</v>
      </c>
      <c r="BH66" s="299">
        <v>0.36923076923076925</v>
      </c>
      <c r="BI66" s="299">
        <v>0.36923076923076925</v>
      </c>
      <c r="BJ66" s="299">
        <v>0.36923076923076925</v>
      </c>
      <c r="BK66" s="299">
        <v>0.36923076923076925</v>
      </c>
      <c r="BL66" s="299">
        <v>0.36923076923076925</v>
      </c>
      <c r="BM66" s="299">
        <v>0.36923076923076925</v>
      </c>
      <c r="BN66" s="299">
        <v>0.36923076923076925</v>
      </c>
      <c r="BO66" s="299">
        <v>0.36923076923076925</v>
      </c>
      <c r="BP66" s="299">
        <v>0.30769230769230765</v>
      </c>
      <c r="BQ66" s="299">
        <v>0.30769230769230765</v>
      </c>
      <c r="BR66" s="299">
        <v>0.30769230769230765</v>
      </c>
      <c r="BS66" s="299">
        <v>0.30769230769230765</v>
      </c>
      <c r="BT66" s="299">
        <v>0.30769230769230765</v>
      </c>
      <c r="BU66" s="299">
        <v>0.30769230769230765</v>
      </c>
      <c r="BV66" s="299">
        <v>0.30769230769230765</v>
      </c>
      <c r="BW66" s="299">
        <v>0.30769230769230765</v>
      </c>
      <c r="BX66" s="299">
        <v>0.30769230769230765</v>
      </c>
      <c r="BY66" s="299">
        <v>0.30769230769230765</v>
      </c>
      <c r="BZ66" s="299">
        <v>0.30769230769230765</v>
      </c>
      <c r="CA66" s="299">
        <v>0.30769230769230765</v>
      </c>
      <c r="CB66" s="299">
        <v>0</v>
      </c>
      <c r="CC66" s="299">
        <v>0</v>
      </c>
      <c r="CD66" s="299">
        <v>0</v>
      </c>
      <c r="CE66" s="299">
        <v>0</v>
      </c>
      <c r="CF66" s="299">
        <v>0</v>
      </c>
      <c r="CG66" s="299">
        <v>0</v>
      </c>
      <c r="CH66" s="299">
        <v>0</v>
      </c>
      <c r="CI66" s="299">
        <v>0</v>
      </c>
      <c r="CJ66" s="299">
        <v>0</v>
      </c>
      <c r="CK66" s="299">
        <v>0</v>
      </c>
      <c r="CL66" s="299">
        <v>0</v>
      </c>
      <c r="CM66" s="299">
        <v>0</v>
      </c>
      <c r="CN66" s="299">
        <v>0</v>
      </c>
      <c r="CO66" s="299">
        <v>0</v>
      </c>
      <c r="CP66" s="299">
        <v>0</v>
      </c>
      <c r="CQ66" s="299">
        <v>0</v>
      </c>
      <c r="CR66" s="299">
        <v>0</v>
      </c>
      <c r="CS66" s="299">
        <v>0</v>
      </c>
      <c r="CT66" s="299">
        <v>0</v>
      </c>
      <c r="CU66" s="299">
        <v>0</v>
      </c>
      <c r="CV66" s="299">
        <v>0</v>
      </c>
      <c r="CW66" s="299">
        <v>0</v>
      </c>
      <c r="CX66" s="299">
        <v>0</v>
      </c>
      <c r="CY66" s="299">
        <v>0</v>
      </c>
      <c r="DA66" s="300">
        <f t="shared" si="120"/>
        <v>0</v>
      </c>
      <c r="DB66" s="300">
        <f t="shared" si="121"/>
        <v>0</v>
      </c>
      <c r="DC66" s="300">
        <f t="shared" si="122"/>
        <v>0</v>
      </c>
      <c r="DD66" s="300">
        <f t="shared" si="123"/>
        <v>0</v>
      </c>
      <c r="DE66" s="300">
        <f t="shared" si="124"/>
        <v>0</v>
      </c>
      <c r="DF66" s="300">
        <f t="shared" si="125"/>
        <v>0</v>
      </c>
      <c r="DG66" s="300">
        <f t="shared" si="126"/>
        <v>0</v>
      </c>
      <c r="DH66" s="300">
        <f t="shared" si="127"/>
        <v>0</v>
      </c>
      <c r="DI66" s="300">
        <f t="shared" si="128"/>
        <v>0</v>
      </c>
      <c r="DJ66" s="300">
        <f t="shared" si="129"/>
        <v>0</v>
      </c>
      <c r="DK66" s="300">
        <f t="shared" si="130"/>
        <v>0</v>
      </c>
      <c r="DL66" s="300">
        <f t="shared" si="131"/>
        <v>0</v>
      </c>
      <c r="DM66" s="300">
        <f t="shared" si="132"/>
        <v>1058.1768</v>
      </c>
      <c r="DN66" s="300">
        <f t="shared" si="133"/>
        <v>1058.1768</v>
      </c>
      <c r="DO66" s="300">
        <f t="shared" si="134"/>
        <v>1058.1768</v>
      </c>
      <c r="DP66" s="300">
        <f t="shared" si="135"/>
        <v>1058.1768</v>
      </c>
      <c r="DQ66" s="300">
        <f t="shared" si="136"/>
        <v>1058.1768</v>
      </c>
      <c r="DR66" s="300">
        <f t="shared" si="137"/>
        <v>1058.1768</v>
      </c>
      <c r="DS66" s="300">
        <f t="shared" si="138"/>
        <v>1058.1768</v>
      </c>
      <c r="DT66" s="300">
        <f t="shared" si="139"/>
        <v>1058.1768</v>
      </c>
      <c r="DU66" s="300">
        <f t="shared" si="140"/>
        <v>1058.1768</v>
      </c>
      <c r="DV66" s="300">
        <f t="shared" si="141"/>
        <v>1058.1768</v>
      </c>
      <c r="DW66" s="300">
        <f t="shared" si="142"/>
        <v>1058.1768</v>
      </c>
      <c r="DX66" s="300">
        <f t="shared" si="143"/>
        <v>1058.1768</v>
      </c>
      <c r="DY66" s="300">
        <f t="shared" si="144"/>
        <v>12698.1216</v>
      </c>
      <c r="DZ66" s="300">
        <f t="shared" si="145"/>
        <v>12698.1216</v>
      </c>
      <c r="EA66" s="300">
        <f t="shared" si="146"/>
        <v>12698.1216</v>
      </c>
      <c r="EB66" s="300">
        <f t="shared" si="147"/>
        <v>12698.1216</v>
      </c>
      <c r="EC66" s="300">
        <f t="shared" si="148"/>
        <v>12698.1216</v>
      </c>
      <c r="ED66" s="300">
        <f t="shared" si="149"/>
        <v>12698.1216</v>
      </c>
      <c r="EE66" s="300">
        <f t="shared" si="150"/>
        <v>12698.1216</v>
      </c>
      <c r="EF66" s="300">
        <f t="shared" si="151"/>
        <v>12698.1216</v>
      </c>
      <c r="EG66" s="300">
        <f t="shared" si="152"/>
        <v>12698.1216</v>
      </c>
      <c r="EH66" s="300">
        <f t="shared" si="153"/>
        <v>12698.1216</v>
      </c>
      <c r="EI66" s="300">
        <f t="shared" si="154"/>
        <v>12698.1216</v>
      </c>
      <c r="EJ66" s="300">
        <f t="shared" si="155"/>
        <v>12698.1216</v>
      </c>
      <c r="EK66" s="300">
        <f t="shared" si="156"/>
        <v>12698.1216</v>
      </c>
      <c r="EL66" s="300">
        <f t="shared" si="157"/>
        <v>12698.1216</v>
      </c>
      <c r="EM66" s="300">
        <f t="shared" si="158"/>
        <v>12698.1216</v>
      </c>
      <c r="EN66" s="300">
        <f t="shared" si="159"/>
        <v>12698.1216</v>
      </c>
      <c r="EO66" s="300">
        <f t="shared" si="160"/>
        <v>12698.1216</v>
      </c>
      <c r="EP66" s="300">
        <f t="shared" si="161"/>
        <v>12698.1216</v>
      </c>
      <c r="EQ66" s="300">
        <f t="shared" si="162"/>
        <v>12698.1216</v>
      </c>
      <c r="ER66" s="300">
        <f t="shared" si="163"/>
        <v>12698.1216</v>
      </c>
      <c r="ES66" s="300">
        <f t="shared" si="164"/>
        <v>12698.1216</v>
      </c>
      <c r="ET66" s="300">
        <f t="shared" si="165"/>
        <v>12698.1216</v>
      </c>
      <c r="EU66" s="300">
        <f t="shared" si="166"/>
        <v>12698.1216</v>
      </c>
      <c r="EV66" s="300">
        <f t="shared" si="167"/>
        <v>12698.1216</v>
      </c>
      <c r="EW66" s="300">
        <f t="shared" si="168"/>
        <v>12698.1216</v>
      </c>
      <c r="EX66" s="300">
        <f t="shared" si="169"/>
        <v>12698.1216</v>
      </c>
      <c r="EY66" s="300">
        <f t="shared" si="170"/>
        <v>12698.1216</v>
      </c>
      <c r="EZ66" s="300">
        <f t="shared" si="171"/>
        <v>12698.1216</v>
      </c>
      <c r="FA66" s="300">
        <f t="shared" si="172"/>
        <v>12698.1216</v>
      </c>
      <c r="FB66" s="300">
        <f t="shared" si="173"/>
        <v>12698.1216</v>
      </c>
      <c r="FC66" s="300">
        <f t="shared" si="174"/>
        <v>12698.1216</v>
      </c>
      <c r="FD66" s="300">
        <f t="shared" si="175"/>
        <v>12698.1216</v>
      </c>
      <c r="FE66" s="300">
        <f t="shared" si="176"/>
        <v>12698.1216</v>
      </c>
      <c r="FF66" s="300">
        <f t="shared" si="177"/>
        <v>12698.1216</v>
      </c>
      <c r="FG66" s="300">
        <f t="shared" si="178"/>
        <v>12698.1216</v>
      </c>
      <c r="FH66" s="300">
        <f t="shared" si="179"/>
        <v>12698.1216</v>
      </c>
      <c r="FI66" s="300">
        <f t="shared" si="180"/>
        <v>10581.767999999998</v>
      </c>
      <c r="FJ66" s="300">
        <f t="shared" si="181"/>
        <v>10581.767999999998</v>
      </c>
      <c r="FK66" s="300">
        <f t="shared" si="182"/>
        <v>10581.767999999998</v>
      </c>
      <c r="FL66" s="300">
        <f t="shared" si="183"/>
        <v>10581.767999999998</v>
      </c>
      <c r="FM66" s="300">
        <f t="shared" si="184"/>
        <v>10581.767999999998</v>
      </c>
      <c r="FN66" s="300">
        <f t="shared" si="185"/>
        <v>10581.767999999998</v>
      </c>
      <c r="FO66" s="300">
        <f t="shared" si="186"/>
        <v>10581.767999999998</v>
      </c>
      <c r="FP66" s="300">
        <f t="shared" si="187"/>
        <v>10581.767999999998</v>
      </c>
      <c r="FQ66" s="300">
        <f t="shared" si="188"/>
        <v>10581.767999999998</v>
      </c>
      <c r="FR66" s="300">
        <f t="shared" si="189"/>
        <v>10581.767999999998</v>
      </c>
      <c r="FS66" s="300">
        <f t="shared" si="190"/>
        <v>10581.767999999998</v>
      </c>
      <c r="FT66" s="300">
        <f t="shared" si="191"/>
        <v>10581.767999999998</v>
      </c>
      <c r="FU66" s="300">
        <f t="shared" si="192"/>
        <v>0</v>
      </c>
      <c r="FV66" s="300">
        <f t="shared" si="193"/>
        <v>0</v>
      </c>
      <c r="FW66" s="300">
        <f t="shared" si="194"/>
        <v>0</v>
      </c>
      <c r="FX66" s="300">
        <f t="shared" si="195"/>
        <v>0</v>
      </c>
      <c r="FY66" s="300">
        <f t="shared" si="196"/>
        <v>0</v>
      </c>
      <c r="FZ66" s="300">
        <f t="shared" si="197"/>
        <v>0</v>
      </c>
      <c r="GA66" s="300">
        <f t="shared" si="198"/>
        <v>0</v>
      </c>
      <c r="GB66" s="300">
        <f t="shared" si="199"/>
        <v>0</v>
      </c>
      <c r="GC66" s="300">
        <f t="shared" si="200"/>
        <v>0</v>
      </c>
      <c r="GD66" s="300">
        <f t="shared" si="201"/>
        <v>0</v>
      </c>
      <c r="GE66" s="300">
        <f t="shared" si="202"/>
        <v>0</v>
      </c>
      <c r="GF66" s="300">
        <f t="shared" si="203"/>
        <v>0</v>
      </c>
      <c r="GG66" s="300">
        <f t="shared" si="204"/>
        <v>0</v>
      </c>
      <c r="GH66" s="300">
        <f t="shared" si="205"/>
        <v>0</v>
      </c>
      <c r="GI66" s="300">
        <f t="shared" si="206"/>
        <v>0</v>
      </c>
      <c r="GJ66" s="300">
        <f t="shared" si="207"/>
        <v>0</v>
      </c>
      <c r="GK66" s="300">
        <f t="shared" si="208"/>
        <v>0</v>
      </c>
      <c r="GL66" s="300">
        <f t="shared" si="209"/>
        <v>0</v>
      </c>
      <c r="GM66" s="300">
        <f t="shared" si="210"/>
        <v>0</v>
      </c>
      <c r="GN66" s="300">
        <f t="shared" si="211"/>
        <v>0</v>
      </c>
      <c r="GO66" s="300">
        <f t="shared" si="212"/>
        <v>0</v>
      </c>
      <c r="GP66" s="300">
        <f t="shared" si="213"/>
        <v>0</v>
      </c>
      <c r="GQ66" s="300">
        <f t="shared" si="214"/>
        <v>0</v>
      </c>
      <c r="GR66" s="300">
        <f t="shared" si="215"/>
        <v>0</v>
      </c>
      <c r="GT66" s="120" t="str">
        <f>'Key assumptions'!$E$121</f>
        <v>$ Real (2024-2025)</v>
      </c>
      <c r="GU66" s="272"/>
      <c r="GV66" s="272"/>
      <c r="GW66" s="272"/>
      <c r="GX66" s="232">
        <f t="shared" si="219"/>
        <v>0</v>
      </c>
      <c r="GY66" s="232">
        <f t="shared" si="219"/>
        <v>12698.121599999997</v>
      </c>
      <c r="GZ66" s="232">
        <f t="shared" si="219"/>
        <v>152377.45920000001</v>
      </c>
      <c r="HA66" s="232">
        <f t="shared" si="218"/>
        <v>152377.45920000001</v>
      </c>
      <c r="HB66" s="232">
        <f t="shared" si="220"/>
        <v>152377.45920000001</v>
      </c>
      <c r="HC66" s="232">
        <f t="shared" si="220"/>
        <v>126981.21599999997</v>
      </c>
      <c r="HD66" s="232">
        <f t="shared" si="220"/>
        <v>0</v>
      </c>
      <c r="HE66" s="232">
        <f t="shared" si="220"/>
        <v>0</v>
      </c>
      <c r="HF66" s="232">
        <f t="shared" si="116"/>
        <v>596811.71520000009</v>
      </c>
      <c r="HG66" s="232">
        <v>0</v>
      </c>
    </row>
    <row r="67" spans="1:215" x14ac:dyDescent="0.2">
      <c r="A67" s="298" t="s">
        <v>235</v>
      </c>
      <c r="B67" s="348" t="s">
        <v>335</v>
      </c>
      <c r="C67" s="298" t="s">
        <v>243</v>
      </c>
      <c r="D67" s="298" t="s">
        <v>310</v>
      </c>
      <c r="E67" s="348" t="s">
        <v>335</v>
      </c>
      <c r="F67" s="299">
        <v>192.85448000000002</v>
      </c>
      <c r="G67" s="299"/>
      <c r="H67" s="299">
        <v>0</v>
      </c>
      <c r="I67" s="299">
        <v>0</v>
      </c>
      <c r="J67" s="299">
        <v>0</v>
      </c>
      <c r="K67" s="299">
        <v>0</v>
      </c>
      <c r="L67" s="299">
        <v>0</v>
      </c>
      <c r="M67" s="299">
        <v>0</v>
      </c>
      <c r="N67" s="299">
        <v>0</v>
      </c>
      <c r="O67" s="299">
        <v>0</v>
      </c>
      <c r="P67" s="299">
        <v>0</v>
      </c>
      <c r="Q67" s="299">
        <v>0</v>
      </c>
      <c r="R67" s="299">
        <v>0</v>
      </c>
      <c r="S67" s="299">
        <v>0</v>
      </c>
      <c r="T67" s="299">
        <v>4.6153846153846149E-2</v>
      </c>
      <c r="U67" s="299">
        <v>4.6153846153846149E-2</v>
      </c>
      <c r="V67" s="299">
        <v>4.6153846153846149E-2</v>
      </c>
      <c r="W67" s="299">
        <v>4.6153846153846149E-2</v>
      </c>
      <c r="X67" s="299">
        <v>4.6153846153846149E-2</v>
      </c>
      <c r="Y67" s="299">
        <v>4.6153846153846149E-2</v>
      </c>
      <c r="Z67" s="299">
        <v>4.6153846153846149E-2</v>
      </c>
      <c r="AA67" s="299">
        <v>4.6153846153846149E-2</v>
      </c>
      <c r="AB67" s="299">
        <v>4.6153846153846149E-2</v>
      </c>
      <c r="AC67" s="299">
        <v>4.6153846153846149E-2</v>
      </c>
      <c r="AD67" s="299">
        <v>4.6153846153846149E-2</v>
      </c>
      <c r="AE67" s="299">
        <v>4.6153846153846149E-2</v>
      </c>
      <c r="AF67" s="299">
        <v>0.1846153846153846</v>
      </c>
      <c r="AG67" s="299">
        <v>0.1846153846153846</v>
      </c>
      <c r="AH67" s="299">
        <v>0.1846153846153846</v>
      </c>
      <c r="AI67" s="299">
        <v>0.1846153846153846</v>
      </c>
      <c r="AJ67" s="299">
        <v>0.1846153846153846</v>
      </c>
      <c r="AK67" s="299">
        <v>0.1846153846153846</v>
      </c>
      <c r="AL67" s="299">
        <v>0.1846153846153846</v>
      </c>
      <c r="AM67" s="299">
        <v>0.1846153846153846</v>
      </c>
      <c r="AN67" s="299">
        <v>0.1846153846153846</v>
      </c>
      <c r="AO67" s="299">
        <v>0.1846153846153846</v>
      </c>
      <c r="AP67" s="299">
        <v>0.1846153846153846</v>
      </c>
      <c r="AQ67" s="299">
        <v>0.1846153846153846</v>
      </c>
      <c r="AR67" s="299">
        <v>0</v>
      </c>
      <c r="AS67" s="299">
        <v>0</v>
      </c>
      <c r="AT67" s="299">
        <v>0</v>
      </c>
      <c r="AU67" s="299">
        <v>0</v>
      </c>
      <c r="AV67" s="299">
        <v>0</v>
      </c>
      <c r="AW67" s="299">
        <v>0</v>
      </c>
      <c r="AX67" s="299">
        <v>0</v>
      </c>
      <c r="AY67" s="299">
        <v>0</v>
      </c>
      <c r="AZ67" s="299">
        <v>0</v>
      </c>
      <c r="BA67" s="299">
        <v>0</v>
      </c>
      <c r="BB67" s="299">
        <v>0</v>
      </c>
      <c r="BC67" s="299">
        <v>0</v>
      </c>
      <c r="BD67" s="299">
        <v>0</v>
      </c>
      <c r="BE67" s="299">
        <v>0</v>
      </c>
      <c r="BF67" s="299">
        <v>0</v>
      </c>
      <c r="BG67" s="299">
        <v>0</v>
      </c>
      <c r="BH67" s="299">
        <v>0</v>
      </c>
      <c r="BI67" s="299">
        <v>0</v>
      </c>
      <c r="BJ67" s="299">
        <v>0</v>
      </c>
      <c r="BK67" s="299">
        <v>0</v>
      </c>
      <c r="BL67" s="299">
        <v>0</v>
      </c>
      <c r="BM67" s="299">
        <v>0</v>
      </c>
      <c r="BN67" s="299">
        <v>0</v>
      </c>
      <c r="BO67" s="299">
        <v>0</v>
      </c>
      <c r="BP67" s="299">
        <v>0</v>
      </c>
      <c r="BQ67" s="299">
        <v>0</v>
      </c>
      <c r="BR67" s="299">
        <v>0</v>
      </c>
      <c r="BS67" s="299">
        <v>0</v>
      </c>
      <c r="BT67" s="299">
        <v>0</v>
      </c>
      <c r="BU67" s="299">
        <v>0</v>
      </c>
      <c r="BV67" s="299">
        <v>0</v>
      </c>
      <c r="BW67" s="299">
        <v>0</v>
      </c>
      <c r="BX67" s="299">
        <v>0</v>
      </c>
      <c r="BY67" s="299">
        <v>0</v>
      </c>
      <c r="BZ67" s="299">
        <v>0</v>
      </c>
      <c r="CA67" s="299">
        <v>0</v>
      </c>
      <c r="CB67" s="299">
        <v>0</v>
      </c>
      <c r="CC67" s="299">
        <v>0</v>
      </c>
      <c r="CD67" s="299">
        <v>0</v>
      </c>
      <c r="CE67" s="299">
        <v>0</v>
      </c>
      <c r="CF67" s="299">
        <v>0</v>
      </c>
      <c r="CG67" s="299">
        <v>0</v>
      </c>
      <c r="CH67" s="299">
        <v>0</v>
      </c>
      <c r="CI67" s="299">
        <v>0</v>
      </c>
      <c r="CJ67" s="299">
        <v>0</v>
      </c>
      <c r="CK67" s="299">
        <v>0</v>
      </c>
      <c r="CL67" s="299">
        <v>0</v>
      </c>
      <c r="CM67" s="299">
        <v>0</v>
      </c>
      <c r="CN67" s="299">
        <v>0</v>
      </c>
      <c r="CO67" s="299">
        <v>0</v>
      </c>
      <c r="CP67" s="299">
        <v>0</v>
      </c>
      <c r="CQ67" s="299">
        <v>0</v>
      </c>
      <c r="CR67" s="299">
        <v>0</v>
      </c>
      <c r="CS67" s="299">
        <v>0</v>
      </c>
      <c r="CT67" s="299">
        <v>0</v>
      </c>
      <c r="CU67" s="299">
        <v>0</v>
      </c>
      <c r="CV67" s="299">
        <v>0</v>
      </c>
      <c r="CW67" s="299">
        <v>0</v>
      </c>
      <c r="CX67" s="299">
        <v>0</v>
      </c>
      <c r="CY67" s="299">
        <v>0</v>
      </c>
      <c r="DA67" s="300">
        <f t="shared" ref="DA67:DA114" si="221">IF($C67&lt;&gt;"Non-labour",H67*$F67*avg_hrs,H67*$F67)</f>
        <v>0</v>
      </c>
      <c r="DB67" s="300">
        <f t="shared" ref="DB67:DB114" si="222">IF($C67&lt;&gt;"Non-labour",I67*$F67*avg_hrs,I67*$F67)</f>
        <v>0</v>
      </c>
      <c r="DC67" s="300">
        <f t="shared" ref="DC67:DC114" si="223">IF($C67&lt;&gt;"Non-labour",J67*$F67*avg_hrs,J67*$F67)</f>
        <v>0</v>
      </c>
      <c r="DD67" s="300">
        <f t="shared" ref="DD67:DD114" si="224">IF($C67&lt;&gt;"Non-labour",K67*$F67*avg_hrs,K67*$F67)</f>
        <v>0</v>
      </c>
      <c r="DE67" s="300">
        <f t="shared" ref="DE67:DE114" si="225">IF($C67&lt;&gt;"Non-labour",L67*$F67*avg_hrs,L67*$F67)</f>
        <v>0</v>
      </c>
      <c r="DF67" s="300">
        <f t="shared" ref="DF67:DF114" si="226">IF($C67&lt;&gt;"Non-labour",M67*$F67*avg_hrs,M67*$F67)</f>
        <v>0</v>
      </c>
      <c r="DG67" s="300">
        <f t="shared" ref="DG67:DG114" si="227">IF($C67&lt;&gt;"Non-labour",N67*$F67*avg_hrs,N67*$F67)</f>
        <v>0</v>
      </c>
      <c r="DH67" s="300">
        <f t="shared" ref="DH67:DH114" si="228">IF($C67&lt;&gt;"Non-labour",O67*$F67*avg_hrs,O67*$F67)</f>
        <v>0</v>
      </c>
      <c r="DI67" s="300">
        <f t="shared" ref="DI67:DI114" si="229">IF($C67&lt;&gt;"Non-labour",P67*$F67*avg_hrs,P67*$F67)</f>
        <v>0</v>
      </c>
      <c r="DJ67" s="300">
        <f t="shared" ref="DJ67:DJ114" si="230">IF($C67&lt;&gt;"Non-labour",Q67*$F67*avg_hrs,Q67*$F67)</f>
        <v>0</v>
      </c>
      <c r="DK67" s="300">
        <f t="shared" ref="DK67:DK114" si="231">IF($C67&lt;&gt;"Non-labour",R67*$F67*avg_hrs,R67*$F67)</f>
        <v>0</v>
      </c>
      <c r="DL67" s="300">
        <f t="shared" ref="DL67:DL114" si="232">IF($C67&lt;&gt;"Non-labour",S67*$F67*avg_hrs,S67*$F67)</f>
        <v>0</v>
      </c>
      <c r="DM67" s="300">
        <f t="shared" ref="DM67:DM114" si="233">IF($C67&lt;&gt;"Non-labour",T67*$F67*avg_hrs,T67*$F67)</f>
        <v>1335.1464000000001</v>
      </c>
      <c r="DN67" s="300">
        <f t="shared" ref="DN67:DN114" si="234">IF($C67&lt;&gt;"Non-labour",U67*$F67*avg_hrs,U67*$F67)</f>
        <v>1335.1464000000001</v>
      </c>
      <c r="DO67" s="300">
        <f t="shared" ref="DO67:DO114" si="235">IF($C67&lt;&gt;"Non-labour",V67*$F67*avg_hrs,V67*$F67)</f>
        <v>1335.1464000000001</v>
      </c>
      <c r="DP67" s="300">
        <f t="shared" ref="DP67:DP114" si="236">IF($C67&lt;&gt;"Non-labour",W67*$F67*avg_hrs,W67*$F67)</f>
        <v>1335.1464000000001</v>
      </c>
      <c r="DQ67" s="300">
        <f t="shared" ref="DQ67:DQ114" si="237">IF($C67&lt;&gt;"Non-labour",X67*$F67*avg_hrs,X67*$F67)</f>
        <v>1335.1464000000001</v>
      </c>
      <c r="DR67" s="300">
        <f t="shared" ref="DR67:DR114" si="238">IF($C67&lt;&gt;"Non-labour",Y67*$F67*avg_hrs,Y67*$F67)</f>
        <v>1335.1464000000001</v>
      </c>
      <c r="DS67" s="300">
        <f t="shared" ref="DS67:DS114" si="239">IF($C67&lt;&gt;"Non-labour",Z67*$F67*avg_hrs,Z67*$F67)</f>
        <v>1335.1464000000001</v>
      </c>
      <c r="DT67" s="300">
        <f t="shared" ref="DT67:DT114" si="240">IF($C67&lt;&gt;"Non-labour",AA67*$F67*avg_hrs,AA67*$F67)</f>
        <v>1335.1464000000001</v>
      </c>
      <c r="DU67" s="300">
        <f t="shared" ref="DU67:DU114" si="241">IF($C67&lt;&gt;"Non-labour",AB67*$F67*avg_hrs,AB67*$F67)</f>
        <v>1335.1464000000001</v>
      </c>
      <c r="DV67" s="300">
        <f t="shared" ref="DV67:DV114" si="242">IF($C67&lt;&gt;"Non-labour",AC67*$F67*avg_hrs,AC67*$F67)</f>
        <v>1335.1464000000001</v>
      </c>
      <c r="DW67" s="300">
        <f t="shared" ref="DW67:DW114" si="243">IF($C67&lt;&gt;"Non-labour",AD67*$F67*avg_hrs,AD67*$F67)</f>
        <v>1335.1464000000001</v>
      </c>
      <c r="DX67" s="300">
        <f t="shared" ref="DX67:DX114" si="244">IF($C67&lt;&gt;"Non-labour",AE67*$F67*avg_hrs,AE67*$F67)</f>
        <v>1335.1464000000001</v>
      </c>
      <c r="DY67" s="300">
        <f t="shared" ref="DY67:DY114" si="245">IF($C67&lt;&gt;"Non-labour",AF67*$F67*avg_hrs,AF67*$F67)</f>
        <v>5340.5856000000003</v>
      </c>
      <c r="DZ67" s="300">
        <f t="shared" ref="DZ67:DZ114" si="246">IF($C67&lt;&gt;"Non-labour",AG67*$F67*avg_hrs,AG67*$F67)</f>
        <v>5340.5856000000003</v>
      </c>
      <c r="EA67" s="300">
        <f t="shared" ref="EA67:EA114" si="247">IF($C67&lt;&gt;"Non-labour",AH67*$F67*avg_hrs,AH67*$F67)</f>
        <v>5340.5856000000003</v>
      </c>
      <c r="EB67" s="300">
        <f t="shared" ref="EB67:EB114" si="248">IF($C67&lt;&gt;"Non-labour",AI67*$F67*avg_hrs,AI67*$F67)</f>
        <v>5340.5856000000003</v>
      </c>
      <c r="EC67" s="300">
        <f t="shared" ref="EC67:EC114" si="249">IF($C67&lt;&gt;"Non-labour",AJ67*$F67*avg_hrs,AJ67*$F67)</f>
        <v>5340.5856000000003</v>
      </c>
      <c r="ED67" s="300">
        <f t="shared" ref="ED67:ED114" si="250">IF($C67&lt;&gt;"Non-labour",AK67*$F67*avg_hrs,AK67*$F67)</f>
        <v>5340.5856000000003</v>
      </c>
      <c r="EE67" s="300">
        <f t="shared" ref="EE67:EE114" si="251">IF($C67&lt;&gt;"Non-labour",AL67*$F67*avg_hrs,AL67*$F67)</f>
        <v>5340.5856000000003</v>
      </c>
      <c r="EF67" s="300">
        <f t="shared" ref="EF67:EF114" si="252">IF($C67&lt;&gt;"Non-labour",AM67*$F67*avg_hrs,AM67*$F67)</f>
        <v>5340.5856000000003</v>
      </c>
      <c r="EG67" s="300">
        <f t="shared" ref="EG67:EG114" si="253">IF($C67&lt;&gt;"Non-labour",AN67*$F67*avg_hrs,AN67*$F67)</f>
        <v>5340.5856000000003</v>
      </c>
      <c r="EH67" s="300">
        <f t="shared" ref="EH67:EH114" si="254">IF($C67&lt;&gt;"Non-labour",AO67*$F67*avg_hrs,AO67*$F67)</f>
        <v>5340.5856000000003</v>
      </c>
      <c r="EI67" s="300">
        <f t="shared" ref="EI67:EI114" si="255">IF($C67&lt;&gt;"Non-labour",AP67*$F67*avg_hrs,AP67*$F67)</f>
        <v>5340.5856000000003</v>
      </c>
      <c r="EJ67" s="300">
        <f t="shared" ref="EJ67:EJ114" si="256">IF($C67&lt;&gt;"Non-labour",AQ67*$F67*avg_hrs,AQ67*$F67)</f>
        <v>5340.5856000000003</v>
      </c>
      <c r="EK67" s="300">
        <f t="shared" ref="EK67:EK114" si="257">IF($C67&lt;&gt;"Non-labour",AR67*$F67*avg_hrs,AR67*$F67)</f>
        <v>0</v>
      </c>
      <c r="EL67" s="300">
        <f t="shared" ref="EL67:EL114" si="258">IF($C67&lt;&gt;"Non-labour",AS67*$F67*avg_hrs,AS67*$F67)</f>
        <v>0</v>
      </c>
      <c r="EM67" s="300">
        <f t="shared" ref="EM67:EM114" si="259">IF($C67&lt;&gt;"Non-labour",AT67*$F67*avg_hrs,AT67*$F67)</f>
        <v>0</v>
      </c>
      <c r="EN67" s="300">
        <f t="shared" ref="EN67:EN114" si="260">IF($C67&lt;&gt;"Non-labour",AU67*$F67*avg_hrs,AU67*$F67)</f>
        <v>0</v>
      </c>
      <c r="EO67" s="300">
        <f t="shared" ref="EO67:EO114" si="261">IF($C67&lt;&gt;"Non-labour",AV67*$F67*avg_hrs,AV67*$F67)</f>
        <v>0</v>
      </c>
      <c r="EP67" s="300">
        <f t="shared" ref="EP67:EP114" si="262">IF($C67&lt;&gt;"Non-labour",AW67*$F67*avg_hrs,AW67*$F67)</f>
        <v>0</v>
      </c>
      <c r="EQ67" s="300">
        <f t="shared" ref="EQ67:EQ114" si="263">IF($C67&lt;&gt;"Non-labour",AX67*$F67*avg_hrs,AX67*$F67)</f>
        <v>0</v>
      </c>
      <c r="ER67" s="300">
        <f t="shared" ref="ER67:ER114" si="264">IF($C67&lt;&gt;"Non-labour",AY67*$F67*avg_hrs,AY67*$F67)</f>
        <v>0</v>
      </c>
      <c r="ES67" s="300">
        <f t="shared" ref="ES67:ES114" si="265">IF($C67&lt;&gt;"Non-labour",AZ67*$F67*avg_hrs,AZ67*$F67)</f>
        <v>0</v>
      </c>
      <c r="ET67" s="300">
        <f t="shared" ref="ET67:ET114" si="266">IF($C67&lt;&gt;"Non-labour",BA67*$F67*avg_hrs,BA67*$F67)</f>
        <v>0</v>
      </c>
      <c r="EU67" s="300">
        <f t="shared" ref="EU67:EU114" si="267">IF($C67&lt;&gt;"Non-labour",BB67*$F67*avg_hrs,BB67*$F67)</f>
        <v>0</v>
      </c>
      <c r="EV67" s="300">
        <f t="shared" ref="EV67:EV114" si="268">IF($C67&lt;&gt;"Non-labour",BC67*$F67*avg_hrs,BC67*$F67)</f>
        <v>0</v>
      </c>
      <c r="EW67" s="300">
        <f t="shared" ref="EW67:EW114" si="269">IF($C67&lt;&gt;"Non-labour",BD67*$F67*avg_hrs,BD67*$F67)</f>
        <v>0</v>
      </c>
      <c r="EX67" s="300">
        <f t="shared" ref="EX67:EX114" si="270">IF($C67&lt;&gt;"Non-labour",BE67*$F67*avg_hrs,BE67*$F67)</f>
        <v>0</v>
      </c>
      <c r="EY67" s="300">
        <f t="shared" ref="EY67:EY114" si="271">IF($C67&lt;&gt;"Non-labour",BF67*$F67*avg_hrs,BF67*$F67)</f>
        <v>0</v>
      </c>
      <c r="EZ67" s="300">
        <f t="shared" ref="EZ67:EZ114" si="272">IF($C67&lt;&gt;"Non-labour",BG67*$F67*avg_hrs,BG67*$F67)</f>
        <v>0</v>
      </c>
      <c r="FA67" s="300">
        <f t="shared" ref="FA67:FA114" si="273">IF($C67&lt;&gt;"Non-labour",BH67*$F67*avg_hrs,BH67*$F67)</f>
        <v>0</v>
      </c>
      <c r="FB67" s="300">
        <f t="shared" ref="FB67:FB114" si="274">IF($C67&lt;&gt;"Non-labour",BI67*$F67*avg_hrs,BI67*$F67)</f>
        <v>0</v>
      </c>
      <c r="FC67" s="300">
        <f t="shared" ref="FC67:FC114" si="275">IF($C67&lt;&gt;"Non-labour",BJ67*$F67*avg_hrs,BJ67*$F67)</f>
        <v>0</v>
      </c>
      <c r="FD67" s="300">
        <f t="shared" ref="FD67:FD114" si="276">IF($C67&lt;&gt;"Non-labour",BK67*$F67*avg_hrs,BK67*$F67)</f>
        <v>0</v>
      </c>
      <c r="FE67" s="300">
        <f t="shared" ref="FE67:FE114" si="277">IF($C67&lt;&gt;"Non-labour",BL67*$F67*avg_hrs,BL67*$F67)</f>
        <v>0</v>
      </c>
      <c r="FF67" s="300">
        <f t="shared" ref="FF67:FF114" si="278">IF($C67&lt;&gt;"Non-labour",BM67*$F67*avg_hrs,BM67*$F67)</f>
        <v>0</v>
      </c>
      <c r="FG67" s="300">
        <f t="shared" ref="FG67:FG114" si="279">IF($C67&lt;&gt;"Non-labour",BN67*$F67*avg_hrs,BN67*$F67)</f>
        <v>0</v>
      </c>
      <c r="FH67" s="300">
        <f t="shared" ref="FH67:FH114" si="280">IF($C67&lt;&gt;"Non-labour",BO67*$F67*avg_hrs,BO67*$F67)</f>
        <v>0</v>
      </c>
      <c r="FI67" s="300">
        <f t="shared" ref="FI67:FI114" si="281">IF($C67&lt;&gt;"Non-labour",BP67*$F67*avg_hrs,BP67*$F67)</f>
        <v>0</v>
      </c>
      <c r="FJ67" s="300">
        <f t="shared" ref="FJ67:FJ114" si="282">IF($C67&lt;&gt;"Non-labour",BQ67*$F67*avg_hrs,BQ67*$F67)</f>
        <v>0</v>
      </c>
      <c r="FK67" s="300">
        <f t="shared" ref="FK67:FK114" si="283">IF($C67&lt;&gt;"Non-labour",BR67*$F67*avg_hrs,BR67*$F67)</f>
        <v>0</v>
      </c>
      <c r="FL67" s="300">
        <f t="shared" ref="FL67:FL114" si="284">IF($C67&lt;&gt;"Non-labour",BS67*$F67*avg_hrs,BS67*$F67)</f>
        <v>0</v>
      </c>
      <c r="FM67" s="300">
        <f t="shared" ref="FM67:FM114" si="285">IF($C67&lt;&gt;"Non-labour",BT67*$F67*avg_hrs,BT67*$F67)</f>
        <v>0</v>
      </c>
      <c r="FN67" s="300">
        <f t="shared" ref="FN67:FN114" si="286">IF($C67&lt;&gt;"Non-labour",BU67*$F67*avg_hrs,BU67*$F67)</f>
        <v>0</v>
      </c>
      <c r="FO67" s="300">
        <f t="shared" ref="FO67:FO114" si="287">IF($C67&lt;&gt;"Non-labour",BV67*$F67*avg_hrs,BV67*$F67)</f>
        <v>0</v>
      </c>
      <c r="FP67" s="300">
        <f t="shared" ref="FP67:FP114" si="288">IF($C67&lt;&gt;"Non-labour",BW67*$F67*avg_hrs,BW67*$F67)</f>
        <v>0</v>
      </c>
      <c r="FQ67" s="300">
        <f t="shared" ref="FQ67:FQ114" si="289">IF($C67&lt;&gt;"Non-labour",BX67*$F67*avg_hrs,BX67*$F67)</f>
        <v>0</v>
      </c>
      <c r="FR67" s="300">
        <f t="shared" ref="FR67:FR114" si="290">IF($C67&lt;&gt;"Non-labour",BY67*$F67*avg_hrs,BY67*$F67)</f>
        <v>0</v>
      </c>
      <c r="FS67" s="300">
        <f t="shared" ref="FS67:FS114" si="291">IF($C67&lt;&gt;"Non-labour",BZ67*$F67*avg_hrs,BZ67*$F67)</f>
        <v>0</v>
      </c>
      <c r="FT67" s="300">
        <f t="shared" ref="FT67:FT114" si="292">IF($C67&lt;&gt;"Non-labour",CA67*$F67*avg_hrs,CA67*$F67)</f>
        <v>0</v>
      </c>
      <c r="FU67" s="300">
        <f t="shared" ref="FU67:FU114" si="293">IF($C67&lt;&gt;"Non-labour",CB67*$F67*avg_hrs,CB67*$F67)</f>
        <v>0</v>
      </c>
      <c r="FV67" s="300">
        <f t="shared" ref="FV67:FV114" si="294">IF($C67&lt;&gt;"Non-labour",CC67*$F67*avg_hrs,CC67*$F67)</f>
        <v>0</v>
      </c>
      <c r="FW67" s="300">
        <f t="shared" ref="FW67:FW114" si="295">IF($C67&lt;&gt;"Non-labour",CD67*$F67*avg_hrs,CD67*$F67)</f>
        <v>0</v>
      </c>
      <c r="FX67" s="300">
        <f t="shared" ref="FX67:FX114" si="296">IF($C67&lt;&gt;"Non-labour",CE67*$F67*avg_hrs,CE67*$F67)</f>
        <v>0</v>
      </c>
      <c r="FY67" s="300">
        <f t="shared" ref="FY67:FY114" si="297">IF($C67&lt;&gt;"Non-labour",CF67*$F67*avg_hrs,CF67*$F67)</f>
        <v>0</v>
      </c>
      <c r="FZ67" s="300">
        <f t="shared" ref="FZ67:FZ114" si="298">IF($C67&lt;&gt;"Non-labour",CG67*$F67*avg_hrs,CG67*$F67)</f>
        <v>0</v>
      </c>
      <c r="GA67" s="300">
        <f t="shared" ref="GA67:GA114" si="299">IF($C67&lt;&gt;"Non-labour",CH67*$F67*avg_hrs,CH67*$F67)</f>
        <v>0</v>
      </c>
      <c r="GB67" s="300">
        <f t="shared" ref="GB67:GB114" si="300">IF($C67&lt;&gt;"Non-labour",CI67*$F67*avg_hrs,CI67*$F67)</f>
        <v>0</v>
      </c>
      <c r="GC67" s="300">
        <f t="shared" ref="GC67:GC114" si="301">IF($C67&lt;&gt;"Non-labour",CJ67*$F67*avg_hrs,CJ67*$F67)</f>
        <v>0</v>
      </c>
      <c r="GD67" s="300">
        <f t="shared" ref="GD67:GD114" si="302">IF($C67&lt;&gt;"Non-labour",CK67*$F67*avg_hrs,CK67*$F67)</f>
        <v>0</v>
      </c>
      <c r="GE67" s="300">
        <f t="shared" ref="GE67:GE114" si="303">IF($C67&lt;&gt;"Non-labour",CL67*$F67*avg_hrs,CL67*$F67)</f>
        <v>0</v>
      </c>
      <c r="GF67" s="300">
        <f t="shared" ref="GF67:GF114" si="304">IF($C67&lt;&gt;"Non-labour",CM67*$F67*avg_hrs,CM67*$F67)</f>
        <v>0</v>
      </c>
      <c r="GG67" s="300">
        <f t="shared" ref="GG67:GG114" si="305">IF($C67&lt;&gt;"Non-labour",CN67*$F67*avg_hrs,CN67*$F67)</f>
        <v>0</v>
      </c>
      <c r="GH67" s="300">
        <f t="shared" ref="GH67:GH114" si="306">IF($C67&lt;&gt;"Non-labour",CO67*$F67*avg_hrs,CO67*$F67)</f>
        <v>0</v>
      </c>
      <c r="GI67" s="300">
        <f t="shared" ref="GI67:GI114" si="307">IF($C67&lt;&gt;"Non-labour",CP67*$F67*avg_hrs,CP67*$F67)</f>
        <v>0</v>
      </c>
      <c r="GJ67" s="300">
        <f t="shared" ref="GJ67:GJ114" si="308">IF($C67&lt;&gt;"Non-labour",CQ67*$F67*avg_hrs,CQ67*$F67)</f>
        <v>0</v>
      </c>
      <c r="GK67" s="300">
        <f t="shared" ref="GK67:GK114" si="309">IF($C67&lt;&gt;"Non-labour",CR67*$F67*avg_hrs,CR67*$F67)</f>
        <v>0</v>
      </c>
      <c r="GL67" s="300">
        <f t="shared" ref="GL67:GL114" si="310">IF($C67&lt;&gt;"Non-labour",CS67*$F67*avg_hrs,CS67*$F67)</f>
        <v>0</v>
      </c>
      <c r="GM67" s="300">
        <f t="shared" ref="GM67:GM114" si="311">IF($C67&lt;&gt;"Non-labour",CT67*$F67*avg_hrs,CT67*$F67)</f>
        <v>0</v>
      </c>
      <c r="GN67" s="300">
        <f t="shared" ref="GN67:GN114" si="312">IF($C67&lt;&gt;"Non-labour",CU67*$F67*avg_hrs,CU67*$F67)</f>
        <v>0</v>
      </c>
      <c r="GO67" s="300">
        <f t="shared" ref="GO67:GO114" si="313">IF($C67&lt;&gt;"Non-labour",CV67*$F67*avg_hrs,CV67*$F67)</f>
        <v>0</v>
      </c>
      <c r="GP67" s="300">
        <f t="shared" ref="GP67:GP114" si="314">IF($C67&lt;&gt;"Non-labour",CW67*$F67*avg_hrs,CW67*$F67)</f>
        <v>0</v>
      </c>
      <c r="GQ67" s="300">
        <f t="shared" ref="GQ67:GQ114" si="315">IF($C67&lt;&gt;"Non-labour",CX67*$F67*avg_hrs,CX67*$F67)</f>
        <v>0</v>
      </c>
      <c r="GR67" s="300">
        <f t="shared" ref="GR67:GR114" si="316">IF($C67&lt;&gt;"Non-labour",CY67*$F67*avg_hrs,CY67*$F67)</f>
        <v>0</v>
      </c>
      <c r="GT67" s="120" t="str">
        <f>'Key assumptions'!$E$121</f>
        <v>$ Real (2024-2025)</v>
      </c>
      <c r="GU67" s="272"/>
      <c r="GV67" s="272"/>
      <c r="GW67" s="272"/>
      <c r="GX67" s="232">
        <f t="shared" si="219"/>
        <v>0</v>
      </c>
      <c r="GY67" s="232">
        <f t="shared" si="219"/>
        <v>16021.756799999997</v>
      </c>
      <c r="GZ67" s="232">
        <f t="shared" si="219"/>
        <v>64087.02719999999</v>
      </c>
      <c r="HA67" s="232">
        <f t="shared" si="218"/>
        <v>0</v>
      </c>
      <c r="HB67" s="232">
        <f t="shared" si="220"/>
        <v>0</v>
      </c>
      <c r="HC67" s="232">
        <f t="shared" si="220"/>
        <v>0</v>
      </c>
      <c r="HD67" s="232">
        <f t="shared" si="220"/>
        <v>0</v>
      </c>
      <c r="HE67" s="232">
        <f t="shared" si="220"/>
        <v>0</v>
      </c>
      <c r="HF67" s="232">
        <f t="shared" si="116"/>
        <v>80108.783999999985</v>
      </c>
      <c r="HG67" s="232">
        <v>0</v>
      </c>
    </row>
    <row r="68" spans="1:215" hidden="1" x14ac:dyDescent="0.2">
      <c r="A68" s="298" t="s">
        <v>233</v>
      </c>
      <c r="B68" s="334" t="s">
        <v>313</v>
      </c>
      <c r="C68" s="298" t="s">
        <v>240</v>
      </c>
      <c r="D68" s="298" t="s">
        <v>314</v>
      </c>
      <c r="E68" s="298" t="s">
        <v>269</v>
      </c>
      <c r="F68" s="299">
        <v>291.8077066666666</v>
      </c>
      <c r="G68" s="299"/>
      <c r="H68" s="299">
        <v>0</v>
      </c>
      <c r="I68" s="299">
        <v>0</v>
      </c>
      <c r="J68" s="299">
        <v>0</v>
      </c>
      <c r="K68" s="299">
        <v>0</v>
      </c>
      <c r="L68" s="299">
        <v>0</v>
      </c>
      <c r="M68" s="299">
        <v>0</v>
      </c>
      <c r="N68" s="299">
        <v>0</v>
      </c>
      <c r="O68" s="299">
        <v>0</v>
      </c>
      <c r="P68" s="299">
        <v>0</v>
      </c>
      <c r="Q68" s="299">
        <v>0</v>
      </c>
      <c r="R68" s="299">
        <v>0</v>
      </c>
      <c r="S68" s="299">
        <v>0</v>
      </c>
      <c r="T68" s="299">
        <v>0.1730769230769231</v>
      </c>
      <c r="U68" s="299">
        <v>0.1730769230769231</v>
      </c>
      <c r="V68" s="299">
        <v>0.1730769230769231</v>
      </c>
      <c r="W68" s="299">
        <v>0.1730769230769231</v>
      </c>
      <c r="X68" s="299">
        <v>0.1730769230769231</v>
      </c>
      <c r="Y68" s="299">
        <v>0.1730769230769231</v>
      </c>
      <c r="Z68" s="299">
        <v>0.1730769230769231</v>
      </c>
      <c r="AA68" s="299">
        <v>0.1730769230769231</v>
      </c>
      <c r="AB68" s="299">
        <v>0.1730769230769231</v>
      </c>
      <c r="AC68" s="299">
        <v>0.1730769230769231</v>
      </c>
      <c r="AD68" s="299">
        <v>0.1730769230769231</v>
      </c>
      <c r="AE68" s="299">
        <v>0.1730769230769231</v>
      </c>
      <c r="AF68" s="299">
        <v>5.7692307692307689E-2</v>
      </c>
      <c r="AG68" s="299">
        <v>5.7692307692307689E-2</v>
      </c>
      <c r="AH68" s="299">
        <v>5.7692307692307689E-2</v>
      </c>
      <c r="AI68" s="299">
        <v>5.7692307692307689E-2</v>
      </c>
      <c r="AJ68" s="299">
        <v>5.7692307692307689E-2</v>
      </c>
      <c r="AK68" s="299">
        <v>5.7692307692307689E-2</v>
      </c>
      <c r="AL68" s="299">
        <v>5.7692307692307689E-2</v>
      </c>
      <c r="AM68" s="299">
        <v>5.7692307692307689E-2</v>
      </c>
      <c r="AN68" s="299">
        <v>5.7692307692307689E-2</v>
      </c>
      <c r="AO68" s="299">
        <v>5.7692307692307689E-2</v>
      </c>
      <c r="AP68" s="299">
        <v>5.7692307692307689E-2</v>
      </c>
      <c r="AQ68" s="299">
        <v>5.7692307692307689E-2</v>
      </c>
      <c r="AR68" s="299">
        <v>0</v>
      </c>
      <c r="AS68" s="299">
        <v>0</v>
      </c>
      <c r="AT68" s="299">
        <v>0</v>
      </c>
      <c r="AU68" s="299">
        <v>0</v>
      </c>
      <c r="AV68" s="299">
        <v>0</v>
      </c>
      <c r="AW68" s="299">
        <v>0</v>
      </c>
      <c r="AX68" s="299">
        <v>0</v>
      </c>
      <c r="AY68" s="299">
        <v>0</v>
      </c>
      <c r="AZ68" s="299">
        <v>0</v>
      </c>
      <c r="BA68" s="299">
        <v>0</v>
      </c>
      <c r="BB68" s="299">
        <v>0</v>
      </c>
      <c r="BC68" s="299">
        <v>0</v>
      </c>
      <c r="BD68" s="299">
        <v>0</v>
      </c>
      <c r="BE68" s="299">
        <v>0</v>
      </c>
      <c r="BF68" s="299">
        <v>0</v>
      </c>
      <c r="BG68" s="299">
        <v>0</v>
      </c>
      <c r="BH68" s="299">
        <v>0</v>
      </c>
      <c r="BI68" s="299">
        <v>0</v>
      </c>
      <c r="BJ68" s="299">
        <v>0</v>
      </c>
      <c r="BK68" s="299">
        <v>0</v>
      </c>
      <c r="BL68" s="299">
        <v>0</v>
      </c>
      <c r="BM68" s="299">
        <v>0</v>
      </c>
      <c r="BN68" s="299">
        <v>0</v>
      </c>
      <c r="BO68" s="299">
        <v>0</v>
      </c>
      <c r="BP68" s="299">
        <v>0</v>
      </c>
      <c r="BQ68" s="299">
        <v>0</v>
      </c>
      <c r="BR68" s="299">
        <v>0</v>
      </c>
      <c r="BS68" s="299">
        <v>0</v>
      </c>
      <c r="BT68" s="299">
        <v>0</v>
      </c>
      <c r="BU68" s="299">
        <v>0</v>
      </c>
      <c r="BV68" s="299">
        <v>0</v>
      </c>
      <c r="BW68" s="299">
        <v>0</v>
      </c>
      <c r="BX68" s="299">
        <v>0</v>
      </c>
      <c r="BY68" s="299">
        <v>0</v>
      </c>
      <c r="BZ68" s="299">
        <v>0</v>
      </c>
      <c r="CA68" s="299">
        <v>0</v>
      </c>
      <c r="CB68" s="299">
        <v>0</v>
      </c>
      <c r="CC68" s="299">
        <v>0</v>
      </c>
      <c r="CD68" s="299">
        <v>0</v>
      </c>
      <c r="CE68" s="299">
        <v>0</v>
      </c>
      <c r="CF68" s="299">
        <v>0</v>
      </c>
      <c r="CG68" s="299">
        <v>0</v>
      </c>
      <c r="CH68" s="299">
        <v>0</v>
      </c>
      <c r="CI68" s="299">
        <v>0</v>
      </c>
      <c r="CJ68" s="299">
        <v>0</v>
      </c>
      <c r="CK68" s="299">
        <v>0</v>
      </c>
      <c r="CL68" s="299">
        <v>0</v>
      </c>
      <c r="CM68" s="299">
        <v>0</v>
      </c>
      <c r="CN68" s="299">
        <v>0</v>
      </c>
      <c r="CO68" s="299">
        <v>0</v>
      </c>
      <c r="CP68" s="299">
        <v>0</v>
      </c>
      <c r="CQ68" s="299">
        <v>0</v>
      </c>
      <c r="CR68" s="299">
        <v>0</v>
      </c>
      <c r="CS68" s="299">
        <v>0</v>
      </c>
      <c r="CT68" s="299">
        <v>0</v>
      </c>
      <c r="CU68" s="299">
        <v>0</v>
      </c>
      <c r="CV68" s="299">
        <v>0</v>
      </c>
      <c r="CW68" s="299">
        <v>0</v>
      </c>
      <c r="CX68" s="299">
        <v>0</v>
      </c>
      <c r="CY68" s="299">
        <v>0</v>
      </c>
      <c r="DA68" s="300">
        <f t="shared" si="221"/>
        <v>0</v>
      </c>
      <c r="DB68" s="300">
        <f t="shared" si="222"/>
        <v>0</v>
      </c>
      <c r="DC68" s="300">
        <f t="shared" si="223"/>
        <v>0</v>
      </c>
      <c r="DD68" s="300">
        <f t="shared" si="224"/>
        <v>0</v>
      </c>
      <c r="DE68" s="300">
        <f t="shared" si="225"/>
        <v>0</v>
      </c>
      <c r="DF68" s="300">
        <f t="shared" si="226"/>
        <v>0</v>
      </c>
      <c r="DG68" s="300">
        <f t="shared" si="227"/>
        <v>0</v>
      </c>
      <c r="DH68" s="300">
        <f t="shared" si="228"/>
        <v>0</v>
      </c>
      <c r="DI68" s="300">
        <f t="shared" si="229"/>
        <v>0</v>
      </c>
      <c r="DJ68" s="300">
        <f t="shared" si="230"/>
        <v>0</v>
      </c>
      <c r="DK68" s="300">
        <f t="shared" si="231"/>
        <v>0</v>
      </c>
      <c r="DL68" s="300">
        <f t="shared" si="232"/>
        <v>0</v>
      </c>
      <c r="DM68" s="300">
        <f t="shared" si="233"/>
        <v>7575.7769999999991</v>
      </c>
      <c r="DN68" s="300">
        <f t="shared" si="234"/>
        <v>7575.7769999999991</v>
      </c>
      <c r="DO68" s="300">
        <f t="shared" si="235"/>
        <v>7575.7769999999991</v>
      </c>
      <c r="DP68" s="300">
        <f t="shared" si="236"/>
        <v>7575.7769999999991</v>
      </c>
      <c r="DQ68" s="300">
        <f t="shared" si="237"/>
        <v>7575.7769999999991</v>
      </c>
      <c r="DR68" s="300">
        <f t="shared" si="238"/>
        <v>7575.7769999999991</v>
      </c>
      <c r="DS68" s="300">
        <f t="shared" si="239"/>
        <v>7575.7769999999991</v>
      </c>
      <c r="DT68" s="300">
        <f t="shared" si="240"/>
        <v>7575.7769999999991</v>
      </c>
      <c r="DU68" s="300">
        <f t="shared" si="241"/>
        <v>7575.7769999999991</v>
      </c>
      <c r="DV68" s="300">
        <f t="shared" si="242"/>
        <v>7575.7769999999991</v>
      </c>
      <c r="DW68" s="300">
        <f t="shared" si="243"/>
        <v>7575.7769999999991</v>
      </c>
      <c r="DX68" s="300">
        <f t="shared" si="244"/>
        <v>7575.7769999999991</v>
      </c>
      <c r="DY68" s="300">
        <f t="shared" si="245"/>
        <v>2525.2589999999991</v>
      </c>
      <c r="DZ68" s="300">
        <f t="shared" si="246"/>
        <v>2525.2589999999991</v>
      </c>
      <c r="EA68" s="300">
        <f t="shared" si="247"/>
        <v>2525.2589999999991</v>
      </c>
      <c r="EB68" s="300">
        <f t="shared" si="248"/>
        <v>2525.2589999999991</v>
      </c>
      <c r="EC68" s="300">
        <f t="shared" si="249"/>
        <v>2525.2589999999991</v>
      </c>
      <c r="ED68" s="300">
        <f t="shared" si="250"/>
        <v>2525.2589999999991</v>
      </c>
      <c r="EE68" s="300">
        <f t="shared" si="251"/>
        <v>2525.2589999999991</v>
      </c>
      <c r="EF68" s="300">
        <f t="shared" si="252"/>
        <v>2525.2589999999991</v>
      </c>
      <c r="EG68" s="300">
        <f t="shared" si="253"/>
        <v>2525.2589999999991</v>
      </c>
      <c r="EH68" s="300">
        <f t="shared" si="254"/>
        <v>2525.2589999999991</v>
      </c>
      <c r="EI68" s="300">
        <f t="shared" si="255"/>
        <v>2525.2589999999991</v>
      </c>
      <c r="EJ68" s="300">
        <f t="shared" si="256"/>
        <v>2525.2589999999991</v>
      </c>
      <c r="EK68" s="300">
        <f t="shared" si="257"/>
        <v>0</v>
      </c>
      <c r="EL68" s="300">
        <f t="shared" si="258"/>
        <v>0</v>
      </c>
      <c r="EM68" s="300">
        <f t="shared" si="259"/>
        <v>0</v>
      </c>
      <c r="EN68" s="300">
        <f t="shared" si="260"/>
        <v>0</v>
      </c>
      <c r="EO68" s="300">
        <f t="shared" si="261"/>
        <v>0</v>
      </c>
      <c r="EP68" s="300">
        <f t="shared" si="262"/>
        <v>0</v>
      </c>
      <c r="EQ68" s="300">
        <f t="shared" si="263"/>
        <v>0</v>
      </c>
      <c r="ER68" s="300">
        <f t="shared" si="264"/>
        <v>0</v>
      </c>
      <c r="ES68" s="300">
        <f t="shared" si="265"/>
        <v>0</v>
      </c>
      <c r="ET68" s="300">
        <f t="shared" si="266"/>
        <v>0</v>
      </c>
      <c r="EU68" s="300">
        <f t="shared" si="267"/>
        <v>0</v>
      </c>
      <c r="EV68" s="300">
        <f t="shared" si="268"/>
        <v>0</v>
      </c>
      <c r="EW68" s="300">
        <f t="shared" si="269"/>
        <v>0</v>
      </c>
      <c r="EX68" s="300">
        <f t="shared" si="270"/>
        <v>0</v>
      </c>
      <c r="EY68" s="300">
        <f t="shared" si="271"/>
        <v>0</v>
      </c>
      <c r="EZ68" s="300">
        <f t="shared" si="272"/>
        <v>0</v>
      </c>
      <c r="FA68" s="300">
        <f t="shared" si="273"/>
        <v>0</v>
      </c>
      <c r="FB68" s="300">
        <f t="shared" si="274"/>
        <v>0</v>
      </c>
      <c r="FC68" s="300">
        <f t="shared" si="275"/>
        <v>0</v>
      </c>
      <c r="FD68" s="300">
        <f t="shared" si="276"/>
        <v>0</v>
      </c>
      <c r="FE68" s="300">
        <f t="shared" si="277"/>
        <v>0</v>
      </c>
      <c r="FF68" s="300">
        <f t="shared" si="278"/>
        <v>0</v>
      </c>
      <c r="FG68" s="300">
        <f t="shared" si="279"/>
        <v>0</v>
      </c>
      <c r="FH68" s="300">
        <f t="shared" si="280"/>
        <v>0</v>
      </c>
      <c r="FI68" s="300">
        <f t="shared" si="281"/>
        <v>0</v>
      </c>
      <c r="FJ68" s="300">
        <f t="shared" si="282"/>
        <v>0</v>
      </c>
      <c r="FK68" s="300">
        <f t="shared" si="283"/>
        <v>0</v>
      </c>
      <c r="FL68" s="300">
        <f t="shared" si="284"/>
        <v>0</v>
      </c>
      <c r="FM68" s="300">
        <f t="shared" si="285"/>
        <v>0</v>
      </c>
      <c r="FN68" s="300">
        <f t="shared" si="286"/>
        <v>0</v>
      </c>
      <c r="FO68" s="300">
        <f t="shared" si="287"/>
        <v>0</v>
      </c>
      <c r="FP68" s="300">
        <f t="shared" si="288"/>
        <v>0</v>
      </c>
      <c r="FQ68" s="300">
        <f t="shared" si="289"/>
        <v>0</v>
      </c>
      <c r="FR68" s="300">
        <f t="shared" si="290"/>
        <v>0</v>
      </c>
      <c r="FS68" s="300">
        <f t="shared" si="291"/>
        <v>0</v>
      </c>
      <c r="FT68" s="300">
        <f t="shared" si="292"/>
        <v>0</v>
      </c>
      <c r="FU68" s="300">
        <f t="shared" si="293"/>
        <v>0</v>
      </c>
      <c r="FV68" s="300">
        <f t="shared" si="294"/>
        <v>0</v>
      </c>
      <c r="FW68" s="300">
        <f t="shared" si="295"/>
        <v>0</v>
      </c>
      <c r="FX68" s="300">
        <f t="shared" si="296"/>
        <v>0</v>
      </c>
      <c r="FY68" s="300">
        <f t="shared" si="297"/>
        <v>0</v>
      </c>
      <c r="FZ68" s="300">
        <f t="shared" si="298"/>
        <v>0</v>
      </c>
      <c r="GA68" s="300">
        <f t="shared" si="299"/>
        <v>0</v>
      </c>
      <c r="GB68" s="300">
        <f t="shared" si="300"/>
        <v>0</v>
      </c>
      <c r="GC68" s="300">
        <f t="shared" si="301"/>
        <v>0</v>
      </c>
      <c r="GD68" s="300">
        <f t="shared" si="302"/>
        <v>0</v>
      </c>
      <c r="GE68" s="300">
        <f t="shared" si="303"/>
        <v>0</v>
      </c>
      <c r="GF68" s="300">
        <f t="shared" si="304"/>
        <v>0</v>
      </c>
      <c r="GG68" s="300">
        <f t="shared" si="305"/>
        <v>0</v>
      </c>
      <c r="GH68" s="300">
        <f t="shared" si="306"/>
        <v>0</v>
      </c>
      <c r="GI68" s="300">
        <f t="shared" si="307"/>
        <v>0</v>
      </c>
      <c r="GJ68" s="300">
        <f t="shared" si="308"/>
        <v>0</v>
      </c>
      <c r="GK68" s="300">
        <f t="shared" si="309"/>
        <v>0</v>
      </c>
      <c r="GL68" s="300">
        <f t="shared" si="310"/>
        <v>0</v>
      </c>
      <c r="GM68" s="300">
        <f t="shared" si="311"/>
        <v>0</v>
      </c>
      <c r="GN68" s="300">
        <f t="shared" si="312"/>
        <v>0</v>
      </c>
      <c r="GO68" s="300">
        <f t="shared" si="313"/>
        <v>0</v>
      </c>
      <c r="GP68" s="300">
        <f t="shared" si="314"/>
        <v>0</v>
      </c>
      <c r="GQ68" s="300">
        <f t="shared" si="315"/>
        <v>0</v>
      </c>
      <c r="GR68" s="300">
        <f t="shared" si="316"/>
        <v>0</v>
      </c>
      <c r="GT68" s="120" t="str">
        <f>'Key assumptions'!$E$121</f>
        <v>$ Real (2024-2025)</v>
      </c>
      <c r="GU68" s="272"/>
      <c r="GV68" s="272"/>
      <c r="GW68" s="272"/>
      <c r="GX68" s="232">
        <f t="shared" si="219"/>
        <v>0</v>
      </c>
      <c r="GY68" s="232">
        <f t="shared" si="219"/>
        <v>90909.324000000008</v>
      </c>
      <c r="GZ68" s="232">
        <f t="shared" si="219"/>
        <v>30303.107999999982</v>
      </c>
      <c r="HA68" s="232">
        <f t="shared" si="218"/>
        <v>0</v>
      </c>
      <c r="HB68" s="232">
        <f t="shared" si="220"/>
        <v>0</v>
      </c>
      <c r="HC68" s="232">
        <f t="shared" si="220"/>
        <v>0</v>
      </c>
      <c r="HD68" s="232">
        <f t="shared" si="220"/>
        <v>0</v>
      </c>
      <c r="HE68" s="232">
        <f t="shared" si="220"/>
        <v>0</v>
      </c>
      <c r="HF68" s="232">
        <f t="shared" ref="HF68:HF114" si="317">SUM(GU68:HE68)</f>
        <v>121212.43199999999</v>
      </c>
      <c r="HG68" s="232">
        <v>0</v>
      </c>
    </row>
    <row r="69" spans="1:215" hidden="1" x14ac:dyDescent="0.2">
      <c r="A69" s="298" t="s">
        <v>233</v>
      </c>
      <c r="B69" s="334" t="s">
        <v>315</v>
      </c>
      <c r="C69" s="298" t="s">
        <v>240</v>
      </c>
      <c r="D69" s="298" t="s">
        <v>314</v>
      </c>
      <c r="E69" s="298" t="s">
        <v>269</v>
      </c>
      <c r="F69" s="299">
        <v>291.8077066666666</v>
      </c>
      <c r="G69" s="299"/>
      <c r="H69" s="299">
        <v>0</v>
      </c>
      <c r="I69" s="299">
        <v>0</v>
      </c>
      <c r="J69" s="299">
        <v>0</v>
      </c>
      <c r="K69" s="299">
        <v>0</v>
      </c>
      <c r="L69" s="299">
        <v>0</v>
      </c>
      <c r="M69" s="299">
        <v>0</v>
      </c>
      <c r="N69" s="299">
        <v>0</v>
      </c>
      <c r="O69" s="299">
        <v>0</v>
      </c>
      <c r="P69" s="299">
        <v>0</v>
      </c>
      <c r="Q69" s="299">
        <v>0</v>
      </c>
      <c r="R69" s="299">
        <v>0</v>
      </c>
      <c r="S69" s="299">
        <v>0</v>
      </c>
      <c r="T69" s="299">
        <v>0.1730769230769231</v>
      </c>
      <c r="U69" s="299">
        <v>0.1730769230769231</v>
      </c>
      <c r="V69" s="299">
        <v>0.1730769230769231</v>
      </c>
      <c r="W69" s="299">
        <v>0.1730769230769231</v>
      </c>
      <c r="X69" s="299">
        <v>0.1730769230769231</v>
      </c>
      <c r="Y69" s="299">
        <v>0.1730769230769231</v>
      </c>
      <c r="Z69" s="299">
        <v>0.1730769230769231</v>
      </c>
      <c r="AA69" s="299">
        <v>0.1730769230769231</v>
      </c>
      <c r="AB69" s="299">
        <v>0.1730769230769231</v>
      </c>
      <c r="AC69" s="299">
        <v>0.1730769230769231</v>
      </c>
      <c r="AD69" s="299">
        <v>0.1730769230769231</v>
      </c>
      <c r="AE69" s="299">
        <v>0.1730769230769231</v>
      </c>
      <c r="AF69" s="299">
        <v>5.7692307692307689E-2</v>
      </c>
      <c r="AG69" s="299">
        <v>5.7692307692307689E-2</v>
      </c>
      <c r="AH69" s="299">
        <v>5.7692307692307689E-2</v>
      </c>
      <c r="AI69" s="299">
        <v>5.7692307692307689E-2</v>
      </c>
      <c r="AJ69" s="299">
        <v>5.7692307692307689E-2</v>
      </c>
      <c r="AK69" s="299">
        <v>5.7692307692307689E-2</v>
      </c>
      <c r="AL69" s="299">
        <v>5.7692307692307689E-2</v>
      </c>
      <c r="AM69" s="299">
        <v>5.7692307692307689E-2</v>
      </c>
      <c r="AN69" s="299">
        <v>5.7692307692307689E-2</v>
      </c>
      <c r="AO69" s="299">
        <v>5.7692307692307689E-2</v>
      </c>
      <c r="AP69" s="299">
        <v>5.7692307692307689E-2</v>
      </c>
      <c r="AQ69" s="299">
        <v>5.7692307692307689E-2</v>
      </c>
      <c r="AR69" s="299">
        <v>0</v>
      </c>
      <c r="AS69" s="299">
        <v>0</v>
      </c>
      <c r="AT69" s="299">
        <v>0</v>
      </c>
      <c r="AU69" s="299">
        <v>0</v>
      </c>
      <c r="AV69" s="299">
        <v>0</v>
      </c>
      <c r="AW69" s="299">
        <v>0</v>
      </c>
      <c r="AX69" s="299">
        <v>0</v>
      </c>
      <c r="AY69" s="299">
        <v>0</v>
      </c>
      <c r="AZ69" s="299">
        <v>0</v>
      </c>
      <c r="BA69" s="299">
        <v>0</v>
      </c>
      <c r="BB69" s="299">
        <v>0</v>
      </c>
      <c r="BC69" s="299">
        <v>0</v>
      </c>
      <c r="BD69" s="299">
        <v>0</v>
      </c>
      <c r="BE69" s="299">
        <v>0</v>
      </c>
      <c r="BF69" s="299">
        <v>0</v>
      </c>
      <c r="BG69" s="299">
        <v>0</v>
      </c>
      <c r="BH69" s="299">
        <v>0</v>
      </c>
      <c r="BI69" s="299">
        <v>0</v>
      </c>
      <c r="BJ69" s="299">
        <v>0</v>
      </c>
      <c r="BK69" s="299">
        <v>0</v>
      </c>
      <c r="BL69" s="299">
        <v>0</v>
      </c>
      <c r="BM69" s="299">
        <v>0</v>
      </c>
      <c r="BN69" s="299">
        <v>0</v>
      </c>
      <c r="BO69" s="299">
        <v>0</v>
      </c>
      <c r="BP69" s="299">
        <v>0</v>
      </c>
      <c r="BQ69" s="299">
        <v>0</v>
      </c>
      <c r="BR69" s="299">
        <v>0</v>
      </c>
      <c r="BS69" s="299">
        <v>0</v>
      </c>
      <c r="BT69" s="299">
        <v>0</v>
      </c>
      <c r="BU69" s="299">
        <v>0</v>
      </c>
      <c r="BV69" s="299">
        <v>0</v>
      </c>
      <c r="BW69" s="299">
        <v>0</v>
      </c>
      <c r="BX69" s="299">
        <v>0</v>
      </c>
      <c r="BY69" s="299">
        <v>0</v>
      </c>
      <c r="BZ69" s="299">
        <v>0</v>
      </c>
      <c r="CA69" s="299">
        <v>0</v>
      </c>
      <c r="CB69" s="299">
        <v>0</v>
      </c>
      <c r="CC69" s="299">
        <v>0</v>
      </c>
      <c r="CD69" s="299">
        <v>0</v>
      </c>
      <c r="CE69" s="299">
        <v>0</v>
      </c>
      <c r="CF69" s="299">
        <v>0</v>
      </c>
      <c r="CG69" s="299">
        <v>0</v>
      </c>
      <c r="CH69" s="299">
        <v>0</v>
      </c>
      <c r="CI69" s="299">
        <v>0</v>
      </c>
      <c r="CJ69" s="299">
        <v>0</v>
      </c>
      <c r="CK69" s="299">
        <v>0</v>
      </c>
      <c r="CL69" s="299">
        <v>0</v>
      </c>
      <c r="CM69" s="299">
        <v>0</v>
      </c>
      <c r="CN69" s="299">
        <v>0</v>
      </c>
      <c r="CO69" s="299">
        <v>0</v>
      </c>
      <c r="CP69" s="299">
        <v>0</v>
      </c>
      <c r="CQ69" s="299">
        <v>0</v>
      </c>
      <c r="CR69" s="299">
        <v>0</v>
      </c>
      <c r="CS69" s="299">
        <v>0</v>
      </c>
      <c r="CT69" s="299">
        <v>0</v>
      </c>
      <c r="CU69" s="299">
        <v>0</v>
      </c>
      <c r="CV69" s="299">
        <v>0</v>
      </c>
      <c r="CW69" s="299">
        <v>0</v>
      </c>
      <c r="CX69" s="299">
        <v>0</v>
      </c>
      <c r="CY69" s="299">
        <v>0</v>
      </c>
      <c r="DA69" s="300">
        <f t="shared" ref="DA69:DA83" si="318">IF($C69&lt;&gt;"Non-labour",H69*$F69*avg_hrs,H69*$F69)</f>
        <v>0</v>
      </c>
      <c r="DB69" s="300">
        <f t="shared" ref="DB69:DB83" si="319">IF($C69&lt;&gt;"Non-labour",I69*$F69*avg_hrs,I69*$F69)</f>
        <v>0</v>
      </c>
      <c r="DC69" s="300">
        <f t="shared" ref="DC69:DC83" si="320">IF($C69&lt;&gt;"Non-labour",J69*$F69*avg_hrs,J69*$F69)</f>
        <v>0</v>
      </c>
      <c r="DD69" s="300">
        <f t="shared" ref="DD69:DD83" si="321">IF($C69&lt;&gt;"Non-labour",K69*$F69*avg_hrs,K69*$F69)</f>
        <v>0</v>
      </c>
      <c r="DE69" s="300">
        <f t="shared" ref="DE69:DE83" si="322">IF($C69&lt;&gt;"Non-labour",L69*$F69*avg_hrs,L69*$F69)</f>
        <v>0</v>
      </c>
      <c r="DF69" s="300">
        <f t="shared" ref="DF69:DF83" si="323">IF($C69&lt;&gt;"Non-labour",M69*$F69*avg_hrs,M69*$F69)</f>
        <v>0</v>
      </c>
      <c r="DG69" s="300">
        <f t="shared" ref="DG69:DG83" si="324">IF($C69&lt;&gt;"Non-labour",N69*$F69*avg_hrs,N69*$F69)</f>
        <v>0</v>
      </c>
      <c r="DH69" s="300">
        <f t="shared" ref="DH69:DH83" si="325">IF($C69&lt;&gt;"Non-labour",O69*$F69*avg_hrs,O69*$F69)</f>
        <v>0</v>
      </c>
      <c r="DI69" s="300">
        <f t="shared" ref="DI69:DI83" si="326">IF($C69&lt;&gt;"Non-labour",P69*$F69*avg_hrs,P69*$F69)</f>
        <v>0</v>
      </c>
      <c r="DJ69" s="300">
        <f t="shared" ref="DJ69:DJ83" si="327">IF($C69&lt;&gt;"Non-labour",Q69*$F69*avg_hrs,Q69*$F69)</f>
        <v>0</v>
      </c>
      <c r="DK69" s="300">
        <f t="shared" ref="DK69:DK83" si="328">IF($C69&lt;&gt;"Non-labour",R69*$F69*avg_hrs,R69*$F69)</f>
        <v>0</v>
      </c>
      <c r="DL69" s="300">
        <f t="shared" ref="DL69:DL83" si="329">IF($C69&lt;&gt;"Non-labour",S69*$F69*avg_hrs,S69*$F69)</f>
        <v>0</v>
      </c>
      <c r="DM69" s="300">
        <f t="shared" ref="DM69:DM83" si="330">IF($C69&lt;&gt;"Non-labour",T69*$F69*avg_hrs,T69*$F69)</f>
        <v>7575.7769999999991</v>
      </c>
      <c r="DN69" s="300">
        <f t="shared" ref="DN69:DN83" si="331">IF($C69&lt;&gt;"Non-labour",U69*$F69*avg_hrs,U69*$F69)</f>
        <v>7575.7769999999991</v>
      </c>
      <c r="DO69" s="300">
        <f t="shared" ref="DO69:DO83" si="332">IF($C69&lt;&gt;"Non-labour",V69*$F69*avg_hrs,V69*$F69)</f>
        <v>7575.7769999999991</v>
      </c>
      <c r="DP69" s="300">
        <f t="shared" ref="DP69:DP83" si="333">IF($C69&lt;&gt;"Non-labour",W69*$F69*avg_hrs,W69*$F69)</f>
        <v>7575.7769999999991</v>
      </c>
      <c r="DQ69" s="300">
        <f t="shared" ref="DQ69:DQ83" si="334">IF($C69&lt;&gt;"Non-labour",X69*$F69*avg_hrs,X69*$F69)</f>
        <v>7575.7769999999991</v>
      </c>
      <c r="DR69" s="300">
        <f t="shared" ref="DR69:DR83" si="335">IF($C69&lt;&gt;"Non-labour",Y69*$F69*avg_hrs,Y69*$F69)</f>
        <v>7575.7769999999991</v>
      </c>
      <c r="DS69" s="300">
        <f t="shared" ref="DS69:DS83" si="336">IF($C69&lt;&gt;"Non-labour",Z69*$F69*avg_hrs,Z69*$F69)</f>
        <v>7575.7769999999991</v>
      </c>
      <c r="DT69" s="300">
        <f t="shared" ref="DT69:DT83" si="337">IF($C69&lt;&gt;"Non-labour",AA69*$F69*avg_hrs,AA69*$F69)</f>
        <v>7575.7769999999991</v>
      </c>
      <c r="DU69" s="300">
        <f t="shared" ref="DU69:DU83" si="338">IF($C69&lt;&gt;"Non-labour",AB69*$F69*avg_hrs,AB69*$F69)</f>
        <v>7575.7769999999991</v>
      </c>
      <c r="DV69" s="300">
        <f t="shared" ref="DV69:DV83" si="339">IF($C69&lt;&gt;"Non-labour",AC69*$F69*avg_hrs,AC69*$F69)</f>
        <v>7575.7769999999991</v>
      </c>
      <c r="DW69" s="300">
        <f t="shared" ref="DW69:DW83" si="340">IF($C69&lt;&gt;"Non-labour",AD69*$F69*avg_hrs,AD69*$F69)</f>
        <v>7575.7769999999991</v>
      </c>
      <c r="DX69" s="300">
        <f t="shared" ref="DX69:DX83" si="341">IF($C69&lt;&gt;"Non-labour",AE69*$F69*avg_hrs,AE69*$F69)</f>
        <v>7575.7769999999991</v>
      </c>
      <c r="DY69" s="300">
        <f t="shared" ref="DY69:DY83" si="342">IF($C69&lt;&gt;"Non-labour",AF69*$F69*avg_hrs,AF69*$F69)</f>
        <v>2525.2589999999991</v>
      </c>
      <c r="DZ69" s="300">
        <f t="shared" ref="DZ69:DZ83" si="343">IF($C69&lt;&gt;"Non-labour",AG69*$F69*avg_hrs,AG69*$F69)</f>
        <v>2525.2589999999991</v>
      </c>
      <c r="EA69" s="300">
        <f t="shared" ref="EA69:EA83" si="344">IF($C69&lt;&gt;"Non-labour",AH69*$F69*avg_hrs,AH69*$F69)</f>
        <v>2525.2589999999991</v>
      </c>
      <c r="EB69" s="300">
        <f t="shared" ref="EB69:EB83" si="345">IF($C69&lt;&gt;"Non-labour",AI69*$F69*avg_hrs,AI69*$F69)</f>
        <v>2525.2589999999991</v>
      </c>
      <c r="EC69" s="300">
        <f t="shared" ref="EC69:EC83" si="346">IF($C69&lt;&gt;"Non-labour",AJ69*$F69*avg_hrs,AJ69*$F69)</f>
        <v>2525.2589999999991</v>
      </c>
      <c r="ED69" s="300">
        <f t="shared" ref="ED69:ED83" si="347">IF($C69&lt;&gt;"Non-labour",AK69*$F69*avg_hrs,AK69*$F69)</f>
        <v>2525.2589999999991</v>
      </c>
      <c r="EE69" s="300">
        <f t="shared" ref="EE69:EE83" si="348">IF($C69&lt;&gt;"Non-labour",AL69*$F69*avg_hrs,AL69*$F69)</f>
        <v>2525.2589999999991</v>
      </c>
      <c r="EF69" s="300">
        <f t="shared" ref="EF69:EF83" si="349">IF($C69&lt;&gt;"Non-labour",AM69*$F69*avg_hrs,AM69*$F69)</f>
        <v>2525.2589999999991</v>
      </c>
      <c r="EG69" s="300">
        <f t="shared" ref="EG69:EG83" si="350">IF($C69&lt;&gt;"Non-labour",AN69*$F69*avg_hrs,AN69*$F69)</f>
        <v>2525.2589999999991</v>
      </c>
      <c r="EH69" s="300">
        <f t="shared" ref="EH69:EH83" si="351">IF($C69&lt;&gt;"Non-labour",AO69*$F69*avg_hrs,AO69*$F69)</f>
        <v>2525.2589999999991</v>
      </c>
      <c r="EI69" s="300">
        <f t="shared" ref="EI69:EI83" si="352">IF($C69&lt;&gt;"Non-labour",AP69*$F69*avg_hrs,AP69*$F69)</f>
        <v>2525.2589999999991</v>
      </c>
      <c r="EJ69" s="300">
        <f t="shared" ref="EJ69:EJ83" si="353">IF($C69&lt;&gt;"Non-labour",AQ69*$F69*avg_hrs,AQ69*$F69)</f>
        <v>2525.2589999999991</v>
      </c>
      <c r="EK69" s="300">
        <f t="shared" ref="EK69:EK83" si="354">IF($C69&lt;&gt;"Non-labour",AR69*$F69*avg_hrs,AR69*$F69)</f>
        <v>0</v>
      </c>
      <c r="EL69" s="300">
        <f t="shared" ref="EL69:EL83" si="355">IF($C69&lt;&gt;"Non-labour",AS69*$F69*avg_hrs,AS69*$F69)</f>
        <v>0</v>
      </c>
      <c r="EM69" s="300">
        <f t="shared" ref="EM69:EM83" si="356">IF($C69&lt;&gt;"Non-labour",AT69*$F69*avg_hrs,AT69*$F69)</f>
        <v>0</v>
      </c>
      <c r="EN69" s="300">
        <f t="shared" ref="EN69:EN83" si="357">IF($C69&lt;&gt;"Non-labour",AU69*$F69*avg_hrs,AU69*$F69)</f>
        <v>0</v>
      </c>
      <c r="EO69" s="300">
        <f t="shared" ref="EO69:EO83" si="358">IF($C69&lt;&gt;"Non-labour",AV69*$F69*avg_hrs,AV69*$F69)</f>
        <v>0</v>
      </c>
      <c r="EP69" s="300">
        <f t="shared" ref="EP69:EP83" si="359">IF($C69&lt;&gt;"Non-labour",AW69*$F69*avg_hrs,AW69*$F69)</f>
        <v>0</v>
      </c>
      <c r="EQ69" s="300">
        <f t="shared" ref="EQ69:EQ83" si="360">IF($C69&lt;&gt;"Non-labour",AX69*$F69*avg_hrs,AX69*$F69)</f>
        <v>0</v>
      </c>
      <c r="ER69" s="300">
        <f t="shared" ref="ER69:ER83" si="361">IF($C69&lt;&gt;"Non-labour",AY69*$F69*avg_hrs,AY69*$F69)</f>
        <v>0</v>
      </c>
      <c r="ES69" s="300">
        <f t="shared" ref="ES69:ES83" si="362">IF($C69&lt;&gt;"Non-labour",AZ69*$F69*avg_hrs,AZ69*$F69)</f>
        <v>0</v>
      </c>
      <c r="ET69" s="300">
        <f t="shared" ref="ET69:ET83" si="363">IF($C69&lt;&gt;"Non-labour",BA69*$F69*avg_hrs,BA69*$F69)</f>
        <v>0</v>
      </c>
      <c r="EU69" s="300">
        <f t="shared" ref="EU69:EU83" si="364">IF($C69&lt;&gt;"Non-labour",BB69*$F69*avg_hrs,BB69*$F69)</f>
        <v>0</v>
      </c>
      <c r="EV69" s="300">
        <f t="shared" ref="EV69:EV83" si="365">IF($C69&lt;&gt;"Non-labour",BC69*$F69*avg_hrs,BC69*$F69)</f>
        <v>0</v>
      </c>
      <c r="EW69" s="300">
        <f t="shared" ref="EW69:EW83" si="366">IF($C69&lt;&gt;"Non-labour",BD69*$F69*avg_hrs,BD69*$F69)</f>
        <v>0</v>
      </c>
      <c r="EX69" s="300">
        <f t="shared" ref="EX69:EX83" si="367">IF($C69&lt;&gt;"Non-labour",BE69*$F69*avg_hrs,BE69*$F69)</f>
        <v>0</v>
      </c>
      <c r="EY69" s="300">
        <f t="shared" ref="EY69:EY83" si="368">IF($C69&lt;&gt;"Non-labour",BF69*$F69*avg_hrs,BF69*$F69)</f>
        <v>0</v>
      </c>
      <c r="EZ69" s="300">
        <f t="shared" ref="EZ69:EZ83" si="369">IF($C69&lt;&gt;"Non-labour",BG69*$F69*avg_hrs,BG69*$F69)</f>
        <v>0</v>
      </c>
      <c r="FA69" s="300">
        <f t="shared" ref="FA69:FA83" si="370">IF($C69&lt;&gt;"Non-labour",BH69*$F69*avg_hrs,BH69*$F69)</f>
        <v>0</v>
      </c>
      <c r="FB69" s="300">
        <f t="shared" ref="FB69:FB83" si="371">IF($C69&lt;&gt;"Non-labour",BI69*$F69*avg_hrs,BI69*$F69)</f>
        <v>0</v>
      </c>
      <c r="FC69" s="300">
        <f t="shared" ref="FC69:FC83" si="372">IF($C69&lt;&gt;"Non-labour",BJ69*$F69*avg_hrs,BJ69*$F69)</f>
        <v>0</v>
      </c>
      <c r="FD69" s="300">
        <f t="shared" ref="FD69:FD83" si="373">IF($C69&lt;&gt;"Non-labour",BK69*$F69*avg_hrs,BK69*$F69)</f>
        <v>0</v>
      </c>
      <c r="FE69" s="300">
        <f t="shared" ref="FE69:FE83" si="374">IF($C69&lt;&gt;"Non-labour",BL69*$F69*avg_hrs,BL69*$F69)</f>
        <v>0</v>
      </c>
      <c r="FF69" s="300">
        <f t="shared" ref="FF69:FF83" si="375">IF($C69&lt;&gt;"Non-labour",BM69*$F69*avg_hrs,BM69*$F69)</f>
        <v>0</v>
      </c>
      <c r="FG69" s="300">
        <f t="shared" ref="FG69:FG83" si="376">IF($C69&lt;&gt;"Non-labour",BN69*$F69*avg_hrs,BN69*$F69)</f>
        <v>0</v>
      </c>
      <c r="FH69" s="300">
        <f t="shared" ref="FH69:FH83" si="377">IF($C69&lt;&gt;"Non-labour",BO69*$F69*avg_hrs,BO69*$F69)</f>
        <v>0</v>
      </c>
      <c r="FI69" s="300">
        <f t="shared" ref="FI69:FI83" si="378">IF($C69&lt;&gt;"Non-labour",BP69*$F69*avg_hrs,BP69*$F69)</f>
        <v>0</v>
      </c>
      <c r="FJ69" s="300">
        <f t="shared" ref="FJ69:FJ83" si="379">IF($C69&lt;&gt;"Non-labour",BQ69*$F69*avg_hrs,BQ69*$F69)</f>
        <v>0</v>
      </c>
      <c r="FK69" s="300">
        <f t="shared" ref="FK69:FK83" si="380">IF($C69&lt;&gt;"Non-labour",BR69*$F69*avg_hrs,BR69*$F69)</f>
        <v>0</v>
      </c>
      <c r="FL69" s="300">
        <f t="shared" ref="FL69:FL83" si="381">IF($C69&lt;&gt;"Non-labour",BS69*$F69*avg_hrs,BS69*$F69)</f>
        <v>0</v>
      </c>
      <c r="FM69" s="300">
        <f t="shared" ref="FM69:FM83" si="382">IF($C69&lt;&gt;"Non-labour",BT69*$F69*avg_hrs,BT69*$F69)</f>
        <v>0</v>
      </c>
      <c r="FN69" s="300">
        <f t="shared" ref="FN69:FN83" si="383">IF($C69&lt;&gt;"Non-labour",BU69*$F69*avg_hrs,BU69*$F69)</f>
        <v>0</v>
      </c>
      <c r="FO69" s="300">
        <f t="shared" ref="FO69:FO83" si="384">IF($C69&lt;&gt;"Non-labour",BV69*$F69*avg_hrs,BV69*$F69)</f>
        <v>0</v>
      </c>
      <c r="FP69" s="300">
        <f t="shared" ref="FP69:FP83" si="385">IF($C69&lt;&gt;"Non-labour",BW69*$F69*avg_hrs,BW69*$F69)</f>
        <v>0</v>
      </c>
      <c r="FQ69" s="300">
        <f t="shared" ref="FQ69:FQ83" si="386">IF($C69&lt;&gt;"Non-labour",BX69*$F69*avg_hrs,BX69*$F69)</f>
        <v>0</v>
      </c>
      <c r="FR69" s="300">
        <f t="shared" ref="FR69:FR83" si="387">IF($C69&lt;&gt;"Non-labour",BY69*$F69*avg_hrs,BY69*$F69)</f>
        <v>0</v>
      </c>
      <c r="FS69" s="300">
        <f t="shared" ref="FS69:FS83" si="388">IF($C69&lt;&gt;"Non-labour",BZ69*$F69*avg_hrs,BZ69*$F69)</f>
        <v>0</v>
      </c>
      <c r="FT69" s="300">
        <f t="shared" ref="FT69:FT83" si="389">IF($C69&lt;&gt;"Non-labour",CA69*$F69*avg_hrs,CA69*$F69)</f>
        <v>0</v>
      </c>
      <c r="FU69" s="300">
        <f t="shared" ref="FU69:FU83" si="390">IF($C69&lt;&gt;"Non-labour",CB69*$F69*avg_hrs,CB69*$F69)</f>
        <v>0</v>
      </c>
      <c r="FV69" s="300">
        <f t="shared" ref="FV69:FV83" si="391">IF($C69&lt;&gt;"Non-labour",CC69*$F69*avg_hrs,CC69*$F69)</f>
        <v>0</v>
      </c>
      <c r="FW69" s="300">
        <f t="shared" ref="FW69:FW83" si="392">IF($C69&lt;&gt;"Non-labour",CD69*$F69*avg_hrs,CD69*$F69)</f>
        <v>0</v>
      </c>
      <c r="FX69" s="300">
        <f t="shared" ref="FX69:FX83" si="393">IF($C69&lt;&gt;"Non-labour",CE69*$F69*avg_hrs,CE69*$F69)</f>
        <v>0</v>
      </c>
      <c r="FY69" s="300">
        <f t="shared" ref="FY69:FY83" si="394">IF($C69&lt;&gt;"Non-labour",CF69*$F69*avg_hrs,CF69*$F69)</f>
        <v>0</v>
      </c>
      <c r="FZ69" s="300">
        <f t="shared" ref="FZ69:FZ83" si="395">IF($C69&lt;&gt;"Non-labour",CG69*$F69*avg_hrs,CG69*$F69)</f>
        <v>0</v>
      </c>
      <c r="GA69" s="300">
        <f t="shared" ref="GA69:GA83" si="396">IF($C69&lt;&gt;"Non-labour",CH69*$F69*avg_hrs,CH69*$F69)</f>
        <v>0</v>
      </c>
      <c r="GB69" s="300">
        <f t="shared" ref="GB69:GB83" si="397">IF($C69&lt;&gt;"Non-labour",CI69*$F69*avg_hrs,CI69*$F69)</f>
        <v>0</v>
      </c>
      <c r="GC69" s="300">
        <f t="shared" ref="GC69:GC83" si="398">IF($C69&lt;&gt;"Non-labour",CJ69*$F69*avg_hrs,CJ69*$F69)</f>
        <v>0</v>
      </c>
      <c r="GD69" s="300">
        <f t="shared" ref="GD69:GD83" si="399">IF($C69&lt;&gt;"Non-labour",CK69*$F69*avg_hrs,CK69*$F69)</f>
        <v>0</v>
      </c>
      <c r="GE69" s="300">
        <f t="shared" ref="GE69:GE83" si="400">IF($C69&lt;&gt;"Non-labour",CL69*$F69*avg_hrs,CL69*$F69)</f>
        <v>0</v>
      </c>
      <c r="GF69" s="300">
        <f t="shared" ref="GF69:GF83" si="401">IF($C69&lt;&gt;"Non-labour",CM69*$F69*avg_hrs,CM69*$F69)</f>
        <v>0</v>
      </c>
      <c r="GG69" s="300">
        <f t="shared" ref="GG69:GG83" si="402">IF($C69&lt;&gt;"Non-labour",CN69*$F69*avg_hrs,CN69*$F69)</f>
        <v>0</v>
      </c>
      <c r="GH69" s="300">
        <f t="shared" ref="GH69:GH83" si="403">IF($C69&lt;&gt;"Non-labour",CO69*$F69*avg_hrs,CO69*$F69)</f>
        <v>0</v>
      </c>
      <c r="GI69" s="300">
        <f t="shared" ref="GI69:GI83" si="404">IF($C69&lt;&gt;"Non-labour",CP69*$F69*avg_hrs,CP69*$F69)</f>
        <v>0</v>
      </c>
      <c r="GJ69" s="300">
        <f t="shared" ref="GJ69:GJ83" si="405">IF($C69&lt;&gt;"Non-labour",CQ69*$F69*avg_hrs,CQ69*$F69)</f>
        <v>0</v>
      </c>
      <c r="GK69" s="300">
        <f t="shared" ref="GK69:GK83" si="406">IF($C69&lt;&gt;"Non-labour",CR69*$F69*avg_hrs,CR69*$F69)</f>
        <v>0</v>
      </c>
      <c r="GL69" s="300">
        <f t="shared" ref="GL69:GL83" si="407">IF($C69&lt;&gt;"Non-labour",CS69*$F69*avg_hrs,CS69*$F69)</f>
        <v>0</v>
      </c>
      <c r="GM69" s="300">
        <f t="shared" ref="GM69:GM83" si="408">IF($C69&lt;&gt;"Non-labour",CT69*$F69*avg_hrs,CT69*$F69)</f>
        <v>0</v>
      </c>
      <c r="GN69" s="300">
        <f t="shared" ref="GN69:GN83" si="409">IF($C69&lt;&gt;"Non-labour",CU69*$F69*avg_hrs,CU69*$F69)</f>
        <v>0</v>
      </c>
      <c r="GO69" s="300">
        <f t="shared" ref="GO69:GO83" si="410">IF($C69&lt;&gt;"Non-labour",CV69*$F69*avg_hrs,CV69*$F69)</f>
        <v>0</v>
      </c>
      <c r="GP69" s="300">
        <f t="shared" ref="GP69:GP83" si="411">IF($C69&lt;&gt;"Non-labour",CW69*$F69*avg_hrs,CW69*$F69)</f>
        <v>0</v>
      </c>
      <c r="GQ69" s="300">
        <f t="shared" ref="GQ69:GQ83" si="412">IF($C69&lt;&gt;"Non-labour",CX69*$F69*avg_hrs,CX69*$F69)</f>
        <v>0</v>
      </c>
      <c r="GR69" s="300">
        <f t="shared" ref="GR69:GR83" si="413">IF($C69&lt;&gt;"Non-labour",CY69*$F69*avg_hrs,CY69*$F69)</f>
        <v>0</v>
      </c>
      <c r="GT69" s="120" t="str">
        <f>'Key assumptions'!$E$121</f>
        <v>$ Real (2024-2025)</v>
      </c>
      <c r="GU69" s="272"/>
      <c r="GV69" s="272"/>
      <c r="GW69" s="272"/>
      <c r="GX69" s="232">
        <f t="shared" si="219"/>
        <v>0</v>
      </c>
      <c r="GY69" s="232">
        <f t="shared" si="219"/>
        <v>90909.324000000008</v>
      </c>
      <c r="GZ69" s="232">
        <f t="shared" si="219"/>
        <v>30303.107999999982</v>
      </c>
      <c r="HA69" s="232">
        <f t="shared" si="218"/>
        <v>0</v>
      </c>
      <c r="HB69" s="232">
        <f t="shared" si="220"/>
        <v>0</v>
      </c>
      <c r="HC69" s="232">
        <f t="shared" si="220"/>
        <v>0</v>
      </c>
      <c r="HD69" s="232">
        <f t="shared" si="220"/>
        <v>0</v>
      </c>
      <c r="HE69" s="232">
        <f t="shared" si="220"/>
        <v>0</v>
      </c>
      <c r="HF69" s="232">
        <f t="shared" ref="HF69:HF83" si="414">SUM(GU69:HE69)</f>
        <v>121212.43199999999</v>
      </c>
      <c r="HG69" s="232">
        <v>0</v>
      </c>
    </row>
    <row r="70" spans="1:215" hidden="1" x14ac:dyDescent="0.2">
      <c r="A70" s="298" t="s">
        <v>231</v>
      </c>
      <c r="B70" s="334" t="s">
        <v>316</v>
      </c>
      <c r="C70" s="298" t="s">
        <v>240</v>
      </c>
      <c r="D70" s="298" t="s">
        <v>317</v>
      </c>
      <c r="E70" s="298" t="s">
        <v>318</v>
      </c>
      <c r="F70" s="299">
        <v>29.662222222222223</v>
      </c>
      <c r="G70" s="299"/>
      <c r="H70" s="299">
        <v>1</v>
      </c>
      <c r="I70" s="299">
        <v>1</v>
      </c>
      <c r="J70" s="299">
        <v>1</v>
      </c>
      <c r="K70" s="299">
        <v>1</v>
      </c>
      <c r="L70" s="299">
        <v>1</v>
      </c>
      <c r="M70" s="299">
        <v>1</v>
      </c>
      <c r="N70" s="299">
        <v>1</v>
      </c>
      <c r="O70" s="299">
        <v>1</v>
      </c>
      <c r="P70" s="299">
        <v>1</v>
      </c>
      <c r="Q70" s="299">
        <v>1</v>
      </c>
      <c r="R70" s="299">
        <v>1</v>
      </c>
      <c r="S70" s="299">
        <v>1</v>
      </c>
      <c r="T70" s="299">
        <v>0</v>
      </c>
      <c r="U70" s="299">
        <v>0</v>
      </c>
      <c r="V70" s="299">
        <v>0</v>
      </c>
      <c r="W70" s="299">
        <v>0</v>
      </c>
      <c r="X70" s="299">
        <v>0</v>
      </c>
      <c r="Y70" s="299">
        <v>0</v>
      </c>
      <c r="Z70" s="299">
        <v>0</v>
      </c>
      <c r="AA70" s="299">
        <v>0</v>
      </c>
      <c r="AB70" s="299">
        <v>0</v>
      </c>
      <c r="AC70" s="299">
        <v>0</v>
      </c>
      <c r="AD70" s="299">
        <v>0</v>
      </c>
      <c r="AE70" s="299">
        <v>0</v>
      </c>
      <c r="AF70" s="299">
        <v>0</v>
      </c>
      <c r="AG70" s="299">
        <v>0</v>
      </c>
      <c r="AH70" s="299">
        <v>0</v>
      </c>
      <c r="AI70" s="299">
        <v>0</v>
      </c>
      <c r="AJ70" s="299">
        <v>0</v>
      </c>
      <c r="AK70" s="299">
        <v>0</v>
      </c>
      <c r="AL70" s="299">
        <v>0</v>
      </c>
      <c r="AM70" s="299">
        <v>0</v>
      </c>
      <c r="AN70" s="299">
        <v>0</v>
      </c>
      <c r="AO70" s="299">
        <v>0</v>
      </c>
      <c r="AP70" s="299">
        <v>0</v>
      </c>
      <c r="AQ70" s="299">
        <v>0</v>
      </c>
      <c r="AR70" s="299">
        <v>0</v>
      </c>
      <c r="AS70" s="299">
        <v>0</v>
      </c>
      <c r="AT70" s="299">
        <v>0</v>
      </c>
      <c r="AU70" s="299">
        <v>0</v>
      </c>
      <c r="AV70" s="299">
        <v>0</v>
      </c>
      <c r="AW70" s="299">
        <v>0</v>
      </c>
      <c r="AX70" s="299">
        <v>0</v>
      </c>
      <c r="AY70" s="299">
        <v>0</v>
      </c>
      <c r="AZ70" s="299">
        <v>0</v>
      </c>
      <c r="BA70" s="299">
        <v>0</v>
      </c>
      <c r="BB70" s="299">
        <v>0</v>
      </c>
      <c r="BC70" s="299">
        <v>0</v>
      </c>
      <c r="BD70" s="299">
        <v>0</v>
      </c>
      <c r="BE70" s="299">
        <v>0</v>
      </c>
      <c r="BF70" s="299">
        <v>0</v>
      </c>
      <c r="BG70" s="299">
        <v>0</v>
      </c>
      <c r="BH70" s="299">
        <v>0</v>
      </c>
      <c r="BI70" s="299">
        <v>0</v>
      </c>
      <c r="BJ70" s="299">
        <v>0</v>
      </c>
      <c r="BK70" s="299">
        <v>0</v>
      </c>
      <c r="BL70" s="299">
        <v>0</v>
      </c>
      <c r="BM70" s="299">
        <v>0</v>
      </c>
      <c r="BN70" s="299">
        <v>0</v>
      </c>
      <c r="BO70" s="299">
        <v>0</v>
      </c>
      <c r="BP70" s="299">
        <v>0</v>
      </c>
      <c r="BQ70" s="299">
        <v>0</v>
      </c>
      <c r="BR70" s="299">
        <v>0</v>
      </c>
      <c r="BS70" s="299">
        <v>0</v>
      </c>
      <c r="BT70" s="299">
        <v>0</v>
      </c>
      <c r="BU70" s="299">
        <v>0</v>
      </c>
      <c r="BV70" s="299">
        <v>0</v>
      </c>
      <c r="BW70" s="299">
        <v>0</v>
      </c>
      <c r="BX70" s="299">
        <v>0</v>
      </c>
      <c r="BY70" s="299">
        <v>0</v>
      </c>
      <c r="BZ70" s="299">
        <v>0</v>
      </c>
      <c r="CA70" s="299">
        <v>0</v>
      </c>
      <c r="CB70" s="299">
        <v>0</v>
      </c>
      <c r="CC70" s="299">
        <v>0</v>
      </c>
      <c r="CD70" s="299">
        <v>0</v>
      </c>
      <c r="CE70" s="299">
        <v>0</v>
      </c>
      <c r="CF70" s="299">
        <v>0</v>
      </c>
      <c r="CG70" s="299">
        <v>0</v>
      </c>
      <c r="CH70" s="299">
        <v>0</v>
      </c>
      <c r="CI70" s="299">
        <v>0</v>
      </c>
      <c r="CJ70" s="299">
        <v>0</v>
      </c>
      <c r="CK70" s="299">
        <v>0</v>
      </c>
      <c r="CL70" s="299">
        <v>0</v>
      </c>
      <c r="CM70" s="299">
        <v>0</v>
      </c>
      <c r="CN70" s="299">
        <v>0</v>
      </c>
      <c r="CO70" s="299">
        <v>0</v>
      </c>
      <c r="CP70" s="299">
        <v>0</v>
      </c>
      <c r="CQ70" s="299">
        <v>0</v>
      </c>
      <c r="CR70" s="299">
        <v>0</v>
      </c>
      <c r="CS70" s="299">
        <v>0</v>
      </c>
      <c r="CT70" s="299">
        <v>0</v>
      </c>
      <c r="CU70" s="299">
        <v>0</v>
      </c>
      <c r="CV70" s="299">
        <v>0</v>
      </c>
      <c r="CW70" s="299">
        <v>0</v>
      </c>
      <c r="CX70" s="299">
        <v>0</v>
      </c>
      <c r="CY70" s="299">
        <v>0</v>
      </c>
      <c r="DA70" s="300">
        <f t="shared" si="318"/>
        <v>4449.333333333333</v>
      </c>
      <c r="DB70" s="300">
        <f t="shared" si="319"/>
        <v>4449.333333333333</v>
      </c>
      <c r="DC70" s="300">
        <f t="shared" si="320"/>
        <v>4449.333333333333</v>
      </c>
      <c r="DD70" s="300">
        <f t="shared" si="321"/>
        <v>4449.333333333333</v>
      </c>
      <c r="DE70" s="300">
        <f t="shared" si="322"/>
        <v>4449.333333333333</v>
      </c>
      <c r="DF70" s="300">
        <f t="shared" si="323"/>
        <v>4449.333333333333</v>
      </c>
      <c r="DG70" s="300">
        <f t="shared" si="324"/>
        <v>4449.333333333333</v>
      </c>
      <c r="DH70" s="300">
        <f t="shared" si="325"/>
        <v>4449.333333333333</v>
      </c>
      <c r="DI70" s="300">
        <f t="shared" si="326"/>
        <v>4449.333333333333</v>
      </c>
      <c r="DJ70" s="300">
        <f t="shared" si="327"/>
        <v>4449.333333333333</v>
      </c>
      <c r="DK70" s="300">
        <f t="shared" si="328"/>
        <v>4449.333333333333</v>
      </c>
      <c r="DL70" s="300">
        <f t="shared" si="329"/>
        <v>4449.333333333333</v>
      </c>
      <c r="DM70" s="300">
        <f t="shared" si="330"/>
        <v>0</v>
      </c>
      <c r="DN70" s="300">
        <f t="shared" si="331"/>
        <v>0</v>
      </c>
      <c r="DO70" s="300">
        <f t="shared" si="332"/>
        <v>0</v>
      </c>
      <c r="DP70" s="300">
        <f t="shared" si="333"/>
        <v>0</v>
      </c>
      <c r="DQ70" s="300">
        <f t="shared" si="334"/>
        <v>0</v>
      </c>
      <c r="DR70" s="300">
        <f t="shared" si="335"/>
        <v>0</v>
      </c>
      <c r="DS70" s="300">
        <f t="shared" si="336"/>
        <v>0</v>
      </c>
      <c r="DT70" s="300">
        <f t="shared" si="337"/>
        <v>0</v>
      </c>
      <c r="DU70" s="300">
        <f t="shared" si="338"/>
        <v>0</v>
      </c>
      <c r="DV70" s="300">
        <f t="shared" si="339"/>
        <v>0</v>
      </c>
      <c r="DW70" s="300">
        <f t="shared" si="340"/>
        <v>0</v>
      </c>
      <c r="DX70" s="300">
        <f t="shared" si="341"/>
        <v>0</v>
      </c>
      <c r="DY70" s="300">
        <f t="shared" si="342"/>
        <v>0</v>
      </c>
      <c r="DZ70" s="300">
        <f t="shared" si="343"/>
        <v>0</v>
      </c>
      <c r="EA70" s="300">
        <f t="shared" si="344"/>
        <v>0</v>
      </c>
      <c r="EB70" s="300">
        <f t="shared" si="345"/>
        <v>0</v>
      </c>
      <c r="EC70" s="300">
        <f t="shared" si="346"/>
        <v>0</v>
      </c>
      <c r="ED70" s="300">
        <f t="shared" si="347"/>
        <v>0</v>
      </c>
      <c r="EE70" s="300">
        <f t="shared" si="348"/>
        <v>0</v>
      </c>
      <c r="EF70" s="300">
        <f t="shared" si="349"/>
        <v>0</v>
      </c>
      <c r="EG70" s="300">
        <f t="shared" si="350"/>
        <v>0</v>
      </c>
      <c r="EH70" s="300">
        <f t="shared" si="351"/>
        <v>0</v>
      </c>
      <c r="EI70" s="300">
        <f t="shared" si="352"/>
        <v>0</v>
      </c>
      <c r="EJ70" s="300">
        <f t="shared" si="353"/>
        <v>0</v>
      </c>
      <c r="EK70" s="300">
        <f t="shared" si="354"/>
        <v>0</v>
      </c>
      <c r="EL70" s="300">
        <f t="shared" si="355"/>
        <v>0</v>
      </c>
      <c r="EM70" s="300">
        <f t="shared" si="356"/>
        <v>0</v>
      </c>
      <c r="EN70" s="300">
        <f t="shared" si="357"/>
        <v>0</v>
      </c>
      <c r="EO70" s="300">
        <f t="shared" si="358"/>
        <v>0</v>
      </c>
      <c r="EP70" s="300">
        <f t="shared" si="359"/>
        <v>0</v>
      </c>
      <c r="EQ70" s="300">
        <f t="shared" si="360"/>
        <v>0</v>
      </c>
      <c r="ER70" s="300">
        <f t="shared" si="361"/>
        <v>0</v>
      </c>
      <c r="ES70" s="300">
        <f t="shared" si="362"/>
        <v>0</v>
      </c>
      <c r="ET70" s="300">
        <f t="shared" si="363"/>
        <v>0</v>
      </c>
      <c r="EU70" s="300">
        <f t="shared" si="364"/>
        <v>0</v>
      </c>
      <c r="EV70" s="300">
        <f t="shared" si="365"/>
        <v>0</v>
      </c>
      <c r="EW70" s="300">
        <f t="shared" si="366"/>
        <v>0</v>
      </c>
      <c r="EX70" s="300">
        <f t="shared" si="367"/>
        <v>0</v>
      </c>
      <c r="EY70" s="300">
        <f t="shared" si="368"/>
        <v>0</v>
      </c>
      <c r="EZ70" s="300">
        <f t="shared" si="369"/>
        <v>0</v>
      </c>
      <c r="FA70" s="300">
        <f t="shared" si="370"/>
        <v>0</v>
      </c>
      <c r="FB70" s="300">
        <f t="shared" si="371"/>
        <v>0</v>
      </c>
      <c r="FC70" s="300">
        <f t="shared" si="372"/>
        <v>0</v>
      </c>
      <c r="FD70" s="300">
        <f t="shared" si="373"/>
        <v>0</v>
      </c>
      <c r="FE70" s="300">
        <f t="shared" si="374"/>
        <v>0</v>
      </c>
      <c r="FF70" s="300">
        <f t="shared" si="375"/>
        <v>0</v>
      </c>
      <c r="FG70" s="300">
        <f t="shared" si="376"/>
        <v>0</v>
      </c>
      <c r="FH70" s="300">
        <f t="shared" si="377"/>
        <v>0</v>
      </c>
      <c r="FI70" s="300">
        <f t="shared" si="378"/>
        <v>0</v>
      </c>
      <c r="FJ70" s="300">
        <f t="shared" si="379"/>
        <v>0</v>
      </c>
      <c r="FK70" s="300">
        <f t="shared" si="380"/>
        <v>0</v>
      </c>
      <c r="FL70" s="300">
        <f t="shared" si="381"/>
        <v>0</v>
      </c>
      <c r="FM70" s="300">
        <f t="shared" si="382"/>
        <v>0</v>
      </c>
      <c r="FN70" s="300">
        <f t="shared" si="383"/>
        <v>0</v>
      </c>
      <c r="FO70" s="300">
        <f t="shared" si="384"/>
        <v>0</v>
      </c>
      <c r="FP70" s="300">
        <f t="shared" si="385"/>
        <v>0</v>
      </c>
      <c r="FQ70" s="300">
        <f t="shared" si="386"/>
        <v>0</v>
      </c>
      <c r="FR70" s="300">
        <f t="shared" si="387"/>
        <v>0</v>
      </c>
      <c r="FS70" s="300">
        <f t="shared" si="388"/>
        <v>0</v>
      </c>
      <c r="FT70" s="300">
        <f t="shared" si="389"/>
        <v>0</v>
      </c>
      <c r="FU70" s="300">
        <f t="shared" si="390"/>
        <v>0</v>
      </c>
      <c r="FV70" s="300">
        <f t="shared" si="391"/>
        <v>0</v>
      </c>
      <c r="FW70" s="300">
        <f t="shared" si="392"/>
        <v>0</v>
      </c>
      <c r="FX70" s="300">
        <f t="shared" si="393"/>
        <v>0</v>
      </c>
      <c r="FY70" s="300">
        <f t="shared" si="394"/>
        <v>0</v>
      </c>
      <c r="FZ70" s="300">
        <f t="shared" si="395"/>
        <v>0</v>
      </c>
      <c r="GA70" s="300">
        <f t="shared" si="396"/>
        <v>0</v>
      </c>
      <c r="GB70" s="300">
        <f t="shared" si="397"/>
        <v>0</v>
      </c>
      <c r="GC70" s="300">
        <f t="shared" si="398"/>
        <v>0</v>
      </c>
      <c r="GD70" s="300">
        <f t="shared" si="399"/>
        <v>0</v>
      </c>
      <c r="GE70" s="300">
        <f t="shared" si="400"/>
        <v>0</v>
      </c>
      <c r="GF70" s="300">
        <f t="shared" si="401"/>
        <v>0</v>
      </c>
      <c r="GG70" s="300">
        <f t="shared" si="402"/>
        <v>0</v>
      </c>
      <c r="GH70" s="300">
        <f t="shared" si="403"/>
        <v>0</v>
      </c>
      <c r="GI70" s="300">
        <f t="shared" si="404"/>
        <v>0</v>
      </c>
      <c r="GJ70" s="300">
        <f t="shared" si="405"/>
        <v>0</v>
      </c>
      <c r="GK70" s="300">
        <f t="shared" si="406"/>
        <v>0</v>
      </c>
      <c r="GL70" s="300">
        <f t="shared" si="407"/>
        <v>0</v>
      </c>
      <c r="GM70" s="300">
        <f t="shared" si="408"/>
        <v>0</v>
      </c>
      <c r="GN70" s="300">
        <f t="shared" si="409"/>
        <v>0</v>
      </c>
      <c r="GO70" s="300">
        <f t="shared" si="410"/>
        <v>0</v>
      </c>
      <c r="GP70" s="300">
        <f t="shared" si="411"/>
        <v>0</v>
      </c>
      <c r="GQ70" s="300">
        <f t="shared" si="412"/>
        <v>0</v>
      </c>
      <c r="GR70" s="300">
        <f t="shared" si="413"/>
        <v>0</v>
      </c>
      <c r="GT70" s="120" t="str">
        <f>'Key assumptions'!$E$121</f>
        <v>$ Real (2024-2025)</v>
      </c>
      <c r="GU70" s="272"/>
      <c r="GV70" s="272"/>
      <c r="GW70" s="272"/>
      <c r="GX70" s="232">
        <f t="shared" si="219"/>
        <v>53392.000000000007</v>
      </c>
      <c r="GY70" s="232">
        <f t="shared" si="219"/>
        <v>0</v>
      </c>
      <c r="GZ70" s="232">
        <f t="shared" si="219"/>
        <v>0</v>
      </c>
      <c r="HA70" s="232">
        <f t="shared" si="218"/>
        <v>0</v>
      </c>
      <c r="HB70" s="232">
        <f t="shared" si="220"/>
        <v>0</v>
      </c>
      <c r="HC70" s="232">
        <f t="shared" si="220"/>
        <v>0</v>
      </c>
      <c r="HD70" s="232">
        <f t="shared" si="220"/>
        <v>0</v>
      </c>
      <c r="HE70" s="232">
        <f t="shared" si="220"/>
        <v>0</v>
      </c>
      <c r="HF70" s="232">
        <f t="shared" si="414"/>
        <v>53392.000000000007</v>
      </c>
      <c r="HG70" s="232">
        <v>0</v>
      </c>
    </row>
    <row r="71" spans="1:215" hidden="1" x14ac:dyDescent="0.2">
      <c r="A71" s="298" t="s">
        <v>233</v>
      </c>
      <c r="B71" s="334" t="s">
        <v>319</v>
      </c>
      <c r="C71" s="298" t="s">
        <v>240</v>
      </c>
      <c r="D71" s="298" t="s">
        <v>317</v>
      </c>
      <c r="E71" s="298" t="s">
        <v>320</v>
      </c>
      <c r="F71" s="299">
        <v>27.777777777777779</v>
      </c>
      <c r="G71" s="299"/>
      <c r="H71" s="299">
        <v>1</v>
      </c>
      <c r="I71" s="299">
        <v>1</v>
      </c>
      <c r="J71" s="299">
        <v>1</v>
      </c>
      <c r="K71" s="299">
        <v>1</v>
      </c>
      <c r="L71" s="299">
        <v>1</v>
      </c>
      <c r="M71" s="299">
        <v>1</v>
      </c>
      <c r="N71" s="299">
        <v>1</v>
      </c>
      <c r="O71" s="299">
        <v>1</v>
      </c>
      <c r="P71" s="299">
        <v>1</v>
      </c>
      <c r="Q71" s="299">
        <v>1</v>
      </c>
      <c r="R71" s="299">
        <v>1</v>
      </c>
      <c r="S71" s="299">
        <v>1</v>
      </c>
      <c r="T71" s="299">
        <v>0</v>
      </c>
      <c r="U71" s="299">
        <v>0</v>
      </c>
      <c r="V71" s="299">
        <v>0</v>
      </c>
      <c r="W71" s="299">
        <v>0</v>
      </c>
      <c r="X71" s="299">
        <v>0</v>
      </c>
      <c r="Y71" s="299">
        <v>0</v>
      </c>
      <c r="Z71" s="299">
        <v>0</v>
      </c>
      <c r="AA71" s="299">
        <v>0</v>
      </c>
      <c r="AB71" s="299">
        <v>0</v>
      </c>
      <c r="AC71" s="299">
        <v>0</v>
      </c>
      <c r="AD71" s="299">
        <v>0</v>
      </c>
      <c r="AE71" s="299">
        <v>0</v>
      </c>
      <c r="AF71" s="299">
        <v>0</v>
      </c>
      <c r="AG71" s="299">
        <v>0</v>
      </c>
      <c r="AH71" s="299">
        <v>0</v>
      </c>
      <c r="AI71" s="299">
        <v>0</v>
      </c>
      <c r="AJ71" s="299">
        <v>0</v>
      </c>
      <c r="AK71" s="299">
        <v>0</v>
      </c>
      <c r="AL71" s="299">
        <v>0</v>
      </c>
      <c r="AM71" s="299">
        <v>0</v>
      </c>
      <c r="AN71" s="299">
        <v>0</v>
      </c>
      <c r="AO71" s="299">
        <v>0</v>
      </c>
      <c r="AP71" s="299">
        <v>0</v>
      </c>
      <c r="AQ71" s="299">
        <v>0</v>
      </c>
      <c r="AR71" s="299">
        <v>0</v>
      </c>
      <c r="AS71" s="299">
        <v>0</v>
      </c>
      <c r="AT71" s="299">
        <v>0</v>
      </c>
      <c r="AU71" s="299">
        <v>0</v>
      </c>
      <c r="AV71" s="299">
        <v>0</v>
      </c>
      <c r="AW71" s="299">
        <v>0</v>
      </c>
      <c r="AX71" s="299">
        <v>0</v>
      </c>
      <c r="AY71" s="299">
        <v>0</v>
      </c>
      <c r="AZ71" s="299">
        <v>0</v>
      </c>
      <c r="BA71" s="299">
        <v>0</v>
      </c>
      <c r="BB71" s="299">
        <v>0</v>
      </c>
      <c r="BC71" s="299">
        <v>0</v>
      </c>
      <c r="BD71" s="299">
        <v>0</v>
      </c>
      <c r="BE71" s="299">
        <v>0</v>
      </c>
      <c r="BF71" s="299">
        <v>0</v>
      </c>
      <c r="BG71" s="299">
        <v>0</v>
      </c>
      <c r="BH71" s="299">
        <v>0</v>
      </c>
      <c r="BI71" s="299">
        <v>0</v>
      </c>
      <c r="BJ71" s="299">
        <v>0</v>
      </c>
      <c r="BK71" s="299">
        <v>0</v>
      </c>
      <c r="BL71" s="299">
        <v>0</v>
      </c>
      <c r="BM71" s="299">
        <v>0</v>
      </c>
      <c r="BN71" s="299">
        <v>0</v>
      </c>
      <c r="BO71" s="299">
        <v>0</v>
      </c>
      <c r="BP71" s="299">
        <v>0</v>
      </c>
      <c r="BQ71" s="299">
        <v>0</v>
      </c>
      <c r="BR71" s="299">
        <v>0</v>
      </c>
      <c r="BS71" s="299">
        <v>0</v>
      </c>
      <c r="BT71" s="299">
        <v>0</v>
      </c>
      <c r="BU71" s="299">
        <v>0</v>
      </c>
      <c r="BV71" s="299">
        <v>0</v>
      </c>
      <c r="BW71" s="299">
        <v>0</v>
      </c>
      <c r="BX71" s="299">
        <v>0</v>
      </c>
      <c r="BY71" s="299">
        <v>0</v>
      </c>
      <c r="BZ71" s="299">
        <v>0</v>
      </c>
      <c r="CA71" s="299">
        <v>0</v>
      </c>
      <c r="CB71" s="299">
        <v>0</v>
      </c>
      <c r="CC71" s="299">
        <v>0</v>
      </c>
      <c r="CD71" s="299">
        <v>0</v>
      </c>
      <c r="CE71" s="299">
        <v>0</v>
      </c>
      <c r="CF71" s="299">
        <v>0</v>
      </c>
      <c r="CG71" s="299">
        <v>0</v>
      </c>
      <c r="CH71" s="299">
        <v>0</v>
      </c>
      <c r="CI71" s="299">
        <v>0</v>
      </c>
      <c r="CJ71" s="299">
        <v>0</v>
      </c>
      <c r="CK71" s="299">
        <v>0</v>
      </c>
      <c r="CL71" s="299">
        <v>0</v>
      </c>
      <c r="CM71" s="299">
        <v>0</v>
      </c>
      <c r="CN71" s="299">
        <v>0</v>
      </c>
      <c r="CO71" s="299">
        <v>0</v>
      </c>
      <c r="CP71" s="299">
        <v>0</v>
      </c>
      <c r="CQ71" s="299">
        <v>0</v>
      </c>
      <c r="CR71" s="299">
        <v>0</v>
      </c>
      <c r="CS71" s="299">
        <v>0</v>
      </c>
      <c r="CT71" s="299">
        <v>0</v>
      </c>
      <c r="CU71" s="299">
        <v>0</v>
      </c>
      <c r="CV71" s="299">
        <v>0</v>
      </c>
      <c r="CW71" s="299">
        <v>0</v>
      </c>
      <c r="CX71" s="299">
        <v>0</v>
      </c>
      <c r="CY71" s="299">
        <v>0</v>
      </c>
      <c r="DA71" s="300">
        <f t="shared" si="318"/>
        <v>4166.666666666667</v>
      </c>
      <c r="DB71" s="300">
        <f t="shared" si="319"/>
        <v>4166.666666666667</v>
      </c>
      <c r="DC71" s="300">
        <f t="shared" si="320"/>
        <v>4166.666666666667</v>
      </c>
      <c r="DD71" s="300">
        <f t="shared" si="321"/>
        <v>4166.666666666667</v>
      </c>
      <c r="DE71" s="300">
        <f t="shared" si="322"/>
        <v>4166.666666666667</v>
      </c>
      <c r="DF71" s="300">
        <f t="shared" si="323"/>
        <v>4166.666666666667</v>
      </c>
      <c r="DG71" s="300">
        <f t="shared" si="324"/>
        <v>4166.666666666667</v>
      </c>
      <c r="DH71" s="300">
        <f t="shared" si="325"/>
        <v>4166.666666666667</v>
      </c>
      <c r="DI71" s="300">
        <f t="shared" si="326"/>
        <v>4166.666666666667</v>
      </c>
      <c r="DJ71" s="300">
        <f t="shared" si="327"/>
        <v>4166.666666666667</v>
      </c>
      <c r="DK71" s="300">
        <f t="shared" si="328"/>
        <v>4166.666666666667</v>
      </c>
      <c r="DL71" s="300">
        <f t="shared" si="329"/>
        <v>4166.666666666667</v>
      </c>
      <c r="DM71" s="300">
        <f t="shared" si="330"/>
        <v>0</v>
      </c>
      <c r="DN71" s="300">
        <f t="shared" si="331"/>
        <v>0</v>
      </c>
      <c r="DO71" s="300">
        <f t="shared" si="332"/>
        <v>0</v>
      </c>
      <c r="DP71" s="300">
        <f t="shared" si="333"/>
        <v>0</v>
      </c>
      <c r="DQ71" s="300">
        <f t="shared" si="334"/>
        <v>0</v>
      </c>
      <c r="DR71" s="300">
        <f t="shared" si="335"/>
        <v>0</v>
      </c>
      <c r="DS71" s="300">
        <f t="shared" si="336"/>
        <v>0</v>
      </c>
      <c r="DT71" s="300">
        <f t="shared" si="337"/>
        <v>0</v>
      </c>
      <c r="DU71" s="300">
        <f t="shared" si="338"/>
        <v>0</v>
      </c>
      <c r="DV71" s="300">
        <f t="shared" si="339"/>
        <v>0</v>
      </c>
      <c r="DW71" s="300">
        <f t="shared" si="340"/>
        <v>0</v>
      </c>
      <c r="DX71" s="300">
        <f t="shared" si="341"/>
        <v>0</v>
      </c>
      <c r="DY71" s="300">
        <f t="shared" si="342"/>
        <v>0</v>
      </c>
      <c r="DZ71" s="300">
        <f t="shared" si="343"/>
        <v>0</v>
      </c>
      <c r="EA71" s="300">
        <f t="shared" si="344"/>
        <v>0</v>
      </c>
      <c r="EB71" s="300">
        <f t="shared" si="345"/>
        <v>0</v>
      </c>
      <c r="EC71" s="300">
        <f t="shared" si="346"/>
        <v>0</v>
      </c>
      <c r="ED71" s="300">
        <f t="shared" si="347"/>
        <v>0</v>
      </c>
      <c r="EE71" s="300">
        <f t="shared" si="348"/>
        <v>0</v>
      </c>
      <c r="EF71" s="300">
        <f t="shared" si="349"/>
        <v>0</v>
      </c>
      <c r="EG71" s="300">
        <f t="shared" si="350"/>
        <v>0</v>
      </c>
      <c r="EH71" s="300">
        <f t="shared" si="351"/>
        <v>0</v>
      </c>
      <c r="EI71" s="300">
        <f t="shared" si="352"/>
        <v>0</v>
      </c>
      <c r="EJ71" s="300">
        <f t="shared" si="353"/>
        <v>0</v>
      </c>
      <c r="EK71" s="300">
        <f t="shared" si="354"/>
        <v>0</v>
      </c>
      <c r="EL71" s="300">
        <f t="shared" si="355"/>
        <v>0</v>
      </c>
      <c r="EM71" s="300">
        <f t="shared" si="356"/>
        <v>0</v>
      </c>
      <c r="EN71" s="300">
        <f t="shared" si="357"/>
        <v>0</v>
      </c>
      <c r="EO71" s="300">
        <f t="shared" si="358"/>
        <v>0</v>
      </c>
      <c r="EP71" s="300">
        <f t="shared" si="359"/>
        <v>0</v>
      </c>
      <c r="EQ71" s="300">
        <f t="shared" si="360"/>
        <v>0</v>
      </c>
      <c r="ER71" s="300">
        <f t="shared" si="361"/>
        <v>0</v>
      </c>
      <c r="ES71" s="300">
        <f t="shared" si="362"/>
        <v>0</v>
      </c>
      <c r="ET71" s="300">
        <f t="shared" si="363"/>
        <v>0</v>
      </c>
      <c r="EU71" s="300">
        <f t="shared" si="364"/>
        <v>0</v>
      </c>
      <c r="EV71" s="300">
        <f t="shared" si="365"/>
        <v>0</v>
      </c>
      <c r="EW71" s="300">
        <f t="shared" si="366"/>
        <v>0</v>
      </c>
      <c r="EX71" s="300">
        <f t="shared" si="367"/>
        <v>0</v>
      </c>
      <c r="EY71" s="300">
        <f t="shared" si="368"/>
        <v>0</v>
      </c>
      <c r="EZ71" s="300">
        <f t="shared" si="369"/>
        <v>0</v>
      </c>
      <c r="FA71" s="300">
        <f t="shared" si="370"/>
        <v>0</v>
      </c>
      <c r="FB71" s="300">
        <f t="shared" si="371"/>
        <v>0</v>
      </c>
      <c r="FC71" s="300">
        <f t="shared" si="372"/>
        <v>0</v>
      </c>
      <c r="FD71" s="300">
        <f t="shared" si="373"/>
        <v>0</v>
      </c>
      <c r="FE71" s="300">
        <f t="shared" si="374"/>
        <v>0</v>
      </c>
      <c r="FF71" s="300">
        <f t="shared" si="375"/>
        <v>0</v>
      </c>
      <c r="FG71" s="300">
        <f t="shared" si="376"/>
        <v>0</v>
      </c>
      <c r="FH71" s="300">
        <f t="shared" si="377"/>
        <v>0</v>
      </c>
      <c r="FI71" s="300">
        <f t="shared" si="378"/>
        <v>0</v>
      </c>
      <c r="FJ71" s="300">
        <f t="shared" si="379"/>
        <v>0</v>
      </c>
      <c r="FK71" s="300">
        <f t="shared" si="380"/>
        <v>0</v>
      </c>
      <c r="FL71" s="300">
        <f t="shared" si="381"/>
        <v>0</v>
      </c>
      <c r="FM71" s="300">
        <f t="shared" si="382"/>
        <v>0</v>
      </c>
      <c r="FN71" s="300">
        <f t="shared" si="383"/>
        <v>0</v>
      </c>
      <c r="FO71" s="300">
        <f t="shared" si="384"/>
        <v>0</v>
      </c>
      <c r="FP71" s="300">
        <f t="shared" si="385"/>
        <v>0</v>
      </c>
      <c r="FQ71" s="300">
        <f t="shared" si="386"/>
        <v>0</v>
      </c>
      <c r="FR71" s="300">
        <f t="shared" si="387"/>
        <v>0</v>
      </c>
      <c r="FS71" s="300">
        <f t="shared" si="388"/>
        <v>0</v>
      </c>
      <c r="FT71" s="300">
        <f t="shared" si="389"/>
        <v>0</v>
      </c>
      <c r="FU71" s="300">
        <f t="shared" si="390"/>
        <v>0</v>
      </c>
      <c r="FV71" s="300">
        <f t="shared" si="391"/>
        <v>0</v>
      </c>
      <c r="FW71" s="300">
        <f t="shared" si="392"/>
        <v>0</v>
      </c>
      <c r="FX71" s="300">
        <f t="shared" si="393"/>
        <v>0</v>
      </c>
      <c r="FY71" s="300">
        <f t="shared" si="394"/>
        <v>0</v>
      </c>
      <c r="FZ71" s="300">
        <f t="shared" si="395"/>
        <v>0</v>
      </c>
      <c r="GA71" s="300">
        <f t="shared" si="396"/>
        <v>0</v>
      </c>
      <c r="GB71" s="300">
        <f t="shared" si="397"/>
        <v>0</v>
      </c>
      <c r="GC71" s="300">
        <f t="shared" si="398"/>
        <v>0</v>
      </c>
      <c r="GD71" s="300">
        <f t="shared" si="399"/>
        <v>0</v>
      </c>
      <c r="GE71" s="300">
        <f t="shared" si="400"/>
        <v>0</v>
      </c>
      <c r="GF71" s="300">
        <f t="shared" si="401"/>
        <v>0</v>
      </c>
      <c r="GG71" s="300">
        <f t="shared" si="402"/>
        <v>0</v>
      </c>
      <c r="GH71" s="300">
        <f t="shared" si="403"/>
        <v>0</v>
      </c>
      <c r="GI71" s="300">
        <f t="shared" si="404"/>
        <v>0</v>
      </c>
      <c r="GJ71" s="300">
        <f t="shared" si="405"/>
        <v>0</v>
      </c>
      <c r="GK71" s="300">
        <f t="shared" si="406"/>
        <v>0</v>
      </c>
      <c r="GL71" s="300">
        <f t="shared" si="407"/>
        <v>0</v>
      </c>
      <c r="GM71" s="300">
        <f t="shared" si="408"/>
        <v>0</v>
      </c>
      <c r="GN71" s="300">
        <f t="shared" si="409"/>
        <v>0</v>
      </c>
      <c r="GO71" s="300">
        <f t="shared" si="410"/>
        <v>0</v>
      </c>
      <c r="GP71" s="300">
        <f t="shared" si="411"/>
        <v>0</v>
      </c>
      <c r="GQ71" s="300">
        <f t="shared" si="412"/>
        <v>0</v>
      </c>
      <c r="GR71" s="300">
        <f t="shared" si="413"/>
        <v>0</v>
      </c>
      <c r="GT71" s="120" t="str">
        <f>'Key assumptions'!$E$121</f>
        <v>$ Real (2024-2025)</v>
      </c>
      <c r="GU71" s="272"/>
      <c r="GV71" s="272"/>
      <c r="GW71" s="272"/>
      <c r="GX71" s="232">
        <f t="shared" si="219"/>
        <v>49999.999999999993</v>
      </c>
      <c r="GY71" s="232">
        <f t="shared" si="219"/>
        <v>0</v>
      </c>
      <c r="GZ71" s="232">
        <f t="shared" si="219"/>
        <v>0</v>
      </c>
      <c r="HA71" s="232">
        <f t="shared" si="218"/>
        <v>0</v>
      </c>
      <c r="HB71" s="232">
        <f t="shared" si="220"/>
        <v>0</v>
      </c>
      <c r="HC71" s="232">
        <f t="shared" si="220"/>
        <v>0</v>
      </c>
      <c r="HD71" s="232">
        <f t="shared" si="220"/>
        <v>0</v>
      </c>
      <c r="HE71" s="232">
        <f t="shared" si="220"/>
        <v>0</v>
      </c>
      <c r="HF71" s="232">
        <f t="shared" si="414"/>
        <v>49999.999999999993</v>
      </c>
      <c r="HG71" s="232">
        <v>0</v>
      </c>
    </row>
    <row r="72" spans="1:215" hidden="1" x14ac:dyDescent="0.2">
      <c r="A72" s="298" t="s">
        <v>229</v>
      </c>
      <c r="B72" s="334" t="s">
        <v>321</v>
      </c>
      <c r="C72" s="298" t="s">
        <v>240</v>
      </c>
      <c r="D72" s="298" t="s">
        <v>317</v>
      </c>
      <c r="E72" s="298" t="s">
        <v>230</v>
      </c>
      <c r="F72" s="299">
        <v>0</v>
      </c>
      <c r="G72" s="299"/>
      <c r="H72" s="299">
        <v>0</v>
      </c>
      <c r="I72" s="299">
        <v>0</v>
      </c>
      <c r="J72" s="299">
        <v>0</v>
      </c>
      <c r="K72" s="299">
        <v>0</v>
      </c>
      <c r="L72" s="299">
        <v>0</v>
      </c>
      <c r="M72" s="299">
        <v>0</v>
      </c>
      <c r="N72" s="299">
        <v>0</v>
      </c>
      <c r="O72" s="299">
        <v>0</v>
      </c>
      <c r="P72" s="299">
        <v>0</v>
      </c>
      <c r="Q72" s="299">
        <v>0</v>
      </c>
      <c r="R72" s="299">
        <v>0</v>
      </c>
      <c r="S72" s="299">
        <v>0</v>
      </c>
      <c r="T72" s="299">
        <v>0</v>
      </c>
      <c r="U72" s="299">
        <v>0</v>
      </c>
      <c r="V72" s="299">
        <v>0</v>
      </c>
      <c r="W72" s="299">
        <v>0</v>
      </c>
      <c r="X72" s="299">
        <v>0</v>
      </c>
      <c r="Y72" s="299">
        <v>0</v>
      </c>
      <c r="Z72" s="299">
        <v>0</v>
      </c>
      <c r="AA72" s="299">
        <v>0</v>
      </c>
      <c r="AB72" s="299">
        <v>0</v>
      </c>
      <c r="AC72" s="299">
        <v>0</v>
      </c>
      <c r="AD72" s="299">
        <v>0</v>
      </c>
      <c r="AE72" s="299">
        <v>0</v>
      </c>
      <c r="AF72" s="299">
        <v>0</v>
      </c>
      <c r="AG72" s="299">
        <v>0</v>
      </c>
      <c r="AH72" s="299">
        <v>0</v>
      </c>
      <c r="AI72" s="299">
        <v>0</v>
      </c>
      <c r="AJ72" s="299">
        <v>0</v>
      </c>
      <c r="AK72" s="299">
        <v>0</v>
      </c>
      <c r="AL72" s="299">
        <v>0</v>
      </c>
      <c r="AM72" s="299">
        <v>0</v>
      </c>
      <c r="AN72" s="299">
        <v>0</v>
      </c>
      <c r="AO72" s="299">
        <v>0</v>
      </c>
      <c r="AP72" s="299">
        <v>0</v>
      </c>
      <c r="AQ72" s="299">
        <v>0</v>
      </c>
      <c r="AR72" s="299">
        <v>0</v>
      </c>
      <c r="AS72" s="299">
        <v>0</v>
      </c>
      <c r="AT72" s="299">
        <v>0</v>
      </c>
      <c r="AU72" s="299">
        <v>0</v>
      </c>
      <c r="AV72" s="299">
        <v>0</v>
      </c>
      <c r="AW72" s="299">
        <v>0</v>
      </c>
      <c r="AX72" s="299">
        <v>0</v>
      </c>
      <c r="AY72" s="299">
        <v>0</v>
      </c>
      <c r="AZ72" s="299">
        <v>0</v>
      </c>
      <c r="BA72" s="299">
        <v>0</v>
      </c>
      <c r="BB72" s="299">
        <v>0</v>
      </c>
      <c r="BC72" s="299">
        <v>0</v>
      </c>
      <c r="BD72" s="299">
        <v>0</v>
      </c>
      <c r="BE72" s="299">
        <v>0</v>
      </c>
      <c r="BF72" s="299">
        <v>0</v>
      </c>
      <c r="BG72" s="299">
        <v>0</v>
      </c>
      <c r="BH72" s="299">
        <v>0</v>
      </c>
      <c r="BI72" s="299">
        <v>0</v>
      </c>
      <c r="BJ72" s="299">
        <v>0</v>
      </c>
      <c r="BK72" s="299">
        <v>0</v>
      </c>
      <c r="BL72" s="299">
        <v>0</v>
      </c>
      <c r="BM72" s="299">
        <v>0</v>
      </c>
      <c r="BN72" s="299">
        <v>0</v>
      </c>
      <c r="BO72" s="299">
        <v>0</v>
      </c>
      <c r="BP72" s="299">
        <v>0</v>
      </c>
      <c r="BQ72" s="299">
        <v>0</v>
      </c>
      <c r="BR72" s="299">
        <v>0</v>
      </c>
      <c r="BS72" s="299">
        <v>0</v>
      </c>
      <c r="BT72" s="299">
        <v>0</v>
      </c>
      <c r="BU72" s="299">
        <v>0</v>
      </c>
      <c r="BV72" s="299">
        <v>0</v>
      </c>
      <c r="BW72" s="299">
        <v>0</v>
      </c>
      <c r="BX72" s="299">
        <v>0</v>
      </c>
      <c r="BY72" s="299">
        <v>0</v>
      </c>
      <c r="BZ72" s="299">
        <v>0</v>
      </c>
      <c r="CA72" s="299">
        <v>0</v>
      </c>
      <c r="CB72" s="299">
        <v>0</v>
      </c>
      <c r="CC72" s="299">
        <v>0</v>
      </c>
      <c r="CD72" s="299">
        <v>0</v>
      </c>
      <c r="CE72" s="299">
        <v>0</v>
      </c>
      <c r="CF72" s="299">
        <v>0</v>
      </c>
      <c r="CG72" s="299">
        <v>0</v>
      </c>
      <c r="CH72" s="299">
        <v>0</v>
      </c>
      <c r="CI72" s="299">
        <v>0</v>
      </c>
      <c r="CJ72" s="299">
        <v>0</v>
      </c>
      <c r="CK72" s="299">
        <v>0</v>
      </c>
      <c r="CL72" s="299">
        <v>0</v>
      </c>
      <c r="CM72" s="299">
        <v>0</v>
      </c>
      <c r="CN72" s="299">
        <v>0</v>
      </c>
      <c r="CO72" s="299">
        <v>0</v>
      </c>
      <c r="CP72" s="299">
        <v>0</v>
      </c>
      <c r="CQ72" s="299">
        <v>0</v>
      </c>
      <c r="CR72" s="299">
        <v>0</v>
      </c>
      <c r="CS72" s="299">
        <v>0</v>
      </c>
      <c r="CT72" s="299">
        <v>0</v>
      </c>
      <c r="CU72" s="299">
        <v>0</v>
      </c>
      <c r="CV72" s="299">
        <v>0</v>
      </c>
      <c r="CW72" s="299">
        <v>0</v>
      </c>
      <c r="CX72" s="299">
        <v>0</v>
      </c>
      <c r="CY72" s="299">
        <v>0</v>
      </c>
      <c r="DA72" s="300">
        <f t="shared" si="318"/>
        <v>0</v>
      </c>
      <c r="DB72" s="300">
        <f t="shared" si="319"/>
        <v>0</v>
      </c>
      <c r="DC72" s="300">
        <f t="shared" si="320"/>
        <v>0</v>
      </c>
      <c r="DD72" s="300">
        <f t="shared" si="321"/>
        <v>0</v>
      </c>
      <c r="DE72" s="300">
        <f t="shared" si="322"/>
        <v>0</v>
      </c>
      <c r="DF72" s="300">
        <f t="shared" si="323"/>
        <v>0</v>
      </c>
      <c r="DG72" s="300">
        <f t="shared" si="324"/>
        <v>0</v>
      </c>
      <c r="DH72" s="300">
        <f t="shared" si="325"/>
        <v>0</v>
      </c>
      <c r="DI72" s="300">
        <f t="shared" si="326"/>
        <v>0</v>
      </c>
      <c r="DJ72" s="300">
        <f t="shared" si="327"/>
        <v>0</v>
      </c>
      <c r="DK72" s="300">
        <f t="shared" si="328"/>
        <v>0</v>
      </c>
      <c r="DL72" s="300">
        <f t="shared" si="329"/>
        <v>0</v>
      </c>
      <c r="DM72" s="300">
        <f t="shared" si="330"/>
        <v>0</v>
      </c>
      <c r="DN72" s="300">
        <f t="shared" si="331"/>
        <v>0</v>
      </c>
      <c r="DO72" s="300">
        <f t="shared" si="332"/>
        <v>0</v>
      </c>
      <c r="DP72" s="300">
        <f t="shared" si="333"/>
        <v>0</v>
      </c>
      <c r="DQ72" s="300">
        <f t="shared" si="334"/>
        <v>0</v>
      </c>
      <c r="DR72" s="300">
        <f t="shared" si="335"/>
        <v>0</v>
      </c>
      <c r="DS72" s="300">
        <f t="shared" si="336"/>
        <v>0</v>
      </c>
      <c r="DT72" s="300">
        <f t="shared" si="337"/>
        <v>0</v>
      </c>
      <c r="DU72" s="300">
        <f t="shared" si="338"/>
        <v>0</v>
      </c>
      <c r="DV72" s="300">
        <f t="shared" si="339"/>
        <v>0</v>
      </c>
      <c r="DW72" s="300">
        <f t="shared" si="340"/>
        <v>0</v>
      </c>
      <c r="DX72" s="300">
        <f t="shared" si="341"/>
        <v>0</v>
      </c>
      <c r="DY72" s="300">
        <f t="shared" si="342"/>
        <v>0</v>
      </c>
      <c r="DZ72" s="300">
        <f t="shared" si="343"/>
        <v>0</v>
      </c>
      <c r="EA72" s="300">
        <f t="shared" si="344"/>
        <v>0</v>
      </c>
      <c r="EB72" s="300">
        <f t="shared" si="345"/>
        <v>0</v>
      </c>
      <c r="EC72" s="300">
        <f t="shared" si="346"/>
        <v>0</v>
      </c>
      <c r="ED72" s="300">
        <f t="shared" si="347"/>
        <v>0</v>
      </c>
      <c r="EE72" s="300">
        <f t="shared" si="348"/>
        <v>0</v>
      </c>
      <c r="EF72" s="300">
        <f t="shared" si="349"/>
        <v>0</v>
      </c>
      <c r="EG72" s="300">
        <f t="shared" si="350"/>
        <v>0</v>
      </c>
      <c r="EH72" s="300">
        <f t="shared" si="351"/>
        <v>0</v>
      </c>
      <c r="EI72" s="300">
        <f t="shared" si="352"/>
        <v>0</v>
      </c>
      <c r="EJ72" s="300">
        <f t="shared" si="353"/>
        <v>0</v>
      </c>
      <c r="EK72" s="300">
        <f t="shared" si="354"/>
        <v>0</v>
      </c>
      <c r="EL72" s="300">
        <f t="shared" si="355"/>
        <v>0</v>
      </c>
      <c r="EM72" s="300">
        <f t="shared" si="356"/>
        <v>0</v>
      </c>
      <c r="EN72" s="300">
        <f t="shared" si="357"/>
        <v>0</v>
      </c>
      <c r="EO72" s="300">
        <f t="shared" si="358"/>
        <v>0</v>
      </c>
      <c r="EP72" s="300">
        <f t="shared" si="359"/>
        <v>0</v>
      </c>
      <c r="EQ72" s="300">
        <f t="shared" si="360"/>
        <v>0</v>
      </c>
      <c r="ER72" s="300">
        <f t="shared" si="361"/>
        <v>0</v>
      </c>
      <c r="ES72" s="300">
        <f t="shared" si="362"/>
        <v>0</v>
      </c>
      <c r="ET72" s="300">
        <f t="shared" si="363"/>
        <v>0</v>
      </c>
      <c r="EU72" s="300">
        <f t="shared" si="364"/>
        <v>0</v>
      </c>
      <c r="EV72" s="300">
        <f t="shared" si="365"/>
        <v>0</v>
      </c>
      <c r="EW72" s="300">
        <f t="shared" si="366"/>
        <v>0</v>
      </c>
      <c r="EX72" s="300">
        <f t="shared" si="367"/>
        <v>0</v>
      </c>
      <c r="EY72" s="300">
        <f t="shared" si="368"/>
        <v>0</v>
      </c>
      <c r="EZ72" s="300">
        <f t="shared" si="369"/>
        <v>0</v>
      </c>
      <c r="FA72" s="300">
        <f t="shared" si="370"/>
        <v>0</v>
      </c>
      <c r="FB72" s="300">
        <f t="shared" si="371"/>
        <v>0</v>
      </c>
      <c r="FC72" s="300">
        <f t="shared" si="372"/>
        <v>0</v>
      </c>
      <c r="FD72" s="300">
        <f t="shared" si="373"/>
        <v>0</v>
      </c>
      <c r="FE72" s="300">
        <f t="shared" si="374"/>
        <v>0</v>
      </c>
      <c r="FF72" s="300">
        <f t="shared" si="375"/>
        <v>0</v>
      </c>
      <c r="FG72" s="300">
        <f t="shared" si="376"/>
        <v>0</v>
      </c>
      <c r="FH72" s="300">
        <f t="shared" si="377"/>
        <v>0</v>
      </c>
      <c r="FI72" s="300">
        <f t="shared" si="378"/>
        <v>0</v>
      </c>
      <c r="FJ72" s="300">
        <f t="shared" si="379"/>
        <v>0</v>
      </c>
      <c r="FK72" s="300">
        <f t="shared" si="380"/>
        <v>0</v>
      </c>
      <c r="FL72" s="300">
        <f t="shared" si="381"/>
        <v>0</v>
      </c>
      <c r="FM72" s="300">
        <f t="shared" si="382"/>
        <v>0</v>
      </c>
      <c r="FN72" s="300">
        <f t="shared" si="383"/>
        <v>0</v>
      </c>
      <c r="FO72" s="300">
        <f t="shared" si="384"/>
        <v>0</v>
      </c>
      <c r="FP72" s="300">
        <f t="shared" si="385"/>
        <v>0</v>
      </c>
      <c r="FQ72" s="300">
        <f t="shared" si="386"/>
        <v>0</v>
      </c>
      <c r="FR72" s="300">
        <f t="shared" si="387"/>
        <v>0</v>
      </c>
      <c r="FS72" s="300">
        <f t="shared" si="388"/>
        <v>0</v>
      </c>
      <c r="FT72" s="300">
        <f t="shared" si="389"/>
        <v>0</v>
      </c>
      <c r="FU72" s="300">
        <f t="shared" si="390"/>
        <v>0</v>
      </c>
      <c r="FV72" s="300">
        <f t="shared" si="391"/>
        <v>0</v>
      </c>
      <c r="FW72" s="300">
        <f t="shared" si="392"/>
        <v>0</v>
      </c>
      <c r="FX72" s="300">
        <f t="shared" si="393"/>
        <v>0</v>
      </c>
      <c r="FY72" s="300">
        <f t="shared" si="394"/>
        <v>0</v>
      </c>
      <c r="FZ72" s="300">
        <f t="shared" si="395"/>
        <v>0</v>
      </c>
      <c r="GA72" s="300">
        <f t="shared" si="396"/>
        <v>0</v>
      </c>
      <c r="GB72" s="300">
        <f t="shared" si="397"/>
        <v>0</v>
      </c>
      <c r="GC72" s="300">
        <f t="shared" si="398"/>
        <v>0</v>
      </c>
      <c r="GD72" s="300">
        <f t="shared" si="399"/>
        <v>0</v>
      </c>
      <c r="GE72" s="300">
        <f t="shared" si="400"/>
        <v>0</v>
      </c>
      <c r="GF72" s="300">
        <f t="shared" si="401"/>
        <v>0</v>
      </c>
      <c r="GG72" s="300">
        <f t="shared" si="402"/>
        <v>0</v>
      </c>
      <c r="GH72" s="300">
        <f t="shared" si="403"/>
        <v>0</v>
      </c>
      <c r="GI72" s="300">
        <f t="shared" si="404"/>
        <v>0</v>
      </c>
      <c r="GJ72" s="300">
        <f t="shared" si="405"/>
        <v>0</v>
      </c>
      <c r="GK72" s="300">
        <f t="shared" si="406"/>
        <v>0</v>
      </c>
      <c r="GL72" s="300">
        <f t="shared" si="407"/>
        <v>0</v>
      </c>
      <c r="GM72" s="300">
        <f t="shared" si="408"/>
        <v>0</v>
      </c>
      <c r="GN72" s="300">
        <f t="shared" si="409"/>
        <v>0</v>
      </c>
      <c r="GO72" s="300">
        <f t="shared" si="410"/>
        <v>0</v>
      </c>
      <c r="GP72" s="300">
        <f t="shared" si="411"/>
        <v>0</v>
      </c>
      <c r="GQ72" s="300">
        <f t="shared" si="412"/>
        <v>0</v>
      </c>
      <c r="GR72" s="300">
        <f t="shared" si="413"/>
        <v>0</v>
      </c>
      <c r="GT72" s="120" t="str">
        <f>'Key assumptions'!$E$121</f>
        <v>$ Real (2024-2025)</v>
      </c>
      <c r="GU72" s="272"/>
      <c r="GV72" s="272"/>
      <c r="GW72" s="272"/>
      <c r="GX72" s="232">
        <f t="shared" si="219"/>
        <v>0</v>
      </c>
      <c r="GY72" s="232">
        <f t="shared" si="219"/>
        <v>0</v>
      </c>
      <c r="GZ72" s="232">
        <f t="shared" si="219"/>
        <v>0</v>
      </c>
      <c r="HA72" s="232">
        <f t="shared" si="218"/>
        <v>0</v>
      </c>
      <c r="HB72" s="232">
        <f t="shared" si="220"/>
        <v>0</v>
      </c>
      <c r="HC72" s="232">
        <f t="shared" si="220"/>
        <v>0</v>
      </c>
      <c r="HD72" s="232">
        <f t="shared" si="220"/>
        <v>0</v>
      </c>
      <c r="HE72" s="232">
        <f t="shared" si="220"/>
        <v>0</v>
      </c>
      <c r="HF72" s="232">
        <f t="shared" si="414"/>
        <v>0</v>
      </c>
      <c r="HG72" s="232">
        <v>0</v>
      </c>
    </row>
    <row r="73" spans="1:215" hidden="1" x14ac:dyDescent="0.2">
      <c r="A73" s="298" t="s">
        <v>234</v>
      </c>
      <c r="B73" s="334" t="s">
        <v>322</v>
      </c>
      <c r="C73" s="298" t="s">
        <v>240</v>
      </c>
      <c r="D73" s="298" t="s">
        <v>317</v>
      </c>
      <c r="E73" s="298" t="s">
        <v>230</v>
      </c>
      <c r="F73" s="299">
        <v>0</v>
      </c>
      <c r="G73" s="299"/>
      <c r="H73" s="299">
        <v>0</v>
      </c>
      <c r="I73" s="299">
        <v>0</v>
      </c>
      <c r="J73" s="299">
        <v>0</v>
      </c>
      <c r="K73" s="299">
        <v>0</v>
      </c>
      <c r="L73" s="299">
        <v>0</v>
      </c>
      <c r="M73" s="299">
        <v>0</v>
      </c>
      <c r="N73" s="299">
        <v>0</v>
      </c>
      <c r="O73" s="299">
        <v>0</v>
      </c>
      <c r="P73" s="299">
        <v>0</v>
      </c>
      <c r="Q73" s="299">
        <v>0</v>
      </c>
      <c r="R73" s="299">
        <v>0</v>
      </c>
      <c r="S73" s="299">
        <v>0</v>
      </c>
      <c r="T73" s="299">
        <v>0</v>
      </c>
      <c r="U73" s="299">
        <v>0</v>
      </c>
      <c r="V73" s="299">
        <v>0</v>
      </c>
      <c r="W73" s="299">
        <v>0</v>
      </c>
      <c r="X73" s="299">
        <v>0</v>
      </c>
      <c r="Y73" s="299">
        <v>0</v>
      </c>
      <c r="Z73" s="299">
        <v>0</v>
      </c>
      <c r="AA73" s="299">
        <v>0</v>
      </c>
      <c r="AB73" s="299">
        <v>0</v>
      </c>
      <c r="AC73" s="299">
        <v>0</v>
      </c>
      <c r="AD73" s="299">
        <v>0</v>
      </c>
      <c r="AE73" s="299">
        <v>0</v>
      </c>
      <c r="AF73" s="299">
        <v>0</v>
      </c>
      <c r="AG73" s="299">
        <v>0</v>
      </c>
      <c r="AH73" s="299">
        <v>0</v>
      </c>
      <c r="AI73" s="299">
        <v>0</v>
      </c>
      <c r="AJ73" s="299">
        <v>0</v>
      </c>
      <c r="AK73" s="299">
        <v>0</v>
      </c>
      <c r="AL73" s="299">
        <v>0</v>
      </c>
      <c r="AM73" s="299">
        <v>0</v>
      </c>
      <c r="AN73" s="299">
        <v>0</v>
      </c>
      <c r="AO73" s="299">
        <v>0</v>
      </c>
      <c r="AP73" s="299">
        <v>0</v>
      </c>
      <c r="AQ73" s="299">
        <v>0</v>
      </c>
      <c r="AR73" s="299">
        <v>0</v>
      </c>
      <c r="AS73" s="299">
        <v>0</v>
      </c>
      <c r="AT73" s="299">
        <v>0</v>
      </c>
      <c r="AU73" s="299">
        <v>0</v>
      </c>
      <c r="AV73" s="299">
        <v>0</v>
      </c>
      <c r="AW73" s="299">
        <v>0</v>
      </c>
      <c r="AX73" s="299">
        <v>0</v>
      </c>
      <c r="AY73" s="299">
        <v>0</v>
      </c>
      <c r="AZ73" s="299">
        <v>0</v>
      </c>
      <c r="BA73" s="299">
        <v>0</v>
      </c>
      <c r="BB73" s="299">
        <v>0</v>
      </c>
      <c r="BC73" s="299">
        <v>0</v>
      </c>
      <c r="BD73" s="299">
        <v>0</v>
      </c>
      <c r="BE73" s="299">
        <v>0</v>
      </c>
      <c r="BF73" s="299">
        <v>0</v>
      </c>
      <c r="BG73" s="299">
        <v>0</v>
      </c>
      <c r="BH73" s="299">
        <v>0</v>
      </c>
      <c r="BI73" s="299">
        <v>0</v>
      </c>
      <c r="BJ73" s="299">
        <v>0</v>
      </c>
      <c r="BK73" s="299">
        <v>0</v>
      </c>
      <c r="BL73" s="299">
        <v>0</v>
      </c>
      <c r="BM73" s="299">
        <v>0</v>
      </c>
      <c r="BN73" s="299">
        <v>0</v>
      </c>
      <c r="BO73" s="299">
        <v>0</v>
      </c>
      <c r="BP73" s="299">
        <v>0</v>
      </c>
      <c r="BQ73" s="299">
        <v>0</v>
      </c>
      <c r="BR73" s="299">
        <v>0</v>
      </c>
      <c r="BS73" s="299">
        <v>0</v>
      </c>
      <c r="BT73" s="299">
        <v>0</v>
      </c>
      <c r="BU73" s="299">
        <v>0</v>
      </c>
      <c r="BV73" s="299">
        <v>0</v>
      </c>
      <c r="BW73" s="299">
        <v>0</v>
      </c>
      <c r="BX73" s="299">
        <v>0</v>
      </c>
      <c r="BY73" s="299">
        <v>0</v>
      </c>
      <c r="BZ73" s="299">
        <v>0</v>
      </c>
      <c r="CA73" s="299">
        <v>0</v>
      </c>
      <c r="CB73" s="299">
        <v>0</v>
      </c>
      <c r="CC73" s="299">
        <v>0</v>
      </c>
      <c r="CD73" s="299">
        <v>0</v>
      </c>
      <c r="CE73" s="299">
        <v>0</v>
      </c>
      <c r="CF73" s="299">
        <v>0</v>
      </c>
      <c r="CG73" s="299">
        <v>0</v>
      </c>
      <c r="CH73" s="299">
        <v>0</v>
      </c>
      <c r="CI73" s="299">
        <v>0</v>
      </c>
      <c r="CJ73" s="299">
        <v>0</v>
      </c>
      <c r="CK73" s="299">
        <v>0</v>
      </c>
      <c r="CL73" s="299">
        <v>0</v>
      </c>
      <c r="CM73" s="299">
        <v>0</v>
      </c>
      <c r="CN73" s="299">
        <v>0</v>
      </c>
      <c r="CO73" s="299">
        <v>0</v>
      </c>
      <c r="CP73" s="299">
        <v>0</v>
      </c>
      <c r="CQ73" s="299">
        <v>0</v>
      </c>
      <c r="CR73" s="299">
        <v>0</v>
      </c>
      <c r="CS73" s="299">
        <v>0</v>
      </c>
      <c r="CT73" s="299">
        <v>0</v>
      </c>
      <c r="CU73" s="299">
        <v>0</v>
      </c>
      <c r="CV73" s="299">
        <v>0</v>
      </c>
      <c r="CW73" s="299">
        <v>0</v>
      </c>
      <c r="CX73" s="299">
        <v>0</v>
      </c>
      <c r="CY73" s="299">
        <v>0</v>
      </c>
      <c r="DA73" s="300">
        <f t="shared" si="318"/>
        <v>0</v>
      </c>
      <c r="DB73" s="300">
        <f t="shared" si="319"/>
        <v>0</v>
      </c>
      <c r="DC73" s="300">
        <f t="shared" si="320"/>
        <v>0</v>
      </c>
      <c r="DD73" s="300">
        <f t="shared" si="321"/>
        <v>0</v>
      </c>
      <c r="DE73" s="300">
        <f t="shared" si="322"/>
        <v>0</v>
      </c>
      <c r="DF73" s="300">
        <f t="shared" si="323"/>
        <v>0</v>
      </c>
      <c r="DG73" s="300">
        <f t="shared" si="324"/>
        <v>0</v>
      </c>
      <c r="DH73" s="300">
        <f t="shared" si="325"/>
        <v>0</v>
      </c>
      <c r="DI73" s="300">
        <f t="shared" si="326"/>
        <v>0</v>
      </c>
      <c r="DJ73" s="300">
        <f t="shared" si="327"/>
        <v>0</v>
      </c>
      <c r="DK73" s="300">
        <f t="shared" si="328"/>
        <v>0</v>
      </c>
      <c r="DL73" s="300">
        <f t="shared" si="329"/>
        <v>0</v>
      </c>
      <c r="DM73" s="300">
        <f t="shared" si="330"/>
        <v>0</v>
      </c>
      <c r="DN73" s="300">
        <f t="shared" si="331"/>
        <v>0</v>
      </c>
      <c r="DO73" s="300">
        <f t="shared" si="332"/>
        <v>0</v>
      </c>
      <c r="DP73" s="300">
        <f t="shared" si="333"/>
        <v>0</v>
      </c>
      <c r="DQ73" s="300">
        <f t="shared" si="334"/>
        <v>0</v>
      </c>
      <c r="DR73" s="300">
        <f t="shared" si="335"/>
        <v>0</v>
      </c>
      <c r="DS73" s="300">
        <f t="shared" si="336"/>
        <v>0</v>
      </c>
      <c r="DT73" s="300">
        <f t="shared" si="337"/>
        <v>0</v>
      </c>
      <c r="DU73" s="300">
        <f t="shared" si="338"/>
        <v>0</v>
      </c>
      <c r="DV73" s="300">
        <f t="shared" si="339"/>
        <v>0</v>
      </c>
      <c r="DW73" s="300">
        <f t="shared" si="340"/>
        <v>0</v>
      </c>
      <c r="DX73" s="300">
        <f t="shared" si="341"/>
        <v>0</v>
      </c>
      <c r="DY73" s="300">
        <f t="shared" si="342"/>
        <v>0</v>
      </c>
      <c r="DZ73" s="300">
        <f t="shared" si="343"/>
        <v>0</v>
      </c>
      <c r="EA73" s="300">
        <f t="shared" si="344"/>
        <v>0</v>
      </c>
      <c r="EB73" s="300">
        <f t="shared" si="345"/>
        <v>0</v>
      </c>
      <c r="EC73" s="300">
        <f t="shared" si="346"/>
        <v>0</v>
      </c>
      <c r="ED73" s="300">
        <f t="shared" si="347"/>
        <v>0</v>
      </c>
      <c r="EE73" s="300">
        <f t="shared" si="348"/>
        <v>0</v>
      </c>
      <c r="EF73" s="300">
        <f t="shared" si="349"/>
        <v>0</v>
      </c>
      <c r="EG73" s="300">
        <f t="shared" si="350"/>
        <v>0</v>
      </c>
      <c r="EH73" s="300">
        <f t="shared" si="351"/>
        <v>0</v>
      </c>
      <c r="EI73" s="300">
        <f t="shared" si="352"/>
        <v>0</v>
      </c>
      <c r="EJ73" s="300">
        <f t="shared" si="353"/>
        <v>0</v>
      </c>
      <c r="EK73" s="300">
        <f t="shared" si="354"/>
        <v>0</v>
      </c>
      <c r="EL73" s="300">
        <f t="shared" si="355"/>
        <v>0</v>
      </c>
      <c r="EM73" s="300">
        <f t="shared" si="356"/>
        <v>0</v>
      </c>
      <c r="EN73" s="300">
        <f t="shared" si="357"/>
        <v>0</v>
      </c>
      <c r="EO73" s="300">
        <f t="shared" si="358"/>
        <v>0</v>
      </c>
      <c r="EP73" s="300">
        <f t="shared" si="359"/>
        <v>0</v>
      </c>
      <c r="EQ73" s="300">
        <f t="shared" si="360"/>
        <v>0</v>
      </c>
      <c r="ER73" s="300">
        <f t="shared" si="361"/>
        <v>0</v>
      </c>
      <c r="ES73" s="300">
        <f t="shared" si="362"/>
        <v>0</v>
      </c>
      <c r="ET73" s="300">
        <f t="shared" si="363"/>
        <v>0</v>
      </c>
      <c r="EU73" s="300">
        <f t="shared" si="364"/>
        <v>0</v>
      </c>
      <c r="EV73" s="300">
        <f t="shared" si="365"/>
        <v>0</v>
      </c>
      <c r="EW73" s="300">
        <f t="shared" si="366"/>
        <v>0</v>
      </c>
      <c r="EX73" s="300">
        <f t="shared" si="367"/>
        <v>0</v>
      </c>
      <c r="EY73" s="300">
        <f t="shared" si="368"/>
        <v>0</v>
      </c>
      <c r="EZ73" s="300">
        <f t="shared" si="369"/>
        <v>0</v>
      </c>
      <c r="FA73" s="300">
        <f t="shared" si="370"/>
        <v>0</v>
      </c>
      <c r="FB73" s="300">
        <f t="shared" si="371"/>
        <v>0</v>
      </c>
      <c r="FC73" s="300">
        <f t="shared" si="372"/>
        <v>0</v>
      </c>
      <c r="FD73" s="300">
        <f t="shared" si="373"/>
        <v>0</v>
      </c>
      <c r="FE73" s="300">
        <f t="shared" si="374"/>
        <v>0</v>
      </c>
      <c r="FF73" s="300">
        <f t="shared" si="375"/>
        <v>0</v>
      </c>
      <c r="FG73" s="300">
        <f t="shared" si="376"/>
        <v>0</v>
      </c>
      <c r="FH73" s="300">
        <f t="shared" si="377"/>
        <v>0</v>
      </c>
      <c r="FI73" s="300">
        <f t="shared" si="378"/>
        <v>0</v>
      </c>
      <c r="FJ73" s="300">
        <f t="shared" si="379"/>
        <v>0</v>
      </c>
      <c r="FK73" s="300">
        <f t="shared" si="380"/>
        <v>0</v>
      </c>
      <c r="FL73" s="300">
        <f t="shared" si="381"/>
        <v>0</v>
      </c>
      <c r="FM73" s="300">
        <f t="shared" si="382"/>
        <v>0</v>
      </c>
      <c r="FN73" s="300">
        <f t="shared" si="383"/>
        <v>0</v>
      </c>
      <c r="FO73" s="300">
        <f t="shared" si="384"/>
        <v>0</v>
      </c>
      <c r="FP73" s="300">
        <f t="shared" si="385"/>
        <v>0</v>
      </c>
      <c r="FQ73" s="300">
        <f t="shared" si="386"/>
        <v>0</v>
      </c>
      <c r="FR73" s="300">
        <f t="shared" si="387"/>
        <v>0</v>
      </c>
      <c r="FS73" s="300">
        <f t="shared" si="388"/>
        <v>0</v>
      </c>
      <c r="FT73" s="300">
        <f t="shared" si="389"/>
        <v>0</v>
      </c>
      <c r="FU73" s="300">
        <f t="shared" si="390"/>
        <v>0</v>
      </c>
      <c r="FV73" s="300">
        <f t="shared" si="391"/>
        <v>0</v>
      </c>
      <c r="FW73" s="300">
        <f t="shared" si="392"/>
        <v>0</v>
      </c>
      <c r="FX73" s="300">
        <f t="shared" si="393"/>
        <v>0</v>
      </c>
      <c r="FY73" s="300">
        <f t="shared" si="394"/>
        <v>0</v>
      </c>
      <c r="FZ73" s="300">
        <f t="shared" si="395"/>
        <v>0</v>
      </c>
      <c r="GA73" s="300">
        <f t="shared" si="396"/>
        <v>0</v>
      </c>
      <c r="GB73" s="300">
        <f t="shared" si="397"/>
        <v>0</v>
      </c>
      <c r="GC73" s="300">
        <f t="shared" si="398"/>
        <v>0</v>
      </c>
      <c r="GD73" s="300">
        <f t="shared" si="399"/>
        <v>0</v>
      </c>
      <c r="GE73" s="300">
        <f t="shared" si="400"/>
        <v>0</v>
      </c>
      <c r="GF73" s="300">
        <f t="shared" si="401"/>
        <v>0</v>
      </c>
      <c r="GG73" s="300">
        <f t="shared" si="402"/>
        <v>0</v>
      </c>
      <c r="GH73" s="300">
        <f t="shared" si="403"/>
        <v>0</v>
      </c>
      <c r="GI73" s="300">
        <f t="shared" si="404"/>
        <v>0</v>
      </c>
      <c r="GJ73" s="300">
        <f t="shared" si="405"/>
        <v>0</v>
      </c>
      <c r="GK73" s="300">
        <f t="shared" si="406"/>
        <v>0</v>
      </c>
      <c r="GL73" s="300">
        <f t="shared" si="407"/>
        <v>0</v>
      </c>
      <c r="GM73" s="300">
        <f t="shared" si="408"/>
        <v>0</v>
      </c>
      <c r="GN73" s="300">
        <f t="shared" si="409"/>
        <v>0</v>
      </c>
      <c r="GO73" s="300">
        <f t="shared" si="410"/>
        <v>0</v>
      </c>
      <c r="GP73" s="300">
        <f t="shared" si="411"/>
        <v>0</v>
      </c>
      <c r="GQ73" s="300">
        <f t="shared" si="412"/>
        <v>0</v>
      </c>
      <c r="GR73" s="300">
        <f t="shared" si="413"/>
        <v>0</v>
      </c>
      <c r="GT73" s="120" t="str">
        <f>'Key assumptions'!$E$121</f>
        <v>$ Real (2024-2025)</v>
      </c>
      <c r="GU73" s="272"/>
      <c r="GV73" s="272"/>
      <c r="GW73" s="272"/>
      <c r="GX73" s="232">
        <f t="shared" si="219"/>
        <v>0</v>
      </c>
      <c r="GY73" s="232">
        <f t="shared" si="219"/>
        <v>0</v>
      </c>
      <c r="GZ73" s="232">
        <f t="shared" si="219"/>
        <v>0</v>
      </c>
      <c r="HA73" s="232">
        <f t="shared" si="218"/>
        <v>0</v>
      </c>
      <c r="HB73" s="232">
        <f t="shared" si="220"/>
        <v>0</v>
      </c>
      <c r="HC73" s="232">
        <f t="shared" si="220"/>
        <v>0</v>
      </c>
      <c r="HD73" s="232">
        <f t="shared" si="220"/>
        <v>0</v>
      </c>
      <c r="HE73" s="232">
        <f t="shared" si="220"/>
        <v>0</v>
      </c>
      <c r="HF73" s="232">
        <f t="shared" si="414"/>
        <v>0</v>
      </c>
      <c r="HG73" s="232">
        <v>0</v>
      </c>
    </row>
    <row r="74" spans="1:215" hidden="1" x14ac:dyDescent="0.2">
      <c r="A74" s="298" t="s">
        <v>236</v>
      </c>
      <c r="B74" s="334" t="s">
        <v>323</v>
      </c>
      <c r="C74" s="298" t="s">
        <v>240</v>
      </c>
      <c r="D74" s="298" t="s">
        <v>317</v>
      </c>
      <c r="E74" s="298" t="s">
        <v>230</v>
      </c>
      <c r="F74" s="299">
        <v>0</v>
      </c>
      <c r="G74" s="299"/>
      <c r="H74" s="299">
        <v>0</v>
      </c>
      <c r="I74" s="299">
        <v>0</v>
      </c>
      <c r="J74" s="299">
        <v>0</v>
      </c>
      <c r="K74" s="299">
        <v>0</v>
      </c>
      <c r="L74" s="299">
        <v>0</v>
      </c>
      <c r="M74" s="299">
        <v>0</v>
      </c>
      <c r="N74" s="299">
        <v>0</v>
      </c>
      <c r="O74" s="299">
        <v>0</v>
      </c>
      <c r="P74" s="299">
        <v>0</v>
      </c>
      <c r="Q74" s="299">
        <v>0</v>
      </c>
      <c r="R74" s="299">
        <v>0</v>
      </c>
      <c r="S74" s="299">
        <v>0</v>
      </c>
      <c r="T74" s="299">
        <v>0</v>
      </c>
      <c r="U74" s="299">
        <v>0</v>
      </c>
      <c r="V74" s="299">
        <v>0</v>
      </c>
      <c r="W74" s="299">
        <v>0</v>
      </c>
      <c r="X74" s="299">
        <v>0</v>
      </c>
      <c r="Y74" s="299">
        <v>0</v>
      </c>
      <c r="Z74" s="299">
        <v>0</v>
      </c>
      <c r="AA74" s="299">
        <v>0</v>
      </c>
      <c r="AB74" s="299">
        <v>0</v>
      </c>
      <c r="AC74" s="299">
        <v>0</v>
      </c>
      <c r="AD74" s="299">
        <v>0</v>
      </c>
      <c r="AE74" s="299">
        <v>0</v>
      </c>
      <c r="AF74" s="299">
        <v>0</v>
      </c>
      <c r="AG74" s="299">
        <v>0</v>
      </c>
      <c r="AH74" s="299">
        <v>0</v>
      </c>
      <c r="AI74" s="299">
        <v>0</v>
      </c>
      <c r="AJ74" s="299">
        <v>0</v>
      </c>
      <c r="AK74" s="299">
        <v>0</v>
      </c>
      <c r="AL74" s="299">
        <v>0</v>
      </c>
      <c r="AM74" s="299">
        <v>0</v>
      </c>
      <c r="AN74" s="299">
        <v>0</v>
      </c>
      <c r="AO74" s="299">
        <v>0</v>
      </c>
      <c r="AP74" s="299">
        <v>0</v>
      </c>
      <c r="AQ74" s="299">
        <v>0</v>
      </c>
      <c r="AR74" s="299">
        <v>0</v>
      </c>
      <c r="AS74" s="299">
        <v>0</v>
      </c>
      <c r="AT74" s="299">
        <v>0</v>
      </c>
      <c r="AU74" s="299">
        <v>0</v>
      </c>
      <c r="AV74" s="299">
        <v>0</v>
      </c>
      <c r="AW74" s="299">
        <v>0</v>
      </c>
      <c r="AX74" s="299">
        <v>0</v>
      </c>
      <c r="AY74" s="299">
        <v>0</v>
      </c>
      <c r="AZ74" s="299">
        <v>0</v>
      </c>
      <c r="BA74" s="299">
        <v>0</v>
      </c>
      <c r="BB74" s="299">
        <v>0</v>
      </c>
      <c r="BC74" s="299">
        <v>0</v>
      </c>
      <c r="BD74" s="299">
        <v>0</v>
      </c>
      <c r="BE74" s="299">
        <v>0</v>
      </c>
      <c r="BF74" s="299">
        <v>0</v>
      </c>
      <c r="BG74" s="299">
        <v>0</v>
      </c>
      <c r="BH74" s="299">
        <v>0</v>
      </c>
      <c r="BI74" s="299">
        <v>0</v>
      </c>
      <c r="BJ74" s="299">
        <v>0</v>
      </c>
      <c r="BK74" s="299">
        <v>0</v>
      </c>
      <c r="BL74" s="299">
        <v>0</v>
      </c>
      <c r="BM74" s="299">
        <v>0</v>
      </c>
      <c r="BN74" s="299">
        <v>0</v>
      </c>
      <c r="BO74" s="299">
        <v>0</v>
      </c>
      <c r="BP74" s="299">
        <v>0</v>
      </c>
      <c r="BQ74" s="299">
        <v>0</v>
      </c>
      <c r="BR74" s="299">
        <v>0</v>
      </c>
      <c r="BS74" s="299">
        <v>0</v>
      </c>
      <c r="BT74" s="299">
        <v>0</v>
      </c>
      <c r="BU74" s="299">
        <v>0</v>
      </c>
      <c r="BV74" s="299">
        <v>0</v>
      </c>
      <c r="BW74" s="299">
        <v>0</v>
      </c>
      <c r="BX74" s="299">
        <v>0</v>
      </c>
      <c r="BY74" s="299">
        <v>0</v>
      </c>
      <c r="BZ74" s="299">
        <v>0</v>
      </c>
      <c r="CA74" s="299">
        <v>0</v>
      </c>
      <c r="CB74" s="299">
        <v>0</v>
      </c>
      <c r="CC74" s="299">
        <v>0</v>
      </c>
      <c r="CD74" s="299">
        <v>0</v>
      </c>
      <c r="CE74" s="299">
        <v>0</v>
      </c>
      <c r="CF74" s="299">
        <v>0</v>
      </c>
      <c r="CG74" s="299">
        <v>0</v>
      </c>
      <c r="CH74" s="299">
        <v>0</v>
      </c>
      <c r="CI74" s="299">
        <v>0</v>
      </c>
      <c r="CJ74" s="299">
        <v>0</v>
      </c>
      <c r="CK74" s="299">
        <v>0</v>
      </c>
      <c r="CL74" s="299">
        <v>0</v>
      </c>
      <c r="CM74" s="299">
        <v>0</v>
      </c>
      <c r="CN74" s="299">
        <v>0</v>
      </c>
      <c r="CO74" s="299">
        <v>0</v>
      </c>
      <c r="CP74" s="299">
        <v>0</v>
      </c>
      <c r="CQ74" s="299">
        <v>0</v>
      </c>
      <c r="CR74" s="299">
        <v>0</v>
      </c>
      <c r="CS74" s="299">
        <v>0</v>
      </c>
      <c r="CT74" s="299">
        <v>0</v>
      </c>
      <c r="CU74" s="299">
        <v>0</v>
      </c>
      <c r="CV74" s="299">
        <v>0</v>
      </c>
      <c r="CW74" s="299">
        <v>0</v>
      </c>
      <c r="CX74" s="299">
        <v>0</v>
      </c>
      <c r="CY74" s="299">
        <v>0</v>
      </c>
      <c r="DA74" s="300">
        <f t="shared" si="318"/>
        <v>0</v>
      </c>
      <c r="DB74" s="300">
        <f t="shared" si="319"/>
        <v>0</v>
      </c>
      <c r="DC74" s="300">
        <f t="shared" si="320"/>
        <v>0</v>
      </c>
      <c r="DD74" s="300">
        <f t="shared" si="321"/>
        <v>0</v>
      </c>
      <c r="DE74" s="300">
        <f t="shared" si="322"/>
        <v>0</v>
      </c>
      <c r="DF74" s="300">
        <f t="shared" si="323"/>
        <v>0</v>
      </c>
      <c r="DG74" s="300">
        <f t="shared" si="324"/>
        <v>0</v>
      </c>
      <c r="DH74" s="300">
        <f t="shared" si="325"/>
        <v>0</v>
      </c>
      <c r="DI74" s="300">
        <f t="shared" si="326"/>
        <v>0</v>
      </c>
      <c r="DJ74" s="300">
        <f t="shared" si="327"/>
        <v>0</v>
      </c>
      <c r="DK74" s="300">
        <f t="shared" si="328"/>
        <v>0</v>
      </c>
      <c r="DL74" s="300">
        <f t="shared" si="329"/>
        <v>0</v>
      </c>
      <c r="DM74" s="300">
        <f t="shared" si="330"/>
        <v>0</v>
      </c>
      <c r="DN74" s="300">
        <f t="shared" si="331"/>
        <v>0</v>
      </c>
      <c r="DO74" s="300">
        <f t="shared" si="332"/>
        <v>0</v>
      </c>
      <c r="DP74" s="300">
        <f t="shared" si="333"/>
        <v>0</v>
      </c>
      <c r="DQ74" s="300">
        <f t="shared" si="334"/>
        <v>0</v>
      </c>
      <c r="DR74" s="300">
        <f t="shared" si="335"/>
        <v>0</v>
      </c>
      <c r="DS74" s="300">
        <f t="shared" si="336"/>
        <v>0</v>
      </c>
      <c r="DT74" s="300">
        <f t="shared" si="337"/>
        <v>0</v>
      </c>
      <c r="DU74" s="300">
        <f t="shared" si="338"/>
        <v>0</v>
      </c>
      <c r="DV74" s="300">
        <f t="shared" si="339"/>
        <v>0</v>
      </c>
      <c r="DW74" s="300">
        <f t="shared" si="340"/>
        <v>0</v>
      </c>
      <c r="DX74" s="300">
        <f t="shared" si="341"/>
        <v>0</v>
      </c>
      <c r="DY74" s="300">
        <f t="shared" si="342"/>
        <v>0</v>
      </c>
      <c r="DZ74" s="300">
        <f t="shared" si="343"/>
        <v>0</v>
      </c>
      <c r="EA74" s="300">
        <f t="shared" si="344"/>
        <v>0</v>
      </c>
      <c r="EB74" s="300">
        <f t="shared" si="345"/>
        <v>0</v>
      </c>
      <c r="EC74" s="300">
        <f t="shared" si="346"/>
        <v>0</v>
      </c>
      <c r="ED74" s="300">
        <f t="shared" si="347"/>
        <v>0</v>
      </c>
      <c r="EE74" s="300">
        <f t="shared" si="348"/>
        <v>0</v>
      </c>
      <c r="EF74" s="300">
        <f t="shared" si="349"/>
        <v>0</v>
      </c>
      <c r="EG74" s="300">
        <f t="shared" si="350"/>
        <v>0</v>
      </c>
      <c r="EH74" s="300">
        <f t="shared" si="351"/>
        <v>0</v>
      </c>
      <c r="EI74" s="300">
        <f t="shared" si="352"/>
        <v>0</v>
      </c>
      <c r="EJ74" s="300">
        <f t="shared" si="353"/>
        <v>0</v>
      </c>
      <c r="EK74" s="300">
        <f t="shared" si="354"/>
        <v>0</v>
      </c>
      <c r="EL74" s="300">
        <f t="shared" si="355"/>
        <v>0</v>
      </c>
      <c r="EM74" s="300">
        <f t="shared" si="356"/>
        <v>0</v>
      </c>
      <c r="EN74" s="300">
        <f t="shared" si="357"/>
        <v>0</v>
      </c>
      <c r="EO74" s="300">
        <f t="shared" si="358"/>
        <v>0</v>
      </c>
      <c r="EP74" s="300">
        <f t="shared" si="359"/>
        <v>0</v>
      </c>
      <c r="EQ74" s="300">
        <f t="shared" si="360"/>
        <v>0</v>
      </c>
      <c r="ER74" s="300">
        <f t="shared" si="361"/>
        <v>0</v>
      </c>
      <c r="ES74" s="300">
        <f t="shared" si="362"/>
        <v>0</v>
      </c>
      <c r="ET74" s="300">
        <f t="shared" si="363"/>
        <v>0</v>
      </c>
      <c r="EU74" s="300">
        <f t="shared" si="364"/>
        <v>0</v>
      </c>
      <c r="EV74" s="300">
        <f t="shared" si="365"/>
        <v>0</v>
      </c>
      <c r="EW74" s="300">
        <f t="shared" si="366"/>
        <v>0</v>
      </c>
      <c r="EX74" s="300">
        <f t="shared" si="367"/>
        <v>0</v>
      </c>
      <c r="EY74" s="300">
        <f t="shared" si="368"/>
        <v>0</v>
      </c>
      <c r="EZ74" s="300">
        <f t="shared" si="369"/>
        <v>0</v>
      </c>
      <c r="FA74" s="300">
        <f t="shared" si="370"/>
        <v>0</v>
      </c>
      <c r="FB74" s="300">
        <f t="shared" si="371"/>
        <v>0</v>
      </c>
      <c r="FC74" s="300">
        <f t="shared" si="372"/>
        <v>0</v>
      </c>
      <c r="FD74" s="300">
        <f t="shared" si="373"/>
        <v>0</v>
      </c>
      <c r="FE74" s="300">
        <f t="shared" si="374"/>
        <v>0</v>
      </c>
      <c r="FF74" s="300">
        <f t="shared" si="375"/>
        <v>0</v>
      </c>
      <c r="FG74" s="300">
        <f t="shared" si="376"/>
        <v>0</v>
      </c>
      <c r="FH74" s="300">
        <f t="shared" si="377"/>
        <v>0</v>
      </c>
      <c r="FI74" s="300">
        <f t="shared" si="378"/>
        <v>0</v>
      </c>
      <c r="FJ74" s="300">
        <f t="shared" si="379"/>
        <v>0</v>
      </c>
      <c r="FK74" s="300">
        <f t="shared" si="380"/>
        <v>0</v>
      </c>
      <c r="FL74" s="300">
        <f t="shared" si="381"/>
        <v>0</v>
      </c>
      <c r="FM74" s="300">
        <f t="shared" si="382"/>
        <v>0</v>
      </c>
      <c r="FN74" s="300">
        <f t="shared" si="383"/>
        <v>0</v>
      </c>
      <c r="FO74" s="300">
        <f t="shared" si="384"/>
        <v>0</v>
      </c>
      <c r="FP74" s="300">
        <f t="shared" si="385"/>
        <v>0</v>
      </c>
      <c r="FQ74" s="300">
        <f t="shared" si="386"/>
        <v>0</v>
      </c>
      <c r="FR74" s="300">
        <f t="shared" si="387"/>
        <v>0</v>
      </c>
      <c r="FS74" s="300">
        <f t="shared" si="388"/>
        <v>0</v>
      </c>
      <c r="FT74" s="300">
        <f t="shared" si="389"/>
        <v>0</v>
      </c>
      <c r="FU74" s="300">
        <f t="shared" si="390"/>
        <v>0</v>
      </c>
      <c r="FV74" s="300">
        <f t="shared" si="391"/>
        <v>0</v>
      </c>
      <c r="FW74" s="300">
        <f t="shared" si="392"/>
        <v>0</v>
      </c>
      <c r="FX74" s="300">
        <f t="shared" si="393"/>
        <v>0</v>
      </c>
      <c r="FY74" s="300">
        <f t="shared" si="394"/>
        <v>0</v>
      </c>
      <c r="FZ74" s="300">
        <f t="shared" si="395"/>
        <v>0</v>
      </c>
      <c r="GA74" s="300">
        <f t="shared" si="396"/>
        <v>0</v>
      </c>
      <c r="GB74" s="300">
        <f t="shared" si="397"/>
        <v>0</v>
      </c>
      <c r="GC74" s="300">
        <f t="shared" si="398"/>
        <v>0</v>
      </c>
      <c r="GD74" s="300">
        <f t="shared" si="399"/>
        <v>0</v>
      </c>
      <c r="GE74" s="300">
        <f t="shared" si="400"/>
        <v>0</v>
      </c>
      <c r="GF74" s="300">
        <f t="shared" si="401"/>
        <v>0</v>
      </c>
      <c r="GG74" s="300">
        <f t="shared" si="402"/>
        <v>0</v>
      </c>
      <c r="GH74" s="300">
        <f t="shared" si="403"/>
        <v>0</v>
      </c>
      <c r="GI74" s="300">
        <f t="shared" si="404"/>
        <v>0</v>
      </c>
      <c r="GJ74" s="300">
        <f t="shared" si="405"/>
        <v>0</v>
      </c>
      <c r="GK74" s="300">
        <f t="shared" si="406"/>
        <v>0</v>
      </c>
      <c r="GL74" s="300">
        <f t="shared" si="407"/>
        <v>0</v>
      </c>
      <c r="GM74" s="300">
        <f t="shared" si="408"/>
        <v>0</v>
      </c>
      <c r="GN74" s="300">
        <f t="shared" si="409"/>
        <v>0</v>
      </c>
      <c r="GO74" s="300">
        <f t="shared" si="410"/>
        <v>0</v>
      </c>
      <c r="GP74" s="300">
        <f t="shared" si="411"/>
        <v>0</v>
      </c>
      <c r="GQ74" s="300">
        <f t="shared" si="412"/>
        <v>0</v>
      </c>
      <c r="GR74" s="300">
        <f t="shared" si="413"/>
        <v>0</v>
      </c>
      <c r="GT74" s="120" t="str">
        <f>'Key assumptions'!$E$121</f>
        <v>$ Real (2024-2025)</v>
      </c>
      <c r="GU74" s="272"/>
      <c r="GV74" s="272"/>
      <c r="GW74" s="272"/>
      <c r="GX74" s="232">
        <f t="shared" si="219"/>
        <v>0</v>
      </c>
      <c r="GY74" s="232">
        <f t="shared" si="219"/>
        <v>0</v>
      </c>
      <c r="GZ74" s="232">
        <f t="shared" si="219"/>
        <v>0</v>
      </c>
      <c r="HA74" s="232">
        <f t="shared" si="218"/>
        <v>0</v>
      </c>
      <c r="HB74" s="232">
        <f t="shared" si="220"/>
        <v>0</v>
      </c>
      <c r="HC74" s="232">
        <f t="shared" si="220"/>
        <v>0</v>
      </c>
      <c r="HD74" s="232">
        <f t="shared" si="220"/>
        <v>0</v>
      </c>
      <c r="HE74" s="232">
        <f t="shared" si="220"/>
        <v>0</v>
      </c>
      <c r="HF74" s="232">
        <f t="shared" si="414"/>
        <v>0</v>
      </c>
      <c r="HG74" s="232">
        <v>0</v>
      </c>
    </row>
    <row r="75" spans="1:215" hidden="1" x14ac:dyDescent="0.2">
      <c r="A75" s="298" t="s">
        <v>237</v>
      </c>
      <c r="B75" s="334" t="s">
        <v>324</v>
      </c>
      <c r="C75" s="298" t="s">
        <v>240</v>
      </c>
      <c r="D75" s="298" t="s">
        <v>317</v>
      </c>
      <c r="E75" s="298" t="s">
        <v>325</v>
      </c>
      <c r="F75" s="299">
        <v>44.444444444444443</v>
      </c>
      <c r="G75" s="299"/>
      <c r="H75" s="299">
        <v>1</v>
      </c>
      <c r="I75" s="299">
        <v>1</v>
      </c>
      <c r="J75" s="299">
        <v>1</v>
      </c>
      <c r="K75" s="299">
        <v>1</v>
      </c>
      <c r="L75" s="299">
        <v>1</v>
      </c>
      <c r="M75" s="299">
        <v>1</v>
      </c>
      <c r="N75" s="299">
        <v>1</v>
      </c>
      <c r="O75" s="299">
        <v>1</v>
      </c>
      <c r="P75" s="299">
        <v>1</v>
      </c>
      <c r="Q75" s="299">
        <v>1</v>
      </c>
      <c r="R75" s="299">
        <v>1</v>
      </c>
      <c r="S75" s="299">
        <v>1</v>
      </c>
      <c r="T75" s="299">
        <v>0</v>
      </c>
      <c r="U75" s="299">
        <v>0</v>
      </c>
      <c r="V75" s="299">
        <v>0</v>
      </c>
      <c r="W75" s="299">
        <v>0</v>
      </c>
      <c r="X75" s="299">
        <v>0</v>
      </c>
      <c r="Y75" s="299">
        <v>0</v>
      </c>
      <c r="Z75" s="299">
        <v>0</v>
      </c>
      <c r="AA75" s="299">
        <v>0</v>
      </c>
      <c r="AB75" s="299">
        <v>0</v>
      </c>
      <c r="AC75" s="299">
        <v>0</v>
      </c>
      <c r="AD75" s="299">
        <v>0</v>
      </c>
      <c r="AE75" s="299">
        <v>0</v>
      </c>
      <c r="AF75" s="299">
        <v>0</v>
      </c>
      <c r="AG75" s="299">
        <v>0</v>
      </c>
      <c r="AH75" s="299">
        <v>0</v>
      </c>
      <c r="AI75" s="299">
        <v>0</v>
      </c>
      <c r="AJ75" s="299">
        <v>0</v>
      </c>
      <c r="AK75" s="299">
        <v>0</v>
      </c>
      <c r="AL75" s="299">
        <v>0</v>
      </c>
      <c r="AM75" s="299">
        <v>0</v>
      </c>
      <c r="AN75" s="299">
        <v>0</v>
      </c>
      <c r="AO75" s="299">
        <v>0</v>
      </c>
      <c r="AP75" s="299">
        <v>0</v>
      </c>
      <c r="AQ75" s="299">
        <v>0</v>
      </c>
      <c r="AR75" s="299">
        <v>0</v>
      </c>
      <c r="AS75" s="299">
        <v>0</v>
      </c>
      <c r="AT75" s="299">
        <v>0</v>
      </c>
      <c r="AU75" s="299">
        <v>0</v>
      </c>
      <c r="AV75" s="299">
        <v>0</v>
      </c>
      <c r="AW75" s="299">
        <v>0</v>
      </c>
      <c r="AX75" s="299">
        <v>0</v>
      </c>
      <c r="AY75" s="299">
        <v>0</v>
      </c>
      <c r="AZ75" s="299">
        <v>0</v>
      </c>
      <c r="BA75" s="299">
        <v>0</v>
      </c>
      <c r="BB75" s="299">
        <v>0</v>
      </c>
      <c r="BC75" s="299">
        <v>0</v>
      </c>
      <c r="BD75" s="299">
        <v>0</v>
      </c>
      <c r="BE75" s="299">
        <v>0</v>
      </c>
      <c r="BF75" s="299">
        <v>0</v>
      </c>
      <c r="BG75" s="299">
        <v>0</v>
      </c>
      <c r="BH75" s="299">
        <v>0</v>
      </c>
      <c r="BI75" s="299">
        <v>0</v>
      </c>
      <c r="BJ75" s="299">
        <v>0</v>
      </c>
      <c r="BK75" s="299">
        <v>0</v>
      </c>
      <c r="BL75" s="299">
        <v>0</v>
      </c>
      <c r="BM75" s="299">
        <v>0</v>
      </c>
      <c r="BN75" s="299">
        <v>0</v>
      </c>
      <c r="BO75" s="299">
        <v>0</v>
      </c>
      <c r="BP75" s="299">
        <v>0</v>
      </c>
      <c r="BQ75" s="299">
        <v>0</v>
      </c>
      <c r="BR75" s="299">
        <v>0</v>
      </c>
      <c r="BS75" s="299">
        <v>0</v>
      </c>
      <c r="BT75" s="299">
        <v>0</v>
      </c>
      <c r="BU75" s="299">
        <v>0</v>
      </c>
      <c r="BV75" s="299">
        <v>0</v>
      </c>
      <c r="BW75" s="299">
        <v>0</v>
      </c>
      <c r="BX75" s="299">
        <v>0</v>
      </c>
      <c r="BY75" s="299">
        <v>0</v>
      </c>
      <c r="BZ75" s="299">
        <v>0</v>
      </c>
      <c r="CA75" s="299">
        <v>0</v>
      </c>
      <c r="CB75" s="299">
        <v>0</v>
      </c>
      <c r="CC75" s="299">
        <v>0</v>
      </c>
      <c r="CD75" s="299">
        <v>0</v>
      </c>
      <c r="CE75" s="299">
        <v>0</v>
      </c>
      <c r="CF75" s="299">
        <v>0</v>
      </c>
      <c r="CG75" s="299">
        <v>0</v>
      </c>
      <c r="CH75" s="299">
        <v>0</v>
      </c>
      <c r="CI75" s="299">
        <v>0</v>
      </c>
      <c r="CJ75" s="299">
        <v>0</v>
      </c>
      <c r="CK75" s="299">
        <v>0</v>
      </c>
      <c r="CL75" s="299">
        <v>0</v>
      </c>
      <c r="CM75" s="299">
        <v>0</v>
      </c>
      <c r="CN75" s="299">
        <v>0</v>
      </c>
      <c r="CO75" s="299">
        <v>0</v>
      </c>
      <c r="CP75" s="299">
        <v>0</v>
      </c>
      <c r="CQ75" s="299">
        <v>0</v>
      </c>
      <c r="CR75" s="299">
        <v>0</v>
      </c>
      <c r="CS75" s="299">
        <v>0</v>
      </c>
      <c r="CT75" s="299">
        <v>0</v>
      </c>
      <c r="CU75" s="299">
        <v>0</v>
      </c>
      <c r="CV75" s="299">
        <v>0</v>
      </c>
      <c r="CW75" s="299">
        <v>0</v>
      </c>
      <c r="CX75" s="299">
        <v>0</v>
      </c>
      <c r="CY75" s="299">
        <v>0</v>
      </c>
      <c r="DA75" s="300">
        <f t="shared" si="318"/>
        <v>6666.6666666666661</v>
      </c>
      <c r="DB75" s="300">
        <f t="shared" si="319"/>
        <v>6666.6666666666661</v>
      </c>
      <c r="DC75" s="300">
        <f t="shared" si="320"/>
        <v>6666.6666666666661</v>
      </c>
      <c r="DD75" s="300">
        <f t="shared" si="321"/>
        <v>6666.6666666666661</v>
      </c>
      <c r="DE75" s="300">
        <f t="shared" si="322"/>
        <v>6666.6666666666661</v>
      </c>
      <c r="DF75" s="300">
        <f t="shared" si="323"/>
        <v>6666.6666666666661</v>
      </c>
      <c r="DG75" s="300">
        <f t="shared" si="324"/>
        <v>6666.6666666666661</v>
      </c>
      <c r="DH75" s="300">
        <f t="shared" si="325"/>
        <v>6666.6666666666661</v>
      </c>
      <c r="DI75" s="300">
        <f t="shared" si="326"/>
        <v>6666.6666666666661</v>
      </c>
      <c r="DJ75" s="300">
        <f t="shared" si="327"/>
        <v>6666.6666666666661</v>
      </c>
      <c r="DK75" s="300">
        <f t="shared" si="328"/>
        <v>6666.6666666666661</v>
      </c>
      <c r="DL75" s="300">
        <f t="shared" si="329"/>
        <v>6666.6666666666661</v>
      </c>
      <c r="DM75" s="300">
        <f t="shared" si="330"/>
        <v>0</v>
      </c>
      <c r="DN75" s="300">
        <f t="shared" si="331"/>
        <v>0</v>
      </c>
      <c r="DO75" s="300">
        <f t="shared" si="332"/>
        <v>0</v>
      </c>
      <c r="DP75" s="300">
        <f t="shared" si="333"/>
        <v>0</v>
      </c>
      <c r="DQ75" s="300">
        <f t="shared" si="334"/>
        <v>0</v>
      </c>
      <c r="DR75" s="300">
        <f t="shared" si="335"/>
        <v>0</v>
      </c>
      <c r="DS75" s="300">
        <f t="shared" si="336"/>
        <v>0</v>
      </c>
      <c r="DT75" s="300">
        <f t="shared" si="337"/>
        <v>0</v>
      </c>
      <c r="DU75" s="300">
        <f t="shared" si="338"/>
        <v>0</v>
      </c>
      <c r="DV75" s="300">
        <f t="shared" si="339"/>
        <v>0</v>
      </c>
      <c r="DW75" s="300">
        <f t="shared" si="340"/>
        <v>0</v>
      </c>
      <c r="DX75" s="300">
        <f t="shared" si="341"/>
        <v>0</v>
      </c>
      <c r="DY75" s="300">
        <f t="shared" si="342"/>
        <v>0</v>
      </c>
      <c r="DZ75" s="300">
        <f t="shared" si="343"/>
        <v>0</v>
      </c>
      <c r="EA75" s="300">
        <f t="shared" si="344"/>
        <v>0</v>
      </c>
      <c r="EB75" s="300">
        <f t="shared" si="345"/>
        <v>0</v>
      </c>
      <c r="EC75" s="300">
        <f t="shared" si="346"/>
        <v>0</v>
      </c>
      <c r="ED75" s="300">
        <f t="shared" si="347"/>
        <v>0</v>
      </c>
      <c r="EE75" s="300">
        <f t="shared" si="348"/>
        <v>0</v>
      </c>
      <c r="EF75" s="300">
        <f t="shared" si="349"/>
        <v>0</v>
      </c>
      <c r="EG75" s="300">
        <f t="shared" si="350"/>
        <v>0</v>
      </c>
      <c r="EH75" s="300">
        <f t="shared" si="351"/>
        <v>0</v>
      </c>
      <c r="EI75" s="300">
        <f t="shared" si="352"/>
        <v>0</v>
      </c>
      <c r="EJ75" s="300">
        <f t="shared" si="353"/>
        <v>0</v>
      </c>
      <c r="EK75" s="300">
        <f t="shared" si="354"/>
        <v>0</v>
      </c>
      <c r="EL75" s="300">
        <f t="shared" si="355"/>
        <v>0</v>
      </c>
      <c r="EM75" s="300">
        <f t="shared" si="356"/>
        <v>0</v>
      </c>
      <c r="EN75" s="300">
        <f t="shared" si="357"/>
        <v>0</v>
      </c>
      <c r="EO75" s="300">
        <f t="shared" si="358"/>
        <v>0</v>
      </c>
      <c r="EP75" s="300">
        <f t="shared" si="359"/>
        <v>0</v>
      </c>
      <c r="EQ75" s="300">
        <f t="shared" si="360"/>
        <v>0</v>
      </c>
      <c r="ER75" s="300">
        <f t="shared" si="361"/>
        <v>0</v>
      </c>
      <c r="ES75" s="300">
        <f t="shared" si="362"/>
        <v>0</v>
      </c>
      <c r="ET75" s="300">
        <f t="shared" si="363"/>
        <v>0</v>
      </c>
      <c r="EU75" s="300">
        <f t="shared" si="364"/>
        <v>0</v>
      </c>
      <c r="EV75" s="300">
        <f t="shared" si="365"/>
        <v>0</v>
      </c>
      <c r="EW75" s="300">
        <f t="shared" si="366"/>
        <v>0</v>
      </c>
      <c r="EX75" s="300">
        <f t="shared" si="367"/>
        <v>0</v>
      </c>
      <c r="EY75" s="300">
        <f t="shared" si="368"/>
        <v>0</v>
      </c>
      <c r="EZ75" s="300">
        <f t="shared" si="369"/>
        <v>0</v>
      </c>
      <c r="FA75" s="300">
        <f t="shared" si="370"/>
        <v>0</v>
      </c>
      <c r="FB75" s="300">
        <f t="shared" si="371"/>
        <v>0</v>
      </c>
      <c r="FC75" s="300">
        <f t="shared" si="372"/>
        <v>0</v>
      </c>
      <c r="FD75" s="300">
        <f t="shared" si="373"/>
        <v>0</v>
      </c>
      <c r="FE75" s="300">
        <f t="shared" si="374"/>
        <v>0</v>
      </c>
      <c r="FF75" s="300">
        <f t="shared" si="375"/>
        <v>0</v>
      </c>
      <c r="FG75" s="300">
        <f t="shared" si="376"/>
        <v>0</v>
      </c>
      <c r="FH75" s="300">
        <f t="shared" si="377"/>
        <v>0</v>
      </c>
      <c r="FI75" s="300">
        <f t="shared" si="378"/>
        <v>0</v>
      </c>
      <c r="FJ75" s="300">
        <f t="shared" si="379"/>
        <v>0</v>
      </c>
      <c r="FK75" s="300">
        <f t="shared" si="380"/>
        <v>0</v>
      </c>
      <c r="FL75" s="300">
        <f t="shared" si="381"/>
        <v>0</v>
      </c>
      <c r="FM75" s="300">
        <f t="shared" si="382"/>
        <v>0</v>
      </c>
      <c r="FN75" s="300">
        <f t="shared" si="383"/>
        <v>0</v>
      </c>
      <c r="FO75" s="300">
        <f t="shared" si="384"/>
        <v>0</v>
      </c>
      <c r="FP75" s="300">
        <f t="shared" si="385"/>
        <v>0</v>
      </c>
      <c r="FQ75" s="300">
        <f t="shared" si="386"/>
        <v>0</v>
      </c>
      <c r="FR75" s="300">
        <f t="shared" si="387"/>
        <v>0</v>
      </c>
      <c r="FS75" s="300">
        <f t="shared" si="388"/>
        <v>0</v>
      </c>
      <c r="FT75" s="300">
        <f t="shared" si="389"/>
        <v>0</v>
      </c>
      <c r="FU75" s="300">
        <f t="shared" si="390"/>
        <v>0</v>
      </c>
      <c r="FV75" s="300">
        <f t="shared" si="391"/>
        <v>0</v>
      </c>
      <c r="FW75" s="300">
        <f t="shared" si="392"/>
        <v>0</v>
      </c>
      <c r="FX75" s="300">
        <f t="shared" si="393"/>
        <v>0</v>
      </c>
      <c r="FY75" s="300">
        <f t="shared" si="394"/>
        <v>0</v>
      </c>
      <c r="FZ75" s="300">
        <f t="shared" si="395"/>
        <v>0</v>
      </c>
      <c r="GA75" s="300">
        <f t="shared" si="396"/>
        <v>0</v>
      </c>
      <c r="GB75" s="300">
        <f t="shared" si="397"/>
        <v>0</v>
      </c>
      <c r="GC75" s="300">
        <f t="shared" si="398"/>
        <v>0</v>
      </c>
      <c r="GD75" s="300">
        <f t="shared" si="399"/>
        <v>0</v>
      </c>
      <c r="GE75" s="300">
        <f t="shared" si="400"/>
        <v>0</v>
      </c>
      <c r="GF75" s="300">
        <f t="shared" si="401"/>
        <v>0</v>
      </c>
      <c r="GG75" s="300">
        <f t="shared" si="402"/>
        <v>0</v>
      </c>
      <c r="GH75" s="300">
        <f t="shared" si="403"/>
        <v>0</v>
      </c>
      <c r="GI75" s="300">
        <f t="shared" si="404"/>
        <v>0</v>
      </c>
      <c r="GJ75" s="300">
        <f t="shared" si="405"/>
        <v>0</v>
      </c>
      <c r="GK75" s="300">
        <f t="shared" si="406"/>
        <v>0</v>
      </c>
      <c r="GL75" s="300">
        <f t="shared" si="407"/>
        <v>0</v>
      </c>
      <c r="GM75" s="300">
        <f t="shared" si="408"/>
        <v>0</v>
      </c>
      <c r="GN75" s="300">
        <f t="shared" si="409"/>
        <v>0</v>
      </c>
      <c r="GO75" s="300">
        <f t="shared" si="410"/>
        <v>0</v>
      </c>
      <c r="GP75" s="300">
        <f t="shared" si="411"/>
        <v>0</v>
      </c>
      <c r="GQ75" s="300">
        <f t="shared" si="412"/>
        <v>0</v>
      </c>
      <c r="GR75" s="300">
        <f t="shared" si="413"/>
        <v>0</v>
      </c>
      <c r="GT75" s="120" t="str">
        <f>'Key assumptions'!$E$121</f>
        <v>$ Real (2024-2025)</v>
      </c>
      <c r="GU75" s="272"/>
      <c r="GV75" s="272"/>
      <c r="GW75" s="272"/>
      <c r="GX75" s="232">
        <f t="shared" si="219"/>
        <v>80000</v>
      </c>
      <c r="GY75" s="232">
        <f t="shared" si="219"/>
        <v>0</v>
      </c>
      <c r="GZ75" s="232">
        <f t="shared" si="219"/>
        <v>0</v>
      </c>
      <c r="HA75" s="232">
        <f t="shared" si="218"/>
        <v>0</v>
      </c>
      <c r="HB75" s="232">
        <f t="shared" si="220"/>
        <v>0</v>
      </c>
      <c r="HC75" s="232">
        <f t="shared" si="220"/>
        <v>0</v>
      </c>
      <c r="HD75" s="232">
        <f t="shared" si="220"/>
        <v>0</v>
      </c>
      <c r="HE75" s="232">
        <f t="shared" si="220"/>
        <v>0</v>
      </c>
      <c r="HF75" s="232">
        <f t="shared" si="414"/>
        <v>80000</v>
      </c>
      <c r="HG75" s="232">
        <v>0</v>
      </c>
    </row>
    <row r="76" spans="1:215" hidden="1" x14ac:dyDescent="0.2">
      <c r="A76" s="298" t="s">
        <v>238</v>
      </c>
      <c r="B76" s="334" t="s">
        <v>326</v>
      </c>
      <c r="C76" s="298" t="s">
        <v>240</v>
      </c>
      <c r="D76" s="298" t="s">
        <v>317</v>
      </c>
      <c r="E76" s="298" t="s">
        <v>327</v>
      </c>
      <c r="F76" s="299">
        <v>222.22222222222223</v>
      </c>
      <c r="G76" s="299"/>
      <c r="H76" s="299">
        <v>1</v>
      </c>
      <c r="I76" s="299">
        <v>1</v>
      </c>
      <c r="J76" s="299">
        <v>1</v>
      </c>
      <c r="K76" s="299">
        <v>1</v>
      </c>
      <c r="L76" s="299">
        <v>1</v>
      </c>
      <c r="M76" s="299">
        <v>1</v>
      </c>
      <c r="N76" s="299">
        <v>1</v>
      </c>
      <c r="O76" s="299">
        <v>1</v>
      </c>
      <c r="P76" s="299">
        <v>1</v>
      </c>
      <c r="Q76" s="299">
        <v>1</v>
      </c>
      <c r="R76" s="299">
        <v>1</v>
      </c>
      <c r="S76" s="299">
        <v>1</v>
      </c>
      <c r="T76" s="299">
        <v>0</v>
      </c>
      <c r="U76" s="299">
        <v>0</v>
      </c>
      <c r="V76" s="299">
        <v>0</v>
      </c>
      <c r="W76" s="299">
        <v>0</v>
      </c>
      <c r="X76" s="299">
        <v>0</v>
      </c>
      <c r="Y76" s="299">
        <v>0</v>
      </c>
      <c r="Z76" s="299">
        <v>0</v>
      </c>
      <c r="AA76" s="299">
        <v>0</v>
      </c>
      <c r="AB76" s="299">
        <v>0</v>
      </c>
      <c r="AC76" s="299">
        <v>0</v>
      </c>
      <c r="AD76" s="299">
        <v>0</v>
      </c>
      <c r="AE76" s="299">
        <v>0</v>
      </c>
      <c r="AF76" s="299">
        <v>0</v>
      </c>
      <c r="AG76" s="299">
        <v>0</v>
      </c>
      <c r="AH76" s="299">
        <v>0</v>
      </c>
      <c r="AI76" s="299">
        <v>0</v>
      </c>
      <c r="AJ76" s="299">
        <v>0</v>
      </c>
      <c r="AK76" s="299">
        <v>0</v>
      </c>
      <c r="AL76" s="299">
        <v>0</v>
      </c>
      <c r="AM76" s="299">
        <v>0</v>
      </c>
      <c r="AN76" s="299">
        <v>0</v>
      </c>
      <c r="AO76" s="299">
        <v>0</v>
      </c>
      <c r="AP76" s="299">
        <v>0</v>
      </c>
      <c r="AQ76" s="299">
        <v>0</v>
      </c>
      <c r="AR76" s="299">
        <v>0</v>
      </c>
      <c r="AS76" s="299">
        <v>0</v>
      </c>
      <c r="AT76" s="299">
        <v>0</v>
      </c>
      <c r="AU76" s="299">
        <v>0</v>
      </c>
      <c r="AV76" s="299">
        <v>0</v>
      </c>
      <c r="AW76" s="299">
        <v>0</v>
      </c>
      <c r="AX76" s="299">
        <v>0</v>
      </c>
      <c r="AY76" s="299">
        <v>0</v>
      </c>
      <c r="AZ76" s="299">
        <v>0</v>
      </c>
      <c r="BA76" s="299">
        <v>0</v>
      </c>
      <c r="BB76" s="299">
        <v>0</v>
      </c>
      <c r="BC76" s="299">
        <v>0</v>
      </c>
      <c r="BD76" s="299">
        <v>0</v>
      </c>
      <c r="BE76" s="299">
        <v>0</v>
      </c>
      <c r="BF76" s="299">
        <v>0</v>
      </c>
      <c r="BG76" s="299">
        <v>0</v>
      </c>
      <c r="BH76" s="299">
        <v>0</v>
      </c>
      <c r="BI76" s="299">
        <v>0</v>
      </c>
      <c r="BJ76" s="299">
        <v>0</v>
      </c>
      <c r="BK76" s="299">
        <v>0</v>
      </c>
      <c r="BL76" s="299">
        <v>0</v>
      </c>
      <c r="BM76" s="299">
        <v>0</v>
      </c>
      <c r="BN76" s="299">
        <v>0</v>
      </c>
      <c r="BO76" s="299">
        <v>0</v>
      </c>
      <c r="BP76" s="299">
        <v>0</v>
      </c>
      <c r="BQ76" s="299">
        <v>0</v>
      </c>
      <c r="BR76" s="299">
        <v>0</v>
      </c>
      <c r="BS76" s="299">
        <v>0</v>
      </c>
      <c r="BT76" s="299">
        <v>0</v>
      </c>
      <c r="BU76" s="299">
        <v>0</v>
      </c>
      <c r="BV76" s="299">
        <v>0</v>
      </c>
      <c r="BW76" s="299">
        <v>0</v>
      </c>
      <c r="BX76" s="299">
        <v>0</v>
      </c>
      <c r="BY76" s="299">
        <v>0</v>
      </c>
      <c r="BZ76" s="299">
        <v>0</v>
      </c>
      <c r="CA76" s="299">
        <v>0</v>
      </c>
      <c r="CB76" s="299">
        <v>0</v>
      </c>
      <c r="CC76" s="299">
        <v>0</v>
      </c>
      <c r="CD76" s="299">
        <v>0</v>
      </c>
      <c r="CE76" s="299">
        <v>0</v>
      </c>
      <c r="CF76" s="299">
        <v>0</v>
      </c>
      <c r="CG76" s="299">
        <v>0</v>
      </c>
      <c r="CH76" s="299">
        <v>0</v>
      </c>
      <c r="CI76" s="299">
        <v>0</v>
      </c>
      <c r="CJ76" s="299">
        <v>0</v>
      </c>
      <c r="CK76" s="299">
        <v>0</v>
      </c>
      <c r="CL76" s="299">
        <v>0</v>
      </c>
      <c r="CM76" s="299">
        <v>0</v>
      </c>
      <c r="CN76" s="299">
        <v>0</v>
      </c>
      <c r="CO76" s="299">
        <v>0</v>
      </c>
      <c r="CP76" s="299">
        <v>0</v>
      </c>
      <c r="CQ76" s="299">
        <v>0</v>
      </c>
      <c r="CR76" s="299">
        <v>0</v>
      </c>
      <c r="CS76" s="299">
        <v>0</v>
      </c>
      <c r="CT76" s="299">
        <v>0</v>
      </c>
      <c r="CU76" s="299">
        <v>0</v>
      </c>
      <c r="CV76" s="299">
        <v>0</v>
      </c>
      <c r="CW76" s="299">
        <v>0</v>
      </c>
      <c r="CX76" s="299">
        <v>0</v>
      </c>
      <c r="CY76" s="299">
        <v>0</v>
      </c>
      <c r="DA76" s="300">
        <f t="shared" si="318"/>
        <v>33333.333333333336</v>
      </c>
      <c r="DB76" s="300">
        <f t="shared" si="319"/>
        <v>33333.333333333336</v>
      </c>
      <c r="DC76" s="300">
        <f t="shared" si="320"/>
        <v>33333.333333333336</v>
      </c>
      <c r="DD76" s="300">
        <f t="shared" si="321"/>
        <v>33333.333333333336</v>
      </c>
      <c r="DE76" s="300">
        <f t="shared" si="322"/>
        <v>33333.333333333336</v>
      </c>
      <c r="DF76" s="300">
        <f t="shared" si="323"/>
        <v>33333.333333333336</v>
      </c>
      <c r="DG76" s="300">
        <f t="shared" si="324"/>
        <v>33333.333333333336</v>
      </c>
      <c r="DH76" s="300">
        <f t="shared" si="325"/>
        <v>33333.333333333336</v>
      </c>
      <c r="DI76" s="300">
        <f t="shared" si="326"/>
        <v>33333.333333333336</v>
      </c>
      <c r="DJ76" s="300">
        <f t="shared" si="327"/>
        <v>33333.333333333336</v>
      </c>
      <c r="DK76" s="300">
        <f t="shared" si="328"/>
        <v>33333.333333333336</v>
      </c>
      <c r="DL76" s="300">
        <f t="shared" si="329"/>
        <v>33333.333333333336</v>
      </c>
      <c r="DM76" s="300">
        <f t="shared" si="330"/>
        <v>0</v>
      </c>
      <c r="DN76" s="300">
        <f t="shared" si="331"/>
        <v>0</v>
      </c>
      <c r="DO76" s="300">
        <f t="shared" si="332"/>
        <v>0</v>
      </c>
      <c r="DP76" s="300">
        <f t="shared" si="333"/>
        <v>0</v>
      </c>
      <c r="DQ76" s="300">
        <f t="shared" si="334"/>
        <v>0</v>
      </c>
      <c r="DR76" s="300">
        <f t="shared" si="335"/>
        <v>0</v>
      </c>
      <c r="DS76" s="300">
        <f t="shared" si="336"/>
        <v>0</v>
      </c>
      <c r="DT76" s="300">
        <f t="shared" si="337"/>
        <v>0</v>
      </c>
      <c r="DU76" s="300">
        <f t="shared" si="338"/>
        <v>0</v>
      </c>
      <c r="DV76" s="300">
        <f t="shared" si="339"/>
        <v>0</v>
      </c>
      <c r="DW76" s="300">
        <f t="shared" si="340"/>
        <v>0</v>
      </c>
      <c r="DX76" s="300">
        <f t="shared" si="341"/>
        <v>0</v>
      </c>
      <c r="DY76" s="300">
        <f t="shared" si="342"/>
        <v>0</v>
      </c>
      <c r="DZ76" s="300">
        <f t="shared" si="343"/>
        <v>0</v>
      </c>
      <c r="EA76" s="300">
        <f t="shared" si="344"/>
        <v>0</v>
      </c>
      <c r="EB76" s="300">
        <f t="shared" si="345"/>
        <v>0</v>
      </c>
      <c r="EC76" s="300">
        <f t="shared" si="346"/>
        <v>0</v>
      </c>
      <c r="ED76" s="300">
        <f t="shared" si="347"/>
        <v>0</v>
      </c>
      <c r="EE76" s="300">
        <f t="shared" si="348"/>
        <v>0</v>
      </c>
      <c r="EF76" s="300">
        <f t="shared" si="349"/>
        <v>0</v>
      </c>
      <c r="EG76" s="300">
        <f t="shared" si="350"/>
        <v>0</v>
      </c>
      <c r="EH76" s="300">
        <f t="shared" si="351"/>
        <v>0</v>
      </c>
      <c r="EI76" s="300">
        <f t="shared" si="352"/>
        <v>0</v>
      </c>
      <c r="EJ76" s="300">
        <f t="shared" si="353"/>
        <v>0</v>
      </c>
      <c r="EK76" s="300">
        <f t="shared" si="354"/>
        <v>0</v>
      </c>
      <c r="EL76" s="300">
        <f t="shared" si="355"/>
        <v>0</v>
      </c>
      <c r="EM76" s="300">
        <f t="shared" si="356"/>
        <v>0</v>
      </c>
      <c r="EN76" s="300">
        <f t="shared" si="357"/>
        <v>0</v>
      </c>
      <c r="EO76" s="300">
        <f t="shared" si="358"/>
        <v>0</v>
      </c>
      <c r="EP76" s="300">
        <f t="shared" si="359"/>
        <v>0</v>
      </c>
      <c r="EQ76" s="300">
        <f t="shared" si="360"/>
        <v>0</v>
      </c>
      <c r="ER76" s="300">
        <f t="shared" si="361"/>
        <v>0</v>
      </c>
      <c r="ES76" s="300">
        <f t="shared" si="362"/>
        <v>0</v>
      </c>
      <c r="ET76" s="300">
        <f t="shared" si="363"/>
        <v>0</v>
      </c>
      <c r="EU76" s="300">
        <f t="shared" si="364"/>
        <v>0</v>
      </c>
      <c r="EV76" s="300">
        <f t="shared" si="365"/>
        <v>0</v>
      </c>
      <c r="EW76" s="300">
        <f t="shared" si="366"/>
        <v>0</v>
      </c>
      <c r="EX76" s="300">
        <f t="shared" si="367"/>
        <v>0</v>
      </c>
      <c r="EY76" s="300">
        <f t="shared" si="368"/>
        <v>0</v>
      </c>
      <c r="EZ76" s="300">
        <f t="shared" si="369"/>
        <v>0</v>
      </c>
      <c r="FA76" s="300">
        <f t="shared" si="370"/>
        <v>0</v>
      </c>
      <c r="FB76" s="300">
        <f t="shared" si="371"/>
        <v>0</v>
      </c>
      <c r="FC76" s="300">
        <f t="shared" si="372"/>
        <v>0</v>
      </c>
      <c r="FD76" s="300">
        <f t="shared" si="373"/>
        <v>0</v>
      </c>
      <c r="FE76" s="300">
        <f t="shared" si="374"/>
        <v>0</v>
      </c>
      <c r="FF76" s="300">
        <f t="shared" si="375"/>
        <v>0</v>
      </c>
      <c r="FG76" s="300">
        <f t="shared" si="376"/>
        <v>0</v>
      </c>
      <c r="FH76" s="300">
        <f t="shared" si="377"/>
        <v>0</v>
      </c>
      <c r="FI76" s="300">
        <f t="shared" si="378"/>
        <v>0</v>
      </c>
      <c r="FJ76" s="300">
        <f t="shared" si="379"/>
        <v>0</v>
      </c>
      <c r="FK76" s="300">
        <f t="shared" si="380"/>
        <v>0</v>
      </c>
      <c r="FL76" s="300">
        <f t="shared" si="381"/>
        <v>0</v>
      </c>
      <c r="FM76" s="300">
        <f t="shared" si="382"/>
        <v>0</v>
      </c>
      <c r="FN76" s="300">
        <f t="shared" si="383"/>
        <v>0</v>
      </c>
      <c r="FO76" s="300">
        <f t="shared" si="384"/>
        <v>0</v>
      </c>
      <c r="FP76" s="300">
        <f t="shared" si="385"/>
        <v>0</v>
      </c>
      <c r="FQ76" s="300">
        <f t="shared" si="386"/>
        <v>0</v>
      </c>
      <c r="FR76" s="300">
        <f t="shared" si="387"/>
        <v>0</v>
      </c>
      <c r="FS76" s="300">
        <f t="shared" si="388"/>
        <v>0</v>
      </c>
      <c r="FT76" s="300">
        <f t="shared" si="389"/>
        <v>0</v>
      </c>
      <c r="FU76" s="300">
        <f t="shared" si="390"/>
        <v>0</v>
      </c>
      <c r="FV76" s="300">
        <f t="shared" si="391"/>
        <v>0</v>
      </c>
      <c r="FW76" s="300">
        <f t="shared" si="392"/>
        <v>0</v>
      </c>
      <c r="FX76" s="300">
        <f t="shared" si="393"/>
        <v>0</v>
      </c>
      <c r="FY76" s="300">
        <f t="shared" si="394"/>
        <v>0</v>
      </c>
      <c r="FZ76" s="300">
        <f t="shared" si="395"/>
        <v>0</v>
      </c>
      <c r="GA76" s="300">
        <f t="shared" si="396"/>
        <v>0</v>
      </c>
      <c r="GB76" s="300">
        <f t="shared" si="397"/>
        <v>0</v>
      </c>
      <c r="GC76" s="300">
        <f t="shared" si="398"/>
        <v>0</v>
      </c>
      <c r="GD76" s="300">
        <f t="shared" si="399"/>
        <v>0</v>
      </c>
      <c r="GE76" s="300">
        <f t="shared" si="400"/>
        <v>0</v>
      </c>
      <c r="GF76" s="300">
        <f t="shared" si="401"/>
        <v>0</v>
      </c>
      <c r="GG76" s="300">
        <f t="shared" si="402"/>
        <v>0</v>
      </c>
      <c r="GH76" s="300">
        <f t="shared" si="403"/>
        <v>0</v>
      </c>
      <c r="GI76" s="300">
        <f t="shared" si="404"/>
        <v>0</v>
      </c>
      <c r="GJ76" s="300">
        <f t="shared" si="405"/>
        <v>0</v>
      </c>
      <c r="GK76" s="300">
        <f t="shared" si="406"/>
        <v>0</v>
      </c>
      <c r="GL76" s="300">
        <f t="shared" si="407"/>
        <v>0</v>
      </c>
      <c r="GM76" s="300">
        <f t="shared" si="408"/>
        <v>0</v>
      </c>
      <c r="GN76" s="300">
        <f t="shared" si="409"/>
        <v>0</v>
      </c>
      <c r="GO76" s="300">
        <f t="shared" si="410"/>
        <v>0</v>
      </c>
      <c r="GP76" s="300">
        <f t="shared" si="411"/>
        <v>0</v>
      </c>
      <c r="GQ76" s="300">
        <f t="shared" si="412"/>
        <v>0</v>
      </c>
      <c r="GR76" s="300">
        <f t="shared" si="413"/>
        <v>0</v>
      </c>
      <c r="GT76" s="120" t="str">
        <f>'Key assumptions'!$E$121</f>
        <v>$ Real (2024-2025)</v>
      </c>
      <c r="GU76" s="272"/>
      <c r="GV76" s="272"/>
      <c r="GW76" s="272"/>
      <c r="GX76" s="232">
        <f t="shared" si="219"/>
        <v>399999.99999999994</v>
      </c>
      <c r="GY76" s="232">
        <f t="shared" si="219"/>
        <v>0</v>
      </c>
      <c r="GZ76" s="232">
        <f t="shared" si="219"/>
        <v>0</v>
      </c>
      <c r="HA76" s="232">
        <f t="shared" si="218"/>
        <v>0</v>
      </c>
      <c r="HB76" s="232">
        <f t="shared" si="220"/>
        <v>0</v>
      </c>
      <c r="HC76" s="232">
        <f t="shared" si="220"/>
        <v>0</v>
      </c>
      <c r="HD76" s="232">
        <f t="shared" si="220"/>
        <v>0</v>
      </c>
      <c r="HE76" s="232">
        <f t="shared" si="220"/>
        <v>0</v>
      </c>
      <c r="HF76" s="232">
        <f t="shared" si="414"/>
        <v>399999.99999999994</v>
      </c>
      <c r="HG76" s="232">
        <v>0</v>
      </c>
    </row>
    <row r="77" spans="1:215" x14ac:dyDescent="0.2">
      <c r="A77" s="298" t="s">
        <v>231</v>
      </c>
      <c r="B77" s="348" t="s">
        <v>335</v>
      </c>
      <c r="C77" s="298" t="s">
        <v>243</v>
      </c>
      <c r="D77" s="298" t="s">
        <v>317</v>
      </c>
      <c r="E77" s="348" t="s">
        <v>335</v>
      </c>
      <c r="F77" s="299">
        <v>0</v>
      </c>
      <c r="G77" s="299"/>
      <c r="H77" s="299">
        <v>0</v>
      </c>
      <c r="I77" s="299">
        <v>0</v>
      </c>
      <c r="J77" s="299">
        <v>0</v>
      </c>
      <c r="K77" s="299">
        <v>0</v>
      </c>
      <c r="L77" s="299">
        <v>0</v>
      </c>
      <c r="M77" s="299">
        <v>0</v>
      </c>
      <c r="N77" s="299">
        <v>0</v>
      </c>
      <c r="O77" s="299">
        <v>0</v>
      </c>
      <c r="P77" s="299">
        <v>0</v>
      </c>
      <c r="Q77" s="299">
        <v>0</v>
      </c>
      <c r="R77" s="299">
        <v>0</v>
      </c>
      <c r="S77" s="299">
        <v>0</v>
      </c>
      <c r="T77" s="299">
        <v>0</v>
      </c>
      <c r="U77" s="299">
        <v>0</v>
      </c>
      <c r="V77" s="299">
        <v>0</v>
      </c>
      <c r="W77" s="299">
        <v>0</v>
      </c>
      <c r="X77" s="299">
        <v>0</v>
      </c>
      <c r="Y77" s="299">
        <v>0</v>
      </c>
      <c r="Z77" s="299">
        <v>0</v>
      </c>
      <c r="AA77" s="299">
        <v>0</v>
      </c>
      <c r="AB77" s="299">
        <v>0</v>
      </c>
      <c r="AC77" s="299">
        <v>0</v>
      </c>
      <c r="AD77" s="299">
        <v>0</v>
      </c>
      <c r="AE77" s="299">
        <v>0</v>
      </c>
      <c r="AF77" s="299">
        <v>0</v>
      </c>
      <c r="AG77" s="299">
        <v>0</v>
      </c>
      <c r="AH77" s="299">
        <v>0</v>
      </c>
      <c r="AI77" s="299">
        <v>0</v>
      </c>
      <c r="AJ77" s="299">
        <v>0</v>
      </c>
      <c r="AK77" s="299">
        <v>0</v>
      </c>
      <c r="AL77" s="299">
        <v>0</v>
      </c>
      <c r="AM77" s="299">
        <v>0</v>
      </c>
      <c r="AN77" s="299">
        <v>0</v>
      </c>
      <c r="AO77" s="299">
        <v>0</v>
      </c>
      <c r="AP77" s="299">
        <v>0</v>
      </c>
      <c r="AQ77" s="299">
        <v>0</v>
      </c>
      <c r="AR77" s="299">
        <v>0</v>
      </c>
      <c r="AS77" s="299">
        <v>0</v>
      </c>
      <c r="AT77" s="299">
        <v>0</v>
      </c>
      <c r="AU77" s="299">
        <v>0</v>
      </c>
      <c r="AV77" s="299">
        <v>0</v>
      </c>
      <c r="AW77" s="299">
        <v>0</v>
      </c>
      <c r="AX77" s="299">
        <v>0</v>
      </c>
      <c r="AY77" s="299">
        <v>0</v>
      </c>
      <c r="AZ77" s="299">
        <v>0</v>
      </c>
      <c r="BA77" s="299">
        <v>0</v>
      </c>
      <c r="BB77" s="299">
        <v>0</v>
      </c>
      <c r="BC77" s="299">
        <v>0</v>
      </c>
      <c r="BD77" s="299">
        <v>0</v>
      </c>
      <c r="BE77" s="299">
        <v>0</v>
      </c>
      <c r="BF77" s="299">
        <v>0</v>
      </c>
      <c r="BG77" s="299">
        <v>0</v>
      </c>
      <c r="BH77" s="299">
        <v>0</v>
      </c>
      <c r="BI77" s="299">
        <v>0</v>
      </c>
      <c r="BJ77" s="299">
        <v>0</v>
      </c>
      <c r="BK77" s="299">
        <v>0</v>
      </c>
      <c r="BL77" s="299">
        <v>0</v>
      </c>
      <c r="BM77" s="299">
        <v>0</v>
      </c>
      <c r="BN77" s="299">
        <v>0</v>
      </c>
      <c r="BO77" s="299">
        <v>0</v>
      </c>
      <c r="BP77" s="299">
        <v>0</v>
      </c>
      <c r="BQ77" s="299">
        <v>0</v>
      </c>
      <c r="BR77" s="299">
        <v>0</v>
      </c>
      <c r="BS77" s="299">
        <v>0</v>
      </c>
      <c r="BT77" s="299">
        <v>0</v>
      </c>
      <c r="BU77" s="299">
        <v>0</v>
      </c>
      <c r="BV77" s="299">
        <v>0</v>
      </c>
      <c r="BW77" s="299">
        <v>0</v>
      </c>
      <c r="BX77" s="299">
        <v>0</v>
      </c>
      <c r="BY77" s="299">
        <v>0</v>
      </c>
      <c r="BZ77" s="299">
        <v>0</v>
      </c>
      <c r="CA77" s="299">
        <v>0</v>
      </c>
      <c r="CB77" s="299">
        <v>0</v>
      </c>
      <c r="CC77" s="299">
        <v>0</v>
      </c>
      <c r="CD77" s="299">
        <v>0</v>
      </c>
      <c r="CE77" s="299">
        <v>0</v>
      </c>
      <c r="CF77" s="299">
        <v>0</v>
      </c>
      <c r="CG77" s="299">
        <v>0</v>
      </c>
      <c r="CH77" s="299">
        <v>0</v>
      </c>
      <c r="CI77" s="299">
        <v>0</v>
      </c>
      <c r="CJ77" s="299">
        <v>0</v>
      </c>
      <c r="CK77" s="299">
        <v>0</v>
      </c>
      <c r="CL77" s="299">
        <v>0</v>
      </c>
      <c r="CM77" s="299">
        <v>0</v>
      </c>
      <c r="CN77" s="299">
        <v>0</v>
      </c>
      <c r="CO77" s="299">
        <v>0</v>
      </c>
      <c r="CP77" s="299">
        <v>0</v>
      </c>
      <c r="CQ77" s="299">
        <v>0</v>
      </c>
      <c r="CR77" s="299">
        <v>0</v>
      </c>
      <c r="CS77" s="299">
        <v>0</v>
      </c>
      <c r="CT77" s="299">
        <v>0</v>
      </c>
      <c r="CU77" s="299">
        <v>0</v>
      </c>
      <c r="CV77" s="299">
        <v>0</v>
      </c>
      <c r="CW77" s="299">
        <v>0</v>
      </c>
      <c r="CX77" s="299">
        <v>0</v>
      </c>
      <c r="CY77" s="299">
        <v>0</v>
      </c>
      <c r="DA77" s="300">
        <f t="shared" si="318"/>
        <v>0</v>
      </c>
      <c r="DB77" s="300">
        <f t="shared" si="319"/>
        <v>0</v>
      </c>
      <c r="DC77" s="300">
        <f t="shared" si="320"/>
        <v>0</v>
      </c>
      <c r="DD77" s="300">
        <f t="shared" si="321"/>
        <v>0</v>
      </c>
      <c r="DE77" s="300">
        <f t="shared" si="322"/>
        <v>0</v>
      </c>
      <c r="DF77" s="300">
        <f t="shared" si="323"/>
        <v>0</v>
      </c>
      <c r="DG77" s="300">
        <f t="shared" si="324"/>
        <v>0</v>
      </c>
      <c r="DH77" s="300">
        <f t="shared" si="325"/>
        <v>0</v>
      </c>
      <c r="DI77" s="300">
        <f t="shared" si="326"/>
        <v>0</v>
      </c>
      <c r="DJ77" s="300">
        <f t="shared" si="327"/>
        <v>0</v>
      </c>
      <c r="DK77" s="300">
        <f t="shared" si="328"/>
        <v>0</v>
      </c>
      <c r="DL77" s="300">
        <f t="shared" si="329"/>
        <v>0</v>
      </c>
      <c r="DM77" s="300">
        <f t="shared" si="330"/>
        <v>0</v>
      </c>
      <c r="DN77" s="300">
        <f t="shared" si="331"/>
        <v>0</v>
      </c>
      <c r="DO77" s="300">
        <f t="shared" si="332"/>
        <v>0</v>
      </c>
      <c r="DP77" s="300">
        <f t="shared" si="333"/>
        <v>0</v>
      </c>
      <c r="DQ77" s="300">
        <f t="shared" si="334"/>
        <v>0</v>
      </c>
      <c r="DR77" s="300">
        <f t="shared" si="335"/>
        <v>0</v>
      </c>
      <c r="DS77" s="300">
        <f t="shared" si="336"/>
        <v>0</v>
      </c>
      <c r="DT77" s="300">
        <f t="shared" si="337"/>
        <v>0</v>
      </c>
      <c r="DU77" s="300">
        <f t="shared" si="338"/>
        <v>0</v>
      </c>
      <c r="DV77" s="300">
        <f t="shared" si="339"/>
        <v>0</v>
      </c>
      <c r="DW77" s="300">
        <f t="shared" si="340"/>
        <v>0</v>
      </c>
      <c r="DX77" s="300">
        <f t="shared" si="341"/>
        <v>0</v>
      </c>
      <c r="DY77" s="300">
        <f t="shared" si="342"/>
        <v>0</v>
      </c>
      <c r="DZ77" s="300">
        <f t="shared" si="343"/>
        <v>0</v>
      </c>
      <c r="EA77" s="300">
        <f t="shared" si="344"/>
        <v>0</v>
      </c>
      <c r="EB77" s="300">
        <f t="shared" si="345"/>
        <v>0</v>
      </c>
      <c r="EC77" s="300">
        <f t="shared" si="346"/>
        <v>0</v>
      </c>
      <c r="ED77" s="300">
        <f t="shared" si="347"/>
        <v>0</v>
      </c>
      <c r="EE77" s="300">
        <f t="shared" si="348"/>
        <v>0</v>
      </c>
      <c r="EF77" s="300">
        <f t="shared" si="349"/>
        <v>0</v>
      </c>
      <c r="EG77" s="300">
        <f t="shared" si="350"/>
        <v>0</v>
      </c>
      <c r="EH77" s="300">
        <f t="shared" si="351"/>
        <v>0</v>
      </c>
      <c r="EI77" s="300">
        <f t="shared" si="352"/>
        <v>0</v>
      </c>
      <c r="EJ77" s="300">
        <f t="shared" si="353"/>
        <v>0</v>
      </c>
      <c r="EK77" s="300">
        <f t="shared" si="354"/>
        <v>0</v>
      </c>
      <c r="EL77" s="300">
        <f t="shared" si="355"/>
        <v>0</v>
      </c>
      <c r="EM77" s="300">
        <f t="shared" si="356"/>
        <v>0</v>
      </c>
      <c r="EN77" s="300">
        <f t="shared" si="357"/>
        <v>0</v>
      </c>
      <c r="EO77" s="300">
        <f t="shared" si="358"/>
        <v>0</v>
      </c>
      <c r="EP77" s="300">
        <f t="shared" si="359"/>
        <v>0</v>
      </c>
      <c r="EQ77" s="300">
        <f t="shared" si="360"/>
        <v>0</v>
      </c>
      <c r="ER77" s="300">
        <f t="shared" si="361"/>
        <v>0</v>
      </c>
      <c r="ES77" s="300">
        <f t="shared" si="362"/>
        <v>0</v>
      </c>
      <c r="ET77" s="300">
        <f t="shared" si="363"/>
        <v>0</v>
      </c>
      <c r="EU77" s="300">
        <f t="shared" si="364"/>
        <v>0</v>
      </c>
      <c r="EV77" s="300">
        <f t="shared" si="365"/>
        <v>0</v>
      </c>
      <c r="EW77" s="300">
        <f t="shared" si="366"/>
        <v>0</v>
      </c>
      <c r="EX77" s="300">
        <f t="shared" si="367"/>
        <v>0</v>
      </c>
      <c r="EY77" s="300">
        <f t="shared" si="368"/>
        <v>0</v>
      </c>
      <c r="EZ77" s="300">
        <f t="shared" si="369"/>
        <v>0</v>
      </c>
      <c r="FA77" s="300">
        <f t="shared" si="370"/>
        <v>0</v>
      </c>
      <c r="FB77" s="300">
        <f t="shared" si="371"/>
        <v>0</v>
      </c>
      <c r="FC77" s="300">
        <f t="shared" si="372"/>
        <v>0</v>
      </c>
      <c r="FD77" s="300">
        <f t="shared" si="373"/>
        <v>0</v>
      </c>
      <c r="FE77" s="300">
        <f t="shared" si="374"/>
        <v>0</v>
      </c>
      <c r="FF77" s="300">
        <f t="shared" si="375"/>
        <v>0</v>
      </c>
      <c r="FG77" s="300">
        <f t="shared" si="376"/>
        <v>0</v>
      </c>
      <c r="FH77" s="300">
        <f t="shared" si="377"/>
        <v>0</v>
      </c>
      <c r="FI77" s="300">
        <f t="shared" si="378"/>
        <v>0</v>
      </c>
      <c r="FJ77" s="300">
        <f t="shared" si="379"/>
        <v>0</v>
      </c>
      <c r="FK77" s="300">
        <f t="shared" si="380"/>
        <v>0</v>
      </c>
      <c r="FL77" s="300">
        <f t="shared" si="381"/>
        <v>0</v>
      </c>
      <c r="FM77" s="300">
        <f t="shared" si="382"/>
        <v>0</v>
      </c>
      <c r="FN77" s="300">
        <f t="shared" si="383"/>
        <v>0</v>
      </c>
      <c r="FO77" s="300">
        <f t="shared" si="384"/>
        <v>0</v>
      </c>
      <c r="FP77" s="300">
        <f t="shared" si="385"/>
        <v>0</v>
      </c>
      <c r="FQ77" s="300">
        <f t="shared" si="386"/>
        <v>0</v>
      </c>
      <c r="FR77" s="300">
        <f t="shared" si="387"/>
        <v>0</v>
      </c>
      <c r="FS77" s="300">
        <f t="shared" si="388"/>
        <v>0</v>
      </c>
      <c r="FT77" s="300">
        <f t="shared" si="389"/>
        <v>0</v>
      </c>
      <c r="FU77" s="300">
        <f t="shared" si="390"/>
        <v>0</v>
      </c>
      <c r="FV77" s="300">
        <f t="shared" si="391"/>
        <v>0</v>
      </c>
      <c r="FW77" s="300">
        <f t="shared" si="392"/>
        <v>0</v>
      </c>
      <c r="FX77" s="300">
        <f t="shared" si="393"/>
        <v>0</v>
      </c>
      <c r="FY77" s="300">
        <f t="shared" si="394"/>
        <v>0</v>
      </c>
      <c r="FZ77" s="300">
        <f t="shared" si="395"/>
        <v>0</v>
      </c>
      <c r="GA77" s="300">
        <f t="shared" si="396"/>
        <v>0</v>
      </c>
      <c r="GB77" s="300">
        <f t="shared" si="397"/>
        <v>0</v>
      </c>
      <c r="GC77" s="300">
        <f t="shared" si="398"/>
        <v>0</v>
      </c>
      <c r="GD77" s="300">
        <f t="shared" si="399"/>
        <v>0</v>
      </c>
      <c r="GE77" s="300">
        <f t="shared" si="400"/>
        <v>0</v>
      </c>
      <c r="GF77" s="300">
        <f t="shared" si="401"/>
        <v>0</v>
      </c>
      <c r="GG77" s="300">
        <f t="shared" si="402"/>
        <v>0</v>
      </c>
      <c r="GH77" s="300">
        <f t="shared" si="403"/>
        <v>0</v>
      </c>
      <c r="GI77" s="300">
        <f t="shared" si="404"/>
        <v>0</v>
      </c>
      <c r="GJ77" s="300">
        <f t="shared" si="405"/>
        <v>0</v>
      </c>
      <c r="GK77" s="300">
        <f t="shared" si="406"/>
        <v>0</v>
      </c>
      <c r="GL77" s="300">
        <f t="shared" si="407"/>
        <v>0</v>
      </c>
      <c r="GM77" s="300">
        <f t="shared" si="408"/>
        <v>0</v>
      </c>
      <c r="GN77" s="300">
        <f t="shared" si="409"/>
        <v>0</v>
      </c>
      <c r="GO77" s="300">
        <f t="shared" si="410"/>
        <v>0</v>
      </c>
      <c r="GP77" s="300">
        <f t="shared" si="411"/>
        <v>0</v>
      </c>
      <c r="GQ77" s="300">
        <f t="shared" si="412"/>
        <v>0</v>
      </c>
      <c r="GR77" s="300">
        <f t="shared" si="413"/>
        <v>0</v>
      </c>
      <c r="GT77" s="120" t="str">
        <f>'Key assumptions'!$E$121</f>
        <v>$ Real (2024-2025)</v>
      </c>
      <c r="GU77" s="272"/>
      <c r="GV77" s="272"/>
      <c r="GW77" s="272"/>
      <c r="GX77" s="232">
        <f t="shared" si="219"/>
        <v>0</v>
      </c>
      <c r="GY77" s="232">
        <f t="shared" si="219"/>
        <v>0</v>
      </c>
      <c r="GZ77" s="232">
        <f t="shared" si="219"/>
        <v>0</v>
      </c>
      <c r="HA77" s="232">
        <f t="shared" si="218"/>
        <v>0</v>
      </c>
      <c r="HB77" s="232">
        <f t="shared" si="220"/>
        <v>0</v>
      </c>
      <c r="HC77" s="232">
        <f t="shared" si="220"/>
        <v>0</v>
      </c>
      <c r="HD77" s="232">
        <f t="shared" si="220"/>
        <v>0</v>
      </c>
      <c r="HE77" s="232">
        <f t="shared" si="220"/>
        <v>0</v>
      </c>
      <c r="HF77" s="232">
        <f t="shared" si="414"/>
        <v>0</v>
      </c>
      <c r="HG77" s="232">
        <v>0</v>
      </c>
    </row>
    <row r="78" spans="1:215" x14ac:dyDescent="0.2">
      <c r="A78" s="298" t="s">
        <v>233</v>
      </c>
      <c r="B78" s="348" t="s">
        <v>335</v>
      </c>
      <c r="C78" s="298" t="s">
        <v>243</v>
      </c>
      <c r="D78" s="298" t="s">
        <v>317</v>
      </c>
      <c r="E78" s="348" t="s">
        <v>335</v>
      </c>
      <c r="F78" s="299">
        <v>0</v>
      </c>
      <c r="G78" s="299"/>
      <c r="H78" s="299">
        <v>0</v>
      </c>
      <c r="I78" s="299">
        <v>0</v>
      </c>
      <c r="J78" s="299">
        <v>0</v>
      </c>
      <c r="K78" s="299">
        <v>0</v>
      </c>
      <c r="L78" s="299">
        <v>0</v>
      </c>
      <c r="M78" s="299">
        <v>0</v>
      </c>
      <c r="N78" s="299">
        <v>0</v>
      </c>
      <c r="O78" s="299">
        <v>0</v>
      </c>
      <c r="P78" s="299">
        <v>0</v>
      </c>
      <c r="Q78" s="299">
        <v>0</v>
      </c>
      <c r="R78" s="299">
        <v>0</v>
      </c>
      <c r="S78" s="299">
        <v>0</v>
      </c>
      <c r="T78" s="299">
        <v>0</v>
      </c>
      <c r="U78" s="299">
        <v>0</v>
      </c>
      <c r="V78" s="299">
        <v>0</v>
      </c>
      <c r="W78" s="299">
        <v>0</v>
      </c>
      <c r="X78" s="299">
        <v>0</v>
      </c>
      <c r="Y78" s="299">
        <v>0</v>
      </c>
      <c r="Z78" s="299">
        <v>0</v>
      </c>
      <c r="AA78" s="299">
        <v>0</v>
      </c>
      <c r="AB78" s="299">
        <v>0</v>
      </c>
      <c r="AC78" s="299">
        <v>0</v>
      </c>
      <c r="AD78" s="299">
        <v>0</v>
      </c>
      <c r="AE78" s="299">
        <v>0</v>
      </c>
      <c r="AF78" s="299">
        <v>0</v>
      </c>
      <c r="AG78" s="299">
        <v>0</v>
      </c>
      <c r="AH78" s="299">
        <v>0</v>
      </c>
      <c r="AI78" s="299">
        <v>0</v>
      </c>
      <c r="AJ78" s="299">
        <v>0</v>
      </c>
      <c r="AK78" s="299">
        <v>0</v>
      </c>
      <c r="AL78" s="299">
        <v>0</v>
      </c>
      <c r="AM78" s="299">
        <v>0</v>
      </c>
      <c r="AN78" s="299">
        <v>0</v>
      </c>
      <c r="AO78" s="299">
        <v>0</v>
      </c>
      <c r="AP78" s="299">
        <v>0</v>
      </c>
      <c r="AQ78" s="299">
        <v>0</v>
      </c>
      <c r="AR78" s="299">
        <v>0</v>
      </c>
      <c r="AS78" s="299">
        <v>0</v>
      </c>
      <c r="AT78" s="299">
        <v>0</v>
      </c>
      <c r="AU78" s="299">
        <v>0</v>
      </c>
      <c r="AV78" s="299">
        <v>0</v>
      </c>
      <c r="AW78" s="299">
        <v>0</v>
      </c>
      <c r="AX78" s="299">
        <v>0</v>
      </c>
      <c r="AY78" s="299">
        <v>0</v>
      </c>
      <c r="AZ78" s="299">
        <v>0</v>
      </c>
      <c r="BA78" s="299">
        <v>0</v>
      </c>
      <c r="BB78" s="299">
        <v>0</v>
      </c>
      <c r="BC78" s="299">
        <v>0</v>
      </c>
      <c r="BD78" s="299">
        <v>0</v>
      </c>
      <c r="BE78" s="299">
        <v>0</v>
      </c>
      <c r="BF78" s="299">
        <v>0</v>
      </c>
      <c r="BG78" s="299">
        <v>0</v>
      </c>
      <c r="BH78" s="299">
        <v>0</v>
      </c>
      <c r="BI78" s="299">
        <v>0</v>
      </c>
      <c r="BJ78" s="299">
        <v>0</v>
      </c>
      <c r="BK78" s="299">
        <v>0</v>
      </c>
      <c r="BL78" s="299">
        <v>0</v>
      </c>
      <c r="BM78" s="299">
        <v>0</v>
      </c>
      <c r="BN78" s="299">
        <v>0</v>
      </c>
      <c r="BO78" s="299">
        <v>0</v>
      </c>
      <c r="BP78" s="299">
        <v>0</v>
      </c>
      <c r="BQ78" s="299">
        <v>0</v>
      </c>
      <c r="BR78" s="299">
        <v>0</v>
      </c>
      <c r="BS78" s="299">
        <v>0</v>
      </c>
      <c r="BT78" s="299">
        <v>0</v>
      </c>
      <c r="BU78" s="299">
        <v>0</v>
      </c>
      <c r="BV78" s="299">
        <v>0</v>
      </c>
      <c r="BW78" s="299">
        <v>0</v>
      </c>
      <c r="BX78" s="299">
        <v>0</v>
      </c>
      <c r="BY78" s="299">
        <v>0</v>
      </c>
      <c r="BZ78" s="299">
        <v>0</v>
      </c>
      <c r="CA78" s="299">
        <v>0</v>
      </c>
      <c r="CB78" s="299">
        <v>0</v>
      </c>
      <c r="CC78" s="299">
        <v>0</v>
      </c>
      <c r="CD78" s="299">
        <v>0</v>
      </c>
      <c r="CE78" s="299">
        <v>0</v>
      </c>
      <c r="CF78" s="299">
        <v>0</v>
      </c>
      <c r="CG78" s="299">
        <v>0</v>
      </c>
      <c r="CH78" s="299">
        <v>0</v>
      </c>
      <c r="CI78" s="299">
        <v>0</v>
      </c>
      <c r="CJ78" s="299">
        <v>0</v>
      </c>
      <c r="CK78" s="299">
        <v>0</v>
      </c>
      <c r="CL78" s="299">
        <v>0</v>
      </c>
      <c r="CM78" s="299">
        <v>0</v>
      </c>
      <c r="CN78" s="299">
        <v>0</v>
      </c>
      <c r="CO78" s="299">
        <v>0</v>
      </c>
      <c r="CP78" s="299">
        <v>0</v>
      </c>
      <c r="CQ78" s="299">
        <v>0</v>
      </c>
      <c r="CR78" s="299">
        <v>0</v>
      </c>
      <c r="CS78" s="299">
        <v>0</v>
      </c>
      <c r="CT78" s="299">
        <v>0</v>
      </c>
      <c r="CU78" s="299">
        <v>0</v>
      </c>
      <c r="CV78" s="299">
        <v>0</v>
      </c>
      <c r="CW78" s="299">
        <v>0</v>
      </c>
      <c r="CX78" s="299">
        <v>0</v>
      </c>
      <c r="CY78" s="299">
        <v>0</v>
      </c>
      <c r="DA78" s="300">
        <f t="shared" si="318"/>
        <v>0</v>
      </c>
      <c r="DB78" s="300">
        <f t="shared" si="319"/>
        <v>0</v>
      </c>
      <c r="DC78" s="300">
        <f t="shared" si="320"/>
        <v>0</v>
      </c>
      <c r="DD78" s="300">
        <f t="shared" si="321"/>
        <v>0</v>
      </c>
      <c r="DE78" s="300">
        <f t="shared" si="322"/>
        <v>0</v>
      </c>
      <c r="DF78" s="300">
        <f t="shared" si="323"/>
        <v>0</v>
      </c>
      <c r="DG78" s="300">
        <f t="shared" si="324"/>
        <v>0</v>
      </c>
      <c r="DH78" s="300">
        <f t="shared" si="325"/>
        <v>0</v>
      </c>
      <c r="DI78" s="300">
        <f t="shared" si="326"/>
        <v>0</v>
      </c>
      <c r="DJ78" s="300">
        <f t="shared" si="327"/>
        <v>0</v>
      </c>
      <c r="DK78" s="300">
        <f t="shared" si="328"/>
        <v>0</v>
      </c>
      <c r="DL78" s="300">
        <f t="shared" si="329"/>
        <v>0</v>
      </c>
      <c r="DM78" s="300">
        <f t="shared" si="330"/>
        <v>0</v>
      </c>
      <c r="DN78" s="300">
        <f t="shared" si="331"/>
        <v>0</v>
      </c>
      <c r="DO78" s="300">
        <f t="shared" si="332"/>
        <v>0</v>
      </c>
      <c r="DP78" s="300">
        <f t="shared" si="333"/>
        <v>0</v>
      </c>
      <c r="DQ78" s="300">
        <f t="shared" si="334"/>
        <v>0</v>
      </c>
      <c r="DR78" s="300">
        <f t="shared" si="335"/>
        <v>0</v>
      </c>
      <c r="DS78" s="300">
        <f t="shared" si="336"/>
        <v>0</v>
      </c>
      <c r="DT78" s="300">
        <f t="shared" si="337"/>
        <v>0</v>
      </c>
      <c r="DU78" s="300">
        <f t="shared" si="338"/>
        <v>0</v>
      </c>
      <c r="DV78" s="300">
        <f t="shared" si="339"/>
        <v>0</v>
      </c>
      <c r="DW78" s="300">
        <f t="shared" si="340"/>
        <v>0</v>
      </c>
      <c r="DX78" s="300">
        <f t="shared" si="341"/>
        <v>0</v>
      </c>
      <c r="DY78" s="300">
        <f t="shared" si="342"/>
        <v>0</v>
      </c>
      <c r="DZ78" s="300">
        <f t="shared" si="343"/>
        <v>0</v>
      </c>
      <c r="EA78" s="300">
        <f t="shared" si="344"/>
        <v>0</v>
      </c>
      <c r="EB78" s="300">
        <f t="shared" si="345"/>
        <v>0</v>
      </c>
      <c r="EC78" s="300">
        <f t="shared" si="346"/>
        <v>0</v>
      </c>
      <c r="ED78" s="300">
        <f t="shared" si="347"/>
        <v>0</v>
      </c>
      <c r="EE78" s="300">
        <f t="shared" si="348"/>
        <v>0</v>
      </c>
      <c r="EF78" s="300">
        <f t="shared" si="349"/>
        <v>0</v>
      </c>
      <c r="EG78" s="300">
        <f t="shared" si="350"/>
        <v>0</v>
      </c>
      <c r="EH78" s="300">
        <f t="shared" si="351"/>
        <v>0</v>
      </c>
      <c r="EI78" s="300">
        <f t="shared" si="352"/>
        <v>0</v>
      </c>
      <c r="EJ78" s="300">
        <f t="shared" si="353"/>
        <v>0</v>
      </c>
      <c r="EK78" s="300">
        <f t="shared" si="354"/>
        <v>0</v>
      </c>
      <c r="EL78" s="300">
        <f t="shared" si="355"/>
        <v>0</v>
      </c>
      <c r="EM78" s="300">
        <f t="shared" si="356"/>
        <v>0</v>
      </c>
      <c r="EN78" s="300">
        <f t="shared" si="357"/>
        <v>0</v>
      </c>
      <c r="EO78" s="300">
        <f t="shared" si="358"/>
        <v>0</v>
      </c>
      <c r="EP78" s="300">
        <f t="shared" si="359"/>
        <v>0</v>
      </c>
      <c r="EQ78" s="300">
        <f t="shared" si="360"/>
        <v>0</v>
      </c>
      <c r="ER78" s="300">
        <f t="shared" si="361"/>
        <v>0</v>
      </c>
      <c r="ES78" s="300">
        <f t="shared" si="362"/>
        <v>0</v>
      </c>
      <c r="ET78" s="300">
        <f t="shared" si="363"/>
        <v>0</v>
      </c>
      <c r="EU78" s="300">
        <f t="shared" si="364"/>
        <v>0</v>
      </c>
      <c r="EV78" s="300">
        <f t="shared" si="365"/>
        <v>0</v>
      </c>
      <c r="EW78" s="300">
        <f t="shared" si="366"/>
        <v>0</v>
      </c>
      <c r="EX78" s="300">
        <f t="shared" si="367"/>
        <v>0</v>
      </c>
      <c r="EY78" s="300">
        <f t="shared" si="368"/>
        <v>0</v>
      </c>
      <c r="EZ78" s="300">
        <f t="shared" si="369"/>
        <v>0</v>
      </c>
      <c r="FA78" s="300">
        <f t="shared" si="370"/>
        <v>0</v>
      </c>
      <c r="FB78" s="300">
        <f t="shared" si="371"/>
        <v>0</v>
      </c>
      <c r="FC78" s="300">
        <f t="shared" si="372"/>
        <v>0</v>
      </c>
      <c r="FD78" s="300">
        <f t="shared" si="373"/>
        <v>0</v>
      </c>
      <c r="FE78" s="300">
        <f t="shared" si="374"/>
        <v>0</v>
      </c>
      <c r="FF78" s="300">
        <f t="shared" si="375"/>
        <v>0</v>
      </c>
      <c r="FG78" s="300">
        <f t="shared" si="376"/>
        <v>0</v>
      </c>
      <c r="FH78" s="300">
        <f t="shared" si="377"/>
        <v>0</v>
      </c>
      <c r="FI78" s="300">
        <f t="shared" si="378"/>
        <v>0</v>
      </c>
      <c r="FJ78" s="300">
        <f t="shared" si="379"/>
        <v>0</v>
      </c>
      <c r="FK78" s="300">
        <f t="shared" si="380"/>
        <v>0</v>
      </c>
      <c r="FL78" s="300">
        <f t="shared" si="381"/>
        <v>0</v>
      </c>
      <c r="FM78" s="300">
        <f t="shared" si="382"/>
        <v>0</v>
      </c>
      <c r="FN78" s="300">
        <f t="shared" si="383"/>
        <v>0</v>
      </c>
      <c r="FO78" s="300">
        <f t="shared" si="384"/>
        <v>0</v>
      </c>
      <c r="FP78" s="300">
        <f t="shared" si="385"/>
        <v>0</v>
      </c>
      <c r="FQ78" s="300">
        <f t="shared" si="386"/>
        <v>0</v>
      </c>
      <c r="FR78" s="300">
        <f t="shared" si="387"/>
        <v>0</v>
      </c>
      <c r="FS78" s="300">
        <f t="shared" si="388"/>
        <v>0</v>
      </c>
      <c r="FT78" s="300">
        <f t="shared" si="389"/>
        <v>0</v>
      </c>
      <c r="FU78" s="300">
        <f t="shared" si="390"/>
        <v>0</v>
      </c>
      <c r="FV78" s="300">
        <f t="shared" si="391"/>
        <v>0</v>
      </c>
      <c r="FW78" s="300">
        <f t="shared" si="392"/>
        <v>0</v>
      </c>
      <c r="FX78" s="300">
        <f t="shared" si="393"/>
        <v>0</v>
      </c>
      <c r="FY78" s="300">
        <f t="shared" si="394"/>
        <v>0</v>
      </c>
      <c r="FZ78" s="300">
        <f t="shared" si="395"/>
        <v>0</v>
      </c>
      <c r="GA78" s="300">
        <f t="shared" si="396"/>
        <v>0</v>
      </c>
      <c r="GB78" s="300">
        <f t="shared" si="397"/>
        <v>0</v>
      </c>
      <c r="GC78" s="300">
        <f t="shared" si="398"/>
        <v>0</v>
      </c>
      <c r="GD78" s="300">
        <f t="shared" si="399"/>
        <v>0</v>
      </c>
      <c r="GE78" s="300">
        <f t="shared" si="400"/>
        <v>0</v>
      </c>
      <c r="GF78" s="300">
        <f t="shared" si="401"/>
        <v>0</v>
      </c>
      <c r="GG78" s="300">
        <f t="shared" si="402"/>
        <v>0</v>
      </c>
      <c r="GH78" s="300">
        <f t="shared" si="403"/>
        <v>0</v>
      </c>
      <c r="GI78" s="300">
        <f t="shared" si="404"/>
        <v>0</v>
      </c>
      <c r="GJ78" s="300">
        <f t="shared" si="405"/>
        <v>0</v>
      </c>
      <c r="GK78" s="300">
        <f t="shared" si="406"/>
        <v>0</v>
      </c>
      <c r="GL78" s="300">
        <f t="shared" si="407"/>
        <v>0</v>
      </c>
      <c r="GM78" s="300">
        <f t="shared" si="408"/>
        <v>0</v>
      </c>
      <c r="GN78" s="300">
        <f t="shared" si="409"/>
        <v>0</v>
      </c>
      <c r="GO78" s="300">
        <f t="shared" si="410"/>
        <v>0</v>
      </c>
      <c r="GP78" s="300">
        <f t="shared" si="411"/>
        <v>0</v>
      </c>
      <c r="GQ78" s="300">
        <f t="shared" si="412"/>
        <v>0</v>
      </c>
      <c r="GR78" s="300">
        <f t="shared" si="413"/>
        <v>0</v>
      </c>
      <c r="GT78" s="120" t="str">
        <f>'Key assumptions'!$E$121</f>
        <v>$ Real (2024-2025)</v>
      </c>
      <c r="GU78" s="272"/>
      <c r="GV78" s="272"/>
      <c r="GW78" s="272"/>
      <c r="GX78" s="232">
        <f t="shared" si="219"/>
        <v>0</v>
      </c>
      <c r="GY78" s="232">
        <f t="shared" si="219"/>
        <v>0</v>
      </c>
      <c r="GZ78" s="232">
        <f t="shared" si="219"/>
        <v>0</v>
      </c>
      <c r="HA78" s="232">
        <f t="shared" si="218"/>
        <v>0</v>
      </c>
      <c r="HB78" s="232">
        <f t="shared" si="220"/>
        <v>0</v>
      </c>
      <c r="HC78" s="232">
        <f t="shared" si="220"/>
        <v>0</v>
      </c>
      <c r="HD78" s="232">
        <f t="shared" si="220"/>
        <v>0</v>
      </c>
      <c r="HE78" s="232">
        <f t="shared" si="220"/>
        <v>0</v>
      </c>
      <c r="HF78" s="232">
        <f t="shared" si="414"/>
        <v>0</v>
      </c>
      <c r="HG78" s="232">
        <v>0</v>
      </c>
    </row>
    <row r="79" spans="1:215" x14ac:dyDescent="0.2">
      <c r="A79" s="298" t="s">
        <v>229</v>
      </c>
      <c r="B79" s="348" t="s">
        <v>335</v>
      </c>
      <c r="C79" s="298" t="s">
        <v>243</v>
      </c>
      <c r="D79" s="298" t="s">
        <v>317</v>
      </c>
      <c r="E79" s="348" t="s">
        <v>335</v>
      </c>
      <c r="F79" s="299">
        <v>0</v>
      </c>
      <c r="G79" s="299"/>
      <c r="H79" s="299">
        <v>0</v>
      </c>
      <c r="I79" s="299">
        <v>0</v>
      </c>
      <c r="J79" s="299">
        <v>0</v>
      </c>
      <c r="K79" s="299">
        <v>0</v>
      </c>
      <c r="L79" s="299">
        <v>0</v>
      </c>
      <c r="M79" s="299">
        <v>0</v>
      </c>
      <c r="N79" s="299">
        <v>0</v>
      </c>
      <c r="O79" s="299">
        <v>0</v>
      </c>
      <c r="P79" s="299">
        <v>0</v>
      </c>
      <c r="Q79" s="299">
        <v>0</v>
      </c>
      <c r="R79" s="299">
        <v>0</v>
      </c>
      <c r="S79" s="299">
        <v>0</v>
      </c>
      <c r="T79" s="299">
        <v>0</v>
      </c>
      <c r="U79" s="299">
        <v>0</v>
      </c>
      <c r="V79" s="299">
        <v>0</v>
      </c>
      <c r="W79" s="299">
        <v>0</v>
      </c>
      <c r="X79" s="299">
        <v>0</v>
      </c>
      <c r="Y79" s="299">
        <v>0</v>
      </c>
      <c r="Z79" s="299">
        <v>0</v>
      </c>
      <c r="AA79" s="299">
        <v>0</v>
      </c>
      <c r="AB79" s="299">
        <v>0</v>
      </c>
      <c r="AC79" s="299">
        <v>0</v>
      </c>
      <c r="AD79" s="299">
        <v>0</v>
      </c>
      <c r="AE79" s="299">
        <v>0</v>
      </c>
      <c r="AF79" s="299">
        <v>0</v>
      </c>
      <c r="AG79" s="299">
        <v>0</v>
      </c>
      <c r="AH79" s="299">
        <v>0</v>
      </c>
      <c r="AI79" s="299">
        <v>0</v>
      </c>
      <c r="AJ79" s="299">
        <v>0</v>
      </c>
      <c r="AK79" s="299">
        <v>0</v>
      </c>
      <c r="AL79" s="299">
        <v>0</v>
      </c>
      <c r="AM79" s="299">
        <v>0</v>
      </c>
      <c r="AN79" s="299">
        <v>0</v>
      </c>
      <c r="AO79" s="299">
        <v>0</v>
      </c>
      <c r="AP79" s="299">
        <v>0</v>
      </c>
      <c r="AQ79" s="299">
        <v>0</v>
      </c>
      <c r="AR79" s="299">
        <v>0</v>
      </c>
      <c r="AS79" s="299">
        <v>0</v>
      </c>
      <c r="AT79" s="299">
        <v>0</v>
      </c>
      <c r="AU79" s="299">
        <v>0</v>
      </c>
      <c r="AV79" s="299">
        <v>0</v>
      </c>
      <c r="AW79" s="299">
        <v>0</v>
      </c>
      <c r="AX79" s="299">
        <v>0</v>
      </c>
      <c r="AY79" s="299">
        <v>0</v>
      </c>
      <c r="AZ79" s="299">
        <v>0</v>
      </c>
      <c r="BA79" s="299">
        <v>0</v>
      </c>
      <c r="BB79" s="299">
        <v>0</v>
      </c>
      <c r="BC79" s="299">
        <v>0</v>
      </c>
      <c r="BD79" s="299">
        <v>0</v>
      </c>
      <c r="BE79" s="299">
        <v>0</v>
      </c>
      <c r="BF79" s="299">
        <v>0</v>
      </c>
      <c r="BG79" s="299">
        <v>0</v>
      </c>
      <c r="BH79" s="299">
        <v>0</v>
      </c>
      <c r="BI79" s="299">
        <v>0</v>
      </c>
      <c r="BJ79" s="299">
        <v>0</v>
      </c>
      <c r="BK79" s="299">
        <v>0</v>
      </c>
      <c r="BL79" s="299">
        <v>0</v>
      </c>
      <c r="BM79" s="299">
        <v>0</v>
      </c>
      <c r="BN79" s="299">
        <v>0</v>
      </c>
      <c r="BO79" s="299">
        <v>0</v>
      </c>
      <c r="BP79" s="299">
        <v>0</v>
      </c>
      <c r="BQ79" s="299">
        <v>0</v>
      </c>
      <c r="BR79" s="299">
        <v>0</v>
      </c>
      <c r="BS79" s="299">
        <v>0</v>
      </c>
      <c r="BT79" s="299">
        <v>0</v>
      </c>
      <c r="BU79" s="299">
        <v>0</v>
      </c>
      <c r="BV79" s="299">
        <v>0</v>
      </c>
      <c r="BW79" s="299">
        <v>0</v>
      </c>
      <c r="BX79" s="299">
        <v>0</v>
      </c>
      <c r="BY79" s="299">
        <v>0</v>
      </c>
      <c r="BZ79" s="299">
        <v>0</v>
      </c>
      <c r="CA79" s="299">
        <v>0</v>
      </c>
      <c r="CB79" s="299">
        <v>0</v>
      </c>
      <c r="CC79" s="299">
        <v>0</v>
      </c>
      <c r="CD79" s="299">
        <v>0</v>
      </c>
      <c r="CE79" s="299">
        <v>0</v>
      </c>
      <c r="CF79" s="299">
        <v>0</v>
      </c>
      <c r="CG79" s="299">
        <v>0</v>
      </c>
      <c r="CH79" s="299">
        <v>0</v>
      </c>
      <c r="CI79" s="299">
        <v>0</v>
      </c>
      <c r="CJ79" s="299">
        <v>0</v>
      </c>
      <c r="CK79" s="299">
        <v>0</v>
      </c>
      <c r="CL79" s="299">
        <v>0</v>
      </c>
      <c r="CM79" s="299">
        <v>0</v>
      </c>
      <c r="CN79" s="299">
        <v>0</v>
      </c>
      <c r="CO79" s="299">
        <v>0</v>
      </c>
      <c r="CP79" s="299">
        <v>0</v>
      </c>
      <c r="CQ79" s="299">
        <v>0</v>
      </c>
      <c r="CR79" s="299">
        <v>0</v>
      </c>
      <c r="CS79" s="299">
        <v>0</v>
      </c>
      <c r="CT79" s="299">
        <v>0</v>
      </c>
      <c r="CU79" s="299">
        <v>0</v>
      </c>
      <c r="CV79" s="299">
        <v>0</v>
      </c>
      <c r="CW79" s="299">
        <v>0</v>
      </c>
      <c r="CX79" s="299">
        <v>0</v>
      </c>
      <c r="CY79" s="299">
        <v>0</v>
      </c>
      <c r="DA79" s="300">
        <f t="shared" si="318"/>
        <v>0</v>
      </c>
      <c r="DB79" s="300">
        <f t="shared" si="319"/>
        <v>0</v>
      </c>
      <c r="DC79" s="300">
        <f t="shared" si="320"/>
        <v>0</v>
      </c>
      <c r="DD79" s="300">
        <f t="shared" si="321"/>
        <v>0</v>
      </c>
      <c r="DE79" s="300">
        <f t="shared" si="322"/>
        <v>0</v>
      </c>
      <c r="DF79" s="300">
        <f t="shared" si="323"/>
        <v>0</v>
      </c>
      <c r="DG79" s="300">
        <f t="shared" si="324"/>
        <v>0</v>
      </c>
      <c r="DH79" s="300">
        <f t="shared" si="325"/>
        <v>0</v>
      </c>
      <c r="DI79" s="300">
        <f t="shared" si="326"/>
        <v>0</v>
      </c>
      <c r="DJ79" s="300">
        <f t="shared" si="327"/>
        <v>0</v>
      </c>
      <c r="DK79" s="300">
        <f t="shared" si="328"/>
        <v>0</v>
      </c>
      <c r="DL79" s="300">
        <f t="shared" si="329"/>
        <v>0</v>
      </c>
      <c r="DM79" s="300">
        <f t="shared" si="330"/>
        <v>0</v>
      </c>
      <c r="DN79" s="300">
        <f t="shared" si="331"/>
        <v>0</v>
      </c>
      <c r="DO79" s="300">
        <f t="shared" si="332"/>
        <v>0</v>
      </c>
      <c r="DP79" s="300">
        <f t="shared" si="333"/>
        <v>0</v>
      </c>
      <c r="DQ79" s="300">
        <f t="shared" si="334"/>
        <v>0</v>
      </c>
      <c r="DR79" s="300">
        <f t="shared" si="335"/>
        <v>0</v>
      </c>
      <c r="DS79" s="300">
        <f t="shared" si="336"/>
        <v>0</v>
      </c>
      <c r="DT79" s="300">
        <f t="shared" si="337"/>
        <v>0</v>
      </c>
      <c r="DU79" s="300">
        <f t="shared" si="338"/>
        <v>0</v>
      </c>
      <c r="DV79" s="300">
        <f t="shared" si="339"/>
        <v>0</v>
      </c>
      <c r="DW79" s="300">
        <f t="shared" si="340"/>
        <v>0</v>
      </c>
      <c r="DX79" s="300">
        <f t="shared" si="341"/>
        <v>0</v>
      </c>
      <c r="DY79" s="300">
        <f t="shared" si="342"/>
        <v>0</v>
      </c>
      <c r="DZ79" s="300">
        <f t="shared" si="343"/>
        <v>0</v>
      </c>
      <c r="EA79" s="300">
        <f t="shared" si="344"/>
        <v>0</v>
      </c>
      <c r="EB79" s="300">
        <f t="shared" si="345"/>
        <v>0</v>
      </c>
      <c r="EC79" s="300">
        <f t="shared" si="346"/>
        <v>0</v>
      </c>
      <c r="ED79" s="300">
        <f t="shared" si="347"/>
        <v>0</v>
      </c>
      <c r="EE79" s="300">
        <f t="shared" si="348"/>
        <v>0</v>
      </c>
      <c r="EF79" s="300">
        <f t="shared" si="349"/>
        <v>0</v>
      </c>
      <c r="EG79" s="300">
        <f t="shared" si="350"/>
        <v>0</v>
      </c>
      <c r="EH79" s="300">
        <f t="shared" si="351"/>
        <v>0</v>
      </c>
      <c r="EI79" s="300">
        <f t="shared" si="352"/>
        <v>0</v>
      </c>
      <c r="EJ79" s="300">
        <f t="shared" si="353"/>
        <v>0</v>
      </c>
      <c r="EK79" s="300">
        <f t="shared" si="354"/>
        <v>0</v>
      </c>
      <c r="EL79" s="300">
        <f t="shared" si="355"/>
        <v>0</v>
      </c>
      <c r="EM79" s="300">
        <f t="shared" si="356"/>
        <v>0</v>
      </c>
      <c r="EN79" s="300">
        <f t="shared" si="357"/>
        <v>0</v>
      </c>
      <c r="EO79" s="300">
        <f t="shared" si="358"/>
        <v>0</v>
      </c>
      <c r="EP79" s="300">
        <f t="shared" si="359"/>
        <v>0</v>
      </c>
      <c r="EQ79" s="300">
        <f t="shared" si="360"/>
        <v>0</v>
      </c>
      <c r="ER79" s="300">
        <f t="shared" si="361"/>
        <v>0</v>
      </c>
      <c r="ES79" s="300">
        <f t="shared" si="362"/>
        <v>0</v>
      </c>
      <c r="ET79" s="300">
        <f t="shared" si="363"/>
        <v>0</v>
      </c>
      <c r="EU79" s="300">
        <f t="shared" si="364"/>
        <v>0</v>
      </c>
      <c r="EV79" s="300">
        <f t="shared" si="365"/>
        <v>0</v>
      </c>
      <c r="EW79" s="300">
        <f t="shared" si="366"/>
        <v>0</v>
      </c>
      <c r="EX79" s="300">
        <f t="shared" si="367"/>
        <v>0</v>
      </c>
      <c r="EY79" s="300">
        <f t="shared" si="368"/>
        <v>0</v>
      </c>
      <c r="EZ79" s="300">
        <f t="shared" si="369"/>
        <v>0</v>
      </c>
      <c r="FA79" s="300">
        <f t="shared" si="370"/>
        <v>0</v>
      </c>
      <c r="FB79" s="300">
        <f t="shared" si="371"/>
        <v>0</v>
      </c>
      <c r="FC79" s="300">
        <f t="shared" si="372"/>
        <v>0</v>
      </c>
      <c r="FD79" s="300">
        <f t="shared" si="373"/>
        <v>0</v>
      </c>
      <c r="FE79" s="300">
        <f t="shared" si="374"/>
        <v>0</v>
      </c>
      <c r="FF79" s="300">
        <f t="shared" si="375"/>
        <v>0</v>
      </c>
      <c r="FG79" s="300">
        <f t="shared" si="376"/>
        <v>0</v>
      </c>
      <c r="FH79" s="300">
        <f t="shared" si="377"/>
        <v>0</v>
      </c>
      <c r="FI79" s="300">
        <f t="shared" si="378"/>
        <v>0</v>
      </c>
      <c r="FJ79" s="300">
        <f t="shared" si="379"/>
        <v>0</v>
      </c>
      <c r="FK79" s="300">
        <f t="shared" si="380"/>
        <v>0</v>
      </c>
      <c r="FL79" s="300">
        <f t="shared" si="381"/>
        <v>0</v>
      </c>
      <c r="FM79" s="300">
        <f t="shared" si="382"/>
        <v>0</v>
      </c>
      <c r="FN79" s="300">
        <f t="shared" si="383"/>
        <v>0</v>
      </c>
      <c r="FO79" s="300">
        <f t="shared" si="384"/>
        <v>0</v>
      </c>
      <c r="FP79" s="300">
        <f t="shared" si="385"/>
        <v>0</v>
      </c>
      <c r="FQ79" s="300">
        <f t="shared" si="386"/>
        <v>0</v>
      </c>
      <c r="FR79" s="300">
        <f t="shared" si="387"/>
        <v>0</v>
      </c>
      <c r="FS79" s="300">
        <f t="shared" si="388"/>
        <v>0</v>
      </c>
      <c r="FT79" s="300">
        <f t="shared" si="389"/>
        <v>0</v>
      </c>
      <c r="FU79" s="300">
        <f t="shared" si="390"/>
        <v>0</v>
      </c>
      <c r="FV79" s="300">
        <f t="shared" si="391"/>
        <v>0</v>
      </c>
      <c r="FW79" s="300">
        <f t="shared" si="392"/>
        <v>0</v>
      </c>
      <c r="FX79" s="300">
        <f t="shared" si="393"/>
        <v>0</v>
      </c>
      <c r="FY79" s="300">
        <f t="shared" si="394"/>
        <v>0</v>
      </c>
      <c r="FZ79" s="300">
        <f t="shared" si="395"/>
        <v>0</v>
      </c>
      <c r="GA79" s="300">
        <f t="shared" si="396"/>
        <v>0</v>
      </c>
      <c r="GB79" s="300">
        <f t="shared" si="397"/>
        <v>0</v>
      </c>
      <c r="GC79" s="300">
        <f t="shared" si="398"/>
        <v>0</v>
      </c>
      <c r="GD79" s="300">
        <f t="shared" si="399"/>
        <v>0</v>
      </c>
      <c r="GE79" s="300">
        <f t="shared" si="400"/>
        <v>0</v>
      </c>
      <c r="GF79" s="300">
        <f t="shared" si="401"/>
        <v>0</v>
      </c>
      <c r="GG79" s="300">
        <f t="shared" si="402"/>
        <v>0</v>
      </c>
      <c r="GH79" s="300">
        <f t="shared" si="403"/>
        <v>0</v>
      </c>
      <c r="GI79" s="300">
        <f t="shared" si="404"/>
        <v>0</v>
      </c>
      <c r="GJ79" s="300">
        <f t="shared" si="405"/>
        <v>0</v>
      </c>
      <c r="GK79" s="300">
        <f t="shared" si="406"/>
        <v>0</v>
      </c>
      <c r="GL79" s="300">
        <f t="shared" si="407"/>
        <v>0</v>
      </c>
      <c r="GM79" s="300">
        <f t="shared" si="408"/>
        <v>0</v>
      </c>
      <c r="GN79" s="300">
        <f t="shared" si="409"/>
        <v>0</v>
      </c>
      <c r="GO79" s="300">
        <f t="shared" si="410"/>
        <v>0</v>
      </c>
      <c r="GP79" s="300">
        <f t="shared" si="411"/>
        <v>0</v>
      </c>
      <c r="GQ79" s="300">
        <f t="shared" si="412"/>
        <v>0</v>
      </c>
      <c r="GR79" s="300">
        <f t="shared" si="413"/>
        <v>0</v>
      </c>
      <c r="GT79" s="120" t="str">
        <f>'Key assumptions'!$E$121</f>
        <v>$ Real (2024-2025)</v>
      </c>
      <c r="GU79" s="272"/>
      <c r="GV79" s="272"/>
      <c r="GW79" s="272"/>
      <c r="GX79" s="232">
        <f t="shared" si="219"/>
        <v>0</v>
      </c>
      <c r="GY79" s="232">
        <f t="shared" si="219"/>
        <v>0</v>
      </c>
      <c r="GZ79" s="232">
        <f t="shared" si="219"/>
        <v>0</v>
      </c>
      <c r="HA79" s="232">
        <f t="shared" si="218"/>
        <v>0</v>
      </c>
      <c r="HB79" s="232">
        <f t="shared" si="220"/>
        <v>0</v>
      </c>
      <c r="HC79" s="232">
        <f t="shared" si="220"/>
        <v>0</v>
      </c>
      <c r="HD79" s="232">
        <f t="shared" si="220"/>
        <v>0</v>
      </c>
      <c r="HE79" s="232">
        <f t="shared" si="220"/>
        <v>0</v>
      </c>
      <c r="HF79" s="232">
        <f t="shared" si="414"/>
        <v>0</v>
      </c>
      <c r="HG79" s="232">
        <v>0</v>
      </c>
    </row>
    <row r="80" spans="1:215" x14ac:dyDescent="0.2">
      <c r="A80" s="298" t="s">
        <v>234</v>
      </c>
      <c r="B80" s="348" t="s">
        <v>335</v>
      </c>
      <c r="C80" s="298" t="s">
        <v>243</v>
      </c>
      <c r="D80" s="298" t="s">
        <v>317</v>
      </c>
      <c r="E80" s="348" t="s">
        <v>335</v>
      </c>
      <c r="F80" s="299">
        <v>0</v>
      </c>
      <c r="G80" s="299"/>
      <c r="H80" s="299">
        <v>0</v>
      </c>
      <c r="I80" s="299">
        <v>0</v>
      </c>
      <c r="J80" s="299">
        <v>0</v>
      </c>
      <c r="K80" s="299">
        <v>0</v>
      </c>
      <c r="L80" s="299">
        <v>0</v>
      </c>
      <c r="M80" s="299">
        <v>0</v>
      </c>
      <c r="N80" s="299">
        <v>0</v>
      </c>
      <c r="O80" s="299">
        <v>0</v>
      </c>
      <c r="P80" s="299">
        <v>0</v>
      </c>
      <c r="Q80" s="299">
        <v>0</v>
      </c>
      <c r="R80" s="299">
        <v>0</v>
      </c>
      <c r="S80" s="299">
        <v>0</v>
      </c>
      <c r="T80" s="299">
        <v>0</v>
      </c>
      <c r="U80" s="299">
        <v>0</v>
      </c>
      <c r="V80" s="299">
        <v>0</v>
      </c>
      <c r="W80" s="299">
        <v>0</v>
      </c>
      <c r="X80" s="299">
        <v>0</v>
      </c>
      <c r="Y80" s="299">
        <v>0</v>
      </c>
      <c r="Z80" s="299">
        <v>0</v>
      </c>
      <c r="AA80" s="299">
        <v>0</v>
      </c>
      <c r="AB80" s="299">
        <v>0</v>
      </c>
      <c r="AC80" s="299">
        <v>0</v>
      </c>
      <c r="AD80" s="299">
        <v>0</v>
      </c>
      <c r="AE80" s="299">
        <v>0</v>
      </c>
      <c r="AF80" s="299">
        <v>0</v>
      </c>
      <c r="AG80" s="299">
        <v>0</v>
      </c>
      <c r="AH80" s="299">
        <v>0</v>
      </c>
      <c r="AI80" s="299">
        <v>0</v>
      </c>
      <c r="AJ80" s="299">
        <v>0</v>
      </c>
      <c r="AK80" s="299">
        <v>0</v>
      </c>
      <c r="AL80" s="299">
        <v>0</v>
      </c>
      <c r="AM80" s="299">
        <v>0</v>
      </c>
      <c r="AN80" s="299">
        <v>0</v>
      </c>
      <c r="AO80" s="299">
        <v>0</v>
      </c>
      <c r="AP80" s="299">
        <v>0</v>
      </c>
      <c r="AQ80" s="299">
        <v>0</v>
      </c>
      <c r="AR80" s="299">
        <v>0</v>
      </c>
      <c r="AS80" s="299">
        <v>0</v>
      </c>
      <c r="AT80" s="299">
        <v>0</v>
      </c>
      <c r="AU80" s="299">
        <v>0</v>
      </c>
      <c r="AV80" s="299">
        <v>0</v>
      </c>
      <c r="AW80" s="299">
        <v>0</v>
      </c>
      <c r="AX80" s="299">
        <v>0</v>
      </c>
      <c r="AY80" s="299">
        <v>0</v>
      </c>
      <c r="AZ80" s="299">
        <v>0</v>
      </c>
      <c r="BA80" s="299">
        <v>0</v>
      </c>
      <c r="BB80" s="299">
        <v>0</v>
      </c>
      <c r="BC80" s="299">
        <v>0</v>
      </c>
      <c r="BD80" s="299">
        <v>0</v>
      </c>
      <c r="BE80" s="299">
        <v>0</v>
      </c>
      <c r="BF80" s="299">
        <v>0</v>
      </c>
      <c r="BG80" s="299">
        <v>0</v>
      </c>
      <c r="BH80" s="299">
        <v>0</v>
      </c>
      <c r="BI80" s="299">
        <v>0</v>
      </c>
      <c r="BJ80" s="299">
        <v>0</v>
      </c>
      <c r="BK80" s="299">
        <v>0</v>
      </c>
      <c r="BL80" s="299">
        <v>0</v>
      </c>
      <c r="BM80" s="299">
        <v>0</v>
      </c>
      <c r="BN80" s="299">
        <v>0</v>
      </c>
      <c r="BO80" s="299">
        <v>0</v>
      </c>
      <c r="BP80" s="299">
        <v>0</v>
      </c>
      <c r="BQ80" s="299">
        <v>0</v>
      </c>
      <c r="BR80" s="299">
        <v>0</v>
      </c>
      <c r="BS80" s="299">
        <v>0</v>
      </c>
      <c r="BT80" s="299">
        <v>0</v>
      </c>
      <c r="BU80" s="299">
        <v>0</v>
      </c>
      <c r="BV80" s="299">
        <v>0</v>
      </c>
      <c r="BW80" s="299">
        <v>0</v>
      </c>
      <c r="BX80" s="299">
        <v>0</v>
      </c>
      <c r="BY80" s="299">
        <v>0</v>
      </c>
      <c r="BZ80" s="299">
        <v>0</v>
      </c>
      <c r="CA80" s="299">
        <v>0</v>
      </c>
      <c r="CB80" s="299">
        <v>0</v>
      </c>
      <c r="CC80" s="299">
        <v>0</v>
      </c>
      <c r="CD80" s="299">
        <v>0</v>
      </c>
      <c r="CE80" s="299">
        <v>0</v>
      </c>
      <c r="CF80" s="299">
        <v>0</v>
      </c>
      <c r="CG80" s="299">
        <v>0</v>
      </c>
      <c r="CH80" s="299">
        <v>0</v>
      </c>
      <c r="CI80" s="299">
        <v>0</v>
      </c>
      <c r="CJ80" s="299">
        <v>0</v>
      </c>
      <c r="CK80" s="299">
        <v>0</v>
      </c>
      <c r="CL80" s="299">
        <v>0</v>
      </c>
      <c r="CM80" s="299">
        <v>0</v>
      </c>
      <c r="CN80" s="299">
        <v>0</v>
      </c>
      <c r="CO80" s="299">
        <v>0</v>
      </c>
      <c r="CP80" s="299">
        <v>0</v>
      </c>
      <c r="CQ80" s="299">
        <v>0</v>
      </c>
      <c r="CR80" s="299">
        <v>0</v>
      </c>
      <c r="CS80" s="299">
        <v>0</v>
      </c>
      <c r="CT80" s="299">
        <v>0</v>
      </c>
      <c r="CU80" s="299">
        <v>0</v>
      </c>
      <c r="CV80" s="299">
        <v>0</v>
      </c>
      <c r="CW80" s="299">
        <v>0</v>
      </c>
      <c r="CX80" s="299">
        <v>0</v>
      </c>
      <c r="CY80" s="299">
        <v>0</v>
      </c>
      <c r="DA80" s="300">
        <f t="shared" si="318"/>
        <v>0</v>
      </c>
      <c r="DB80" s="300">
        <f t="shared" si="319"/>
        <v>0</v>
      </c>
      <c r="DC80" s="300">
        <f t="shared" si="320"/>
        <v>0</v>
      </c>
      <c r="DD80" s="300">
        <f t="shared" si="321"/>
        <v>0</v>
      </c>
      <c r="DE80" s="300">
        <f t="shared" si="322"/>
        <v>0</v>
      </c>
      <c r="DF80" s="300">
        <f t="shared" si="323"/>
        <v>0</v>
      </c>
      <c r="DG80" s="300">
        <f t="shared" si="324"/>
        <v>0</v>
      </c>
      <c r="DH80" s="300">
        <f t="shared" si="325"/>
        <v>0</v>
      </c>
      <c r="DI80" s="300">
        <f t="shared" si="326"/>
        <v>0</v>
      </c>
      <c r="DJ80" s="300">
        <f t="shared" si="327"/>
        <v>0</v>
      </c>
      <c r="DK80" s="300">
        <f t="shared" si="328"/>
        <v>0</v>
      </c>
      <c r="DL80" s="300">
        <f t="shared" si="329"/>
        <v>0</v>
      </c>
      <c r="DM80" s="300">
        <f t="shared" si="330"/>
        <v>0</v>
      </c>
      <c r="DN80" s="300">
        <f t="shared" si="331"/>
        <v>0</v>
      </c>
      <c r="DO80" s="300">
        <f t="shared" si="332"/>
        <v>0</v>
      </c>
      <c r="DP80" s="300">
        <f t="shared" si="333"/>
        <v>0</v>
      </c>
      <c r="DQ80" s="300">
        <f t="shared" si="334"/>
        <v>0</v>
      </c>
      <c r="DR80" s="300">
        <f t="shared" si="335"/>
        <v>0</v>
      </c>
      <c r="DS80" s="300">
        <f t="shared" si="336"/>
        <v>0</v>
      </c>
      <c r="DT80" s="300">
        <f t="shared" si="337"/>
        <v>0</v>
      </c>
      <c r="DU80" s="300">
        <f t="shared" si="338"/>
        <v>0</v>
      </c>
      <c r="DV80" s="300">
        <f t="shared" si="339"/>
        <v>0</v>
      </c>
      <c r="DW80" s="300">
        <f t="shared" si="340"/>
        <v>0</v>
      </c>
      <c r="DX80" s="300">
        <f t="shared" si="341"/>
        <v>0</v>
      </c>
      <c r="DY80" s="300">
        <f t="shared" si="342"/>
        <v>0</v>
      </c>
      <c r="DZ80" s="300">
        <f t="shared" si="343"/>
        <v>0</v>
      </c>
      <c r="EA80" s="300">
        <f t="shared" si="344"/>
        <v>0</v>
      </c>
      <c r="EB80" s="300">
        <f t="shared" si="345"/>
        <v>0</v>
      </c>
      <c r="EC80" s="300">
        <f t="shared" si="346"/>
        <v>0</v>
      </c>
      <c r="ED80" s="300">
        <f t="shared" si="347"/>
        <v>0</v>
      </c>
      <c r="EE80" s="300">
        <f t="shared" si="348"/>
        <v>0</v>
      </c>
      <c r="EF80" s="300">
        <f t="shared" si="349"/>
        <v>0</v>
      </c>
      <c r="EG80" s="300">
        <f t="shared" si="350"/>
        <v>0</v>
      </c>
      <c r="EH80" s="300">
        <f t="shared" si="351"/>
        <v>0</v>
      </c>
      <c r="EI80" s="300">
        <f t="shared" si="352"/>
        <v>0</v>
      </c>
      <c r="EJ80" s="300">
        <f t="shared" si="353"/>
        <v>0</v>
      </c>
      <c r="EK80" s="300">
        <f t="shared" si="354"/>
        <v>0</v>
      </c>
      <c r="EL80" s="300">
        <f t="shared" si="355"/>
        <v>0</v>
      </c>
      <c r="EM80" s="300">
        <f t="shared" si="356"/>
        <v>0</v>
      </c>
      <c r="EN80" s="300">
        <f t="shared" si="357"/>
        <v>0</v>
      </c>
      <c r="EO80" s="300">
        <f t="shared" si="358"/>
        <v>0</v>
      </c>
      <c r="EP80" s="300">
        <f t="shared" si="359"/>
        <v>0</v>
      </c>
      <c r="EQ80" s="300">
        <f t="shared" si="360"/>
        <v>0</v>
      </c>
      <c r="ER80" s="300">
        <f t="shared" si="361"/>
        <v>0</v>
      </c>
      <c r="ES80" s="300">
        <f t="shared" si="362"/>
        <v>0</v>
      </c>
      <c r="ET80" s="300">
        <f t="shared" si="363"/>
        <v>0</v>
      </c>
      <c r="EU80" s="300">
        <f t="shared" si="364"/>
        <v>0</v>
      </c>
      <c r="EV80" s="300">
        <f t="shared" si="365"/>
        <v>0</v>
      </c>
      <c r="EW80" s="300">
        <f t="shared" si="366"/>
        <v>0</v>
      </c>
      <c r="EX80" s="300">
        <f t="shared" si="367"/>
        <v>0</v>
      </c>
      <c r="EY80" s="300">
        <f t="shared" si="368"/>
        <v>0</v>
      </c>
      <c r="EZ80" s="300">
        <f t="shared" si="369"/>
        <v>0</v>
      </c>
      <c r="FA80" s="300">
        <f t="shared" si="370"/>
        <v>0</v>
      </c>
      <c r="FB80" s="300">
        <f t="shared" si="371"/>
        <v>0</v>
      </c>
      <c r="FC80" s="300">
        <f t="shared" si="372"/>
        <v>0</v>
      </c>
      <c r="FD80" s="300">
        <f t="shared" si="373"/>
        <v>0</v>
      </c>
      <c r="FE80" s="300">
        <f t="shared" si="374"/>
        <v>0</v>
      </c>
      <c r="FF80" s="300">
        <f t="shared" si="375"/>
        <v>0</v>
      </c>
      <c r="FG80" s="300">
        <f t="shared" si="376"/>
        <v>0</v>
      </c>
      <c r="FH80" s="300">
        <f t="shared" si="377"/>
        <v>0</v>
      </c>
      <c r="FI80" s="300">
        <f t="shared" si="378"/>
        <v>0</v>
      </c>
      <c r="FJ80" s="300">
        <f t="shared" si="379"/>
        <v>0</v>
      </c>
      <c r="FK80" s="300">
        <f t="shared" si="380"/>
        <v>0</v>
      </c>
      <c r="FL80" s="300">
        <f t="shared" si="381"/>
        <v>0</v>
      </c>
      <c r="FM80" s="300">
        <f t="shared" si="382"/>
        <v>0</v>
      </c>
      <c r="FN80" s="300">
        <f t="shared" si="383"/>
        <v>0</v>
      </c>
      <c r="FO80" s="300">
        <f t="shared" si="384"/>
        <v>0</v>
      </c>
      <c r="FP80" s="300">
        <f t="shared" si="385"/>
        <v>0</v>
      </c>
      <c r="FQ80" s="300">
        <f t="shared" si="386"/>
        <v>0</v>
      </c>
      <c r="FR80" s="300">
        <f t="shared" si="387"/>
        <v>0</v>
      </c>
      <c r="FS80" s="300">
        <f t="shared" si="388"/>
        <v>0</v>
      </c>
      <c r="FT80" s="300">
        <f t="shared" si="389"/>
        <v>0</v>
      </c>
      <c r="FU80" s="300">
        <f t="shared" si="390"/>
        <v>0</v>
      </c>
      <c r="FV80" s="300">
        <f t="shared" si="391"/>
        <v>0</v>
      </c>
      <c r="FW80" s="300">
        <f t="shared" si="392"/>
        <v>0</v>
      </c>
      <c r="FX80" s="300">
        <f t="shared" si="393"/>
        <v>0</v>
      </c>
      <c r="FY80" s="300">
        <f t="shared" si="394"/>
        <v>0</v>
      </c>
      <c r="FZ80" s="300">
        <f t="shared" si="395"/>
        <v>0</v>
      </c>
      <c r="GA80" s="300">
        <f t="shared" si="396"/>
        <v>0</v>
      </c>
      <c r="GB80" s="300">
        <f t="shared" si="397"/>
        <v>0</v>
      </c>
      <c r="GC80" s="300">
        <f t="shared" si="398"/>
        <v>0</v>
      </c>
      <c r="GD80" s="300">
        <f t="shared" si="399"/>
        <v>0</v>
      </c>
      <c r="GE80" s="300">
        <f t="shared" si="400"/>
        <v>0</v>
      </c>
      <c r="GF80" s="300">
        <f t="shared" si="401"/>
        <v>0</v>
      </c>
      <c r="GG80" s="300">
        <f t="shared" si="402"/>
        <v>0</v>
      </c>
      <c r="GH80" s="300">
        <f t="shared" si="403"/>
        <v>0</v>
      </c>
      <c r="GI80" s="300">
        <f t="shared" si="404"/>
        <v>0</v>
      </c>
      <c r="GJ80" s="300">
        <f t="shared" si="405"/>
        <v>0</v>
      </c>
      <c r="GK80" s="300">
        <f t="shared" si="406"/>
        <v>0</v>
      </c>
      <c r="GL80" s="300">
        <f t="shared" si="407"/>
        <v>0</v>
      </c>
      <c r="GM80" s="300">
        <f t="shared" si="408"/>
        <v>0</v>
      </c>
      <c r="GN80" s="300">
        <f t="shared" si="409"/>
        <v>0</v>
      </c>
      <c r="GO80" s="300">
        <f t="shared" si="410"/>
        <v>0</v>
      </c>
      <c r="GP80" s="300">
        <f t="shared" si="411"/>
        <v>0</v>
      </c>
      <c r="GQ80" s="300">
        <f t="shared" si="412"/>
        <v>0</v>
      </c>
      <c r="GR80" s="300">
        <f t="shared" si="413"/>
        <v>0</v>
      </c>
      <c r="GT80" s="120" t="str">
        <f>'Key assumptions'!$E$121</f>
        <v>$ Real (2024-2025)</v>
      </c>
      <c r="GU80" s="272"/>
      <c r="GV80" s="272"/>
      <c r="GW80" s="272"/>
      <c r="GX80" s="232">
        <f t="shared" si="219"/>
        <v>0</v>
      </c>
      <c r="GY80" s="232">
        <f t="shared" si="219"/>
        <v>0</v>
      </c>
      <c r="GZ80" s="232">
        <f t="shared" si="219"/>
        <v>0</v>
      </c>
      <c r="HA80" s="232">
        <f t="shared" si="218"/>
        <v>0</v>
      </c>
      <c r="HB80" s="232">
        <f t="shared" si="220"/>
        <v>0</v>
      </c>
      <c r="HC80" s="232">
        <f t="shared" si="220"/>
        <v>0</v>
      </c>
      <c r="HD80" s="232">
        <f t="shared" si="220"/>
        <v>0</v>
      </c>
      <c r="HE80" s="232">
        <f t="shared" si="220"/>
        <v>0</v>
      </c>
      <c r="HF80" s="232">
        <f t="shared" si="414"/>
        <v>0</v>
      </c>
      <c r="HG80" s="232">
        <v>0</v>
      </c>
    </row>
    <row r="81" spans="1:215" x14ac:dyDescent="0.2">
      <c r="A81" s="298" t="s">
        <v>236</v>
      </c>
      <c r="B81" s="348" t="s">
        <v>335</v>
      </c>
      <c r="C81" s="298" t="s">
        <v>243</v>
      </c>
      <c r="D81" s="298" t="s">
        <v>317</v>
      </c>
      <c r="E81" s="348" t="s">
        <v>335</v>
      </c>
      <c r="F81" s="299">
        <v>0</v>
      </c>
      <c r="G81" s="299"/>
      <c r="H81" s="299">
        <v>0</v>
      </c>
      <c r="I81" s="299">
        <v>0</v>
      </c>
      <c r="J81" s="299">
        <v>0</v>
      </c>
      <c r="K81" s="299">
        <v>0</v>
      </c>
      <c r="L81" s="299">
        <v>0</v>
      </c>
      <c r="M81" s="299">
        <v>0</v>
      </c>
      <c r="N81" s="299">
        <v>0</v>
      </c>
      <c r="O81" s="299">
        <v>0</v>
      </c>
      <c r="P81" s="299">
        <v>0</v>
      </c>
      <c r="Q81" s="299">
        <v>0</v>
      </c>
      <c r="R81" s="299">
        <v>0</v>
      </c>
      <c r="S81" s="299">
        <v>0</v>
      </c>
      <c r="T81" s="299">
        <v>0</v>
      </c>
      <c r="U81" s="299">
        <v>0</v>
      </c>
      <c r="V81" s="299">
        <v>0</v>
      </c>
      <c r="W81" s="299">
        <v>0</v>
      </c>
      <c r="X81" s="299">
        <v>0</v>
      </c>
      <c r="Y81" s="299">
        <v>0</v>
      </c>
      <c r="Z81" s="299">
        <v>0</v>
      </c>
      <c r="AA81" s="299">
        <v>0</v>
      </c>
      <c r="AB81" s="299">
        <v>0</v>
      </c>
      <c r="AC81" s="299">
        <v>0</v>
      </c>
      <c r="AD81" s="299">
        <v>0</v>
      </c>
      <c r="AE81" s="299">
        <v>0</v>
      </c>
      <c r="AF81" s="299">
        <v>0</v>
      </c>
      <c r="AG81" s="299">
        <v>0</v>
      </c>
      <c r="AH81" s="299">
        <v>0</v>
      </c>
      <c r="AI81" s="299">
        <v>0</v>
      </c>
      <c r="AJ81" s="299">
        <v>0</v>
      </c>
      <c r="AK81" s="299">
        <v>0</v>
      </c>
      <c r="AL81" s="299">
        <v>0</v>
      </c>
      <c r="AM81" s="299">
        <v>0</v>
      </c>
      <c r="AN81" s="299">
        <v>0</v>
      </c>
      <c r="AO81" s="299">
        <v>0</v>
      </c>
      <c r="AP81" s="299">
        <v>0</v>
      </c>
      <c r="AQ81" s="299">
        <v>0</v>
      </c>
      <c r="AR81" s="299">
        <v>0</v>
      </c>
      <c r="AS81" s="299">
        <v>0</v>
      </c>
      <c r="AT81" s="299">
        <v>0</v>
      </c>
      <c r="AU81" s="299">
        <v>0</v>
      </c>
      <c r="AV81" s="299">
        <v>0</v>
      </c>
      <c r="AW81" s="299">
        <v>0</v>
      </c>
      <c r="AX81" s="299">
        <v>0</v>
      </c>
      <c r="AY81" s="299">
        <v>0</v>
      </c>
      <c r="AZ81" s="299">
        <v>0</v>
      </c>
      <c r="BA81" s="299">
        <v>0</v>
      </c>
      <c r="BB81" s="299">
        <v>0</v>
      </c>
      <c r="BC81" s="299">
        <v>0</v>
      </c>
      <c r="BD81" s="299">
        <v>0</v>
      </c>
      <c r="BE81" s="299">
        <v>0</v>
      </c>
      <c r="BF81" s="299">
        <v>0</v>
      </c>
      <c r="BG81" s="299">
        <v>0</v>
      </c>
      <c r="BH81" s="299">
        <v>0</v>
      </c>
      <c r="BI81" s="299">
        <v>0</v>
      </c>
      <c r="BJ81" s="299">
        <v>0</v>
      </c>
      <c r="BK81" s="299">
        <v>0</v>
      </c>
      <c r="BL81" s="299">
        <v>0</v>
      </c>
      <c r="BM81" s="299">
        <v>0</v>
      </c>
      <c r="BN81" s="299">
        <v>0</v>
      </c>
      <c r="BO81" s="299">
        <v>0</v>
      </c>
      <c r="BP81" s="299">
        <v>0</v>
      </c>
      <c r="BQ81" s="299">
        <v>0</v>
      </c>
      <c r="BR81" s="299">
        <v>0</v>
      </c>
      <c r="BS81" s="299">
        <v>0</v>
      </c>
      <c r="BT81" s="299">
        <v>0</v>
      </c>
      <c r="BU81" s="299">
        <v>0</v>
      </c>
      <c r="BV81" s="299">
        <v>0</v>
      </c>
      <c r="BW81" s="299">
        <v>0</v>
      </c>
      <c r="BX81" s="299">
        <v>0</v>
      </c>
      <c r="BY81" s="299">
        <v>0</v>
      </c>
      <c r="BZ81" s="299">
        <v>0</v>
      </c>
      <c r="CA81" s="299">
        <v>0</v>
      </c>
      <c r="CB81" s="299">
        <v>0</v>
      </c>
      <c r="CC81" s="299">
        <v>0</v>
      </c>
      <c r="CD81" s="299">
        <v>0</v>
      </c>
      <c r="CE81" s="299">
        <v>0</v>
      </c>
      <c r="CF81" s="299">
        <v>0</v>
      </c>
      <c r="CG81" s="299">
        <v>0</v>
      </c>
      <c r="CH81" s="299">
        <v>0</v>
      </c>
      <c r="CI81" s="299">
        <v>0</v>
      </c>
      <c r="CJ81" s="299">
        <v>0</v>
      </c>
      <c r="CK81" s="299">
        <v>0</v>
      </c>
      <c r="CL81" s="299">
        <v>0</v>
      </c>
      <c r="CM81" s="299">
        <v>0</v>
      </c>
      <c r="CN81" s="299">
        <v>0</v>
      </c>
      <c r="CO81" s="299">
        <v>0</v>
      </c>
      <c r="CP81" s="299">
        <v>0</v>
      </c>
      <c r="CQ81" s="299">
        <v>0</v>
      </c>
      <c r="CR81" s="299">
        <v>0</v>
      </c>
      <c r="CS81" s="299">
        <v>0</v>
      </c>
      <c r="CT81" s="299">
        <v>0</v>
      </c>
      <c r="CU81" s="299">
        <v>0</v>
      </c>
      <c r="CV81" s="299">
        <v>0</v>
      </c>
      <c r="CW81" s="299">
        <v>0</v>
      </c>
      <c r="CX81" s="299">
        <v>0</v>
      </c>
      <c r="CY81" s="299">
        <v>0</v>
      </c>
      <c r="DA81" s="300">
        <f t="shared" si="318"/>
        <v>0</v>
      </c>
      <c r="DB81" s="300">
        <f t="shared" si="319"/>
        <v>0</v>
      </c>
      <c r="DC81" s="300">
        <f t="shared" si="320"/>
        <v>0</v>
      </c>
      <c r="DD81" s="300">
        <f t="shared" si="321"/>
        <v>0</v>
      </c>
      <c r="DE81" s="300">
        <f t="shared" si="322"/>
        <v>0</v>
      </c>
      <c r="DF81" s="300">
        <f t="shared" si="323"/>
        <v>0</v>
      </c>
      <c r="DG81" s="300">
        <f t="shared" si="324"/>
        <v>0</v>
      </c>
      <c r="DH81" s="300">
        <f t="shared" si="325"/>
        <v>0</v>
      </c>
      <c r="DI81" s="300">
        <f t="shared" si="326"/>
        <v>0</v>
      </c>
      <c r="DJ81" s="300">
        <f t="shared" si="327"/>
        <v>0</v>
      </c>
      <c r="DK81" s="300">
        <f t="shared" si="328"/>
        <v>0</v>
      </c>
      <c r="DL81" s="300">
        <f t="shared" si="329"/>
        <v>0</v>
      </c>
      <c r="DM81" s="300">
        <f t="shared" si="330"/>
        <v>0</v>
      </c>
      <c r="DN81" s="300">
        <f t="shared" si="331"/>
        <v>0</v>
      </c>
      <c r="DO81" s="300">
        <f t="shared" si="332"/>
        <v>0</v>
      </c>
      <c r="DP81" s="300">
        <f t="shared" si="333"/>
        <v>0</v>
      </c>
      <c r="DQ81" s="300">
        <f t="shared" si="334"/>
        <v>0</v>
      </c>
      <c r="DR81" s="300">
        <f t="shared" si="335"/>
        <v>0</v>
      </c>
      <c r="DS81" s="300">
        <f t="shared" si="336"/>
        <v>0</v>
      </c>
      <c r="DT81" s="300">
        <f t="shared" si="337"/>
        <v>0</v>
      </c>
      <c r="DU81" s="300">
        <f t="shared" si="338"/>
        <v>0</v>
      </c>
      <c r="DV81" s="300">
        <f t="shared" si="339"/>
        <v>0</v>
      </c>
      <c r="DW81" s="300">
        <f t="shared" si="340"/>
        <v>0</v>
      </c>
      <c r="DX81" s="300">
        <f t="shared" si="341"/>
        <v>0</v>
      </c>
      <c r="DY81" s="300">
        <f t="shared" si="342"/>
        <v>0</v>
      </c>
      <c r="DZ81" s="300">
        <f t="shared" si="343"/>
        <v>0</v>
      </c>
      <c r="EA81" s="300">
        <f t="shared" si="344"/>
        <v>0</v>
      </c>
      <c r="EB81" s="300">
        <f t="shared" si="345"/>
        <v>0</v>
      </c>
      <c r="EC81" s="300">
        <f t="shared" si="346"/>
        <v>0</v>
      </c>
      <c r="ED81" s="300">
        <f t="shared" si="347"/>
        <v>0</v>
      </c>
      <c r="EE81" s="300">
        <f t="shared" si="348"/>
        <v>0</v>
      </c>
      <c r="EF81" s="300">
        <f t="shared" si="349"/>
        <v>0</v>
      </c>
      <c r="EG81" s="300">
        <f t="shared" si="350"/>
        <v>0</v>
      </c>
      <c r="EH81" s="300">
        <f t="shared" si="351"/>
        <v>0</v>
      </c>
      <c r="EI81" s="300">
        <f t="shared" si="352"/>
        <v>0</v>
      </c>
      <c r="EJ81" s="300">
        <f t="shared" si="353"/>
        <v>0</v>
      </c>
      <c r="EK81" s="300">
        <f t="shared" si="354"/>
        <v>0</v>
      </c>
      <c r="EL81" s="300">
        <f t="shared" si="355"/>
        <v>0</v>
      </c>
      <c r="EM81" s="300">
        <f t="shared" si="356"/>
        <v>0</v>
      </c>
      <c r="EN81" s="300">
        <f t="shared" si="357"/>
        <v>0</v>
      </c>
      <c r="EO81" s="300">
        <f t="shared" si="358"/>
        <v>0</v>
      </c>
      <c r="EP81" s="300">
        <f t="shared" si="359"/>
        <v>0</v>
      </c>
      <c r="EQ81" s="300">
        <f t="shared" si="360"/>
        <v>0</v>
      </c>
      <c r="ER81" s="300">
        <f t="shared" si="361"/>
        <v>0</v>
      </c>
      <c r="ES81" s="300">
        <f t="shared" si="362"/>
        <v>0</v>
      </c>
      <c r="ET81" s="300">
        <f t="shared" si="363"/>
        <v>0</v>
      </c>
      <c r="EU81" s="300">
        <f t="shared" si="364"/>
        <v>0</v>
      </c>
      <c r="EV81" s="300">
        <f t="shared" si="365"/>
        <v>0</v>
      </c>
      <c r="EW81" s="300">
        <f t="shared" si="366"/>
        <v>0</v>
      </c>
      <c r="EX81" s="300">
        <f t="shared" si="367"/>
        <v>0</v>
      </c>
      <c r="EY81" s="300">
        <f t="shared" si="368"/>
        <v>0</v>
      </c>
      <c r="EZ81" s="300">
        <f t="shared" si="369"/>
        <v>0</v>
      </c>
      <c r="FA81" s="300">
        <f t="shared" si="370"/>
        <v>0</v>
      </c>
      <c r="FB81" s="300">
        <f t="shared" si="371"/>
        <v>0</v>
      </c>
      <c r="FC81" s="300">
        <f t="shared" si="372"/>
        <v>0</v>
      </c>
      <c r="FD81" s="300">
        <f t="shared" si="373"/>
        <v>0</v>
      </c>
      <c r="FE81" s="300">
        <f t="shared" si="374"/>
        <v>0</v>
      </c>
      <c r="FF81" s="300">
        <f t="shared" si="375"/>
        <v>0</v>
      </c>
      <c r="FG81" s="300">
        <f t="shared" si="376"/>
        <v>0</v>
      </c>
      <c r="FH81" s="300">
        <f t="shared" si="377"/>
        <v>0</v>
      </c>
      <c r="FI81" s="300">
        <f t="shared" si="378"/>
        <v>0</v>
      </c>
      <c r="FJ81" s="300">
        <f t="shared" si="379"/>
        <v>0</v>
      </c>
      <c r="FK81" s="300">
        <f t="shared" si="380"/>
        <v>0</v>
      </c>
      <c r="FL81" s="300">
        <f t="shared" si="381"/>
        <v>0</v>
      </c>
      <c r="FM81" s="300">
        <f t="shared" si="382"/>
        <v>0</v>
      </c>
      <c r="FN81" s="300">
        <f t="shared" si="383"/>
        <v>0</v>
      </c>
      <c r="FO81" s="300">
        <f t="shared" si="384"/>
        <v>0</v>
      </c>
      <c r="FP81" s="300">
        <f t="shared" si="385"/>
        <v>0</v>
      </c>
      <c r="FQ81" s="300">
        <f t="shared" si="386"/>
        <v>0</v>
      </c>
      <c r="FR81" s="300">
        <f t="shared" si="387"/>
        <v>0</v>
      </c>
      <c r="FS81" s="300">
        <f t="shared" si="388"/>
        <v>0</v>
      </c>
      <c r="FT81" s="300">
        <f t="shared" si="389"/>
        <v>0</v>
      </c>
      <c r="FU81" s="300">
        <f t="shared" si="390"/>
        <v>0</v>
      </c>
      <c r="FV81" s="300">
        <f t="shared" si="391"/>
        <v>0</v>
      </c>
      <c r="FW81" s="300">
        <f t="shared" si="392"/>
        <v>0</v>
      </c>
      <c r="FX81" s="300">
        <f t="shared" si="393"/>
        <v>0</v>
      </c>
      <c r="FY81" s="300">
        <f t="shared" si="394"/>
        <v>0</v>
      </c>
      <c r="FZ81" s="300">
        <f t="shared" si="395"/>
        <v>0</v>
      </c>
      <c r="GA81" s="300">
        <f t="shared" si="396"/>
        <v>0</v>
      </c>
      <c r="GB81" s="300">
        <f t="shared" si="397"/>
        <v>0</v>
      </c>
      <c r="GC81" s="300">
        <f t="shared" si="398"/>
        <v>0</v>
      </c>
      <c r="GD81" s="300">
        <f t="shared" si="399"/>
        <v>0</v>
      </c>
      <c r="GE81" s="300">
        <f t="shared" si="400"/>
        <v>0</v>
      </c>
      <c r="GF81" s="300">
        <f t="shared" si="401"/>
        <v>0</v>
      </c>
      <c r="GG81" s="300">
        <f t="shared" si="402"/>
        <v>0</v>
      </c>
      <c r="GH81" s="300">
        <f t="shared" si="403"/>
        <v>0</v>
      </c>
      <c r="GI81" s="300">
        <f t="shared" si="404"/>
        <v>0</v>
      </c>
      <c r="GJ81" s="300">
        <f t="shared" si="405"/>
        <v>0</v>
      </c>
      <c r="GK81" s="300">
        <f t="shared" si="406"/>
        <v>0</v>
      </c>
      <c r="GL81" s="300">
        <f t="shared" si="407"/>
        <v>0</v>
      </c>
      <c r="GM81" s="300">
        <f t="shared" si="408"/>
        <v>0</v>
      </c>
      <c r="GN81" s="300">
        <f t="shared" si="409"/>
        <v>0</v>
      </c>
      <c r="GO81" s="300">
        <f t="shared" si="410"/>
        <v>0</v>
      </c>
      <c r="GP81" s="300">
        <f t="shared" si="411"/>
        <v>0</v>
      </c>
      <c r="GQ81" s="300">
        <f t="shared" si="412"/>
        <v>0</v>
      </c>
      <c r="GR81" s="300">
        <f t="shared" si="413"/>
        <v>0</v>
      </c>
      <c r="GT81" s="120" t="str">
        <f>'Key assumptions'!$E$121</f>
        <v>$ Real (2024-2025)</v>
      </c>
      <c r="GU81" s="272"/>
      <c r="GV81" s="272"/>
      <c r="GW81" s="272"/>
      <c r="GX81" s="232">
        <f t="shared" si="219"/>
        <v>0</v>
      </c>
      <c r="GY81" s="232">
        <f t="shared" si="219"/>
        <v>0</v>
      </c>
      <c r="GZ81" s="232">
        <f t="shared" si="219"/>
        <v>0</v>
      </c>
      <c r="HA81" s="232">
        <f t="shared" si="218"/>
        <v>0</v>
      </c>
      <c r="HB81" s="232">
        <f t="shared" si="220"/>
        <v>0</v>
      </c>
      <c r="HC81" s="232">
        <f t="shared" si="220"/>
        <v>0</v>
      </c>
      <c r="HD81" s="232">
        <f t="shared" si="220"/>
        <v>0</v>
      </c>
      <c r="HE81" s="232">
        <f t="shared" si="220"/>
        <v>0</v>
      </c>
      <c r="HF81" s="232">
        <f t="shared" si="414"/>
        <v>0</v>
      </c>
      <c r="HG81" s="232">
        <v>0</v>
      </c>
    </row>
    <row r="82" spans="1:215" x14ac:dyDescent="0.2">
      <c r="A82" s="298" t="s">
        <v>237</v>
      </c>
      <c r="B82" s="348" t="s">
        <v>335</v>
      </c>
      <c r="C82" s="298" t="s">
        <v>243</v>
      </c>
      <c r="D82" s="298" t="s">
        <v>317</v>
      </c>
      <c r="E82" s="348" t="s">
        <v>335</v>
      </c>
      <c r="F82" s="299">
        <v>212.32611111111112</v>
      </c>
      <c r="G82" s="299"/>
      <c r="H82" s="299">
        <v>1</v>
      </c>
      <c r="I82" s="299">
        <v>1</v>
      </c>
      <c r="J82" s="299">
        <v>1</v>
      </c>
      <c r="K82" s="299">
        <v>1</v>
      </c>
      <c r="L82" s="299">
        <v>1</v>
      </c>
      <c r="M82" s="299">
        <v>1</v>
      </c>
      <c r="N82" s="299">
        <v>1</v>
      </c>
      <c r="O82" s="299">
        <v>1</v>
      </c>
      <c r="P82" s="299">
        <v>1</v>
      </c>
      <c r="Q82" s="299">
        <v>1</v>
      </c>
      <c r="R82" s="299">
        <v>1</v>
      </c>
      <c r="S82" s="299">
        <v>1</v>
      </c>
      <c r="T82" s="299">
        <v>0</v>
      </c>
      <c r="U82" s="299">
        <v>0</v>
      </c>
      <c r="V82" s="299">
        <v>0</v>
      </c>
      <c r="W82" s="299">
        <v>0</v>
      </c>
      <c r="X82" s="299">
        <v>0</v>
      </c>
      <c r="Y82" s="299">
        <v>0</v>
      </c>
      <c r="Z82" s="299">
        <v>0</v>
      </c>
      <c r="AA82" s="299">
        <v>0</v>
      </c>
      <c r="AB82" s="299">
        <v>0</v>
      </c>
      <c r="AC82" s="299">
        <v>0</v>
      </c>
      <c r="AD82" s="299">
        <v>0</v>
      </c>
      <c r="AE82" s="299">
        <v>0</v>
      </c>
      <c r="AF82" s="299">
        <v>0</v>
      </c>
      <c r="AG82" s="299">
        <v>0</v>
      </c>
      <c r="AH82" s="299">
        <v>0</v>
      </c>
      <c r="AI82" s="299">
        <v>0</v>
      </c>
      <c r="AJ82" s="299">
        <v>0</v>
      </c>
      <c r="AK82" s="299">
        <v>0</v>
      </c>
      <c r="AL82" s="299">
        <v>0</v>
      </c>
      <c r="AM82" s="299">
        <v>0</v>
      </c>
      <c r="AN82" s="299">
        <v>0</v>
      </c>
      <c r="AO82" s="299">
        <v>0</v>
      </c>
      <c r="AP82" s="299">
        <v>0</v>
      </c>
      <c r="AQ82" s="299">
        <v>0</v>
      </c>
      <c r="AR82" s="299">
        <v>0</v>
      </c>
      <c r="AS82" s="299">
        <v>0</v>
      </c>
      <c r="AT82" s="299">
        <v>0</v>
      </c>
      <c r="AU82" s="299">
        <v>0</v>
      </c>
      <c r="AV82" s="299">
        <v>0</v>
      </c>
      <c r="AW82" s="299">
        <v>0</v>
      </c>
      <c r="AX82" s="299">
        <v>0</v>
      </c>
      <c r="AY82" s="299">
        <v>0</v>
      </c>
      <c r="AZ82" s="299">
        <v>0</v>
      </c>
      <c r="BA82" s="299">
        <v>0</v>
      </c>
      <c r="BB82" s="299">
        <v>0</v>
      </c>
      <c r="BC82" s="299">
        <v>0</v>
      </c>
      <c r="BD82" s="299">
        <v>0</v>
      </c>
      <c r="BE82" s="299">
        <v>0</v>
      </c>
      <c r="BF82" s="299">
        <v>0</v>
      </c>
      <c r="BG82" s="299">
        <v>0</v>
      </c>
      <c r="BH82" s="299">
        <v>0</v>
      </c>
      <c r="BI82" s="299">
        <v>0</v>
      </c>
      <c r="BJ82" s="299">
        <v>0</v>
      </c>
      <c r="BK82" s="299">
        <v>0</v>
      </c>
      <c r="BL82" s="299">
        <v>0</v>
      </c>
      <c r="BM82" s="299">
        <v>0</v>
      </c>
      <c r="BN82" s="299">
        <v>0</v>
      </c>
      <c r="BO82" s="299">
        <v>0</v>
      </c>
      <c r="BP82" s="299">
        <v>0</v>
      </c>
      <c r="BQ82" s="299">
        <v>0</v>
      </c>
      <c r="BR82" s="299">
        <v>0</v>
      </c>
      <c r="BS82" s="299">
        <v>0</v>
      </c>
      <c r="BT82" s="299">
        <v>0</v>
      </c>
      <c r="BU82" s="299">
        <v>0</v>
      </c>
      <c r="BV82" s="299">
        <v>0</v>
      </c>
      <c r="BW82" s="299">
        <v>0</v>
      </c>
      <c r="BX82" s="299">
        <v>0</v>
      </c>
      <c r="BY82" s="299">
        <v>0</v>
      </c>
      <c r="BZ82" s="299">
        <v>0</v>
      </c>
      <c r="CA82" s="299">
        <v>0</v>
      </c>
      <c r="CB82" s="299">
        <v>0</v>
      </c>
      <c r="CC82" s="299">
        <v>0</v>
      </c>
      <c r="CD82" s="299">
        <v>0</v>
      </c>
      <c r="CE82" s="299">
        <v>0</v>
      </c>
      <c r="CF82" s="299">
        <v>0</v>
      </c>
      <c r="CG82" s="299">
        <v>0</v>
      </c>
      <c r="CH82" s="299">
        <v>0</v>
      </c>
      <c r="CI82" s="299">
        <v>0</v>
      </c>
      <c r="CJ82" s="299">
        <v>0</v>
      </c>
      <c r="CK82" s="299">
        <v>0</v>
      </c>
      <c r="CL82" s="299">
        <v>0</v>
      </c>
      <c r="CM82" s="299">
        <v>0</v>
      </c>
      <c r="CN82" s="299">
        <v>0</v>
      </c>
      <c r="CO82" s="299">
        <v>0</v>
      </c>
      <c r="CP82" s="299">
        <v>0</v>
      </c>
      <c r="CQ82" s="299">
        <v>0</v>
      </c>
      <c r="CR82" s="299">
        <v>0</v>
      </c>
      <c r="CS82" s="299">
        <v>0</v>
      </c>
      <c r="CT82" s="299">
        <v>0</v>
      </c>
      <c r="CU82" s="299">
        <v>0</v>
      </c>
      <c r="CV82" s="299">
        <v>0</v>
      </c>
      <c r="CW82" s="299">
        <v>0</v>
      </c>
      <c r="CX82" s="299">
        <v>0</v>
      </c>
      <c r="CY82" s="299">
        <v>0</v>
      </c>
      <c r="DA82" s="300">
        <f t="shared" si="318"/>
        <v>31848.916666666668</v>
      </c>
      <c r="DB82" s="300">
        <f t="shared" si="319"/>
        <v>31848.916666666668</v>
      </c>
      <c r="DC82" s="300">
        <f t="shared" si="320"/>
        <v>31848.916666666668</v>
      </c>
      <c r="DD82" s="300">
        <f t="shared" si="321"/>
        <v>31848.916666666668</v>
      </c>
      <c r="DE82" s="300">
        <f t="shared" si="322"/>
        <v>31848.916666666668</v>
      </c>
      <c r="DF82" s="300">
        <f t="shared" si="323"/>
        <v>31848.916666666668</v>
      </c>
      <c r="DG82" s="300">
        <f t="shared" si="324"/>
        <v>31848.916666666668</v>
      </c>
      <c r="DH82" s="300">
        <f t="shared" si="325"/>
        <v>31848.916666666668</v>
      </c>
      <c r="DI82" s="300">
        <f t="shared" si="326"/>
        <v>31848.916666666668</v>
      </c>
      <c r="DJ82" s="300">
        <f t="shared" si="327"/>
        <v>31848.916666666668</v>
      </c>
      <c r="DK82" s="300">
        <f t="shared" si="328"/>
        <v>31848.916666666668</v>
      </c>
      <c r="DL82" s="300">
        <f t="shared" si="329"/>
        <v>31848.916666666668</v>
      </c>
      <c r="DM82" s="300">
        <f t="shared" si="330"/>
        <v>0</v>
      </c>
      <c r="DN82" s="300">
        <f t="shared" si="331"/>
        <v>0</v>
      </c>
      <c r="DO82" s="300">
        <f t="shared" si="332"/>
        <v>0</v>
      </c>
      <c r="DP82" s="300">
        <f t="shared" si="333"/>
        <v>0</v>
      </c>
      <c r="DQ82" s="300">
        <f t="shared" si="334"/>
        <v>0</v>
      </c>
      <c r="DR82" s="300">
        <f t="shared" si="335"/>
        <v>0</v>
      </c>
      <c r="DS82" s="300">
        <f t="shared" si="336"/>
        <v>0</v>
      </c>
      <c r="DT82" s="300">
        <f t="shared" si="337"/>
        <v>0</v>
      </c>
      <c r="DU82" s="300">
        <f t="shared" si="338"/>
        <v>0</v>
      </c>
      <c r="DV82" s="300">
        <f t="shared" si="339"/>
        <v>0</v>
      </c>
      <c r="DW82" s="300">
        <f t="shared" si="340"/>
        <v>0</v>
      </c>
      <c r="DX82" s="300">
        <f t="shared" si="341"/>
        <v>0</v>
      </c>
      <c r="DY82" s="300">
        <f t="shared" si="342"/>
        <v>0</v>
      </c>
      <c r="DZ82" s="300">
        <f t="shared" si="343"/>
        <v>0</v>
      </c>
      <c r="EA82" s="300">
        <f t="shared" si="344"/>
        <v>0</v>
      </c>
      <c r="EB82" s="300">
        <f t="shared" si="345"/>
        <v>0</v>
      </c>
      <c r="EC82" s="300">
        <f t="shared" si="346"/>
        <v>0</v>
      </c>
      <c r="ED82" s="300">
        <f t="shared" si="347"/>
        <v>0</v>
      </c>
      <c r="EE82" s="300">
        <f t="shared" si="348"/>
        <v>0</v>
      </c>
      <c r="EF82" s="300">
        <f t="shared" si="349"/>
        <v>0</v>
      </c>
      <c r="EG82" s="300">
        <f t="shared" si="350"/>
        <v>0</v>
      </c>
      <c r="EH82" s="300">
        <f t="shared" si="351"/>
        <v>0</v>
      </c>
      <c r="EI82" s="300">
        <f t="shared" si="352"/>
        <v>0</v>
      </c>
      <c r="EJ82" s="300">
        <f t="shared" si="353"/>
        <v>0</v>
      </c>
      <c r="EK82" s="300">
        <f t="shared" si="354"/>
        <v>0</v>
      </c>
      <c r="EL82" s="300">
        <f t="shared" si="355"/>
        <v>0</v>
      </c>
      <c r="EM82" s="300">
        <f t="shared" si="356"/>
        <v>0</v>
      </c>
      <c r="EN82" s="300">
        <f t="shared" si="357"/>
        <v>0</v>
      </c>
      <c r="EO82" s="300">
        <f t="shared" si="358"/>
        <v>0</v>
      </c>
      <c r="EP82" s="300">
        <f t="shared" si="359"/>
        <v>0</v>
      </c>
      <c r="EQ82" s="300">
        <f t="shared" si="360"/>
        <v>0</v>
      </c>
      <c r="ER82" s="300">
        <f t="shared" si="361"/>
        <v>0</v>
      </c>
      <c r="ES82" s="300">
        <f t="shared" si="362"/>
        <v>0</v>
      </c>
      <c r="ET82" s="300">
        <f t="shared" si="363"/>
        <v>0</v>
      </c>
      <c r="EU82" s="300">
        <f t="shared" si="364"/>
        <v>0</v>
      </c>
      <c r="EV82" s="300">
        <f t="shared" si="365"/>
        <v>0</v>
      </c>
      <c r="EW82" s="300">
        <f t="shared" si="366"/>
        <v>0</v>
      </c>
      <c r="EX82" s="300">
        <f t="shared" si="367"/>
        <v>0</v>
      </c>
      <c r="EY82" s="300">
        <f t="shared" si="368"/>
        <v>0</v>
      </c>
      <c r="EZ82" s="300">
        <f t="shared" si="369"/>
        <v>0</v>
      </c>
      <c r="FA82" s="300">
        <f t="shared" si="370"/>
        <v>0</v>
      </c>
      <c r="FB82" s="300">
        <f t="shared" si="371"/>
        <v>0</v>
      </c>
      <c r="FC82" s="300">
        <f t="shared" si="372"/>
        <v>0</v>
      </c>
      <c r="FD82" s="300">
        <f t="shared" si="373"/>
        <v>0</v>
      </c>
      <c r="FE82" s="300">
        <f t="shared" si="374"/>
        <v>0</v>
      </c>
      <c r="FF82" s="300">
        <f t="shared" si="375"/>
        <v>0</v>
      </c>
      <c r="FG82" s="300">
        <f t="shared" si="376"/>
        <v>0</v>
      </c>
      <c r="FH82" s="300">
        <f t="shared" si="377"/>
        <v>0</v>
      </c>
      <c r="FI82" s="300">
        <f t="shared" si="378"/>
        <v>0</v>
      </c>
      <c r="FJ82" s="300">
        <f t="shared" si="379"/>
        <v>0</v>
      </c>
      <c r="FK82" s="300">
        <f t="shared" si="380"/>
        <v>0</v>
      </c>
      <c r="FL82" s="300">
        <f t="shared" si="381"/>
        <v>0</v>
      </c>
      <c r="FM82" s="300">
        <f t="shared" si="382"/>
        <v>0</v>
      </c>
      <c r="FN82" s="300">
        <f t="shared" si="383"/>
        <v>0</v>
      </c>
      <c r="FO82" s="300">
        <f t="shared" si="384"/>
        <v>0</v>
      </c>
      <c r="FP82" s="300">
        <f t="shared" si="385"/>
        <v>0</v>
      </c>
      <c r="FQ82" s="300">
        <f t="shared" si="386"/>
        <v>0</v>
      </c>
      <c r="FR82" s="300">
        <f t="shared" si="387"/>
        <v>0</v>
      </c>
      <c r="FS82" s="300">
        <f t="shared" si="388"/>
        <v>0</v>
      </c>
      <c r="FT82" s="300">
        <f t="shared" si="389"/>
        <v>0</v>
      </c>
      <c r="FU82" s="300">
        <f t="shared" si="390"/>
        <v>0</v>
      </c>
      <c r="FV82" s="300">
        <f t="shared" si="391"/>
        <v>0</v>
      </c>
      <c r="FW82" s="300">
        <f t="shared" si="392"/>
        <v>0</v>
      </c>
      <c r="FX82" s="300">
        <f t="shared" si="393"/>
        <v>0</v>
      </c>
      <c r="FY82" s="300">
        <f t="shared" si="394"/>
        <v>0</v>
      </c>
      <c r="FZ82" s="300">
        <f t="shared" si="395"/>
        <v>0</v>
      </c>
      <c r="GA82" s="300">
        <f t="shared" si="396"/>
        <v>0</v>
      </c>
      <c r="GB82" s="300">
        <f t="shared" si="397"/>
        <v>0</v>
      </c>
      <c r="GC82" s="300">
        <f t="shared" si="398"/>
        <v>0</v>
      </c>
      <c r="GD82" s="300">
        <f t="shared" si="399"/>
        <v>0</v>
      </c>
      <c r="GE82" s="300">
        <f t="shared" si="400"/>
        <v>0</v>
      </c>
      <c r="GF82" s="300">
        <f t="shared" si="401"/>
        <v>0</v>
      </c>
      <c r="GG82" s="300">
        <f t="shared" si="402"/>
        <v>0</v>
      </c>
      <c r="GH82" s="300">
        <f t="shared" si="403"/>
        <v>0</v>
      </c>
      <c r="GI82" s="300">
        <f t="shared" si="404"/>
        <v>0</v>
      </c>
      <c r="GJ82" s="300">
        <f t="shared" si="405"/>
        <v>0</v>
      </c>
      <c r="GK82" s="300">
        <f t="shared" si="406"/>
        <v>0</v>
      </c>
      <c r="GL82" s="300">
        <f t="shared" si="407"/>
        <v>0</v>
      </c>
      <c r="GM82" s="300">
        <f t="shared" si="408"/>
        <v>0</v>
      </c>
      <c r="GN82" s="300">
        <f t="shared" si="409"/>
        <v>0</v>
      </c>
      <c r="GO82" s="300">
        <f t="shared" si="410"/>
        <v>0</v>
      </c>
      <c r="GP82" s="300">
        <f t="shared" si="411"/>
        <v>0</v>
      </c>
      <c r="GQ82" s="300">
        <f t="shared" si="412"/>
        <v>0</v>
      </c>
      <c r="GR82" s="300">
        <f t="shared" si="413"/>
        <v>0</v>
      </c>
      <c r="GT82" s="120" t="str">
        <f>'Key assumptions'!$E$121</f>
        <v>$ Real (2024-2025)</v>
      </c>
      <c r="GU82" s="272"/>
      <c r="GV82" s="272"/>
      <c r="GW82" s="272"/>
      <c r="GX82" s="232">
        <f t="shared" si="219"/>
        <v>382187.00000000006</v>
      </c>
      <c r="GY82" s="232">
        <f t="shared" si="219"/>
        <v>0</v>
      </c>
      <c r="GZ82" s="232">
        <f t="shared" si="219"/>
        <v>0</v>
      </c>
      <c r="HA82" s="232">
        <f t="shared" si="218"/>
        <v>0</v>
      </c>
      <c r="HB82" s="232">
        <f t="shared" si="220"/>
        <v>0</v>
      </c>
      <c r="HC82" s="232">
        <f t="shared" si="220"/>
        <v>0</v>
      </c>
      <c r="HD82" s="232">
        <f t="shared" si="220"/>
        <v>0</v>
      </c>
      <c r="HE82" s="232">
        <f t="shared" si="220"/>
        <v>0</v>
      </c>
      <c r="HF82" s="232">
        <f t="shared" si="414"/>
        <v>382187.00000000006</v>
      </c>
      <c r="HG82" s="232">
        <v>0</v>
      </c>
    </row>
    <row r="83" spans="1:215" x14ac:dyDescent="0.2">
      <c r="A83" s="298" t="s">
        <v>238</v>
      </c>
      <c r="B83" s="348" t="s">
        <v>335</v>
      </c>
      <c r="C83" s="298" t="s">
        <v>243</v>
      </c>
      <c r="D83" s="298" t="s">
        <v>317</v>
      </c>
      <c r="E83" s="348" t="s">
        <v>335</v>
      </c>
      <c r="F83" s="299">
        <v>93.229444444444439</v>
      </c>
      <c r="G83" s="299"/>
      <c r="H83" s="299">
        <v>1</v>
      </c>
      <c r="I83" s="299">
        <v>1</v>
      </c>
      <c r="J83" s="299">
        <v>1</v>
      </c>
      <c r="K83" s="299">
        <v>1</v>
      </c>
      <c r="L83" s="299">
        <v>1</v>
      </c>
      <c r="M83" s="299">
        <v>1</v>
      </c>
      <c r="N83" s="299">
        <v>1</v>
      </c>
      <c r="O83" s="299">
        <v>1</v>
      </c>
      <c r="P83" s="299">
        <v>1</v>
      </c>
      <c r="Q83" s="299">
        <v>1</v>
      </c>
      <c r="R83" s="299">
        <v>1</v>
      </c>
      <c r="S83" s="299">
        <v>1</v>
      </c>
      <c r="T83" s="299">
        <v>0</v>
      </c>
      <c r="U83" s="299">
        <v>0</v>
      </c>
      <c r="V83" s="299">
        <v>0</v>
      </c>
      <c r="W83" s="299">
        <v>0</v>
      </c>
      <c r="X83" s="299">
        <v>0</v>
      </c>
      <c r="Y83" s="299">
        <v>0</v>
      </c>
      <c r="Z83" s="299">
        <v>0</v>
      </c>
      <c r="AA83" s="299">
        <v>0</v>
      </c>
      <c r="AB83" s="299">
        <v>0</v>
      </c>
      <c r="AC83" s="299">
        <v>0</v>
      </c>
      <c r="AD83" s="299">
        <v>0</v>
      </c>
      <c r="AE83" s="299">
        <v>0</v>
      </c>
      <c r="AF83" s="299">
        <v>0</v>
      </c>
      <c r="AG83" s="299">
        <v>0</v>
      </c>
      <c r="AH83" s="299">
        <v>0</v>
      </c>
      <c r="AI83" s="299">
        <v>0</v>
      </c>
      <c r="AJ83" s="299">
        <v>0</v>
      </c>
      <c r="AK83" s="299">
        <v>0</v>
      </c>
      <c r="AL83" s="299">
        <v>0</v>
      </c>
      <c r="AM83" s="299">
        <v>0</v>
      </c>
      <c r="AN83" s="299">
        <v>0</v>
      </c>
      <c r="AO83" s="299">
        <v>0</v>
      </c>
      <c r="AP83" s="299">
        <v>0</v>
      </c>
      <c r="AQ83" s="299">
        <v>0</v>
      </c>
      <c r="AR83" s="299">
        <v>0</v>
      </c>
      <c r="AS83" s="299">
        <v>0</v>
      </c>
      <c r="AT83" s="299">
        <v>0</v>
      </c>
      <c r="AU83" s="299">
        <v>0</v>
      </c>
      <c r="AV83" s="299">
        <v>0</v>
      </c>
      <c r="AW83" s="299">
        <v>0</v>
      </c>
      <c r="AX83" s="299">
        <v>0</v>
      </c>
      <c r="AY83" s="299">
        <v>0</v>
      </c>
      <c r="AZ83" s="299">
        <v>0</v>
      </c>
      <c r="BA83" s="299">
        <v>0</v>
      </c>
      <c r="BB83" s="299">
        <v>0</v>
      </c>
      <c r="BC83" s="299">
        <v>0</v>
      </c>
      <c r="BD83" s="299">
        <v>0</v>
      </c>
      <c r="BE83" s="299">
        <v>0</v>
      </c>
      <c r="BF83" s="299">
        <v>0</v>
      </c>
      <c r="BG83" s="299">
        <v>0</v>
      </c>
      <c r="BH83" s="299">
        <v>0</v>
      </c>
      <c r="BI83" s="299">
        <v>0</v>
      </c>
      <c r="BJ83" s="299">
        <v>0</v>
      </c>
      <c r="BK83" s="299">
        <v>0</v>
      </c>
      <c r="BL83" s="299">
        <v>0</v>
      </c>
      <c r="BM83" s="299">
        <v>0</v>
      </c>
      <c r="BN83" s="299">
        <v>0</v>
      </c>
      <c r="BO83" s="299">
        <v>0</v>
      </c>
      <c r="BP83" s="299">
        <v>0</v>
      </c>
      <c r="BQ83" s="299">
        <v>0</v>
      </c>
      <c r="BR83" s="299">
        <v>0</v>
      </c>
      <c r="BS83" s="299">
        <v>0</v>
      </c>
      <c r="BT83" s="299">
        <v>0</v>
      </c>
      <c r="BU83" s="299">
        <v>0</v>
      </c>
      <c r="BV83" s="299">
        <v>0</v>
      </c>
      <c r="BW83" s="299">
        <v>0</v>
      </c>
      <c r="BX83" s="299">
        <v>0</v>
      </c>
      <c r="BY83" s="299">
        <v>0</v>
      </c>
      <c r="BZ83" s="299">
        <v>0</v>
      </c>
      <c r="CA83" s="299">
        <v>0</v>
      </c>
      <c r="CB83" s="299">
        <v>0</v>
      </c>
      <c r="CC83" s="299">
        <v>0</v>
      </c>
      <c r="CD83" s="299">
        <v>0</v>
      </c>
      <c r="CE83" s="299">
        <v>0</v>
      </c>
      <c r="CF83" s="299">
        <v>0</v>
      </c>
      <c r="CG83" s="299">
        <v>0</v>
      </c>
      <c r="CH83" s="299">
        <v>0</v>
      </c>
      <c r="CI83" s="299">
        <v>0</v>
      </c>
      <c r="CJ83" s="299">
        <v>0</v>
      </c>
      <c r="CK83" s="299">
        <v>0</v>
      </c>
      <c r="CL83" s="299">
        <v>0</v>
      </c>
      <c r="CM83" s="299">
        <v>0</v>
      </c>
      <c r="CN83" s="299">
        <v>0</v>
      </c>
      <c r="CO83" s="299">
        <v>0</v>
      </c>
      <c r="CP83" s="299">
        <v>0</v>
      </c>
      <c r="CQ83" s="299">
        <v>0</v>
      </c>
      <c r="CR83" s="299">
        <v>0</v>
      </c>
      <c r="CS83" s="299">
        <v>0</v>
      </c>
      <c r="CT83" s="299">
        <v>0</v>
      </c>
      <c r="CU83" s="299">
        <v>0</v>
      </c>
      <c r="CV83" s="299">
        <v>0</v>
      </c>
      <c r="CW83" s="299">
        <v>0</v>
      </c>
      <c r="CX83" s="299">
        <v>0</v>
      </c>
      <c r="CY83" s="299">
        <v>0</v>
      </c>
      <c r="DA83" s="300">
        <f t="shared" si="318"/>
        <v>13984.416666666666</v>
      </c>
      <c r="DB83" s="300">
        <f t="shared" si="319"/>
        <v>13984.416666666666</v>
      </c>
      <c r="DC83" s="300">
        <f t="shared" si="320"/>
        <v>13984.416666666666</v>
      </c>
      <c r="DD83" s="300">
        <f t="shared" si="321"/>
        <v>13984.416666666666</v>
      </c>
      <c r="DE83" s="300">
        <f t="shared" si="322"/>
        <v>13984.416666666666</v>
      </c>
      <c r="DF83" s="300">
        <f t="shared" si="323"/>
        <v>13984.416666666666</v>
      </c>
      <c r="DG83" s="300">
        <f t="shared" si="324"/>
        <v>13984.416666666666</v>
      </c>
      <c r="DH83" s="300">
        <f t="shared" si="325"/>
        <v>13984.416666666666</v>
      </c>
      <c r="DI83" s="300">
        <f t="shared" si="326"/>
        <v>13984.416666666666</v>
      </c>
      <c r="DJ83" s="300">
        <f t="shared" si="327"/>
        <v>13984.416666666666</v>
      </c>
      <c r="DK83" s="300">
        <f t="shared" si="328"/>
        <v>13984.416666666666</v>
      </c>
      <c r="DL83" s="300">
        <f t="shared" si="329"/>
        <v>13984.416666666666</v>
      </c>
      <c r="DM83" s="300">
        <f t="shared" si="330"/>
        <v>0</v>
      </c>
      <c r="DN83" s="300">
        <f t="shared" si="331"/>
        <v>0</v>
      </c>
      <c r="DO83" s="300">
        <f t="shared" si="332"/>
        <v>0</v>
      </c>
      <c r="DP83" s="300">
        <f t="shared" si="333"/>
        <v>0</v>
      </c>
      <c r="DQ83" s="300">
        <f t="shared" si="334"/>
        <v>0</v>
      </c>
      <c r="DR83" s="300">
        <f t="shared" si="335"/>
        <v>0</v>
      </c>
      <c r="DS83" s="300">
        <f t="shared" si="336"/>
        <v>0</v>
      </c>
      <c r="DT83" s="300">
        <f t="shared" si="337"/>
        <v>0</v>
      </c>
      <c r="DU83" s="300">
        <f t="shared" si="338"/>
        <v>0</v>
      </c>
      <c r="DV83" s="300">
        <f t="shared" si="339"/>
        <v>0</v>
      </c>
      <c r="DW83" s="300">
        <f t="shared" si="340"/>
        <v>0</v>
      </c>
      <c r="DX83" s="300">
        <f t="shared" si="341"/>
        <v>0</v>
      </c>
      <c r="DY83" s="300">
        <f t="shared" si="342"/>
        <v>0</v>
      </c>
      <c r="DZ83" s="300">
        <f t="shared" si="343"/>
        <v>0</v>
      </c>
      <c r="EA83" s="300">
        <f t="shared" si="344"/>
        <v>0</v>
      </c>
      <c r="EB83" s="300">
        <f t="shared" si="345"/>
        <v>0</v>
      </c>
      <c r="EC83" s="300">
        <f t="shared" si="346"/>
        <v>0</v>
      </c>
      <c r="ED83" s="300">
        <f t="shared" si="347"/>
        <v>0</v>
      </c>
      <c r="EE83" s="300">
        <f t="shared" si="348"/>
        <v>0</v>
      </c>
      <c r="EF83" s="300">
        <f t="shared" si="349"/>
        <v>0</v>
      </c>
      <c r="EG83" s="300">
        <f t="shared" si="350"/>
        <v>0</v>
      </c>
      <c r="EH83" s="300">
        <f t="shared" si="351"/>
        <v>0</v>
      </c>
      <c r="EI83" s="300">
        <f t="shared" si="352"/>
        <v>0</v>
      </c>
      <c r="EJ83" s="300">
        <f t="shared" si="353"/>
        <v>0</v>
      </c>
      <c r="EK83" s="300">
        <f t="shared" si="354"/>
        <v>0</v>
      </c>
      <c r="EL83" s="300">
        <f t="shared" si="355"/>
        <v>0</v>
      </c>
      <c r="EM83" s="300">
        <f t="shared" si="356"/>
        <v>0</v>
      </c>
      <c r="EN83" s="300">
        <f t="shared" si="357"/>
        <v>0</v>
      </c>
      <c r="EO83" s="300">
        <f t="shared" si="358"/>
        <v>0</v>
      </c>
      <c r="EP83" s="300">
        <f t="shared" si="359"/>
        <v>0</v>
      </c>
      <c r="EQ83" s="300">
        <f t="shared" si="360"/>
        <v>0</v>
      </c>
      <c r="ER83" s="300">
        <f t="shared" si="361"/>
        <v>0</v>
      </c>
      <c r="ES83" s="300">
        <f t="shared" si="362"/>
        <v>0</v>
      </c>
      <c r="ET83" s="300">
        <f t="shared" si="363"/>
        <v>0</v>
      </c>
      <c r="EU83" s="300">
        <f t="shared" si="364"/>
        <v>0</v>
      </c>
      <c r="EV83" s="300">
        <f t="shared" si="365"/>
        <v>0</v>
      </c>
      <c r="EW83" s="300">
        <f t="shared" si="366"/>
        <v>0</v>
      </c>
      <c r="EX83" s="300">
        <f t="shared" si="367"/>
        <v>0</v>
      </c>
      <c r="EY83" s="300">
        <f t="shared" si="368"/>
        <v>0</v>
      </c>
      <c r="EZ83" s="300">
        <f t="shared" si="369"/>
        <v>0</v>
      </c>
      <c r="FA83" s="300">
        <f t="shared" si="370"/>
        <v>0</v>
      </c>
      <c r="FB83" s="300">
        <f t="shared" si="371"/>
        <v>0</v>
      </c>
      <c r="FC83" s="300">
        <f t="shared" si="372"/>
        <v>0</v>
      </c>
      <c r="FD83" s="300">
        <f t="shared" si="373"/>
        <v>0</v>
      </c>
      <c r="FE83" s="300">
        <f t="shared" si="374"/>
        <v>0</v>
      </c>
      <c r="FF83" s="300">
        <f t="shared" si="375"/>
        <v>0</v>
      </c>
      <c r="FG83" s="300">
        <f t="shared" si="376"/>
        <v>0</v>
      </c>
      <c r="FH83" s="300">
        <f t="shared" si="377"/>
        <v>0</v>
      </c>
      <c r="FI83" s="300">
        <f t="shared" si="378"/>
        <v>0</v>
      </c>
      <c r="FJ83" s="300">
        <f t="shared" si="379"/>
        <v>0</v>
      </c>
      <c r="FK83" s="300">
        <f t="shared" si="380"/>
        <v>0</v>
      </c>
      <c r="FL83" s="300">
        <f t="shared" si="381"/>
        <v>0</v>
      </c>
      <c r="FM83" s="300">
        <f t="shared" si="382"/>
        <v>0</v>
      </c>
      <c r="FN83" s="300">
        <f t="shared" si="383"/>
        <v>0</v>
      </c>
      <c r="FO83" s="300">
        <f t="shared" si="384"/>
        <v>0</v>
      </c>
      <c r="FP83" s="300">
        <f t="shared" si="385"/>
        <v>0</v>
      </c>
      <c r="FQ83" s="300">
        <f t="shared" si="386"/>
        <v>0</v>
      </c>
      <c r="FR83" s="300">
        <f t="shared" si="387"/>
        <v>0</v>
      </c>
      <c r="FS83" s="300">
        <f t="shared" si="388"/>
        <v>0</v>
      </c>
      <c r="FT83" s="300">
        <f t="shared" si="389"/>
        <v>0</v>
      </c>
      <c r="FU83" s="300">
        <f t="shared" si="390"/>
        <v>0</v>
      </c>
      <c r="FV83" s="300">
        <f t="shared" si="391"/>
        <v>0</v>
      </c>
      <c r="FW83" s="300">
        <f t="shared" si="392"/>
        <v>0</v>
      </c>
      <c r="FX83" s="300">
        <f t="shared" si="393"/>
        <v>0</v>
      </c>
      <c r="FY83" s="300">
        <f t="shared" si="394"/>
        <v>0</v>
      </c>
      <c r="FZ83" s="300">
        <f t="shared" si="395"/>
        <v>0</v>
      </c>
      <c r="GA83" s="300">
        <f t="shared" si="396"/>
        <v>0</v>
      </c>
      <c r="GB83" s="300">
        <f t="shared" si="397"/>
        <v>0</v>
      </c>
      <c r="GC83" s="300">
        <f t="shared" si="398"/>
        <v>0</v>
      </c>
      <c r="GD83" s="300">
        <f t="shared" si="399"/>
        <v>0</v>
      </c>
      <c r="GE83" s="300">
        <f t="shared" si="400"/>
        <v>0</v>
      </c>
      <c r="GF83" s="300">
        <f t="shared" si="401"/>
        <v>0</v>
      </c>
      <c r="GG83" s="300">
        <f t="shared" si="402"/>
        <v>0</v>
      </c>
      <c r="GH83" s="300">
        <f t="shared" si="403"/>
        <v>0</v>
      </c>
      <c r="GI83" s="300">
        <f t="shared" si="404"/>
        <v>0</v>
      </c>
      <c r="GJ83" s="300">
        <f t="shared" si="405"/>
        <v>0</v>
      </c>
      <c r="GK83" s="300">
        <f t="shared" si="406"/>
        <v>0</v>
      </c>
      <c r="GL83" s="300">
        <f t="shared" si="407"/>
        <v>0</v>
      </c>
      <c r="GM83" s="300">
        <f t="shared" si="408"/>
        <v>0</v>
      </c>
      <c r="GN83" s="300">
        <f t="shared" si="409"/>
        <v>0</v>
      </c>
      <c r="GO83" s="300">
        <f t="shared" si="410"/>
        <v>0</v>
      </c>
      <c r="GP83" s="300">
        <f t="shared" si="411"/>
        <v>0</v>
      </c>
      <c r="GQ83" s="300">
        <f t="shared" si="412"/>
        <v>0</v>
      </c>
      <c r="GR83" s="300">
        <f t="shared" si="413"/>
        <v>0</v>
      </c>
      <c r="GT83" s="120" t="str">
        <f>'Key assumptions'!$E$121</f>
        <v>$ Real (2024-2025)</v>
      </c>
      <c r="GU83" s="272"/>
      <c r="GV83" s="272"/>
      <c r="GW83" s="272"/>
      <c r="GX83" s="232">
        <f t="shared" si="219"/>
        <v>167813</v>
      </c>
      <c r="GY83" s="232">
        <f t="shared" si="219"/>
        <v>0</v>
      </c>
      <c r="GZ83" s="232">
        <f t="shared" si="219"/>
        <v>0</v>
      </c>
      <c r="HA83" s="232">
        <f t="shared" si="218"/>
        <v>0</v>
      </c>
      <c r="HB83" s="232">
        <f t="shared" si="220"/>
        <v>0</v>
      </c>
      <c r="HC83" s="232">
        <f t="shared" si="220"/>
        <v>0</v>
      </c>
      <c r="HD83" s="232">
        <f t="shared" si="220"/>
        <v>0</v>
      </c>
      <c r="HE83" s="232">
        <f t="shared" si="220"/>
        <v>0</v>
      </c>
      <c r="HF83" s="232">
        <f t="shared" si="414"/>
        <v>167813</v>
      </c>
      <c r="HG83" s="232">
        <v>0</v>
      </c>
    </row>
    <row r="84" spans="1:215" x14ac:dyDescent="0.2">
      <c r="A84" s="323">
        <v>0</v>
      </c>
      <c r="B84" s="335">
        <v>0</v>
      </c>
      <c r="C84" s="323">
        <v>0</v>
      </c>
      <c r="D84" s="323">
        <v>0</v>
      </c>
      <c r="E84" s="323">
        <v>0</v>
      </c>
      <c r="F84" s="324">
        <v>0</v>
      </c>
      <c r="G84" s="324"/>
      <c r="H84" s="324">
        <v>0</v>
      </c>
      <c r="I84" s="324">
        <v>0</v>
      </c>
      <c r="J84" s="324">
        <v>0</v>
      </c>
      <c r="K84" s="324">
        <v>0</v>
      </c>
      <c r="L84" s="324">
        <v>0</v>
      </c>
      <c r="M84" s="324">
        <v>0</v>
      </c>
      <c r="N84" s="324">
        <v>0</v>
      </c>
      <c r="O84" s="324">
        <v>0</v>
      </c>
      <c r="P84" s="324">
        <v>0</v>
      </c>
      <c r="Q84" s="324">
        <v>0</v>
      </c>
      <c r="R84" s="324">
        <v>0</v>
      </c>
      <c r="S84" s="324">
        <v>0</v>
      </c>
      <c r="T84" s="324">
        <v>0</v>
      </c>
      <c r="U84" s="324">
        <v>0</v>
      </c>
      <c r="V84" s="324">
        <v>0</v>
      </c>
      <c r="W84" s="324">
        <v>0</v>
      </c>
      <c r="X84" s="324">
        <v>0</v>
      </c>
      <c r="Y84" s="324">
        <v>0</v>
      </c>
      <c r="Z84" s="324">
        <v>0</v>
      </c>
      <c r="AA84" s="324">
        <v>0</v>
      </c>
      <c r="AB84" s="324">
        <v>0</v>
      </c>
      <c r="AC84" s="324">
        <v>0</v>
      </c>
      <c r="AD84" s="324">
        <v>0</v>
      </c>
      <c r="AE84" s="324">
        <v>0</v>
      </c>
      <c r="AF84" s="324">
        <v>0</v>
      </c>
      <c r="AG84" s="324">
        <v>0</v>
      </c>
      <c r="AH84" s="324">
        <v>0</v>
      </c>
      <c r="AI84" s="324">
        <v>0</v>
      </c>
      <c r="AJ84" s="324">
        <v>0</v>
      </c>
      <c r="AK84" s="324">
        <v>0</v>
      </c>
      <c r="AL84" s="324">
        <v>0</v>
      </c>
      <c r="AM84" s="324">
        <v>0</v>
      </c>
      <c r="AN84" s="324">
        <v>0</v>
      </c>
      <c r="AO84" s="324">
        <v>0</v>
      </c>
      <c r="AP84" s="324">
        <v>0</v>
      </c>
      <c r="AQ84" s="324">
        <v>0</v>
      </c>
      <c r="AR84" s="324">
        <v>0</v>
      </c>
      <c r="AS84" s="324">
        <v>0</v>
      </c>
      <c r="AT84" s="324">
        <v>0</v>
      </c>
      <c r="AU84" s="324">
        <v>0</v>
      </c>
      <c r="AV84" s="324">
        <v>0</v>
      </c>
      <c r="AW84" s="324">
        <v>0</v>
      </c>
      <c r="AX84" s="324">
        <v>0</v>
      </c>
      <c r="AY84" s="324">
        <v>0</v>
      </c>
      <c r="AZ84" s="324">
        <v>0</v>
      </c>
      <c r="BA84" s="324">
        <v>0</v>
      </c>
      <c r="BB84" s="324">
        <v>0</v>
      </c>
      <c r="BC84" s="324">
        <v>0</v>
      </c>
      <c r="BD84" s="324">
        <v>0</v>
      </c>
      <c r="BE84" s="324">
        <v>0</v>
      </c>
      <c r="BF84" s="324">
        <v>0</v>
      </c>
      <c r="BG84" s="324">
        <v>0</v>
      </c>
      <c r="BH84" s="324">
        <v>0</v>
      </c>
      <c r="BI84" s="324">
        <v>0</v>
      </c>
      <c r="BJ84" s="324">
        <v>0</v>
      </c>
      <c r="BK84" s="324">
        <v>0</v>
      </c>
      <c r="BL84" s="324">
        <v>0</v>
      </c>
      <c r="BM84" s="324">
        <v>0</v>
      </c>
      <c r="BN84" s="324">
        <v>0</v>
      </c>
      <c r="BO84" s="324">
        <v>0</v>
      </c>
      <c r="BP84" s="324">
        <v>0</v>
      </c>
      <c r="BQ84" s="324">
        <v>0</v>
      </c>
      <c r="BR84" s="324">
        <v>0</v>
      </c>
      <c r="BS84" s="324">
        <v>0</v>
      </c>
      <c r="BT84" s="324">
        <v>0</v>
      </c>
      <c r="BU84" s="324">
        <v>0</v>
      </c>
      <c r="BV84" s="324">
        <v>0</v>
      </c>
      <c r="BW84" s="324">
        <v>0</v>
      </c>
      <c r="BX84" s="324">
        <v>0</v>
      </c>
      <c r="BY84" s="324">
        <v>0</v>
      </c>
      <c r="BZ84" s="324">
        <v>0</v>
      </c>
      <c r="CA84" s="324">
        <v>0</v>
      </c>
      <c r="CB84" s="324">
        <v>0</v>
      </c>
      <c r="CC84" s="324">
        <v>0</v>
      </c>
      <c r="CD84" s="324">
        <v>0</v>
      </c>
      <c r="CE84" s="324">
        <v>0</v>
      </c>
      <c r="CF84" s="324">
        <v>0</v>
      </c>
      <c r="CG84" s="324">
        <v>0</v>
      </c>
      <c r="CH84" s="324">
        <v>0</v>
      </c>
      <c r="CI84" s="324">
        <v>0</v>
      </c>
      <c r="CJ84" s="324">
        <v>0</v>
      </c>
      <c r="CK84" s="324">
        <v>0</v>
      </c>
      <c r="CL84" s="324">
        <v>0</v>
      </c>
      <c r="CM84" s="324">
        <v>0</v>
      </c>
      <c r="CN84" s="324">
        <v>0</v>
      </c>
      <c r="CO84" s="324">
        <v>0</v>
      </c>
      <c r="CP84" s="324">
        <v>0</v>
      </c>
      <c r="CQ84" s="324">
        <v>0</v>
      </c>
      <c r="CR84" s="324">
        <v>0</v>
      </c>
      <c r="CS84" s="324">
        <v>0</v>
      </c>
      <c r="CT84" s="324">
        <v>0</v>
      </c>
      <c r="CU84" s="324">
        <v>0</v>
      </c>
      <c r="CV84" s="324">
        <v>0</v>
      </c>
      <c r="CW84" s="324">
        <v>0</v>
      </c>
      <c r="CX84" s="324">
        <v>0</v>
      </c>
      <c r="CY84" s="324">
        <v>0</v>
      </c>
      <c r="DA84" s="300">
        <f t="shared" si="221"/>
        <v>0</v>
      </c>
      <c r="DB84" s="300">
        <f t="shared" si="222"/>
        <v>0</v>
      </c>
      <c r="DC84" s="300">
        <f t="shared" si="223"/>
        <v>0</v>
      </c>
      <c r="DD84" s="300">
        <f t="shared" si="224"/>
        <v>0</v>
      </c>
      <c r="DE84" s="300">
        <f t="shared" si="225"/>
        <v>0</v>
      </c>
      <c r="DF84" s="300">
        <f t="shared" si="226"/>
        <v>0</v>
      </c>
      <c r="DG84" s="300">
        <f t="shared" si="227"/>
        <v>0</v>
      </c>
      <c r="DH84" s="300">
        <f t="shared" si="228"/>
        <v>0</v>
      </c>
      <c r="DI84" s="300">
        <f t="shared" si="229"/>
        <v>0</v>
      </c>
      <c r="DJ84" s="300">
        <f t="shared" si="230"/>
        <v>0</v>
      </c>
      <c r="DK84" s="300">
        <f t="shared" si="231"/>
        <v>0</v>
      </c>
      <c r="DL84" s="300">
        <f t="shared" si="232"/>
        <v>0</v>
      </c>
      <c r="DM84" s="300">
        <f t="shared" si="233"/>
        <v>0</v>
      </c>
      <c r="DN84" s="300">
        <f t="shared" si="234"/>
        <v>0</v>
      </c>
      <c r="DO84" s="300">
        <f t="shared" si="235"/>
        <v>0</v>
      </c>
      <c r="DP84" s="300">
        <f t="shared" si="236"/>
        <v>0</v>
      </c>
      <c r="DQ84" s="300">
        <f t="shared" si="237"/>
        <v>0</v>
      </c>
      <c r="DR84" s="300">
        <f t="shared" si="238"/>
        <v>0</v>
      </c>
      <c r="DS84" s="300">
        <f t="shared" si="239"/>
        <v>0</v>
      </c>
      <c r="DT84" s="300">
        <f t="shared" si="240"/>
        <v>0</v>
      </c>
      <c r="DU84" s="300">
        <f t="shared" si="241"/>
        <v>0</v>
      </c>
      <c r="DV84" s="300">
        <f t="shared" si="242"/>
        <v>0</v>
      </c>
      <c r="DW84" s="300">
        <f t="shared" si="243"/>
        <v>0</v>
      </c>
      <c r="DX84" s="300">
        <f t="shared" si="244"/>
        <v>0</v>
      </c>
      <c r="DY84" s="300">
        <f t="shared" si="245"/>
        <v>0</v>
      </c>
      <c r="DZ84" s="300">
        <f t="shared" si="246"/>
        <v>0</v>
      </c>
      <c r="EA84" s="300">
        <f t="shared" si="247"/>
        <v>0</v>
      </c>
      <c r="EB84" s="300">
        <f t="shared" si="248"/>
        <v>0</v>
      </c>
      <c r="EC84" s="300">
        <f t="shared" si="249"/>
        <v>0</v>
      </c>
      <c r="ED84" s="300">
        <f t="shared" si="250"/>
        <v>0</v>
      </c>
      <c r="EE84" s="300">
        <f t="shared" si="251"/>
        <v>0</v>
      </c>
      <c r="EF84" s="300">
        <f t="shared" si="252"/>
        <v>0</v>
      </c>
      <c r="EG84" s="300">
        <f t="shared" si="253"/>
        <v>0</v>
      </c>
      <c r="EH84" s="300">
        <f t="shared" si="254"/>
        <v>0</v>
      </c>
      <c r="EI84" s="300">
        <f t="shared" si="255"/>
        <v>0</v>
      </c>
      <c r="EJ84" s="300">
        <f t="shared" si="256"/>
        <v>0</v>
      </c>
      <c r="EK84" s="300">
        <f t="shared" si="257"/>
        <v>0</v>
      </c>
      <c r="EL84" s="300">
        <f t="shared" si="258"/>
        <v>0</v>
      </c>
      <c r="EM84" s="300">
        <f t="shared" si="259"/>
        <v>0</v>
      </c>
      <c r="EN84" s="300">
        <f t="shared" si="260"/>
        <v>0</v>
      </c>
      <c r="EO84" s="300">
        <f t="shared" si="261"/>
        <v>0</v>
      </c>
      <c r="EP84" s="300">
        <f t="shared" si="262"/>
        <v>0</v>
      </c>
      <c r="EQ84" s="300">
        <f t="shared" si="263"/>
        <v>0</v>
      </c>
      <c r="ER84" s="300">
        <f t="shared" si="264"/>
        <v>0</v>
      </c>
      <c r="ES84" s="300">
        <f t="shared" si="265"/>
        <v>0</v>
      </c>
      <c r="ET84" s="300">
        <f t="shared" si="266"/>
        <v>0</v>
      </c>
      <c r="EU84" s="300">
        <f t="shared" si="267"/>
        <v>0</v>
      </c>
      <c r="EV84" s="300">
        <f t="shared" si="268"/>
        <v>0</v>
      </c>
      <c r="EW84" s="300">
        <f t="shared" si="269"/>
        <v>0</v>
      </c>
      <c r="EX84" s="300">
        <f t="shared" si="270"/>
        <v>0</v>
      </c>
      <c r="EY84" s="300">
        <f t="shared" si="271"/>
        <v>0</v>
      </c>
      <c r="EZ84" s="300">
        <f t="shared" si="272"/>
        <v>0</v>
      </c>
      <c r="FA84" s="300">
        <f t="shared" si="273"/>
        <v>0</v>
      </c>
      <c r="FB84" s="300">
        <f t="shared" si="274"/>
        <v>0</v>
      </c>
      <c r="FC84" s="300">
        <f t="shared" si="275"/>
        <v>0</v>
      </c>
      <c r="FD84" s="300">
        <f t="shared" si="276"/>
        <v>0</v>
      </c>
      <c r="FE84" s="300">
        <f t="shared" si="277"/>
        <v>0</v>
      </c>
      <c r="FF84" s="300">
        <f t="shared" si="278"/>
        <v>0</v>
      </c>
      <c r="FG84" s="300">
        <f t="shared" si="279"/>
        <v>0</v>
      </c>
      <c r="FH84" s="300">
        <f t="shared" si="280"/>
        <v>0</v>
      </c>
      <c r="FI84" s="300">
        <f t="shared" si="281"/>
        <v>0</v>
      </c>
      <c r="FJ84" s="300">
        <f t="shared" si="282"/>
        <v>0</v>
      </c>
      <c r="FK84" s="300">
        <f t="shared" si="283"/>
        <v>0</v>
      </c>
      <c r="FL84" s="300">
        <f t="shared" si="284"/>
        <v>0</v>
      </c>
      <c r="FM84" s="300">
        <f t="shared" si="285"/>
        <v>0</v>
      </c>
      <c r="FN84" s="300">
        <f t="shared" si="286"/>
        <v>0</v>
      </c>
      <c r="FO84" s="300">
        <f t="shared" si="287"/>
        <v>0</v>
      </c>
      <c r="FP84" s="300">
        <f t="shared" si="288"/>
        <v>0</v>
      </c>
      <c r="FQ84" s="300">
        <f t="shared" si="289"/>
        <v>0</v>
      </c>
      <c r="FR84" s="300">
        <f t="shared" si="290"/>
        <v>0</v>
      </c>
      <c r="FS84" s="300">
        <f t="shared" si="291"/>
        <v>0</v>
      </c>
      <c r="FT84" s="300">
        <f t="shared" si="292"/>
        <v>0</v>
      </c>
      <c r="FU84" s="300">
        <f t="shared" si="293"/>
        <v>0</v>
      </c>
      <c r="FV84" s="300">
        <f t="shared" si="294"/>
        <v>0</v>
      </c>
      <c r="FW84" s="300">
        <f t="shared" si="295"/>
        <v>0</v>
      </c>
      <c r="FX84" s="300">
        <f t="shared" si="296"/>
        <v>0</v>
      </c>
      <c r="FY84" s="300">
        <f t="shared" si="297"/>
        <v>0</v>
      </c>
      <c r="FZ84" s="300">
        <f t="shared" si="298"/>
        <v>0</v>
      </c>
      <c r="GA84" s="300">
        <f t="shared" si="299"/>
        <v>0</v>
      </c>
      <c r="GB84" s="300">
        <f t="shared" si="300"/>
        <v>0</v>
      </c>
      <c r="GC84" s="300">
        <f t="shared" si="301"/>
        <v>0</v>
      </c>
      <c r="GD84" s="300">
        <f t="shared" si="302"/>
        <v>0</v>
      </c>
      <c r="GE84" s="300">
        <f t="shared" si="303"/>
        <v>0</v>
      </c>
      <c r="GF84" s="300">
        <f t="shared" si="304"/>
        <v>0</v>
      </c>
      <c r="GG84" s="300">
        <f t="shared" si="305"/>
        <v>0</v>
      </c>
      <c r="GH84" s="300">
        <f t="shared" si="306"/>
        <v>0</v>
      </c>
      <c r="GI84" s="300">
        <f t="shared" si="307"/>
        <v>0</v>
      </c>
      <c r="GJ84" s="300">
        <f t="shared" si="308"/>
        <v>0</v>
      </c>
      <c r="GK84" s="300">
        <f t="shared" si="309"/>
        <v>0</v>
      </c>
      <c r="GL84" s="300">
        <f t="shared" si="310"/>
        <v>0</v>
      </c>
      <c r="GM84" s="300">
        <f t="shared" si="311"/>
        <v>0</v>
      </c>
      <c r="GN84" s="300">
        <f t="shared" si="312"/>
        <v>0</v>
      </c>
      <c r="GO84" s="300">
        <f t="shared" si="313"/>
        <v>0</v>
      </c>
      <c r="GP84" s="300">
        <f t="shared" si="314"/>
        <v>0</v>
      </c>
      <c r="GQ84" s="300">
        <f t="shared" si="315"/>
        <v>0</v>
      </c>
      <c r="GR84" s="300">
        <f t="shared" si="316"/>
        <v>0</v>
      </c>
      <c r="GT84" s="120" t="str">
        <f>'Key assumptions'!$E$121</f>
        <v>$ Real (2024-2025)</v>
      </c>
      <c r="GU84" s="272"/>
      <c r="GV84" s="272"/>
      <c r="GW84" s="272"/>
      <c r="GX84" s="232">
        <f t="shared" si="219"/>
        <v>0</v>
      </c>
      <c r="GY84" s="232">
        <f t="shared" si="219"/>
        <v>0</v>
      </c>
      <c r="GZ84" s="232">
        <f t="shared" si="219"/>
        <v>0</v>
      </c>
      <c r="HA84" s="232">
        <f t="shared" si="218"/>
        <v>0</v>
      </c>
      <c r="HB84" s="232">
        <f t="shared" si="220"/>
        <v>0</v>
      </c>
      <c r="HC84" s="232">
        <f t="shared" si="220"/>
        <v>0</v>
      </c>
      <c r="HD84" s="232">
        <f t="shared" si="220"/>
        <v>0</v>
      </c>
      <c r="HE84" s="232">
        <f t="shared" si="220"/>
        <v>0</v>
      </c>
      <c r="HF84" s="232">
        <f t="shared" si="317"/>
        <v>0</v>
      </c>
      <c r="HG84" s="232">
        <v>0</v>
      </c>
    </row>
    <row r="85" spans="1:215" hidden="1" x14ac:dyDescent="0.2">
      <c r="A85" s="298" t="s">
        <v>234</v>
      </c>
      <c r="B85" s="334" t="s">
        <v>328</v>
      </c>
      <c r="C85" s="298" t="s">
        <v>329</v>
      </c>
      <c r="D85" s="330">
        <v>0</v>
      </c>
      <c r="E85" s="298" t="s">
        <v>330</v>
      </c>
      <c r="F85" s="299">
        <v>1</v>
      </c>
      <c r="G85" s="299"/>
      <c r="H85" s="299">
        <v>0</v>
      </c>
      <c r="I85" s="299">
        <v>0</v>
      </c>
      <c r="J85" s="299">
        <v>0</v>
      </c>
      <c r="K85" s="299">
        <v>0</v>
      </c>
      <c r="L85" s="299">
        <v>0</v>
      </c>
      <c r="M85" s="299">
        <v>0</v>
      </c>
      <c r="N85" s="299">
        <v>0</v>
      </c>
      <c r="O85" s="299">
        <v>0</v>
      </c>
      <c r="P85" s="299">
        <v>0</v>
      </c>
      <c r="Q85" s="299">
        <v>0</v>
      </c>
      <c r="R85" s="299">
        <v>0</v>
      </c>
      <c r="S85" s="299">
        <v>0</v>
      </c>
      <c r="T85" s="299">
        <v>0</v>
      </c>
      <c r="U85" s="299">
        <v>0</v>
      </c>
      <c r="V85" s="299">
        <v>0</v>
      </c>
      <c r="W85" s="299">
        <v>0</v>
      </c>
      <c r="X85" s="299">
        <v>0</v>
      </c>
      <c r="Y85" s="299">
        <v>0</v>
      </c>
      <c r="Z85" s="299">
        <v>0</v>
      </c>
      <c r="AA85" s="299">
        <v>0</v>
      </c>
      <c r="AB85" s="299">
        <v>0</v>
      </c>
      <c r="AC85" s="299">
        <v>0</v>
      </c>
      <c r="AD85" s="299">
        <v>0</v>
      </c>
      <c r="AE85" s="299">
        <v>0</v>
      </c>
      <c r="AF85" s="299">
        <v>0</v>
      </c>
      <c r="AG85" s="299">
        <v>0</v>
      </c>
      <c r="AH85" s="299">
        <v>0</v>
      </c>
      <c r="AI85" s="299">
        <v>0</v>
      </c>
      <c r="AJ85" s="299">
        <v>0</v>
      </c>
      <c r="AK85" s="299">
        <v>0</v>
      </c>
      <c r="AL85" s="299">
        <v>0</v>
      </c>
      <c r="AM85" s="299">
        <v>0</v>
      </c>
      <c r="AN85" s="299">
        <v>0</v>
      </c>
      <c r="AO85" s="299">
        <v>0</v>
      </c>
      <c r="AP85" s="299">
        <v>0</v>
      </c>
      <c r="AQ85" s="299">
        <v>0</v>
      </c>
      <c r="AR85" s="299">
        <v>0</v>
      </c>
      <c r="AS85" s="299">
        <v>0</v>
      </c>
      <c r="AT85" s="299">
        <v>0</v>
      </c>
      <c r="AU85" s="299">
        <v>0</v>
      </c>
      <c r="AV85" s="299">
        <v>0</v>
      </c>
      <c r="AW85" s="299">
        <v>0</v>
      </c>
      <c r="AX85" s="299">
        <v>0</v>
      </c>
      <c r="AY85" s="299">
        <v>0</v>
      </c>
      <c r="AZ85" s="299">
        <v>0</v>
      </c>
      <c r="BA85" s="299">
        <v>0</v>
      </c>
      <c r="BB85" s="299">
        <v>0</v>
      </c>
      <c r="BC85" s="299">
        <v>0</v>
      </c>
      <c r="BD85" s="299">
        <v>0</v>
      </c>
      <c r="BE85" s="299">
        <v>0</v>
      </c>
      <c r="BF85" s="299">
        <v>0</v>
      </c>
      <c r="BG85" s="299">
        <v>0</v>
      </c>
      <c r="BH85" s="299">
        <v>0</v>
      </c>
      <c r="BI85" s="299">
        <v>0</v>
      </c>
      <c r="BJ85" s="299">
        <v>0</v>
      </c>
      <c r="BK85" s="299">
        <v>0</v>
      </c>
      <c r="BL85" s="299">
        <v>0</v>
      </c>
      <c r="BM85" s="299">
        <v>0</v>
      </c>
      <c r="BN85" s="299">
        <v>0</v>
      </c>
      <c r="BO85" s="299">
        <v>0</v>
      </c>
      <c r="BP85" s="299">
        <v>0</v>
      </c>
      <c r="BQ85" s="299">
        <v>0</v>
      </c>
      <c r="BR85" s="299">
        <v>0</v>
      </c>
      <c r="BS85" s="299">
        <v>0</v>
      </c>
      <c r="BT85" s="299">
        <v>0</v>
      </c>
      <c r="BU85" s="299">
        <v>0</v>
      </c>
      <c r="BV85" s="299">
        <v>0</v>
      </c>
      <c r="BW85" s="299">
        <v>0</v>
      </c>
      <c r="BX85" s="299">
        <v>0</v>
      </c>
      <c r="BY85" s="299">
        <v>0</v>
      </c>
      <c r="BZ85" s="299">
        <v>0</v>
      </c>
      <c r="CA85" s="299">
        <v>0</v>
      </c>
      <c r="CB85" s="299">
        <v>0</v>
      </c>
      <c r="CC85" s="299">
        <v>0</v>
      </c>
      <c r="CD85" s="299">
        <v>0</v>
      </c>
      <c r="CE85" s="299">
        <v>0</v>
      </c>
      <c r="CF85" s="299">
        <v>0</v>
      </c>
      <c r="CG85" s="299">
        <v>0</v>
      </c>
      <c r="CH85" s="299">
        <v>0</v>
      </c>
      <c r="CI85" s="299">
        <v>0</v>
      </c>
      <c r="CJ85" s="299">
        <v>0</v>
      </c>
      <c r="CK85" s="299">
        <v>0</v>
      </c>
      <c r="CL85" s="299">
        <v>0</v>
      </c>
      <c r="CM85" s="299">
        <v>0</v>
      </c>
      <c r="CN85" s="299">
        <v>0</v>
      </c>
      <c r="CO85" s="299">
        <v>0</v>
      </c>
      <c r="CP85" s="299">
        <v>0</v>
      </c>
      <c r="CQ85" s="299">
        <v>0</v>
      </c>
      <c r="CR85" s="299">
        <v>0</v>
      </c>
      <c r="CS85" s="299">
        <v>0</v>
      </c>
      <c r="CT85" s="299">
        <v>0</v>
      </c>
      <c r="CU85" s="299">
        <v>0</v>
      </c>
      <c r="CV85" s="299">
        <v>0</v>
      </c>
      <c r="CW85" s="299">
        <v>0</v>
      </c>
      <c r="CX85" s="299">
        <v>0</v>
      </c>
      <c r="CY85" s="299">
        <v>0</v>
      </c>
      <c r="DA85" s="300">
        <f t="shared" si="221"/>
        <v>0</v>
      </c>
      <c r="DB85" s="300">
        <f t="shared" si="222"/>
        <v>0</v>
      </c>
      <c r="DC85" s="300">
        <f t="shared" si="223"/>
        <v>0</v>
      </c>
      <c r="DD85" s="300">
        <f t="shared" si="224"/>
        <v>0</v>
      </c>
      <c r="DE85" s="300">
        <f t="shared" si="225"/>
        <v>0</v>
      </c>
      <c r="DF85" s="300">
        <f t="shared" si="226"/>
        <v>0</v>
      </c>
      <c r="DG85" s="300">
        <f t="shared" si="227"/>
        <v>0</v>
      </c>
      <c r="DH85" s="300">
        <f t="shared" si="228"/>
        <v>0</v>
      </c>
      <c r="DI85" s="300">
        <f t="shared" si="229"/>
        <v>0</v>
      </c>
      <c r="DJ85" s="300">
        <f t="shared" si="230"/>
        <v>0</v>
      </c>
      <c r="DK85" s="300">
        <f t="shared" si="231"/>
        <v>0</v>
      </c>
      <c r="DL85" s="300">
        <f t="shared" si="232"/>
        <v>0</v>
      </c>
      <c r="DM85" s="300">
        <f t="shared" si="233"/>
        <v>0</v>
      </c>
      <c r="DN85" s="300">
        <f t="shared" si="234"/>
        <v>0</v>
      </c>
      <c r="DO85" s="300">
        <f t="shared" si="235"/>
        <v>0</v>
      </c>
      <c r="DP85" s="300">
        <f t="shared" si="236"/>
        <v>0</v>
      </c>
      <c r="DQ85" s="300">
        <f t="shared" si="237"/>
        <v>0</v>
      </c>
      <c r="DR85" s="300">
        <f t="shared" si="238"/>
        <v>0</v>
      </c>
      <c r="DS85" s="300">
        <f t="shared" si="239"/>
        <v>0</v>
      </c>
      <c r="DT85" s="300">
        <f t="shared" si="240"/>
        <v>0</v>
      </c>
      <c r="DU85" s="300">
        <f t="shared" si="241"/>
        <v>0</v>
      </c>
      <c r="DV85" s="300">
        <f t="shared" si="242"/>
        <v>0</v>
      </c>
      <c r="DW85" s="300">
        <f t="shared" si="243"/>
        <v>0</v>
      </c>
      <c r="DX85" s="300">
        <f t="shared" si="244"/>
        <v>0</v>
      </c>
      <c r="DY85" s="300">
        <f t="shared" si="245"/>
        <v>0</v>
      </c>
      <c r="DZ85" s="300">
        <f t="shared" si="246"/>
        <v>0</v>
      </c>
      <c r="EA85" s="300">
        <f t="shared" si="247"/>
        <v>0</v>
      </c>
      <c r="EB85" s="300">
        <f t="shared" si="248"/>
        <v>0</v>
      </c>
      <c r="EC85" s="300">
        <f t="shared" si="249"/>
        <v>0</v>
      </c>
      <c r="ED85" s="300">
        <f t="shared" si="250"/>
        <v>0</v>
      </c>
      <c r="EE85" s="300">
        <f t="shared" si="251"/>
        <v>0</v>
      </c>
      <c r="EF85" s="300">
        <f t="shared" si="252"/>
        <v>0</v>
      </c>
      <c r="EG85" s="300">
        <f t="shared" si="253"/>
        <v>0</v>
      </c>
      <c r="EH85" s="300">
        <f t="shared" si="254"/>
        <v>0</v>
      </c>
      <c r="EI85" s="300">
        <f t="shared" si="255"/>
        <v>0</v>
      </c>
      <c r="EJ85" s="300">
        <f t="shared" si="256"/>
        <v>0</v>
      </c>
      <c r="EK85" s="300">
        <f t="shared" si="257"/>
        <v>0</v>
      </c>
      <c r="EL85" s="300">
        <f t="shared" si="258"/>
        <v>0</v>
      </c>
      <c r="EM85" s="300">
        <f t="shared" si="259"/>
        <v>0</v>
      </c>
      <c r="EN85" s="300">
        <f t="shared" si="260"/>
        <v>0</v>
      </c>
      <c r="EO85" s="300">
        <f t="shared" si="261"/>
        <v>0</v>
      </c>
      <c r="EP85" s="300">
        <f t="shared" si="262"/>
        <v>0</v>
      </c>
      <c r="EQ85" s="300">
        <f t="shared" si="263"/>
        <v>0</v>
      </c>
      <c r="ER85" s="300">
        <f t="shared" si="264"/>
        <v>0</v>
      </c>
      <c r="ES85" s="300">
        <f t="shared" si="265"/>
        <v>0</v>
      </c>
      <c r="ET85" s="300">
        <f t="shared" si="266"/>
        <v>0</v>
      </c>
      <c r="EU85" s="300">
        <f t="shared" si="267"/>
        <v>0</v>
      </c>
      <c r="EV85" s="300">
        <f t="shared" si="268"/>
        <v>0</v>
      </c>
      <c r="EW85" s="300">
        <f t="shared" si="269"/>
        <v>0</v>
      </c>
      <c r="EX85" s="300">
        <f t="shared" si="270"/>
        <v>0</v>
      </c>
      <c r="EY85" s="300">
        <f t="shared" si="271"/>
        <v>0</v>
      </c>
      <c r="EZ85" s="300">
        <f t="shared" si="272"/>
        <v>0</v>
      </c>
      <c r="FA85" s="300">
        <f t="shared" si="273"/>
        <v>0</v>
      </c>
      <c r="FB85" s="300">
        <f t="shared" si="274"/>
        <v>0</v>
      </c>
      <c r="FC85" s="300">
        <f t="shared" si="275"/>
        <v>0</v>
      </c>
      <c r="FD85" s="300">
        <f t="shared" si="276"/>
        <v>0</v>
      </c>
      <c r="FE85" s="300">
        <f t="shared" si="277"/>
        <v>0</v>
      </c>
      <c r="FF85" s="300">
        <f t="shared" si="278"/>
        <v>0</v>
      </c>
      <c r="FG85" s="300">
        <f t="shared" si="279"/>
        <v>0</v>
      </c>
      <c r="FH85" s="300">
        <f t="shared" si="280"/>
        <v>0</v>
      </c>
      <c r="FI85" s="300">
        <f t="shared" si="281"/>
        <v>0</v>
      </c>
      <c r="FJ85" s="300">
        <f t="shared" si="282"/>
        <v>0</v>
      </c>
      <c r="FK85" s="300">
        <f t="shared" si="283"/>
        <v>0</v>
      </c>
      <c r="FL85" s="300">
        <f t="shared" si="284"/>
        <v>0</v>
      </c>
      <c r="FM85" s="300">
        <f t="shared" si="285"/>
        <v>0</v>
      </c>
      <c r="FN85" s="300">
        <f t="shared" si="286"/>
        <v>0</v>
      </c>
      <c r="FO85" s="300">
        <f t="shared" si="287"/>
        <v>0</v>
      </c>
      <c r="FP85" s="300">
        <f t="shared" si="288"/>
        <v>0</v>
      </c>
      <c r="FQ85" s="300">
        <f t="shared" si="289"/>
        <v>0</v>
      </c>
      <c r="FR85" s="300">
        <f t="shared" si="290"/>
        <v>0</v>
      </c>
      <c r="FS85" s="300">
        <f t="shared" si="291"/>
        <v>0</v>
      </c>
      <c r="FT85" s="300">
        <f t="shared" si="292"/>
        <v>0</v>
      </c>
      <c r="FU85" s="300">
        <f t="shared" si="293"/>
        <v>0</v>
      </c>
      <c r="FV85" s="300">
        <f t="shared" si="294"/>
        <v>0</v>
      </c>
      <c r="FW85" s="300">
        <f t="shared" si="295"/>
        <v>0</v>
      </c>
      <c r="FX85" s="300">
        <f t="shared" si="296"/>
        <v>0</v>
      </c>
      <c r="FY85" s="300">
        <f t="shared" si="297"/>
        <v>0</v>
      </c>
      <c r="FZ85" s="300">
        <f t="shared" si="298"/>
        <v>0</v>
      </c>
      <c r="GA85" s="300">
        <f t="shared" si="299"/>
        <v>0</v>
      </c>
      <c r="GB85" s="300">
        <f t="shared" si="300"/>
        <v>0</v>
      </c>
      <c r="GC85" s="300">
        <f t="shared" si="301"/>
        <v>0</v>
      </c>
      <c r="GD85" s="300">
        <f t="shared" si="302"/>
        <v>0</v>
      </c>
      <c r="GE85" s="300">
        <f t="shared" si="303"/>
        <v>0</v>
      </c>
      <c r="GF85" s="300">
        <f t="shared" si="304"/>
        <v>0</v>
      </c>
      <c r="GG85" s="300">
        <f t="shared" si="305"/>
        <v>0</v>
      </c>
      <c r="GH85" s="300">
        <f t="shared" si="306"/>
        <v>0</v>
      </c>
      <c r="GI85" s="300">
        <f t="shared" si="307"/>
        <v>0</v>
      </c>
      <c r="GJ85" s="300">
        <f t="shared" si="308"/>
        <v>0</v>
      </c>
      <c r="GK85" s="300">
        <f t="shared" si="309"/>
        <v>0</v>
      </c>
      <c r="GL85" s="300">
        <f t="shared" si="310"/>
        <v>0</v>
      </c>
      <c r="GM85" s="300">
        <f t="shared" si="311"/>
        <v>0</v>
      </c>
      <c r="GN85" s="300">
        <f t="shared" si="312"/>
        <v>0</v>
      </c>
      <c r="GO85" s="300">
        <f t="shared" si="313"/>
        <v>0</v>
      </c>
      <c r="GP85" s="300">
        <f t="shared" si="314"/>
        <v>0</v>
      </c>
      <c r="GQ85" s="300">
        <f t="shared" si="315"/>
        <v>0</v>
      </c>
      <c r="GR85" s="300">
        <f t="shared" si="316"/>
        <v>0</v>
      </c>
      <c r="GT85" s="120" t="str">
        <f>'Key assumptions'!$E$121</f>
        <v>$ Real (2024-2025)</v>
      </c>
      <c r="GU85" s="272"/>
      <c r="GV85" s="272"/>
      <c r="GW85" s="272"/>
      <c r="GX85" s="232">
        <f t="shared" si="219"/>
        <v>0</v>
      </c>
      <c r="GY85" s="232">
        <f t="shared" si="219"/>
        <v>0</v>
      </c>
      <c r="GZ85" s="232">
        <f t="shared" si="219"/>
        <v>0</v>
      </c>
      <c r="HA85" s="232">
        <f t="shared" si="218"/>
        <v>0</v>
      </c>
      <c r="HB85" s="232">
        <f t="shared" si="220"/>
        <v>0</v>
      </c>
      <c r="HC85" s="232">
        <f t="shared" si="220"/>
        <v>0</v>
      </c>
      <c r="HD85" s="232">
        <f t="shared" si="220"/>
        <v>0</v>
      </c>
      <c r="HE85" s="232">
        <f t="shared" si="220"/>
        <v>0</v>
      </c>
      <c r="HF85" s="232">
        <f t="shared" si="317"/>
        <v>0</v>
      </c>
      <c r="HG85" s="232">
        <v>0</v>
      </c>
    </row>
    <row r="86" spans="1:215" hidden="1" x14ac:dyDescent="0.2">
      <c r="A86" s="298" t="s">
        <v>234</v>
      </c>
      <c r="B86" s="334" t="s">
        <v>331</v>
      </c>
      <c r="C86" s="298" t="s">
        <v>329</v>
      </c>
      <c r="D86" s="330">
        <v>0</v>
      </c>
      <c r="E86" s="298" t="s">
        <v>330</v>
      </c>
      <c r="F86" s="299">
        <v>1</v>
      </c>
      <c r="G86" s="299"/>
      <c r="H86" s="299">
        <v>0</v>
      </c>
      <c r="I86" s="299">
        <v>0</v>
      </c>
      <c r="J86" s="299">
        <v>0</v>
      </c>
      <c r="K86" s="299">
        <v>0</v>
      </c>
      <c r="L86" s="299">
        <v>0</v>
      </c>
      <c r="M86" s="299">
        <v>0</v>
      </c>
      <c r="N86" s="299">
        <v>0</v>
      </c>
      <c r="O86" s="299">
        <v>0</v>
      </c>
      <c r="P86" s="299">
        <v>0</v>
      </c>
      <c r="Q86" s="299">
        <v>0</v>
      </c>
      <c r="R86" s="299">
        <v>0</v>
      </c>
      <c r="S86" s="299">
        <v>0</v>
      </c>
      <c r="T86" s="299">
        <v>0</v>
      </c>
      <c r="U86" s="299">
        <v>0</v>
      </c>
      <c r="V86" s="299">
        <v>0</v>
      </c>
      <c r="W86" s="299">
        <v>0</v>
      </c>
      <c r="X86" s="299">
        <v>0</v>
      </c>
      <c r="Y86" s="299">
        <v>0</v>
      </c>
      <c r="Z86" s="299">
        <v>0</v>
      </c>
      <c r="AA86" s="299">
        <v>0</v>
      </c>
      <c r="AB86" s="299">
        <v>0</v>
      </c>
      <c r="AC86" s="299">
        <v>0</v>
      </c>
      <c r="AD86" s="299">
        <v>0</v>
      </c>
      <c r="AE86" s="299">
        <v>0</v>
      </c>
      <c r="AF86" s="299">
        <v>3750</v>
      </c>
      <c r="AG86" s="299">
        <v>3750</v>
      </c>
      <c r="AH86" s="299">
        <v>3750</v>
      </c>
      <c r="AI86" s="299">
        <v>3750</v>
      </c>
      <c r="AJ86" s="299">
        <v>3750</v>
      </c>
      <c r="AK86" s="299">
        <v>3750</v>
      </c>
      <c r="AL86" s="299">
        <v>3750</v>
      </c>
      <c r="AM86" s="299">
        <v>3750</v>
      </c>
      <c r="AN86" s="299">
        <v>3750</v>
      </c>
      <c r="AO86" s="299">
        <v>3750</v>
      </c>
      <c r="AP86" s="299">
        <v>3750</v>
      </c>
      <c r="AQ86" s="299">
        <v>3750</v>
      </c>
      <c r="AR86" s="299">
        <v>3750</v>
      </c>
      <c r="AS86" s="299">
        <v>3750</v>
      </c>
      <c r="AT86" s="299">
        <v>3750</v>
      </c>
      <c r="AU86" s="299">
        <v>3750</v>
      </c>
      <c r="AV86" s="299">
        <v>3750</v>
      </c>
      <c r="AW86" s="299">
        <v>3750</v>
      </c>
      <c r="AX86" s="299">
        <v>3750</v>
      </c>
      <c r="AY86" s="299">
        <v>3750</v>
      </c>
      <c r="AZ86" s="299">
        <v>3750</v>
      </c>
      <c r="BA86" s="299">
        <v>3750</v>
      </c>
      <c r="BB86" s="299">
        <v>3750</v>
      </c>
      <c r="BC86" s="299">
        <v>3750</v>
      </c>
      <c r="BD86" s="299">
        <v>3750</v>
      </c>
      <c r="BE86" s="299">
        <v>3750</v>
      </c>
      <c r="BF86" s="299">
        <v>3750</v>
      </c>
      <c r="BG86" s="299">
        <v>3750</v>
      </c>
      <c r="BH86" s="299">
        <v>3750</v>
      </c>
      <c r="BI86" s="299">
        <v>3750</v>
      </c>
      <c r="BJ86" s="299">
        <v>3750</v>
      </c>
      <c r="BK86" s="299">
        <v>3750</v>
      </c>
      <c r="BL86" s="299">
        <v>3750</v>
      </c>
      <c r="BM86" s="299">
        <v>3750</v>
      </c>
      <c r="BN86" s="299">
        <v>3750</v>
      </c>
      <c r="BO86" s="299">
        <v>3750</v>
      </c>
      <c r="BP86" s="299">
        <v>3750</v>
      </c>
      <c r="BQ86" s="299">
        <v>3750</v>
      </c>
      <c r="BR86" s="299">
        <v>3750</v>
      </c>
      <c r="BS86" s="299">
        <v>3750</v>
      </c>
      <c r="BT86" s="299">
        <v>3750</v>
      </c>
      <c r="BU86" s="299">
        <v>3750</v>
      </c>
      <c r="BV86" s="299">
        <v>3750</v>
      </c>
      <c r="BW86" s="299">
        <v>3750</v>
      </c>
      <c r="BX86" s="299">
        <v>3750</v>
      </c>
      <c r="BY86" s="299">
        <v>3750</v>
      </c>
      <c r="BZ86" s="299">
        <v>3750</v>
      </c>
      <c r="CA86" s="299">
        <v>3750</v>
      </c>
      <c r="CB86" s="299">
        <v>0</v>
      </c>
      <c r="CC86" s="299">
        <v>0</v>
      </c>
      <c r="CD86" s="299">
        <v>0</v>
      </c>
      <c r="CE86" s="299">
        <v>0</v>
      </c>
      <c r="CF86" s="299">
        <v>0</v>
      </c>
      <c r="CG86" s="299">
        <v>0</v>
      </c>
      <c r="CH86" s="299">
        <v>0</v>
      </c>
      <c r="CI86" s="299">
        <v>0</v>
      </c>
      <c r="CJ86" s="299">
        <v>0</v>
      </c>
      <c r="CK86" s="299">
        <v>0</v>
      </c>
      <c r="CL86" s="299">
        <v>0</v>
      </c>
      <c r="CM86" s="299">
        <v>0</v>
      </c>
      <c r="CN86" s="299">
        <v>0</v>
      </c>
      <c r="CO86" s="299">
        <v>0</v>
      </c>
      <c r="CP86" s="299">
        <v>0</v>
      </c>
      <c r="CQ86" s="299">
        <v>0</v>
      </c>
      <c r="CR86" s="299">
        <v>0</v>
      </c>
      <c r="CS86" s="299">
        <v>0</v>
      </c>
      <c r="CT86" s="299">
        <v>0</v>
      </c>
      <c r="CU86" s="299">
        <v>0</v>
      </c>
      <c r="CV86" s="299">
        <v>0</v>
      </c>
      <c r="CW86" s="299">
        <v>0</v>
      </c>
      <c r="CX86" s="299">
        <v>0</v>
      </c>
      <c r="CY86" s="299">
        <v>0</v>
      </c>
      <c r="DA86" s="300">
        <f t="shared" si="221"/>
        <v>0</v>
      </c>
      <c r="DB86" s="300">
        <f t="shared" si="222"/>
        <v>0</v>
      </c>
      <c r="DC86" s="300">
        <f t="shared" si="223"/>
        <v>0</v>
      </c>
      <c r="DD86" s="300">
        <f t="shared" si="224"/>
        <v>0</v>
      </c>
      <c r="DE86" s="300">
        <f t="shared" si="225"/>
        <v>0</v>
      </c>
      <c r="DF86" s="300">
        <f t="shared" si="226"/>
        <v>0</v>
      </c>
      <c r="DG86" s="300">
        <f t="shared" si="227"/>
        <v>0</v>
      </c>
      <c r="DH86" s="300">
        <f t="shared" si="228"/>
        <v>0</v>
      </c>
      <c r="DI86" s="300">
        <f t="shared" si="229"/>
        <v>0</v>
      </c>
      <c r="DJ86" s="300">
        <f t="shared" si="230"/>
        <v>0</v>
      </c>
      <c r="DK86" s="300">
        <f t="shared" si="231"/>
        <v>0</v>
      </c>
      <c r="DL86" s="300">
        <f t="shared" si="232"/>
        <v>0</v>
      </c>
      <c r="DM86" s="300">
        <f t="shared" si="233"/>
        <v>0</v>
      </c>
      <c r="DN86" s="300">
        <f t="shared" si="234"/>
        <v>0</v>
      </c>
      <c r="DO86" s="300">
        <f t="shared" si="235"/>
        <v>0</v>
      </c>
      <c r="DP86" s="300">
        <f t="shared" si="236"/>
        <v>0</v>
      </c>
      <c r="DQ86" s="300">
        <f t="shared" si="237"/>
        <v>0</v>
      </c>
      <c r="DR86" s="300">
        <f t="shared" si="238"/>
        <v>0</v>
      </c>
      <c r="DS86" s="300">
        <f t="shared" si="239"/>
        <v>0</v>
      </c>
      <c r="DT86" s="300">
        <f t="shared" si="240"/>
        <v>0</v>
      </c>
      <c r="DU86" s="300">
        <f t="shared" si="241"/>
        <v>0</v>
      </c>
      <c r="DV86" s="300">
        <f t="shared" si="242"/>
        <v>0</v>
      </c>
      <c r="DW86" s="300">
        <f t="shared" si="243"/>
        <v>0</v>
      </c>
      <c r="DX86" s="300">
        <f t="shared" si="244"/>
        <v>0</v>
      </c>
      <c r="DY86" s="300">
        <f t="shared" si="245"/>
        <v>3750</v>
      </c>
      <c r="DZ86" s="300">
        <f t="shared" si="246"/>
        <v>3750</v>
      </c>
      <c r="EA86" s="300">
        <f t="shared" si="247"/>
        <v>3750</v>
      </c>
      <c r="EB86" s="300">
        <f t="shared" si="248"/>
        <v>3750</v>
      </c>
      <c r="EC86" s="300">
        <f t="shared" si="249"/>
        <v>3750</v>
      </c>
      <c r="ED86" s="300">
        <f t="shared" si="250"/>
        <v>3750</v>
      </c>
      <c r="EE86" s="300">
        <f t="shared" si="251"/>
        <v>3750</v>
      </c>
      <c r="EF86" s="300">
        <f t="shared" si="252"/>
        <v>3750</v>
      </c>
      <c r="EG86" s="300">
        <f t="shared" si="253"/>
        <v>3750</v>
      </c>
      <c r="EH86" s="300">
        <f t="shared" si="254"/>
        <v>3750</v>
      </c>
      <c r="EI86" s="300">
        <f t="shared" si="255"/>
        <v>3750</v>
      </c>
      <c r="EJ86" s="300">
        <f t="shared" si="256"/>
        <v>3750</v>
      </c>
      <c r="EK86" s="300">
        <f t="shared" si="257"/>
        <v>3750</v>
      </c>
      <c r="EL86" s="300">
        <f t="shared" si="258"/>
        <v>3750</v>
      </c>
      <c r="EM86" s="300">
        <f t="shared" si="259"/>
        <v>3750</v>
      </c>
      <c r="EN86" s="300">
        <f t="shared" si="260"/>
        <v>3750</v>
      </c>
      <c r="EO86" s="300">
        <f t="shared" si="261"/>
        <v>3750</v>
      </c>
      <c r="EP86" s="300">
        <f t="shared" si="262"/>
        <v>3750</v>
      </c>
      <c r="EQ86" s="300">
        <f t="shared" si="263"/>
        <v>3750</v>
      </c>
      <c r="ER86" s="300">
        <f t="shared" si="264"/>
        <v>3750</v>
      </c>
      <c r="ES86" s="300">
        <f t="shared" si="265"/>
        <v>3750</v>
      </c>
      <c r="ET86" s="300">
        <f t="shared" si="266"/>
        <v>3750</v>
      </c>
      <c r="EU86" s="300">
        <f t="shared" si="267"/>
        <v>3750</v>
      </c>
      <c r="EV86" s="300">
        <f t="shared" si="268"/>
        <v>3750</v>
      </c>
      <c r="EW86" s="300">
        <f t="shared" si="269"/>
        <v>3750</v>
      </c>
      <c r="EX86" s="300">
        <f t="shared" si="270"/>
        <v>3750</v>
      </c>
      <c r="EY86" s="300">
        <f t="shared" si="271"/>
        <v>3750</v>
      </c>
      <c r="EZ86" s="300">
        <f t="shared" si="272"/>
        <v>3750</v>
      </c>
      <c r="FA86" s="300">
        <f t="shared" si="273"/>
        <v>3750</v>
      </c>
      <c r="FB86" s="300">
        <f t="shared" si="274"/>
        <v>3750</v>
      </c>
      <c r="FC86" s="300">
        <f t="shared" si="275"/>
        <v>3750</v>
      </c>
      <c r="FD86" s="300">
        <f t="shared" si="276"/>
        <v>3750</v>
      </c>
      <c r="FE86" s="300">
        <f t="shared" si="277"/>
        <v>3750</v>
      </c>
      <c r="FF86" s="300">
        <f t="shared" si="278"/>
        <v>3750</v>
      </c>
      <c r="FG86" s="300">
        <f t="shared" si="279"/>
        <v>3750</v>
      </c>
      <c r="FH86" s="300">
        <f t="shared" si="280"/>
        <v>3750</v>
      </c>
      <c r="FI86" s="300">
        <f t="shared" si="281"/>
        <v>3750</v>
      </c>
      <c r="FJ86" s="300">
        <f t="shared" si="282"/>
        <v>3750</v>
      </c>
      <c r="FK86" s="300">
        <f t="shared" si="283"/>
        <v>3750</v>
      </c>
      <c r="FL86" s="300">
        <f t="shared" si="284"/>
        <v>3750</v>
      </c>
      <c r="FM86" s="300">
        <f t="shared" si="285"/>
        <v>3750</v>
      </c>
      <c r="FN86" s="300">
        <f t="shared" si="286"/>
        <v>3750</v>
      </c>
      <c r="FO86" s="300">
        <f t="shared" si="287"/>
        <v>3750</v>
      </c>
      <c r="FP86" s="300">
        <f t="shared" si="288"/>
        <v>3750</v>
      </c>
      <c r="FQ86" s="300">
        <f t="shared" si="289"/>
        <v>3750</v>
      </c>
      <c r="FR86" s="300">
        <f t="shared" si="290"/>
        <v>3750</v>
      </c>
      <c r="FS86" s="300">
        <f t="shared" si="291"/>
        <v>3750</v>
      </c>
      <c r="FT86" s="300">
        <f t="shared" si="292"/>
        <v>3750</v>
      </c>
      <c r="FU86" s="300">
        <f t="shared" si="293"/>
        <v>0</v>
      </c>
      <c r="FV86" s="300">
        <f t="shared" si="294"/>
        <v>0</v>
      </c>
      <c r="FW86" s="300">
        <f t="shared" si="295"/>
        <v>0</v>
      </c>
      <c r="FX86" s="300">
        <f t="shared" si="296"/>
        <v>0</v>
      </c>
      <c r="FY86" s="300">
        <f t="shared" si="297"/>
        <v>0</v>
      </c>
      <c r="FZ86" s="300">
        <f t="shared" si="298"/>
        <v>0</v>
      </c>
      <c r="GA86" s="300">
        <f t="shared" si="299"/>
        <v>0</v>
      </c>
      <c r="GB86" s="300">
        <f t="shared" si="300"/>
        <v>0</v>
      </c>
      <c r="GC86" s="300">
        <f t="shared" si="301"/>
        <v>0</v>
      </c>
      <c r="GD86" s="300">
        <f t="shared" si="302"/>
        <v>0</v>
      </c>
      <c r="GE86" s="300">
        <f t="shared" si="303"/>
        <v>0</v>
      </c>
      <c r="GF86" s="300">
        <f t="shared" si="304"/>
        <v>0</v>
      </c>
      <c r="GG86" s="300">
        <f t="shared" si="305"/>
        <v>0</v>
      </c>
      <c r="GH86" s="300">
        <f t="shared" si="306"/>
        <v>0</v>
      </c>
      <c r="GI86" s="300">
        <f t="shared" si="307"/>
        <v>0</v>
      </c>
      <c r="GJ86" s="300">
        <f t="shared" si="308"/>
        <v>0</v>
      </c>
      <c r="GK86" s="300">
        <f t="shared" si="309"/>
        <v>0</v>
      </c>
      <c r="GL86" s="300">
        <f t="shared" si="310"/>
        <v>0</v>
      </c>
      <c r="GM86" s="300">
        <f t="shared" si="311"/>
        <v>0</v>
      </c>
      <c r="GN86" s="300">
        <f t="shared" si="312"/>
        <v>0</v>
      </c>
      <c r="GO86" s="300">
        <f t="shared" si="313"/>
        <v>0</v>
      </c>
      <c r="GP86" s="300">
        <f t="shared" si="314"/>
        <v>0</v>
      </c>
      <c r="GQ86" s="300">
        <f t="shared" si="315"/>
        <v>0</v>
      </c>
      <c r="GR86" s="300">
        <f t="shared" si="316"/>
        <v>0</v>
      </c>
      <c r="GT86" s="120" t="str">
        <f>'Key assumptions'!$E$121</f>
        <v>$ Real (2024-2025)</v>
      </c>
      <c r="GU86" s="272"/>
      <c r="GV86" s="272"/>
      <c r="GW86" s="272"/>
      <c r="GX86" s="232">
        <f t="shared" si="219"/>
        <v>0</v>
      </c>
      <c r="GY86" s="232">
        <f t="shared" si="219"/>
        <v>0</v>
      </c>
      <c r="GZ86" s="232">
        <f t="shared" si="219"/>
        <v>45000</v>
      </c>
      <c r="HA86" s="232">
        <f t="shared" si="218"/>
        <v>45000</v>
      </c>
      <c r="HB86" s="232">
        <f t="shared" si="220"/>
        <v>45000</v>
      </c>
      <c r="HC86" s="232">
        <f t="shared" si="220"/>
        <v>45000</v>
      </c>
      <c r="HD86" s="232">
        <f t="shared" si="220"/>
        <v>0</v>
      </c>
      <c r="HE86" s="232">
        <f t="shared" si="220"/>
        <v>0</v>
      </c>
      <c r="HF86" s="232">
        <f t="shared" si="317"/>
        <v>180000</v>
      </c>
      <c r="HG86" s="232">
        <v>0</v>
      </c>
    </row>
    <row r="87" spans="1:215" hidden="1" x14ac:dyDescent="0.2">
      <c r="A87" s="298" t="s">
        <v>234</v>
      </c>
      <c r="B87" s="334" t="s">
        <v>332</v>
      </c>
      <c r="C87" s="298" t="s">
        <v>329</v>
      </c>
      <c r="D87" s="330">
        <v>0</v>
      </c>
      <c r="E87" s="298" t="s">
        <v>330</v>
      </c>
      <c r="F87" s="299">
        <v>1</v>
      </c>
      <c r="G87" s="299"/>
      <c r="H87" s="299">
        <v>0</v>
      </c>
      <c r="I87" s="299">
        <v>0</v>
      </c>
      <c r="J87" s="299">
        <v>0</v>
      </c>
      <c r="K87" s="299">
        <v>0</v>
      </c>
      <c r="L87" s="299">
        <v>0</v>
      </c>
      <c r="M87" s="299">
        <v>0</v>
      </c>
      <c r="N87" s="299">
        <v>0</v>
      </c>
      <c r="O87" s="299">
        <v>0</v>
      </c>
      <c r="P87" s="299">
        <v>0</v>
      </c>
      <c r="Q87" s="299">
        <v>0</v>
      </c>
      <c r="R87" s="299">
        <v>0</v>
      </c>
      <c r="S87" s="299">
        <v>0</v>
      </c>
      <c r="T87" s="299">
        <v>16250</v>
      </c>
      <c r="U87" s="299">
        <v>16250</v>
      </c>
      <c r="V87" s="299">
        <v>16250</v>
      </c>
      <c r="W87" s="299">
        <v>16250</v>
      </c>
      <c r="X87" s="299">
        <v>16250</v>
      </c>
      <c r="Y87" s="299">
        <v>16250</v>
      </c>
      <c r="Z87" s="299">
        <v>16250</v>
      </c>
      <c r="AA87" s="299">
        <v>16250</v>
      </c>
      <c r="AB87" s="299">
        <v>16250</v>
      </c>
      <c r="AC87" s="299">
        <v>16250</v>
      </c>
      <c r="AD87" s="299">
        <v>16250</v>
      </c>
      <c r="AE87" s="299">
        <v>16250</v>
      </c>
      <c r="AF87" s="299">
        <v>0</v>
      </c>
      <c r="AG87" s="299">
        <v>0</v>
      </c>
      <c r="AH87" s="299">
        <v>0</v>
      </c>
      <c r="AI87" s="299">
        <v>0</v>
      </c>
      <c r="AJ87" s="299">
        <v>0</v>
      </c>
      <c r="AK87" s="299">
        <v>0</v>
      </c>
      <c r="AL87" s="299">
        <v>0</v>
      </c>
      <c r="AM87" s="299">
        <v>0</v>
      </c>
      <c r="AN87" s="299">
        <v>0</v>
      </c>
      <c r="AO87" s="299">
        <v>0</v>
      </c>
      <c r="AP87" s="299">
        <v>0</v>
      </c>
      <c r="AQ87" s="299">
        <v>0</v>
      </c>
      <c r="AR87" s="299">
        <v>0</v>
      </c>
      <c r="AS87" s="299">
        <v>0</v>
      </c>
      <c r="AT87" s="299">
        <v>0</v>
      </c>
      <c r="AU87" s="299">
        <v>0</v>
      </c>
      <c r="AV87" s="299">
        <v>0</v>
      </c>
      <c r="AW87" s="299">
        <v>0</v>
      </c>
      <c r="AX87" s="299">
        <v>0</v>
      </c>
      <c r="AY87" s="299">
        <v>0</v>
      </c>
      <c r="AZ87" s="299">
        <v>0</v>
      </c>
      <c r="BA87" s="299">
        <v>0</v>
      </c>
      <c r="BB87" s="299">
        <v>0</v>
      </c>
      <c r="BC87" s="299">
        <v>0</v>
      </c>
      <c r="BD87" s="299">
        <v>0</v>
      </c>
      <c r="BE87" s="299">
        <v>0</v>
      </c>
      <c r="BF87" s="299">
        <v>0</v>
      </c>
      <c r="BG87" s="299">
        <v>0</v>
      </c>
      <c r="BH87" s="299">
        <v>0</v>
      </c>
      <c r="BI87" s="299">
        <v>0</v>
      </c>
      <c r="BJ87" s="299">
        <v>0</v>
      </c>
      <c r="BK87" s="299">
        <v>0</v>
      </c>
      <c r="BL87" s="299">
        <v>0</v>
      </c>
      <c r="BM87" s="299">
        <v>0</v>
      </c>
      <c r="BN87" s="299">
        <v>0</v>
      </c>
      <c r="BO87" s="299">
        <v>0</v>
      </c>
      <c r="BP87" s="299">
        <v>0</v>
      </c>
      <c r="BQ87" s="299">
        <v>0</v>
      </c>
      <c r="BR87" s="299">
        <v>0</v>
      </c>
      <c r="BS87" s="299">
        <v>0</v>
      </c>
      <c r="BT87" s="299">
        <v>0</v>
      </c>
      <c r="BU87" s="299">
        <v>0</v>
      </c>
      <c r="BV87" s="299">
        <v>0</v>
      </c>
      <c r="BW87" s="299">
        <v>0</v>
      </c>
      <c r="BX87" s="299">
        <v>0</v>
      </c>
      <c r="BY87" s="299">
        <v>0</v>
      </c>
      <c r="BZ87" s="299">
        <v>0</v>
      </c>
      <c r="CA87" s="299">
        <v>0</v>
      </c>
      <c r="CB87" s="299">
        <v>0</v>
      </c>
      <c r="CC87" s="299">
        <v>0</v>
      </c>
      <c r="CD87" s="299">
        <v>0</v>
      </c>
      <c r="CE87" s="299">
        <v>0</v>
      </c>
      <c r="CF87" s="299">
        <v>0</v>
      </c>
      <c r="CG87" s="299">
        <v>0</v>
      </c>
      <c r="CH87" s="299">
        <v>0</v>
      </c>
      <c r="CI87" s="299">
        <v>0</v>
      </c>
      <c r="CJ87" s="299">
        <v>0</v>
      </c>
      <c r="CK87" s="299">
        <v>0</v>
      </c>
      <c r="CL87" s="299">
        <v>0</v>
      </c>
      <c r="CM87" s="299">
        <v>0</v>
      </c>
      <c r="CN87" s="299">
        <v>0</v>
      </c>
      <c r="CO87" s="299">
        <v>0</v>
      </c>
      <c r="CP87" s="299">
        <v>0</v>
      </c>
      <c r="CQ87" s="299">
        <v>0</v>
      </c>
      <c r="CR87" s="299">
        <v>0</v>
      </c>
      <c r="CS87" s="299">
        <v>0</v>
      </c>
      <c r="CT87" s="299">
        <v>0</v>
      </c>
      <c r="CU87" s="299">
        <v>0</v>
      </c>
      <c r="CV87" s="299">
        <v>0</v>
      </c>
      <c r="CW87" s="299">
        <v>0</v>
      </c>
      <c r="CX87" s="299">
        <v>0</v>
      </c>
      <c r="CY87" s="299">
        <v>0</v>
      </c>
      <c r="DA87" s="300">
        <f t="shared" si="221"/>
        <v>0</v>
      </c>
      <c r="DB87" s="300">
        <f t="shared" si="222"/>
        <v>0</v>
      </c>
      <c r="DC87" s="300">
        <f t="shared" si="223"/>
        <v>0</v>
      </c>
      <c r="DD87" s="300">
        <f t="shared" si="224"/>
        <v>0</v>
      </c>
      <c r="DE87" s="300">
        <f t="shared" si="225"/>
        <v>0</v>
      </c>
      <c r="DF87" s="300">
        <f t="shared" si="226"/>
        <v>0</v>
      </c>
      <c r="DG87" s="300">
        <f t="shared" si="227"/>
        <v>0</v>
      </c>
      <c r="DH87" s="300">
        <f t="shared" si="228"/>
        <v>0</v>
      </c>
      <c r="DI87" s="300">
        <f t="shared" si="229"/>
        <v>0</v>
      </c>
      <c r="DJ87" s="300">
        <f t="shared" si="230"/>
        <v>0</v>
      </c>
      <c r="DK87" s="300">
        <f t="shared" si="231"/>
        <v>0</v>
      </c>
      <c r="DL87" s="300">
        <f t="shared" si="232"/>
        <v>0</v>
      </c>
      <c r="DM87" s="300">
        <f t="shared" si="233"/>
        <v>16250</v>
      </c>
      <c r="DN87" s="300">
        <f t="shared" si="234"/>
        <v>16250</v>
      </c>
      <c r="DO87" s="300">
        <f t="shared" si="235"/>
        <v>16250</v>
      </c>
      <c r="DP87" s="300">
        <f t="shared" si="236"/>
        <v>16250</v>
      </c>
      <c r="DQ87" s="300">
        <f t="shared" si="237"/>
        <v>16250</v>
      </c>
      <c r="DR87" s="300">
        <f t="shared" si="238"/>
        <v>16250</v>
      </c>
      <c r="DS87" s="300">
        <f t="shared" si="239"/>
        <v>16250</v>
      </c>
      <c r="DT87" s="300">
        <f t="shared" si="240"/>
        <v>16250</v>
      </c>
      <c r="DU87" s="300">
        <f t="shared" si="241"/>
        <v>16250</v>
      </c>
      <c r="DV87" s="300">
        <f t="shared" si="242"/>
        <v>16250</v>
      </c>
      <c r="DW87" s="300">
        <f t="shared" si="243"/>
        <v>16250</v>
      </c>
      <c r="DX87" s="300">
        <f t="shared" si="244"/>
        <v>16250</v>
      </c>
      <c r="DY87" s="300">
        <f t="shared" si="245"/>
        <v>0</v>
      </c>
      <c r="DZ87" s="300">
        <f t="shared" si="246"/>
        <v>0</v>
      </c>
      <c r="EA87" s="300">
        <f t="shared" si="247"/>
        <v>0</v>
      </c>
      <c r="EB87" s="300">
        <f t="shared" si="248"/>
        <v>0</v>
      </c>
      <c r="EC87" s="300">
        <f t="shared" si="249"/>
        <v>0</v>
      </c>
      <c r="ED87" s="300">
        <f t="shared" si="250"/>
        <v>0</v>
      </c>
      <c r="EE87" s="300">
        <f t="shared" si="251"/>
        <v>0</v>
      </c>
      <c r="EF87" s="300">
        <f t="shared" si="252"/>
        <v>0</v>
      </c>
      <c r="EG87" s="300">
        <f t="shared" si="253"/>
        <v>0</v>
      </c>
      <c r="EH87" s="300">
        <f t="shared" si="254"/>
        <v>0</v>
      </c>
      <c r="EI87" s="300">
        <f t="shared" si="255"/>
        <v>0</v>
      </c>
      <c r="EJ87" s="300">
        <f t="shared" si="256"/>
        <v>0</v>
      </c>
      <c r="EK87" s="300">
        <f t="shared" si="257"/>
        <v>0</v>
      </c>
      <c r="EL87" s="300">
        <f t="shared" si="258"/>
        <v>0</v>
      </c>
      <c r="EM87" s="300">
        <f t="shared" si="259"/>
        <v>0</v>
      </c>
      <c r="EN87" s="300">
        <f t="shared" si="260"/>
        <v>0</v>
      </c>
      <c r="EO87" s="300">
        <f t="shared" si="261"/>
        <v>0</v>
      </c>
      <c r="EP87" s="300">
        <f t="shared" si="262"/>
        <v>0</v>
      </c>
      <c r="EQ87" s="300">
        <f t="shared" si="263"/>
        <v>0</v>
      </c>
      <c r="ER87" s="300">
        <f t="shared" si="264"/>
        <v>0</v>
      </c>
      <c r="ES87" s="300">
        <f t="shared" si="265"/>
        <v>0</v>
      </c>
      <c r="ET87" s="300">
        <f t="shared" si="266"/>
        <v>0</v>
      </c>
      <c r="EU87" s="300">
        <f t="shared" si="267"/>
        <v>0</v>
      </c>
      <c r="EV87" s="300">
        <f t="shared" si="268"/>
        <v>0</v>
      </c>
      <c r="EW87" s="300">
        <f t="shared" si="269"/>
        <v>0</v>
      </c>
      <c r="EX87" s="300">
        <f t="shared" si="270"/>
        <v>0</v>
      </c>
      <c r="EY87" s="300">
        <f t="shared" si="271"/>
        <v>0</v>
      </c>
      <c r="EZ87" s="300">
        <f t="shared" si="272"/>
        <v>0</v>
      </c>
      <c r="FA87" s="300">
        <f t="shared" si="273"/>
        <v>0</v>
      </c>
      <c r="FB87" s="300">
        <f t="shared" si="274"/>
        <v>0</v>
      </c>
      <c r="FC87" s="300">
        <f t="shared" si="275"/>
        <v>0</v>
      </c>
      <c r="FD87" s="300">
        <f t="shared" si="276"/>
        <v>0</v>
      </c>
      <c r="FE87" s="300">
        <f t="shared" si="277"/>
        <v>0</v>
      </c>
      <c r="FF87" s="300">
        <f t="shared" si="278"/>
        <v>0</v>
      </c>
      <c r="FG87" s="300">
        <f t="shared" si="279"/>
        <v>0</v>
      </c>
      <c r="FH87" s="300">
        <f t="shared" si="280"/>
        <v>0</v>
      </c>
      <c r="FI87" s="300">
        <f t="shared" si="281"/>
        <v>0</v>
      </c>
      <c r="FJ87" s="300">
        <f t="shared" si="282"/>
        <v>0</v>
      </c>
      <c r="FK87" s="300">
        <f t="shared" si="283"/>
        <v>0</v>
      </c>
      <c r="FL87" s="300">
        <f t="shared" si="284"/>
        <v>0</v>
      </c>
      <c r="FM87" s="300">
        <f t="shared" si="285"/>
        <v>0</v>
      </c>
      <c r="FN87" s="300">
        <f t="shared" si="286"/>
        <v>0</v>
      </c>
      <c r="FO87" s="300">
        <f t="shared" si="287"/>
        <v>0</v>
      </c>
      <c r="FP87" s="300">
        <f t="shared" si="288"/>
        <v>0</v>
      </c>
      <c r="FQ87" s="300">
        <f t="shared" si="289"/>
        <v>0</v>
      </c>
      <c r="FR87" s="300">
        <f t="shared" si="290"/>
        <v>0</v>
      </c>
      <c r="FS87" s="300">
        <f t="shared" si="291"/>
        <v>0</v>
      </c>
      <c r="FT87" s="300">
        <f t="shared" si="292"/>
        <v>0</v>
      </c>
      <c r="FU87" s="300">
        <f t="shared" si="293"/>
        <v>0</v>
      </c>
      <c r="FV87" s="300">
        <f t="shared" si="294"/>
        <v>0</v>
      </c>
      <c r="FW87" s="300">
        <f t="shared" si="295"/>
        <v>0</v>
      </c>
      <c r="FX87" s="300">
        <f t="shared" si="296"/>
        <v>0</v>
      </c>
      <c r="FY87" s="300">
        <f t="shared" si="297"/>
        <v>0</v>
      </c>
      <c r="FZ87" s="300">
        <f t="shared" si="298"/>
        <v>0</v>
      </c>
      <c r="GA87" s="300">
        <f t="shared" si="299"/>
        <v>0</v>
      </c>
      <c r="GB87" s="300">
        <f t="shared" si="300"/>
        <v>0</v>
      </c>
      <c r="GC87" s="300">
        <f t="shared" si="301"/>
        <v>0</v>
      </c>
      <c r="GD87" s="300">
        <f t="shared" si="302"/>
        <v>0</v>
      </c>
      <c r="GE87" s="300">
        <f t="shared" si="303"/>
        <v>0</v>
      </c>
      <c r="GF87" s="300">
        <f t="shared" si="304"/>
        <v>0</v>
      </c>
      <c r="GG87" s="300">
        <f t="shared" si="305"/>
        <v>0</v>
      </c>
      <c r="GH87" s="300">
        <f t="shared" si="306"/>
        <v>0</v>
      </c>
      <c r="GI87" s="300">
        <f t="shared" si="307"/>
        <v>0</v>
      </c>
      <c r="GJ87" s="300">
        <f t="shared" si="308"/>
        <v>0</v>
      </c>
      <c r="GK87" s="300">
        <f t="shared" si="309"/>
        <v>0</v>
      </c>
      <c r="GL87" s="300">
        <f t="shared" si="310"/>
        <v>0</v>
      </c>
      <c r="GM87" s="300">
        <f t="shared" si="311"/>
        <v>0</v>
      </c>
      <c r="GN87" s="300">
        <f t="shared" si="312"/>
        <v>0</v>
      </c>
      <c r="GO87" s="300">
        <f t="shared" si="313"/>
        <v>0</v>
      </c>
      <c r="GP87" s="300">
        <f t="shared" si="314"/>
        <v>0</v>
      </c>
      <c r="GQ87" s="300">
        <f t="shared" si="315"/>
        <v>0</v>
      </c>
      <c r="GR87" s="300">
        <f t="shared" si="316"/>
        <v>0</v>
      </c>
      <c r="GT87" s="120" t="str">
        <f>'Key assumptions'!$E$121</f>
        <v>$ Real (2024-2025)</v>
      </c>
      <c r="GU87" s="272"/>
      <c r="GV87" s="272"/>
      <c r="GW87" s="272"/>
      <c r="GX87" s="232">
        <f t="shared" si="219"/>
        <v>0</v>
      </c>
      <c r="GY87" s="232">
        <f t="shared" si="219"/>
        <v>195000</v>
      </c>
      <c r="GZ87" s="232">
        <f t="shared" si="219"/>
        <v>0</v>
      </c>
      <c r="HA87" s="232">
        <f t="shared" si="218"/>
        <v>0</v>
      </c>
      <c r="HB87" s="232">
        <f t="shared" si="220"/>
        <v>0</v>
      </c>
      <c r="HC87" s="232">
        <f t="shared" si="220"/>
        <v>0</v>
      </c>
      <c r="HD87" s="232">
        <f t="shared" si="220"/>
        <v>0</v>
      </c>
      <c r="HE87" s="232">
        <f t="shared" si="220"/>
        <v>0</v>
      </c>
      <c r="HF87" s="232">
        <f t="shared" si="317"/>
        <v>195000</v>
      </c>
      <c r="HG87" s="232">
        <v>0</v>
      </c>
    </row>
    <row r="88" spans="1:215" hidden="1" x14ac:dyDescent="0.2">
      <c r="A88" s="298" t="s">
        <v>234</v>
      </c>
      <c r="B88" s="334" t="s">
        <v>333</v>
      </c>
      <c r="C88" s="298" t="s">
        <v>329</v>
      </c>
      <c r="D88" s="330">
        <v>0</v>
      </c>
      <c r="E88" s="298" t="s">
        <v>330</v>
      </c>
      <c r="F88" s="299">
        <v>1</v>
      </c>
      <c r="G88" s="299"/>
      <c r="H88" s="299">
        <v>0</v>
      </c>
      <c r="I88" s="299">
        <v>0</v>
      </c>
      <c r="J88" s="299">
        <v>0</v>
      </c>
      <c r="K88" s="299">
        <v>0</v>
      </c>
      <c r="L88" s="299">
        <v>0</v>
      </c>
      <c r="M88" s="299">
        <v>0</v>
      </c>
      <c r="N88" s="299">
        <v>0</v>
      </c>
      <c r="O88" s="299">
        <v>0</v>
      </c>
      <c r="P88" s="299">
        <v>0</v>
      </c>
      <c r="Q88" s="299">
        <v>0</v>
      </c>
      <c r="R88" s="299">
        <v>0</v>
      </c>
      <c r="S88" s="299">
        <v>0</v>
      </c>
      <c r="T88" s="299">
        <v>0</v>
      </c>
      <c r="U88" s="299">
        <v>0</v>
      </c>
      <c r="V88" s="299">
        <v>0</v>
      </c>
      <c r="W88" s="299">
        <v>0</v>
      </c>
      <c r="X88" s="299">
        <v>0</v>
      </c>
      <c r="Y88" s="299">
        <v>0</v>
      </c>
      <c r="Z88" s="299">
        <v>0</v>
      </c>
      <c r="AA88" s="299">
        <v>0</v>
      </c>
      <c r="AB88" s="299">
        <v>0</v>
      </c>
      <c r="AC88" s="299">
        <v>0</v>
      </c>
      <c r="AD88" s="299">
        <v>0</v>
      </c>
      <c r="AE88" s="299">
        <v>0</v>
      </c>
      <c r="AF88" s="299">
        <v>0</v>
      </c>
      <c r="AG88" s="299">
        <v>0</v>
      </c>
      <c r="AH88" s="299">
        <v>0</v>
      </c>
      <c r="AI88" s="299">
        <v>0</v>
      </c>
      <c r="AJ88" s="299">
        <v>0</v>
      </c>
      <c r="AK88" s="299">
        <v>0</v>
      </c>
      <c r="AL88" s="299">
        <v>0</v>
      </c>
      <c r="AM88" s="299">
        <v>0</v>
      </c>
      <c r="AN88" s="299">
        <v>0</v>
      </c>
      <c r="AO88" s="299">
        <v>0</v>
      </c>
      <c r="AP88" s="299">
        <v>0</v>
      </c>
      <c r="AQ88" s="299">
        <v>0</v>
      </c>
      <c r="AR88" s="299">
        <v>0</v>
      </c>
      <c r="AS88" s="299">
        <v>0</v>
      </c>
      <c r="AT88" s="299">
        <v>0</v>
      </c>
      <c r="AU88" s="299">
        <v>0</v>
      </c>
      <c r="AV88" s="299">
        <v>0</v>
      </c>
      <c r="AW88" s="299">
        <v>0</v>
      </c>
      <c r="AX88" s="299">
        <v>0</v>
      </c>
      <c r="AY88" s="299">
        <v>0</v>
      </c>
      <c r="AZ88" s="299">
        <v>0</v>
      </c>
      <c r="BA88" s="299">
        <v>0</v>
      </c>
      <c r="BB88" s="299">
        <v>0</v>
      </c>
      <c r="BC88" s="299">
        <v>0</v>
      </c>
      <c r="BD88" s="299">
        <v>0</v>
      </c>
      <c r="BE88" s="299">
        <v>0</v>
      </c>
      <c r="BF88" s="299">
        <v>0</v>
      </c>
      <c r="BG88" s="299">
        <v>0</v>
      </c>
      <c r="BH88" s="299">
        <v>0</v>
      </c>
      <c r="BI88" s="299">
        <v>0</v>
      </c>
      <c r="BJ88" s="299">
        <v>0</v>
      </c>
      <c r="BK88" s="299">
        <v>0</v>
      </c>
      <c r="BL88" s="299">
        <v>0</v>
      </c>
      <c r="BM88" s="299">
        <v>0</v>
      </c>
      <c r="BN88" s="299">
        <v>0</v>
      </c>
      <c r="BO88" s="299">
        <v>0</v>
      </c>
      <c r="BP88" s="299">
        <v>0</v>
      </c>
      <c r="BQ88" s="299">
        <v>0</v>
      </c>
      <c r="BR88" s="299">
        <v>0</v>
      </c>
      <c r="BS88" s="299">
        <v>0</v>
      </c>
      <c r="BT88" s="299">
        <v>0</v>
      </c>
      <c r="BU88" s="299">
        <v>0</v>
      </c>
      <c r="BV88" s="299">
        <v>0</v>
      </c>
      <c r="BW88" s="299">
        <v>0</v>
      </c>
      <c r="BX88" s="299">
        <v>0</v>
      </c>
      <c r="BY88" s="299">
        <v>0</v>
      </c>
      <c r="BZ88" s="299">
        <v>0</v>
      </c>
      <c r="CA88" s="299">
        <v>0</v>
      </c>
      <c r="CB88" s="299">
        <v>0</v>
      </c>
      <c r="CC88" s="299">
        <v>0</v>
      </c>
      <c r="CD88" s="299">
        <v>0</v>
      </c>
      <c r="CE88" s="299">
        <v>0</v>
      </c>
      <c r="CF88" s="299">
        <v>0</v>
      </c>
      <c r="CG88" s="299">
        <v>0</v>
      </c>
      <c r="CH88" s="299">
        <v>0</v>
      </c>
      <c r="CI88" s="299">
        <v>0</v>
      </c>
      <c r="CJ88" s="299">
        <v>0</v>
      </c>
      <c r="CK88" s="299">
        <v>0</v>
      </c>
      <c r="CL88" s="299">
        <v>0</v>
      </c>
      <c r="CM88" s="299">
        <v>0</v>
      </c>
      <c r="CN88" s="299">
        <v>0</v>
      </c>
      <c r="CO88" s="299">
        <v>0</v>
      </c>
      <c r="CP88" s="299">
        <v>0</v>
      </c>
      <c r="CQ88" s="299">
        <v>0</v>
      </c>
      <c r="CR88" s="299">
        <v>0</v>
      </c>
      <c r="CS88" s="299">
        <v>0</v>
      </c>
      <c r="CT88" s="299">
        <v>0</v>
      </c>
      <c r="CU88" s="299">
        <v>0</v>
      </c>
      <c r="CV88" s="299">
        <v>0</v>
      </c>
      <c r="CW88" s="299">
        <v>0</v>
      </c>
      <c r="CX88" s="299">
        <v>0</v>
      </c>
      <c r="CY88" s="299">
        <v>0</v>
      </c>
      <c r="DA88" s="300">
        <f t="shared" si="221"/>
        <v>0</v>
      </c>
      <c r="DB88" s="300">
        <f t="shared" si="222"/>
        <v>0</v>
      </c>
      <c r="DC88" s="300">
        <f t="shared" si="223"/>
        <v>0</v>
      </c>
      <c r="DD88" s="300">
        <f t="shared" si="224"/>
        <v>0</v>
      </c>
      <c r="DE88" s="300">
        <f t="shared" si="225"/>
        <v>0</v>
      </c>
      <c r="DF88" s="300">
        <f t="shared" si="226"/>
        <v>0</v>
      </c>
      <c r="DG88" s="300">
        <f t="shared" si="227"/>
        <v>0</v>
      </c>
      <c r="DH88" s="300">
        <f t="shared" si="228"/>
        <v>0</v>
      </c>
      <c r="DI88" s="300">
        <f t="shared" si="229"/>
        <v>0</v>
      </c>
      <c r="DJ88" s="300">
        <f t="shared" si="230"/>
        <v>0</v>
      </c>
      <c r="DK88" s="300">
        <f t="shared" si="231"/>
        <v>0</v>
      </c>
      <c r="DL88" s="300">
        <f t="shared" si="232"/>
        <v>0</v>
      </c>
      <c r="DM88" s="300">
        <f t="shared" si="233"/>
        <v>0</v>
      </c>
      <c r="DN88" s="300">
        <f t="shared" si="234"/>
        <v>0</v>
      </c>
      <c r="DO88" s="300">
        <f t="shared" si="235"/>
        <v>0</v>
      </c>
      <c r="DP88" s="300">
        <f t="shared" si="236"/>
        <v>0</v>
      </c>
      <c r="DQ88" s="300">
        <f t="shared" si="237"/>
        <v>0</v>
      </c>
      <c r="DR88" s="300">
        <f t="shared" si="238"/>
        <v>0</v>
      </c>
      <c r="DS88" s="300">
        <f t="shared" si="239"/>
        <v>0</v>
      </c>
      <c r="DT88" s="300">
        <f t="shared" si="240"/>
        <v>0</v>
      </c>
      <c r="DU88" s="300">
        <f t="shared" si="241"/>
        <v>0</v>
      </c>
      <c r="DV88" s="300">
        <f t="shared" si="242"/>
        <v>0</v>
      </c>
      <c r="DW88" s="300">
        <f t="shared" si="243"/>
        <v>0</v>
      </c>
      <c r="DX88" s="300">
        <f t="shared" si="244"/>
        <v>0</v>
      </c>
      <c r="DY88" s="300">
        <f t="shared" si="245"/>
        <v>0</v>
      </c>
      <c r="DZ88" s="300">
        <f t="shared" si="246"/>
        <v>0</v>
      </c>
      <c r="EA88" s="300">
        <f t="shared" si="247"/>
        <v>0</v>
      </c>
      <c r="EB88" s="300">
        <f t="shared" si="248"/>
        <v>0</v>
      </c>
      <c r="EC88" s="300">
        <f t="shared" si="249"/>
        <v>0</v>
      </c>
      <c r="ED88" s="300">
        <f t="shared" si="250"/>
        <v>0</v>
      </c>
      <c r="EE88" s="300">
        <f t="shared" si="251"/>
        <v>0</v>
      </c>
      <c r="EF88" s="300">
        <f t="shared" si="252"/>
        <v>0</v>
      </c>
      <c r="EG88" s="300">
        <f t="shared" si="253"/>
        <v>0</v>
      </c>
      <c r="EH88" s="300">
        <f t="shared" si="254"/>
        <v>0</v>
      </c>
      <c r="EI88" s="300">
        <f t="shared" si="255"/>
        <v>0</v>
      </c>
      <c r="EJ88" s="300">
        <f t="shared" si="256"/>
        <v>0</v>
      </c>
      <c r="EK88" s="300">
        <f t="shared" si="257"/>
        <v>0</v>
      </c>
      <c r="EL88" s="300">
        <f t="shared" si="258"/>
        <v>0</v>
      </c>
      <c r="EM88" s="300">
        <f t="shared" si="259"/>
        <v>0</v>
      </c>
      <c r="EN88" s="300">
        <f t="shared" si="260"/>
        <v>0</v>
      </c>
      <c r="EO88" s="300">
        <f t="shared" si="261"/>
        <v>0</v>
      </c>
      <c r="EP88" s="300">
        <f t="shared" si="262"/>
        <v>0</v>
      </c>
      <c r="EQ88" s="300">
        <f t="shared" si="263"/>
        <v>0</v>
      </c>
      <c r="ER88" s="300">
        <f t="shared" si="264"/>
        <v>0</v>
      </c>
      <c r="ES88" s="300">
        <f t="shared" si="265"/>
        <v>0</v>
      </c>
      <c r="ET88" s="300">
        <f t="shared" si="266"/>
        <v>0</v>
      </c>
      <c r="EU88" s="300">
        <f t="shared" si="267"/>
        <v>0</v>
      </c>
      <c r="EV88" s="300">
        <f t="shared" si="268"/>
        <v>0</v>
      </c>
      <c r="EW88" s="300">
        <f t="shared" si="269"/>
        <v>0</v>
      </c>
      <c r="EX88" s="300">
        <f t="shared" si="270"/>
        <v>0</v>
      </c>
      <c r="EY88" s="300">
        <f t="shared" si="271"/>
        <v>0</v>
      </c>
      <c r="EZ88" s="300">
        <f t="shared" si="272"/>
        <v>0</v>
      </c>
      <c r="FA88" s="300">
        <f t="shared" si="273"/>
        <v>0</v>
      </c>
      <c r="FB88" s="300">
        <f t="shared" si="274"/>
        <v>0</v>
      </c>
      <c r="FC88" s="300">
        <f t="shared" si="275"/>
        <v>0</v>
      </c>
      <c r="FD88" s="300">
        <f t="shared" si="276"/>
        <v>0</v>
      </c>
      <c r="FE88" s="300">
        <f t="shared" si="277"/>
        <v>0</v>
      </c>
      <c r="FF88" s="300">
        <f t="shared" si="278"/>
        <v>0</v>
      </c>
      <c r="FG88" s="300">
        <f t="shared" si="279"/>
        <v>0</v>
      </c>
      <c r="FH88" s="300">
        <f t="shared" si="280"/>
        <v>0</v>
      </c>
      <c r="FI88" s="300">
        <f t="shared" si="281"/>
        <v>0</v>
      </c>
      <c r="FJ88" s="300">
        <f t="shared" si="282"/>
        <v>0</v>
      </c>
      <c r="FK88" s="300">
        <f t="shared" si="283"/>
        <v>0</v>
      </c>
      <c r="FL88" s="300">
        <f t="shared" si="284"/>
        <v>0</v>
      </c>
      <c r="FM88" s="300">
        <f t="shared" si="285"/>
        <v>0</v>
      </c>
      <c r="FN88" s="300">
        <f t="shared" si="286"/>
        <v>0</v>
      </c>
      <c r="FO88" s="300">
        <f t="shared" si="287"/>
        <v>0</v>
      </c>
      <c r="FP88" s="300">
        <f t="shared" si="288"/>
        <v>0</v>
      </c>
      <c r="FQ88" s="300">
        <f t="shared" si="289"/>
        <v>0</v>
      </c>
      <c r="FR88" s="300">
        <f t="shared" si="290"/>
        <v>0</v>
      </c>
      <c r="FS88" s="300">
        <f t="shared" si="291"/>
        <v>0</v>
      </c>
      <c r="FT88" s="300">
        <f t="shared" si="292"/>
        <v>0</v>
      </c>
      <c r="FU88" s="300">
        <f t="shared" si="293"/>
        <v>0</v>
      </c>
      <c r="FV88" s="300">
        <f t="shared" si="294"/>
        <v>0</v>
      </c>
      <c r="FW88" s="300">
        <f t="shared" si="295"/>
        <v>0</v>
      </c>
      <c r="FX88" s="300">
        <f t="shared" si="296"/>
        <v>0</v>
      </c>
      <c r="FY88" s="300">
        <f t="shared" si="297"/>
        <v>0</v>
      </c>
      <c r="FZ88" s="300">
        <f t="shared" si="298"/>
        <v>0</v>
      </c>
      <c r="GA88" s="300">
        <f t="shared" si="299"/>
        <v>0</v>
      </c>
      <c r="GB88" s="300">
        <f t="shared" si="300"/>
        <v>0</v>
      </c>
      <c r="GC88" s="300">
        <f t="shared" si="301"/>
        <v>0</v>
      </c>
      <c r="GD88" s="300">
        <f t="shared" si="302"/>
        <v>0</v>
      </c>
      <c r="GE88" s="300">
        <f t="shared" si="303"/>
        <v>0</v>
      </c>
      <c r="GF88" s="300">
        <f t="shared" si="304"/>
        <v>0</v>
      </c>
      <c r="GG88" s="300">
        <f t="shared" si="305"/>
        <v>0</v>
      </c>
      <c r="GH88" s="300">
        <f t="shared" si="306"/>
        <v>0</v>
      </c>
      <c r="GI88" s="300">
        <f t="shared" si="307"/>
        <v>0</v>
      </c>
      <c r="GJ88" s="300">
        <f t="shared" si="308"/>
        <v>0</v>
      </c>
      <c r="GK88" s="300">
        <f t="shared" si="309"/>
        <v>0</v>
      </c>
      <c r="GL88" s="300">
        <f t="shared" si="310"/>
        <v>0</v>
      </c>
      <c r="GM88" s="300">
        <f t="shared" si="311"/>
        <v>0</v>
      </c>
      <c r="GN88" s="300">
        <f t="shared" si="312"/>
        <v>0</v>
      </c>
      <c r="GO88" s="300">
        <f t="shared" si="313"/>
        <v>0</v>
      </c>
      <c r="GP88" s="300">
        <f t="shared" si="314"/>
        <v>0</v>
      </c>
      <c r="GQ88" s="300">
        <f t="shared" si="315"/>
        <v>0</v>
      </c>
      <c r="GR88" s="300">
        <f t="shared" si="316"/>
        <v>0</v>
      </c>
      <c r="GT88" s="120" t="str">
        <f>'Key assumptions'!$E$121</f>
        <v>$ Real (2024-2025)</v>
      </c>
      <c r="GU88" s="272"/>
      <c r="GV88" s="272"/>
      <c r="GW88" s="272"/>
      <c r="GX88" s="232">
        <f t="shared" si="219"/>
        <v>0</v>
      </c>
      <c r="GY88" s="232">
        <f t="shared" si="219"/>
        <v>0</v>
      </c>
      <c r="GZ88" s="232">
        <f t="shared" si="219"/>
        <v>0</v>
      </c>
      <c r="HA88" s="232">
        <f t="shared" si="218"/>
        <v>0</v>
      </c>
      <c r="HB88" s="232">
        <f t="shared" si="220"/>
        <v>0</v>
      </c>
      <c r="HC88" s="232">
        <f t="shared" si="220"/>
        <v>0</v>
      </c>
      <c r="HD88" s="232">
        <f t="shared" si="220"/>
        <v>0</v>
      </c>
      <c r="HE88" s="232">
        <f t="shared" si="220"/>
        <v>0</v>
      </c>
      <c r="HF88" s="232">
        <f t="shared" si="317"/>
        <v>0</v>
      </c>
      <c r="HG88" s="232">
        <v>0</v>
      </c>
    </row>
    <row r="89" spans="1:215" hidden="1" x14ac:dyDescent="0.2">
      <c r="A89" s="298" t="s">
        <v>234</v>
      </c>
      <c r="B89" s="334" t="s">
        <v>334</v>
      </c>
      <c r="C89" s="298" t="s">
        <v>329</v>
      </c>
      <c r="D89" s="330">
        <v>0</v>
      </c>
      <c r="E89" s="298" t="s">
        <v>330</v>
      </c>
      <c r="F89" s="299">
        <v>1</v>
      </c>
      <c r="G89" s="299"/>
      <c r="H89" s="299">
        <v>0</v>
      </c>
      <c r="I89" s="299">
        <v>0</v>
      </c>
      <c r="J89" s="299">
        <v>0</v>
      </c>
      <c r="K89" s="299">
        <v>0</v>
      </c>
      <c r="L89" s="299">
        <v>0</v>
      </c>
      <c r="M89" s="299">
        <v>0</v>
      </c>
      <c r="N89" s="299">
        <v>0</v>
      </c>
      <c r="O89" s="299">
        <v>0</v>
      </c>
      <c r="P89" s="299">
        <v>0</v>
      </c>
      <c r="Q89" s="299">
        <v>0</v>
      </c>
      <c r="R89" s="299">
        <v>0</v>
      </c>
      <c r="S89" s="299">
        <v>0</v>
      </c>
      <c r="T89" s="299">
        <v>0</v>
      </c>
      <c r="U89" s="299">
        <v>0</v>
      </c>
      <c r="V89" s="299">
        <v>0</v>
      </c>
      <c r="W89" s="299">
        <v>0</v>
      </c>
      <c r="X89" s="299">
        <v>0</v>
      </c>
      <c r="Y89" s="299">
        <v>0</v>
      </c>
      <c r="Z89" s="299">
        <v>0</v>
      </c>
      <c r="AA89" s="299">
        <v>0</v>
      </c>
      <c r="AB89" s="299">
        <v>0</v>
      </c>
      <c r="AC89" s="299">
        <v>0</v>
      </c>
      <c r="AD89" s="299">
        <v>0</v>
      </c>
      <c r="AE89" s="299">
        <v>0</v>
      </c>
      <c r="AF89" s="299">
        <v>0</v>
      </c>
      <c r="AG89" s="299">
        <v>0</v>
      </c>
      <c r="AH89" s="299">
        <v>0</v>
      </c>
      <c r="AI89" s="299">
        <v>0</v>
      </c>
      <c r="AJ89" s="299">
        <v>0</v>
      </c>
      <c r="AK89" s="299">
        <v>0</v>
      </c>
      <c r="AL89" s="299">
        <v>0</v>
      </c>
      <c r="AM89" s="299">
        <v>0</v>
      </c>
      <c r="AN89" s="299">
        <v>0</v>
      </c>
      <c r="AO89" s="299">
        <v>0</v>
      </c>
      <c r="AP89" s="299">
        <v>0</v>
      </c>
      <c r="AQ89" s="299">
        <v>0</v>
      </c>
      <c r="AR89" s="299">
        <v>0</v>
      </c>
      <c r="AS89" s="299">
        <v>0</v>
      </c>
      <c r="AT89" s="299">
        <v>0</v>
      </c>
      <c r="AU89" s="299">
        <v>0</v>
      </c>
      <c r="AV89" s="299">
        <v>0</v>
      </c>
      <c r="AW89" s="299">
        <v>0</v>
      </c>
      <c r="AX89" s="299">
        <v>0</v>
      </c>
      <c r="AY89" s="299">
        <v>0</v>
      </c>
      <c r="AZ89" s="299">
        <v>0</v>
      </c>
      <c r="BA89" s="299">
        <v>0</v>
      </c>
      <c r="BB89" s="299">
        <v>0</v>
      </c>
      <c r="BC89" s="299">
        <v>0</v>
      </c>
      <c r="BD89" s="299">
        <v>0</v>
      </c>
      <c r="BE89" s="299">
        <v>0</v>
      </c>
      <c r="BF89" s="299">
        <v>0</v>
      </c>
      <c r="BG89" s="299">
        <v>0</v>
      </c>
      <c r="BH89" s="299">
        <v>0</v>
      </c>
      <c r="BI89" s="299">
        <v>0</v>
      </c>
      <c r="BJ89" s="299">
        <v>0</v>
      </c>
      <c r="BK89" s="299">
        <v>0</v>
      </c>
      <c r="BL89" s="299">
        <v>0</v>
      </c>
      <c r="BM89" s="299">
        <v>0</v>
      </c>
      <c r="BN89" s="299">
        <v>0</v>
      </c>
      <c r="BO89" s="299">
        <v>0</v>
      </c>
      <c r="BP89" s="299">
        <v>0</v>
      </c>
      <c r="BQ89" s="299">
        <v>0</v>
      </c>
      <c r="BR89" s="299">
        <v>0</v>
      </c>
      <c r="BS89" s="299">
        <v>0</v>
      </c>
      <c r="BT89" s="299">
        <v>0</v>
      </c>
      <c r="BU89" s="299">
        <v>0</v>
      </c>
      <c r="BV89" s="299">
        <v>0</v>
      </c>
      <c r="BW89" s="299">
        <v>0</v>
      </c>
      <c r="BX89" s="299">
        <v>0</v>
      </c>
      <c r="BY89" s="299">
        <v>0</v>
      </c>
      <c r="BZ89" s="299">
        <v>0</v>
      </c>
      <c r="CA89" s="299">
        <v>0</v>
      </c>
      <c r="CB89" s="299">
        <v>0</v>
      </c>
      <c r="CC89" s="299">
        <v>0</v>
      </c>
      <c r="CD89" s="299">
        <v>0</v>
      </c>
      <c r="CE89" s="299">
        <v>0</v>
      </c>
      <c r="CF89" s="299">
        <v>0</v>
      </c>
      <c r="CG89" s="299">
        <v>0</v>
      </c>
      <c r="CH89" s="299">
        <v>0</v>
      </c>
      <c r="CI89" s="299">
        <v>0</v>
      </c>
      <c r="CJ89" s="299">
        <v>0</v>
      </c>
      <c r="CK89" s="299">
        <v>0</v>
      </c>
      <c r="CL89" s="299">
        <v>0</v>
      </c>
      <c r="CM89" s="299">
        <v>0</v>
      </c>
      <c r="CN89" s="299">
        <v>0</v>
      </c>
      <c r="CO89" s="299">
        <v>0</v>
      </c>
      <c r="CP89" s="299">
        <v>0</v>
      </c>
      <c r="CQ89" s="299">
        <v>0</v>
      </c>
      <c r="CR89" s="299">
        <v>0</v>
      </c>
      <c r="CS89" s="299">
        <v>0</v>
      </c>
      <c r="CT89" s="299">
        <v>0</v>
      </c>
      <c r="CU89" s="299">
        <v>0</v>
      </c>
      <c r="CV89" s="299">
        <v>0</v>
      </c>
      <c r="CW89" s="299">
        <v>0</v>
      </c>
      <c r="CX89" s="299">
        <v>0</v>
      </c>
      <c r="CY89" s="299">
        <v>0</v>
      </c>
      <c r="DA89" s="300">
        <f t="shared" si="221"/>
        <v>0</v>
      </c>
      <c r="DB89" s="300">
        <f t="shared" si="222"/>
        <v>0</v>
      </c>
      <c r="DC89" s="300">
        <f t="shared" si="223"/>
        <v>0</v>
      </c>
      <c r="DD89" s="300">
        <f t="shared" si="224"/>
        <v>0</v>
      </c>
      <c r="DE89" s="300">
        <f t="shared" si="225"/>
        <v>0</v>
      </c>
      <c r="DF89" s="300">
        <f t="shared" si="226"/>
        <v>0</v>
      </c>
      <c r="DG89" s="300">
        <f t="shared" si="227"/>
        <v>0</v>
      </c>
      <c r="DH89" s="300">
        <f t="shared" si="228"/>
        <v>0</v>
      </c>
      <c r="DI89" s="300">
        <f t="shared" si="229"/>
        <v>0</v>
      </c>
      <c r="DJ89" s="300">
        <f t="shared" si="230"/>
        <v>0</v>
      </c>
      <c r="DK89" s="300">
        <f t="shared" si="231"/>
        <v>0</v>
      </c>
      <c r="DL89" s="300">
        <f t="shared" si="232"/>
        <v>0</v>
      </c>
      <c r="DM89" s="300">
        <f t="shared" si="233"/>
        <v>0</v>
      </c>
      <c r="DN89" s="300">
        <f t="shared" si="234"/>
        <v>0</v>
      </c>
      <c r="DO89" s="300">
        <f t="shared" si="235"/>
        <v>0</v>
      </c>
      <c r="DP89" s="300">
        <f t="shared" si="236"/>
        <v>0</v>
      </c>
      <c r="DQ89" s="300">
        <f t="shared" si="237"/>
        <v>0</v>
      </c>
      <c r="DR89" s="300">
        <f t="shared" si="238"/>
        <v>0</v>
      </c>
      <c r="DS89" s="300">
        <f t="shared" si="239"/>
        <v>0</v>
      </c>
      <c r="DT89" s="300">
        <f t="shared" si="240"/>
        <v>0</v>
      </c>
      <c r="DU89" s="300">
        <f t="shared" si="241"/>
        <v>0</v>
      </c>
      <c r="DV89" s="300">
        <f t="shared" si="242"/>
        <v>0</v>
      </c>
      <c r="DW89" s="300">
        <f t="shared" si="243"/>
        <v>0</v>
      </c>
      <c r="DX89" s="300">
        <f t="shared" si="244"/>
        <v>0</v>
      </c>
      <c r="DY89" s="300">
        <f t="shared" si="245"/>
        <v>0</v>
      </c>
      <c r="DZ89" s="300">
        <f t="shared" si="246"/>
        <v>0</v>
      </c>
      <c r="EA89" s="300">
        <f t="shared" si="247"/>
        <v>0</v>
      </c>
      <c r="EB89" s="300">
        <f t="shared" si="248"/>
        <v>0</v>
      </c>
      <c r="EC89" s="300">
        <f t="shared" si="249"/>
        <v>0</v>
      </c>
      <c r="ED89" s="300">
        <f t="shared" si="250"/>
        <v>0</v>
      </c>
      <c r="EE89" s="300">
        <f t="shared" si="251"/>
        <v>0</v>
      </c>
      <c r="EF89" s="300">
        <f t="shared" si="252"/>
        <v>0</v>
      </c>
      <c r="EG89" s="300">
        <f t="shared" si="253"/>
        <v>0</v>
      </c>
      <c r="EH89" s="300">
        <f t="shared" si="254"/>
        <v>0</v>
      </c>
      <c r="EI89" s="300">
        <f t="shared" si="255"/>
        <v>0</v>
      </c>
      <c r="EJ89" s="300">
        <f t="shared" si="256"/>
        <v>0</v>
      </c>
      <c r="EK89" s="300">
        <f t="shared" si="257"/>
        <v>0</v>
      </c>
      <c r="EL89" s="300">
        <f t="shared" si="258"/>
        <v>0</v>
      </c>
      <c r="EM89" s="300">
        <f t="shared" si="259"/>
        <v>0</v>
      </c>
      <c r="EN89" s="300">
        <f t="shared" si="260"/>
        <v>0</v>
      </c>
      <c r="EO89" s="300">
        <f t="shared" si="261"/>
        <v>0</v>
      </c>
      <c r="EP89" s="300">
        <f t="shared" si="262"/>
        <v>0</v>
      </c>
      <c r="EQ89" s="300">
        <f t="shared" si="263"/>
        <v>0</v>
      </c>
      <c r="ER89" s="300">
        <f t="shared" si="264"/>
        <v>0</v>
      </c>
      <c r="ES89" s="300">
        <f t="shared" si="265"/>
        <v>0</v>
      </c>
      <c r="ET89" s="300">
        <f t="shared" si="266"/>
        <v>0</v>
      </c>
      <c r="EU89" s="300">
        <f t="shared" si="267"/>
        <v>0</v>
      </c>
      <c r="EV89" s="300">
        <f t="shared" si="268"/>
        <v>0</v>
      </c>
      <c r="EW89" s="300">
        <f t="shared" si="269"/>
        <v>0</v>
      </c>
      <c r="EX89" s="300">
        <f t="shared" si="270"/>
        <v>0</v>
      </c>
      <c r="EY89" s="300">
        <f t="shared" si="271"/>
        <v>0</v>
      </c>
      <c r="EZ89" s="300">
        <f t="shared" si="272"/>
        <v>0</v>
      </c>
      <c r="FA89" s="300">
        <f t="shared" si="273"/>
        <v>0</v>
      </c>
      <c r="FB89" s="300">
        <f t="shared" si="274"/>
        <v>0</v>
      </c>
      <c r="FC89" s="300">
        <f t="shared" si="275"/>
        <v>0</v>
      </c>
      <c r="FD89" s="300">
        <f t="shared" si="276"/>
        <v>0</v>
      </c>
      <c r="FE89" s="300">
        <f t="shared" si="277"/>
        <v>0</v>
      </c>
      <c r="FF89" s="300">
        <f t="shared" si="278"/>
        <v>0</v>
      </c>
      <c r="FG89" s="300">
        <f t="shared" si="279"/>
        <v>0</v>
      </c>
      <c r="FH89" s="300">
        <f t="shared" si="280"/>
        <v>0</v>
      </c>
      <c r="FI89" s="300">
        <f t="shared" si="281"/>
        <v>0</v>
      </c>
      <c r="FJ89" s="300">
        <f t="shared" si="282"/>
        <v>0</v>
      </c>
      <c r="FK89" s="300">
        <f t="shared" si="283"/>
        <v>0</v>
      </c>
      <c r="FL89" s="300">
        <f t="shared" si="284"/>
        <v>0</v>
      </c>
      <c r="FM89" s="300">
        <f t="shared" si="285"/>
        <v>0</v>
      </c>
      <c r="FN89" s="300">
        <f t="shared" si="286"/>
        <v>0</v>
      </c>
      <c r="FO89" s="300">
        <f t="shared" si="287"/>
        <v>0</v>
      </c>
      <c r="FP89" s="300">
        <f t="shared" si="288"/>
        <v>0</v>
      </c>
      <c r="FQ89" s="300">
        <f t="shared" si="289"/>
        <v>0</v>
      </c>
      <c r="FR89" s="300">
        <f t="shared" si="290"/>
        <v>0</v>
      </c>
      <c r="FS89" s="300">
        <f t="shared" si="291"/>
        <v>0</v>
      </c>
      <c r="FT89" s="300">
        <f t="shared" si="292"/>
        <v>0</v>
      </c>
      <c r="FU89" s="300">
        <f t="shared" si="293"/>
        <v>0</v>
      </c>
      <c r="FV89" s="300">
        <f t="shared" si="294"/>
        <v>0</v>
      </c>
      <c r="FW89" s="300">
        <f t="shared" si="295"/>
        <v>0</v>
      </c>
      <c r="FX89" s="300">
        <f t="shared" si="296"/>
        <v>0</v>
      </c>
      <c r="FY89" s="300">
        <f t="shared" si="297"/>
        <v>0</v>
      </c>
      <c r="FZ89" s="300">
        <f t="shared" si="298"/>
        <v>0</v>
      </c>
      <c r="GA89" s="300">
        <f t="shared" si="299"/>
        <v>0</v>
      </c>
      <c r="GB89" s="300">
        <f t="shared" si="300"/>
        <v>0</v>
      </c>
      <c r="GC89" s="300">
        <f t="shared" si="301"/>
        <v>0</v>
      </c>
      <c r="GD89" s="300">
        <f t="shared" si="302"/>
        <v>0</v>
      </c>
      <c r="GE89" s="300">
        <f t="shared" si="303"/>
        <v>0</v>
      </c>
      <c r="GF89" s="300">
        <f t="shared" si="304"/>
        <v>0</v>
      </c>
      <c r="GG89" s="300">
        <f t="shared" si="305"/>
        <v>0</v>
      </c>
      <c r="GH89" s="300">
        <f t="shared" si="306"/>
        <v>0</v>
      </c>
      <c r="GI89" s="300">
        <f t="shared" si="307"/>
        <v>0</v>
      </c>
      <c r="GJ89" s="300">
        <f t="shared" si="308"/>
        <v>0</v>
      </c>
      <c r="GK89" s="300">
        <f t="shared" si="309"/>
        <v>0</v>
      </c>
      <c r="GL89" s="300">
        <f t="shared" si="310"/>
        <v>0</v>
      </c>
      <c r="GM89" s="300">
        <f t="shared" si="311"/>
        <v>0</v>
      </c>
      <c r="GN89" s="300">
        <f t="shared" si="312"/>
        <v>0</v>
      </c>
      <c r="GO89" s="300">
        <f t="shared" si="313"/>
        <v>0</v>
      </c>
      <c r="GP89" s="300">
        <f t="shared" si="314"/>
        <v>0</v>
      </c>
      <c r="GQ89" s="300">
        <f t="shared" si="315"/>
        <v>0</v>
      </c>
      <c r="GR89" s="300">
        <f t="shared" si="316"/>
        <v>0</v>
      </c>
      <c r="GT89" s="120" t="str">
        <f>'Key assumptions'!$E$121</f>
        <v>$ Real (2024-2025)</v>
      </c>
      <c r="GU89" s="272"/>
      <c r="GV89" s="272"/>
      <c r="GW89" s="272"/>
      <c r="GX89" s="232">
        <f t="shared" si="219"/>
        <v>0</v>
      </c>
      <c r="GY89" s="232">
        <f t="shared" si="219"/>
        <v>0</v>
      </c>
      <c r="GZ89" s="232">
        <f t="shared" si="219"/>
        <v>0</v>
      </c>
      <c r="HA89" s="232">
        <f t="shared" si="218"/>
        <v>0</v>
      </c>
      <c r="HB89" s="232">
        <f t="shared" si="220"/>
        <v>0</v>
      </c>
      <c r="HC89" s="232">
        <f t="shared" si="220"/>
        <v>0</v>
      </c>
      <c r="HD89" s="232">
        <f t="shared" si="220"/>
        <v>0</v>
      </c>
      <c r="HE89" s="232">
        <f t="shared" si="220"/>
        <v>0</v>
      </c>
      <c r="HF89" s="232">
        <f t="shared" si="317"/>
        <v>0</v>
      </c>
      <c r="HG89" s="232">
        <v>0</v>
      </c>
    </row>
    <row r="90" spans="1:215" hidden="1" x14ac:dyDescent="0.2">
      <c r="A90" s="298"/>
      <c r="B90" s="298"/>
      <c r="C90" s="298"/>
      <c r="D90" s="298"/>
      <c r="E90" s="298"/>
      <c r="F90" s="299"/>
      <c r="G90" s="299"/>
      <c r="H90" s="299">
        <v>0</v>
      </c>
      <c r="I90" s="299">
        <v>0</v>
      </c>
      <c r="J90" s="299">
        <v>0</v>
      </c>
      <c r="K90" s="299">
        <v>0</v>
      </c>
      <c r="L90" s="299">
        <v>0</v>
      </c>
      <c r="M90" s="299">
        <v>0</v>
      </c>
      <c r="N90" s="299">
        <v>0</v>
      </c>
      <c r="O90" s="299">
        <v>0</v>
      </c>
      <c r="P90" s="299">
        <v>0</v>
      </c>
      <c r="Q90" s="299">
        <v>0</v>
      </c>
      <c r="R90" s="299">
        <v>0</v>
      </c>
      <c r="S90" s="299">
        <v>0</v>
      </c>
      <c r="T90" s="299">
        <v>0</v>
      </c>
      <c r="U90" s="299">
        <v>0</v>
      </c>
      <c r="V90" s="299">
        <v>0</v>
      </c>
      <c r="W90" s="299">
        <v>0</v>
      </c>
      <c r="X90" s="299">
        <v>0</v>
      </c>
      <c r="Y90" s="299">
        <v>0</v>
      </c>
      <c r="Z90" s="299">
        <v>0</v>
      </c>
      <c r="AA90" s="299">
        <v>0</v>
      </c>
      <c r="AB90" s="299">
        <v>0</v>
      </c>
      <c r="AC90" s="299">
        <v>0</v>
      </c>
      <c r="AD90" s="299">
        <v>0</v>
      </c>
      <c r="AE90" s="299">
        <v>0</v>
      </c>
      <c r="AF90" s="299">
        <v>0</v>
      </c>
      <c r="AG90" s="299">
        <v>0</v>
      </c>
      <c r="AH90" s="299">
        <v>0</v>
      </c>
      <c r="AI90" s="299">
        <v>0</v>
      </c>
      <c r="AJ90" s="299">
        <v>0</v>
      </c>
      <c r="AK90" s="299">
        <v>0</v>
      </c>
      <c r="AL90" s="299">
        <v>0</v>
      </c>
      <c r="AM90" s="299">
        <v>0</v>
      </c>
      <c r="AN90" s="299">
        <v>0</v>
      </c>
      <c r="AO90" s="299">
        <v>0</v>
      </c>
      <c r="AP90" s="299">
        <v>0</v>
      </c>
      <c r="AQ90" s="299">
        <v>0</v>
      </c>
      <c r="AR90" s="299">
        <v>0</v>
      </c>
      <c r="AS90" s="299">
        <v>0</v>
      </c>
      <c r="AT90" s="299">
        <v>0</v>
      </c>
      <c r="AU90" s="299">
        <v>0</v>
      </c>
      <c r="AV90" s="299">
        <v>0</v>
      </c>
      <c r="AW90" s="299">
        <v>0</v>
      </c>
      <c r="AX90" s="299">
        <v>0</v>
      </c>
      <c r="AY90" s="299">
        <v>0</v>
      </c>
      <c r="AZ90" s="299">
        <v>0</v>
      </c>
      <c r="BA90" s="299">
        <v>0</v>
      </c>
      <c r="BB90" s="299">
        <v>0</v>
      </c>
      <c r="BC90" s="299">
        <v>0</v>
      </c>
      <c r="BD90" s="299">
        <v>0</v>
      </c>
      <c r="BE90" s="299">
        <v>0</v>
      </c>
      <c r="BF90" s="299">
        <v>0</v>
      </c>
      <c r="BG90" s="299">
        <v>0</v>
      </c>
      <c r="BH90" s="299">
        <v>0</v>
      </c>
      <c r="BI90" s="299">
        <v>0</v>
      </c>
      <c r="BJ90" s="299">
        <v>0</v>
      </c>
      <c r="BK90" s="299">
        <v>0</v>
      </c>
      <c r="BL90" s="299">
        <v>0</v>
      </c>
      <c r="BM90" s="299">
        <v>0</v>
      </c>
      <c r="BN90" s="299">
        <v>0</v>
      </c>
      <c r="BO90" s="299">
        <v>0</v>
      </c>
      <c r="BP90" s="299">
        <v>0</v>
      </c>
      <c r="BQ90" s="299">
        <v>0</v>
      </c>
      <c r="BR90" s="299">
        <v>0</v>
      </c>
      <c r="BS90" s="299">
        <v>0</v>
      </c>
      <c r="BT90" s="299">
        <v>0</v>
      </c>
      <c r="BU90" s="299">
        <v>0</v>
      </c>
      <c r="BV90" s="299">
        <v>0</v>
      </c>
      <c r="BW90" s="299">
        <v>0</v>
      </c>
      <c r="BX90" s="299">
        <v>0</v>
      </c>
      <c r="BY90" s="299">
        <v>0</v>
      </c>
      <c r="BZ90" s="299">
        <v>0</v>
      </c>
      <c r="CA90" s="299">
        <v>0</v>
      </c>
      <c r="CB90" s="299">
        <v>0</v>
      </c>
      <c r="CC90" s="299">
        <v>0</v>
      </c>
      <c r="CD90" s="299">
        <v>0</v>
      </c>
      <c r="CE90" s="299">
        <v>0</v>
      </c>
      <c r="CF90" s="299">
        <v>0</v>
      </c>
      <c r="CG90" s="299">
        <v>0</v>
      </c>
      <c r="CH90" s="299">
        <v>0</v>
      </c>
      <c r="CI90" s="299">
        <v>0</v>
      </c>
      <c r="CJ90" s="299">
        <v>0</v>
      </c>
      <c r="CK90" s="299">
        <v>0</v>
      </c>
      <c r="CL90" s="299">
        <v>0</v>
      </c>
      <c r="CM90" s="299">
        <v>0</v>
      </c>
      <c r="CN90" s="299">
        <v>0</v>
      </c>
      <c r="CO90" s="299">
        <v>0</v>
      </c>
      <c r="CP90" s="299">
        <v>0</v>
      </c>
      <c r="CQ90" s="299">
        <v>0</v>
      </c>
      <c r="CR90" s="299">
        <v>0</v>
      </c>
      <c r="CS90" s="299">
        <v>0</v>
      </c>
      <c r="CT90" s="299">
        <v>0</v>
      </c>
      <c r="CU90" s="299">
        <v>0</v>
      </c>
      <c r="CV90" s="299">
        <v>0</v>
      </c>
      <c r="CW90" s="299">
        <v>0</v>
      </c>
      <c r="CX90" s="299">
        <v>0</v>
      </c>
      <c r="CY90" s="299">
        <v>0</v>
      </c>
      <c r="DA90" s="300">
        <f t="shared" si="221"/>
        <v>0</v>
      </c>
      <c r="DB90" s="300">
        <f t="shared" si="222"/>
        <v>0</v>
      </c>
      <c r="DC90" s="300">
        <f t="shared" si="223"/>
        <v>0</v>
      </c>
      <c r="DD90" s="300">
        <f t="shared" si="224"/>
        <v>0</v>
      </c>
      <c r="DE90" s="300">
        <f t="shared" si="225"/>
        <v>0</v>
      </c>
      <c r="DF90" s="300">
        <f t="shared" si="226"/>
        <v>0</v>
      </c>
      <c r="DG90" s="300">
        <f t="shared" si="227"/>
        <v>0</v>
      </c>
      <c r="DH90" s="300">
        <f t="shared" si="228"/>
        <v>0</v>
      </c>
      <c r="DI90" s="300">
        <f t="shared" si="229"/>
        <v>0</v>
      </c>
      <c r="DJ90" s="300">
        <f t="shared" si="230"/>
        <v>0</v>
      </c>
      <c r="DK90" s="300">
        <f t="shared" si="231"/>
        <v>0</v>
      </c>
      <c r="DL90" s="300">
        <f t="shared" si="232"/>
        <v>0</v>
      </c>
      <c r="DM90" s="300">
        <f t="shared" si="233"/>
        <v>0</v>
      </c>
      <c r="DN90" s="300">
        <f t="shared" si="234"/>
        <v>0</v>
      </c>
      <c r="DO90" s="300">
        <f t="shared" si="235"/>
        <v>0</v>
      </c>
      <c r="DP90" s="300">
        <f t="shared" si="236"/>
        <v>0</v>
      </c>
      <c r="DQ90" s="300">
        <f t="shared" si="237"/>
        <v>0</v>
      </c>
      <c r="DR90" s="300">
        <f t="shared" si="238"/>
        <v>0</v>
      </c>
      <c r="DS90" s="300">
        <f t="shared" si="239"/>
        <v>0</v>
      </c>
      <c r="DT90" s="300">
        <f t="shared" si="240"/>
        <v>0</v>
      </c>
      <c r="DU90" s="300">
        <f t="shared" si="241"/>
        <v>0</v>
      </c>
      <c r="DV90" s="300">
        <f t="shared" si="242"/>
        <v>0</v>
      </c>
      <c r="DW90" s="300">
        <f t="shared" si="243"/>
        <v>0</v>
      </c>
      <c r="DX90" s="300">
        <f t="shared" si="244"/>
        <v>0</v>
      </c>
      <c r="DY90" s="300">
        <f t="shared" si="245"/>
        <v>0</v>
      </c>
      <c r="DZ90" s="300">
        <f t="shared" si="246"/>
        <v>0</v>
      </c>
      <c r="EA90" s="300">
        <f t="shared" si="247"/>
        <v>0</v>
      </c>
      <c r="EB90" s="300">
        <f t="shared" si="248"/>
        <v>0</v>
      </c>
      <c r="EC90" s="300">
        <f t="shared" si="249"/>
        <v>0</v>
      </c>
      <c r="ED90" s="300">
        <f t="shared" si="250"/>
        <v>0</v>
      </c>
      <c r="EE90" s="300">
        <f t="shared" si="251"/>
        <v>0</v>
      </c>
      <c r="EF90" s="300">
        <f t="shared" si="252"/>
        <v>0</v>
      </c>
      <c r="EG90" s="300">
        <f t="shared" si="253"/>
        <v>0</v>
      </c>
      <c r="EH90" s="300">
        <f t="shared" si="254"/>
        <v>0</v>
      </c>
      <c r="EI90" s="300">
        <f t="shared" si="255"/>
        <v>0</v>
      </c>
      <c r="EJ90" s="300">
        <f t="shared" si="256"/>
        <v>0</v>
      </c>
      <c r="EK90" s="300">
        <f t="shared" si="257"/>
        <v>0</v>
      </c>
      <c r="EL90" s="300">
        <f t="shared" si="258"/>
        <v>0</v>
      </c>
      <c r="EM90" s="300">
        <f t="shared" si="259"/>
        <v>0</v>
      </c>
      <c r="EN90" s="300">
        <f t="shared" si="260"/>
        <v>0</v>
      </c>
      <c r="EO90" s="300">
        <f t="shared" si="261"/>
        <v>0</v>
      </c>
      <c r="EP90" s="300">
        <f t="shared" si="262"/>
        <v>0</v>
      </c>
      <c r="EQ90" s="300">
        <f t="shared" si="263"/>
        <v>0</v>
      </c>
      <c r="ER90" s="300">
        <f t="shared" si="264"/>
        <v>0</v>
      </c>
      <c r="ES90" s="300">
        <f t="shared" si="265"/>
        <v>0</v>
      </c>
      <c r="ET90" s="300">
        <f t="shared" si="266"/>
        <v>0</v>
      </c>
      <c r="EU90" s="300">
        <f t="shared" si="267"/>
        <v>0</v>
      </c>
      <c r="EV90" s="300">
        <f t="shared" si="268"/>
        <v>0</v>
      </c>
      <c r="EW90" s="300">
        <f t="shared" si="269"/>
        <v>0</v>
      </c>
      <c r="EX90" s="300">
        <f t="shared" si="270"/>
        <v>0</v>
      </c>
      <c r="EY90" s="300">
        <f t="shared" si="271"/>
        <v>0</v>
      </c>
      <c r="EZ90" s="300">
        <f t="shared" si="272"/>
        <v>0</v>
      </c>
      <c r="FA90" s="300">
        <f t="shared" si="273"/>
        <v>0</v>
      </c>
      <c r="FB90" s="300">
        <f t="shared" si="274"/>
        <v>0</v>
      </c>
      <c r="FC90" s="300">
        <f t="shared" si="275"/>
        <v>0</v>
      </c>
      <c r="FD90" s="300">
        <f t="shared" si="276"/>
        <v>0</v>
      </c>
      <c r="FE90" s="300">
        <f t="shared" si="277"/>
        <v>0</v>
      </c>
      <c r="FF90" s="300">
        <f t="shared" si="278"/>
        <v>0</v>
      </c>
      <c r="FG90" s="300">
        <f t="shared" si="279"/>
        <v>0</v>
      </c>
      <c r="FH90" s="300">
        <f t="shared" si="280"/>
        <v>0</v>
      </c>
      <c r="FI90" s="300">
        <f t="shared" si="281"/>
        <v>0</v>
      </c>
      <c r="FJ90" s="300">
        <f t="shared" si="282"/>
        <v>0</v>
      </c>
      <c r="FK90" s="300">
        <f t="shared" si="283"/>
        <v>0</v>
      </c>
      <c r="FL90" s="300">
        <f t="shared" si="284"/>
        <v>0</v>
      </c>
      <c r="FM90" s="300">
        <f t="shared" si="285"/>
        <v>0</v>
      </c>
      <c r="FN90" s="300">
        <f t="shared" si="286"/>
        <v>0</v>
      </c>
      <c r="FO90" s="300">
        <f t="shared" si="287"/>
        <v>0</v>
      </c>
      <c r="FP90" s="300">
        <f t="shared" si="288"/>
        <v>0</v>
      </c>
      <c r="FQ90" s="300">
        <f t="shared" si="289"/>
        <v>0</v>
      </c>
      <c r="FR90" s="300">
        <f t="shared" si="290"/>
        <v>0</v>
      </c>
      <c r="FS90" s="300">
        <f t="shared" si="291"/>
        <v>0</v>
      </c>
      <c r="FT90" s="300">
        <f t="shared" si="292"/>
        <v>0</v>
      </c>
      <c r="FU90" s="300">
        <f t="shared" si="293"/>
        <v>0</v>
      </c>
      <c r="FV90" s="300">
        <f t="shared" si="294"/>
        <v>0</v>
      </c>
      <c r="FW90" s="300">
        <f t="shared" si="295"/>
        <v>0</v>
      </c>
      <c r="FX90" s="300">
        <f t="shared" si="296"/>
        <v>0</v>
      </c>
      <c r="FY90" s="300">
        <f t="shared" si="297"/>
        <v>0</v>
      </c>
      <c r="FZ90" s="300">
        <f t="shared" si="298"/>
        <v>0</v>
      </c>
      <c r="GA90" s="300">
        <f t="shared" si="299"/>
        <v>0</v>
      </c>
      <c r="GB90" s="300">
        <f t="shared" si="300"/>
        <v>0</v>
      </c>
      <c r="GC90" s="300">
        <f t="shared" si="301"/>
        <v>0</v>
      </c>
      <c r="GD90" s="300">
        <f t="shared" si="302"/>
        <v>0</v>
      </c>
      <c r="GE90" s="300">
        <f t="shared" si="303"/>
        <v>0</v>
      </c>
      <c r="GF90" s="300">
        <f t="shared" si="304"/>
        <v>0</v>
      </c>
      <c r="GG90" s="300">
        <f t="shared" si="305"/>
        <v>0</v>
      </c>
      <c r="GH90" s="300">
        <f t="shared" si="306"/>
        <v>0</v>
      </c>
      <c r="GI90" s="300">
        <f t="shared" si="307"/>
        <v>0</v>
      </c>
      <c r="GJ90" s="300">
        <f t="shared" si="308"/>
        <v>0</v>
      </c>
      <c r="GK90" s="300">
        <f t="shared" si="309"/>
        <v>0</v>
      </c>
      <c r="GL90" s="300">
        <f t="shared" si="310"/>
        <v>0</v>
      </c>
      <c r="GM90" s="300">
        <f t="shared" si="311"/>
        <v>0</v>
      </c>
      <c r="GN90" s="300">
        <f t="shared" si="312"/>
        <v>0</v>
      </c>
      <c r="GO90" s="300">
        <f t="shared" si="313"/>
        <v>0</v>
      </c>
      <c r="GP90" s="300">
        <f t="shared" si="314"/>
        <v>0</v>
      </c>
      <c r="GQ90" s="300">
        <f t="shared" si="315"/>
        <v>0</v>
      </c>
      <c r="GR90" s="300">
        <f t="shared" si="316"/>
        <v>0</v>
      </c>
      <c r="GT90" s="120" t="str">
        <f>'Key assumptions'!$E$121</f>
        <v>$ Real (2024-2025)</v>
      </c>
      <c r="GU90" s="272"/>
      <c r="GV90" s="272"/>
      <c r="GW90" s="272"/>
      <c r="GX90" s="232">
        <f t="shared" si="219"/>
        <v>0</v>
      </c>
      <c r="GY90" s="232">
        <f t="shared" si="219"/>
        <v>0</v>
      </c>
      <c r="GZ90" s="232">
        <f t="shared" si="219"/>
        <v>0</v>
      </c>
      <c r="HA90" s="232">
        <f t="shared" si="218"/>
        <v>0</v>
      </c>
      <c r="HB90" s="232">
        <f t="shared" si="220"/>
        <v>0</v>
      </c>
      <c r="HC90" s="232">
        <f t="shared" si="220"/>
        <v>0</v>
      </c>
      <c r="HD90" s="232">
        <f t="shared" si="220"/>
        <v>0</v>
      </c>
      <c r="HE90" s="232">
        <f t="shared" si="220"/>
        <v>0</v>
      </c>
      <c r="HF90" s="232">
        <f t="shared" si="317"/>
        <v>0</v>
      </c>
      <c r="HG90" s="232">
        <v>0</v>
      </c>
    </row>
    <row r="91" spans="1:215" hidden="1" x14ac:dyDescent="0.2">
      <c r="A91" s="298"/>
      <c r="B91" s="298"/>
      <c r="C91" s="298"/>
      <c r="D91" s="298"/>
      <c r="E91" s="298"/>
      <c r="F91" s="299"/>
      <c r="G91" s="299"/>
      <c r="H91" s="299"/>
      <c r="I91" s="299"/>
      <c r="J91" s="299"/>
      <c r="K91" s="299"/>
      <c r="L91" s="299"/>
      <c r="M91" s="299"/>
      <c r="N91" s="299"/>
      <c r="O91" s="299"/>
      <c r="P91" s="299"/>
      <c r="Q91" s="299"/>
      <c r="R91" s="299"/>
      <c r="S91" s="299"/>
      <c r="T91" s="299"/>
      <c r="U91" s="299"/>
      <c r="V91" s="299"/>
      <c r="W91" s="299"/>
      <c r="X91" s="299"/>
      <c r="Y91" s="299"/>
      <c r="Z91" s="299"/>
      <c r="AA91" s="299"/>
      <c r="AB91" s="299"/>
      <c r="AC91" s="299"/>
      <c r="AD91" s="299"/>
      <c r="AE91" s="299"/>
      <c r="AF91" s="299"/>
      <c r="AG91" s="299"/>
      <c r="AH91" s="299"/>
      <c r="AI91" s="299"/>
      <c r="AJ91" s="299"/>
      <c r="AK91" s="299"/>
      <c r="AL91" s="299"/>
      <c r="AM91" s="299"/>
      <c r="AN91" s="299"/>
      <c r="AO91" s="299"/>
      <c r="AP91" s="299"/>
      <c r="AQ91" s="299"/>
      <c r="AR91" s="299"/>
      <c r="AS91" s="299"/>
      <c r="AT91" s="299"/>
      <c r="AU91" s="299"/>
      <c r="AV91" s="299"/>
      <c r="AW91" s="299"/>
      <c r="AX91" s="299"/>
      <c r="AY91" s="299"/>
      <c r="AZ91" s="299"/>
      <c r="BA91" s="299"/>
      <c r="BB91" s="299"/>
      <c r="BC91" s="299"/>
      <c r="BD91" s="299"/>
      <c r="BE91" s="299"/>
      <c r="BF91" s="299"/>
      <c r="BG91" s="299"/>
      <c r="BH91" s="299"/>
      <c r="BI91" s="299"/>
      <c r="BJ91" s="299"/>
      <c r="BK91" s="299"/>
      <c r="BL91" s="299"/>
      <c r="BM91" s="299"/>
      <c r="BN91" s="299"/>
      <c r="BO91" s="299"/>
      <c r="BP91" s="299"/>
      <c r="BQ91" s="299"/>
      <c r="BR91" s="299"/>
      <c r="BS91" s="299"/>
      <c r="BT91" s="299"/>
      <c r="BU91" s="299"/>
      <c r="BV91" s="299"/>
      <c r="BW91" s="299"/>
      <c r="BX91" s="299"/>
      <c r="BY91" s="299"/>
      <c r="BZ91" s="299"/>
      <c r="CA91" s="299"/>
      <c r="CB91" s="299"/>
      <c r="CC91" s="299"/>
      <c r="CD91" s="299"/>
      <c r="CE91" s="299"/>
      <c r="CF91" s="299"/>
      <c r="CG91" s="299"/>
      <c r="CH91" s="299"/>
      <c r="CI91" s="299"/>
      <c r="CJ91" s="299"/>
      <c r="CK91" s="299"/>
      <c r="CL91" s="299"/>
      <c r="CM91" s="299"/>
      <c r="CN91" s="299"/>
      <c r="CO91" s="299"/>
      <c r="CP91" s="299"/>
      <c r="CQ91" s="299"/>
      <c r="CR91" s="299"/>
      <c r="CS91" s="299"/>
      <c r="CT91" s="299"/>
      <c r="CU91" s="299"/>
      <c r="CV91" s="299"/>
      <c r="CW91" s="299"/>
      <c r="CX91" s="299"/>
      <c r="CY91" s="299"/>
      <c r="DA91" s="300">
        <f t="shared" si="221"/>
        <v>0</v>
      </c>
      <c r="DB91" s="300">
        <f t="shared" si="222"/>
        <v>0</v>
      </c>
      <c r="DC91" s="300">
        <f t="shared" si="223"/>
        <v>0</v>
      </c>
      <c r="DD91" s="300">
        <f t="shared" si="224"/>
        <v>0</v>
      </c>
      <c r="DE91" s="300">
        <f t="shared" si="225"/>
        <v>0</v>
      </c>
      <c r="DF91" s="300">
        <f t="shared" si="226"/>
        <v>0</v>
      </c>
      <c r="DG91" s="300">
        <f t="shared" si="227"/>
        <v>0</v>
      </c>
      <c r="DH91" s="300">
        <f t="shared" si="228"/>
        <v>0</v>
      </c>
      <c r="DI91" s="300">
        <f t="shared" si="229"/>
        <v>0</v>
      </c>
      <c r="DJ91" s="300">
        <f t="shared" si="230"/>
        <v>0</v>
      </c>
      <c r="DK91" s="300">
        <f t="shared" si="231"/>
        <v>0</v>
      </c>
      <c r="DL91" s="300">
        <f t="shared" si="232"/>
        <v>0</v>
      </c>
      <c r="DM91" s="300">
        <f t="shared" si="233"/>
        <v>0</v>
      </c>
      <c r="DN91" s="300">
        <f t="shared" si="234"/>
        <v>0</v>
      </c>
      <c r="DO91" s="300">
        <f t="shared" si="235"/>
        <v>0</v>
      </c>
      <c r="DP91" s="300">
        <f t="shared" si="236"/>
        <v>0</v>
      </c>
      <c r="DQ91" s="300">
        <f t="shared" si="237"/>
        <v>0</v>
      </c>
      <c r="DR91" s="300">
        <f t="shared" si="238"/>
        <v>0</v>
      </c>
      <c r="DS91" s="300">
        <f t="shared" si="239"/>
        <v>0</v>
      </c>
      <c r="DT91" s="300">
        <f t="shared" si="240"/>
        <v>0</v>
      </c>
      <c r="DU91" s="300">
        <f t="shared" si="241"/>
        <v>0</v>
      </c>
      <c r="DV91" s="300">
        <f t="shared" si="242"/>
        <v>0</v>
      </c>
      <c r="DW91" s="300">
        <f t="shared" si="243"/>
        <v>0</v>
      </c>
      <c r="DX91" s="300">
        <f t="shared" si="244"/>
        <v>0</v>
      </c>
      <c r="DY91" s="300">
        <f t="shared" si="245"/>
        <v>0</v>
      </c>
      <c r="DZ91" s="300">
        <f t="shared" si="246"/>
        <v>0</v>
      </c>
      <c r="EA91" s="300">
        <f t="shared" si="247"/>
        <v>0</v>
      </c>
      <c r="EB91" s="300">
        <f t="shared" si="248"/>
        <v>0</v>
      </c>
      <c r="EC91" s="300">
        <f t="shared" si="249"/>
        <v>0</v>
      </c>
      <c r="ED91" s="300">
        <f t="shared" si="250"/>
        <v>0</v>
      </c>
      <c r="EE91" s="300">
        <f t="shared" si="251"/>
        <v>0</v>
      </c>
      <c r="EF91" s="300">
        <f t="shared" si="252"/>
        <v>0</v>
      </c>
      <c r="EG91" s="300">
        <f t="shared" si="253"/>
        <v>0</v>
      </c>
      <c r="EH91" s="300">
        <f t="shared" si="254"/>
        <v>0</v>
      </c>
      <c r="EI91" s="300">
        <f t="shared" si="255"/>
        <v>0</v>
      </c>
      <c r="EJ91" s="300">
        <f t="shared" si="256"/>
        <v>0</v>
      </c>
      <c r="EK91" s="300">
        <f t="shared" si="257"/>
        <v>0</v>
      </c>
      <c r="EL91" s="300">
        <f t="shared" si="258"/>
        <v>0</v>
      </c>
      <c r="EM91" s="300">
        <f t="shared" si="259"/>
        <v>0</v>
      </c>
      <c r="EN91" s="300">
        <f t="shared" si="260"/>
        <v>0</v>
      </c>
      <c r="EO91" s="300">
        <f t="shared" si="261"/>
        <v>0</v>
      </c>
      <c r="EP91" s="300">
        <f t="shared" si="262"/>
        <v>0</v>
      </c>
      <c r="EQ91" s="300">
        <f t="shared" si="263"/>
        <v>0</v>
      </c>
      <c r="ER91" s="300">
        <f t="shared" si="264"/>
        <v>0</v>
      </c>
      <c r="ES91" s="300">
        <f t="shared" si="265"/>
        <v>0</v>
      </c>
      <c r="ET91" s="300">
        <f t="shared" si="266"/>
        <v>0</v>
      </c>
      <c r="EU91" s="300">
        <f t="shared" si="267"/>
        <v>0</v>
      </c>
      <c r="EV91" s="300">
        <f t="shared" si="268"/>
        <v>0</v>
      </c>
      <c r="EW91" s="300">
        <f t="shared" si="269"/>
        <v>0</v>
      </c>
      <c r="EX91" s="300">
        <f t="shared" si="270"/>
        <v>0</v>
      </c>
      <c r="EY91" s="300">
        <f t="shared" si="271"/>
        <v>0</v>
      </c>
      <c r="EZ91" s="300">
        <f t="shared" si="272"/>
        <v>0</v>
      </c>
      <c r="FA91" s="300">
        <f t="shared" si="273"/>
        <v>0</v>
      </c>
      <c r="FB91" s="300">
        <f t="shared" si="274"/>
        <v>0</v>
      </c>
      <c r="FC91" s="300">
        <f t="shared" si="275"/>
        <v>0</v>
      </c>
      <c r="FD91" s="300">
        <f t="shared" si="276"/>
        <v>0</v>
      </c>
      <c r="FE91" s="300">
        <f t="shared" si="277"/>
        <v>0</v>
      </c>
      <c r="FF91" s="300">
        <f t="shared" si="278"/>
        <v>0</v>
      </c>
      <c r="FG91" s="300">
        <f t="shared" si="279"/>
        <v>0</v>
      </c>
      <c r="FH91" s="300">
        <f t="shared" si="280"/>
        <v>0</v>
      </c>
      <c r="FI91" s="300">
        <f t="shared" si="281"/>
        <v>0</v>
      </c>
      <c r="FJ91" s="300">
        <f t="shared" si="282"/>
        <v>0</v>
      </c>
      <c r="FK91" s="300">
        <f t="shared" si="283"/>
        <v>0</v>
      </c>
      <c r="FL91" s="300">
        <f t="shared" si="284"/>
        <v>0</v>
      </c>
      <c r="FM91" s="300">
        <f t="shared" si="285"/>
        <v>0</v>
      </c>
      <c r="FN91" s="300">
        <f t="shared" si="286"/>
        <v>0</v>
      </c>
      <c r="FO91" s="300">
        <f t="shared" si="287"/>
        <v>0</v>
      </c>
      <c r="FP91" s="300">
        <f t="shared" si="288"/>
        <v>0</v>
      </c>
      <c r="FQ91" s="300">
        <f t="shared" si="289"/>
        <v>0</v>
      </c>
      <c r="FR91" s="300">
        <f t="shared" si="290"/>
        <v>0</v>
      </c>
      <c r="FS91" s="300">
        <f t="shared" si="291"/>
        <v>0</v>
      </c>
      <c r="FT91" s="300">
        <f t="shared" si="292"/>
        <v>0</v>
      </c>
      <c r="FU91" s="300">
        <f t="shared" si="293"/>
        <v>0</v>
      </c>
      <c r="FV91" s="300">
        <f t="shared" si="294"/>
        <v>0</v>
      </c>
      <c r="FW91" s="300">
        <f t="shared" si="295"/>
        <v>0</v>
      </c>
      <c r="FX91" s="300">
        <f t="shared" si="296"/>
        <v>0</v>
      </c>
      <c r="FY91" s="300">
        <f t="shared" si="297"/>
        <v>0</v>
      </c>
      <c r="FZ91" s="300">
        <f t="shared" si="298"/>
        <v>0</v>
      </c>
      <c r="GA91" s="300">
        <f t="shared" si="299"/>
        <v>0</v>
      </c>
      <c r="GB91" s="300">
        <f t="shared" si="300"/>
        <v>0</v>
      </c>
      <c r="GC91" s="300">
        <f t="shared" si="301"/>
        <v>0</v>
      </c>
      <c r="GD91" s="300">
        <f t="shared" si="302"/>
        <v>0</v>
      </c>
      <c r="GE91" s="300">
        <f t="shared" si="303"/>
        <v>0</v>
      </c>
      <c r="GF91" s="300">
        <f t="shared" si="304"/>
        <v>0</v>
      </c>
      <c r="GG91" s="300">
        <f t="shared" si="305"/>
        <v>0</v>
      </c>
      <c r="GH91" s="300">
        <f t="shared" si="306"/>
        <v>0</v>
      </c>
      <c r="GI91" s="300">
        <f t="shared" si="307"/>
        <v>0</v>
      </c>
      <c r="GJ91" s="300">
        <f t="shared" si="308"/>
        <v>0</v>
      </c>
      <c r="GK91" s="300">
        <f t="shared" si="309"/>
        <v>0</v>
      </c>
      <c r="GL91" s="300">
        <f t="shared" si="310"/>
        <v>0</v>
      </c>
      <c r="GM91" s="300">
        <f t="shared" si="311"/>
        <v>0</v>
      </c>
      <c r="GN91" s="300">
        <f t="shared" si="312"/>
        <v>0</v>
      </c>
      <c r="GO91" s="300">
        <f t="shared" si="313"/>
        <v>0</v>
      </c>
      <c r="GP91" s="300">
        <f t="shared" si="314"/>
        <v>0</v>
      </c>
      <c r="GQ91" s="300">
        <f t="shared" si="315"/>
        <v>0</v>
      </c>
      <c r="GR91" s="300">
        <f t="shared" si="316"/>
        <v>0</v>
      </c>
      <c r="GT91" s="120" t="str">
        <f>'Key assumptions'!$E$121</f>
        <v>$ Real (2024-2025)</v>
      </c>
      <c r="GU91" s="272"/>
      <c r="GV91" s="272"/>
      <c r="GW91" s="272"/>
      <c r="GX91" s="232">
        <f t="shared" si="219"/>
        <v>0</v>
      </c>
      <c r="GY91" s="232">
        <f t="shared" si="219"/>
        <v>0</v>
      </c>
      <c r="GZ91" s="232">
        <f t="shared" si="219"/>
        <v>0</v>
      </c>
      <c r="HA91" s="232">
        <f t="shared" si="218"/>
        <v>0</v>
      </c>
      <c r="HB91" s="232">
        <f t="shared" si="220"/>
        <v>0</v>
      </c>
      <c r="HC91" s="232">
        <f t="shared" si="220"/>
        <v>0</v>
      </c>
      <c r="HD91" s="232">
        <f t="shared" si="220"/>
        <v>0</v>
      </c>
      <c r="HE91" s="232">
        <f t="shared" si="220"/>
        <v>0</v>
      </c>
      <c r="HF91" s="232">
        <f t="shared" si="317"/>
        <v>0</v>
      </c>
      <c r="HG91" s="232">
        <v>0</v>
      </c>
    </row>
    <row r="92" spans="1:215" hidden="1" x14ac:dyDescent="0.2">
      <c r="A92" s="298"/>
      <c r="B92" s="298"/>
      <c r="C92" s="298"/>
      <c r="D92" s="298"/>
      <c r="E92" s="298"/>
      <c r="F92" s="299"/>
      <c r="G92" s="299"/>
      <c r="H92" s="299"/>
      <c r="I92" s="299"/>
      <c r="J92" s="299"/>
      <c r="K92" s="299"/>
      <c r="L92" s="299"/>
      <c r="M92" s="299"/>
      <c r="N92" s="299"/>
      <c r="O92" s="299"/>
      <c r="P92" s="299"/>
      <c r="Q92" s="299"/>
      <c r="R92" s="299"/>
      <c r="S92" s="299"/>
      <c r="T92" s="299"/>
      <c r="U92" s="299"/>
      <c r="V92" s="299"/>
      <c r="W92" s="299"/>
      <c r="X92" s="299"/>
      <c r="Y92" s="299"/>
      <c r="Z92" s="299"/>
      <c r="AA92" s="299"/>
      <c r="AB92" s="299"/>
      <c r="AC92" s="299"/>
      <c r="AD92" s="299"/>
      <c r="AE92" s="299"/>
      <c r="AF92" s="299"/>
      <c r="AG92" s="299"/>
      <c r="AH92" s="299"/>
      <c r="AI92" s="299"/>
      <c r="AJ92" s="299"/>
      <c r="AK92" s="299"/>
      <c r="AL92" s="299"/>
      <c r="AM92" s="299"/>
      <c r="AN92" s="299"/>
      <c r="AO92" s="299"/>
      <c r="AP92" s="299"/>
      <c r="AQ92" s="299"/>
      <c r="AR92" s="299"/>
      <c r="AS92" s="299"/>
      <c r="AT92" s="299"/>
      <c r="AU92" s="299"/>
      <c r="AV92" s="299"/>
      <c r="AW92" s="299"/>
      <c r="AX92" s="299"/>
      <c r="AY92" s="299"/>
      <c r="AZ92" s="299"/>
      <c r="BA92" s="299"/>
      <c r="BB92" s="299"/>
      <c r="BC92" s="299"/>
      <c r="BD92" s="299"/>
      <c r="BE92" s="299"/>
      <c r="BF92" s="299"/>
      <c r="BG92" s="299"/>
      <c r="BH92" s="299"/>
      <c r="BI92" s="299"/>
      <c r="BJ92" s="299"/>
      <c r="BK92" s="299"/>
      <c r="BL92" s="299"/>
      <c r="BM92" s="299"/>
      <c r="BN92" s="299"/>
      <c r="BO92" s="299"/>
      <c r="BP92" s="299"/>
      <c r="BQ92" s="299"/>
      <c r="BR92" s="299"/>
      <c r="BS92" s="299"/>
      <c r="BT92" s="299"/>
      <c r="BU92" s="299"/>
      <c r="BV92" s="299"/>
      <c r="BW92" s="299"/>
      <c r="BX92" s="299"/>
      <c r="BY92" s="299"/>
      <c r="BZ92" s="299"/>
      <c r="CA92" s="299"/>
      <c r="CB92" s="299"/>
      <c r="CC92" s="299"/>
      <c r="CD92" s="299"/>
      <c r="CE92" s="299"/>
      <c r="CF92" s="299"/>
      <c r="CG92" s="299"/>
      <c r="CH92" s="299"/>
      <c r="CI92" s="299"/>
      <c r="CJ92" s="299"/>
      <c r="CK92" s="299"/>
      <c r="CL92" s="299"/>
      <c r="CM92" s="299"/>
      <c r="CN92" s="299"/>
      <c r="CO92" s="299"/>
      <c r="CP92" s="299"/>
      <c r="CQ92" s="299"/>
      <c r="CR92" s="299"/>
      <c r="CS92" s="299"/>
      <c r="CT92" s="299"/>
      <c r="CU92" s="299"/>
      <c r="CV92" s="299"/>
      <c r="CW92" s="299"/>
      <c r="CX92" s="299"/>
      <c r="CY92" s="299"/>
      <c r="DA92" s="300">
        <f t="shared" si="221"/>
        <v>0</v>
      </c>
      <c r="DB92" s="300">
        <f t="shared" si="222"/>
        <v>0</v>
      </c>
      <c r="DC92" s="300">
        <f t="shared" si="223"/>
        <v>0</v>
      </c>
      <c r="DD92" s="300">
        <f t="shared" si="224"/>
        <v>0</v>
      </c>
      <c r="DE92" s="300">
        <f t="shared" si="225"/>
        <v>0</v>
      </c>
      <c r="DF92" s="300">
        <f t="shared" si="226"/>
        <v>0</v>
      </c>
      <c r="DG92" s="300">
        <f t="shared" si="227"/>
        <v>0</v>
      </c>
      <c r="DH92" s="300">
        <f t="shared" si="228"/>
        <v>0</v>
      </c>
      <c r="DI92" s="300">
        <f t="shared" si="229"/>
        <v>0</v>
      </c>
      <c r="DJ92" s="300">
        <f t="shared" si="230"/>
        <v>0</v>
      </c>
      <c r="DK92" s="300">
        <f t="shared" si="231"/>
        <v>0</v>
      </c>
      <c r="DL92" s="300">
        <f t="shared" si="232"/>
        <v>0</v>
      </c>
      <c r="DM92" s="300">
        <f t="shared" si="233"/>
        <v>0</v>
      </c>
      <c r="DN92" s="300">
        <f t="shared" si="234"/>
        <v>0</v>
      </c>
      <c r="DO92" s="300">
        <f t="shared" si="235"/>
        <v>0</v>
      </c>
      <c r="DP92" s="300">
        <f t="shared" si="236"/>
        <v>0</v>
      </c>
      <c r="DQ92" s="300">
        <f t="shared" si="237"/>
        <v>0</v>
      </c>
      <c r="DR92" s="300">
        <f t="shared" si="238"/>
        <v>0</v>
      </c>
      <c r="DS92" s="300">
        <f t="shared" si="239"/>
        <v>0</v>
      </c>
      <c r="DT92" s="300">
        <f t="shared" si="240"/>
        <v>0</v>
      </c>
      <c r="DU92" s="300">
        <f t="shared" si="241"/>
        <v>0</v>
      </c>
      <c r="DV92" s="300">
        <f t="shared" si="242"/>
        <v>0</v>
      </c>
      <c r="DW92" s="300">
        <f t="shared" si="243"/>
        <v>0</v>
      </c>
      <c r="DX92" s="300">
        <f t="shared" si="244"/>
        <v>0</v>
      </c>
      <c r="DY92" s="300">
        <f t="shared" si="245"/>
        <v>0</v>
      </c>
      <c r="DZ92" s="300">
        <f t="shared" si="246"/>
        <v>0</v>
      </c>
      <c r="EA92" s="300">
        <f t="shared" si="247"/>
        <v>0</v>
      </c>
      <c r="EB92" s="300">
        <f t="shared" si="248"/>
        <v>0</v>
      </c>
      <c r="EC92" s="300">
        <f t="shared" si="249"/>
        <v>0</v>
      </c>
      <c r="ED92" s="300">
        <f t="shared" si="250"/>
        <v>0</v>
      </c>
      <c r="EE92" s="300">
        <f t="shared" si="251"/>
        <v>0</v>
      </c>
      <c r="EF92" s="300">
        <f t="shared" si="252"/>
        <v>0</v>
      </c>
      <c r="EG92" s="300">
        <f t="shared" si="253"/>
        <v>0</v>
      </c>
      <c r="EH92" s="300">
        <f t="shared" si="254"/>
        <v>0</v>
      </c>
      <c r="EI92" s="300">
        <f t="shared" si="255"/>
        <v>0</v>
      </c>
      <c r="EJ92" s="300">
        <f t="shared" si="256"/>
        <v>0</v>
      </c>
      <c r="EK92" s="300">
        <f t="shared" si="257"/>
        <v>0</v>
      </c>
      <c r="EL92" s="300">
        <f t="shared" si="258"/>
        <v>0</v>
      </c>
      <c r="EM92" s="300">
        <f t="shared" si="259"/>
        <v>0</v>
      </c>
      <c r="EN92" s="300">
        <f t="shared" si="260"/>
        <v>0</v>
      </c>
      <c r="EO92" s="300">
        <f t="shared" si="261"/>
        <v>0</v>
      </c>
      <c r="EP92" s="300">
        <f t="shared" si="262"/>
        <v>0</v>
      </c>
      <c r="EQ92" s="300">
        <f t="shared" si="263"/>
        <v>0</v>
      </c>
      <c r="ER92" s="300">
        <f t="shared" si="264"/>
        <v>0</v>
      </c>
      <c r="ES92" s="300">
        <f t="shared" si="265"/>
        <v>0</v>
      </c>
      <c r="ET92" s="300">
        <f t="shared" si="266"/>
        <v>0</v>
      </c>
      <c r="EU92" s="300">
        <f t="shared" si="267"/>
        <v>0</v>
      </c>
      <c r="EV92" s="300">
        <f t="shared" si="268"/>
        <v>0</v>
      </c>
      <c r="EW92" s="300">
        <f t="shared" si="269"/>
        <v>0</v>
      </c>
      <c r="EX92" s="300">
        <f t="shared" si="270"/>
        <v>0</v>
      </c>
      <c r="EY92" s="300">
        <f t="shared" si="271"/>
        <v>0</v>
      </c>
      <c r="EZ92" s="300">
        <f t="shared" si="272"/>
        <v>0</v>
      </c>
      <c r="FA92" s="300">
        <f t="shared" si="273"/>
        <v>0</v>
      </c>
      <c r="FB92" s="300">
        <f t="shared" si="274"/>
        <v>0</v>
      </c>
      <c r="FC92" s="300">
        <f t="shared" si="275"/>
        <v>0</v>
      </c>
      <c r="FD92" s="300">
        <f t="shared" si="276"/>
        <v>0</v>
      </c>
      <c r="FE92" s="300">
        <f t="shared" si="277"/>
        <v>0</v>
      </c>
      <c r="FF92" s="300">
        <f t="shared" si="278"/>
        <v>0</v>
      </c>
      <c r="FG92" s="300">
        <f t="shared" si="279"/>
        <v>0</v>
      </c>
      <c r="FH92" s="300">
        <f t="shared" si="280"/>
        <v>0</v>
      </c>
      <c r="FI92" s="300">
        <f t="shared" si="281"/>
        <v>0</v>
      </c>
      <c r="FJ92" s="300">
        <f t="shared" si="282"/>
        <v>0</v>
      </c>
      <c r="FK92" s="300">
        <f t="shared" si="283"/>
        <v>0</v>
      </c>
      <c r="FL92" s="300">
        <f t="shared" si="284"/>
        <v>0</v>
      </c>
      <c r="FM92" s="300">
        <f t="shared" si="285"/>
        <v>0</v>
      </c>
      <c r="FN92" s="300">
        <f t="shared" si="286"/>
        <v>0</v>
      </c>
      <c r="FO92" s="300">
        <f t="shared" si="287"/>
        <v>0</v>
      </c>
      <c r="FP92" s="300">
        <f t="shared" si="288"/>
        <v>0</v>
      </c>
      <c r="FQ92" s="300">
        <f t="shared" si="289"/>
        <v>0</v>
      </c>
      <c r="FR92" s="300">
        <f t="shared" si="290"/>
        <v>0</v>
      </c>
      <c r="FS92" s="300">
        <f t="shared" si="291"/>
        <v>0</v>
      </c>
      <c r="FT92" s="300">
        <f t="shared" si="292"/>
        <v>0</v>
      </c>
      <c r="FU92" s="300">
        <f t="shared" si="293"/>
        <v>0</v>
      </c>
      <c r="FV92" s="300">
        <f t="shared" si="294"/>
        <v>0</v>
      </c>
      <c r="FW92" s="300">
        <f t="shared" si="295"/>
        <v>0</v>
      </c>
      <c r="FX92" s="300">
        <f t="shared" si="296"/>
        <v>0</v>
      </c>
      <c r="FY92" s="300">
        <f t="shared" si="297"/>
        <v>0</v>
      </c>
      <c r="FZ92" s="300">
        <f t="shared" si="298"/>
        <v>0</v>
      </c>
      <c r="GA92" s="300">
        <f t="shared" si="299"/>
        <v>0</v>
      </c>
      <c r="GB92" s="300">
        <f t="shared" si="300"/>
        <v>0</v>
      </c>
      <c r="GC92" s="300">
        <f t="shared" si="301"/>
        <v>0</v>
      </c>
      <c r="GD92" s="300">
        <f t="shared" si="302"/>
        <v>0</v>
      </c>
      <c r="GE92" s="300">
        <f t="shared" si="303"/>
        <v>0</v>
      </c>
      <c r="GF92" s="300">
        <f t="shared" si="304"/>
        <v>0</v>
      </c>
      <c r="GG92" s="300">
        <f t="shared" si="305"/>
        <v>0</v>
      </c>
      <c r="GH92" s="300">
        <f t="shared" si="306"/>
        <v>0</v>
      </c>
      <c r="GI92" s="300">
        <f t="shared" si="307"/>
        <v>0</v>
      </c>
      <c r="GJ92" s="300">
        <f t="shared" si="308"/>
        <v>0</v>
      </c>
      <c r="GK92" s="300">
        <f t="shared" si="309"/>
        <v>0</v>
      </c>
      <c r="GL92" s="300">
        <f t="shared" si="310"/>
        <v>0</v>
      </c>
      <c r="GM92" s="300">
        <f t="shared" si="311"/>
        <v>0</v>
      </c>
      <c r="GN92" s="300">
        <f t="shared" si="312"/>
        <v>0</v>
      </c>
      <c r="GO92" s="300">
        <f t="shared" si="313"/>
        <v>0</v>
      </c>
      <c r="GP92" s="300">
        <f t="shared" si="314"/>
        <v>0</v>
      </c>
      <c r="GQ92" s="300">
        <f t="shared" si="315"/>
        <v>0</v>
      </c>
      <c r="GR92" s="300">
        <f t="shared" si="316"/>
        <v>0</v>
      </c>
      <c r="GT92" s="120" t="str">
        <f>'Key assumptions'!$E$121</f>
        <v>$ Real (2024-2025)</v>
      </c>
      <c r="GU92" s="272"/>
      <c r="GV92" s="272"/>
      <c r="GW92" s="272"/>
      <c r="GX92" s="232">
        <f t="shared" si="219"/>
        <v>0</v>
      </c>
      <c r="GY92" s="232">
        <f t="shared" si="219"/>
        <v>0</v>
      </c>
      <c r="GZ92" s="232">
        <f t="shared" si="219"/>
        <v>0</v>
      </c>
      <c r="HA92" s="232">
        <f t="shared" si="218"/>
        <v>0</v>
      </c>
      <c r="HB92" s="232">
        <f t="shared" si="220"/>
        <v>0</v>
      </c>
      <c r="HC92" s="232">
        <f t="shared" si="220"/>
        <v>0</v>
      </c>
      <c r="HD92" s="232">
        <f t="shared" si="220"/>
        <v>0</v>
      </c>
      <c r="HE92" s="232">
        <f t="shared" si="220"/>
        <v>0</v>
      </c>
      <c r="HF92" s="232">
        <f t="shared" si="317"/>
        <v>0</v>
      </c>
      <c r="HG92" s="232">
        <v>0</v>
      </c>
    </row>
    <row r="93" spans="1:215" hidden="1" x14ac:dyDescent="0.2">
      <c r="A93" s="298"/>
      <c r="B93" s="298"/>
      <c r="C93" s="298"/>
      <c r="D93" s="298"/>
      <c r="E93" s="298"/>
      <c r="F93" s="299"/>
      <c r="G93" s="299"/>
      <c r="H93" s="299"/>
      <c r="I93" s="299"/>
      <c r="J93" s="299"/>
      <c r="K93" s="299"/>
      <c r="L93" s="299"/>
      <c r="M93" s="299"/>
      <c r="N93" s="299"/>
      <c r="O93" s="299"/>
      <c r="P93" s="299"/>
      <c r="Q93" s="299"/>
      <c r="R93" s="299"/>
      <c r="S93" s="299"/>
      <c r="T93" s="299"/>
      <c r="U93" s="299"/>
      <c r="V93" s="299"/>
      <c r="W93" s="299"/>
      <c r="X93" s="299"/>
      <c r="Y93" s="299"/>
      <c r="Z93" s="299"/>
      <c r="AA93" s="299"/>
      <c r="AB93" s="299"/>
      <c r="AC93" s="299"/>
      <c r="AD93" s="299"/>
      <c r="AE93" s="299"/>
      <c r="AF93" s="299"/>
      <c r="AG93" s="299"/>
      <c r="AH93" s="299"/>
      <c r="AI93" s="299"/>
      <c r="AJ93" s="299"/>
      <c r="AK93" s="299"/>
      <c r="AL93" s="299"/>
      <c r="AM93" s="299"/>
      <c r="AN93" s="299"/>
      <c r="AO93" s="299"/>
      <c r="AP93" s="299"/>
      <c r="AQ93" s="299"/>
      <c r="AR93" s="299"/>
      <c r="AS93" s="299"/>
      <c r="AT93" s="299"/>
      <c r="AU93" s="299"/>
      <c r="AV93" s="299"/>
      <c r="AW93" s="299"/>
      <c r="AX93" s="299"/>
      <c r="AY93" s="299"/>
      <c r="AZ93" s="299"/>
      <c r="BA93" s="299"/>
      <c r="BB93" s="299"/>
      <c r="BC93" s="299"/>
      <c r="BD93" s="299"/>
      <c r="BE93" s="299"/>
      <c r="BF93" s="299"/>
      <c r="BG93" s="299"/>
      <c r="BH93" s="299"/>
      <c r="BI93" s="299"/>
      <c r="BJ93" s="299"/>
      <c r="BK93" s="299"/>
      <c r="BL93" s="299"/>
      <c r="BM93" s="299"/>
      <c r="BN93" s="299"/>
      <c r="BO93" s="299"/>
      <c r="BP93" s="299"/>
      <c r="BQ93" s="299"/>
      <c r="BR93" s="299"/>
      <c r="BS93" s="299"/>
      <c r="BT93" s="299"/>
      <c r="BU93" s="299"/>
      <c r="BV93" s="299"/>
      <c r="BW93" s="299"/>
      <c r="BX93" s="299"/>
      <c r="BY93" s="299"/>
      <c r="BZ93" s="299"/>
      <c r="CA93" s="299"/>
      <c r="CB93" s="299"/>
      <c r="CC93" s="299"/>
      <c r="CD93" s="299"/>
      <c r="CE93" s="299"/>
      <c r="CF93" s="299"/>
      <c r="CG93" s="299"/>
      <c r="CH93" s="299"/>
      <c r="CI93" s="299"/>
      <c r="CJ93" s="299"/>
      <c r="CK93" s="299"/>
      <c r="CL93" s="299"/>
      <c r="CM93" s="299"/>
      <c r="CN93" s="299"/>
      <c r="CO93" s="299"/>
      <c r="CP93" s="299"/>
      <c r="CQ93" s="299"/>
      <c r="CR93" s="299"/>
      <c r="CS93" s="299"/>
      <c r="CT93" s="299"/>
      <c r="CU93" s="299"/>
      <c r="CV93" s="299"/>
      <c r="CW93" s="299"/>
      <c r="CX93" s="299"/>
      <c r="CY93" s="299"/>
      <c r="DA93" s="300">
        <f t="shared" si="221"/>
        <v>0</v>
      </c>
      <c r="DB93" s="300">
        <f t="shared" si="222"/>
        <v>0</v>
      </c>
      <c r="DC93" s="300">
        <f t="shared" si="223"/>
        <v>0</v>
      </c>
      <c r="DD93" s="300">
        <f t="shared" si="224"/>
        <v>0</v>
      </c>
      <c r="DE93" s="300">
        <f t="shared" si="225"/>
        <v>0</v>
      </c>
      <c r="DF93" s="300">
        <f t="shared" si="226"/>
        <v>0</v>
      </c>
      <c r="DG93" s="300">
        <f t="shared" si="227"/>
        <v>0</v>
      </c>
      <c r="DH93" s="300">
        <f t="shared" si="228"/>
        <v>0</v>
      </c>
      <c r="DI93" s="300">
        <f t="shared" si="229"/>
        <v>0</v>
      </c>
      <c r="DJ93" s="300">
        <f t="shared" si="230"/>
        <v>0</v>
      </c>
      <c r="DK93" s="300">
        <f t="shared" si="231"/>
        <v>0</v>
      </c>
      <c r="DL93" s="300">
        <f t="shared" si="232"/>
        <v>0</v>
      </c>
      <c r="DM93" s="300">
        <f t="shared" si="233"/>
        <v>0</v>
      </c>
      <c r="DN93" s="300">
        <f t="shared" si="234"/>
        <v>0</v>
      </c>
      <c r="DO93" s="300">
        <f t="shared" si="235"/>
        <v>0</v>
      </c>
      <c r="DP93" s="300">
        <f t="shared" si="236"/>
        <v>0</v>
      </c>
      <c r="DQ93" s="300">
        <f t="shared" si="237"/>
        <v>0</v>
      </c>
      <c r="DR93" s="300">
        <f t="shared" si="238"/>
        <v>0</v>
      </c>
      <c r="DS93" s="300">
        <f t="shared" si="239"/>
        <v>0</v>
      </c>
      <c r="DT93" s="300">
        <f t="shared" si="240"/>
        <v>0</v>
      </c>
      <c r="DU93" s="300">
        <f t="shared" si="241"/>
        <v>0</v>
      </c>
      <c r="DV93" s="300">
        <f t="shared" si="242"/>
        <v>0</v>
      </c>
      <c r="DW93" s="300">
        <f t="shared" si="243"/>
        <v>0</v>
      </c>
      <c r="DX93" s="300">
        <f t="shared" si="244"/>
        <v>0</v>
      </c>
      <c r="DY93" s="300">
        <f t="shared" si="245"/>
        <v>0</v>
      </c>
      <c r="DZ93" s="300">
        <f t="shared" si="246"/>
        <v>0</v>
      </c>
      <c r="EA93" s="300">
        <f t="shared" si="247"/>
        <v>0</v>
      </c>
      <c r="EB93" s="300">
        <f t="shared" si="248"/>
        <v>0</v>
      </c>
      <c r="EC93" s="300">
        <f t="shared" si="249"/>
        <v>0</v>
      </c>
      <c r="ED93" s="300">
        <f t="shared" si="250"/>
        <v>0</v>
      </c>
      <c r="EE93" s="300">
        <f t="shared" si="251"/>
        <v>0</v>
      </c>
      <c r="EF93" s="300">
        <f t="shared" si="252"/>
        <v>0</v>
      </c>
      <c r="EG93" s="300">
        <f t="shared" si="253"/>
        <v>0</v>
      </c>
      <c r="EH93" s="300">
        <f t="shared" si="254"/>
        <v>0</v>
      </c>
      <c r="EI93" s="300">
        <f t="shared" si="255"/>
        <v>0</v>
      </c>
      <c r="EJ93" s="300">
        <f t="shared" si="256"/>
        <v>0</v>
      </c>
      <c r="EK93" s="300">
        <f t="shared" si="257"/>
        <v>0</v>
      </c>
      <c r="EL93" s="300">
        <f t="shared" si="258"/>
        <v>0</v>
      </c>
      <c r="EM93" s="300">
        <f t="shared" si="259"/>
        <v>0</v>
      </c>
      <c r="EN93" s="300">
        <f t="shared" si="260"/>
        <v>0</v>
      </c>
      <c r="EO93" s="300">
        <f t="shared" si="261"/>
        <v>0</v>
      </c>
      <c r="EP93" s="300">
        <f t="shared" si="262"/>
        <v>0</v>
      </c>
      <c r="EQ93" s="300">
        <f t="shared" si="263"/>
        <v>0</v>
      </c>
      <c r="ER93" s="300">
        <f t="shared" si="264"/>
        <v>0</v>
      </c>
      <c r="ES93" s="300">
        <f t="shared" si="265"/>
        <v>0</v>
      </c>
      <c r="ET93" s="300">
        <f t="shared" si="266"/>
        <v>0</v>
      </c>
      <c r="EU93" s="300">
        <f t="shared" si="267"/>
        <v>0</v>
      </c>
      <c r="EV93" s="300">
        <f t="shared" si="268"/>
        <v>0</v>
      </c>
      <c r="EW93" s="300">
        <f t="shared" si="269"/>
        <v>0</v>
      </c>
      <c r="EX93" s="300">
        <f t="shared" si="270"/>
        <v>0</v>
      </c>
      <c r="EY93" s="300">
        <f t="shared" si="271"/>
        <v>0</v>
      </c>
      <c r="EZ93" s="300">
        <f t="shared" si="272"/>
        <v>0</v>
      </c>
      <c r="FA93" s="300">
        <f t="shared" si="273"/>
        <v>0</v>
      </c>
      <c r="FB93" s="300">
        <f t="shared" si="274"/>
        <v>0</v>
      </c>
      <c r="FC93" s="300">
        <f t="shared" si="275"/>
        <v>0</v>
      </c>
      <c r="FD93" s="300">
        <f t="shared" si="276"/>
        <v>0</v>
      </c>
      <c r="FE93" s="300">
        <f t="shared" si="277"/>
        <v>0</v>
      </c>
      <c r="FF93" s="300">
        <f t="shared" si="278"/>
        <v>0</v>
      </c>
      <c r="FG93" s="300">
        <f t="shared" si="279"/>
        <v>0</v>
      </c>
      <c r="FH93" s="300">
        <f t="shared" si="280"/>
        <v>0</v>
      </c>
      <c r="FI93" s="300">
        <f t="shared" si="281"/>
        <v>0</v>
      </c>
      <c r="FJ93" s="300">
        <f t="shared" si="282"/>
        <v>0</v>
      </c>
      <c r="FK93" s="300">
        <f t="shared" si="283"/>
        <v>0</v>
      </c>
      <c r="FL93" s="300">
        <f t="shared" si="284"/>
        <v>0</v>
      </c>
      <c r="FM93" s="300">
        <f t="shared" si="285"/>
        <v>0</v>
      </c>
      <c r="FN93" s="300">
        <f t="shared" si="286"/>
        <v>0</v>
      </c>
      <c r="FO93" s="300">
        <f t="shared" si="287"/>
        <v>0</v>
      </c>
      <c r="FP93" s="300">
        <f t="shared" si="288"/>
        <v>0</v>
      </c>
      <c r="FQ93" s="300">
        <f t="shared" si="289"/>
        <v>0</v>
      </c>
      <c r="FR93" s="300">
        <f t="shared" si="290"/>
        <v>0</v>
      </c>
      <c r="FS93" s="300">
        <f t="shared" si="291"/>
        <v>0</v>
      </c>
      <c r="FT93" s="300">
        <f t="shared" si="292"/>
        <v>0</v>
      </c>
      <c r="FU93" s="300">
        <f t="shared" si="293"/>
        <v>0</v>
      </c>
      <c r="FV93" s="300">
        <f t="shared" si="294"/>
        <v>0</v>
      </c>
      <c r="FW93" s="300">
        <f t="shared" si="295"/>
        <v>0</v>
      </c>
      <c r="FX93" s="300">
        <f t="shared" si="296"/>
        <v>0</v>
      </c>
      <c r="FY93" s="300">
        <f t="shared" si="297"/>
        <v>0</v>
      </c>
      <c r="FZ93" s="300">
        <f t="shared" si="298"/>
        <v>0</v>
      </c>
      <c r="GA93" s="300">
        <f t="shared" si="299"/>
        <v>0</v>
      </c>
      <c r="GB93" s="300">
        <f t="shared" si="300"/>
        <v>0</v>
      </c>
      <c r="GC93" s="300">
        <f t="shared" si="301"/>
        <v>0</v>
      </c>
      <c r="GD93" s="300">
        <f t="shared" si="302"/>
        <v>0</v>
      </c>
      <c r="GE93" s="300">
        <f t="shared" si="303"/>
        <v>0</v>
      </c>
      <c r="GF93" s="300">
        <f t="shared" si="304"/>
        <v>0</v>
      </c>
      <c r="GG93" s="300">
        <f t="shared" si="305"/>
        <v>0</v>
      </c>
      <c r="GH93" s="300">
        <f t="shared" si="306"/>
        <v>0</v>
      </c>
      <c r="GI93" s="300">
        <f t="shared" si="307"/>
        <v>0</v>
      </c>
      <c r="GJ93" s="300">
        <f t="shared" si="308"/>
        <v>0</v>
      </c>
      <c r="GK93" s="300">
        <f t="shared" si="309"/>
        <v>0</v>
      </c>
      <c r="GL93" s="300">
        <f t="shared" si="310"/>
        <v>0</v>
      </c>
      <c r="GM93" s="300">
        <f t="shared" si="311"/>
        <v>0</v>
      </c>
      <c r="GN93" s="300">
        <f t="shared" si="312"/>
        <v>0</v>
      </c>
      <c r="GO93" s="300">
        <f t="shared" si="313"/>
        <v>0</v>
      </c>
      <c r="GP93" s="300">
        <f t="shared" si="314"/>
        <v>0</v>
      </c>
      <c r="GQ93" s="300">
        <f t="shared" si="315"/>
        <v>0</v>
      </c>
      <c r="GR93" s="300">
        <f t="shared" si="316"/>
        <v>0</v>
      </c>
      <c r="GT93" s="120" t="str">
        <f>'Key assumptions'!$E$121</f>
        <v>$ Real (2024-2025)</v>
      </c>
      <c r="GU93" s="272"/>
      <c r="GV93" s="272"/>
      <c r="GW93" s="272"/>
      <c r="GX93" s="232">
        <f t="shared" si="219"/>
        <v>0</v>
      </c>
      <c r="GY93" s="232">
        <f t="shared" si="219"/>
        <v>0</v>
      </c>
      <c r="GZ93" s="232">
        <f t="shared" si="219"/>
        <v>0</v>
      </c>
      <c r="HA93" s="232">
        <f t="shared" si="218"/>
        <v>0</v>
      </c>
      <c r="HB93" s="232">
        <f t="shared" si="220"/>
        <v>0</v>
      </c>
      <c r="HC93" s="232">
        <f t="shared" si="220"/>
        <v>0</v>
      </c>
      <c r="HD93" s="232">
        <f t="shared" si="220"/>
        <v>0</v>
      </c>
      <c r="HE93" s="232">
        <f t="shared" si="220"/>
        <v>0</v>
      </c>
      <c r="HF93" s="232">
        <f t="shared" si="317"/>
        <v>0</v>
      </c>
      <c r="HG93" s="232">
        <v>0</v>
      </c>
    </row>
    <row r="94" spans="1:215" hidden="1" x14ac:dyDescent="0.2">
      <c r="A94" s="298"/>
      <c r="B94" s="298"/>
      <c r="C94" s="298"/>
      <c r="D94" s="298"/>
      <c r="E94" s="298"/>
      <c r="F94" s="299"/>
      <c r="G94" s="299"/>
      <c r="H94" s="299"/>
      <c r="I94" s="299"/>
      <c r="J94" s="299"/>
      <c r="K94" s="299"/>
      <c r="L94" s="299"/>
      <c r="M94" s="299"/>
      <c r="N94" s="299"/>
      <c r="O94" s="299"/>
      <c r="P94" s="299"/>
      <c r="Q94" s="299"/>
      <c r="R94" s="299"/>
      <c r="S94" s="299"/>
      <c r="T94" s="299"/>
      <c r="U94" s="299"/>
      <c r="V94" s="299"/>
      <c r="W94" s="299"/>
      <c r="X94" s="299"/>
      <c r="Y94" s="299"/>
      <c r="Z94" s="299"/>
      <c r="AA94" s="299"/>
      <c r="AB94" s="299"/>
      <c r="AC94" s="299"/>
      <c r="AD94" s="299"/>
      <c r="AE94" s="299"/>
      <c r="AF94" s="299"/>
      <c r="AG94" s="299"/>
      <c r="AH94" s="299"/>
      <c r="AI94" s="299"/>
      <c r="AJ94" s="299"/>
      <c r="AK94" s="299"/>
      <c r="AL94" s="299"/>
      <c r="AM94" s="299"/>
      <c r="AN94" s="299"/>
      <c r="AO94" s="299"/>
      <c r="AP94" s="299"/>
      <c r="AQ94" s="299"/>
      <c r="AR94" s="299"/>
      <c r="AS94" s="299"/>
      <c r="AT94" s="299"/>
      <c r="AU94" s="299"/>
      <c r="AV94" s="299"/>
      <c r="AW94" s="299"/>
      <c r="AX94" s="299"/>
      <c r="AY94" s="299"/>
      <c r="AZ94" s="299"/>
      <c r="BA94" s="299"/>
      <c r="BB94" s="299"/>
      <c r="BC94" s="299"/>
      <c r="BD94" s="299"/>
      <c r="BE94" s="299"/>
      <c r="BF94" s="299"/>
      <c r="BG94" s="299"/>
      <c r="BH94" s="299"/>
      <c r="BI94" s="299"/>
      <c r="BJ94" s="299"/>
      <c r="BK94" s="299"/>
      <c r="BL94" s="299"/>
      <c r="BM94" s="299"/>
      <c r="BN94" s="299"/>
      <c r="BO94" s="299"/>
      <c r="BP94" s="299"/>
      <c r="BQ94" s="299"/>
      <c r="BR94" s="299"/>
      <c r="BS94" s="299"/>
      <c r="BT94" s="299"/>
      <c r="BU94" s="299"/>
      <c r="BV94" s="299"/>
      <c r="BW94" s="299"/>
      <c r="BX94" s="299"/>
      <c r="BY94" s="299"/>
      <c r="BZ94" s="299"/>
      <c r="CA94" s="299"/>
      <c r="CB94" s="299"/>
      <c r="CC94" s="299"/>
      <c r="CD94" s="299"/>
      <c r="CE94" s="299"/>
      <c r="CF94" s="299"/>
      <c r="CG94" s="299"/>
      <c r="CH94" s="299"/>
      <c r="CI94" s="299"/>
      <c r="CJ94" s="299"/>
      <c r="CK94" s="299"/>
      <c r="CL94" s="299"/>
      <c r="CM94" s="299"/>
      <c r="CN94" s="299"/>
      <c r="CO94" s="299"/>
      <c r="CP94" s="299"/>
      <c r="CQ94" s="299"/>
      <c r="CR94" s="299"/>
      <c r="CS94" s="299"/>
      <c r="CT94" s="299"/>
      <c r="CU94" s="299"/>
      <c r="CV94" s="299"/>
      <c r="CW94" s="299"/>
      <c r="CX94" s="299"/>
      <c r="CY94" s="299"/>
      <c r="DA94" s="300">
        <f t="shared" si="221"/>
        <v>0</v>
      </c>
      <c r="DB94" s="300">
        <f t="shared" si="222"/>
        <v>0</v>
      </c>
      <c r="DC94" s="300">
        <f t="shared" si="223"/>
        <v>0</v>
      </c>
      <c r="DD94" s="300">
        <f t="shared" si="224"/>
        <v>0</v>
      </c>
      <c r="DE94" s="300">
        <f t="shared" si="225"/>
        <v>0</v>
      </c>
      <c r="DF94" s="300">
        <f t="shared" si="226"/>
        <v>0</v>
      </c>
      <c r="DG94" s="300">
        <f t="shared" si="227"/>
        <v>0</v>
      </c>
      <c r="DH94" s="300">
        <f t="shared" si="228"/>
        <v>0</v>
      </c>
      <c r="DI94" s="300">
        <f t="shared" si="229"/>
        <v>0</v>
      </c>
      <c r="DJ94" s="300">
        <f t="shared" si="230"/>
        <v>0</v>
      </c>
      <c r="DK94" s="300">
        <f t="shared" si="231"/>
        <v>0</v>
      </c>
      <c r="DL94" s="300">
        <f t="shared" si="232"/>
        <v>0</v>
      </c>
      <c r="DM94" s="300">
        <f t="shared" si="233"/>
        <v>0</v>
      </c>
      <c r="DN94" s="300">
        <f t="shared" si="234"/>
        <v>0</v>
      </c>
      <c r="DO94" s="300">
        <f t="shared" si="235"/>
        <v>0</v>
      </c>
      <c r="DP94" s="300">
        <f t="shared" si="236"/>
        <v>0</v>
      </c>
      <c r="DQ94" s="300">
        <f t="shared" si="237"/>
        <v>0</v>
      </c>
      <c r="DR94" s="300">
        <f t="shared" si="238"/>
        <v>0</v>
      </c>
      <c r="DS94" s="300">
        <f t="shared" si="239"/>
        <v>0</v>
      </c>
      <c r="DT94" s="300">
        <f t="shared" si="240"/>
        <v>0</v>
      </c>
      <c r="DU94" s="300">
        <f t="shared" si="241"/>
        <v>0</v>
      </c>
      <c r="DV94" s="300">
        <f t="shared" si="242"/>
        <v>0</v>
      </c>
      <c r="DW94" s="300">
        <f t="shared" si="243"/>
        <v>0</v>
      </c>
      <c r="DX94" s="300">
        <f t="shared" si="244"/>
        <v>0</v>
      </c>
      <c r="DY94" s="300">
        <f t="shared" si="245"/>
        <v>0</v>
      </c>
      <c r="DZ94" s="300">
        <f t="shared" si="246"/>
        <v>0</v>
      </c>
      <c r="EA94" s="300">
        <f t="shared" si="247"/>
        <v>0</v>
      </c>
      <c r="EB94" s="300">
        <f t="shared" si="248"/>
        <v>0</v>
      </c>
      <c r="EC94" s="300">
        <f t="shared" si="249"/>
        <v>0</v>
      </c>
      <c r="ED94" s="300">
        <f t="shared" si="250"/>
        <v>0</v>
      </c>
      <c r="EE94" s="300">
        <f t="shared" si="251"/>
        <v>0</v>
      </c>
      <c r="EF94" s="300">
        <f t="shared" si="252"/>
        <v>0</v>
      </c>
      <c r="EG94" s="300">
        <f t="shared" si="253"/>
        <v>0</v>
      </c>
      <c r="EH94" s="300">
        <f t="shared" si="254"/>
        <v>0</v>
      </c>
      <c r="EI94" s="300">
        <f t="shared" si="255"/>
        <v>0</v>
      </c>
      <c r="EJ94" s="300">
        <f t="shared" si="256"/>
        <v>0</v>
      </c>
      <c r="EK94" s="300">
        <f t="shared" si="257"/>
        <v>0</v>
      </c>
      <c r="EL94" s="300">
        <f t="shared" si="258"/>
        <v>0</v>
      </c>
      <c r="EM94" s="300">
        <f t="shared" si="259"/>
        <v>0</v>
      </c>
      <c r="EN94" s="300">
        <f t="shared" si="260"/>
        <v>0</v>
      </c>
      <c r="EO94" s="300">
        <f t="shared" si="261"/>
        <v>0</v>
      </c>
      <c r="EP94" s="300">
        <f t="shared" si="262"/>
        <v>0</v>
      </c>
      <c r="EQ94" s="300">
        <f t="shared" si="263"/>
        <v>0</v>
      </c>
      <c r="ER94" s="300">
        <f t="shared" si="264"/>
        <v>0</v>
      </c>
      <c r="ES94" s="300">
        <f t="shared" si="265"/>
        <v>0</v>
      </c>
      <c r="ET94" s="300">
        <f t="shared" si="266"/>
        <v>0</v>
      </c>
      <c r="EU94" s="300">
        <f t="shared" si="267"/>
        <v>0</v>
      </c>
      <c r="EV94" s="300">
        <f t="shared" si="268"/>
        <v>0</v>
      </c>
      <c r="EW94" s="300">
        <f t="shared" si="269"/>
        <v>0</v>
      </c>
      <c r="EX94" s="300">
        <f t="shared" si="270"/>
        <v>0</v>
      </c>
      <c r="EY94" s="300">
        <f t="shared" si="271"/>
        <v>0</v>
      </c>
      <c r="EZ94" s="300">
        <f t="shared" si="272"/>
        <v>0</v>
      </c>
      <c r="FA94" s="300">
        <f t="shared" si="273"/>
        <v>0</v>
      </c>
      <c r="FB94" s="300">
        <f t="shared" si="274"/>
        <v>0</v>
      </c>
      <c r="FC94" s="300">
        <f t="shared" si="275"/>
        <v>0</v>
      </c>
      <c r="FD94" s="300">
        <f t="shared" si="276"/>
        <v>0</v>
      </c>
      <c r="FE94" s="300">
        <f t="shared" si="277"/>
        <v>0</v>
      </c>
      <c r="FF94" s="300">
        <f t="shared" si="278"/>
        <v>0</v>
      </c>
      <c r="FG94" s="300">
        <f t="shared" si="279"/>
        <v>0</v>
      </c>
      <c r="FH94" s="300">
        <f t="shared" si="280"/>
        <v>0</v>
      </c>
      <c r="FI94" s="300">
        <f t="shared" si="281"/>
        <v>0</v>
      </c>
      <c r="FJ94" s="300">
        <f t="shared" si="282"/>
        <v>0</v>
      </c>
      <c r="FK94" s="300">
        <f t="shared" si="283"/>
        <v>0</v>
      </c>
      <c r="FL94" s="300">
        <f t="shared" si="284"/>
        <v>0</v>
      </c>
      <c r="FM94" s="300">
        <f t="shared" si="285"/>
        <v>0</v>
      </c>
      <c r="FN94" s="300">
        <f t="shared" si="286"/>
        <v>0</v>
      </c>
      <c r="FO94" s="300">
        <f t="shared" si="287"/>
        <v>0</v>
      </c>
      <c r="FP94" s="300">
        <f t="shared" si="288"/>
        <v>0</v>
      </c>
      <c r="FQ94" s="300">
        <f t="shared" si="289"/>
        <v>0</v>
      </c>
      <c r="FR94" s="300">
        <f t="shared" si="290"/>
        <v>0</v>
      </c>
      <c r="FS94" s="300">
        <f t="shared" si="291"/>
        <v>0</v>
      </c>
      <c r="FT94" s="300">
        <f t="shared" si="292"/>
        <v>0</v>
      </c>
      <c r="FU94" s="300">
        <f t="shared" si="293"/>
        <v>0</v>
      </c>
      <c r="FV94" s="300">
        <f t="shared" si="294"/>
        <v>0</v>
      </c>
      <c r="FW94" s="300">
        <f t="shared" si="295"/>
        <v>0</v>
      </c>
      <c r="FX94" s="300">
        <f t="shared" si="296"/>
        <v>0</v>
      </c>
      <c r="FY94" s="300">
        <f t="shared" si="297"/>
        <v>0</v>
      </c>
      <c r="FZ94" s="300">
        <f t="shared" si="298"/>
        <v>0</v>
      </c>
      <c r="GA94" s="300">
        <f t="shared" si="299"/>
        <v>0</v>
      </c>
      <c r="GB94" s="300">
        <f t="shared" si="300"/>
        <v>0</v>
      </c>
      <c r="GC94" s="300">
        <f t="shared" si="301"/>
        <v>0</v>
      </c>
      <c r="GD94" s="300">
        <f t="shared" si="302"/>
        <v>0</v>
      </c>
      <c r="GE94" s="300">
        <f t="shared" si="303"/>
        <v>0</v>
      </c>
      <c r="GF94" s="300">
        <f t="shared" si="304"/>
        <v>0</v>
      </c>
      <c r="GG94" s="300">
        <f t="shared" si="305"/>
        <v>0</v>
      </c>
      <c r="GH94" s="300">
        <f t="shared" si="306"/>
        <v>0</v>
      </c>
      <c r="GI94" s="300">
        <f t="shared" si="307"/>
        <v>0</v>
      </c>
      <c r="GJ94" s="300">
        <f t="shared" si="308"/>
        <v>0</v>
      </c>
      <c r="GK94" s="300">
        <f t="shared" si="309"/>
        <v>0</v>
      </c>
      <c r="GL94" s="300">
        <f t="shared" si="310"/>
        <v>0</v>
      </c>
      <c r="GM94" s="300">
        <f t="shared" si="311"/>
        <v>0</v>
      </c>
      <c r="GN94" s="300">
        <f t="shared" si="312"/>
        <v>0</v>
      </c>
      <c r="GO94" s="300">
        <f t="shared" si="313"/>
        <v>0</v>
      </c>
      <c r="GP94" s="300">
        <f t="shared" si="314"/>
        <v>0</v>
      </c>
      <c r="GQ94" s="300">
        <f t="shared" si="315"/>
        <v>0</v>
      </c>
      <c r="GR94" s="300">
        <f t="shared" si="316"/>
        <v>0</v>
      </c>
      <c r="GT94" s="120" t="str">
        <f>'Key assumptions'!$E$121</f>
        <v>$ Real (2024-2025)</v>
      </c>
      <c r="GU94" s="272"/>
      <c r="GV94" s="272"/>
      <c r="GW94" s="272"/>
      <c r="GX94" s="232">
        <f t="shared" si="219"/>
        <v>0</v>
      </c>
      <c r="GY94" s="232">
        <f t="shared" si="219"/>
        <v>0</v>
      </c>
      <c r="GZ94" s="232">
        <f t="shared" si="219"/>
        <v>0</v>
      </c>
      <c r="HA94" s="232">
        <f t="shared" si="218"/>
        <v>0</v>
      </c>
      <c r="HB94" s="232">
        <f t="shared" si="220"/>
        <v>0</v>
      </c>
      <c r="HC94" s="232">
        <f t="shared" si="220"/>
        <v>0</v>
      </c>
      <c r="HD94" s="232">
        <f t="shared" si="220"/>
        <v>0</v>
      </c>
      <c r="HE94" s="232">
        <f t="shared" si="220"/>
        <v>0</v>
      </c>
      <c r="HF94" s="232">
        <f t="shared" si="317"/>
        <v>0</v>
      </c>
      <c r="HG94" s="232">
        <v>0</v>
      </c>
    </row>
    <row r="95" spans="1:215" hidden="1" x14ac:dyDescent="0.2">
      <c r="A95" s="298"/>
      <c r="B95" s="298"/>
      <c r="C95" s="298"/>
      <c r="D95" s="298"/>
      <c r="E95" s="298"/>
      <c r="F95" s="299"/>
      <c r="G95" s="299"/>
      <c r="H95" s="299"/>
      <c r="I95" s="299"/>
      <c r="J95" s="299"/>
      <c r="K95" s="299"/>
      <c r="L95" s="299"/>
      <c r="M95" s="299"/>
      <c r="N95" s="299"/>
      <c r="O95" s="299"/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299"/>
      <c r="AC95" s="299"/>
      <c r="AD95" s="299"/>
      <c r="AE95" s="299"/>
      <c r="AF95" s="299"/>
      <c r="AG95" s="299"/>
      <c r="AH95" s="299"/>
      <c r="AI95" s="299"/>
      <c r="AJ95" s="299"/>
      <c r="AK95" s="299"/>
      <c r="AL95" s="299"/>
      <c r="AM95" s="299"/>
      <c r="AN95" s="299"/>
      <c r="AO95" s="299"/>
      <c r="AP95" s="299"/>
      <c r="AQ95" s="299"/>
      <c r="AR95" s="299"/>
      <c r="AS95" s="299"/>
      <c r="AT95" s="299"/>
      <c r="AU95" s="299"/>
      <c r="AV95" s="299"/>
      <c r="AW95" s="299"/>
      <c r="AX95" s="299"/>
      <c r="AY95" s="299"/>
      <c r="AZ95" s="299"/>
      <c r="BA95" s="299"/>
      <c r="BB95" s="299"/>
      <c r="BC95" s="299"/>
      <c r="BD95" s="299"/>
      <c r="BE95" s="299"/>
      <c r="BF95" s="299"/>
      <c r="BG95" s="299"/>
      <c r="BH95" s="299"/>
      <c r="BI95" s="299"/>
      <c r="BJ95" s="299"/>
      <c r="BK95" s="299"/>
      <c r="BL95" s="299"/>
      <c r="BM95" s="299"/>
      <c r="BN95" s="299"/>
      <c r="BO95" s="299"/>
      <c r="BP95" s="299"/>
      <c r="BQ95" s="299"/>
      <c r="BR95" s="299"/>
      <c r="BS95" s="299"/>
      <c r="BT95" s="299"/>
      <c r="BU95" s="299"/>
      <c r="BV95" s="299"/>
      <c r="BW95" s="299"/>
      <c r="BX95" s="299"/>
      <c r="BY95" s="299"/>
      <c r="BZ95" s="299"/>
      <c r="CA95" s="299"/>
      <c r="CB95" s="299"/>
      <c r="CC95" s="299"/>
      <c r="CD95" s="299"/>
      <c r="CE95" s="299"/>
      <c r="CF95" s="299"/>
      <c r="CG95" s="299"/>
      <c r="CH95" s="299"/>
      <c r="CI95" s="299"/>
      <c r="CJ95" s="299"/>
      <c r="CK95" s="299"/>
      <c r="CL95" s="299"/>
      <c r="CM95" s="299"/>
      <c r="CN95" s="299"/>
      <c r="CO95" s="299"/>
      <c r="CP95" s="299"/>
      <c r="CQ95" s="299"/>
      <c r="CR95" s="299"/>
      <c r="CS95" s="299"/>
      <c r="CT95" s="299"/>
      <c r="CU95" s="299"/>
      <c r="CV95" s="299"/>
      <c r="CW95" s="299"/>
      <c r="CX95" s="299"/>
      <c r="CY95" s="299"/>
      <c r="DA95" s="300">
        <f t="shared" si="221"/>
        <v>0</v>
      </c>
      <c r="DB95" s="300">
        <f t="shared" si="222"/>
        <v>0</v>
      </c>
      <c r="DC95" s="300">
        <f t="shared" si="223"/>
        <v>0</v>
      </c>
      <c r="DD95" s="300">
        <f t="shared" si="224"/>
        <v>0</v>
      </c>
      <c r="DE95" s="300">
        <f t="shared" si="225"/>
        <v>0</v>
      </c>
      <c r="DF95" s="300">
        <f t="shared" si="226"/>
        <v>0</v>
      </c>
      <c r="DG95" s="300">
        <f t="shared" si="227"/>
        <v>0</v>
      </c>
      <c r="DH95" s="300">
        <f t="shared" si="228"/>
        <v>0</v>
      </c>
      <c r="DI95" s="300">
        <f t="shared" si="229"/>
        <v>0</v>
      </c>
      <c r="DJ95" s="300">
        <f t="shared" si="230"/>
        <v>0</v>
      </c>
      <c r="DK95" s="300">
        <f t="shared" si="231"/>
        <v>0</v>
      </c>
      <c r="DL95" s="300">
        <f t="shared" si="232"/>
        <v>0</v>
      </c>
      <c r="DM95" s="300">
        <f t="shared" si="233"/>
        <v>0</v>
      </c>
      <c r="DN95" s="300">
        <f t="shared" si="234"/>
        <v>0</v>
      </c>
      <c r="DO95" s="300">
        <f t="shared" si="235"/>
        <v>0</v>
      </c>
      <c r="DP95" s="300">
        <f t="shared" si="236"/>
        <v>0</v>
      </c>
      <c r="DQ95" s="300">
        <f t="shared" si="237"/>
        <v>0</v>
      </c>
      <c r="DR95" s="300">
        <f t="shared" si="238"/>
        <v>0</v>
      </c>
      <c r="DS95" s="300">
        <f t="shared" si="239"/>
        <v>0</v>
      </c>
      <c r="DT95" s="300">
        <f t="shared" si="240"/>
        <v>0</v>
      </c>
      <c r="DU95" s="300">
        <f t="shared" si="241"/>
        <v>0</v>
      </c>
      <c r="DV95" s="300">
        <f t="shared" si="242"/>
        <v>0</v>
      </c>
      <c r="DW95" s="300">
        <f t="shared" si="243"/>
        <v>0</v>
      </c>
      <c r="DX95" s="300">
        <f t="shared" si="244"/>
        <v>0</v>
      </c>
      <c r="DY95" s="300">
        <f t="shared" si="245"/>
        <v>0</v>
      </c>
      <c r="DZ95" s="300">
        <f t="shared" si="246"/>
        <v>0</v>
      </c>
      <c r="EA95" s="300">
        <f t="shared" si="247"/>
        <v>0</v>
      </c>
      <c r="EB95" s="300">
        <f t="shared" si="248"/>
        <v>0</v>
      </c>
      <c r="EC95" s="300">
        <f t="shared" si="249"/>
        <v>0</v>
      </c>
      <c r="ED95" s="300">
        <f t="shared" si="250"/>
        <v>0</v>
      </c>
      <c r="EE95" s="300">
        <f t="shared" si="251"/>
        <v>0</v>
      </c>
      <c r="EF95" s="300">
        <f t="shared" si="252"/>
        <v>0</v>
      </c>
      <c r="EG95" s="300">
        <f t="shared" si="253"/>
        <v>0</v>
      </c>
      <c r="EH95" s="300">
        <f t="shared" si="254"/>
        <v>0</v>
      </c>
      <c r="EI95" s="300">
        <f t="shared" si="255"/>
        <v>0</v>
      </c>
      <c r="EJ95" s="300">
        <f t="shared" si="256"/>
        <v>0</v>
      </c>
      <c r="EK95" s="300">
        <f t="shared" si="257"/>
        <v>0</v>
      </c>
      <c r="EL95" s="300">
        <f t="shared" si="258"/>
        <v>0</v>
      </c>
      <c r="EM95" s="300">
        <f t="shared" si="259"/>
        <v>0</v>
      </c>
      <c r="EN95" s="300">
        <f t="shared" si="260"/>
        <v>0</v>
      </c>
      <c r="EO95" s="300">
        <f t="shared" si="261"/>
        <v>0</v>
      </c>
      <c r="EP95" s="300">
        <f t="shared" si="262"/>
        <v>0</v>
      </c>
      <c r="EQ95" s="300">
        <f t="shared" si="263"/>
        <v>0</v>
      </c>
      <c r="ER95" s="300">
        <f t="shared" si="264"/>
        <v>0</v>
      </c>
      <c r="ES95" s="300">
        <f t="shared" si="265"/>
        <v>0</v>
      </c>
      <c r="ET95" s="300">
        <f t="shared" si="266"/>
        <v>0</v>
      </c>
      <c r="EU95" s="300">
        <f t="shared" si="267"/>
        <v>0</v>
      </c>
      <c r="EV95" s="300">
        <f t="shared" si="268"/>
        <v>0</v>
      </c>
      <c r="EW95" s="300">
        <f t="shared" si="269"/>
        <v>0</v>
      </c>
      <c r="EX95" s="300">
        <f t="shared" si="270"/>
        <v>0</v>
      </c>
      <c r="EY95" s="300">
        <f t="shared" si="271"/>
        <v>0</v>
      </c>
      <c r="EZ95" s="300">
        <f t="shared" si="272"/>
        <v>0</v>
      </c>
      <c r="FA95" s="300">
        <f t="shared" si="273"/>
        <v>0</v>
      </c>
      <c r="FB95" s="300">
        <f t="shared" si="274"/>
        <v>0</v>
      </c>
      <c r="FC95" s="300">
        <f t="shared" si="275"/>
        <v>0</v>
      </c>
      <c r="FD95" s="300">
        <f t="shared" si="276"/>
        <v>0</v>
      </c>
      <c r="FE95" s="300">
        <f t="shared" si="277"/>
        <v>0</v>
      </c>
      <c r="FF95" s="300">
        <f t="shared" si="278"/>
        <v>0</v>
      </c>
      <c r="FG95" s="300">
        <f t="shared" si="279"/>
        <v>0</v>
      </c>
      <c r="FH95" s="300">
        <f t="shared" si="280"/>
        <v>0</v>
      </c>
      <c r="FI95" s="300">
        <f t="shared" si="281"/>
        <v>0</v>
      </c>
      <c r="FJ95" s="300">
        <f t="shared" si="282"/>
        <v>0</v>
      </c>
      <c r="FK95" s="300">
        <f t="shared" si="283"/>
        <v>0</v>
      </c>
      <c r="FL95" s="300">
        <f t="shared" si="284"/>
        <v>0</v>
      </c>
      <c r="FM95" s="300">
        <f t="shared" si="285"/>
        <v>0</v>
      </c>
      <c r="FN95" s="300">
        <f t="shared" si="286"/>
        <v>0</v>
      </c>
      <c r="FO95" s="300">
        <f t="shared" si="287"/>
        <v>0</v>
      </c>
      <c r="FP95" s="300">
        <f t="shared" si="288"/>
        <v>0</v>
      </c>
      <c r="FQ95" s="300">
        <f t="shared" si="289"/>
        <v>0</v>
      </c>
      <c r="FR95" s="300">
        <f t="shared" si="290"/>
        <v>0</v>
      </c>
      <c r="FS95" s="300">
        <f t="shared" si="291"/>
        <v>0</v>
      </c>
      <c r="FT95" s="300">
        <f t="shared" si="292"/>
        <v>0</v>
      </c>
      <c r="FU95" s="300">
        <f t="shared" si="293"/>
        <v>0</v>
      </c>
      <c r="FV95" s="300">
        <f t="shared" si="294"/>
        <v>0</v>
      </c>
      <c r="FW95" s="300">
        <f t="shared" si="295"/>
        <v>0</v>
      </c>
      <c r="FX95" s="300">
        <f t="shared" si="296"/>
        <v>0</v>
      </c>
      <c r="FY95" s="300">
        <f t="shared" si="297"/>
        <v>0</v>
      </c>
      <c r="FZ95" s="300">
        <f t="shared" si="298"/>
        <v>0</v>
      </c>
      <c r="GA95" s="300">
        <f t="shared" si="299"/>
        <v>0</v>
      </c>
      <c r="GB95" s="300">
        <f t="shared" si="300"/>
        <v>0</v>
      </c>
      <c r="GC95" s="300">
        <f t="shared" si="301"/>
        <v>0</v>
      </c>
      <c r="GD95" s="300">
        <f t="shared" si="302"/>
        <v>0</v>
      </c>
      <c r="GE95" s="300">
        <f t="shared" si="303"/>
        <v>0</v>
      </c>
      <c r="GF95" s="300">
        <f t="shared" si="304"/>
        <v>0</v>
      </c>
      <c r="GG95" s="300">
        <f t="shared" si="305"/>
        <v>0</v>
      </c>
      <c r="GH95" s="300">
        <f t="shared" si="306"/>
        <v>0</v>
      </c>
      <c r="GI95" s="300">
        <f t="shared" si="307"/>
        <v>0</v>
      </c>
      <c r="GJ95" s="300">
        <f t="shared" si="308"/>
        <v>0</v>
      </c>
      <c r="GK95" s="300">
        <f t="shared" si="309"/>
        <v>0</v>
      </c>
      <c r="GL95" s="300">
        <f t="shared" si="310"/>
        <v>0</v>
      </c>
      <c r="GM95" s="300">
        <f t="shared" si="311"/>
        <v>0</v>
      </c>
      <c r="GN95" s="300">
        <f t="shared" si="312"/>
        <v>0</v>
      </c>
      <c r="GO95" s="300">
        <f t="shared" si="313"/>
        <v>0</v>
      </c>
      <c r="GP95" s="300">
        <f t="shared" si="314"/>
        <v>0</v>
      </c>
      <c r="GQ95" s="300">
        <f t="shared" si="315"/>
        <v>0</v>
      </c>
      <c r="GR95" s="300">
        <f t="shared" si="316"/>
        <v>0</v>
      </c>
      <c r="GT95" s="120" t="str">
        <f>'Key assumptions'!$E$121</f>
        <v>$ Real (2024-2025)</v>
      </c>
      <c r="GU95" s="272"/>
      <c r="GV95" s="272"/>
      <c r="GW95" s="272"/>
      <c r="GX95" s="232">
        <f t="shared" si="219"/>
        <v>0</v>
      </c>
      <c r="GY95" s="232">
        <f t="shared" si="219"/>
        <v>0</v>
      </c>
      <c r="GZ95" s="232">
        <f t="shared" si="219"/>
        <v>0</v>
      </c>
      <c r="HA95" s="232">
        <f t="shared" si="218"/>
        <v>0</v>
      </c>
      <c r="HB95" s="232">
        <f t="shared" si="220"/>
        <v>0</v>
      </c>
      <c r="HC95" s="232">
        <f t="shared" si="220"/>
        <v>0</v>
      </c>
      <c r="HD95" s="232">
        <f t="shared" si="220"/>
        <v>0</v>
      </c>
      <c r="HE95" s="232">
        <f t="shared" si="220"/>
        <v>0</v>
      </c>
      <c r="HF95" s="232">
        <f t="shared" si="317"/>
        <v>0</v>
      </c>
      <c r="HG95" s="232">
        <v>0</v>
      </c>
    </row>
    <row r="96" spans="1:215" hidden="1" x14ac:dyDescent="0.2">
      <c r="A96" s="298"/>
      <c r="B96" s="298"/>
      <c r="C96" s="298"/>
      <c r="D96" s="298"/>
      <c r="E96" s="298"/>
      <c r="F96" s="299"/>
      <c r="G96" s="299"/>
      <c r="H96" s="299"/>
      <c r="I96" s="299"/>
      <c r="J96" s="299"/>
      <c r="K96" s="299"/>
      <c r="L96" s="299"/>
      <c r="M96" s="299"/>
      <c r="N96" s="299"/>
      <c r="O96" s="299"/>
      <c r="P96" s="299"/>
      <c r="Q96" s="299"/>
      <c r="R96" s="299"/>
      <c r="S96" s="299"/>
      <c r="T96" s="299"/>
      <c r="U96" s="299"/>
      <c r="V96" s="299"/>
      <c r="W96" s="299"/>
      <c r="X96" s="299"/>
      <c r="Y96" s="299"/>
      <c r="Z96" s="299"/>
      <c r="AA96" s="299"/>
      <c r="AB96" s="299"/>
      <c r="AC96" s="299"/>
      <c r="AD96" s="299"/>
      <c r="AE96" s="299"/>
      <c r="AF96" s="299"/>
      <c r="AG96" s="299"/>
      <c r="AH96" s="299"/>
      <c r="AI96" s="299"/>
      <c r="AJ96" s="299"/>
      <c r="AK96" s="299"/>
      <c r="AL96" s="299"/>
      <c r="AM96" s="299"/>
      <c r="AN96" s="299"/>
      <c r="AO96" s="299"/>
      <c r="AP96" s="299"/>
      <c r="AQ96" s="299"/>
      <c r="AR96" s="299"/>
      <c r="AS96" s="299"/>
      <c r="AT96" s="299"/>
      <c r="AU96" s="299"/>
      <c r="AV96" s="299"/>
      <c r="AW96" s="299"/>
      <c r="AX96" s="299"/>
      <c r="AY96" s="299"/>
      <c r="AZ96" s="299"/>
      <c r="BA96" s="299"/>
      <c r="BB96" s="299"/>
      <c r="BC96" s="299"/>
      <c r="BD96" s="299"/>
      <c r="BE96" s="299"/>
      <c r="BF96" s="299"/>
      <c r="BG96" s="299"/>
      <c r="BH96" s="299"/>
      <c r="BI96" s="299"/>
      <c r="BJ96" s="299"/>
      <c r="BK96" s="299"/>
      <c r="BL96" s="299"/>
      <c r="BM96" s="299"/>
      <c r="BN96" s="299"/>
      <c r="BO96" s="299"/>
      <c r="BP96" s="299"/>
      <c r="BQ96" s="299"/>
      <c r="BR96" s="299"/>
      <c r="BS96" s="299"/>
      <c r="BT96" s="299"/>
      <c r="BU96" s="299"/>
      <c r="BV96" s="299"/>
      <c r="BW96" s="299"/>
      <c r="BX96" s="299"/>
      <c r="BY96" s="299"/>
      <c r="BZ96" s="299"/>
      <c r="CA96" s="299"/>
      <c r="CB96" s="299"/>
      <c r="CC96" s="299"/>
      <c r="CD96" s="299"/>
      <c r="CE96" s="299"/>
      <c r="CF96" s="299"/>
      <c r="CG96" s="299"/>
      <c r="CH96" s="299"/>
      <c r="CI96" s="299"/>
      <c r="CJ96" s="299"/>
      <c r="CK96" s="299"/>
      <c r="CL96" s="299"/>
      <c r="CM96" s="299"/>
      <c r="CN96" s="299"/>
      <c r="CO96" s="299"/>
      <c r="CP96" s="299"/>
      <c r="CQ96" s="299"/>
      <c r="CR96" s="299"/>
      <c r="CS96" s="299"/>
      <c r="CT96" s="299"/>
      <c r="CU96" s="299"/>
      <c r="CV96" s="299"/>
      <c r="CW96" s="299"/>
      <c r="CX96" s="299"/>
      <c r="CY96" s="299"/>
      <c r="DA96" s="300">
        <f t="shared" si="221"/>
        <v>0</v>
      </c>
      <c r="DB96" s="300">
        <f t="shared" si="222"/>
        <v>0</v>
      </c>
      <c r="DC96" s="300">
        <f t="shared" si="223"/>
        <v>0</v>
      </c>
      <c r="DD96" s="300">
        <f t="shared" si="224"/>
        <v>0</v>
      </c>
      <c r="DE96" s="300">
        <f t="shared" si="225"/>
        <v>0</v>
      </c>
      <c r="DF96" s="300">
        <f t="shared" si="226"/>
        <v>0</v>
      </c>
      <c r="DG96" s="300">
        <f t="shared" si="227"/>
        <v>0</v>
      </c>
      <c r="DH96" s="300">
        <f t="shared" si="228"/>
        <v>0</v>
      </c>
      <c r="DI96" s="300">
        <f t="shared" si="229"/>
        <v>0</v>
      </c>
      <c r="DJ96" s="300">
        <f t="shared" si="230"/>
        <v>0</v>
      </c>
      <c r="DK96" s="300">
        <f t="shared" si="231"/>
        <v>0</v>
      </c>
      <c r="DL96" s="300">
        <f t="shared" si="232"/>
        <v>0</v>
      </c>
      <c r="DM96" s="300">
        <f t="shared" si="233"/>
        <v>0</v>
      </c>
      <c r="DN96" s="300">
        <f t="shared" si="234"/>
        <v>0</v>
      </c>
      <c r="DO96" s="300">
        <f t="shared" si="235"/>
        <v>0</v>
      </c>
      <c r="DP96" s="300">
        <f t="shared" si="236"/>
        <v>0</v>
      </c>
      <c r="DQ96" s="300">
        <f t="shared" si="237"/>
        <v>0</v>
      </c>
      <c r="DR96" s="300">
        <f t="shared" si="238"/>
        <v>0</v>
      </c>
      <c r="DS96" s="300">
        <f t="shared" si="239"/>
        <v>0</v>
      </c>
      <c r="DT96" s="300">
        <f t="shared" si="240"/>
        <v>0</v>
      </c>
      <c r="DU96" s="300">
        <f t="shared" si="241"/>
        <v>0</v>
      </c>
      <c r="DV96" s="300">
        <f t="shared" si="242"/>
        <v>0</v>
      </c>
      <c r="DW96" s="300">
        <f t="shared" si="243"/>
        <v>0</v>
      </c>
      <c r="DX96" s="300">
        <f t="shared" si="244"/>
        <v>0</v>
      </c>
      <c r="DY96" s="300">
        <f t="shared" si="245"/>
        <v>0</v>
      </c>
      <c r="DZ96" s="300">
        <f t="shared" si="246"/>
        <v>0</v>
      </c>
      <c r="EA96" s="300">
        <f t="shared" si="247"/>
        <v>0</v>
      </c>
      <c r="EB96" s="300">
        <f t="shared" si="248"/>
        <v>0</v>
      </c>
      <c r="EC96" s="300">
        <f t="shared" si="249"/>
        <v>0</v>
      </c>
      <c r="ED96" s="300">
        <f t="shared" si="250"/>
        <v>0</v>
      </c>
      <c r="EE96" s="300">
        <f t="shared" si="251"/>
        <v>0</v>
      </c>
      <c r="EF96" s="300">
        <f t="shared" si="252"/>
        <v>0</v>
      </c>
      <c r="EG96" s="300">
        <f t="shared" si="253"/>
        <v>0</v>
      </c>
      <c r="EH96" s="300">
        <f t="shared" si="254"/>
        <v>0</v>
      </c>
      <c r="EI96" s="300">
        <f t="shared" si="255"/>
        <v>0</v>
      </c>
      <c r="EJ96" s="300">
        <f t="shared" si="256"/>
        <v>0</v>
      </c>
      <c r="EK96" s="300">
        <f t="shared" si="257"/>
        <v>0</v>
      </c>
      <c r="EL96" s="300">
        <f t="shared" si="258"/>
        <v>0</v>
      </c>
      <c r="EM96" s="300">
        <f t="shared" si="259"/>
        <v>0</v>
      </c>
      <c r="EN96" s="300">
        <f t="shared" si="260"/>
        <v>0</v>
      </c>
      <c r="EO96" s="300">
        <f t="shared" si="261"/>
        <v>0</v>
      </c>
      <c r="EP96" s="300">
        <f t="shared" si="262"/>
        <v>0</v>
      </c>
      <c r="EQ96" s="300">
        <f t="shared" si="263"/>
        <v>0</v>
      </c>
      <c r="ER96" s="300">
        <f t="shared" si="264"/>
        <v>0</v>
      </c>
      <c r="ES96" s="300">
        <f t="shared" si="265"/>
        <v>0</v>
      </c>
      <c r="ET96" s="300">
        <f t="shared" si="266"/>
        <v>0</v>
      </c>
      <c r="EU96" s="300">
        <f t="shared" si="267"/>
        <v>0</v>
      </c>
      <c r="EV96" s="300">
        <f t="shared" si="268"/>
        <v>0</v>
      </c>
      <c r="EW96" s="300">
        <f t="shared" si="269"/>
        <v>0</v>
      </c>
      <c r="EX96" s="300">
        <f t="shared" si="270"/>
        <v>0</v>
      </c>
      <c r="EY96" s="300">
        <f t="shared" si="271"/>
        <v>0</v>
      </c>
      <c r="EZ96" s="300">
        <f t="shared" si="272"/>
        <v>0</v>
      </c>
      <c r="FA96" s="300">
        <f t="shared" si="273"/>
        <v>0</v>
      </c>
      <c r="FB96" s="300">
        <f t="shared" si="274"/>
        <v>0</v>
      </c>
      <c r="FC96" s="300">
        <f t="shared" si="275"/>
        <v>0</v>
      </c>
      <c r="FD96" s="300">
        <f t="shared" si="276"/>
        <v>0</v>
      </c>
      <c r="FE96" s="300">
        <f t="shared" si="277"/>
        <v>0</v>
      </c>
      <c r="FF96" s="300">
        <f t="shared" si="278"/>
        <v>0</v>
      </c>
      <c r="FG96" s="300">
        <f t="shared" si="279"/>
        <v>0</v>
      </c>
      <c r="FH96" s="300">
        <f t="shared" si="280"/>
        <v>0</v>
      </c>
      <c r="FI96" s="300">
        <f t="shared" si="281"/>
        <v>0</v>
      </c>
      <c r="FJ96" s="300">
        <f t="shared" si="282"/>
        <v>0</v>
      </c>
      <c r="FK96" s="300">
        <f t="shared" si="283"/>
        <v>0</v>
      </c>
      <c r="FL96" s="300">
        <f t="shared" si="284"/>
        <v>0</v>
      </c>
      <c r="FM96" s="300">
        <f t="shared" si="285"/>
        <v>0</v>
      </c>
      <c r="FN96" s="300">
        <f t="shared" si="286"/>
        <v>0</v>
      </c>
      <c r="FO96" s="300">
        <f t="shared" si="287"/>
        <v>0</v>
      </c>
      <c r="FP96" s="300">
        <f t="shared" si="288"/>
        <v>0</v>
      </c>
      <c r="FQ96" s="300">
        <f t="shared" si="289"/>
        <v>0</v>
      </c>
      <c r="FR96" s="300">
        <f t="shared" si="290"/>
        <v>0</v>
      </c>
      <c r="FS96" s="300">
        <f t="shared" si="291"/>
        <v>0</v>
      </c>
      <c r="FT96" s="300">
        <f t="shared" si="292"/>
        <v>0</v>
      </c>
      <c r="FU96" s="300">
        <f t="shared" si="293"/>
        <v>0</v>
      </c>
      <c r="FV96" s="300">
        <f t="shared" si="294"/>
        <v>0</v>
      </c>
      <c r="FW96" s="300">
        <f t="shared" si="295"/>
        <v>0</v>
      </c>
      <c r="FX96" s="300">
        <f t="shared" si="296"/>
        <v>0</v>
      </c>
      <c r="FY96" s="300">
        <f t="shared" si="297"/>
        <v>0</v>
      </c>
      <c r="FZ96" s="300">
        <f t="shared" si="298"/>
        <v>0</v>
      </c>
      <c r="GA96" s="300">
        <f t="shared" si="299"/>
        <v>0</v>
      </c>
      <c r="GB96" s="300">
        <f t="shared" si="300"/>
        <v>0</v>
      </c>
      <c r="GC96" s="300">
        <f t="shared" si="301"/>
        <v>0</v>
      </c>
      <c r="GD96" s="300">
        <f t="shared" si="302"/>
        <v>0</v>
      </c>
      <c r="GE96" s="300">
        <f t="shared" si="303"/>
        <v>0</v>
      </c>
      <c r="GF96" s="300">
        <f t="shared" si="304"/>
        <v>0</v>
      </c>
      <c r="GG96" s="300">
        <f t="shared" si="305"/>
        <v>0</v>
      </c>
      <c r="GH96" s="300">
        <f t="shared" si="306"/>
        <v>0</v>
      </c>
      <c r="GI96" s="300">
        <f t="shared" si="307"/>
        <v>0</v>
      </c>
      <c r="GJ96" s="300">
        <f t="shared" si="308"/>
        <v>0</v>
      </c>
      <c r="GK96" s="300">
        <f t="shared" si="309"/>
        <v>0</v>
      </c>
      <c r="GL96" s="300">
        <f t="shared" si="310"/>
        <v>0</v>
      </c>
      <c r="GM96" s="300">
        <f t="shared" si="311"/>
        <v>0</v>
      </c>
      <c r="GN96" s="300">
        <f t="shared" si="312"/>
        <v>0</v>
      </c>
      <c r="GO96" s="300">
        <f t="shared" si="313"/>
        <v>0</v>
      </c>
      <c r="GP96" s="300">
        <f t="shared" si="314"/>
        <v>0</v>
      </c>
      <c r="GQ96" s="300">
        <f t="shared" si="315"/>
        <v>0</v>
      </c>
      <c r="GR96" s="300">
        <f t="shared" si="316"/>
        <v>0</v>
      </c>
      <c r="GT96" s="120" t="str">
        <f>'Key assumptions'!$E$121</f>
        <v>$ Real (2024-2025)</v>
      </c>
      <c r="GU96" s="272"/>
      <c r="GV96" s="272"/>
      <c r="GW96" s="272"/>
      <c r="GX96" s="232">
        <f t="shared" si="219"/>
        <v>0</v>
      </c>
      <c r="GY96" s="232">
        <f t="shared" si="219"/>
        <v>0</v>
      </c>
      <c r="GZ96" s="232">
        <f t="shared" si="219"/>
        <v>0</v>
      </c>
      <c r="HA96" s="232">
        <f t="shared" si="218"/>
        <v>0</v>
      </c>
      <c r="HB96" s="232">
        <f t="shared" si="220"/>
        <v>0</v>
      </c>
      <c r="HC96" s="232">
        <f t="shared" si="220"/>
        <v>0</v>
      </c>
      <c r="HD96" s="232">
        <f t="shared" si="220"/>
        <v>0</v>
      </c>
      <c r="HE96" s="232">
        <f t="shared" si="220"/>
        <v>0</v>
      </c>
      <c r="HF96" s="232">
        <f t="shared" si="317"/>
        <v>0</v>
      </c>
      <c r="HG96" s="232">
        <v>0</v>
      </c>
    </row>
    <row r="97" spans="1:215" hidden="1" x14ac:dyDescent="0.2">
      <c r="A97" s="298"/>
      <c r="B97" s="298"/>
      <c r="C97" s="298"/>
      <c r="D97" s="298"/>
      <c r="E97" s="298"/>
      <c r="F97" s="299"/>
      <c r="G97" s="299"/>
      <c r="H97" s="299"/>
      <c r="I97" s="299"/>
      <c r="J97" s="299"/>
      <c r="K97" s="299"/>
      <c r="L97" s="299"/>
      <c r="M97" s="299"/>
      <c r="N97" s="299"/>
      <c r="O97" s="299"/>
      <c r="P97" s="299"/>
      <c r="Q97" s="299"/>
      <c r="R97" s="299"/>
      <c r="S97" s="299"/>
      <c r="T97" s="299"/>
      <c r="U97" s="299"/>
      <c r="V97" s="299"/>
      <c r="W97" s="299"/>
      <c r="X97" s="299"/>
      <c r="Y97" s="299"/>
      <c r="Z97" s="299"/>
      <c r="AA97" s="299"/>
      <c r="AB97" s="299"/>
      <c r="AC97" s="299"/>
      <c r="AD97" s="299"/>
      <c r="AE97" s="299"/>
      <c r="AF97" s="299"/>
      <c r="AG97" s="299"/>
      <c r="AH97" s="299"/>
      <c r="AI97" s="299"/>
      <c r="AJ97" s="299"/>
      <c r="AK97" s="299"/>
      <c r="AL97" s="299"/>
      <c r="AM97" s="299"/>
      <c r="AN97" s="299"/>
      <c r="AO97" s="299"/>
      <c r="AP97" s="299"/>
      <c r="AQ97" s="299"/>
      <c r="AR97" s="299"/>
      <c r="AS97" s="299"/>
      <c r="AT97" s="299"/>
      <c r="AU97" s="299"/>
      <c r="AV97" s="299"/>
      <c r="AW97" s="299"/>
      <c r="AX97" s="299"/>
      <c r="AY97" s="299"/>
      <c r="AZ97" s="299"/>
      <c r="BA97" s="299"/>
      <c r="BB97" s="299"/>
      <c r="BC97" s="299"/>
      <c r="BD97" s="299"/>
      <c r="BE97" s="299"/>
      <c r="BF97" s="299"/>
      <c r="BG97" s="299"/>
      <c r="BH97" s="299"/>
      <c r="BI97" s="299"/>
      <c r="BJ97" s="299"/>
      <c r="BK97" s="299"/>
      <c r="BL97" s="299"/>
      <c r="BM97" s="299"/>
      <c r="BN97" s="299"/>
      <c r="BO97" s="299"/>
      <c r="BP97" s="299"/>
      <c r="BQ97" s="299"/>
      <c r="BR97" s="299"/>
      <c r="BS97" s="299"/>
      <c r="BT97" s="299"/>
      <c r="BU97" s="299"/>
      <c r="BV97" s="299"/>
      <c r="BW97" s="299"/>
      <c r="BX97" s="299"/>
      <c r="BY97" s="299"/>
      <c r="BZ97" s="299"/>
      <c r="CA97" s="299"/>
      <c r="CB97" s="299"/>
      <c r="CC97" s="299"/>
      <c r="CD97" s="299"/>
      <c r="CE97" s="299"/>
      <c r="CF97" s="299"/>
      <c r="CG97" s="299"/>
      <c r="CH97" s="299"/>
      <c r="CI97" s="299"/>
      <c r="CJ97" s="299"/>
      <c r="CK97" s="299"/>
      <c r="CL97" s="299"/>
      <c r="CM97" s="299"/>
      <c r="CN97" s="299"/>
      <c r="CO97" s="299"/>
      <c r="CP97" s="299"/>
      <c r="CQ97" s="299"/>
      <c r="CR97" s="299"/>
      <c r="CS97" s="299"/>
      <c r="CT97" s="299"/>
      <c r="CU97" s="299"/>
      <c r="CV97" s="299"/>
      <c r="CW97" s="299"/>
      <c r="CX97" s="299"/>
      <c r="CY97" s="299"/>
      <c r="DA97" s="300">
        <f t="shared" si="221"/>
        <v>0</v>
      </c>
      <c r="DB97" s="300">
        <f t="shared" si="222"/>
        <v>0</v>
      </c>
      <c r="DC97" s="300">
        <f t="shared" si="223"/>
        <v>0</v>
      </c>
      <c r="DD97" s="300">
        <f t="shared" si="224"/>
        <v>0</v>
      </c>
      <c r="DE97" s="300">
        <f t="shared" si="225"/>
        <v>0</v>
      </c>
      <c r="DF97" s="300">
        <f t="shared" si="226"/>
        <v>0</v>
      </c>
      <c r="DG97" s="300">
        <f t="shared" si="227"/>
        <v>0</v>
      </c>
      <c r="DH97" s="300">
        <f t="shared" si="228"/>
        <v>0</v>
      </c>
      <c r="DI97" s="300">
        <f t="shared" si="229"/>
        <v>0</v>
      </c>
      <c r="DJ97" s="300">
        <f t="shared" si="230"/>
        <v>0</v>
      </c>
      <c r="DK97" s="300">
        <f t="shared" si="231"/>
        <v>0</v>
      </c>
      <c r="DL97" s="300">
        <f t="shared" si="232"/>
        <v>0</v>
      </c>
      <c r="DM97" s="300">
        <f t="shared" si="233"/>
        <v>0</v>
      </c>
      <c r="DN97" s="300">
        <f t="shared" si="234"/>
        <v>0</v>
      </c>
      <c r="DO97" s="300">
        <f t="shared" si="235"/>
        <v>0</v>
      </c>
      <c r="DP97" s="300">
        <f t="shared" si="236"/>
        <v>0</v>
      </c>
      <c r="DQ97" s="300">
        <f t="shared" si="237"/>
        <v>0</v>
      </c>
      <c r="DR97" s="300">
        <f t="shared" si="238"/>
        <v>0</v>
      </c>
      <c r="DS97" s="300">
        <f t="shared" si="239"/>
        <v>0</v>
      </c>
      <c r="DT97" s="300">
        <f t="shared" si="240"/>
        <v>0</v>
      </c>
      <c r="DU97" s="300">
        <f t="shared" si="241"/>
        <v>0</v>
      </c>
      <c r="DV97" s="300">
        <f t="shared" si="242"/>
        <v>0</v>
      </c>
      <c r="DW97" s="300">
        <f t="shared" si="243"/>
        <v>0</v>
      </c>
      <c r="DX97" s="300">
        <f t="shared" si="244"/>
        <v>0</v>
      </c>
      <c r="DY97" s="300">
        <f t="shared" si="245"/>
        <v>0</v>
      </c>
      <c r="DZ97" s="300">
        <f t="shared" si="246"/>
        <v>0</v>
      </c>
      <c r="EA97" s="300">
        <f t="shared" si="247"/>
        <v>0</v>
      </c>
      <c r="EB97" s="300">
        <f t="shared" si="248"/>
        <v>0</v>
      </c>
      <c r="EC97" s="300">
        <f t="shared" si="249"/>
        <v>0</v>
      </c>
      <c r="ED97" s="300">
        <f t="shared" si="250"/>
        <v>0</v>
      </c>
      <c r="EE97" s="300">
        <f t="shared" si="251"/>
        <v>0</v>
      </c>
      <c r="EF97" s="300">
        <f t="shared" si="252"/>
        <v>0</v>
      </c>
      <c r="EG97" s="300">
        <f t="shared" si="253"/>
        <v>0</v>
      </c>
      <c r="EH97" s="300">
        <f t="shared" si="254"/>
        <v>0</v>
      </c>
      <c r="EI97" s="300">
        <f t="shared" si="255"/>
        <v>0</v>
      </c>
      <c r="EJ97" s="300">
        <f t="shared" si="256"/>
        <v>0</v>
      </c>
      <c r="EK97" s="300">
        <f t="shared" si="257"/>
        <v>0</v>
      </c>
      <c r="EL97" s="300">
        <f t="shared" si="258"/>
        <v>0</v>
      </c>
      <c r="EM97" s="300">
        <f t="shared" si="259"/>
        <v>0</v>
      </c>
      <c r="EN97" s="300">
        <f t="shared" si="260"/>
        <v>0</v>
      </c>
      <c r="EO97" s="300">
        <f t="shared" si="261"/>
        <v>0</v>
      </c>
      <c r="EP97" s="300">
        <f t="shared" si="262"/>
        <v>0</v>
      </c>
      <c r="EQ97" s="300">
        <f t="shared" si="263"/>
        <v>0</v>
      </c>
      <c r="ER97" s="300">
        <f t="shared" si="264"/>
        <v>0</v>
      </c>
      <c r="ES97" s="300">
        <f t="shared" si="265"/>
        <v>0</v>
      </c>
      <c r="ET97" s="300">
        <f t="shared" si="266"/>
        <v>0</v>
      </c>
      <c r="EU97" s="300">
        <f t="shared" si="267"/>
        <v>0</v>
      </c>
      <c r="EV97" s="300">
        <f t="shared" si="268"/>
        <v>0</v>
      </c>
      <c r="EW97" s="300">
        <f t="shared" si="269"/>
        <v>0</v>
      </c>
      <c r="EX97" s="300">
        <f t="shared" si="270"/>
        <v>0</v>
      </c>
      <c r="EY97" s="300">
        <f t="shared" si="271"/>
        <v>0</v>
      </c>
      <c r="EZ97" s="300">
        <f t="shared" si="272"/>
        <v>0</v>
      </c>
      <c r="FA97" s="300">
        <f t="shared" si="273"/>
        <v>0</v>
      </c>
      <c r="FB97" s="300">
        <f t="shared" si="274"/>
        <v>0</v>
      </c>
      <c r="FC97" s="300">
        <f t="shared" si="275"/>
        <v>0</v>
      </c>
      <c r="FD97" s="300">
        <f t="shared" si="276"/>
        <v>0</v>
      </c>
      <c r="FE97" s="300">
        <f t="shared" si="277"/>
        <v>0</v>
      </c>
      <c r="FF97" s="300">
        <f t="shared" si="278"/>
        <v>0</v>
      </c>
      <c r="FG97" s="300">
        <f t="shared" si="279"/>
        <v>0</v>
      </c>
      <c r="FH97" s="300">
        <f t="shared" si="280"/>
        <v>0</v>
      </c>
      <c r="FI97" s="300">
        <f t="shared" si="281"/>
        <v>0</v>
      </c>
      <c r="FJ97" s="300">
        <f t="shared" si="282"/>
        <v>0</v>
      </c>
      <c r="FK97" s="300">
        <f t="shared" si="283"/>
        <v>0</v>
      </c>
      <c r="FL97" s="300">
        <f t="shared" si="284"/>
        <v>0</v>
      </c>
      <c r="FM97" s="300">
        <f t="shared" si="285"/>
        <v>0</v>
      </c>
      <c r="FN97" s="300">
        <f t="shared" si="286"/>
        <v>0</v>
      </c>
      <c r="FO97" s="300">
        <f t="shared" si="287"/>
        <v>0</v>
      </c>
      <c r="FP97" s="300">
        <f t="shared" si="288"/>
        <v>0</v>
      </c>
      <c r="FQ97" s="300">
        <f t="shared" si="289"/>
        <v>0</v>
      </c>
      <c r="FR97" s="300">
        <f t="shared" si="290"/>
        <v>0</v>
      </c>
      <c r="FS97" s="300">
        <f t="shared" si="291"/>
        <v>0</v>
      </c>
      <c r="FT97" s="300">
        <f t="shared" si="292"/>
        <v>0</v>
      </c>
      <c r="FU97" s="300">
        <f t="shared" si="293"/>
        <v>0</v>
      </c>
      <c r="FV97" s="300">
        <f t="shared" si="294"/>
        <v>0</v>
      </c>
      <c r="FW97" s="300">
        <f t="shared" si="295"/>
        <v>0</v>
      </c>
      <c r="FX97" s="300">
        <f t="shared" si="296"/>
        <v>0</v>
      </c>
      <c r="FY97" s="300">
        <f t="shared" si="297"/>
        <v>0</v>
      </c>
      <c r="FZ97" s="300">
        <f t="shared" si="298"/>
        <v>0</v>
      </c>
      <c r="GA97" s="300">
        <f t="shared" si="299"/>
        <v>0</v>
      </c>
      <c r="GB97" s="300">
        <f t="shared" si="300"/>
        <v>0</v>
      </c>
      <c r="GC97" s="300">
        <f t="shared" si="301"/>
        <v>0</v>
      </c>
      <c r="GD97" s="300">
        <f t="shared" si="302"/>
        <v>0</v>
      </c>
      <c r="GE97" s="300">
        <f t="shared" si="303"/>
        <v>0</v>
      </c>
      <c r="GF97" s="300">
        <f t="shared" si="304"/>
        <v>0</v>
      </c>
      <c r="GG97" s="300">
        <f t="shared" si="305"/>
        <v>0</v>
      </c>
      <c r="GH97" s="300">
        <f t="shared" si="306"/>
        <v>0</v>
      </c>
      <c r="GI97" s="300">
        <f t="shared" si="307"/>
        <v>0</v>
      </c>
      <c r="GJ97" s="300">
        <f t="shared" si="308"/>
        <v>0</v>
      </c>
      <c r="GK97" s="300">
        <f t="shared" si="309"/>
        <v>0</v>
      </c>
      <c r="GL97" s="300">
        <f t="shared" si="310"/>
        <v>0</v>
      </c>
      <c r="GM97" s="300">
        <f t="shared" si="311"/>
        <v>0</v>
      </c>
      <c r="GN97" s="300">
        <f t="shared" si="312"/>
        <v>0</v>
      </c>
      <c r="GO97" s="300">
        <f t="shared" si="313"/>
        <v>0</v>
      </c>
      <c r="GP97" s="300">
        <f t="shared" si="314"/>
        <v>0</v>
      </c>
      <c r="GQ97" s="300">
        <f t="shared" si="315"/>
        <v>0</v>
      </c>
      <c r="GR97" s="300">
        <f t="shared" si="316"/>
        <v>0</v>
      </c>
      <c r="GT97" s="120" t="str">
        <f>'Key assumptions'!$E$121</f>
        <v>$ Real (2024-2025)</v>
      </c>
      <c r="GU97" s="272"/>
      <c r="GV97" s="272"/>
      <c r="GW97" s="272"/>
      <c r="GX97" s="232">
        <f t="shared" si="219"/>
        <v>0</v>
      </c>
      <c r="GY97" s="232">
        <f t="shared" si="219"/>
        <v>0</v>
      </c>
      <c r="GZ97" s="232">
        <f t="shared" si="219"/>
        <v>0</v>
      </c>
      <c r="HA97" s="232">
        <f t="shared" si="218"/>
        <v>0</v>
      </c>
      <c r="HB97" s="232">
        <f t="shared" si="220"/>
        <v>0</v>
      </c>
      <c r="HC97" s="232">
        <f t="shared" si="220"/>
        <v>0</v>
      </c>
      <c r="HD97" s="232">
        <f t="shared" si="220"/>
        <v>0</v>
      </c>
      <c r="HE97" s="232">
        <f t="shared" si="220"/>
        <v>0</v>
      </c>
      <c r="HF97" s="232">
        <f t="shared" si="317"/>
        <v>0</v>
      </c>
      <c r="HG97" s="232">
        <v>0</v>
      </c>
    </row>
    <row r="98" spans="1:215" hidden="1" x14ac:dyDescent="0.2">
      <c r="A98" s="298"/>
      <c r="B98" s="298"/>
      <c r="C98" s="298"/>
      <c r="D98" s="298"/>
      <c r="E98" s="298"/>
      <c r="F98" s="299"/>
      <c r="G98" s="299"/>
      <c r="H98" s="299"/>
      <c r="I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299"/>
      <c r="AC98" s="299"/>
      <c r="AD98" s="299"/>
      <c r="AE98" s="299"/>
      <c r="AF98" s="299"/>
      <c r="AG98" s="299"/>
      <c r="AH98" s="299"/>
      <c r="AI98" s="299"/>
      <c r="AJ98" s="299"/>
      <c r="AK98" s="299"/>
      <c r="AL98" s="299"/>
      <c r="AM98" s="299"/>
      <c r="AN98" s="299"/>
      <c r="AO98" s="299"/>
      <c r="AP98" s="299"/>
      <c r="AQ98" s="299"/>
      <c r="AR98" s="299"/>
      <c r="AS98" s="299"/>
      <c r="AT98" s="299"/>
      <c r="AU98" s="299"/>
      <c r="AV98" s="299"/>
      <c r="AW98" s="299"/>
      <c r="AX98" s="299"/>
      <c r="AY98" s="299"/>
      <c r="AZ98" s="299"/>
      <c r="BA98" s="299"/>
      <c r="BB98" s="299"/>
      <c r="BC98" s="299"/>
      <c r="BD98" s="299"/>
      <c r="BE98" s="299"/>
      <c r="BF98" s="299"/>
      <c r="BG98" s="299"/>
      <c r="BH98" s="299"/>
      <c r="BI98" s="299"/>
      <c r="BJ98" s="299"/>
      <c r="BK98" s="299"/>
      <c r="BL98" s="299"/>
      <c r="BM98" s="299"/>
      <c r="BN98" s="299"/>
      <c r="BO98" s="299"/>
      <c r="BP98" s="299"/>
      <c r="BQ98" s="299"/>
      <c r="BR98" s="299"/>
      <c r="BS98" s="299"/>
      <c r="BT98" s="299"/>
      <c r="BU98" s="299"/>
      <c r="BV98" s="299"/>
      <c r="BW98" s="299"/>
      <c r="BX98" s="299"/>
      <c r="BY98" s="299"/>
      <c r="BZ98" s="299"/>
      <c r="CA98" s="299"/>
      <c r="CB98" s="299"/>
      <c r="CC98" s="299"/>
      <c r="CD98" s="299"/>
      <c r="CE98" s="299"/>
      <c r="CF98" s="299"/>
      <c r="CG98" s="299"/>
      <c r="CH98" s="299"/>
      <c r="CI98" s="299"/>
      <c r="CJ98" s="299"/>
      <c r="CK98" s="299"/>
      <c r="CL98" s="299"/>
      <c r="CM98" s="299"/>
      <c r="CN98" s="299"/>
      <c r="CO98" s="299"/>
      <c r="CP98" s="299"/>
      <c r="CQ98" s="299"/>
      <c r="CR98" s="299"/>
      <c r="CS98" s="299"/>
      <c r="CT98" s="299"/>
      <c r="CU98" s="299"/>
      <c r="CV98" s="299"/>
      <c r="CW98" s="299"/>
      <c r="CX98" s="299"/>
      <c r="CY98" s="299"/>
      <c r="DA98" s="300">
        <f t="shared" si="221"/>
        <v>0</v>
      </c>
      <c r="DB98" s="300">
        <f t="shared" si="222"/>
        <v>0</v>
      </c>
      <c r="DC98" s="300">
        <f t="shared" si="223"/>
        <v>0</v>
      </c>
      <c r="DD98" s="300">
        <f t="shared" si="224"/>
        <v>0</v>
      </c>
      <c r="DE98" s="300">
        <f t="shared" si="225"/>
        <v>0</v>
      </c>
      <c r="DF98" s="300">
        <f t="shared" si="226"/>
        <v>0</v>
      </c>
      <c r="DG98" s="300">
        <f t="shared" si="227"/>
        <v>0</v>
      </c>
      <c r="DH98" s="300">
        <f t="shared" si="228"/>
        <v>0</v>
      </c>
      <c r="DI98" s="300">
        <f t="shared" si="229"/>
        <v>0</v>
      </c>
      <c r="DJ98" s="300">
        <f t="shared" si="230"/>
        <v>0</v>
      </c>
      <c r="DK98" s="300">
        <f t="shared" si="231"/>
        <v>0</v>
      </c>
      <c r="DL98" s="300">
        <f t="shared" si="232"/>
        <v>0</v>
      </c>
      <c r="DM98" s="300">
        <f t="shared" si="233"/>
        <v>0</v>
      </c>
      <c r="DN98" s="300">
        <f t="shared" si="234"/>
        <v>0</v>
      </c>
      <c r="DO98" s="300">
        <f t="shared" si="235"/>
        <v>0</v>
      </c>
      <c r="DP98" s="300">
        <f t="shared" si="236"/>
        <v>0</v>
      </c>
      <c r="DQ98" s="300">
        <f t="shared" si="237"/>
        <v>0</v>
      </c>
      <c r="DR98" s="300">
        <f t="shared" si="238"/>
        <v>0</v>
      </c>
      <c r="DS98" s="300">
        <f t="shared" si="239"/>
        <v>0</v>
      </c>
      <c r="DT98" s="300">
        <f t="shared" si="240"/>
        <v>0</v>
      </c>
      <c r="DU98" s="300">
        <f t="shared" si="241"/>
        <v>0</v>
      </c>
      <c r="DV98" s="300">
        <f t="shared" si="242"/>
        <v>0</v>
      </c>
      <c r="DW98" s="300">
        <f t="shared" si="243"/>
        <v>0</v>
      </c>
      <c r="DX98" s="300">
        <f t="shared" si="244"/>
        <v>0</v>
      </c>
      <c r="DY98" s="300">
        <f t="shared" si="245"/>
        <v>0</v>
      </c>
      <c r="DZ98" s="300">
        <f t="shared" si="246"/>
        <v>0</v>
      </c>
      <c r="EA98" s="300">
        <f t="shared" si="247"/>
        <v>0</v>
      </c>
      <c r="EB98" s="300">
        <f t="shared" si="248"/>
        <v>0</v>
      </c>
      <c r="EC98" s="300">
        <f t="shared" si="249"/>
        <v>0</v>
      </c>
      <c r="ED98" s="300">
        <f t="shared" si="250"/>
        <v>0</v>
      </c>
      <c r="EE98" s="300">
        <f t="shared" si="251"/>
        <v>0</v>
      </c>
      <c r="EF98" s="300">
        <f t="shared" si="252"/>
        <v>0</v>
      </c>
      <c r="EG98" s="300">
        <f t="shared" si="253"/>
        <v>0</v>
      </c>
      <c r="EH98" s="300">
        <f t="shared" si="254"/>
        <v>0</v>
      </c>
      <c r="EI98" s="300">
        <f t="shared" si="255"/>
        <v>0</v>
      </c>
      <c r="EJ98" s="300">
        <f t="shared" si="256"/>
        <v>0</v>
      </c>
      <c r="EK98" s="300">
        <f t="shared" si="257"/>
        <v>0</v>
      </c>
      <c r="EL98" s="300">
        <f t="shared" si="258"/>
        <v>0</v>
      </c>
      <c r="EM98" s="300">
        <f t="shared" si="259"/>
        <v>0</v>
      </c>
      <c r="EN98" s="300">
        <f t="shared" si="260"/>
        <v>0</v>
      </c>
      <c r="EO98" s="300">
        <f t="shared" si="261"/>
        <v>0</v>
      </c>
      <c r="EP98" s="300">
        <f t="shared" si="262"/>
        <v>0</v>
      </c>
      <c r="EQ98" s="300">
        <f t="shared" si="263"/>
        <v>0</v>
      </c>
      <c r="ER98" s="300">
        <f t="shared" si="264"/>
        <v>0</v>
      </c>
      <c r="ES98" s="300">
        <f t="shared" si="265"/>
        <v>0</v>
      </c>
      <c r="ET98" s="300">
        <f t="shared" si="266"/>
        <v>0</v>
      </c>
      <c r="EU98" s="300">
        <f t="shared" si="267"/>
        <v>0</v>
      </c>
      <c r="EV98" s="300">
        <f t="shared" si="268"/>
        <v>0</v>
      </c>
      <c r="EW98" s="300">
        <f t="shared" si="269"/>
        <v>0</v>
      </c>
      <c r="EX98" s="300">
        <f t="shared" si="270"/>
        <v>0</v>
      </c>
      <c r="EY98" s="300">
        <f t="shared" si="271"/>
        <v>0</v>
      </c>
      <c r="EZ98" s="300">
        <f t="shared" si="272"/>
        <v>0</v>
      </c>
      <c r="FA98" s="300">
        <f t="shared" si="273"/>
        <v>0</v>
      </c>
      <c r="FB98" s="300">
        <f t="shared" si="274"/>
        <v>0</v>
      </c>
      <c r="FC98" s="300">
        <f t="shared" si="275"/>
        <v>0</v>
      </c>
      <c r="FD98" s="300">
        <f t="shared" si="276"/>
        <v>0</v>
      </c>
      <c r="FE98" s="300">
        <f t="shared" si="277"/>
        <v>0</v>
      </c>
      <c r="FF98" s="300">
        <f t="shared" si="278"/>
        <v>0</v>
      </c>
      <c r="FG98" s="300">
        <f t="shared" si="279"/>
        <v>0</v>
      </c>
      <c r="FH98" s="300">
        <f t="shared" si="280"/>
        <v>0</v>
      </c>
      <c r="FI98" s="300">
        <f t="shared" si="281"/>
        <v>0</v>
      </c>
      <c r="FJ98" s="300">
        <f t="shared" si="282"/>
        <v>0</v>
      </c>
      <c r="FK98" s="300">
        <f t="shared" si="283"/>
        <v>0</v>
      </c>
      <c r="FL98" s="300">
        <f t="shared" si="284"/>
        <v>0</v>
      </c>
      <c r="FM98" s="300">
        <f t="shared" si="285"/>
        <v>0</v>
      </c>
      <c r="FN98" s="300">
        <f t="shared" si="286"/>
        <v>0</v>
      </c>
      <c r="FO98" s="300">
        <f t="shared" si="287"/>
        <v>0</v>
      </c>
      <c r="FP98" s="300">
        <f t="shared" si="288"/>
        <v>0</v>
      </c>
      <c r="FQ98" s="300">
        <f t="shared" si="289"/>
        <v>0</v>
      </c>
      <c r="FR98" s="300">
        <f t="shared" si="290"/>
        <v>0</v>
      </c>
      <c r="FS98" s="300">
        <f t="shared" si="291"/>
        <v>0</v>
      </c>
      <c r="FT98" s="300">
        <f t="shared" si="292"/>
        <v>0</v>
      </c>
      <c r="FU98" s="300">
        <f t="shared" si="293"/>
        <v>0</v>
      </c>
      <c r="FV98" s="300">
        <f t="shared" si="294"/>
        <v>0</v>
      </c>
      <c r="FW98" s="300">
        <f t="shared" si="295"/>
        <v>0</v>
      </c>
      <c r="FX98" s="300">
        <f t="shared" si="296"/>
        <v>0</v>
      </c>
      <c r="FY98" s="300">
        <f t="shared" si="297"/>
        <v>0</v>
      </c>
      <c r="FZ98" s="300">
        <f t="shared" si="298"/>
        <v>0</v>
      </c>
      <c r="GA98" s="300">
        <f t="shared" si="299"/>
        <v>0</v>
      </c>
      <c r="GB98" s="300">
        <f t="shared" si="300"/>
        <v>0</v>
      </c>
      <c r="GC98" s="300">
        <f t="shared" si="301"/>
        <v>0</v>
      </c>
      <c r="GD98" s="300">
        <f t="shared" si="302"/>
        <v>0</v>
      </c>
      <c r="GE98" s="300">
        <f t="shared" si="303"/>
        <v>0</v>
      </c>
      <c r="GF98" s="300">
        <f t="shared" si="304"/>
        <v>0</v>
      </c>
      <c r="GG98" s="300">
        <f t="shared" si="305"/>
        <v>0</v>
      </c>
      <c r="GH98" s="300">
        <f t="shared" si="306"/>
        <v>0</v>
      </c>
      <c r="GI98" s="300">
        <f t="shared" si="307"/>
        <v>0</v>
      </c>
      <c r="GJ98" s="300">
        <f t="shared" si="308"/>
        <v>0</v>
      </c>
      <c r="GK98" s="300">
        <f t="shared" si="309"/>
        <v>0</v>
      </c>
      <c r="GL98" s="300">
        <f t="shared" si="310"/>
        <v>0</v>
      </c>
      <c r="GM98" s="300">
        <f t="shared" si="311"/>
        <v>0</v>
      </c>
      <c r="GN98" s="300">
        <f t="shared" si="312"/>
        <v>0</v>
      </c>
      <c r="GO98" s="300">
        <f t="shared" si="313"/>
        <v>0</v>
      </c>
      <c r="GP98" s="300">
        <f t="shared" si="314"/>
        <v>0</v>
      </c>
      <c r="GQ98" s="300">
        <f t="shared" si="315"/>
        <v>0</v>
      </c>
      <c r="GR98" s="300">
        <f t="shared" si="316"/>
        <v>0</v>
      </c>
      <c r="GT98" s="120" t="str">
        <f>'Key assumptions'!$E$121</f>
        <v>$ Real (2024-2025)</v>
      </c>
      <c r="GU98" s="272"/>
      <c r="GV98" s="272"/>
      <c r="GW98" s="272"/>
      <c r="GX98" s="232">
        <f t="shared" ref="GX98:GZ114" si="415">SUMIF($DA$1:$GR$1,GX$2,$DA98:$GR98)</f>
        <v>0</v>
      </c>
      <c r="GY98" s="232">
        <f t="shared" si="415"/>
        <v>0</v>
      </c>
      <c r="GZ98" s="232">
        <f t="shared" si="415"/>
        <v>0</v>
      </c>
      <c r="HA98" s="232">
        <f t="shared" ref="HA98:HA114" si="416">SUMIF($DA$1:$GR$1,HA$2,$DA98:$GR98)</f>
        <v>0</v>
      </c>
      <c r="HB98" s="232">
        <f t="shared" ref="HB98:HE114" si="417">SUMIF($DA$1:$GR$1,HB$2,$DA98:$GR98)</f>
        <v>0</v>
      </c>
      <c r="HC98" s="232">
        <f t="shared" si="417"/>
        <v>0</v>
      </c>
      <c r="HD98" s="232">
        <f t="shared" si="417"/>
        <v>0</v>
      </c>
      <c r="HE98" s="232">
        <f t="shared" si="417"/>
        <v>0</v>
      </c>
      <c r="HF98" s="232">
        <f t="shared" si="317"/>
        <v>0</v>
      </c>
      <c r="HG98" s="232">
        <v>0</v>
      </c>
    </row>
    <row r="99" spans="1:215" hidden="1" x14ac:dyDescent="0.2">
      <c r="A99" s="298"/>
      <c r="B99" s="298"/>
      <c r="C99" s="298"/>
      <c r="D99" s="298"/>
      <c r="E99" s="298"/>
      <c r="F99" s="299"/>
      <c r="G99" s="299"/>
      <c r="H99" s="299"/>
      <c r="I99" s="299"/>
      <c r="J99" s="299"/>
      <c r="K99" s="299"/>
      <c r="L99" s="299"/>
      <c r="M99" s="299"/>
      <c r="N99" s="299"/>
      <c r="O99" s="299"/>
      <c r="P99" s="299"/>
      <c r="Q99" s="299"/>
      <c r="R99" s="299"/>
      <c r="S99" s="299"/>
      <c r="T99" s="299"/>
      <c r="U99" s="299"/>
      <c r="V99" s="299"/>
      <c r="W99" s="299"/>
      <c r="X99" s="299"/>
      <c r="Y99" s="299"/>
      <c r="Z99" s="299"/>
      <c r="AA99" s="299"/>
      <c r="AB99" s="299"/>
      <c r="AC99" s="299"/>
      <c r="AD99" s="299"/>
      <c r="AE99" s="299"/>
      <c r="AF99" s="299"/>
      <c r="AG99" s="299"/>
      <c r="AH99" s="299"/>
      <c r="AI99" s="299"/>
      <c r="AJ99" s="299"/>
      <c r="AK99" s="299"/>
      <c r="AL99" s="299"/>
      <c r="AM99" s="299"/>
      <c r="AN99" s="299"/>
      <c r="AO99" s="299"/>
      <c r="AP99" s="299"/>
      <c r="AQ99" s="299"/>
      <c r="AR99" s="299"/>
      <c r="AS99" s="299"/>
      <c r="AT99" s="299"/>
      <c r="AU99" s="299"/>
      <c r="AV99" s="299"/>
      <c r="AW99" s="299"/>
      <c r="AX99" s="299"/>
      <c r="AY99" s="299"/>
      <c r="AZ99" s="299"/>
      <c r="BA99" s="299"/>
      <c r="BB99" s="299"/>
      <c r="BC99" s="299"/>
      <c r="BD99" s="299"/>
      <c r="BE99" s="299"/>
      <c r="BF99" s="299"/>
      <c r="BG99" s="299"/>
      <c r="BH99" s="299"/>
      <c r="BI99" s="299"/>
      <c r="BJ99" s="299"/>
      <c r="BK99" s="299"/>
      <c r="BL99" s="299"/>
      <c r="BM99" s="299"/>
      <c r="BN99" s="299"/>
      <c r="BO99" s="299"/>
      <c r="BP99" s="299"/>
      <c r="BQ99" s="299"/>
      <c r="BR99" s="299"/>
      <c r="BS99" s="299"/>
      <c r="BT99" s="299"/>
      <c r="BU99" s="299"/>
      <c r="BV99" s="299"/>
      <c r="BW99" s="299"/>
      <c r="BX99" s="299"/>
      <c r="BY99" s="299"/>
      <c r="BZ99" s="299"/>
      <c r="CA99" s="299"/>
      <c r="CB99" s="299"/>
      <c r="CC99" s="299"/>
      <c r="CD99" s="299"/>
      <c r="CE99" s="299"/>
      <c r="CF99" s="299"/>
      <c r="CG99" s="299"/>
      <c r="CH99" s="299"/>
      <c r="CI99" s="299"/>
      <c r="CJ99" s="299"/>
      <c r="CK99" s="299"/>
      <c r="CL99" s="299"/>
      <c r="CM99" s="299"/>
      <c r="CN99" s="299"/>
      <c r="CO99" s="299"/>
      <c r="CP99" s="299"/>
      <c r="CQ99" s="299"/>
      <c r="CR99" s="299"/>
      <c r="CS99" s="299"/>
      <c r="CT99" s="299"/>
      <c r="CU99" s="299"/>
      <c r="CV99" s="299"/>
      <c r="CW99" s="299"/>
      <c r="CX99" s="299"/>
      <c r="CY99" s="299"/>
      <c r="DA99" s="300">
        <f t="shared" si="221"/>
        <v>0</v>
      </c>
      <c r="DB99" s="300">
        <f t="shared" si="222"/>
        <v>0</v>
      </c>
      <c r="DC99" s="300">
        <f t="shared" si="223"/>
        <v>0</v>
      </c>
      <c r="DD99" s="300">
        <f t="shared" si="224"/>
        <v>0</v>
      </c>
      <c r="DE99" s="300">
        <f t="shared" si="225"/>
        <v>0</v>
      </c>
      <c r="DF99" s="300">
        <f t="shared" si="226"/>
        <v>0</v>
      </c>
      <c r="DG99" s="300">
        <f t="shared" si="227"/>
        <v>0</v>
      </c>
      <c r="DH99" s="300">
        <f t="shared" si="228"/>
        <v>0</v>
      </c>
      <c r="DI99" s="300">
        <f t="shared" si="229"/>
        <v>0</v>
      </c>
      <c r="DJ99" s="300">
        <f t="shared" si="230"/>
        <v>0</v>
      </c>
      <c r="DK99" s="300">
        <f t="shared" si="231"/>
        <v>0</v>
      </c>
      <c r="DL99" s="300">
        <f t="shared" si="232"/>
        <v>0</v>
      </c>
      <c r="DM99" s="300">
        <f t="shared" si="233"/>
        <v>0</v>
      </c>
      <c r="DN99" s="300">
        <f t="shared" si="234"/>
        <v>0</v>
      </c>
      <c r="DO99" s="300">
        <f t="shared" si="235"/>
        <v>0</v>
      </c>
      <c r="DP99" s="300">
        <f t="shared" si="236"/>
        <v>0</v>
      </c>
      <c r="DQ99" s="300">
        <f t="shared" si="237"/>
        <v>0</v>
      </c>
      <c r="DR99" s="300">
        <f t="shared" si="238"/>
        <v>0</v>
      </c>
      <c r="DS99" s="300">
        <f t="shared" si="239"/>
        <v>0</v>
      </c>
      <c r="DT99" s="300">
        <f t="shared" si="240"/>
        <v>0</v>
      </c>
      <c r="DU99" s="300">
        <f t="shared" si="241"/>
        <v>0</v>
      </c>
      <c r="DV99" s="300">
        <f t="shared" si="242"/>
        <v>0</v>
      </c>
      <c r="DW99" s="300">
        <f t="shared" si="243"/>
        <v>0</v>
      </c>
      <c r="DX99" s="300">
        <f t="shared" si="244"/>
        <v>0</v>
      </c>
      <c r="DY99" s="300">
        <f t="shared" si="245"/>
        <v>0</v>
      </c>
      <c r="DZ99" s="300">
        <f t="shared" si="246"/>
        <v>0</v>
      </c>
      <c r="EA99" s="300">
        <f t="shared" si="247"/>
        <v>0</v>
      </c>
      <c r="EB99" s="300">
        <f t="shared" si="248"/>
        <v>0</v>
      </c>
      <c r="EC99" s="300">
        <f t="shared" si="249"/>
        <v>0</v>
      </c>
      <c r="ED99" s="300">
        <f t="shared" si="250"/>
        <v>0</v>
      </c>
      <c r="EE99" s="300">
        <f t="shared" si="251"/>
        <v>0</v>
      </c>
      <c r="EF99" s="300">
        <f t="shared" si="252"/>
        <v>0</v>
      </c>
      <c r="EG99" s="300">
        <f t="shared" si="253"/>
        <v>0</v>
      </c>
      <c r="EH99" s="300">
        <f t="shared" si="254"/>
        <v>0</v>
      </c>
      <c r="EI99" s="300">
        <f t="shared" si="255"/>
        <v>0</v>
      </c>
      <c r="EJ99" s="300">
        <f t="shared" si="256"/>
        <v>0</v>
      </c>
      <c r="EK99" s="300">
        <f t="shared" si="257"/>
        <v>0</v>
      </c>
      <c r="EL99" s="300">
        <f t="shared" si="258"/>
        <v>0</v>
      </c>
      <c r="EM99" s="300">
        <f t="shared" si="259"/>
        <v>0</v>
      </c>
      <c r="EN99" s="300">
        <f t="shared" si="260"/>
        <v>0</v>
      </c>
      <c r="EO99" s="300">
        <f t="shared" si="261"/>
        <v>0</v>
      </c>
      <c r="EP99" s="300">
        <f t="shared" si="262"/>
        <v>0</v>
      </c>
      <c r="EQ99" s="300">
        <f t="shared" si="263"/>
        <v>0</v>
      </c>
      <c r="ER99" s="300">
        <f t="shared" si="264"/>
        <v>0</v>
      </c>
      <c r="ES99" s="300">
        <f t="shared" si="265"/>
        <v>0</v>
      </c>
      <c r="ET99" s="300">
        <f t="shared" si="266"/>
        <v>0</v>
      </c>
      <c r="EU99" s="300">
        <f t="shared" si="267"/>
        <v>0</v>
      </c>
      <c r="EV99" s="300">
        <f t="shared" si="268"/>
        <v>0</v>
      </c>
      <c r="EW99" s="300">
        <f t="shared" si="269"/>
        <v>0</v>
      </c>
      <c r="EX99" s="300">
        <f t="shared" si="270"/>
        <v>0</v>
      </c>
      <c r="EY99" s="300">
        <f t="shared" si="271"/>
        <v>0</v>
      </c>
      <c r="EZ99" s="300">
        <f t="shared" si="272"/>
        <v>0</v>
      </c>
      <c r="FA99" s="300">
        <f t="shared" si="273"/>
        <v>0</v>
      </c>
      <c r="FB99" s="300">
        <f t="shared" si="274"/>
        <v>0</v>
      </c>
      <c r="FC99" s="300">
        <f t="shared" si="275"/>
        <v>0</v>
      </c>
      <c r="FD99" s="300">
        <f t="shared" si="276"/>
        <v>0</v>
      </c>
      <c r="FE99" s="300">
        <f t="shared" si="277"/>
        <v>0</v>
      </c>
      <c r="FF99" s="300">
        <f t="shared" si="278"/>
        <v>0</v>
      </c>
      <c r="FG99" s="300">
        <f t="shared" si="279"/>
        <v>0</v>
      </c>
      <c r="FH99" s="300">
        <f t="shared" si="280"/>
        <v>0</v>
      </c>
      <c r="FI99" s="300">
        <f t="shared" si="281"/>
        <v>0</v>
      </c>
      <c r="FJ99" s="300">
        <f t="shared" si="282"/>
        <v>0</v>
      </c>
      <c r="FK99" s="300">
        <f t="shared" si="283"/>
        <v>0</v>
      </c>
      <c r="FL99" s="300">
        <f t="shared" si="284"/>
        <v>0</v>
      </c>
      <c r="FM99" s="300">
        <f t="shared" si="285"/>
        <v>0</v>
      </c>
      <c r="FN99" s="300">
        <f t="shared" si="286"/>
        <v>0</v>
      </c>
      <c r="FO99" s="300">
        <f t="shared" si="287"/>
        <v>0</v>
      </c>
      <c r="FP99" s="300">
        <f t="shared" si="288"/>
        <v>0</v>
      </c>
      <c r="FQ99" s="300">
        <f t="shared" si="289"/>
        <v>0</v>
      </c>
      <c r="FR99" s="300">
        <f t="shared" si="290"/>
        <v>0</v>
      </c>
      <c r="FS99" s="300">
        <f t="shared" si="291"/>
        <v>0</v>
      </c>
      <c r="FT99" s="300">
        <f t="shared" si="292"/>
        <v>0</v>
      </c>
      <c r="FU99" s="300">
        <f t="shared" si="293"/>
        <v>0</v>
      </c>
      <c r="FV99" s="300">
        <f t="shared" si="294"/>
        <v>0</v>
      </c>
      <c r="FW99" s="300">
        <f t="shared" si="295"/>
        <v>0</v>
      </c>
      <c r="FX99" s="300">
        <f t="shared" si="296"/>
        <v>0</v>
      </c>
      <c r="FY99" s="300">
        <f t="shared" si="297"/>
        <v>0</v>
      </c>
      <c r="FZ99" s="300">
        <f t="shared" si="298"/>
        <v>0</v>
      </c>
      <c r="GA99" s="300">
        <f t="shared" si="299"/>
        <v>0</v>
      </c>
      <c r="GB99" s="300">
        <f t="shared" si="300"/>
        <v>0</v>
      </c>
      <c r="GC99" s="300">
        <f t="shared" si="301"/>
        <v>0</v>
      </c>
      <c r="GD99" s="300">
        <f t="shared" si="302"/>
        <v>0</v>
      </c>
      <c r="GE99" s="300">
        <f t="shared" si="303"/>
        <v>0</v>
      </c>
      <c r="GF99" s="300">
        <f t="shared" si="304"/>
        <v>0</v>
      </c>
      <c r="GG99" s="300">
        <f t="shared" si="305"/>
        <v>0</v>
      </c>
      <c r="GH99" s="300">
        <f t="shared" si="306"/>
        <v>0</v>
      </c>
      <c r="GI99" s="300">
        <f t="shared" si="307"/>
        <v>0</v>
      </c>
      <c r="GJ99" s="300">
        <f t="shared" si="308"/>
        <v>0</v>
      </c>
      <c r="GK99" s="300">
        <f t="shared" si="309"/>
        <v>0</v>
      </c>
      <c r="GL99" s="300">
        <f t="shared" si="310"/>
        <v>0</v>
      </c>
      <c r="GM99" s="300">
        <f t="shared" si="311"/>
        <v>0</v>
      </c>
      <c r="GN99" s="300">
        <f t="shared" si="312"/>
        <v>0</v>
      </c>
      <c r="GO99" s="300">
        <f t="shared" si="313"/>
        <v>0</v>
      </c>
      <c r="GP99" s="300">
        <f t="shared" si="314"/>
        <v>0</v>
      </c>
      <c r="GQ99" s="300">
        <f t="shared" si="315"/>
        <v>0</v>
      </c>
      <c r="GR99" s="300">
        <f t="shared" si="316"/>
        <v>0</v>
      </c>
      <c r="GT99" s="120" t="str">
        <f>'Key assumptions'!$E$121</f>
        <v>$ Real (2024-2025)</v>
      </c>
      <c r="GU99" s="272"/>
      <c r="GV99" s="272"/>
      <c r="GW99" s="272"/>
      <c r="GX99" s="232">
        <f t="shared" si="415"/>
        <v>0</v>
      </c>
      <c r="GY99" s="232">
        <f t="shared" si="415"/>
        <v>0</v>
      </c>
      <c r="GZ99" s="232">
        <f t="shared" si="415"/>
        <v>0</v>
      </c>
      <c r="HA99" s="232">
        <f t="shared" si="416"/>
        <v>0</v>
      </c>
      <c r="HB99" s="232">
        <f t="shared" si="417"/>
        <v>0</v>
      </c>
      <c r="HC99" s="232">
        <f t="shared" si="417"/>
        <v>0</v>
      </c>
      <c r="HD99" s="232">
        <f t="shared" si="417"/>
        <v>0</v>
      </c>
      <c r="HE99" s="232">
        <f t="shared" si="417"/>
        <v>0</v>
      </c>
      <c r="HF99" s="232">
        <f t="shared" si="317"/>
        <v>0</v>
      </c>
      <c r="HG99" s="232">
        <v>0</v>
      </c>
    </row>
    <row r="100" spans="1:215" hidden="1" x14ac:dyDescent="0.2">
      <c r="A100" s="298"/>
      <c r="B100" s="298"/>
      <c r="C100" s="298"/>
      <c r="D100" s="298"/>
      <c r="E100" s="298"/>
      <c r="F100" s="299"/>
      <c r="G100" s="299"/>
      <c r="H100" s="299"/>
      <c r="I100" s="299"/>
      <c r="J100" s="299"/>
      <c r="K100" s="299"/>
      <c r="L100" s="299"/>
      <c r="M100" s="299"/>
      <c r="N100" s="299"/>
      <c r="O100" s="299"/>
      <c r="P100" s="299"/>
      <c r="Q100" s="299"/>
      <c r="R100" s="299"/>
      <c r="S100" s="299"/>
      <c r="T100" s="299"/>
      <c r="U100" s="299"/>
      <c r="V100" s="299"/>
      <c r="W100" s="299"/>
      <c r="X100" s="299"/>
      <c r="Y100" s="299"/>
      <c r="Z100" s="299"/>
      <c r="AA100" s="299"/>
      <c r="AB100" s="299"/>
      <c r="AC100" s="299"/>
      <c r="AD100" s="299"/>
      <c r="AE100" s="299"/>
      <c r="AF100" s="299"/>
      <c r="AG100" s="299"/>
      <c r="AH100" s="299"/>
      <c r="AI100" s="299"/>
      <c r="AJ100" s="299"/>
      <c r="AK100" s="299"/>
      <c r="AL100" s="299"/>
      <c r="AM100" s="299"/>
      <c r="AN100" s="299"/>
      <c r="AO100" s="299"/>
      <c r="AP100" s="299"/>
      <c r="AQ100" s="299"/>
      <c r="AR100" s="299"/>
      <c r="AS100" s="299"/>
      <c r="AT100" s="299"/>
      <c r="AU100" s="299"/>
      <c r="AV100" s="299"/>
      <c r="AW100" s="299"/>
      <c r="AX100" s="299"/>
      <c r="AY100" s="299"/>
      <c r="AZ100" s="299"/>
      <c r="BA100" s="299"/>
      <c r="BB100" s="299"/>
      <c r="BC100" s="299"/>
      <c r="BD100" s="299"/>
      <c r="BE100" s="299"/>
      <c r="BF100" s="299"/>
      <c r="BG100" s="299"/>
      <c r="BH100" s="299"/>
      <c r="BI100" s="299"/>
      <c r="BJ100" s="299"/>
      <c r="BK100" s="299"/>
      <c r="BL100" s="299"/>
      <c r="BM100" s="299"/>
      <c r="BN100" s="299"/>
      <c r="BO100" s="299"/>
      <c r="BP100" s="299"/>
      <c r="BQ100" s="299"/>
      <c r="BR100" s="299"/>
      <c r="BS100" s="299"/>
      <c r="BT100" s="299"/>
      <c r="BU100" s="299"/>
      <c r="BV100" s="299"/>
      <c r="BW100" s="299"/>
      <c r="BX100" s="299"/>
      <c r="BY100" s="299"/>
      <c r="BZ100" s="299"/>
      <c r="CA100" s="299"/>
      <c r="CB100" s="299"/>
      <c r="CC100" s="299"/>
      <c r="CD100" s="299"/>
      <c r="CE100" s="299"/>
      <c r="CF100" s="299"/>
      <c r="CG100" s="299"/>
      <c r="CH100" s="299"/>
      <c r="CI100" s="299"/>
      <c r="CJ100" s="299"/>
      <c r="CK100" s="299"/>
      <c r="CL100" s="299"/>
      <c r="CM100" s="299"/>
      <c r="CN100" s="299"/>
      <c r="CO100" s="299"/>
      <c r="CP100" s="299"/>
      <c r="CQ100" s="299"/>
      <c r="CR100" s="299"/>
      <c r="CS100" s="299"/>
      <c r="CT100" s="299"/>
      <c r="CU100" s="299"/>
      <c r="CV100" s="299"/>
      <c r="CW100" s="299"/>
      <c r="CX100" s="299"/>
      <c r="CY100" s="299"/>
      <c r="DA100" s="300">
        <f t="shared" si="221"/>
        <v>0</v>
      </c>
      <c r="DB100" s="300">
        <f t="shared" si="222"/>
        <v>0</v>
      </c>
      <c r="DC100" s="300">
        <f t="shared" si="223"/>
        <v>0</v>
      </c>
      <c r="DD100" s="300">
        <f t="shared" si="224"/>
        <v>0</v>
      </c>
      <c r="DE100" s="300">
        <f t="shared" si="225"/>
        <v>0</v>
      </c>
      <c r="DF100" s="300">
        <f t="shared" si="226"/>
        <v>0</v>
      </c>
      <c r="DG100" s="300">
        <f t="shared" si="227"/>
        <v>0</v>
      </c>
      <c r="DH100" s="300">
        <f t="shared" si="228"/>
        <v>0</v>
      </c>
      <c r="DI100" s="300">
        <f t="shared" si="229"/>
        <v>0</v>
      </c>
      <c r="DJ100" s="300">
        <f t="shared" si="230"/>
        <v>0</v>
      </c>
      <c r="DK100" s="300">
        <f t="shared" si="231"/>
        <v>0</v>
      </c>
      <c r="DL100" s="300">
        <f t="shared" si="232"/>
        <v>0</v>
      </c>
      <c r="DM100" s="300">
        <f t="shared" si="233"/>
        <v>0</v>
      </c>
      <c r="DN100" s="300">
        <f t="shared" si="234"/>
        <v>0</v>
      </c>
      <c r="DO100" s="300">
        <f t="shared" si="235"/>
        <v>0</v>
      </c>
      <c r="DP100" s="300">
        <f t="shared" si="236"/>
        <v>0</v>
      </c>
      <c r="DQ100" s="300">
        <f t="shared" si="237"/>
        <v>0</v>
      </c>
      <c r="DR100" s="300">
        <f t="shared" si="238"/>
        <v>0</v>
      </c>
      <c r="DS100" s="300">
        <f t="shared" si="239"/>
        <v>0</v>
      </c>
      <c r="DT100" s="300">
        <f t="shared" si="240"/>
        <v>0</v>
      </c>
      <c r="DU100" s="300">
        <f t="shared" si="241"/>
        <v>0</v>
      </c>
      <c r="DV100" s="300">
        <f t="shared" si="242"/>
        <v>0</v>
      </c>
      <c r="DW100" s="300">
        <f t="shared" si="243"/>
        <v>0</v>
      </c>
      <c r="DX100" s="300">
        <f t="shared" si="244"/>
        <v>0</v>
      </c>
      <c r="DY100" s="300">
        <f t="shared" si="245"/>
        <v>0</v>
      </c>
      <c r="DZ100" s="300">
        <f t="shared" si="246"/>
        <v>0</v>
      </c>
      <c r="EA100" s="300">
        <f t="shared" si="247"/>
        <v>0</v>
      </c>
      <c r="EB100" s="300">
        <f t="shared" si="248"/>
        <v>0</v>
      </c>
      <c r="EC100" s="300">
        <f t="shared" si="249"/>
        <v>0</v>
      </c>
      <c r="ED100" s="300">
        <f t="shared" si="250"/>
        <v>0</v>
      </c>
      <c r="EE100" s="300">
        <f t="shared" si="251"/>
        <v>0</v>
      </c>
      <c r="EF100" s="300">
        <f t="shared" si="252"/>
        <v>0</v>
      </c>
      <c r="EG100" s="300">
        <f t="shared" si="253"/>
        <v>0</v>
      </c>
      <c r="EH100" s="300">
        <f t="shared" si="254"/>
        <v>0</v>
      </c>
      <c r="EI100" s="300">
        <f t="shared" si="255"/>
        <v>0</v>
      </c>
      <c r="EJ100" s="300">
        <f t="shared" si="256"/>
        <v>0</v>
      </c>
      <c r="EK100" s="300">
        <f t="shared" si="257"/>
        <v>0</v>
      </c>
      <c r="EL100" s="300">
        <f t="shared" si="258"/>
        <v>0</v>
      </c>
      <c r="EM100" s="300">
        <f t="shared" si="259"/>
        <v>0</v>
      </c>
      <c r="EN100" s="300">
        <f t="shared" si="260"/>
        <v>0</v>
      </c>
      <c r="EO100" s="300">
        <f t="shared" si="261"/>
        <v>0</v>
      </c>
      <c r="EP100" s="300">
        <f t="shared" si="262"/>
        <v>0</v>
      </c>
      <c r="EQ100" s="300">
        <f t="shared" si="263"/>
        <v>0</v>
      </c>
      <c r="ER100" s="300">
        <f t="shared" si="264"/>
        <v>0</v>
      </c>
      <c r="ES100" s="300">
        <f t="shared" si="265"/>
        <v>0</v>
      </c>
      <c r="ET100" s="300">
        <f t="shared" si="266"/>
        <v>0</v>
      </c>
      <c r="EU100" s="300">
        <f t="shared" si="267"/>
        <v>0</v>
      </c>
      <c r="EV100" s="300">
        <f t="shared" si="268"/>
        <v>0</v>
      </c>
      <c r="EW100" s="300">
        <f t="shared" si="269"/>
        <v>0</v>
      </c>
      <c r="EX100" s="300">
        <f t="shared" si="270"/>
        <v>0</v>
      </c>
      <c r="EY100" s="300">
        <f t="shared" si="271"/>
        <v>0</v>
      </c>
      <c r="EZ100" s="300">
        <f t="shared" si="272"/>
        <v>0</v>
      </c>
      <c r="FA100" s="300">
        <f t="shared" si="273"/>
        <v>0</v>
      </c>
      <c r="FB100" s="300">
        <f t="shared" si="274"/>
        <v>0</v>
      </c>
      <c r="FC100" s="300">
        <f t="shared" si="275"/>
        <v>0</v>
      </c>
      <c r="FD100" s="300">
        <f t="shared" si="276"/>
        <v>0</v>
      </c>
      <c r="FE100" s="300">
        <f t="shared" si="277"/>
        <v>0</v>
      </c>
      <c r="FF100" s="300">
        <f t="shared" si="278"/>
        <v>0</v>
      </c>
      <c r="FG100" s="300">
        <f t="shared" si="279"/>
        <v>0</v>
      </c>
      <c r="FH100" s="300">
        <f t="shared" si="280"/>
        <v>0</v>
      </c>
      <c r="FI100" s="300">
        <f t="shared" si="281"/>
        <v>0</v>
      </c>
      <c r="FJ100" s="300">
        <f t="shared" si="282"/>
        <v>0</v>
      </c>
      <c r="FK100" s="300">
        <f t="shared" si="283"/>
        <v>0</v>
      </c>
      <c r="FL100" s="300">
        <f t="shared" si="284"/>
        <v>0</v>
      </c>
      <c r="FM100" s="300">
        <f t="shared" si="285"/>
        <v>0</v>
      </c>
      <c r="FN100" s="300">
        <f t="shared" si="286"/>
        <v>0</v>
      </c>
      <c r="FO100" s="300">
        <f t="shared" si="287"/>
        <v>0</v>
      </c>
      <c r="FP100" s="300">
        <f t="shared" si="288"/>
        <v>0</v>
      </c>
      <c r="FQ100" s="300">
        <f t="shared" si="289"/>
        <v>0</v>
      </c>
      <c r="FR100" s="300">
        <f t="shared" si="290"/>
        <v>0</v>
      </c>
      <c r="FS100" s="300">
        <f t="shared" si="291"/>
        <v>0</v>
      </c>
      <c r="FT100" s="300">
        <f t="shared" si="292"/>
        <v>0</v>
      </c>
      <c r="FU100" s="300">
        <f t="shared" si="293"/>
        <v>0</v>
      </c>
      <c r="FV100" s="300">
        <f t="shared" si="294"/>
        <v>0</v>
      </c>
      <c r="FW100" s="300">
        <f t="shared" si="295"/>
        <v>0</v>
      </c>
      <c r="FX100" s="300">
        <f t="shared" si="296"/>
        <v>0</v>
      </c>
      <c r="FY100" s="300">
        <f t="shared" si="297"/>
        <v>0</v>
      </c>
      <c r="FZ100" s="300">
        <f t="shared" si="298"/>
        <v>0</v>
      </c>
      <c r="GA100" s="300">
        <f t="shared" si="299"/>
        <v>0</v>
      </c>
      <c r="GB100" s="300">
        <f t="shared" si="300"/>
        <v>0</v>
      </c>
      <c r="GC100" s="300">
        <f t="shared" si="301"/>
        <v>0</v>
      </c>
      <c r="GD100" s="300">
        <f t="shared" si="302"/>
        <v>0</v>
      </c>
      <c r="GE100" s="300">
        <f t="shared" si="303"/>
        <v>0</v>
      </c>
      <c r="GF100" s="300">
        <f t="shared" si="304"/>
        <v>0</v>
      </c>
      <c r="GG100" s="300">
        <f t="shared" si="305"/>
        <v>0</v>
      </c>
      <c r="GH100" s="300">
        <f t="shared" si="306"/>
        <v>0</v>
      </c>
      <c r="GI100" s="300">
        <f t="shared" si="307"/>
        <v>0</v>
      </c>
      <c r="GJ100" s="300">
        <f t="shared" si="308"/>
        <v>0</v>
      </c>
      <c r="GK100" s="300">
        <f t="shared" si="309"/>
        <v>0</v>
      </c>
      <c r="GL100" s="300">
        <f t="shared" si="310"/>
        <v>0</v>
      </c>
      <c r="GM100" s="300">
        <f t="shared" si="311"/>
        <v>0</v>
      </c>
      <c r="GN100" s="300">
        <f t="shared" si="312"/>
        <v>0</v>
      </c>
      <c r="GO100" s="300">
        <f t="shared" si="313"/>
        <v>0</v>
      </c>
      <c r="GP100" s="300">
        <f t="shared" si="314"/>
        <v>0</v>
      </c>
      <c r="GQ100" s="300">
        <f t="shared" si="315"/>
        <v>0</v>
      </c>
      <c r="GR100" s="300">
        <f t="shared" si="316"/>
        <v>0</v>
      </c>
      <c r="GT100" s="120" t="str">
        <f>'Key assumptions'!$E$121</f>
        <v>$ Real (2024-2025)</v>
      </c>
      <c r="GU100" s="272"/>
      <c r="GV100" s="272"/>
      <c r="GW100" s="272"/>
      <c r="GX100" s="232">
        <f t="shared" si="415"/>
        <v>0</v>
      </c>
      <c r="GY100" s="232">
        <f t="shared" si="415"/>
        <v>0</v>
      </c>
      <c r="GZ100" s="232">
        <f t="shared" si="415"/>
        <v>0</v>
      </c>
      <c r="HA100" s="232">
        <f t="shared" si="416"/>
        <v>0</v>
      </c>
      <c r="HB100" s="232">
        <f t="shared" si="417"/>
        <v>0</v>
      </c>
      <c r="HC100" s="232">
        <f t="shared" si="417"/>
        <v>0</v>
      </c>
      <c r="HD100" s="232">
        <f t="shared" si="417"/>
        <v>0</v>
      </c>
      <c r="HE100" s="232">
        <f t="shared" si="417"/>
        <v>0</v>
      </c>
      <c r="HF100" s="232">
        <f t="shared" si="317"/>
        <v>0</v>
      </c>
      <c r="HG100" s="232">
        <v>0</v>
      </c>
    </row>
    <row r="101" spans="1:215" hidden="1" x14ac:dyDescent="0.2">
      <c r="A101" s="298"/>
      <c r="B101" s="298"/>
      <c r="C101" s="298"/>
      <c r="D101" s="298"/>
      <c r="E101" s="298"/>
      <c r="F101" s="299"/>
      <c r="G101" s="299"/>
      <c r="H101" s="299"/>
      <c r="I101" s="299"/>
      <c r="J101" s="299"/>
      <c r="K101" s="299"/>
      <c r="L101" s="299"/>
      <c r="M101" s="299"/>
      <c r="N101" s="299"/>
      <c r="O101" s="299"/>
      <c r="P101" s="299"/>
      <c r="Q101" s="299"/>
      <c r="R101" s="299"/>
      <c r="S101" s="299"/>
      <c r="T101" s="299"/>
      <c r="U101" s="299"/>
      <c r="V101" s="299"/>
      <c r="W101" s="299"/>
      <c r="X101" s="299"/>
      <c r="Y101" s="299"/>
      <c r="Z101" s="299"/>
      <c r="AA101" s="299"/>
      <c r="AB101" s="299"/>
      <c r="AC101" s="299"/>
      <c r="AD101" s="299"/>
      <c r="AE101" s="299"/>
      <c r="AF101" s="299"/>
      <c r="AG101" s="299"/>
      <c r="AH101" s="299"/>
      <c r="AI101" s="299"/>
      <c r="AJ101" s="299"/>
      <c r="AK101" s="299"/>
      <c r="AL101" s="299"/>
      <c r="AM101" s="299"/>
      <c r="AN101" s="299"/>
      <c r="AO101" s="299"/>
      <c r="AP101" s="299"/>
      <c r="AQ101" s="299"/>
      <c r="AR101" s="299"/>
      <c r="AS101" s="299"/>
      <c r="AT101" s="299"/>
      <c r="AU101" s="299"/>
      <c r="AV101" s="299"/>
      <c r="AW101" s="299"/>
      <c r="AX101" s="299"/>
      <c r="AY101" s="299"/>
      <c r="AZ101" s="299"/>
      <c r="BA101" s="299"/>
      <c r="BB101" s="299"/>
      <c r="BC101" s="299"/>
      <c r="BD101" s="299"/>
      <c r="BE101" s="299"/>
      <c r="BF101" s="299"/>
      <c r="BG101" s="299"/>
      <c r="BH101" s="299"/>
      <c r="BI101" s="299"/>
      <c r="BJ101" s="299"/>
      <c r="BK101" s="299"/>
      <c r="BL101" s="299"/>
      <c r="BM101" s="299"/>
      <c r="BN101" s="299"/>
      <c r="BO101" s="299"/>
      <c r="BP101" s="299"/>
      <c r="BQ101" s="299"/>
      <c r="BR101" s="299"/>
      <c r="BS101" s="299"/>
      <c r="BT101" s="299"/>
      <c r="BU101" s="299"/>
      <c r="BV101" s="299"/>
      <c r="BW101" s="299"/>
      <c r="BX101" s="299"/>
      <c r="BY101" s="299"/>
      <c r="BZ101" s="299"/>
      <c r="CA101" s="299"/>
      <c r="CB101" s="299"/>
      <c r="CC101" s="299"/>
      <c r="CD101" s="299"/>
      <c r="CE101" s="299"/>
      <c r="CF101" s="299"/>
      <c r="CG101" s="299"/>
      <c r="CH101" s="299"/>
      <c r="CI101" s="299"/>
      <c r="CJ101" s="299"/>
      <c r="CK101" s="299"/>
      <c r="CL101" s="299"/>
      <c r="CM101" s="299"/>
      <c r="CN101" s="299"/>
      <c r="CO101" s="299"/>
      <c r="CP101" s="299"/>
      <c r="CQ101" s="299"/>
      <c r="CR101" s="299"/>
      <c r="CS101" s="299"/>
      <c r="CT101" s="299"/>
      <c r="CU101" s="299"/>
      <c r="CV101" s="299"/>
      <c r="CW101" s="299"/>
      <c r="CX101" s="299"/>
      <c r="CY101" s="299"/>
      <c r="DA101" s="300">
        <f t="shared" si="221"/>
        <v>0</v>
      </c>
      <c r="DB101" s="300">
        <f t="shared" si="222"/>
        <v>0</v>
      </c>
      <c r="DC101" s="300">
        <f t="shared" si="223"/>
        <v>0</v>
      </c>
      <c r="DD101" s="300">
        <f t="shared" si="224"/>
        <v>0</v>
      </c>
      <c r="DE101" s="300">
        <f t="shared" si="225"/>
        <v>0</v>
      </c>
      <c r="DF101" s="300">
        <f t="shared" si="226"/>
        <v>0</v>
      </c>
      <c r="DG101" s="300">
        <f t="shared" si="227"/>
        <v>0</v>
      </c>
      <c r="DH101" s="300">
        <f t="shared" si="228"/>
        <v>0</v>
      </c>
      <c r="DI101" s="300">
        <f t="shared" si="229"/>
        <v>0</v>
      </c>
      <c r="DJ101" s="300">
        <f t="shared" si="230"/>
        <v>0</v>
      </c>
      <c r="DK101" s="300">
        <f t="shared" si="231"/>
        <v>0</v>
      </c>
      <c r="DL101" s="300">
        <f t="shared" si="232"/>
        <v>0</v>
      </c>
      <c r="DM101" s="300">
        <f t="shared" si="233"/>
        <v>0</v>
      </c>
      <c r="DN101" s="300">
        <f t="shared" si="234"/>
        <v>0</v>
      </c>
      <c r="DO101" s="300">
        <f t="shared" si="235"/>
        <v>0</v>
      </c>
      <c r="DP101" s="300">
        <f t="shared" si="236"/>
        <v>0</v>
      </c>
      <c r="DQ101" s="300">
        <f t="shared" si="237"/>
        <v>0</v>
      </c>
      <c r="DR101" s="300">
        <f t="shared" si="238"/>
        <v>0</v>
      </c>
      <c r="DS101" s="300">
        <f t="shared" si="239"/>
        <v>0</v>
      </c>
      <c r="DT101" s="300">
        <f t="shared" si="240"/>
        <v>0</v>
      </c>
      <c r="DU101" s="300">
        <f t="shared" si="241"/>
        <v>0</v>
      </c>
      <c r="DV101" s="300">
        <f t="shared" si="242"/>
        <v>0</v>
      </c>
      <c r="DW101" s="300">
        <f t="shared" si="243"/>
        <v>0</v>
      </c>
      <c r="DX101" s="300">
        <f t="shared" si="244"/>
        <v>0</v>
      </c>
      <c r="DY101" s="300">
        <f t="shared" si="245"/>
        <v>0</v>
      </c>
      <c r="DZ101" s="300">
        <f t="shared" si="246"/>
        <v>0</v>
      </c>
      <c r="EA101" s="300">
        <f t="shared" si="247"/>
        <v>0</v>
      </c>
      <c r="EB101" s="300">
        <f t="shared" si="248"/>
        <v>0</v>
      </c>
      <c r="EC101" s="300">
        <f t="shared" si="249"/>
        <v>0</v>
      </c>
      <c r="ED101" s="300">
        <f t="shared" si="250"/>
        <v>0</v>
      </c>
      <c r="EE101" s="300">
        <f t="shared" si="251"/>
        <v>0</v>
      </c>
      <c r="EF101" s="300">
        <f t="shared" si="252"/>
        <v>0</v>
      </c>
      <c r="EG101" s="300">
        <f t="shared" si="253"/>
        <v>0</v>
      </c>
      <c r="EH101" s="300">
        <f t="shared" si="254"/>
        <v>0</v>
      </c>
      <c r="EI101" s="300">
        <f t="shared" si="255"/>
        <v>0</v>
      </c>
      <c r="EJ101" s="300">
        <f t="shared" si="256"/>
        <v>0</v>
      </c>
      <c r="EK101" s="300">
        <f t="shared" si="257"/>
        <v>0</v>
      </c>
      <c r="EL101" s="300">
        <f t="shared" si="258"/>
        <v>0</v>
      </c>
      <c r="EM101" s="300">
        <f t="shared" si="259"/>
        <v>0</v>
      </c>
      <c r="EN101" s="300">
        <f t="shared" si="260"/>
        <v>0</v>
      </c>
      <c r="EO101" s="300">
        <f t="shared" si="261"/>
        <v>0</v>
      </c>
      <c r="EP101" s="300">
        <f t="shared" si="262"/>
        <v>0</v>
      </c>
      <c r="EQ101" s="300">
        <f t="shared" si="263"/>
        <v>0</v>
      </c>
      <c r="ER101" s="300">
        <f t="shared" si="264"/>
        <v>0</v>
      </c>
      <c r="ES101" s="300">
        <f t="shared" si="265"/>
        <v>0</v>
      </c>
      <c r="ET101" s="300">
        <f t="shared" si="266"/>
        <v>0</v>
      </c>
      <c r="EU101" s="300">
        <f t="shared" si="267"/>
        <v>0</v>
      </c>
      <c r="EV101" s="300">
        <f t="shared" si="268"/>
        <v>0</v>
      </c>
      <c r="EW101" s="300">
        <f t="shared" si="269"/>
        <v>0</v>
      </c>
      <c r="EX101" s="300">
        <f t="shared" si="270"/>
        <v>0</v>
      </c>
      <c r="EY101" s="300">
        <f t="shared" si="271"/>
        <v>0</v>
      </c>
      <c r="EZ101" s="300">
        <f t="shared" si="272"/>
        <v>0</v>
      </c>
      <c r="FA101" s="300">
        <f t="shared" si="273"/>
        <v>0</v>
      </c>
      <c r="FB101" s="300">
        <f t="shared" si="274"/>
        <v>0</v>
      </c>
      <c r="FC101" s="300">
        <f t="shared" si="275"/>
        <v>0</v>
      </c>
      <c r="FD101" s="300">
        <f t="shared" si="276"/>
        <v>0</v>
      </c>
      <c r="FE101" s="300">
        <f t="shared" si="277"/>
        <v>0</v>
      </c>
      <c r="FF101" s="300">
        <f t="shared" si="278"/>
        <v>0</v>
      </c>
      <c r="FG101" s="300">
        <f t="shared" si="279"/>
        <v>0</v>
      </c>
      <c r="FH101" s="300">
        <f t="shared" si="280"/>
        <v>0</v>
      </c>
      <c r="FI101" s="300">
        <f t="shared" si="281"/>
        <v>0</v>
      </c>
      <c r="FJ101" s="300">
        <f t="shared" si="282"/>
        <v>0</v>
      </c>
      <c r="FK101" s="300">
        <f t="shared" si="283"/>
        <v>0</v>
      </c>
      <c r="FL101" s="300">
        <f t="shared" si="284"/>
        <v>0</v>
      </c>
      <c r="FM101" s="300">
        <f t="shared" si="285"/>
        <v>0</v>
      </c>
      <c r="FN101" s="300">
        <f t="shared" si="286"/>
        <v>0</v>
      </c>
      <c r="FO101" s="300">
        <f t="shared" si="287"/>
        <v>0</v>
      </c>
      <c r="FP101" s="300">
        <f t="shared" si="288"/>
        <v>0</v>
      </c>
      <c r="FQ101" s="300">
        <f t="shared" si="289"/>
        <v>0</v>
      </c>
      <c r="FR101" s="300">
        <f t="shared" si="290"/>
        <v>0</v>
      </c>
      <c r="FS101" s="300">
        <f t="shared" si="291"/>
        <v>0</v>
      </c>
      <c r="FT101" s="300">
        <f t="shared" si="292"/>
        <v>0</v>
      </c>
      <c r="FU101" s="300">
        <f t="shared" si="293"/>
        <v>0</v>
      </c>
      <c r="FV101" s="300">
        <f t="shared" si="294"/>
        <v>0</v>
      </c>
      <c r="FW101" s="300">
        <f t="shared" si="295"/>
        <v>0</v>
      </c>
      <c r="FX101" s="300">
        <f t="shared" si="296"/>
        <v>0</v>
      </c>
      <c r="FY101" s="300">
        <f t="shared" si="297"/>
        <v>0</v>
      </c>
      <c r="FZ101" s="300">
        <f t="shared" si="298"/>
        <v>0</v>
      </c>
      <c r="GA101" s="300">
        <f t="shared" si="299"/>
        <v>0</v>
      </c>
      <c r="GB101" s="300">
        <f t="shared" si="300"/>
        <v>0</v>
      </c>
      <c r="GC101" s="300">
        <f t="shared" si="301"/>
        <v>0</v>
      </c>
      <c r="GD101" s="300">
        <f t="shared" si="302"/>
        <v>0</v>
      </c>
      <c r="GE101" s="300">
        <f t="shared" si="303"/>
        <v>0</v>
      </c>
      <c r="GF101" s="300">
        <f t="shared" si="304"/>
        <v>0</v>
      </c>
      <c r="GG101" s="300">
        <f t="shared" si="305"/>
        <v>0</v>
      </c>
      <c r="GH101" s="300">
        <f t="shared" si="306"/>
        <v>0</v>
      </c>
      <c r="GI101" s="300">
        <f t="shared" si="307"/>
        <v>0</v>
      </c>
      <c r="GJ101" s="300">
        <f t="shared" si="308"/>
        <v>0</v>
      </c>
      <c r="GK101" s="300">
        <f t="shared" si="309"/>
        <v>0</v>
      </c>
      <c r="GL101" s="300">
        <f t="shared" si="310"/>
        <v>0</v>
      </c>
      <c r="GM101" s="300">
        <f t="shared" si="311"/>
        <v>0</v>
      </c>
      <c r="GN101" s="300">
        <f t="shared" si="312"/>
        <v>0</v>
      </c>
      <c r="GO101" s="300">
        <f t="shared" si="313"/>
        <v>0</v>
      </c>
      <c r="GP101" s="300">
        <f t="shared" si="314"/>
        <v>0</v>
      </c>
      <c r="GQ101" s="300">
        <f t="shared" si="315"/>
        <v>0</v>
      </c>
      <c r="GR101" s="300">
        <f t="shared" si="316"/>
        <v>0</v>
      </c>
      <c r="GT101" s="120" t="str">
        <f>'Key assumptions'!$E$121</f>
        <v>$ Real (2024-2025)</v>
      </c>
      <c r="GU101" s="272"/>
      <c r="GV101" s="272"/>
      <c r="GW101" s="272"/>
      <c r="GX101" s="232">
        <f t="shared" si="415"/>
        <v>0</v>
      </c>
      <c r="GY101" s="232">
        <f t="shared" si="415"/>
        <v>0</v>
      </c>
      <c r="GZ101" s="232">
        <f t="shared" si="415"/>
        <v>0</v>
      </c>
      <c r="HA101" s="232">
        <f t="shared" si="416"/>
        <v>0</v>
      </c>
      <c r="HB101" s="232">
        <f t="shared" si="417"/>
        <v>0</v>
      </c>
      <c r="HC101" s="232">
        <f t="shared" si="417"/>
        <v>0</v>
      </c>
      <c r="HD101" s="232">
        <f t="shared" si="417"/>
        <v>0</v>
      </c>
      <c r="HE101" s="232">
        <f t="shared" si="417"/>
        <v>0</v>
      </c>
      <c r="HF101" s="232">
        <f t="shared" si="317"/>
        <v>0</v>
      </c>
      <c r="HG101" s="232">
        <v>0</v>
      </c>
    </row>
    <row r="102" spans="1:215" hidden="1" x14ac:dyDescent="0.2">
      <c r="A102" s="298"/>
      <c r="B102" s="298"/>
      <c r="C102" s="298"/>
      <c r="D102" s="298"/>
      <c r="E102" s="298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  <c r="AB102" s="299"/>
      <c r="AC102" s="299"/>
      <c r="AD102" s="299"/>
      <c r="AE102" s="299"/>
      <c r="AF102" s="299"/>
      <c r="AG102" s="299"/>
      <c r="AH102" s="299"/>
      <c r="AI102" s="299"/>
      <c r="AJ102" s="299"/>
      <c r="AK102" s="299"/>
      <c r="AL102" s="299"/>
      <c r="AM102" s="299"/>
      <c r="AN102" s="299"/>
      <c r="AO102" s="299"/>
      <c r="AP102" s="299"/>
      <c r="AQ102" s="299"/>
      <c r="AR102" s="299"/>
      <c r="AS102" s="299"/>
      <c r="AT102" s="299"/>
      <c r="AU102" s="299"/>
      <c r="AV102" s="299"/>
      <c r="AW102" s="299"/>
      <c r="AX102" s="299"/>
      <c r="AY102" s="299"/>
      <c r="AZ102" s="299"/>
      <c r="BA102" s="299"/>
      <c r="BB102" s="299"/>
      <c r="BC102" s="299"/>
      <c r="BD102" s="299"/>
      <c r="BE102" s="299"/>
      <c r="BF102" s="299"/>
      <c r="BG102" s="299"/>
      <c r="BH102" s="299"/>
      <c r="BI102" s="299"/>
      <c r="BJ102" s="299"/>
      <c r="BK102" s="299"/>
      <c r="BL102" s="299"/>
      <c r="BM102" s="299"/>
      <c r="BN102" s="299"/>
      <c r="BO102" s="299"/>
      <c r="BP102" s="299"/>
      <c r="BQ102" s="299"/>
      <c r="BR102" s="299"/>
      <c r="BS102" s="299"/>
      <c r="BT102" s="299"/>
      <c r="BU102" s="299"/>
      <c r="BV102" s="299"/>
      <c r="BW102" s="299"/>
      <c r="BX102" s="299"/>
      <c r="BY102" s="299"/>
      <c r="BZ102" s="299"/>
      <c r="CA102" s="299"/>
      <c r="CB102" s="299"/>
      <c r="CC102" s="299"/>
      <c r="CD102" s="299"/>
      <c r="CE102" s="299"/>
      <c r="CF102" s="299"/>
      <c r="CG102" s="299"/>
      <c r="CH102" s="299"/>
      <c r="CI102" s="299"/>
      <c r="CJ102" s="299"/>
      <c r="CK102" s="299"/>
      <c r="CL102" s="299"/>
      <c r="CM102" s="299"/>
      <c r="CN102" s="299"/>
      <c r="CO102" s="299"/>
      <c r="CP102" s="299"/>
      <c r="CQ102" s="299"/>
      <c r="CR102" s="299"/>
      <c r="CS102" s="299"/>
      <c r="CT102" s="299"/>
      <c r="CU102" s="299"/>
      <c r="CV102" s="299"/>
      <c r="CW102" s="299"/>
      <c r="CX102" s="299"/>
      <c r="CY102" s="299"/>
      <c r="DA102" s="300">
        <f t="shared" si="221"/>
        <v>0</v>
      </c>
      <c r="DB102" s="300">
        <f t="shared" si="222"/>
        <v>0</v>
      </c>
      <c r="DC102" s="300">
        <f t="shared" si="223"/>
        <v>0</v>
      </c>
      <c r="DD102" s="300">
        <f t="shared" si="224"/>
        <v>0</v>
      </c>
      <c r="DE102" s="300">
        <f t="shared" si="225"/>
        <v>0</v>
      </c>
      <c r="DF102" s="300">
        <f t="shared" si="226"/>
        <v>0</v>
      </c>
      <c r="DG102" s="300">
        <f t="shared" si="227"/>
        <v>0</v>
      </c>
      <c r="DH102" s="300">
        <f t="shared" si="228"/>
        <v>0</v>
      </c>
      <c r="DI102" s="300">
        <f t="shared" si="229"/>
        <v>0</v>
      </c>
      <c r="DJ102" s="300">
        <f t="shared" si="230"/>
        <v>0</v>
      </c>
      <c r="DK102" s="300">
        <f t="shared" si="231"/>
        <v>0</v>
      </c>
      <c r="DL102" s="300">
        <f t="shared" si="232"/>
        <v>0</v>
      </c>
      <c r="DM102" s="300">
        <f t="shared" si="233"/>
        <v>0</v>
      </c>
      <c r="DN102" s="300">
        <f t="shared" si="234"/>
        <v>0</v>
      </c>
      <c r="DO102" s="300">
        <f t="shared" si="235"/>
        <v>0</v>
      </c>
      <c r="DP102" s="300">
        <f t="shared" si="236"/>
        <v>0</v>
      </c>
      <c r="DQ102" s="300">
        <f t="shared" si="237"/>
        <v>0</v>
      </c>
      <c r="DR102" s="300">
        <f t="shared" si="238"/>
        <v>0</v>
      </c>
      <c r="DS102" s="300">
        <f t="shared" si="239"/>
        <v>0</v>
      </c>
      <c r="DT102" s="300">
        <f t="shared" si="240"/>
        <v>0</v>
      </c>
      <c r="DU102" s="300">
        <f t="shared" si="241"/>
        <v>0</v>
      </c>
      <c r="DV102" s="300">
        <f t="shared" si="242"/>
        <v>0</v>
      </c>
      <c r="DW102" s="300">
        <f t="shared" si="243"/>
        <v>0</v>
      </c>
      <c r="DX102" s="300">
        <f t="shared" si="244"/>
        <v>0</v>
      </c>
      <c r="DY102" s="300">
        <f t="shared" si="245"/>
        <v>0</v>
      </c>
      <c r="DZ102" s="300">
        <f t="shared" si="246"/>
        <v>0</v>
      </c>
      <c r="EA102" s="300">
        <f t="shared" si="247"/>
        <v>0</v>
      </c>
      <c r="EB102" s="300">
        <f t="shared" si="248"/>
        <v>0</v>
      </c>
      <c r="EC102" s="300">
        <f t="shared" si="249"/>
        <v>0</v>
      </c>
      <c r="ED102" s="300">
        <f t="shared" si="250"/>
        <v>0</v>
      </c>
      <c r="EE102" s="300">
        <f t="shared" si="251"/>
        <v>0</v>
      </c>
      <c r="EF102" s="300">
        <f t="shared" si="252"/>
        <v>0</v>
      </c>
      <c r="EG102" s="300">
        <f t="shared" si="253"/>
        <v>0</v>
      </c>
      <c r="EH102" s="300">
        <f t="shared" si="254"/>
        <v>0</v>
      </c>
      <c r="EI102" s="300">
        <f t="shared" si="255"/>
        <v>0</v>
      </c>
      <c r="EJ102" s="300">
        <f t="shared" si="256"/>
        <v>0</v>
      </c>
      <c r="EK102" s="300">
        <f t="shared" si="257"/>
        <v>0</v>
      </c>
      <c r="EL102" s="300">
        <f t="shared" si="258"/>
        <v>0</v>
      </c>
      <c r="EM102" s="300">
        <f t="shared" si="259"/>
        <v>0</v>
      </c>
      <c r="EN102" s="300">
        <f t="shared" si="260"/>
        <v>0</v>
      </c>
      <c r="EO102" s="300">
        <f t="shared" si="261"/>
        <v>0</v>
      </c>
      <c r="EP102" s="300">
        <f t="shared" si="262"/>
        <v>0</v>
      </c>
      <c r="EQ102" s="300">
        <f t="shared" si="263"/>
        <v>0</v>
      </c>
      <c r="ER102" s="300">
        <f t="shared" si="264"/>
        <v>0</v>
      </c>
      <c r="ES102" s="300">
        <f t="shared" si="265"/>
        <v>0</v>
      </c>
      <c r="ET102" s="300">
        <f t="shared" si="266"/>
        <v>0</v>
      </c>
      <c r="EU102" s="300">
        <f t="shared" si="267"/>
        <v>0</v>
      </c>
      <c r="EV102" s="300">
        <f t="shared" si="268"/>
        <v>0</v>
      </c>
      <c r="EW102" s="300">
        <f t="shared" si="269"/>
        <v>0</v>
      </c>
      <c r="EX102" s="300">
        <f t="shared" si="270"/>
        <v>0</v>
      </c>
      <c r="EY102" s="300">
        <f t="shared" si="271"/>
        <v>0</v>
      </c>
      <c r="EZ102" s="300">
        <f t="shared" si="272"/>
        <v>0</v>
      </c>
      <c r="FA102" s="300">
        <f t="shared" si="273"/>
        <v>0</v>
      </c>
      <c r="FB102" s="300">
        <f t="shared" si="274"/>
        <v>0</v>
      </c>
      <c r="FC102" s="300">
        <f t="shared" si="275"/>
        <v>0</v>
      </c>
      <c r="FD102" s="300">
        <f t="shared" si="276"/>
        <v>0</v>
      </c>
      <c r="FE102" s="300">
        <f t="shared" si="277"/>
        <v>0</v>
      </c>
      <c r="FF102" s="300">
        <f t="shared" si="278"/>
        <v>0</v>
      </c>
      <c r="FG102" s="300">
        <f t="shared" si="279"/>
        <v>0</v>
      </c>
      <c r="FH102" s="300">
        <f t="shared" si="280"/>
        <v>0</v>
      </c>
      <c r="FI102" s="300">
        <f t="shared" si="281"/>
        <v>0</v>
      </c>
      <c r="FJ102" s="300">
        <f t="shared" si="282"/>
        <v>0</v>
      </c>
      <c r="FK102" s="300">
        <f t="shared" si="283"/>
        <v>0</v>
      </c>
      <c r="FL102" s="300">
        <f t="shared" si="284"/>
        <v>0</v>
      </c>
      <c r="FM102" s="300">
        <f t="shared" si="285"/>
        <v>0</v>
      </c>
      <c r="FN102" s="300">
        <f t="shared" si="286"/>
        <v>0</v>
      </c>
      <c r="FO102" s="300">
        <f t="shared" si="287"/>
        <v>0</v>
      </c>
      <c r="FP102" s="300">
        <f t="shared" si="288"/>
        <v>0</v>
      </c>
      <c r="FQ102" s="300">
        <f t="shared" si="289"/>
        <v>0</v>
      </c>
      <c r="FR102" s="300">
        <f t="shared" si="290"/>
        <v>0</v>
      </c>
      <c r="FS102" s="300">
        <f t="shared" si="291"/>
        <v>0</v>
      </c>
      <c r="FT102" s="300">
        <f t="shared" si="292"/>
        <v>0</v>
      </c>
      <c r="FU102" s="300">
        <f t="shared" si="293"/>
        <v>0</v>
      </c>
      <c r="FV102" s="300">
        <f t="shared" si="294"/>
        <v>0</v>
      </c>
      <c r="FW102" s="300">
        <f t="shared" si="295"/>
        <v>0</v>
      </c>
      <c r="FX102" s="300">
        <f t="shared" si="296"/>
        <v>0</v>
      </c>
      <c r="FY102" s="300">
        <f t="shared" si="297"/>
        <v>0</v>
      </c>
      <c r="FZ102" s="300">
        <f t="shared" si="298"/>
        <v>0</v>
      </c>
      <c r="GA102" s="300">
        <f t="shared" si="299"/>
        <v>0</v>
      </c>
      <c r="GB102" s="300">
        <f t="shared" si="300"/>
        <v>0</v>
      </c>
      <c r="GC102" s="300">
        <f t="shared" si="301"/>
        <v>0</v>
      </c>
      <c r="GD102" s="300">
        <f t="shared" si="302"/>
        <v>0</v>
      </c>
      <c r="GE102" s="300">
        <f t="shared" si="303"/>
        <v>0</v>
      </c>
      <c r="GF102" s="300">
        <f t="shared" si="304"/>
        <v>0</v>
      </c>
      <c r="GG102" s="300">
        <f t="shared" si="305"/>
        <v>0</v>
      </c>
      <c r="GH102" s="300">
        <f t="shared" si="306"/>
        <v>0</v>
      </c>
      <c r="GI102" s="300">
        <f t="shared" si="307"/>
        <v>0</v>
      </c>
      <c r="GJ102" s="300">
        <f t="shared" si="308"/>
        <v>0</v>
      </c>
      <c r="GK102" s="300">
        <f t="shared" si="309"/>
        <v>0</v>
      </c>
      <c r="GL102" s="300">
        <f t="shared" si="310"/>
        <v>0</v>
      </c>
      <c r="GM102" s="300">
        <f t="shared" si="311"/>
        <v>0</v>
      </c>
      <c r="GN102" s="300">
        <f t="shared" si="312"/>
        <v>0</v>
      </c>
      <c r="GO102" s="300">
        <f t="shared" si="313"/>
        <v>0</v>
      </c>
      <c r="GP102" s="300">
        <f t="shared" si="314"/>
        <v>0</v>
      </c>
      <c r="GQ102" s="300">
        <f t="shared" si="315"/>
        <v>0</v>
      </c>
      <c r="GR102" s="300">
        <f t="shared" si="316"/>
        <v>0</v>
      </c>
      <c r="GT102" s="120" t="str">
        <f>'Key assumptions'!$E$121</f>
        <v>$ Real (2024-2025)</v>
      </c>
      <c r="GU102" s="272"/>
      <c r="GV102" s="272"/>
      <c r="GW102" s="272"/>
      <c r="GX102" s="232">
        <f t="shared" si="415"/>
        <v>0</v>
      </c>
      <c r="GY102" s="232">
        <f t="shared" si="415"/>
        <v>0</v>
      </c>
      <c r="GZ102" s="232">
        <f t="shared" si="415"/>
        <v>0</v>
      </c>
      <c r="HA102" s="232">
        <f t="shared" si="416"/>
        <v>0</v>
      </c>
      <c r="HB102" s="232">
        <f t="shared" si="417"/>
        <v>0</v>
      </c>
      <c r="HC102" s="232">
        <f t="shared" si="417"/>
        <v>0</v>
      </c>
      <c r="HD102" s="232">
        <f t="shared" si="417"/>
        <v>0</v>
      </c>
      <c r="HE102" s="232">
        <f t="shared" si="417"/>
        <v>0</v>
      </c>
      <c r="HF102" s="232">
        <f t="shared" si="317"/>
        <v>0</v>
      </c>
      <c r="HG102" s="232">
        <v>0</v>
      </c>
    </row>
    <row r="103" spans="1:215" hidden="1" x14ac:dyDescent="0.2">
      <c r="A103" s="298"/>
      <c r="B103" s="298"/>
      <c r="C103" s="298"/>
      <c r="D103" s="298"/>
      <c r="E103" s="298"/>
      <c r="F103" s="299"/>
      <c r="G103" s="299"/>
      <c r="H103" s="299"/>
      <c r="I103" s="299"/>
      <c r="J103" s="299"/>
      <c r="K103" s="299"/>
      <c r="L103" s="299"/>
      <c r="M103" s="299"/>
      <c r="N103" s="299"/>
      <c r="O103" s="299"/>
      <c r="P103" s="299"/>
      <c r="Q103" s="299"/>
      <c r="R103" s="299"/>
      <c r="S103" s="299"/>
      <c r="T103" s="299"/>
      <c r="U103" s="299"/>
      <c r="V103" s="299"/>
      <c r="W103" s="299"/>
      <c r="X103" s="299"/>
      <c r="Y103" s="299"/>
      <c r="Z103" s="299"/>
      <c r="AA103" s="299"/>
      <c r="AB103" s="299"/>
      <c r="AC103" s="299"/>
      <c r="AD103" s="299"/>
      <c r="AE103" s="299"/>
      <c r="AF103" s="299"/>
      <c r="AG103" s="299"/>
      <c r="AH103" s="299"/>
      <c r="AI103" s="299"/>
      <c r="AJ103" s="299"/>
      <c r="AK103" s="299"/>
      <c r="AL103" s="299"/>
      <c r="AM103" s="299"/>
      <c r="AN103" s="299"/>
      <c r="AO103" s="299"/>
      <c r="AP103" s="299"/>
      <c r="AQ103" s="299"/>
      <c r="AR103" s="299"/>
      <c r="AS103" s="299"/>
      <c r="AT103" s="299"/>
      <c r="AU103" s="299"/>
      <c r="AV103" s="299"/>
      <c r="AW103" s="299"/>
      <c r="AX103" s="299"/>
      <c r="AY103" s="299"/>
      <c r="AZ103" s="299"/>
      <c r="BA103" s="299"/>
      <c r="BB103" s="299"/>
      <c r="BC103" s="299"/>
      <c r="BD103" s="299"/>
      <c r="BE103" s="299"/>
      <c r="BF103" s="299"/>
      <c r="BG103" s="299"/>
      <c r="BH103" s="299"/>
      <c r="BI103" s="299"/>
      <c r="BJ103" s="299"/>
      <c r="BK103" s="299"/>
      <c r="BL103" s="299"/>
      <c r="BM103" s="299"/>
      <c r="BN103" s="299"/>
      <c r="BO103" s="299"/>
      <c r="BP103" s="299"/>
      <c r="BQ103" s="299"/>
      <c r="BR103" s="299"/>
      <c r="BS103" s="299"/>
      <c r="BT103" s="299"/>
      <c r="BU103" s="299"/>
      <c r="BV103" s="299"/>
      <c r="BW103" s="299"/>
      <c r="BX103" s="299"/>
      <c r="BY103" s="299"/>
      <c r="BZ103" s="299"/>
      <c r="CA103" s="299"/>
      <c r="CB103" s="299"/>
      <c r="CC103" s="299"/>
      <c r="CD103" s="299"/>
      <c r="CE103" s="299"/>
      <c r="CF103" s="299"/>
      <c r="CG103" s="299"/>
      <c r="CH103" s="299"/>
      <c r="CI103" s="299"/>
      <c r="CJ103" s="299"/>
      <c r="CK103" s="299"/>
      <c r="CL103" s="299"/>
      <c r="CM103" s="299"/>
      <c r="CN103" s="299"/>
      <c r="CO103" s="299"/>
      <c r="CP103" s="299"/>
      <c r="CQ103" s="299"/>
      <c r="CR103" s="299"/>
      <c r="CS103" s="299"/>
      <c r="CT103" s="299"/>
      <c r="CU103" s="299"/>
      <c r="CV103" s="299"/>
      <c r="CW103" s="299"/>
      <c r="CX103" s="299"/>
      <c r="CY103" s="299"/>
      <c r="DA103" s="300">
        <f t="shared" si="221"/>
        <v>0</v>
      </c>
      <c r="DB103" s="300">
        <f t="shared" si="222"/>
        <v>0</v>
      </c>
      <c r="DC103" s="300">
        <f t="shared" si="223"/>
        <v>0</v>
      </c>
      <c r="DD103" s="300">
        <f t="shared" si="224"/>
        <v>0</v>
      </c>
      <c r="DE103" s="300">
        <f t="shared" si="225"/>
        <v>0</v>
      </c>
      <c r="DF103" s="300">
        <f t="shared" si="226"/>
        <v>0</v>
      </c>
      <c r="DG103" s="300">
        <f t="shared" si="227"/>
        <v>0</v>
      </c>
      <c r="DH103" s="300">
        <f t="shared" si="228"/>
        <v>0</v>
      </c>
      <c r="DI103" s="300">
        <f t="shared" si="229"/>
        <v>0</v>
      </c>
      <c r="DJ103" s="300">
        <f t="shared" si="230"/>
        <v>0</v>
      </c>
      <c r="DK103" s="300">
        <f t="shared" si="231"/>
        <v>0</v>
      </c>
      <c r="DL103" s="300">
        <f t="shared" si="232"/>
        <v>0</v>
      </c>
      <c r="DM103" s="300">
        <f t="shared" si="233"/>
        <v>0</v>
      </c>
      <c r="DN103" s="300">
        <f t="shared" si="234"/>
        <v>0</v>
      </c>
      <c r="DO103" s="300">
        <f t="shared" si="235"/>
        <v>0</v>
      </c>
      <c r="DP103" s="300">
        <f t="shared" si="236"/>
        <v>0</v>
      </c>
      <c r="DQ103" s="300">
        <f t="shared" si="237"/>
        <v>0</v>
      </c>
      <c r="DR103" s="300">
        <f t="shared" si="238"/>
        <v>0</v>
      </c>
      <c r="DS103" s="300">
        <f t="shared" si="239"/>
        <v>0</v>
      </c>
      <c r="DT103" s="300">
        <f t="shared" si="240"/>
        <v>0</v>
      </c>
      <c r="DU103" s="300">
        <f t="shared" si="241"/>
        <v>0</v>
      </c>
      <c r="DV103" s="300">
        <f t="shared" si="242"/>
        <v>0</v>
      </c>
      <c r="DW103" s="300">
        <f t="shared" si="243"/>
        <v>0</v>
      </c>
      <c r="DX103" s="300">
        <f t="shared" si="244"/>
        <v>0</v>
      </c>
      <c r="DY103" s="300">
        <f t="shared" si="245"/>
        <v>0</v>
      </c>
      <c r="DZ103" s="300">
        <f t="shared" si="246"/>
        <v>0</v>
      </c>
      <c r="EA103" s="300">
        <f t="shared" si="247"/>
        <v>0</v>
      </c>
      <c r="EB103" s="300">
        <f t="shared" si="248"/>
        <v>0</v>
      </c>
      <c r="EC103" s="300">
        <f t="shared" si="249"/>
        <v>0</v>
      </c>
      <c r="ED103" s="300">
        <f t="shared" si="250"/>
        <v>0</v>
      </c>
      <c r="EE103" s="300">
        <f t="shared" si="251"/>
        <v>0</v>
      </c>
      <c r="EF103" s="300">
        <f t="shared" si="252"/>
        <v>0</v>
      </c>
      <c r="EG103" s="300">
        <f t="shared" si="253"/>
        <v>0</v>
      </c>
      <c r="EH103" s="300">
        <f t="shared" si="254"/>
        <v>0</v>
      </c>
      <c r="EI103" s="300">
        <f t="shared" si="255"/>
        <v>0</v>
      </c>
      <c r="EJ103" s="300">
        <f t="shared" si="256"/>
        <v>0</v>
      </c>
      <c r="EK103" s="300">
        <f t="shared" si="257"/>
        <v>0</v>
      </c>
      <c r="EL103" s="300">
        <f t="shared" si="258"/>
        <v>0</v>
      </c>
      <c r="EM103" s="300">
        <f t="shared" si="259"/>
        <v>0</v>
      </c>
      <c r="EN103" s="300">
        <f t="shared" si="260"/>
        <v>0</v>
      </c>
      <c r="EO103" s="300">
        <f t="shared" si="261"/>
        <v>0</v>
      </c>
      <c r="EP103" s="300">
        <f t="shared" si="262"/>
        <v>0</v>
      </c>
      <c r="EQ103" s="300">
        <f t="shared" si="263"/>
        <v>0</v>
      </c>
      <c r="ER103" s="300">
        <f t="shared" si="264"/>
        <v>0</v>
      </c>
      <c r="ES103" s="300">
        <f t="shared" si="265"/>
        <v>0</v>
      </c>
      <c r="ET103" s="300">
        <f t="shared" si="266"/>
        <v>0</v>
      </c>
      <c r="EU103" s="300">
        <f t="shared" si="267"/>
        <v>0</v>
      </c>
      <c r="EV103" s="300">
        <f t="shared" si="268"/>
        <v>0</v>
      </c>
      <c r="EW103" s="300">
        <f t="shared" si="269"/>
        <v>0</v>
      </c>
      <c r="EX103" s="300">
        <f t="shared" si="270"/>
        <v>0</v>
      </c>
      <c r="EY103" s="300">
        <f t="shared" si="271"/>
        <v>0</v>
      </c>
      <c r="EZ103" s="300">
        <f t="shared" si="272"/>
        <v>0</v>
      </c>
      <c r="FA103" s="300">
        <f t="shared" si="273"/>
        <v>0</v>
      </c>
      <c r="FB103" s="300">
        <f t="shared" si="274"/>
        <v>0</v>
      </c>
      <c r="FC103" s="300">
        <f t="shared" si="275"/>
        <v>0</v>
      </c>
      <c r="FD103" s="300">
        <f t="shared" si="276"/>
        <v>0</v>
      </c>
      <c r="FE103" s="300">
        <f t="shared" si="277"/>
        <v>0</v>
      </c>
      <c r="FF103" s="300">
        <f t="shared" si="278"/>
        <v>0</v>
      </c>
      <c r="FG103" s="300">
        <f t="shared" si="279"/>
        <v>0</v>
      </c>
      <c r="FH103" s="300">
        <f t="shared" si="280"/>
        <v>0</v>
      </c>
      <c r="FI103" s="300">
        <f t="shared" si="281"/>
        <v>0</v>
      </c>
      <c r="FJ103" s="300">
        <f t="shared" si="282"/>
        <v>0</v>
      </c>
      <c r="FK103" s="300">
        <f t="shared" si="283"/>
        <v>0</v>
      </c>
      <c r="FL103" s="300">
        <f t="shared" si="284"/>
        <v>0</v>
      </c>
      <c r="FM103" s="300">
        <f t="shared" si="285"/>
        <v>0</v>
      </c>
      <c r="FN103" s="300">
        <f t="shared" si="286"/>
        <v>0</v>
      </c>
      <c r="FO103" s="300">
        <f t="shared" si="287"/>
        <v>0</v>
      </c>
      <c r="FP103" s="300">
        <f t="shared" si="288"/>
        <v>0</v>
      </c>
      <c r="FQ103" s="300">
        <f t="shared" si="289"/>
        <v>0</v>
      </c>
      <c r="FR103" s="300">
        <f t="shared" si="290"/>
        <v>0</v>
      </c>
      <c r="FS103" s="300">
        <f t="shared" si="291"/>
        <v>0</v>
      </c>
      <c r="FT103" s="300">
        <f t="shared" si="292"/>
        <v>0</v>
      </c>
      <c r="FU103" s="300">
        <f t="shared" si="293"/>
        <v>0</v>
      </c>
      <c r="FV103" s="300">
        <f t="shared" si="294"/>
        <v>0</v>
      </c>
      <c r="FW103" s="300">
        <f t="shared" si="295"/>
        <v>0</v>
      </c>
      <c r="FX103" s="300">
        <f t="shared" si="296"/>
        <v>0</v>
      </c>
      <c r="FY103" s="300">
        <f t="shared" si="297"/>
        <v>0</v>
      </c>
      <c r="FZ103" s="300">
        <f t="shared" si="298"/>
        <v>0</v>
      </c>
      <c r="GA103" s="300">
        <f t="shared" si="299"/>
        <v>0</v>
      </c>
      <c r="GB103" s="300">
        <f t="shared" si="300"/>
        <v>0</v>
      </c>
      <c r="GC103" s="300">
        <f t="shared" si="301"/>
        <v>0</v>
      </c>
      <c r="GD103" s="300">
        <f t="shared" si="302"/>
        <v>0</v>
      </c>
      <c r="GE103" s="300">
        <f t="shared" si="303"/>
        <v>0</v>
      </c>
      <c r="GF103" s="300">
        <f t="shared" si="304"/>
        <v>0</v>
      </c>
      <c r="GG103" s="300">
        <f t="shared" si="305"/>
        <v>0</v>
      </c>
      <c r="GH103" s="300">
        <f t="shared" si="306"/>
        <v>0</v>
      </c>
      <c r="GI103" s="300">
        <f t="shared" si="307"/>
        <v>0</v>
      </c>
      <c r="GJ103" s="300">
        <f t="shared" si="308"/>
        <v>0</v>
      </c>
      <c r="GK103" s="300">
        <f t="shared" si="309"/>
        <v>0</v>
      </c>
      <c r="GL103" s="300">
        <f t="shared" si="310"/>
        <v>0</v>
      </c>
      <c r="GM103" s="300">
        <f t="shared" si="311"/>
        <v>0</v>
      </c>
      <c r="GN103" s="300">
        <f t="shared" si="312"/>
        <v>0</v>
      </c>
      <c r="GO103" s="300">
        <f t="shared" si="313"/>
        <v>0</v>
      </c>
      <c r="GP103" s="300">
        <f t="shared" si="314"/>
        <v>0</v>
      </c>
      <c r="GQ103" s="300">
        <f t="shared" si="315"/>
        <v>0</v>
      </c>
      <c r="GR103" s="300">
        <f t="shared" si="316"/>
        <v>0</v>
      </c>
      <c r="GT103" s="120" t="str">
        <f>'Key assumptions'!$E$121</f>
        <v>$ Real (2024-2025)</v>
      </c>
      <c r="GU103" s="272"/>
      <c r="GV103" s="272"/>
      <c r="GW103" s="272"/>
      <c r="GX103" s="232">
        <f t="shared" si="415"/>
        <v>0</v>
      </c>
      <c r="GY103" s="232">
        <f t="shared" si="415"/>
        <v>0</v>
      </c>
      <c r="GZ103" s="232">
        <f t="shared" si="415"/>
        <v>0</v>
      </c>
      <c r="HA103" s="232">
        <f t="shared" si="416"/>
        <v>0</v>
      </c>
      <c r="HB103" s="232">
        <f t="shared" si="417"/>
        <v>0</v>
      </c>
      <c r="HC103" s="232">
        <f t="shared" si="417"/>
        <v>0</v>
      </c>
      <c r="HD103" s="232">
        <f t="shared" si="417"/>
        <v>0</v>
      </c>
      <c r="HE103" s="232">
        <f t="shared" si="417"/>
        <v>0</v>
      </c>
      <c r="HF103" s="232">
        <f t="shared" si="317"/>
        <v>0</v>
      </c>
      <c r="HG103" s="232">
        <v>0</v>
      </c>
    </row>
    <row r="104" spans="1:215" hidden="1" x14ac:dyDescent="0.2">
      <c r="A104" s="298"/>
      <c r="B104" s="298"/>
      <c r="C104" s="298"/>
      <c r="D104" s="298"/>
      <c r="E104" s="298"/>
      <c r="F104" s="299"/>
      <c r="G104" s="299"/>
      <c r="H104" s="299"/>
      <c r="I104" s="299"/>
      <c r="J104" s="299"/>
      <c r="K104" s="299"/>
      <c r="L104" s="299"/>
      <c r="M104" s="299"/>
      <c r="N104" s="299"/>
      <c r="O104" s="299"/>
      <c r="P104" s="299"/>
      <c r="Q104" s="299"/>
      <c r="R104" s="299"/>
      <c r="S104" s="299"/>
      <c r="T104" s="299"/>
      <c r="U104" s="299"/>
      <c r="V104" s="299"/>
      <c r="W104" s="299"/>
      <c r="X104" s="299"/>
      <c r="Y104" s="299"/>
      <c r="Z104" s="299"/>
      <c r="AA104" s="299"/>
      <c r="AB104" s="299"/>
      <c r="AC104" s="299"/>
      <c r="AD104" s="299"/>
      <c r="AE104" s="299"/>
      <c r="AF104" s="299"/>
      <c r="AG104" s="299"/>
      <c r="AH104" s="299"/>
      <c r="AI104" s="299"/>
      <c r="AJ104" s="299"/>
      <c r="AK104" s="299"/>
      <c r="AL104" s="299"/>
      <c r="AM104" s="299"/>
      <c r="AN104" s="299"/>
      <c r="AO104" s="299"/>
      <c r="AP104" s="299"/>
      <c r="AQ104" s="299"/>
      <c r="AR104" s="299"/>
      <c r="AS104" s="299"/>
      <c r="AT104" s="299"/>
      <c r="AU104" s="299"/>
      <c r="AV104" s="299"/>
      <c r="AW104" s="299"/>
      <c r="AX104" s="299"/>
      <c r="AY104" s="299"/>
      <c r="AZ104" s="299"/>
      <c r="BA104" s="299"/>
      <c r="BB104" s="299"/>
      <c r="BC104" s="299"/>
      <c r="BD104" s="299"/>
      <c r="BE104" s="299"/>
      <c r="BF104" s="299"/>
      <c r="BG104" s="299"/>
      <c r="BH104" s="299"/>
      <c r="BI104" s="299"/>
      <c r="BJ104" s="299"/>
      <c r="BK104" s="299"/>
      <c r="BL104" s="299"/>
      <c r="BM104" s="299"/>
      <c r="BN104" s="299"/>
      <c r="BO104" s="299"/>
      <c r="BP104" s="299"/>
      <c r="BQ104" s="299"/>
      <c r="BR104" s="299"/>
      <c r="BS104" s="299"/>
      <c r="BT104" s="299"/>
      <c r="BU104" s="299"/>
      <c r="BV104" s="299"/>
      <c r="BW104" s="299"/>
      <c r="BX104" s="299"/>
      <c r="BY104" s="299"/>
      <c r="BZ104" s="299"/>
      <c r="CA104" s="299"/>
      <c r="CB104" s="299"/>
      <c r="CC104" s="299"/>
      <c r="CD104" s="299"/>
      <c r="CE104" s="299"/>
      <c r="CF104" s="299"/>
      <c r="CG104" s="299"/>
      <c r="CH104" s="299"/>
      <c r="CI104" s="299"/>
      <c r="CJ104" s="299"/>
      <c r="CK104" s="299"/>
      <c r="CL104" s="299"/>
      <c r="CM104" s="299"/>
      <c r="CN104" s="299"/>
      <c r="CO104" s="299"/>
      <c r="CP104" s="299"/>
      <c r="CQ104" s="299"/>
      <c r="CR104" s="299"/>
      <c r="CS104" s="299"/>
      <c r="CT104" s="299"/>
      <c r="CU104" s="299"/>
      <c r="CV104" s="299"/>
      <c r="CW104" s="299"/>
      <c r="CX104" s="299"/>
      <c r="CY104" s="299"/>
      <c r="DA104" s="300">
        <f t="shared" si="221"/>
        <v>0</v>
      </c>
      <c r="DB104" s="300">
        <f t="shared" si="222"/>
        <v>0</v>
      </c>
      <c r="DC104" s="300">
        <f t="shared" si="223"/>
        <v>0</v>
      </c>
      <c r="DD104" s="300">
        <f t="shared" si="224"/>
        <v>0</v>
      </c>
      <c r="DE104" s="300">
        <f t="shared" si="225"/>
        <v>0</v>
      </c>
      <c r="DF104" s="300">
        <f t="shared" si="226"/>
        <v>0</v>
      </c>
      <c r="DG104" s="300">
        <f t="shared" si="227"/>
        <v>0</v>
      </c>
      <c r="DH104" s="300">
        <f t="shared" si="228"/>
        <v>0</v>
      </c>
      <c r="DI104" s="300">
        <f t="shared" si="229"/>
        <v>0</v>
      </c>
      <c r="DJ104" s="300">
        <f t="shared" si="230"/>
        <v>0</v>
      </c>
      <c r="DK104" s="300">
        <f t="shared" si="231"/>
        <v>0</v>
      </c>
      <c r="DL104" s="300">
        <f t="shared" si="232"/>
        <v>0</v>
      </c>
      <c r="DM104" s="300">
        <f t="shared" si="233"/>
        <v>0</v>
      </c>
      <c r="DN104" s="300">
        <f t="shared" si="234"/>
        <v>0</v>
      </c>
      <c r="DO104" s="300">
        <f t="shared" si="235"/>
        <v>0</v>
      </c>
      <c r="DP104" s="300">
        <f t="shared" si="236"/>
        <v>0</v>
      </c>
      <c r="DQ104" s="300">
        <f t="shared" si="237"/>
        <v>0</v>
      </c>
      <c r="DR104" s="300">
        <f t="shared" si="238"/>
        <v>0</v>
      </c>
      <c r="DS104" s="300">
        <f t="shared" si="239"/>
        <v>0</v>
      </c>
      <c r="DT104" s="300">
        <f t="shared" si="240"/>
        <v>0</v>
      </c>
      <c r="DU104" s="300">
        <f t="shared" si="241"/>
        <v>0</v>
      </c>
      <c r="DV104" s="300">
        <f t="shared" si="242"/>
        <v>0</v>
      </c>
      <c r="DW104" s="300">
        <f t="shared" si="243"/>
        <v>0</v>
      </c>
      <c r="DX104" s="300">
        <f t="shared" si="244"/>
        <v>0</v>
      </c>
      <c r="DY104" s="300">
        <f t="shared" si="245"/>
        <v>0</v>
      </c>
      <c r="DZ104" s="300">
        <f t="shared" si="246"/>
        <v>0</v>
      </c>
      <c r="EA104" s="300">
        <f t="shared" si="247"/>
        <v>0</v>
      </c>
      <c r="EB104" s="300">
        <f t="shared" si="248"/>
        <v>0</v>
      </c>
      <c r="EC104" s="300">
        <f t="shared" si="249"/>
        <v>0</v>
      </c>
      <c r="ED104" s="300">
        <f t="shared" si="250"/>
        <v>0</v>
      </c>
      <c r="EE104" s="300">
        <f t="shared" si="251"/>
        <v>0</v>
      </c>
      <c r="EF104" s="300">
        <f t="shared" si="252"/>
        <v>0</v>
      </c>
      <c r="EG104" s="300">
        <f t="shared" si="253"/>
        <v>0</v>
      </c>
      <c r="EH104" s="300">
        <f t="shared" si="254"/>
        <v>0</v>
      </c>
      <c r="EI104" s="300">
        <f t="shared" si="255"/>
        <v>0</v>
      </c>
      <c r="EJ104" s="300">
        <f t="shared" si="256"/>
        <v>0</v>
      </c>
      <c r="EK104" s="300">
        <f t="shared" si="257"/>
        <v>0</v>
      </c>
      <c r="EL104" s="300">
        <f t="shared" si="258"/>
        <v>0</v>
      </c>
      <c r="EM104" s="300">
        <f t="shared" si="259"/>
        <v>0</v>
      </c>
      <c r="EN104" s="300">
        <f t="shared" si="260"/>
        <v>0</v>
      </c>
      <c r="EO104" s="300">
        <f t="shared" si="261"/>
        <v>0</v>
      </c>
      <c r="EP104" s="300">
        <f t="shared" si="262"/>
        <v>0</v>
      </c>
      <c r="EQ104" s="300">
        <f t="shared" si="263"/>
        <v>0</v>
      </c>
      <c r="ER104" s="300">
        <f t="shared" si="264"/>
        <v>0</v>
      </c>
      <c r="ES104" s="300">
        <f t="shared" si="265"/>
        <v>0</v>
      </c>
      <c r="ET104" s="300">
        <f t="shared" si="266"/>
        <v>0</v>
      </c>
      <c r="EU104" s="300">
        <f t="shared" si="267"/>
        <v>0</v>
      </c>
      <c r="EV104" s="300">
        <f t="shared" si="268"/>
        <v>0</v>
      </c>
      <c r="EW104" s="300">
        <f t="shared" si="269"/>
        <v>0</v>
      </c>
      <c r="EX104" s="300">
        <f t="shared" si="270"/>
        <v>0</v>
      </c>
      <c r="EY104" s="300">
        <f t="shared" si="271"/>
        <v>0</v>
      </c>
      <c r="EZ104" s="300">
        <f t="shared" si="272"/>
        <v>0</v>
      </c>
      <c r="FA104" s="300">
        <f t="shared" si="273"/>
        <v>0</v>
      </c>
      <c r="FB104" s="300">
        <f t="shared" si="274"/>
        <v>0</v>
      </c>
      <c r="FC104" s="300">
        <f t="shared" si="275"/>
        <v>0</v>
      </c>
      <c r="FD104" s="300">
        <f t="shared" si="276"/>
        <v>0</v>
      </c>
      <c r="FE104" s="300">
        <f t="shared" si="277"/>
        <v>0</v>
      </c>
      <c r="FF104" s="300">
        <f t="shared" si="278"/>
        <v>0</v>
      </c>
      <c r="FG104" s="300">
        <f t="shared" si="279"/>
        <v>0</v>
      </c>
      <c r="FH104" s="300">
        <f t="shared" si="280"/>
        <v>0</v>
      </c>
      <c r="FI104" s="300">
        <f t="shared" si="281"/>
        <v>0</v>
      </c>
      <c r="FJ104" s="300">
        <f t="shared" si="282"/>
        <v>0</v>
      </c>
      <c r="FK104" s="300">
        <f t="shared" si="283"/>
        <v>0</v>
      </c>
      <c r="FL104" s="300">
        <f t="shared" si="284"/>
        <v>0</v>
      </c>
      <c r="FM104" s="300">
        <f t="shared" si="285"/>
        <v>0</v>
      </c>
      <c r="FN104" s="300">
        <f t="shared" si="286"/>
        <v>0</v>
      </c>
      <c r="FO104" s="300">
        <f t="shared" si="287"/>
        <v>0</v>
      </c>
      <c r="FP104" s="300">
        <f t="shared" si="288"/>
        <v>0</v>
      </c>
      <c r="FQ104" s="300">
        <f t="shared" si="289"/>
        <v>0</v>
      </c>
      <c r="FR104" s="300">
        <f t="shared" si="290"/>
        <v>0</v>
      </c>
      <c r="FS104" s="300">
        <f t="shared" si="291"/>
        <v>0</v>
      </c>
      <c r="FT104" s="300">
        <f t="shared" si="292"/>
        <v>0</v>
      </c>
      <c r="FU104" s="300">
        <f t="shared" si="293"/>
        <v>0</v>
      </c>
      <c r="FV104" s="300">
        <f t="shared" si="294"/>
        <v>0</v>
      </c>
      <c r="FW104" s="300">
        <f t="shared" si="295"/>
        <v>0</v>
      </c>
      <c r="FX104" s="300">
        <f t="shared" si="296"/>
        <v>0</v>
      </c>
      <c r="FY104" s="300">
        <f t="shared" si="297"/>
        <v>0</v>
      </c>
      <c r="FZ104" s="300">
        <f t="shared" si="298"/>
        <v>0</v>
      </c>
      <c r="GA104" s="300">
        <f t="shared" si="299"/>
        <v>0</v>
      </c>
      <c r="GB104" s="300">
        <f t="shared" si="300"/>
        <v>0</v>
      </c>
      <c r="GC104" s="300">
        <f t="shared" si="301"/>
        <v>0</v>
      </c>
      <c r="GD104" s="300">
        <f t="shared" si="302"/>
        <v>0</v>
      </c>
      <c r="GE104" s="300">
        <f t="shared" si="303"/>
        <v>0</v>
      </c>
      <c r="GF104" s="300">
        <f t="shared" si="304"/>
        <v>0</v>
      </c>
      <c r="GG104" s="300">
        <f t="shared" si="305"/>
        <v>0</v>
      </c>
      <c r="GH104" s="300">
        <f t="shared" si="306"/>
        <v>0</v>
      </c>
      <c r="GI104" s="300">
        <f t="shared" si="307"/>
        <v>0</v>
      </c>
      <c r="GJ104" s="300">
        <f t="shared" si="308"/>
        <v>0</v>
      </c>
      <c r="GK104" s="300">
        <f t="shared" si="309"/>
        <v>0</v>
      </c>
      <c r="GL104" s="300">
        <f t="shared" si="310"/>
        <v>0</v>
      </c>
      <c r="GM104" s="300">
        <f t="shared" si="311"/>
        <v>0</v>
      </c>
      <c r="GN104" s="300">
        <f t="shared" si="312"/>
        <v>0</v>
      </c>
      <c r="GO104" s="300">
        <f t="shared" si="313"/>
        <v>0</v>
      </c>
      <c r="GP104" s="300">
        <f t="shared" si="314"/>
        <v>0</v>
      </c>
      <c r="GQ104" s="300">
        <f t="shared" si="315"/>
        <v>0</v>
      </c>
      <c r="GR104" s="300">
        <f t="shared" si="316"/>
        <v>0</v>
      </c>
      <c r="GT104" s="120" t="str">
        <f>'Key assumptions'!$E$121</f>
        <v>$ Real (2024-2025)</v>
      </c>
      <c r="GU104" s="272"/>
      <c r="GV104" s="272"/>
      <c r="GW104" s="272"/>
      <c r="GX104" s="232">
        <f t="shared" si="415"/>
        <v>0</v>
      </c>
      <c r="GY104" s="232">
        <f t="shared" si="415"/>
        <v>0</v>
      </c>
      <c r="GZ104" s="232">
        <f t="shared" si="415"/>
        <v>0</v>
      </c>
      <c r="HA104" s="232">
        <f t="shared" si="416"/>
        <v>0</v>
      </c>
      <c r="HB104" s="232">
        <f t="shared" si="417"/>
        <v>0</v>
      </c>
      <c r="HC104" s="232">
        <f t="shared" si="417"/>
        <v>0</v>
      </c>
      <c r="HD104" s="232">
        <f t="shared" si="417"/>
        <v>0</v>
      </c>
      <c r="HE104" s="232">
        <f t="shared" si="417"/>
        <v>0</v>
      </c>
      <c r="HF104" s="232">
        <f t="shared" si="317"/>
        <v>0</v>
      </c>
      <c r="HG104" s="232">
        <v>0</v>
      </c>
    </row>
    <row r="105" spans="1:215" hidden="1" x14ac:dyDescent="0.2">
      <c r="A105" s="298"/>
      <c r="B105" s="298"/>
      <c r="C105" s="298"/>
      <c r="D105" s="298"/>
      <c r="E105" s="298"/>
      <c r="F105" s="299"/>
      <c r="G105" s="299"/>
      <c r="H105" s="299"/>
      <c r="I105" s="299"/>
      <c r="J105" s="299"/>
      <c r="K105" s="299"/>
      <c r="L105" s="299"/>
      <c r="M105" s="299"/>
      <c r="N105" s="299"/>
      <c r="O105" s="299"/>
      <c r="P105" s="299"/>
      <c r="Q105" s="299"/>
      <c r="R105" s="299"/>
      <c r="S105" s="299"/>
      <c r="T105" s="299"/>
      <c r="U105" s="299"/>
      <c r="V105" s="299"/>
      <c r="W105" s="299"/>
      <c r="X105" s="299"/>
      <c r="Y105" s="299"/>
      <c r="Z105" s="299"/>
      <c r="AA105" s="299"/>
      <c r="AB105" s="299"/>
      <c r="AC105" s="299"/>
      <c r="AD105" s="299"/>
      <c r="AE105" s="299"/>
      <c r="AF105" s="299"/>
      <c r="AG105" s="299"/>
      <c r="AH105" s="299"/>
      <c r="AI105" s="299"/>
      <c r="AJ105" s="299"/>
      <c r="AK105" s="299"/>
      <c r="AL105" s="299"/>
      <c r="AM105" s="299"/>
      <c r="AN105" s="299"/>
      <c r="AO105" s="299"/>
      <c r="AP105" s="299"/>
      <c r="AQ105" s="299"/>
      <c r="AR105" s="299"/>
      <c r="AS105" s="299"/>
      <c r="AT105" s="299"/>
      <c r="AU105" s="299"/>
      <c r="AV105" s="299"/>
      <c r="AW105" s="299"/>
      <c r="AX105" s="299"/>
      <c r="AY105" s="299"/>
      <c r="AZ105" s="299"/>
      <c r="BA105" s="299"/>
      <c r="BB105" s="299"/>
      <c r="BC105" s="299"/>
      <c r="BD105" s="299"/>
      <c r="BE105" s="299"/>
      <c r="BF105" s="299"/>
      <c r="BG105" s="299"/>
      <c r="BH105" s="299"/>
      <c r="BI105" s="299"/>
      <c r="BJ105" s="299"/>
      <c r="BK105" s="299"/>
      <c r="BL105" s="299"/>
      <c r="BM105" s="299"/>
      <c r="BN105" s="299"/>
      <c r="BO105" s="299"/>
      <c r="BP105" s="299"/>
      <c r="BQ105" s="299"/>
      <c r="BR105" s="299"/>
      <c r="BS105" s="299"/>
      <c r="BT105" s="299"/>
      <c r="BU105" s="299"/>
      <c r="BV105" s="299"/>
      <c r="BW105" s="299"/>
      <c r="BX105" s="299"/>
      <c r="BY105" s="299"/>
      <c r="BZ105" s="299"/>
      <c r="CA105" s="299"/>
      <c r="CB105" s="299"/>
      <c r="CC105" s="299"/>
      <c r="CD105" s="299"/>
      <c r="CE105" s="299"/>
      <c r="CF105" s="299"/>
      <c r="CG105" s="299"/>
      <c r="CH105" s="299"/>
      <c r="CI105" s="299"/>
      <c r="CJ105" s="299"/>
      <c r="CK105" s="299"/>
      <c r="CL105" s="299"/>
      <c r="CM105" s="299"/>
      <c r="CN105" s="299"/>
      <c r="CO105" s="299"/>
      <c r="CP105" s="299"/>
      <c r="CQ105" s="299"/>
      <c r="CR105" s="299"/>
      <c r="CS105" s="299"/>
      <c r="CT105" s="299"/>
      <c r="CU105" s="299"/>
      <c r="CV105" s="299"/>
      <c r="CW105" s="299"/>
      <c r="CX105" s="299"/>
      <c r="CY105" s="299"/>
      <c r="DA105" s="300">
        <f t="shared" si="221"/>
        <v>0</v>
      </c>
      <c r="DB105" s="300">
        <f t="shared" si="222"/>
        <v>0</v>
      </c>
      <c r="DC105" s="300">
        <f t="shared" si="223"/>
        <v>0</v>
      </c>
      <c r="DD105" s="300">
        <f t="shared" si="224"/>
        <v>0</v>
      </c>
      <c r="DE105" s="300">
        <f t="shared" si="225"/>
        <v>0</v>
      </c>
      <c r="DF105" s="300">
        <f t="shared" si="226"/>
        <v>0</v>
      </c>
      <c r="DG105" s="300">
        <f t="shared" si="227"/>
        <v>0</v>
      </c>
      <c r="DH105" s="300">
        <f t="shared" si="228"/>
        <v>0</v>
      </c>
      <c r="DI105" s="300">
        <f t="shared" si="229"/>
        <v>0</v>
      </c>
      <c r="DJ105" s="300">
        <f t="shared" si="230"/>
        <v>0</v>
      </c>
      <c r="DK105" s="300">
        <f t="shared" si="231"/>
        <v>0</v>
      </c>
      <c r="DL105" s="300">
        <f t="shared" si="232"/>
        <v>0</v>
      </c>
      <c r="DM105" s="300">
        <f t="shared" si="233"/>
        <v>0</v>
      </c>
      <c r="DN105" s="300">
        <f t="shared" si="234"/>
        <v>0</v>
      </c>
      <c r="DO105" s="300">
        <f t="shared" si="235"/>
        <v>0</v>
      </c>
      <c r="DP105" s="300">
        <f t="shared" si="236"/>
        <v>0</v>
      </c>
      <c r="DQ105" s="300">
        <f t="shared" si="237"/>
        <v>0</v>
      </c>
      <c r="DR105" s="300">
        <f t="shared" si="238"/>
        <v>0</v>
      </c>
      <c r="DS105" s="300">
        <f t="shared" si="239"/>
        <v>0</v>
      </c>
      <c r="DT105" s="300">
        <f t="shared" si="240"/>
        <v>0</v>
      </c>
      <c r="DU105" s="300">
        <f t="shared" si="241"/>
        <v>0</v>
      </c>
      <c r="DV105" s="300">
        <f t="shared" si="242"/>
        <v>0</v>
      </c>
      <c r="DW105" s="300">
        <f t="shared" si="243"/>
        <v>0</v>
      </c>
      <c r="DX105" s="300">
        <f t="shared" si="244"/>
        <v>0</v>
      </c>
      <c r="DY105" s="300">
        <f t="shared" si="245"/>
        <v>0</v>
      </c>
      <c r="DZ105" s="300">
        <f t="shared" si="246"/>
        <v>0</v>
      </c>
      <c r="EA105" s="300">
        <f t="shared" si="247"/>
        <v>0</v>
      </c>
      <c r="EB105" s="300">
        <f t="shared" si="248"/>
        <v>0</v>
      </c>
      <c r="EC105" s="300">
        <f t="shared" si="249"/>
        <v>0</v>
      </c>
      <c r="ED105" s="300">
        <f t="shared" si="250"/>
        <v>0</v>
      </c>
      <c r="EE105" s="300">
        <f t="shared" si="251"/>
        <v>0</v>
      </c>
      <c r="EF105" s="300">
        <f t="shared" si="252"/>
        <v>0</v>
      </c>
      <c r="EG105" s="300">
        <f t="shared" si="253"/>
        <v>0</v>
      </c>
      <c r="EH105" s="300">
        <f t="shared" si="254"/>
        <v>0</v>
      </c>
      <c r="EI105" s="300">
        <f t="shared" si="255"/>
        <v>0</v>
      </c>
      <c r="EJ105" s="300">
        <f t="shared" si="256"/>
        <v>0</v>
      </c>
      <c r="EK105" s="300">
        <f t="shared" si="257"/>
        <v>0</v>
      </c>
      <c r="EL105" s="300">
        <f t="shared" si="258"/>
        <v>0</v>
      </c>
      <c r="EM105" s="300">
        <f t="shared" si="259"/>
        <v>0</v>
      </c>
      <c r="EN105" s="300">
        <f t="shared" si="260"/>
        <v>0</v>
      </c>
      <c r="EO105" s="300">
        <f t="shared" si="261"/>
        <v>0</v>
      </c>
      <c r="EP105" s="300">
        <f t="shared" si="262"/>
        <v>0</v>
      </c>
      <c r="EQ105" s="300">
        <f t="shared" si="263"/>
        <v>0</v>
      </c>
      <c r="ER105" s="300">
        <f t="shared" si="264"/>
        <v>0</v>
      </c>
      <c r="ES105" s="300">
        <f t="shared" si="265"/>
        <v>0</v>
      </c>
      <c r="ET105" s="300">
        <f t="shared" si="266"/>
        <v>0</v>
      </c>
      <c r="EU105" s="300">
        <f t="shared" si="267"/>
        <v>0</v>
      </c>
      <c r="EV105" s="300">
        <f t="shared" si="268"/>
        <v>0</v>
      </c>
      <c r="EW105" s="300">
        <f t="shared" si="269"/>
        <v>0</v>
      </c>
      <c r="EX105" s="300">
        <f t="shared" si="270"/>
        <v>0</v>
      </c>
      <c r="EY105" s="300">
        <f t="shared" si="271"/>
        <v>0</v>
      </c>
      <c r="EZ105" s="300">
        <f t="shared" si="272"/>
        <v>0</v>
      </c>
      <c r="FA105" s="300">
        <f t="shared" si="273"/>
        <v>0</v>
      </c>
      <c r="FB105" s="300">
        <f t="shared" si="274"/>
        <v>0</v>
      </c>
      <c r="FC105" s="300">
        <f t="shared" si="275"/>
        <v>0</v>
      </c>
      <c r="FD105" s="300">
        <f t="shared" si="276"/>
        <v>0</v>
      </c>
      <c r="FE105" s="300">
        <f t="shared" si="277"/>
        <v>0</v>
      </c>
      <c r="FF105" s="300">
        <f t="shared" si="278"/>
        <v>0</v>
      </c>
      <c r="FG105" s="300">
        <f t="shared" si="279"/>
        <v>0</v>
      </c>
      <c r="FH105" s="300">
        <f t="shared" si="280"/>
        <v>0</v>
      </c>
      <c r="FI105" s="300">
        <f t="shared" si="281"/>
        <v>0</v>
      </c>
      <c r="FJ105" s="300">
        <f t="shared" si="282"/>
        <v>0</v>
      </c>
      <c r="FK105" s="300">
        <f t="shared" si="283"/>
        <v>0</v>
      </c>
      <c r="FL105" s="300">
        <f t="shared" si="284"/>
        <v>0</v>
      </c>
      <c r="FM105" s="300">
        <f t="shared" si="285"/>
        <v>0</v>
      </c>
      <c r="FN105" s="300">
        <f t="shared" si="286"/>
        <v>0</v>
      </c>
      <c r="FO105" s="300">
        <f t="shared" si="287"/>
        <v>0</v>
      </c>
      <c r="FP105" s="300">
        <f t="shared" si="288"/>
        <v>0</v>
      </c>
      <c r="FQ105" s="300">
        <f t="shared" si="289"/>
        <v>0</v>
      </c>
      <c r="FR105" s="300">
        <f t="shared" si="290"/>
        <v>0</v>
      </c>
      <c r="FS105" s="300">
        <f t="shared" si="291"/>
        <v>0</v>
      </c>
      <c r="FT105" s="300">
        <f t="shared" si="292"/>
        <v>0</v>
      </c>
      <c r="FU105" s="300">
        <f t="shared" si="293"/>
        <v>0</v>
      </c>
      <c r="FV105" s="300">
        <f t="shared" si="294"/>
        <v>0</v>
      </c>
      <c r="FW105" s="300">
        <f t="shared" si="295"/>
        <v>0</v>
      </c>
      <c r="FX105" s="300">
        <f t="shared" si="296"/>
        <v>0</v>
      </c>
      <c r="FY105" s="300">
        <f t="shared" si="297"/>
        <v>0</v>
      </c>
      <c r="FZ105" s="300">
        <f t="shared" si="298"/>
        <v>0</v>
      </c>
      <c r="GA105" s="300">
        <f t="shared" si="299"/>
        <v>0</v>
      </c>
      <c r="GB105" s="300">
        <f t="shared" si="300"/>
        <v>0</v>
      </c>
      <c r="GC105" s="300">
        <f t="shared" si="301"/>
        <v>0</v>
      </c>
      <c r="GD105" s="300">
        <f t="shared" si="302"/>
        <v>0</v>
      </c>
      <c r="GE105" s="300">
        <f t="shared" si="303"/>
        <v>0</v>
      </c>
      <c r="GF105" s="300">
        <f t="shared" si="304"/>
        <v>0</v>
      </c>
      <c r="GG105" s="300">
        <f t="shared" si="305"/>
        <v>0</v>
      </c>
      <c r="GH105" s="300">
        <f t="shared" si="306"/>
        <v>0</v>
      </c>
      <c r="GI105" s="300">
        <f t="shared" si="307"/>
        <v>0</v>
      </c>
      <c r="GJ105" s="300">
        <f t="shared" si="308"/>
        <v>0</v>
      </c>
      <c r="GK105" s="300">
        <f t="shared" si="309"/>
        <v>0</v>
      </c>
      <c r="GL105" s="300">
        <f t="shared" si="310"/>
        <v>0</v>
      </c>
      <c r="GM105" s="300">
        <f t="shared" si="311"/>
        <v>0</v>
      </c>
      <c r="GN105" s="300">
        <f t="shared" si="312"/>
        <v>0</v>
      </c>
      <c r="GO105" s="300">
        <f t="shared" si="313"/>
        <v>0</v>
      </c>
      <c r="GP105" s="300">
        <f t="shared" si="314"/>
        <v>0</v>
      </c>
      <c r="GQ105" s="300">
        <f t="shared" si="315"/>
        <v>0</v>
      </c>
      <c r="GR105" s="300">
        <f t="shared" si="316"/>
        <v>0</v>
      </c>
      <c r="GT105" s="120" t="str">
        <f>'Key assumptions'!$E$121</f>
        <v>$ Real (2024-2025)</v>
      </c>
      <c r="GU105" s="272"/>
      <c r="GV105" s="272"/>
      <c r="GW105" s="272"/>
      <c r="GX105" s="232">
        <f t="shared" si="415"/>
        <v>0</v>
      </c>
      <c r="GY105" s="232">
        <f t="shared" si="415"/>
        <v>0</v>
      </c>
      <c r="GZ105" s="232">
        <f t="shared" si="415"/>
        <v>0</v>
      </c>
      <c r="HA105" s="232">
        <f t="shared" si="416"/>
        <v>0</v>
      </c>
      <c r="HB105" s="232">
        <f t="shared" si="417"/>
        <v>0</v>
      </c>
      <c r="HC105" s="232">
        <f t="shared" si="417"/>
        <v>0</v>
      </c>
      <c r="HD105" s="232">
        <f t="shared" si="417"/>
        <v>0</v>
      </c>
      <c r="HE105" s="232">
        <f t="shared" si="417"/>
        <v>0</v>
      </c>
      <c r="HF105" s="232">
        <f t="shared" si="317"/>
        <v>0</v>
      </c>
      <c r="HG105" s="232">
        <v>0</v>
      </c>
    </row>
    <row r="106" spans="1:215" hidden="1" x14ac:dyDescent="0.2">
      <c r="A106" s="298"/>
      <c r="B106" s="298"/>
      <c r="C106" s="298"/>
      <c r="D106" s="298"/>
      <c r="E106" s="298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  <c r="P106" s="299"/>
      <c r="Q106" s="299"/>
      <c r="R106" s="299"/>
      <c r="S106" s="299"/>
      <c r="T106" s="299"/>
      <c r="U106" s="299"/>
      <c r="V106" s="299"/>
      <c r="W106" s="299"/>
      <c r="X106" s="299"/>
      <c r="Y106" s="299"/>
      <c r="Z106" s="299"/>
      <c r="AA106" s="299"/>
      <c r="AB106" s="299"/>
      <c r="AC106" s="299"/>
      <c r="AD106" s="299"/>
      <c r="AE106" s="299"/>
      <c r="AF106" s="299"/>
      <c r="AG106" s="299"/>
      <c r="AH106" s="299"/>
      <c r="AI106" s="299"/>
      <c r="AJ106" s="299"/>
      <c r="AK106" s="299"/>
      <c r="AL106" s="299"/>
      <c r="AM106" s="299"/>
      <c r="AN106" s="299"/>
      <c r="AO106" s="299"/>
      <c r="AP106" s="299"/>
      <c r="AQ106" s="299"/>
      <c r="AR106" s="299"/>
      <c r="AS106" s="299"/>
      <c r="AT106" s="299"/>
      <c r="AU106" s="299"/>
      <c r="AV106" s="299"/>
      <c r="AW106" s="299"/>
      <c r="AX106" s="299"/>
      <c r="AY106" s="299"/>
      <c r="AZ106" s="299"/>
      <c r="BA106" s="299"/>
      <c r="BB106" s="299"/>
      <c r="BC106" s="299"/>
      <c r="BD106" s="299"/>
      <c r="BE106" s="299"/>
      <c r="BF106" s="299"/>
      <c r="BG106" s="299"/>
      <c r="BH106" s="299"/>
      <c r="BI106" s="299"/>
      <c r="BJ106" s="299"/>
      <c r="BK106" s="299"/>
      <c r="BL106" s="299"/>
      <c r="BM106" s="299"/>
      <c r="BN106" s="299"/>
      <c r="BO106" s="299"/>
      <c r="BP106" s="299"/>
      <c r="BQ106" s="299"/>
      <c r="BR106" s="299"/>
      <c r="BS106" s="299"/>
      <c r="BT106" s="299"/>
      <c r="BU106" s="299"/>
      <c r="BV106" s="299"/>
      <c r="BW106" s="299"/>
      <c r="BX106" s="299"/>
      <c r="BY106" s="299"/>
      <c r="BZ106" s="299"/>
      <c r="CA106" s="299"/>
      <c r="CB106" s="299"/>
      <c r="CC106" s="299"/>
      <c r="CD106" s="299"/>
      <c r="CE106" s="299"/>
      <c r="CF106" s="299"/>
      <c r="CG106" s="299"/>
      <c r="CH106" s="299"/>
      <c r="CI106" s="299"/>
      <c r="CJ106" s="299"/>
      <c r="CK106" s="299"/>
      <c r="CL106" s="299"/>
      <c r="CM106" s="299"/>
      <c r="CN106" s="299"/>
      <c r="CO106" s="299"/>
      <c r="CP106" s="299"/>
      <c r="CQ106" s="299"/>
      <c r="CR106" s="299"/>
      <c r="CS106" s="299"/>
      <c r="CT106" s="299"/>
      <c r="CU106" s="299"/>
      <c r="CV106" s="299"/>
      <c r="CW106" s="299"/>
      <c r="CX106" s="299"/>
      <c r="CY106" s="299"/>
      <c r="DA106" s="300">
        <f t="shared" si="221"/>
        <v>0</v>
      </c>
      <c r="DB106" s="300">
        <f t="shared" si="222"/>
        <v>0</v>
      </c>
      <c r="DC106" s="300">
        <f t="shared" si="223"/>
        <v>0</v>
      </c>
      <c r="DD106" s="300">
        <f t="shared" si="224"/>
        <v>0</v>
      </c>
      <c r="DE106" s="300">
        <f t="shared" si="225"/>
        <v>0</v>
      </c>
      <c r="DF106" s="300">
        <f t="shared" si="226"/>
        <v>0</v>
      </c>
      <c r="DG106" s="300">
        <f t="shared" si="227"/>
        <v>0</v>
      </c>
      <c r="DH106" s="300">
        <f t="shared" si="228"/>
        <v>0</v>
      </c>
      <c r="DI106" s="300">
        <f t="shared" si="229"/>
        <v>0</v>
      </c>
      <c r="DJ106" s="300">
        <f t="shared" si="230"/>
        <v>0</v>
      </c>
      <c r="DK106" s="300">
        <f t="shared" si="231"/>
        <v>0</v>
      </c>
      <c r="DL106" s="300">
        <f t="shared" si="232"/>
        <v>0</v>
      </c>
      <c r="DM106" s="300">
        <f t="shared" si="233"/>
        <v>0</v>
      </c>
      <c r="DN106" s="300">
        <f t="shared" si="234"/>
        <v>0</v>
      </c>
      <c r="DO106" s="300">
        <f t="shared" si="235"/>
        <v>0</v>
      </c>
      <c r="DP106" s="300">
        <f t="shared" si="236"/>
        <v>0</v>
      </c>
      <c r="DQ106" s="300">
        <f t="shared" si="237"/>
        <v>0</v>
      </c>
      <c r="DR106" s="300">
        <f t="shared" si="238"/>
        <v>0</v>
      </c>
      <c r="DS106" s="300">
        <f t="shared" si="239"/>
        <v>0</v>
      </c>
      <c r="DT106" s="300">
        <f t="shared" si="240"/>
        <v>0</v>
      </c>
      <c r="DU106" s="300">
        <f t="shared" si="241"/>
        <v>0</v>
      </c>
      <c r="DV106" s="300">
        <f t="shared" si="242"/>
        <v>0</v>
      </c>
      <c r="DW106" s="300">
        <f t="shared" si="243"/>
        <v>0</v>
      </c>
      <c r="DX106" s="300">
        <f t="shared" si="244"/>
        <v>0</v>
      </c>
      <c r="DY106" s="300">
        <f t="shared" si="245"/>
        <v>0</v>
      </c>
      <c r="DZ106" s="300">
        <f t="shared" si="246"/>
        <v>0</v>
      </c>
      <c r="EA106" s="300">
        <f t="shared" si="247"/>
        <v>0</v>
      </c>
      <c r="EB106" s="300">
        <f t="shared" si="248"/>
        <v>0</v>
      </c>
      <c r="EC106" s="300">
        <f t="shared" si="249"/>
        <v>0</v>
      </c>
      <c r="ED106" s="300">
        <f t="shared" si="250"/>
        <v>0</v>
      </c>
      <c r="EE106" s="300">
        <f t="shared" si="251"/>
        <v>0</v>
      </c>
      <c r="EF106" s="300">
        <f t="shared" si="252"/>
        <v>0</v>
      </c>
      <c r="EG106" s="300">
        <f t="shared" si="253"/>
        <v>0</v>
      </c>
      <c r="EH106" s="300">
        <f t="shared" si="254"/>
        <v>0</v>
      </c>
      <c r="EI106" s="300">
        <f t="shared" si="255"/>
        <v>0</v>
      </c>
      <c r="EJ106" s="300">
        <f t="shared" si="256"/>
        <v>0</v>
      </c>
      <c r="EK106" s="300">
        <f t="shared" si="257"/>
        <v>0</v>
      </c>
      <c r="EL106" s="300">
        <f t="shared" si="258"/>
        <v>0</v>
      </c>
      <c r="EM106" s="300">
        <f t="shared" si="259"/>
        <v>0</v>
      </c>
      <c r="EN106" s="300">
        <f t="shared" si="260"/>
        <v>0</v>
      </c>
      <c r="EO106" s="300">
        <f t="shared" si="261"/>
        <v>0</v>
      </c>
      <c r="EP106" s="300">
        <f t="shared" si="262"/>
        <v>0</v>
      </c>
      <c r="EQ106" s="300">
        <f t="shared" si="263"/>
        <v>0</v>
      </c>
      <c r="ER106" s="300">
        <f t="shared" si="264"/>
        <v>0</v>
      </c>
      <c r="ES106" s="300">
        <f t="shared" si="265"/>
        <v>0</v>
      </c>
      <c r="ET106" s="300">
        <f t="shared" si="266"/>
        <v>0</v>
      </c>
      <c r="EU106" s="300">
        <f t="shared" si="267"/>
        <v>0</v>
      </c>
      <c r="EV106" s="300">
        <f t="shared" si="268"/>
        <v>0</v>
      </c>
      <c r="EW106" s="300">
        <f t="shared" si="269"/>
        <v>0</v>
      </c>
      <c r="EX106" s="300">
        <f t="shared" si="270"/>
        <v>0</v>
      </c>
      <c r="EY106" s="300">
        <f t="shared" si="271"/>
        <v>0</v>
      </c>
      <c r="EZ106" s="300">
        <f t="shared" si="272"/>
        <v>0</v>
      </c>
      <c r="FA106" s="300">
        <f t="shared" si="273"/>
        <v>0</v>
      </c>
      <c r="FB106" s="300">
        <f t="shared" si="274"/>
        <v>0</v>
      </c>
      <c r="FC106" s="300">
        <f t="shared" si="275"/>
        <v>0</v>
      </c>
      <c r="FD106" s="300">
        <f t="shared" si="276"/>
        <v>0</v>
      </c>
      <c r="FE106" s="300">
        <f t="shared" si="277"/>
        <v>0</v>
      </c>
      <c r="FF106" s="300">
        <f t="shared" si="278"/>
        <v>0</v>
      </c>
      <c r="FG106" s="300">
        <f t="shared" si="279"/>
        <v>0</v>
      </c>
      <c r="FH106" s="300">
        <f t="shared" si="280"/>
        <v>0</v>
      </c>
      <c r="FI106" s="300">
        <f t="shared" si="281"/>
        <v>0</v>
      </c>
      <c r="FJ106" s="300">
        <f t="shared" si="282"/>
        <v>0</v>
      </c>
      <c r="FK106" s="300">
        <f t="shared" si="283"/>
        <v>0</v>
      </c>
      <c r="FL106" s="300">
        <f t="shared" si="284"/>
        <v>0</v>
      </c>
      <c r="FM106" s="300">
        <f t="shared" si="285"/>
        <v>0</v>
      </c>
      <c r="FN106" s="300">
        <f t="shared" si="286"/>
        <v>0</v>
      </c>
      <c r="FO106" s="300">
        <f t="shared" si="287"/>
        <v>0</v>
      </c>
      <c r="FP106" s="300">
        <f t="shared" si="288"/>
        <v>0</v>
      </c>
      <c r="FQ106" s="300">
        <f t="shared" si="289"/>
        <v>0</v>
      </c>
      <c r="FR106" s="300">
        <f t="shared" si="290"/>
        <v>0</v>
      </c>
      <c r="FS106" s="300">
        <f t="shared" si="291"/>
        <v>0</v>
      </c>
      <c r="FT106" s="300">
        <f t="shared" si="292"/>
        <v>0</v>
      </c>
      <c r="FU106" s="300">
        <f t="shared" si="293"/>
        <v>0</v>
      </c>
      <c r="FV106" s="300">
        <f t="shared" si="294"/>
        <v>0</v>
      </c>
      <c r="FW106" s="300">
        <f t="shared" si="295"/>
        <v>0</v>
      </c>
      <c r="FX106" s="300">
        <f t="shared" si="296"/>
        <v>0</v>
      </c>
      <c r="FY106" s="300">
        <f t="shared" si="297"/>
        <v>0</v>
      </c>
      <c r="FZ106" s="300">
        <f t="shared" si="298"/>
        <v>0</v>
      </c>
      <c r="GA106" s="300">
        <f t="shared" si="299"/>
        <v>0</v>
      </c>
      <c r="GB106" s="300">
        <f t="shared" si="300"/>
        <v>0</v>
      </c>
      <c r="GC106" s="300">
        <f t="shared" si="301"/>
        <v>0</v>
      </c>
      <c r="GD106" s="300">
        <f t="shared" si="302"/>
        <v>0</v>
      </c>
      <c r="GE106" s="300">
        <f t="shared" si="303"/>
        <v>0</v>
      </c>
      <c r="GF106" s="300">
        <f t="shared" si="304"/>
        <v>0</v>
      </c>
      <c r="GG106" s="300">
        <f t="shared" si="305"/>
        <v>0</v>
      </c>
      <c r="GH106" s="300">
        <f t="shared" si="306"/>
        <v>0</v>
      </c>
      <c r="GI106" s="300">
        <f t="shared" si="307"/>
        <v>0</v>
      </c>
      <c r="GJ106" s="300">
        <f t="shared" si="308"/>
        <v>0</v>
      </c>
      <c r="GK106" s="300">
        <f t="shared" si="309"/>
        <v>0</v>
      </c>
      <c r="GL106" s="300">
        <f t="shared" si="310"/>
        <v>0</v>
      </c>
      <c r="GM106" s="300">
        <f t="shared" si="311"/>
        <v>0</v>
      </c>
      <c r="GN106" s="300">
        <f t="shared" si="312"/>
        <v>0</v>
      </c>
      <c r="GO106" s="300">
        <f t="shared" si="313"/>
        <v>0</v>
      </c>
      <c r="GP106" s="300">
        <f t="shared" si="314"/>
        <v>0</v>
      </c>
      <c r="GQ106" s="300">
        <f t="shared" si="315"/>
        <v>0</v>
      </c>
      <c r="GR106" s="300">
        <f t="shared" si="316"/>
        <v>0</v>
      </c>
      <c r="GT106" s="120" t="str">
        <f>'Key assumptions'!$E$121</f>
        <v>$ Real (2024-2025)</v>
      </c>
      <c r="GU106" s="272"/>
      <c r="GV106" s="272"/>
      <c r="GW106" s="272"/>
      <c r="GX106" s="232">
        <f t="shared" si="415"/>
        <v>0</v>
      </c>
      <c r="GY106" s="232">
        <f t="shared" si="415"/>
        <v>0</v>
      </c>
      <c r="GZ106" s="232">
        <f t="shared" si="415"/>
        <v>0</v>
      </c>
      <c r="HA106" s="232">
        <f t="shared" si="416"/>
        <v>0</v>
      </c>
      <c r="HB106" s="232">
        <f t="shared" si="417"/>
        <v>0</v>
      </c>
      <c r="HC106" s="232">
        <f t="shared" si="417"/>
        <v>0</v>
      </c>
      <c r="HD106" s="232">
        <f t="shared" si="417"/>
        <v>0</v>
      </c>
      <c r="HE106" s="232">
        <f t="shared" si="417"/>
        <v>0</v>
      </c>
      <c r="HF106" s="232">
        <f t="shared" si="317"/>
        <v>0</v>
      </c>
      <c r="HG106" s="232">
        <v>0</v>
      </c>
    </row>
    <row r="107" spans="1:215" hidden="1" x14ac:dyDescent="0.2">
      <c r="A107" s="298"/>
      <c r="B107" s="298"/>
      <c r="C107" s="298"/>
      <c r="D107" s="298"/>
      <c r="E107" s="298"/>
      <c r="F107" s="299"/>
      <c r="G107" s="299"/>
      <c r="H107" s="299"/>
      <c r="I107" s="299"/>
      <c r="J107" s="299"/>
      <c r="K107" s="299"/>
      <c r="L107" s="299"/>
      <c r="M107" s="299"/>
      <c r="N107" s="299"/>
      <c r="O107" s="299"/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299"/>
      <c r="AL107" s="299"/>
      <c r="AM107" s="299"/>
      <c r="AN107" s="299"/>
      <c r="AO107" s="299"/>
      <c r="AP107" s="299"/>
      <c r="AQ107" s="299"/>
      <c r="AR107" s="299"/>
      <c r="AS107" s="299"/>
      <c r="AT107" s="299"/>
      <c r="AU107" s="299"/>
      <c r="AV107" s="299"/>
      <c r="AW107" s="299"/>
      <c r="AX107" s="299"/>
      <c r="AY107" s="299"/>
      <c r="AZ107" s="299"/>
      <c r="BA107" s="299"/>
      <c r="BB107" s="299"/>
      <c r="BC107" s="299"/>
      <c r="BD107" s="299"/>
      <c r="BE107" s="299"/>
      <c r="BF107" s="299"/>
      <c r="BG107" s="299"/>
      <c r="BH107" s="299"/>
      <c r="BI107" s="299"/>
      <c r="BJ107" s="299"/>
      <c r="BK107" s="299"/>
      <c r="BL107" s="299"/>
      <c r="BM107" s="299"/>
      <c r="BN107" s="299"/>
      <c r="BO107" s="299"/>
      <c r="BP107" s="299"/>
      <c r="BQ107" s="299"/>
      <c r="BR107" s="299"/>
      <c r="BS107" s="299"/>
      <c r="BT107" s="299"/>
      <c r="BU107" s="299"/>
      <c r="BV107" s="299"/>
      <c r="BW107" s="299"/>
      <c r="BX107" s="299"/>
      <c r="BY107" s="299"/>
      <c r="BZ107" s="299"/>
      <c r="CA107" s="299"/>
      <c r="CB107" s="299"/>
      <c r="CC107" s="299"/>
      <c r="CD107" s="299"/>
      <c r="CE107" s="299"/>
      <c r="CF107" s="299"/>
      <c r="CG107" s="299"/>
      <c r="CH107" s="299"/>
      <c r="CI107" s="299"/>
      <c r="CJ107" s="299"/>
      <c r="CK107" s="299"/>
      <c r="CL107" s="299"/>
      <c r="CM107" s="299"/>
      <c r="CN107" s="299"/>
      <c r="CO107" s="299"/>
      <c r="CP107" s="299"/>
      <c r="CQ107" s="299"/>
      <c r="CR107" s="299"/>
      <c r="CS107" s="299"/>
      <c r="CT107" s="299"/>
      <c r="CU107" s="299"/>
      <c r="CV107" s="299"/>
      <c r="CW107" s="299"/>
      <c r="CX107" s="299"/>
      <c r="CY107" s="299"/>
      <c r="DA107" s="300">
        <f t="shared" si="221"/>
        <v>0</v>
      </c>
      <c r="DB107" s="300">
        <f t="shared" si="222"/>
        <v>0</v>
      </c>
      <c r="DC107" s="300">
        <f t="shared" si="223"/>
        <v>0</v>
      </c>
      <c r="DD107" s="300">
        <f t="shared" si="224"/>
        <v>0</v>
      </c>
      <c r="DE107" s="300">
        <f t="shared" si="225"/>
        <v>0</v>
      </c>
      <c r="DF107" s="300">
        <f t="shared" si="226"/>
        <v>0</v>
      </c>
      <c r="DG107" s="300">
        <f t="shared" si="227"/>
        <v>0</v>
      </c>
      <c r="DH107" s="300">
        <f t="shared" si="228"/>
        <v>0</v>
      </c>
      <c r="DI107" s="300">
        <f t="shared" si="229"/>
        <v>0</v>
      </c>
      <c r="DJ107" s="300">
        <f t="shared" si="230"/>
        <v>0</v>
      </c>
      <c r="DK107" s="300">
        <f t="shared" si="231"/>
        <v>0</v>
      </c>
      <c r="DL107" s="300">
        <f t="shared" si="232"/>
        <v>0</v>
      </c>
      <c r="DM107" s="300">
        <f t="shared" si="233"/>
        <v>0</v>
      </c>
      <c r="DN107" s="300">
        <f t="shared" si="234"/>
        <v>0</v>
      </c>
      <c r="DO107" s="300">
        <f t="shared" si="235"/>
        <v>0</v>
      </c>
      <c r="DP107" s="300">
        <f t="shared" si="236"/>
        <v>0</v>
      </c>
      <c r="DQ107" s="300">
        <f t="shared" si="237"/>
        <v>0</v>
      </c>
      <c r="DR107" s="300">
        <f t="shared" si="238"/>
        <v>0</v>
      </c>
      <c r="DS107" s="300">
        <f t="shared" si="239"/>
        <v>0</v>
      </c>
      <c r="DT107" s="300">
        <f t="shared" si="240"/>
        <v>0</v>
      </c>
      <c r="DU107" s="300">
        <f t="shared" si="241"/>
        <v>0</v>
      </c>
      <c r="DV107" s="300">
        <f t="shared" si="242"/>
        <v>0</v>
      </c>
      <c r="DW107" s="300">
        <f t="shared" si="243"/>
        <v>0</v>
      </c>
      <c r="DX107" s="300">
        <f t="shared" si="244"/>
        <v>0</v>
      </c>
      <c r="DY107" s="300">
        <f t="shared" si="245"/>
        <v>0</v>
      </c>
      <c r="DZ107" s="300">
        <f t="shared" si="246"/>
        <v>0</v>
      </c>
      <c r="EA107" s="300">
        <f t="shared" si="247"/>
        <v>0</v>
      </c>
      <c r="EB107" s="300">
        <f t="shared" si="248"/>
        <v>0</v>
      </c>
      <c r="EC107" s="300">
        <f t="shared" si="249"/>
        <v>0</v>
      </c>
      <c r="ED107" s="300">
        <f t="shared" si="250"/>
        <v>0</v>
      </c>
      <c r="EE107" s="300">
        <f t="shared" si="251"/>
        <v>0</v>
      </c>
      <c r="EF107" s="300">
        <f t="shared" si="252"/>
        <v>0</v>
      </c>
      <c r="EG107" s="300">
        <f t="shared" si="253"/>
        <v>0</v>
      </c>
      <c r="EH107" s="300">
        <f t="shared" si="254"/>
        <v>0</v>
      </c>
      <c r="EI107" s="300">
        <f t="shared" si="255"/>
        <v>0</v>
      </c>
      <c r="EJ107" s="300">
        <f t="shared" si="256"/>
        <v>0</v>
      </c>
      <c r="EK107" s="300">
        <f t="shared" si="257"/>
        <v>0</v>
      </c>
      <c r="EL107" s="300">
        <f t="shared" si="258"/>
        <v>0</v>
      </c>
      <c r="EM107" s="300">
        <f t="shared" si="259"/>
        <v>0</v>
      </c>
      <c r="EN107" s="300">
        <f t="shared" si="260"/>
        <v>0</v>
      </c>
      <c r="EO107" s="300">
        <f t="shared" si="261"/>
        <v>0</v>
      </c>
      <c r="EP107" s="300">
        <f t="shared" si="262"/>
        <v>0</v>
      </c>
      <c r="EQ107" s="300">
        <f t="shared" si="263"/>
        <v>0</v>
      </c>
      <c r="ER107" s="300">
        <f t="shared" si="264"/>
        <v>0</v>
      </c>
      <c r="ES107" s="300">
        <f t="shared" si="265"/>
        <v>0</v>
      </c>
      <c r="ET107" s="300">
        <f t="shared" si="266"/>
        <v>0</v>
      </c>
      <c r="EU107" s="300">
        <f t="shared" si="267"/>
        <v>0</v>
      </c>
      <c r="EV107" s="300">
        <f t="shared" si="268"/>
        <v>0</v>
      </c>
      <c r="EW107" s="300">
        <f t="shared" si="269"/>
        <v>0</v>
      </c>
      <c r="EX107" s="300">
        <f t="shared" si="270"/>
        <v>0</v>
      </c>
      <c r="EY107" s="300">
        <f t="shared" si="271"/>
        <v>0</v>
      </c>
      <c r="EZ107" s="300">
        <f t="shared" si="272"/>
        <v>0</v>
      </c>
      <c r="FA107" s="300">
        <f t="shared" si="273"/>
        <v>0</v>
      </c>
      <c r="FB107" s="300">
        <f t="shared" si="274"/>
        <v>0</v>
      </c>
      <c r="FC107" s="300">
        <f t="shared" si="275"/>
        <v>0</v>
      </c>
      <c r="FD107" s="300">
        <f t="shared" si="276"/>
        <v>0</v>
      </c>
      <c r="FE107" s="300">
        <f t="shared" si="277"/>
        <v>0</v>
      </c>
      <c r="FF107" s="300">
        <f t="shared" si="278"/>
        <v>0</v>
      </c>
      <c r="FG107" s="300">
        <f t="shared" si="279"/>
        <v>0</v>
      </c>
      <c r="FH107" s="300">
        <f t="shared" si="280"/>
        <v>0</v>
      </c>
      <c r="FI107" s="300">
        <f t="shared" si="281"/>
        <v>0</v>
      </c>
      <c r="FJ107" s="300">
        <f t="shared" si="282"/>
        <v>0</v>
      </c>
      <c r="FK107" s="300">
        <f t="shared" si="283"/>
        <v>0</v>
      </c>
      <c r="FL107" s="300">
        <f t="shared" si="284"/>
        <v>0</v>
      </c>
      <c r="FM107" s="300">
        <f t="shared" si="285"/>
        <v>0</v>
      </c>
      <c r="FN107" s="300">
        <f t="shared" si="286"/>
        <v>0</v>
      </c>
      <c r="FO107" s="300">
        <f t="shared" si="287"/>
        <v>0</v>
      </c>
      <c r="FP107" s="300">
        <f t="shared" si="288"/>
        <v>0</v>
      </c>
      <c r="FQ107" s="300">
        <f t="shared" si="289"/>
        <v>0</v>
      </c>
      <c r="FR107" s="300">
        <f t="shared" si="290"/>
        <v>0</v>
      </c>
      <c r="FS107" s="300">
        <f t="shared" si="291"/>
        <v>0</v>
      </c>
      <c r="FT107" s="300">
        <f t="shared" si="292"/>
        <v>0</v>
      </c>
      <c r="FU107" s="300">
        <f t="shared" si="293"/>
        <v>0</v>
      </c>
      <c r="FV107" s="300">
        <f t="shared" si="294"/>
        <v>0</v>
      </c>
      <c r="FW107" s="300">
        <f t="shared" si="295"/>
        <v>0</v>
      </c>
      <c r="FX107" s="300">
        <f t="shared" si="296"/>
        <v>0</v>
      </c>
      <c r="FY107" s="300">
        <f t="shared" si="297"/>
        <v>0</v>
      </c>
      <c r="FZ107" s="300">
        <f t="shared" si="298"/>
        <v>0</v>
      </c>
      <c r="GA107" s="300">
        <f t="shared" si="299"/>
        <v>0</v>
      </c>
      <c r="GB107" s="300">
        <f t="shared" si="300"/>
        <v>0</v>
      </c>
      <c r="GC107" s="300">
        <f t="shared" si="301"/>
        <v>0</v>
      </c>
      <c r="GD107" s="300">
        <f t="shared" si="302"/>
        <v>0</v>
      </c>
      <c r="GE107" s="300">
        <f t="shared" si="303"/>
        <v>0</v>
      </c>
      <c r="GF107" s="300">
        <f t="shared" si="304"/>
        <v>0</v>
      </c>
      <c r="GG107" s="300">
        <f t="shared" si="305"/>
        <v>0</v>
      </c>
      <c r="GH107" s="300">
        <f t="shared" si="306"/>
        <v>0</v>
      </c>
      <c r="GI107" s="300">
        <f t="shared" si="307"/>
        <v>0</v>
      </c>
      <c r="GJ107" s="300">
        <f t="shared" si="308"/>
        <v>0</v>
      </c>
      <c r="GK107" s="300">
        <f t="shared" si="309"/>
        <v>0</v>
      </c>
      <c r="GL107" s="300">
        <f t="shared" si="310"/>
        <v>0</v>
      </c>
      <c r="GM107" s="300">
        <f t="shared" si="311"/>
        <v>0</v>
      </c>
      <c r="GN107" s="300">
        <f t="shared" si="312"/>
        <v>0</v>
      </c>
      <c r="GO107" s="300">
        <f t="shared" si="313"/>
        <v>0</v>
      </c>
      <c r="GP107" s="300">
        <f t="shared" si="314"/>
        <v>0</v>
      </c>
      <c r="GQ107" s="300">
        <f t="shared" si="315"/>
        <v>0</v>
      </c>
      <c r="GR107" s="300">
        <f t="shared" si="316"/>
        <v>0</v>
      </c>
      <c r="GT107" s="120" t="str">
        <f>'Key assumptions'!$E$121</f>
        <v>$ Real (2024-2025)</v>
      </c>
      <c r="GU107" s="272"/>
      <c r="GV107" s="272"/>
      <c r="GW107" s="272"/>
      <c r="GX107" s="232">
        <f t="shared" si="415"/>
        <v>0</v>
      </c>
      <c r="GY107" s="232">
        <f t="shared" si="415"/>
        <v>0</v>
      </c>
      <c r="GZ107" s="232">
        <f t="shared" si="415"/>
        <v>0</v>
      </c>
      <c r="HA107" s="232">
        <f t="shared" si="416"/>
        <v>0</v>
      </c>
      <c r="HB107" s="232">
        <f t="shared" si="417"/>
        <v>0</v>
      </c>
      <c r="HC107" s="232">
        <f t="shared" si="417"/>
        <v>0</v>
      </c>
      <c r="HD107" s="232">
        <f t="shared" si="417"/>
        <v>0</v>
      </c>
      <c r="HE107" s="232">
        <f t="shared" si="417"/>
        <v>0</v>
      </c>
      <c r="HF107" s="232">
        <f t="shared" si="317"/>
        <v>0</v>
      </c>
      <c r="HG107" s="232">
        <v>0</v>
      </c>
    </row>
    <row r="108" spans="1:215" hidden="1" x14ac:dyDescent="0.2">
      <c r="A108" s="298"/>
      <c r="B108" s="298"/>
      <c r="C108" s="298"/>
      <c r="D108" s="298"/>
      <c r="E108" s="298"/>
      <c r="F108" s="299"/>
      <c r="G108" s="299"/>
      <c r="H108" s="299"/>
      <c r="I108" s="299"/>
      <c r="J108" s="299"/>
      <c r="K108" s="299"/>
      <c r="L108" s="299"/>
      <c r="M108" s="299"/>
      <c r="N108" s="299"/>
      <c r="O108" s="299"/>
      <c r="P108" s="299"/>
      <c r="Q108" s="299"/>
      <c r="R108" s="299"/>
      <c r="S108" s="299"/>
      <c r="T108" s="299"/>
      <c r="U108" s="299"/>
      <c r="V108" s="299"/>
      <c r="W108" s="299"/>
      <c r="X108" s="299"/>
      <c r="Y108" s="299"/>
      <c r="Z108" s="299"/>
      <c r="AA108" s="299"/>
      <c r="AB108" s="299"/>
      <c r="AC108" s="299"/>
      <c r="AD108" s="299"/>
      <c r="AE108" s="299"/>
      <c r="AF108" s="299"/>
      <c r="AG108" s="299"/>
      <c r="AH108" s="299"/>
      <c r="AI108" s="299"/>
      <c r="AJ108" s="299"/>
      <c r="AK108" s="299"/>
      <c r="AL108" s="299"/>
      <c r="AM108" s="299"/>
      <c r="AN108" s="299"/>
      <c r="AO108" s="299"/>
      <c r="AP108" s="299"/>
      <c r="AQ108" s="299"/>
      <c r="AR108" s="299"/>
      <c r="AS108" s="299"/>
      <c r="AT108" s="299"/>
      <c r="AU108" s="299"/>
      <c r="AV108" s="299"/>
      <c r="AW108" s="299"/>
      <c r="AX108" s="299"/>
      <c r="AY108" s="299"/>
      <c r="AZ108" s="299"/>
      <c r="BA108" s="299"/>
      <c r="BB108" s="299"/>
      <c r="BC108" s="299"/>
      <c r="BD108" s="299"/>
      <c r="BE108" s="299"/>
      <c r="BF108" s="299"/>
      <c r="BG108" s="299"/>
      <c r="BH108" s="299"/>
      <c r="BI108" s="299"/>
      <c r="BJ108" s="299"/>
      <c r="BK108" s="299"/>
      <c r="BL108" s="299"/>
      <c r="BM108" s="299"/>
      <c r="BN108" s="299"/>
      <c r="BO108" s="299"/>
      <c r="BP108" s="299"/>
      <c r="BQ108" s="299"/>
      <c r="BR108" s="299"/>
      <c r="BS108" s="299"/>
      <c r="BT108" s="299"/>
      <c r="BU108" s="299"/>
      <c r="BV108" s="299"/>
      <c r="BW108" s="299"/>
      <c r="BX108" s="299"/>
      <c r="BY108" s="299"/>
      <c r="BZ108" s="299"/>
      <c r="CA108" s="299"/>
      <c r="CB108" s="299"/>
      <c r="CC108" s="299"/>
      <c r="CD108" s="299"/>
      <c r="CE108" s="299"/>
      <c r="CF108" s="299"/>
      <c r="CG108" s="299"/>
      <c r="CH108" s="299"/>
      <c r="CI108" s="299"/>
      <c r="CJ108" s="299"/>
      <c r="CK108" s="299"/>
      <c r="CL108" s="299"/>
      <c r="CM108" s="299"/>
      <c r="CN108" s="299"/>
      <c r="CO108" s="299"/>
      <c r="CP108" s="299"/>
      <c r="CQ108" s="299"/>
      <c r="CR108" s="299"/>
      <c r="CS108" s="299"/>
      <c r="CT108" s="299"/>
      <c r="CU108" s="299"/>
      <c r="CV108" s="299"/>
      <c r="CW108" s="299"/>
      <c r="CX108" s="299"/>
      <c r="CY108" s="299"/>
      <c r="DA108" s="300">
        <f t="shared" si="221"/>
        <v>0</v>
      </c>
      <c r="DB108" s="300">
        <f t="shared" si="222"/>
        <v>0</v>
      </c>
      <c r="DC108" s="300">
        <f t="shared" si="223"/>
        <v>0</v>
      </c>
      <c r="DD108" s="300">
        <f t="shared" si="224"/>
        <v>0</v>
      </c>
      <c r="DE108" s="300">
        <f t="shared" si="225"/>
        <v>0</v>
      </c>
      <c r="DF108" s="300">
        <f t="shared" si="226"/>
        <v>0</v>
      </c>
      <c r="DG108" s="300">
        <f t="shared" si="227"/>
        <v>0</v>
      </c>
      <c r="DH108" s="300">
        <f t="shared" si="228"/>
        <v>0</v>
      </c>
      <c r="DI108" s="300">
        <f t="shared" si="229"/>
        <v>0</v>
      </c>
      <c r="DJ108" s="300">
        <f t="shared" si="230"/>
        <v>0</v>
      </c>
      <c r="DK108" s="300">
        <f t="shared" si="231"/>
        <v>0</v>
      </c>
      <c r="DL108" s="300">
        <f t="shared" si="232"/>
        <v>0</v>
      </c>
      <c r="DM108" s="300">
        <f t="shared" si="233"/>
        <v>0</v>
      </c>
      <c r="DN108" s="300">
        <f t="shared" si="234"/>
        <v>0</v>
      </c>
      <c r="DO108" s="300">
        <f t="shared" si="235"/>
        <v>0</v>
      </c>
      <c r="DP108" s="300">
        <f t="shared" si="236"/>
        <v>0</v>
      </c>
      <c r="DQ108" s="300">
        <f t="shared" si="237"/>
        <v>0</v>
      </c>
      <c r="DR108" s="300">
        <f t="shared" si="238"/>
        <v>0</v>
      </c>
      <c r="DS108" s="300">
        <f t="shared" si="239"/>
        <v>0</v>
      </c>
      <c r="DT108" s="300">
        <f t="shared" si="240"/>
        <v>0</v>
      </c>
      <c r="DU108" s="300">
        <f t="shared" si="241"/>
        <v>0</v>
      </c>
      <c r="DV108" s="300">
        <f t="shared" si="242"/>
        <v>0</v>
      </c>
      <c r="DW108" s="300">
        <f t="shared" si="243"/>
        <v>0</v>
      </c>
      <c r="DX108" s="300">
        <f t="shared" si="244"/>
        <v>0</v>
      </c>
      <c r="DY108" s="300">
        <f t="shared" si="245"/>
        <v>0</v>
      </c>
      <c r="DZ108" s="300">
        <f t="shared" si="246"/>
        <v>0</v>
      </c>
      <c r="EA108" s="300">
        <f t="shared" si="247"/>
        <v>0</v>
      </c>
      <c r="EB108" s="300">
        <f t="shared" si="248"/>
        <v>0</v>
      </c>
      <c r="EC108" s="300">
        <f t="shared" si="249"/>
        <v>0</v>
      </c>
      <c r="ED108" s="300">
        <f t="shared" si="250"/>
        <v>0</v>
      </c>
      <c r="EE108" s="300">
        <f t="shared" si="251"/>
        <v>0</v>
      </c>
      <c r="EF108" s="300">
        <f t="shared" si="252"/>
        <v>0</v>
      </c>
      <c r="EG108" s="300">
        <f t="shared" si="253"/>
        <v>0</v>
      </c>
      <c r="EH108" s="300">
        <f t="shared" si="254"/>
        <v>0</v>
      </c>
      <c r="EI108" s="300">
        <f t="shared" si="255"/>
        <v>0</v>
      </c>
      <c r="EJ108" s="300">
        <f t="shared" si="256"/>
        <v>0</v>
      </c>
      <c r="EK108" s="300">
        <f t="shared" si="257"/>
        <v>0</v>
      </c>
      <c r="EL108" s="300">
        <f t="shared" si="258"/>
        <v>0</v>
      </c>
      <c r="EM108" s="300">
        <f t="shared" si="259"/>
        <v>0</v>
      </c>
      <c r="EN108" s="300">
        <f t="shared" si="260"/>
        <v>0</v>
      </c>
      <c r="EO108" s="300">
        <f t="shared" si="261"/>
        <v>0</v>
      </c>
      <c r="EP108" s="300">
        <f t="shared" si="262"/>
        <v>0</v>
      </c>
      <c r="EQ108" s="300">
        <f t="shared" si="263"/>
        <v>0</v>
      </c>
      <c r="ER108" s="300">
        <f t="shared" si="264"/>
        <v>0</v>
      </c>
      <c r="ES108" s="300">
        <f t="shared" si="265"/>
        <v>0</v>
      </c>
      <c r="ET108" s="300">
        <f t="shared" si="266"/>
        <v>0</v>
      </c>
      <c r="EU108" s="300">
        <f t="shared" si="267"/>
        <v>0</v>
      </c>
      <c r="EV108" s="300">
        <f t="shared" si="268"/>
        <v>0</v>
      </c>
      <c r="EW108" s="300">
        <f t="shared" si="269"/>
        <v>0</v>
      </c>
      <c r="EX108" s="300">
        <f t="shared" si="270"/>
        <v>0</v>
      </c>
      <c r="EY108" s="300">
        <f t="shared" si="271"/>
        <v>0</v>
      </c>
      <c r="EZ108" s="300">
        <f t="shared" si="272"/>
        <v>0</v>
      </c>
      <c r="FA108" s="300">
        <f t="shared" si="273"/>
        <v>0</v>
      </c>
      <c r="FB108" s="300">
        <f t="shared" si="274"/>
        <v>0</v>
      </c>
      <c r="FC108" s="300">
        <f t="shared" si="275"/>
        <v>0</v>
      </c>
      <c r="FD108" s="300">
        <f t="shared" si="276"/>
        <v>0</v>
      </c>
      <c r="FE108" s="300">
        <f t="shared" si="277"/>
        <v>0</v>
      </c>
      <c r="FF108" s="300">
        <f t="shared" si="278"/>
        <v>0</v>
      </c>
      <c r="FG108" s="300">
        <f t="shared" si="279"/>
        <v>0</v>
      </c>
      <c r="FH108" s="300">
        <f t="shared" si="280"/>
        <v>0</v>
      </c>
      <c r="FI108" s="300">
        <f t="shared" si="281"/>
        <v>0</v>
      </c>
      <c r="FJ108" s="300">
        <f t="shared" si="282"/>
        <v>0</v>
      </c>
      <c r="FK108" s="300">
        <f t="shared" si="283"/>
        <v>0</v>
      </c>
      <c r="FL108" s="300">
        <f t="shared" si="284"/>
        <v>0</v>
      </c>
      <c r="FM108" s="300">
        <f t="shared" si="285"/>
        <v>0</v>
      </c>
      <c r="FN108" s="300">
        <f t="shared" si="286"/>
        <v>0</v>
      </c>
      <c r="FO108" s="300">
        <f t="shared" si="287"/>
        <v>0</v>
      </c>
      <c r="FP108" s="300">
        <f t="shared" si="288"/>
        <v>0</v>
      </c>
      <c r="FQ108" s="300">
        <f t="shared" si="289"/>
        <v>0</v>
      </c>
      <c r="FR108" s="300">
        <f t="shared" si="290"/>
        <v>0</v>
      </c>
      <c r="FS108" s="300">
        <f t="shared" si="291"/>
        <v>0</v>
      </c>
      <c r="FT108" s="300">
        <f t="shared" si="292"/>
        <v>0</v>
      </c>
      <c r="FU108" s="300">
        <f t="shared" si="293"/>
        <v>0</v>
      </c>
      <c r="FV108" s="300">
        <f t="shared" si="294"/>
        <v>0</v>
      </c>
      <c r="FW108" s="300">
        <f t="shared" si="295"/>
        <v>0</v>
      </c>
      <c r="FX108" s="300">
        <f t="shared" si="296"/>
        <v>0</v>
      </c>
      <c r="FY108" s="300">
        <f t="shared" si="297"/>
        <v>0</v>
      </c>
      <c r="FZ108" s="300">
        <f t="shared" si="298"/>
        <v>0</v>
      </c>
      <c r="GA108" s="300">
        <f t="shared" si="299"/>
        <v>0</v>
      </c>
      <c r="GB108" s="300">
        <f t="shared" si="300"/>
        <v>0</v>
      </c>
      <c r="GC108" s="300">
        <f t="shared" si="301"/>
        <v>0</v>
      </c>
      <c r="GD108" s="300">
        <f t="shared" si="302"/>
        <v>0</v>
      </c>
      <c r="GE108" s="300">
        <f t="shared" si="303"/>
        <v>0</v>
      </c>
      <c r="GF108" s="300">
        <f t="shared" si="304"/>
        <v>0</v>
      </c>
      <c r="GG108" s="300">
        <f t="shared" si="305"/>
        <v>0</v>
      </c>
      <c r="GH108" s="300">
        <f t="shared" si="306"/>
        <v>0</v>
      </c>
      <c r="GI108" s="300">
        <f t="shared" si="307"/>
        <v>0</v>
      </c>
      <c r="GJ108" s="300">
        <f t="shared" si="308"/>
        <v>0</v>
      </c>
      <c r="GK108" s="300">
        <f t="shared" si="309"/>
        <v>0</v>
      </c>
      <c r="GL108" s="300">
        <f t="shared" si="310"/>
        <v>0</v>
      </c>
      <c r="GM108" s="300">
        <f t="shared" si="311"/>
        <v>0</v>
      </c>
      <c r="GN108" s="300">
        <f t="shared" si="312"/>
        <v>0</v>
      </c>
      <c r="GO108" s="300">
        <f t="shared" si="313"/>
        <v>0</v>
      </c>
      <c r="GP108" s="300">
        <f t="shared" si="314"/>
        <v>0</v>
      </c>
      <c r="GQ108" s="300">
        <f t="shared" si="315"/>
        <v>0</v>
      </c>
      <c r="GR108" s="300">
        <f t="shared" si="316"/>
        <v>0</v>
      </c>
      <c r="GT108" s="120" t="str">
        <f>'Key assumptions'!$E$121</f>
        <v>$ Real (2024-2025)</v>
      </c>
      <c r="GU108" s="272"/>
      <c r="GV108" s="272"/>
      <c r="GW108" s="272"/>
      <c r="GX108" s="232">
        <f t="shared" si="415"/>
        <v>0</v>
      </c>
      <c r="GY108" s="232">
        <f t="shared" si="415"/>
        <v>0</v>
      </c>
      <c r="GZ108" s="232">
        <f t="shared" si="415"/>
        <v>0</v>
      </c>
      <c r="HA108" s="232">
        <f t="shared" si="416"/>
        <v>0</v>
      </c>
      <c r="HB108" s="232">
        <f t="shared" si="417"/>
        <v>0</v>
      </c>
      <c r="HC108" s="232">
        <f t="shared" si="417"/>
        <v>0</v>
      </c>
      <c r="HD108" s="232">
        <f t="shared" si="417"/>
        <v>0</v>
      </c>
      <c r="HE108" s="232">
        <f t="shared" si="417"/>
        <v>0</v>
      </c>
      <c r="HF108" s="232">
        <f t="shared" si="317"/>
        <v>0</v>
      </c>
      <c r="HG108" s="232">
        <v>0</v>
      </c>
    </row>
    <row r="109" spans="1:215" hidden="1" x14ac:dyDescent="0.2">
      <c r="A109" s="298"/>
      <c r="B109" s="298"/>
      <c r="C109" s="298"/>
      <c r="D109" s="298"/>
      <c r="E109" s="298"/>
      <c r="F109" s="299"/>
      <c r="G109" s="299"/>
      <c r="H109" s="299"/>
      <c r="I109" s="299"/>
      <c r="J109" s="299"/>
      <c r="K109" s="299"/>
      <c r="L109" s="299"/>
      <c r="M109" s="299"/>
      <c r="N109" s="299"/>
      <c r="O109" s="299"/>
      <c r="P109" s="299"/>
      <c r="Q109" s="299"/>
      <c r="R109" s="299"/>
      <c r="S109" s="299"/>
      <c r="T109" s="299"/>
      <c r="U109" s="299"/>
      <c r="V109" s="299"/>
      <c r="W109" s="299"/>
      <c r="X109" s="299"/>
      <c r="Y109" s="299"/>
      <c r="Z109" s="299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299"/>
      <c r="AL109" s="299"/>
      <c r="AM109" s="299"/>
      <c r="AN109" s="299"/>
      <c r="AO109" s="299"/>
      <c r="AP109" s="299"/>
      <c r="AQ109" s="299"/>
      <c r="AR109" s="299"/>
      <c r="AS109" s="299"/>
      <c r="AT109" s="299"/>
      <c r="AU109" s="299"/>
      <c r="AV109" s="299"/>
      <c r="AW109" s="299"/>
      <c r="AX109" s="299"/>
      <c r="AY109" s="299"/>
      <c r="AZ109" s="299"/>
      <c r="BA109" s="299"/>
      <c r="BB109" s="299"/>
      <c r="BC109" s="299"/>
      <c r="BD109" s="299"/>
      <c r="BE109" s="299"/>
      <c r="BF109" s="299"/>
      <c r="BG109" s="299"/>
      <c r="BH109" s="299"/>
      <c r="BI109" s="299"/>
      <c r="BJ109" s="299"/>
      <c r="BK109" s="299"/>
      <c r="BL109" s="299"/>
      <c r="BM109" s="299"/>
      <c r="BN109" s="299"/>
      <c r="BO109" s="299"/>
      <c r="BP109" s="299"/>
      <c r="BQ109" s="299"/>
      <c r="BR109" s="299"/>
      <c r="BS109" s="299"/>
      <c r="BT109" s="299"/>
      <c r="BU109" s="299"/>
      <c r="BV109" s="299"/>
      <c r="BW109" s="299"/>
      <c r="BX109" s="299"/>
      <c r="BY109" s="299"/>
      <c r="BZ109" s="299"/>
      <c r="CA109" s="299"/>
      <c r="CB109" s="299"/>
      <c r="CC109" s="299"/>
      <c r="CD109" s="299"/>
      <c r="CE109" s="299"/>
      <c r="CF109" s="299"/>
      <c r="CG109" s="299"/>
      <c r="CH109" s="299"/>
      <c r="CI109" s="299"/>
      <c r="CJ109" s="299"/>
      <c r="CK109" s="299"/>
      <c r="CL109" s="299"/>
      <c r="CM109" s="299"/>
      <c r="CN109" s="299"/>
      <c r="CO109" s="299"/>
      <c r="CP109" s="299"/>
      <c r="CQ109" s="299"/>
      <c r="CR109" s="299"/>
      <c r="CS109" s="299"/>
      <c r="CT109" s="299"/>
      <c r="CU109" s="299"/>
      <c r="CV109" s="299"/>
      <c r="CW109" s="299"/>
      <c r="CX109" s="299"/>
      <c r="CY109" s="299"/>
      <c r="DA109" s="300">
        <f t="shared" si="221"/>
        <v>0</v>
      </c>
      <c r="DB109" s="300">
        <f t="shared" si="222"/>
        <v>0</v>
      </c>
      <c r="DC109" s="300">
        <f t="shared" si="223"/>
        <v>0</v>
      </c>
      <c r="DD109" s="300">
        <f t="shared" si="224"/>
        <v>0</v>
      </c>
      <c r="DE109" s="300">
        <f t="shared" si="225"/>
        <v>0</v>
      </c>
      <c r="DF109" s="300">
        <f t="shared" si="226"/>
        <v>0</v>
      </c>
      <c r="DG109" s="300">
        <f t="shared" si="227"/>
        <v>0</v>
      </c>
      <c r="DH109" s="300">
        <f t="shared" si="228"/>
        <v>0</v>
      </c>
      <c r="DI109" s="300">
        <f t="shared" si="229"/>
        <v>0</v>
      </c>
      <c r="DJ109" s="300">
        <f t="shared" si="230"/>
        <v>0</v>
      </c>
      <c r="DK109" s="300">
        <f t="shared" si="231"/>
        <v>0</v>
      </c>
      <c r="DL109" s="300">
        <f t="shared" si="232"/>
        <v>0</v>
      </c>
      <c r="DM109" s="300">
        <f t="shared" si="233"/>
        <v>0</v>
      </c>
      <c r="DN109" s="300">
        <f t="shared" si="234"/>
        <v>0</v>
      </c>
      <c r="DO109" s="300">
        <f t="shared" si="235"/>
        <v>0</v>
      </c>
      <c r="DP109" s="300">
        <f t="shared" si="236"/>
        <v>0</v>
      </c>
      <c r="DQ109" s="300">
        <f t="shared" si="237"/>
        <v>0</v>
      </c>
      <c r="DR109" s="300">
        <f t="shared" si="238"/>
        <v>0</v>
      </c>
      <c r="DS109" s="300">
        <f t="shared" si="239"/>
        <v>0</v>
      </c>
      <c r="DT109" s="300">
        <f t="shared" si="240"/>
        <v>0</v>
      </c>
      <c r="DU109" s="300">
        <f t="shared" si="241"/>
        <v>0</v>
      </c>
      <c r="DV109" s="300">
        <f t="shared" si="242"/>
        <v>0</v>
      </c>
      <c r="DW109" s="300">
        <f t="shared" si="243"/>
        <v>0</v>
      </c>
      <c r="DX109" s="300">
        <f t="shared" si="244"/>
        <v>0</v>
      </c>
      <c r="DY109" s="300">
        <f t="shared" si="245"/>
        <v>0</v>
      </c>
      <c r="DZ109" s="300">
        <f t="shared" si="246"/>
        <v>0</v>
      </c>
      <c r="EA109" s="300">
        <f t="shared" si="247"/>
        <v>0</v>
      </c>
      <c r="EB109" s="300">
        <f t="shared" si="248"/>
        <v>0</v>
      </c>
      <c r="EC109" s="300">
        <f t="shared" si="249"/>
        <v>0</v>
      </c>
      <c r="ED109" s="300">
        <f t="shared" si="250"/>
        <v>0</v>
      </c>
      <c r="EE109" s="300">
        <f t="shared" si="251"/>
        <v>0</v>
      </c>
      <c r="EF109" s="300">
        <f t="shared" si="252"/>
        <v>0</v>
      </c>
      <c r="EG109" s="300">
        <f t="shared" si="253"/>
        <v>0</v>
      </c>
      <c r="EH109" s="300">
        <f t="shared" si="254"/>
        <v>0</v>
      </c>
      <c r="EI109" s="300">
        <f t="shared" si="255"/>
        <v>0</v>
      </c>
      <c r="EJ109" s="300">
        <f t="shared" si="256"/>
        <v>0</v>
      </c>
      <c r="EK109" s="300">
        <f t="shared" si="257"/>
        <v>0</v>
      </c>
      <c r="EL109" s="300">
        <f t="shared" si="258"/>
        <v>0</v>
      </c>
      <c r="EM109" s="300">
        <f t="shared" si="259"/>
        <v>0</v>
      </c>
      <c r="EN109" s="300">
        <f t="shared" si="260"/>
        <v>0</v>
      </c>
      <c r="EO109" s="300">
        <f t="shared" si="261"/>
        <v>0</v>
      </c>
      <c r="EP109" s="300">
        <f t="shared" si="262"/>
        <v>0</v>
      </c>
      <c r="EQ109" s="300">
        <f t="shared" si="263"/>
        <v>0</v>
      </c>
      <c r="ER109" s="300">
        <f t="shared" si="264"/>
        <v>0</v>
      </c>
      <c r="ES109" s="300">
        <f t="shared" si="265"/>
        <v>0</v>
      </c>
      <c r="ET109" s="300">
        <f t="shared" si="266"/>
        <v>0</v>
      </c>
      <c r="EU109" s="300">
        <f t="shared" si="267"/>
        <v>0</v>
      </c>
      <c r="EV109" s="300">
        <f t="shared" si="268"/>
        <v>0</v>
      </c>
      <c r="EW109" s="300">
        <f t="shared" si="269"/>
        <v>0</v>
      </c>
      <c r="EX109" s="300">
        <f t="shared" si="270"/>
        <v>0</v>
      </c>
      <c r="EY109" s="300">
        <f t="shared" si="271"/>
        <v>0</v>
      </c>
      <c r="EZ109" s="300">
        <f t="shared" si="272"/>
        <v>0</v>
      </c>
      <c r="FA109" s="300">
        <f t="shared" si="273"/>
        <v>0</v>
      </c>
      <c r="FB109" s="300">
        <f t="shared" si="274"/>
        <v>0</v>
      </c>
      <c r="FC109" s="300">
        <f t="shared" si="275"/>
        <v>0</v>
      </c>
      <c r="FD109" s="300">
        <f t="shared" si="276"/>
        <v>0</v>
      </c>
      <c r="FE109" s="300">
        <f t="shared" si="277"/>
        <v>0</v>
      </c>
      <c r="FF109" s="300">
        <f t="shared" si="278"/>
        <v>0</v>
      </c>
      <c r="FG109" s="300">
        <f t="shared" si="279"/>
        <v>0</v>
      </c>
      <c r="FH109" s="300">
        <f t="shared" si="280"/>
        <v>0</v>
      </c>
      <c r="FI109" s="300">
        <f t="shared" si="281"/>
        <v>0</v>
      </c>
      <c r="FJ109" s="300">
        <f t="shared" si="282"/>
        <v>0</v>
      </c>
      <c r="FK109" s="300">
        <f t="shared" si="283"/>
        <v>0</v>
      </c>
      <c r="FL109" s="300">
        <f t="shared" si="284"/>
        <v>0</v>
      </c>
      <c r="FM109" s="300">
        <f t="shared" si="285"/>
        <v>0</v>
      </c>
      <c r="FN109" s="300">
        <f t="shared" si="286"/>
        <v>0</v>
      </c>
      <c r="FO109" s="300">
        <f t="shared" si="287"/>
        <v>0</v>
      </c>
      <c r="FP109" s="300">
        <f t="shared" si="288"/>
        <v>0</v>
      </c>
      <c r="FQ109" s="300">
        <f t="shared" si="289"/>
        <v>0</v>
      </c>
      <c r="FR109" s="300">
        <f t="shared" si="290"/>
        <v>0</v>
      </c>
      <c r="FS109" s="300">
        <f t="shared" si="291"/>
        <v>0</v>
      </c>
      <c r="FT109" s="300">
        <f t="shared" si="292"/>
        <v>0</v>
      </c>
      <c r="FU109" s="300">
        <f t="shared" si="293"/>
        <v>0</v>
      </c>
      <c r="FV109" s="300">
        <f t="shared" si="294"/>
        <v>0</v>
      </c>
      <c r="FW109" s="300">
        <f t="shared" si="295"/>
        <v>0</v>
      </c>
      <c r="FX109" s="300">
        <f t="shared" si="296"/>
        <v>0</v>
      </c>
      <c r="FY109" s="300">
        <f t="shared" si="297"/>
        <v>0</v>
      </c>
      <c r="FZ109" s="300">
        <f t="shared" si="298"/>
        <v>0</v>
      </c>
      <c r="GA109" s="300">
        <f t="shared" si="299"/>
        <v>0</v>
      </c>
      <c r="GB109" s="300">
        <f t="shared" si="300"/>
        <v>0</v>
      </c>
      <c r="GC109" s="300">
        <f t="shared" si="301"/>
        <v>0</v>
      </c>
      <c r="GD109" s="300">
        <f t="shared" si="302"/>
        <v>0</v>
      </c>
      <c r="GE109" s="300">
        <f t="shared" si="303"/>
        <v>0</v>
      </c>
      <c r="GF109" s="300">
        <f t="shared" si="304"/>
        <v>0</v>
      </c>
      <c r="GG109" s="300">
        <f t="shared" si="305"/>
        <v>0</v>
      </c>
      <c r="GH109" s="300">
        <f t="shared" si="306"/>
        <v>0</v>
      </c>
      <c r="GI109" s="300">
        <f t="shared" si="307"/>
        <v>0</v>
      </c>
      <c r="GJ109" s="300">
        <f t="shared" si="308"/>
        <v>0</v>
      </c>
      <c r="GK109" s="300">
        <f t="shared" si="309"/>
        <v>0</v>
      </c>
      <c r="GL109" s="300">
        <f t="shared" si="310"/>
        <v>0</v>
      </c>
      <c r="GM109" s="300">
        <f t="shared" si="311"/>
        <v>0</v>
      </c>
      <c r="GN109" s="300">
        <f t="shared" si="312"/>
        <v>0</v>
      </c>
      <c r="GO109" s="300">
        <f t="shared" si="313"/>
        <v>0</v>
      </c>
      <c r="GP109" s="300">
        <f t="shared" si="314"/>
        <v>0</v>
      </c>
      <c r="GQ109" s="300">
        <f t="shared" si="315"/>
        <v>0</v>
      </c>
      <c r="GR109" s="300">
        <f t="shared" si="316"/>
        <v>0</v>
      </c>
      <c r="GT109" s="120" t="str">
        <f>'Key assumptions'!$E$121</f>
        <v>$ Real (2024-2025)</v>
      </c>
      <c r="GU109" s="272"/>
      <c r="GV109" s="272"/>
      <c r="GW109" s="272"/>
      <c r="GX109" s="232">
        <f t="shared" si="415"/>
        <v>0</v>
      </c>
      <c r="GY109" s="232">
        <f t="shared" si="415"/>
        <v>0</v>
      </c>
      <c r="GZ109" s="232">
        <f t="shared" si="415"/>
        <v>0</v>
      </c>
      <c r="HA109" s="232">
        <f t="shared" si="416"/>
        <v>0</v>
      </c>
      <c r="HB109" s="232">
        <f t="shared" si="417"/>
        <v>0</v>
      </c>
      <c r="HC109" s="232">
        <f t="shared" si="417"/>
        <v>0</v>
      </c>
      <c r="HD109" s="232">
        <f t="shared" si="417"/>
        <v>0</v>
      </c>
      <c r="HE109" s="232">
        <f t="shared" si="417"/>
        <v>0</v>
      </c>
      <c r="HF109" s="232">
        <f t="shared" si="317"/>
        <v>0</v>
      </c>
      <c r="HG109" s="232">
        <v>0</v>
      </c>
    </row>
    <row r="110" spans="1:215" hidden="1" x14ac:dyDescent="0.2">
      <c r="A110" s="298"/>
      <c r="B110" s="298"/>
      <c r="C110" s="298"/>
      <c r="D110" s="298"/>
      <c r="E110" s="298"/>
      <c r="F110" s="299"/>
      <c r="G110" s="299"/>
      <c r="H110" s="299"/>
      <c r="I110" s="299"/>
      <c r="J110" s="299"/>
      <c r="K110" s="299"/>
      <c r="L110" s="299"/>
      <c r="M110" s="299"/>
      <c r="N110" s="299"/>
      <c r="O110" s="299"/>
      <c r="P110" s="299"/>
      <c r="Q110" s="299"/>
      <c r="R110" s="299"/>
      <c r="S110" s="299"/>
      <c r="T110" s="299"/>
      <c r="U110" s="299"/>
      <c r="V110" s="299"/>
      <c r="W110" s="299"/>
      <c r="X110" s="299"/>
      <c r="Y110" s="299"/>
      <c r="Z110" s="299"/>
      <c r="AA110" s="299"/>
      <c r="AB110" s="299"/>
      <c r="AC110" s="299"/>
      <c r="AD110" s="299"/>
      <c r="AE110" s="299"/>
      <c r="AF110" s="299"/>
      <c r="AG110" s="299"/>
      <c r="AH110" s="299"/>
      <c r="AI110" s="299"/>
      <c r="AJ110" s="299"/>
      <c r="AK110" s="299"/>
      <c r="AL110" s="299"/>
      <c r="AM110" s="299"/>
      <c r="AN110" s="299"/>
      <c r="AO110" s="299"/>
      <c r="AP110" s="299"/>
      <c r="AQ110" s="299"/>
      <c r="AR110" s="299"/>
      <c r="AS110" s="299"/>
      <c r="AT110" s="299"/>
      <c r="AU110" s="299"/>
      <c r="AV110" s="299"/>
      <c r="AW110" s="299"/>
      <c r="AX110" s="299"/>
      <c r="AY110" s="299"/>
      <c r="AZ110" s="299"/>
      <c r="BA110" s="299"/>
      <c r="BB110" s="299"/>
      <c r="BC110" s="299"/>
      <c r="BD110" s="299"/>
      <c r="BE110" s="299"/>
      <c r="BF110" s="299"/>
      <c r="BG110" s="299"/>
      <c r="BH110" s="299"/>
      <c r="BI110" s="299"/>
      <c r="BJ110" s="299"/>
      <c r="BK110" s="299"/>
      <c r="BL110" s="299"/>
      <c r="BM110" s="299"/>
      <c r="BN110" s="299"/>
      <c r="BO110" s="299"/>
      <c r="BP110" s="299"/>
      <c r="BQ110" s="299"/>
      <c r="BR110" s="299"/>
      <c r="BS110" s="299"/>
      <c r="BT110" s="299"/>
      <c r="BU110" s="299"/>
      <c r="BV110" s="299"/>
      <c r="BW110" s="299"/>
      <c r="BX110" s="299"/>
      <c r="BY110" s="299"/>
      <c r="BZ110" s="299"/>
      <c r="CA110" s="299"/>
      <c r="CB110" s="299"/>
      <c r="CC110" s="299"/>
      <c r="CD110" s="299"/>
      <c r="CE110" s="299"/>
      <c r="CF110" s="299"/>
      <c r="CG110" s="299"/>
      <c r="CH110" s="299"/>
      <c r="CI110" s="299"/>
      <c r="CJ110" s="299"/>
      <c r="CK110" s="299"/>
      <c r="CL110" s="299"/>
      <c r="CM110" s="299"/>
      <c r="CN110" s="299"/>
      <c r="CO110" s="299"/>
      <c r="CP110" s="299"/>
      <c r="CQ110" s="299"/>
      <c r="CR110" s="299"/>
      <c r="CS110" s="299"/>
      <c r="CT110" s="299"/>
      <c r="CU110" s="299"/>
      <c r="CV110" s="299"/>
      <c r="CW110" s="299"/>
      <c r="CX110" s="299"/>
      <c r="CY110" s="299"/>
      <c r="DA110" s="300">
        <f t="shared" si="221"/>
        <v>0</v>
      </c>
      <c r="DB110" s="300">
        <f t="shared" si="222"/>
        <v>0</v>
      </c>
      <c r="DC110" s="300">
        <f t="shared" si="223"/>
        <v>0</v>
      </c>
      <c r="DD110" s="300">
        <f t="shared" si="224"/>
        <v>0</v>
      </c>
      <c r="DE110" s="300">
        <f t="shared" si="225"/>
        <v>0</v>
      </c>
      <c r="DF110" s="300">
        <f t="shared" si="226"/>
        <v>0</v>
      </c>
      <c r="DG110" s="300">
        <f t="shared" si="227"/>
        <v>0</v>
      </c>
      <c r="DH110" s="300">
        <f t="shared" si="228"/>
        <v>0</v>
      </c>
      <c r="DI110" s="300">
        <f t="shared" si="229"/>
        <v>0</v>
      </c>
      <c r="DJ110" s="300">
        <f t="shared" si="230"/>
        <v>0</v>
      </c>
      <c r="DK110" s="300">
        <f t="shared" si="231"/>
        <v>0</v>
      </c>
      <c r="DL110" s="300">
        <f t="shared" si="232"/>
        <v>0</v>
      </c>
      <c r="DM110" s="300">
        <f t="shared" si="233"/>
        <v>0</v>
      </c>
      <c r="DN110" s="300">
        <f t="shared" si="234"/>
        <v>0</v>
      </c>
      <c r="DO110" s="300">
        <f t="shared" si="235"/>
        <v>0</v>
      </c>
      <c r="DP110" s="300">
        <f t="shared" si="236"/>
        <v>0</v>
      </c>
      <c r="DQ110" s="300">
        <f t="shared" si="237"/>
        <v>0</v>
      </c>
      <c r="DR110" s="300">
        <f t="shared" si="238"/>
        <v>0</v>
      </c>
      <c r="DS110" s="300">
        <f t="shared" si="239"/>
        <v>0</v>
      </c>
      <c r="DT110" s="300">
        <f t="shared" si="240"/>
        <v>0</v>
      </c>
      <c r="DU110" s="300">
        <f t="shared" si="241"/>
        <v>0</v>
      </c>
      <c r="DV110" s="300">
        <f t="shared" si="242"/>
        <v>0</v>
      </c>
      <c r="DW110" s="300">
        <f t="shared" si="243"/>
        <v>0</v>
      </c>
      <c r="DX110" s="300">
        <f t="shared" si="244"/>
        <v>0</v>
      </c>
      <c r="DY110" s="300">
        <f t="shared" si="245"/>
        <v>0</v>
      </c>
      <c r="DZ110" s="300">
        <f t="shared" si="246"/>
        <v>0</v>
      </c>
      <c r="EA110" s="300">
        <f t="shared" si="247"/>
        <v>0</v>
      </c>
      <c r="EB110" s="300">
        <f t="shared" si="248"/>
        <v>0</v>
      </c>
      <c r="EC110" s="300">
        <f t="shared" si="249"/>
        <v>0</v>
      </c>
      <c r="ED110" s="300">
        <f t="shared" si="250"/>
        <v>0</v>
      </c>
      <c r="EE110" s="300">
        <f t="shared" si="251"/>
        <v>0</v>
      </c>
      <c r="EF110" s="300">
        <f t="shared" si="252"/>
        <v>0</v>
      </c>
      <c r="EG110" s="300">
        <f t="shared" si="253"/>
        <v>0</v>
      </c>
      <c r="EH110" s="300">
        <f t="shared" si="254"/>
        <v>0</v>
      </c>
      <c r="EI110" s="300">
        <f t="shared" si="255"/>
        <v>0</v>
      </c>
      <c r="EJ110" s="300">
        <f t="shared" si="256"/>
        <v>0</v>
      </c>
      <c r="EK110" s="300">
        <f t="shared" si="257"/>
        <v>0</v>
      </c>
      <c r="EL110" s="300">
        <f t="shared" si="258"/>
        <v>0</v>
      </c>
      <c r="EM110" s="300">
        <f t="shared" si="259"/>
        <v>0</v>
      </c>
      <c r="EN110" s="300">
        <f t="shared" si="260"/>
        <v>0</v>
      </c>
      <c r="EO110" s="300">
        <f t="shared" si="261"/>
        <v>0</v>
      </c>
      <c r="EP110" s="300">
        <f t="shared" si="262"/>
        <v>0</v>
      </c>
      <c r="EQ110" s="300">
        <f t="shared" si="263"/>
        <v>0</v>
      </c>
      <c r="ER110" s="300">
        <f t="shared" si="264"/>
        <v>0</v>
      </c>
      <c r="ES110" s="300">
        <f t="shared" si="265"/>
        <v>0</v>
      </c>
      <c r="ET110" s="300">
        <f t="shared" si="266"/>
        <v>0</v>
      </c>
      <c r="EU110" s="300">
        <f t="shared" si="267"/>
        <v>0</v>
      </c>
      <c r="EV110" s="300">
        <f t="shared" si="268"/>
        <v>0</v>
      </c>
      <c r="EW110" s="300">
        <f t="shared" si="269"/>
        <v>0</v>
      </c>
      <c r="EX110" s="300">
        <f t="shared" si="270"/>
        <v>0</v>
      </c>
      <c r="EY110" s="300">
        <f t="shared" si="271"/>
        <v>0</v>
      </c>
      <c r="EZ110" s="300">
        <f t="shared" si="272"/>
        <v>0</v>
      </c>
      <c r="FA110" s="300">
        <f t="shared" si="273"/>
        <v>0</v>
      </c>
      <c r="FB110" s="300">
        <f t="shared" si="274"/>
        <v>0</v>
      </c>
      <c r="FC110" s="300">
        <f t="shared" si="275"/>
        <v>0</v>
      </c>
      <c r="FD110" s="300">
        <f t="shared" si="276"/>
        <v>0</v>
      </c>
      <c r="FE110" s="300">
        <f t="shared" si="277"/>
        <v>0</v>
      </c>
      <c r="FF110" s="300">
        <f t="shared" si="278"/>
        <v>0</v>
      </c>
      <c r="FG110" s="300">
        <f t="shared" si="279"/>
        <v>0</v>
      </c>
      <c r="FH110" s="300">
        <f t="shared" si="280"/>
        <v>0</v>
      </c>
      <c r="FI110" s="300">
        <f t="shared" si="281"/>
        <v>0</v>
      </c>
      <c r="FJ110" s="300">
        <f t="shared" si="282"/>
        <v>0</v>
      </c>
      <c r="FK110" s="300">
        <f t="shared" si="283"/>
        <v>0</v>
      </c>
      <c r="FL110" s="300">
        <f t="shared" si="284"/>
        <v>0</v>
      </c>
      <c r="FM110" s="300">
        <f t="shared" si="285"/>
        <v>0</v>
      </c>
      <c r="FN110" s="300">
        <f t="shared" si="286"/>
        <v>0</v>
      </c>
      <c r="FO110" s="300">
        <f t="shared" si="287"/>
        <v>0</v>
      </c>
      <c r="FP110" s="300">
        <f t="shared" si="288"/>
        <v>0</v>
      </c>
      <c r="FQ110" s="300">
        <f t="shared" si="289"/>
        <v>0</v>
      </c>
      <c r="FR110" s="300">
        <f t="shared" si="290"/>
        <v>0</v>
      </c>
      <c r="FS110" s="300">
        <f t="shared" si="291"/>
        <v>0</v>
      </c>
      <c r="FT110" s="300">
        <f t="shared" si="292"/>
        <v>0</v>
      </c>
      <c r="FU110" s="300">
        <f t="shared" si="293"/>
        <v>0</v>
      </c>
      <c r="FV110" s="300">
        <f t="shared" si="294"/>
        <v>0</v>
      </c>
      <c r="FW110" s="300">
        <f t="shared" si="295"/>
        <v>0</v>
      </c>
      <c r="FX110" s="300">
        <f t="shared" si="296"/>
        <v>0</v>
      </c>
      <c r="FY110" s="300">
        <f t="shared" si="297"/>
        <v>0</v>
      </c>
      <c r="FZ110" s="300">
        <f t="shared" si="298"/>
        <v>0</v>
      </c>
      <c r="GA110" s="300">
        <f t="shared" si="299"/>
        <v>0</v>
      </c>
      <c r="GB110" s="300">
        <f t="shared" si="300"/>
        <v>0</v>
      </c>
      <c r="GC110" s="300">
        <f t="shared" si="301"/>
        <v>0</v>
      </c>
      <c r="GD110" s="300">
        <f t="shared" si="302"/>
        <v>0</v>
      </c>
      <c r="GE110" s="300">
        <f t="shared" si="303"/>
        <v>0</v>
      </c>
      <c r="GF110" s="300">
        <f t="shared" si="304"/>
        <v>0</v>
      </c>
      <c r="GG110" s="300">
        <f t="shared" si="305"/>
        <v>0</v>
      </c>
      <c r="GH110" s="300">
        <f t="shared" si="306"/>
        <v>0</v>
      </c>
      <c r="GI110" s="300">
        <f t="shared" si="307"/>
        <v>0</v>
      </c>
      <c r="GJ110" s="300">
        <f t="shared" si="308"/>
        <v>0</v>
      </c>
      <c r="GK110" s="300">
        <f t="shared" si="309"/>
        <v>0</v>
      </c>
      <c r="GL110" s="300">
        <f t="shared" si="310"/>
        <v>0</v>
      </c>
      <c r="GM110" s="300">
        <f t="shared" si="311"/>
        <v>0</v>
      </c>
      <c r="GN110" s="300">
        <f t="shared" si="312"/>
        <v>0</v>
      </c>
      <c r="GO110" s="300">
        <f t="shared" si="313"/>
        <v>0</v>
      </c>
      <c r="GP110" s="300">
        <f t="shared" si="314"/>
        <v>0</v>
      </c>
      <c r="GQ110" s="300">
        <f t="shared" si="315"/>
        <v>0</v>
      </c>
      <c r="GR110" s="300">
        <f t="shared" si="316"/>
        <v>0</v>
      </c>
      <c r="GT110" s="120" t="str">
        <f>'Key assumptions'!$E$121</f>
        <v>$ Real (2024-2025)</v>
      </c>
      <c r="GU110" s="272"/>
      <c r="GV110" s="272"/>
      <c r="GW110" s="272"/>
      <c r="GX110" s="232">
        <f t="shared" si="415"/>
        <v>0</v>
      </c>
      <c r="GY110" s="232">
        <f t="shared" si="415"/>
        <v>0</v>
      </c>
      <c r="GZ110" s="232">
        <f t="shared" si="415"/>
        <v>0</v>
      </c>
      <c r="HA110" s="232">
        <f t="shared" si="416"/>
        <v>0</v>
      </c>
      <c r="HB110" s="232">
        <f t="shared" si="417"/>
        <v>0</v>
      </c>
      <c r="HC110" s="232">
        <f t="shared" si="417"/>
        <v>0</v>
      </c>
      <c r="HD110" s="232">
        <f t="shared" si="417"/>
        <v>0</v>
      </c>
      <c r="HE110" s="232">
        <f t="shared" si="417"/>
        <v>0</v>
      </c>
      <c r="HF110" s="232">
        <f t="shared" si="317"/>
        <v>0</v>
      </c>
      <c r="HG110" s="232">
        <v>0</v>
      </c>
    </row>
    <row r="111" spans="1:215" hidden="1" x14ac:dyDescent="0.2">
      <c r="A111" s="298"/>
      <c r="B111" s="298"/>
      <c r="C111" s="298"/>
      <c r="D111" s="298"/>
      <c r="E111" s="298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  <c r="P111" s="299"/>
      <c r="Q111" s="299"/>
      <c r="R111" s="299"/>
      <c r="S111" s="299"/>
      <c r="T111" s="299"/>
      <c r="U111" s="299"/>
      <c r="V111" s="299"/>
      <c r="W111" s="299"/>
      <c r="X111" s="299"/>
      <c r="Y111" s="299"/>
      <c r="Z111" s="299"/>
      <c r="AA111" s="299"/>
      <c r="AB111" s="299"/>
      <c r="AC111" s="299"/>
      <c r="AD111" s="299"/>
      <c r="AE111" s="299"/>
      <c r="AF111" s="299"/>
      <c r="AG111" s="299"/>
      <c r="AH111" s="299"/>
      <c r="AI111" s="299"/>
      <c r="AJ111" s="299"/>
      <c r="AK111" s="299"/>
      <c r="AL111" s="299"/>
      <c r="AM111" s="299"/>
      <c r="AN111" s="299"/>
      <c r="AO111" s="299"/>
      <c r="AP111" s="299"/>
      <c r="AQ111" s="299"/>
      <c r="AR111" s="299"/>
      <c r="AS111" s="299"/>
      <c r="AT111" s="299"/>
      <c r="AU111" s="299"/>
      <c r="AV111" s="299"/>
      <c r="AW111" s="299"/>
      <c r="AX111" s="299"/>
      <c r="AY111" s="299"/>
      <c r="AZ111" s="299"/>
      <c r="BA111" s="299"/>
      <c r="BB111" s="299"/>
      <c r="BC111" s="299"/>
      <c r="BD111" s="299"/>
      <c r="BE111" s="299"/>
      <c r="BF111" s="299"/>
      <c r="BG111" s="299"/>
      <c r="BH111" s="299"/>
      <c r="BI111" s="299"/>
      <c r="BJ111" s="299"/>
      <c r="BK111" s="299"/>
      <c r="BL111" s="299"/>
      <c r="BM111" s="299"/>
      <c r="BN111" s="299"/>
      <c r="BO111" s="299"/>
      <c r="BP111" s="299"/>
      <c r="BQ111" s="299"/>
      <c r="BR111" s="299"/>
      <c r="BS111" s="299"/>
      <c r="BT111" s="299"/>
      <c r="BU111" s="299"/>
      <c r="BV111" s="299"/>
      <c r="BW111" s="299"/>
      <c r="BX111" s="299"/>
      <c r="BY111" s="299"/>
      <c r="BZ111" s="299"/>
      <c r="CA111" s="299"/>
      <c r="CB111" s="299"/>
      <c r="CC111" s="299"/>
      <c r="CD111" s="299"/>
      <c r="CE111" s="299"/>
      <c r="CF111" s="299"/>
      <c r="CG111" s="299"/>
      <c r="CH111" s="299"/>
      <c r="CI111" s="299"/>
      <c r="CJ111" s="299"/>
      <c r="CK111" s="299"/>
      <c r="CL111" s="299"/>
      <c r="CM111" s="299"/>
      <c r="CN111" s="299"/>
      <c r="CO111" s="299"/>
      <c r="CP111" s="299"/>
      <c r="CQ111" s="299"/>
      <c r="CR111" s="299"/>
      <c r="CS111" s="299"/>
      <c r="CT111" s="299"/>
      <c r="CU111" s="299"/>
      <c r="CV111" s="299"/>
      <c r="CW111" s="299"/>
      <c r="CX111" s="299"/>
      <c r="CY111" s="299"/>
      <c r="DA111" s="300">
        <f t="shared" si="221"/>
        <v>0</v>
      </c>
      <c r="DB111" s="300">
        <f t="shared" si="222"/>
        <v>0</v>
      </c>
      <c r="DC111" s="300">
        <f t="shared" si="223"/>
        <v>0</v>
      </c>
      <c r="DD111" s="300">
        <f t="shared" si="224"/>
        <v>0</v>
      </c>
      <c r="DE111" s="300">
        <f t="shared" si="225"/>
        <v>0</v>
      </c>
      <c r="DF111" s="300">
        <f t="shared" si="226"/>
        <v>0</v>
      </c>
      <c r="DG111" s="300">
        <f t="shared" si="227"/>
        <v>0</v>
      </c>
      <c r="DH111" s="300">
        <f t="shared" si="228"/>
        <v>0</v>
      </c>
      <c r="DI111" s="300">
        <f t="shared" si="229"/>
        <v>0</v>
      </c>
      <c r="DJ111" s="300">
        <f t="shared" si="230"/>
        <v>0</v>
      </c>
      <c r="DK111" s="300">
        <f t="shared" si="231"/>
        <v>0</v>
      </c>
      <c r="DL111" s="300">
        <f t="shared" si="232"/>
        <v>0</v>
      </c>
      <c r="DM111" s="300">
        <f t="shared" si="233"/>
        <v>0</v>
      </c>
      <c r="DN111" s="300">
        <f t="shared" si="234"/>
        <v>0</v>
      </c>
      <c r="DO111" s="300">
        <f t="shared" si="235"/>
        <v>0</v>
      </c>
      <c r="DP111" s="300">
        <f t="shared" si="236"/>
        <v>0</v>
      </c>
      <c r="DQ111" s="300">
        <f t="shared" si="237"/>
        <v>0</v>
      </c>
      <c r="DR111" s="300">
        <f t="shared" si="238"/>
        <v>0</v>
      </c>
      <c r="DS111" s="300">
        <f t="shared" si="239"/>
        <v>0</v>
      </c>
      <c r="DT111" s="300">
        <f t="shared" si="240"/>
        <v>0</v>
      </c>
      <c r="DU111" s="300">
        <f t="shared" si="241"/>
        <v>0</v>
      </c>
      <c r="DV111" s="300">
        <f t="shared" si="242"/>
        <v>0</v>
      </c>
      <c r="DW111" s="300">
        <f t="shared" si="243"/>
        <v>0</v>
      </c>
      <c r="DX111" s="300">
        <f t="shared" si="244"/>
        <v>0</v>
      </c>
      <c r="DY111" s="300">
        <f t="shared" si="245"/>
        <v>0</v>
      </c>
      <c r="DZ111" s="300">
        <f t="shared" si="246"/>
        <v>0</v>
      </c>
      <c r="EA111" s="300">
        <f t="shared" si="247"/>
        <v>0</v>
      </c>
      <c r="EB111" s="300">
        <f t="shared" si="248"/>
        <v>0</v>
      </c>
      <c r="EC111" s="300">
        <f t="shared" si="249"/>
        <v>0</v>
      </c>
      <c r="ED111" s="300">
        <f t="shared" si="250"/>
        <v>0</v>
      </c>
      <c r="EE111" s="300">
        <f t="shared" si="251"/>
        <v>0</v>
      </c>
      <c r="EF111" s="300">
        <f t="shared" si="252"/>
        <v>0</v>
      </c>
      <c r="EG111" s="300">
        <f t="shared" si="253"/>
        <v>0</v>
      </c>
      <c r="EH111" s="300">
        <f t="shared" si="254"/>
        <v>0</v>
      </c>
      <c r="EI111" s="300">
        <f t="shared" si="255"/>
        <v>0</v>
      </c>
      <c r="EJ111" s="300">
        <f t="shared" si="256"/>
        <v>0</v>
      </c>
      <c r="EK111" s="300">
        <f t="shared" si="257"/>
        <v>0</v>
      </c>
      <c r="EL111" s="300">
        <f t="shared" si="258"/>
        <v>0</v>
      </c>
      <c r="EM111" s="300">
        <f t="shared" si="259"/>
        <v>0</v>
      </c>
      <c r="EN111" s="300">
        <f t="shared" si="260"/>
        <v>0</v>
      </c>
      <c r="EO111" s="300">
        <f t="shared" si="261"/>
        <v>0</v>
      </c>
      <c r="EP111" s="300">
        <f t="shared" si="262"/>
        <v>0</v>
      </c>
      <c r="EQ111" s="300">
        <f t="shared" si="263"/>
        <v>0</v>
      </c>
      <c r="ER111" s="300">
        <f t="shared" si="264"/>
        <v>0</v>
      </c>
      <c r="ES111" s="300">
        <f t="shared" si="265"/>
        <v>0</v>
      </c>
      <c r="ET111" s="300">
        <f t="shared" si="266"/>
        <v>0</v>
      </c>
      <c r="EU111" s="300">
        <f t="shared" si="267"/>
        <v>0</v>
      </c>
      <c r="EV111" s="300">
        <f t="shared" si="268"/>
        <v>0</v>
      </c>
      <c r="EW111" s="300">
        <f t="shared" si="269"/>
        <v>0</v>
      </c>
      <c r="EX111" s="300">
        <f t="shared" si="270"/>
        <v>0</v>
      </c>
      <c r="EY111" s="300">
        <f t="shared" si="271"/>
        <v>0</v>
      </c>
      <c r="EZ111" s="300">
        <f t="shared" si="272"/>
        <v>0</v>
      </c>
      <c r="FA111" s="300">
        <f t="shared" si="273"/>
        <v>0</v>
      </c>
      <c r="FB111" s="300">
        <f t="shared" si="274"/>
        <v>0</v>
      </c>
      <c r="FC111" s="300">
        <f t="shared" si="275"/>
        <v>0</v>
      </c>
      <c r="FD111" s="300">
        <f t="shared" si="276"/>
        <v>0</v>
      </c>
      <c r="FE111" s="300">
        <f t="shared" si="277"/>
        <v>0</v>
      </c>
      <c r="FF111" s="300">
        <f t="shared" si="278"/>
        <v>0</v>
      </c>
      <c r="FG111" s="300">
        <f t="shared" si="279"/>
        <v>0</v>
      </c>
      <c r="FH111" s="300">
        <f t="shared" si="280"/>
        <v>0</v>
      </c>
      <c r="FI111" s="300">
        <f t="shared" si="281"/>
        <v>0</v>
      </c>
      <c r="FJ111" s="300">
        <f t="shared" si="282"/>
        <v>0</v>
      </c>
      <c r="FK111" s="300">
        <f t="shared" si="283"/>
        <v>0</v>
      </c>
      <c r="FL111" s="300">
        <f t="shared" si="284"/>
        <v>0</v>
      </c>
      <c r="FM111" s="300">
        <f t="shared" si="285"/>
        <v>0</v>
      </c>
      <c r="FN111" s="300">
        <f t="shared" si="286"/>
        <v>0</v>
      </c>
      <c r="FO111" s="300">
        <f t="shared" si="287"/>
        <v>0</v>
      </c>
      <c r="FP111" s="300">
        <f t="shared" si="288"/>
        <v>0</v>
      </c>
      <c r="FQ111" s="300">
        <f t="shared" si="289"/>
        <v>0</v>
      </c>
      <c r="FR111" s="300">
        <f t="shared" si="290"/>
        <v>0</v>
      </c>
      <c r="FS111" s="300">
        <f t="shared" si="291"/>
        <v>0</v>
      </c>
      <c r="FT111" s="300">
        <f t="shared" si="292"/>
        <v>0</v>
      </c>
      <c r="FU111" s="300">
        <f t="shared" si="293"/>
        <v>0</v>
      </c>
      <c r="FV111" s="300">
        <f t="shared" si="294"/>
        <v>0</v>
      </c>
      <c r="FW111" s="300">
        <f t="shared" si="295"/>
        <v>0</v>
      </c>
      <c r="FX111" s="300">
        <f t="shared" si="296"/>
        <v>0</v>
      </c>
      <c r="FY111" s="300">
        <f t="shared" si="297"/>
        <v>0</v>
      </c>
      <c r="FZ111" s="300">
        <f t="shared" si="298"/>
        <v>0</v>
      </c>
      <c r="GA111" s="300">
        <f t="shared" si="299"/>
        <v>0</v>
      </c>
      <c r="GB111" s="300">
        <f t="shared" si="300"/>
        <v>0</v>
      </c>
      <c r="GC111" s="300">
        <f t="shared" si="301"/>
        <v>0</v>
      </c>
      <c r="GD111" s="300">
        <f t="shared" si="302"/>
        <v>0</v>
      </c>
      <c r="GE111" s="300">
        <f t="shared" si="303"/>
        <v>0</v>
      </c>
      <c r="GF111" s="300">
        <f t="shared" si="304"/>
        <v>0</v>
      </c>
      <c r="GG111" s="300">
        <f t="shared" si="305"/>
        <v>0</v>
      </c>
      <c r="GH111" s="300">
        <f t="shared" si="306"/>
        <v>0</v>
      </c>
      <c r="GI111" s="300">
        <f t="shared" si="307"/>
        <v>0</v>
      </c>
      <c r="GJ111" s="300">
        <f t="shared" si="308"/>
        <v>0</v>
      </c>
      <c r="GK111" s="300">
        <f t="shared" si="309"/>
        <v>0</v>
      </c>
      <c r="GL111" s="300">
        <f t="shared" si="310"/>
        <v>0</v>
      </c>
      <c r="GM111" s="300">
        <f t="shared" si="311"/>
        <v>0</v>
      </c>
      <c r="GN111" s="300">
        <f t="shared" si="312"/>
        <v>0</v>
      </c>
      <c r="GO111" s="300">
        <f t="shared" si="313"/>
        <v>0</v>
      </c>
      <c r="GP111" s="300">
        <f t="shared" si="314"/>
        <v>0</v>
      </c>
      <c r="GQ111" s="300">
        <f t="shared" si="315"/>
        <v>0</v>
      </c>
      <c r="GR111" s="300">
        <f t="shared" si="316"/>
        <v>0</v>
      </c>
      <c r="GT111" s="120" t="str">
        <f>'Key assumptions'!$E$121</f>
        <v>$ Real (2024-2025)</v>
      </c>
      <c r="GU111" s="272"/>
      <c r="GV111" s="272"/>
      <c r="GW111" s="272"/>
      <c r="GX111" s="232">
        <f t="shared" si="415"/>
        <v>0</v>
      </c>
      <c r="GY111" s="232">
        <f t="shared" si="415"/>
        <v>0</v>
      </c>
      <c r="GZ111" s="232">
        <f t="shared" si="415"/>
        <v>0</v>
      </c>
      <c r="HA111" s="232">
        <f t="shared" si="416"/>
        <v>0</v>
      </c>
      <c r="HB111" s="232">
        <f t="shared" si="417"/>
        <v>0</v>
      </c>
      <c r="HC111" s="232">
        <f t="shared" si="417"/>
        <v>0</v>
      </c>
      <c r="HD111" s="232">
        <f t="shared" si="417"/>
        <v>0</v>
      </c>
      <c r="HE111" s="232">
        <f t="shared" si="417"/>
        <v>0</v>
      </c>
      <c r="HF111" s="232">
        <f t="shared" si="317"/>
        <v>0</v>
      </c>
      <c r="HG111" s="232">
        <v>0</v>
      </c>
    </row>
    <row r="112" spans="1:215" hidden="1" x14ac:dyDescent="0.2">
      <c r="A112" s="298"/>
      <c r="B112" s="298"/>
      <c r="C112" s="298"/>
      <c r="D112" s="298"/>
      <c r="E112" s="298"/>
      <c r="F112" s="299"/>
      <c r="G112" s="299"/>
      <c r="H112" s="299"/>
      <c r="I112" s="299"/>
      <c r="J112" s="299"/>
      <c r="K112" s="299"/>
      <c r="L112" s="299"/>
      <c r="M112" s="299"/>
      <c r="N112" s="299"/>
      <c r="O112" s="299"/>
      <c r="P112" s="299"/>
      <c r="Q112" s="299"/>
      <c r="R112" s="299"/>
      <c r="S112" s="299"/>
      <c r="T112" s="299"/>
      <c r="U112" s="299"/>
      <c r="V112" s="299"/>
      <c r="W112" s="299"/>
      <c r="X112" s="299"/>
      <c r="Y112" s="299"/>
      <c r="Z112" s="299"/>
      <c r="AA112" s="299"/>
      <c r="AB112" s="299"/>
      <c r="AC112" s="299"/>
      <c r="AD112" s="299"/>
      <c r="AE112" s="299"/>
      <c r="AF112" s="299"/>
      <c r="AG112" s="299"/>
      <c r="AH112" s="299"/>
      <c r="AI112" s="299"/>
      <c r="AJ112" s="299"/>
      <c r="AK112" s="299"/>
      <c r="AL112" s="299"/>
      <c r="AM112" s="299"/>
      <c r="AN112" s="299"/>
      <c r="AO112" s="299"/>
      <c r="AP112" s="299"/>
      <c r="AQ112" s="299"/>
      <c r="AR112" s="299"/>
      <c r="AS112" s="299"/>
      <c r="AT112" s="299"/>
      <c r="AU112" s="299"/>
      <c r="AV112" s="299"/>
      <c r="AW112" s="299"/>
      <c r="AX112" s="299"/>
      <c r="AY112" s="299"/>
      <c r="AZ112" s="299"/>
      <c r="BA112" s="299"/>
      <c r="BB112" s="299"/>
      <c r="BC112" s="299"/>
      <c r="BD112" s="299"/>
      <c r="BE112" s="299"/>
      <c r="BF112" s="299"/>
      <c r="BG112" s="299"/>
      <c r="BH112" s="299"/>
      <c r="BI112" s="299"/>
      <c r="BJ112" s="299"/>
      <c r="BK112" s="299"/>
      <c r="BL112" s="299"/>
      <c r="BM112" s="299"/>
      <c r="BN112" s="299"/>
      <c r="BO112" s="299"/>
      <c r="BP112" s="299"/>
      <c r="BQ112" s="299"/>
      <c r="BR112" s="299"/>
      <c r="BS112" s="299"/>
      <c r="BT112" s="299"/>
      <c r="BU112" s="299"/>
      <c r="BV112" s="299"/>
      <c r="BW112" s="299"/>
      <c r="BX112" s="299"/>
      <c r="BY112" s="299"/>
      <c r="BZ112" s="299"/>
      <c r="CA112" s="299"/>
      <c r="CB112" s="299"/>
      <c r="CC112" s="299"/>
      <c r="CD112" s="299"/>
      <c r="CE112" s="299"/>
      <c r="CF112" s="299"/>
      <c r="CG112" s="299"/>
      <c r="CH112" s="299"/>
      <c r="CI112" s="299"/>
      <c r="CJ112" s="299"/>
      <c r="CK112" s="299"/>
      <c r="CL112" s="299"/>
      <c r="CM112" s="299"/>
      <c r="CN112" s="299"/>
      <c r="CO112" s="299"/>
      <c r="CP112" s="299"/>
      <c r="CQ112" s="299"/>
      <c r="CR112" s="299"/>
      <c r="CS112" s="299"/>
      <c r="CT112" s="299"/>
      <c r="CU112" s="299"/>
      <c r="CV112" s="299"/>
      <c r="CW112" s="299"/>
      <c r="CX112" s="299"/>
      <c r="CY112" s="299"/>
      <c r="DA112" s="300">
        <f t="shared" si="221"/>
        <v>0</v>
      </c>
      <c r="DB112" s="300">
        <f t="shared" si="222"/>
        <v>0</v>
      </c>
      <c r="DC112" s="300">
        <f t="shared" si="223"/>
        <v>0</v>
      </c>
      <c r="DD112" s="300">
        <f t="shared" si="224"/>
        <v>0</v>
      </c>
      <c r="DE112" s="300">
        <f t="shared" si="225"/>
        <v>0</v>
      </c>
      <c r="DF112" s="300">
        <f t="shared" si="226"/>
        <v>0</v>
      </c>
      <c r="DG112" s="300">
        <f t="shared" si="227"/>
        <v>0</v>
      </c>
      <c r="DH112" s="300">
        <f t="shared" si="228"/>
        <v>0</v>
      </c>
      <c r="DI112" s="300">
        <f t="shared" si="229"/>
        <v>0</v>
      </c>
      <c r="DJ112" s="300">
        <f t="shared" si="230"/>
        <v>0</v>
      </c>
      <c r="DK112" s="300">
        <f t="shared" si="231"/>
        <v>0</v>
      </c>
      <c r="DL112" s="300">
        <f t="shared" si="232"/>
        <v>0</v>
      </c>
      <c r="DM112" s="300">
        <f t="shared" si="233"/>
        <v>0</v>
      </c>
      <c r="DN112" s="300">
        <f t="shared" si="234"/>
        <v>0</v>
      </c>
      <c r="DO112" s="300">
        <f t="shared" si="235"/>
        <v>0</v>
      </c>
      <c r="DP112" s="300">
        <f t="shared" si="236"/>
        <v>0</v>
      </c>
      <c r="DQ112" s="300">
        <f t="shared" si="237"/>
        <v>0</v>
      </c>
      <c r="DR112" s="300">
        <f t="shared" si="238"/>
        <v>0</v>
      </c>
      <c r="DS112" s="300">
        <f t="shared" si="239"/>
        <v>0</v>
      </c>
      <c r="DT112" s="300">
        <f t="shared" si="240"/>
        <v>0</v>
      </c>
      <c r="DU112" s="300">
        <f t="shared" si="241"/>
        <v>0</v>
      </c>
      <c r="DV112" s="300">
        <f t="shared" si="242"/>
        <v>0</v>
      </c>
      <c r="DW112" s="300">
        <f t="shared" si="243"/>
        <v>0</v>
      </c>
      <c r="DX112" s="300">
        <f t="shared" si="244"/>
        <v>0</v>
      </c>
      <c r="DY112" s="300">
        <f t="shared" si="245"/>
        <v>0</v>
      </c>
      <c r="DZ112" s="300">
        <f t="shared" si="246"/>
        <v>0</v>
      </c>
      <c r="EA112" s="300">
        <f t="shared" si="247"/>
        <v>0</v>
      </c>
      <c r="EB112" s="300">
        <f t="shared" si="248"/>
        <v>0</v>
      </c>
      <c r="EC112" s="300">
        <f t="shared" si="249"/>
        <v>0</v>
      </c>
      <c r="ED112" s="300">
        <f t="shared" si="250"/>
        <v>0</v>
      </c>
      <c r="EE112" s="300">
        <f t="shared" si="251"/>
        <v>0</v>
      </c>
      <c r="EF112" s="300">
        <f t="shared" si="252"/>
        <v>0</v>
      </c>
      <c r="EG112" s="300">
        <f t="shared" si="253"/>
        <v>0</v>
      </c>
      <c r="EH112" s="300">
        <f t="shared" si="254"/>
        <v>0</v>
      </c>
      <c r="EI112" s="300">
        <f t="shared" si="255"/>
        <v>0</v>
      </c>
      <c r="EJ112" s="300">
        <f t="shared" si="256"/>
        <v>0</v>
      </c>
      <c r="EK112" s="300">
        <f t="shared" si="257"/>
        <v>0</v>
      </c>
      <c r="EL112" s="300">
        <f t="shared" si="258"/>
        <v>0</v>
      </c>
      <c r="EM112" s="300">
        <f t="shared" si="259"/>
        <v>0</v>
      </c>
      <c r="EN112" s="300">
        <f t="shared" si="260"/>
        <v>0</v>
      </c>
      <c r="EO112" s="300">
        <f t="shared" si="261"/>
        <v>0</v>
      </c>
      <c r="EP112" s="300">
        <f t="shared" si="262"/>
        <v>0</v>
      </c>
      <c r="EQ112" s="300">
        <f t="shared" si="263"/>
        <v>0</v>
      </c>
      <c r="ER112" s="300">
        <f t="shared" si="264"/>
        <v>0</v>
      </c>
      <c r="ES112" s="300">
        <f t="shared" si="265"/>
        <v>0</v>
      </c>
      <c r="ET112" s="300">
        <f t="shared" si="266"/>
        <v>0</v>
      </c>
      <c r="EU112" s="300">
        <f t="shared" si="267"/>
        <v>0</v>
      </c>
      <c r="EV112" s="300">
        <f t="shared" si="268"/>
        <v>0</v>
      </c>
      <c r="EW112" s="300">
        <f t="shared" si="269"/>
        <v>0</v>
      </c>
      <c r="EX112" s="300">
        <f t="shared" si="270"/>
        <v>0</v>
      </c>
      <c r="EY112" s="300">
        <f t="shared" si="271"/>
        <v>0</v>
      </c>
      <c r="EZ112" s="300">
        <f t="shared" si="272"/>
        <v>0</v>
      </c>
      <c r="FA112" s="300">
        <f t="shared" si="273"/>
        <v>0</v>
      </c>
      <c r="FB112" s="300">
        <f t="shared" si="274"/>
        <v>0</v>
      </c>
      <c r="FC112" s="300">
        <f t="shared" si="275"/>
        <v>0</v>
      </c>
      <c r="FD112" s="300">
        <f t="shared" si="276"/>
        <v>0</v>
      </c>
      <c r="FE112" s="300">
        <f t="shared" si="277"/>
        <v>0</v>
      </c>
      <c r="FF112" s="300">
        <f t="shared" si="278"/>
        <v>0</v>
      </c>
      <c r="FG112" s="300">
        <f t="shared" si="279"/>
        <v>0</v>
      </c>
      <c r="FH112" s="300">
        <f t="shared" si="280"/>
        <v>0</v>
      </c>
      <c r="FI112" s="300">
        <f t="shared" si="281"/>
        <v>0</v>
      </c>
      <c r="FJ112" s="300">
        <f t="shared" si="282"/>
        <v>0</v>
      </c>
      <c r="FK112" s="300">
        <f t="shared" si="283"/>
        <v>0</v>
      </c>
      <c r="FL112" s="300">
        <f t="shared" si="284"/>
        <v>0</v>
      </c>
      <c r="FM112" s="300">
        <f t="shared" si="285"/>
        <v>0</v>
      </c>
      <c r="FN112" s="300">
        <f t="shared" si="286"/>
        <v>0</v>
      </c>
      <c r="FO112" s="300">
        <f t="shared" si="287"/>
        <v>0</v>
      </c>
      <c r="FP112" s="300">
        <f t="shared" si="288"/>
        <v>0</v>
      </c>
      <c r="FQ112" s="300">
        <f t="shared" si="289"/>
        <v>0</v>
      </c>
      <c r="FR112" s="300">
        <f t="shared" si="290"/>
        <v>0</v>
      </c>
      <c r="FS112" s="300">
        <f t="shared" si="291"/>
        <v>0</v>
      </c>
      <c r="FT112" s="300">
        <f t="shared" si="292"/>
        <v>0</v>
      </c>
      <c r="FU112" s="300">
        <f t="shared" si="293"/>
        <v>0</v>
      </c>
      <c r="FV112" s="300">
        <f t="shared" si="294"/>
        <v>0</v>
      </c>
      <c r="FW112" s="300">
        <f t="shared" si="295"/>
        <v>0</v>
      </c>
      <c r="FX112" s="300">
        <f t="shared" si="296"/>
        <v>0</v>
      </c>
      <c r="FY112" s="300">
        <f t="shared" si="297"/>
        <v>0</v>
      </c>
      <c r="FZ112" s="300">
        <f t="shared" si="298"/>
        <v>0</v>
      </c>
      <c r="GA112" s="300">
        <f t="shared" si="299"/>
        <v>0</v>
      </c>
      <c r="GB112" s="300">
        <f t="shared" si="300"/>
        <v>0</v>
      </c>
      <c r="GC112" s="300">
        <f t="shared" si="301"/>
        <v>0</v>
      </c>
      <c r="GD112" s="300">
        <f t="shared" si="302"/>
        <v>0</v>
      </c>
      <c r="GE112" s="300">
        <f t="shared" si="303"/>
        <v>0</v>
      </c>
      <c r="GF112" s="300">
        <f t="shared" si="304"/>
        <v>0</v>
      </c>
      <c r="GG112" s="300">
        <f t="shared" si="305"/>
        <v>0</v>
      </c>
      <c r="GH112" s="300">
        <f t="shared" si="306"/>
        <v>0</v>
      </c>
      <c r="GI112" s="300">
        <f t="shared" si="307"/>
        <v>0</v>
      </c>
      <c r="GJ112" s="300">
        <f t="shared" si="308"/>
        <v>0</v>
      </c>
      <c r="GK112" s="300">
        <f t="shared" si="309"/>
        <v>0</v>
      </c>
      <c r="GL112" s="300">
        <f t="shared" si="310"/>
        <v>0</v>
      </c>
      <c r="GM112" s="300">
        <f t="shared" si="311"/>
        <v>0</v>
      </c>
      <c r="GN112" s="300">
        <f t="shared" si="312"/>
        <v>0</v>
      </c>
      <c r="GO112" s="300">
        <f t="shared" si="313"/>
        <v>0</v>
      </c>
      <c r="GP112" s="300">
        <f t="shared" si="314"/>
        <v>0</v>
      </c>
      <c r="GQ112" s="300">
        <f t="shared" si="315"/>
        <v>0</v>
      </c>
      <c r="GR112" s="300">
        <f t="shared" si="316"/>
        <v>0</v>
      </c>
      <c r="GT112" s="120" t="str">
        <f>'Key assumptions'!$E$121</f>
        <v>$ Real (2024-2025)</v>
      </c>
      <c r="GU112" s="272"/>
      <c r="GV112" s="272"/>
      <c r="GW112" s="272"/>
      <c r="GX112" s="232">
        <f t="shared" si="415"/>
        <v>0</v>
      </c>
      <c r="GY112" s="232">
        <f t="shared" si="415"/>
        <v>0</v>
      </c>
      <c r="GZ112" s="232">
        <f t="shared" si="415"/>
        <v>0</v>
      </c>
      <c r="HA112" s="232">
        <f t="shared" si="416"/>
        <v>0</v>
      </c>
      <c r="HB112" s="232">
        <f t="shared" si="417"/>
        <v>0</v>
      </c>
      <c r="HC112" s="232">
        <f t="shared" si="417"/>
        <v>0</v>
      </c>
      <c r="HD112" s="232">
        <f t="shared" si="417"/>
        <v>0</v>
      </c>
      <c r="HE112" s="232">
        <f t="shared" si="417"/>
        <v>0</v>
      </c>
      <c r="HF112" s="232">
        <f t="shared" si="317"/>
        <v>0</v>
      </c>
      <c r="HG112" s="232">
        <v>0</v>
      </c>
    </row>
    <row r="113" spans="1:215" hidden="1" x14ac:dyDescent="0.2">
      <c r="A113" s="298"/>
      <c r="B113" s="298"/>
      <c r="C113" s="298"/>
      <c r="D113" s="298"/>
      <c r="E113" s="298"/>
      <c r="F113" s="299"/>
      <c r="G113" s="299"/>
      <c r="H113" s="299"/>
      <c r="I113" s="299"/>
      <c r="J113" s="299"/>
      <c r="K113" s="299"/>
      <c r="L113" s="299"/>
      <c r="M113" s="299"/>
      <c r="N113" s="299"/>
      <c r="O113" s="299"/>
      <c r="P113" s="299"/>
      <c r="Q113" s="299"/>
      <c r="R113" s="299"/>
      <c r="S113" s="299"/>
      <c r="T113" s="299"/>
      <c r="U113" s="299"/>
      <c r="V113" s="299"/>
      <c r="W113" s="299"/>
      <c r="X113" s="299"/>
      <c r="Y113" s="299"/>
      <c r="Z113" s="299"/>
      <c r="AA113" s="299"/>
      <c r="AB113" s="299"/>
      <c r="AC113" s="299"/>
      <c r="AD113" s="299"/>
      <c r="AE113" s="299"/>
      <c r="AF113" s="299"/>
      <c r="AG113" s="299"/>
      <c r="AH113" s="299"/>
      <c r="AI113" s="299"/>
      <c r="AJ113" s="299"/>
      <c r="AK113" s="299"/>
      <c r="AL113" s="299"/>
      <c r="AM113" s="299"/>
      <c r="AN113" s="299"/>
      <c r="AO113" s="299"/>
      <c r="AP113" s="299"/>
      <c r="AQ113" s="299"/>
      <c r="AR113" s="299"/>
      <c r="AS113" s="299"/>
      <c r="AT113" s="299"/>
      <c r="AU113" s="299"/>
      <c r="AV113" s="299"/>
      <c r="AW113" s="299"/>
      <c r="AX113" s="299"/>
      <c r="AY113" s="299"/>
      <c r="AZ113" s="299"/>
      <c r="BA113" s="299"/>
      <c r="BB113" s="299"/>
      <c r="BC113" s="299"/>
      <c r="BD113" s="299"/>
      <c r="BE113" s="299"/>
      <c r="BF113" s="299"/>
      <c r="BG113" s="299"/>
      <c r="BH113" s="299"/>
      <c r="BI113" s="299"/>
      <c r="BJ113" s="299"/>
      <c r="BK113" s="299"/>
      <c r="BL113" s="299"/>
      <c r="BM113" s="299"/>
      <c r="BN113" s="299"/>
      <c r="BO113" s="299"/>
      <c r="BP113" s="299"/>
      <c r="BQ113" s="299"/>
      <c r="BR113" s="299"/>
      <c r="BS113" s="299"/>
      <c r="BT113" s="299"/>
      <c r="BU113" s="299"/>
      <c r="BV113" s="299"/>
      <c r="BW113" s="299"/>
      <c r="BX113" s="299"/>
      <c r="BY113" s="299"/>
      <c r="BZ113" s="299"/>
      <c r="CA113" s="299"/>
      <c r="CB113" s="299"/>
      <c r="CC113" s="299"/>
      <c r="CD113" s="299"/>
      <c r="CE113" s="299"/>
      <c r="CF113" s="299"/>
      <c r="CG113" s="299"/>
      <c r="CH113" s="299"/>
      <c r="CI113" s="299"/>
      <c r="CJ113" s="299"/>
      <c r="CK113" s="299"/>
      <c r="CL113" s="299"/>
      <c r="CM113" s="299"/>
      <c r="CN113" s="299"/>
      <c r="CO113" s="299"/>
      <c r="CP113" s="299"/>
      <c r="CQ113" s="299"/>
      <c r="CR113" s="299"/>
      <c r="CS113" s="299"/>
      <c r="CT113" s="299"/>
      <c r="CU113" s="299"/>
      <c r="CV113" s="299"/>
      <c r="CW113" s="299"/>
      <c r="CX113" s="299"/>
      <c r="CY113" s="299"/>
      <c r="DA113" s="300">
        <f t="shared" si="221"/>
        <v>0</v>
      </c>
      <c r="DB113" s="300">
        <f t="shared" si="222"/>
        <v>0</v>
      </c>
      <c r="DC113" s="300">
        <f t="shared" si="223"/>
        <v>0</v>
      </c>
      <c r="DD113" s="300">
        <f t="shared" si="224"/>
        <v>0</v>
      </c>
      <c r="DE113" s="300">
        <f t="shared" si="225"/>
        <v>0</v>
      </c>
      <c r="DF113" s="300">
        <f t="shared" si="226"/>
        <v>0</v>
      </c>
      <c r="DG113" s="300">
        <f t="shared" si="227"/>
        <v>0</v>
      </c>
      <c r="DH113" s="300">
        <f t="shared" si="228"/>
        <v>0</v>
      </c>
      <c r="DI113" s="300">
        <f t="shared" si="229"/>
        <v>0</v>
      </c>
      <c r="DJ113" s="300">
        <f t="shared" si="230"/>
        <v>0</v>
      </c>
      <c r="DK113" s="300">
        <f t="shared" si="231"/>
        <v>0</v>
      </c>
      <c r="DL113" s="300">
        <f t="shared" si="232"/>
        <v>0</v>
      </c>
      <c r="DM113" s="300">
        <f t="shared" si="233"/>
        <v>0</v>
      </c>
      <c r="DN113" s="300">
        <f t="shared" si="234"/>
        <v>0</v>
      </c>
      <c r="DO113" s="300">
        <f t="shared" si="235"/>
        <v>0</v>
      </c>
      <c r="DP113" s="300">
        <f t="shared" si="236"/>
        <v>0</v>
      </c>
      <c r="DQ113" s="300">
        <f t="shared" si="237"/>
        <v>0</v>
      </c>
      <c r="DR113" s="300">
        <f t="shared" si="238"/>
        <v>0</v>
      </c>
      <c r="DS113" s="300">
        <f t="shared" si="239"/>
        <v>0</v>
      </c>
      <c r="DT113" s="300">
        <f t="shared" si="240"/>
        <v>0</v>
      </c>
      <c r="DU113" s="300">
        <f t="shared" si="241"/>
        <v>0</v>
      </c>
      <c r="DV113" s="300">
        <f t="shared" si="242"/>
        <v>0</v>
      </c>
      <c r="DW113" s="300">
        <f t="shared" si="243"/>
        <v>0</v>
      </c>
      <c r="DX113" s="300">
        <f t="shared" si="244"/>
        <v>0</v>
      </c>
      <c r="DY113" s="300">
        <f t="shared" si="245"/>
        <v>0</v>
      </c>
      <c r="DZ113" s="300">
        <f t="shared" si="246"/>
        <v>0</v>
      </c>
      <c r="EA113" s="300">
        <f t="shared" si="247"/>
        <v>0</v>
      </c>
      <c r="EB113" s="300">
        <f t="shared" si="248"/>
        <v>0</v>
      </c>
      <c r="EC113" s="300">
        <f t="shared" si="249"/>
        <v>0</v>
      </c>
      <c r="ED113" s="300">
        <f t="shared" si="250"/>
        <v>0</v>
      </c>
      <c r="EE113" s="300">
        <f t="shared" si="251"/>
        <v>0</v>
      </c>
      <c r="EF113" s="300">
        <f t="shared" si="252"/>
        <v>0</v>
      </c>
      <c r="EG113" s="300">
        <f t="shared" si="253"/>
        <v>0</v>
      </c>
      <c r="EH113" s="300">
        <f t="shared" si="254"/>
        <v>0</v>
      </c>
      <c r="EI113" s="300">
        <f t="shared" si="255"/>
        <v>0</v>
      </c>
      <c r="EJ113" s="300">
        <f t="shared" si="256"/>
        <v>0</v>
      </c>
      <c r="EK113" s="300">
        <f t="shared" si="257"/>
        <v>0</v>
      </c>
      <c r="EL113" s="300">
        <f t="shared" si="258"/>
        <v>0</v>
      </c>
      <c r="EM113" s="300">
        <f t="shared" si="259"/>
        <v>0</v>
      </c>
      <c r="EN113" s="300">
        <f t="shared" si="260"/>
        <v>0</v>
      </c>
      <c r="EO113" s="300">
        <f t="shared" si="261"/>
        <v>0</v>
      </c>
      <c r="EP113" s="300">
        <f t="shared" si="262"/>
        <v>0</v>
      </c>
      <c r="EQ113" s="300">
        <f t="shared" si="263"/>
        <v>0</v>
      </c>
      <c r="ER113" s="300">
        <f t="shared" si="264"/>
        <v>0</v>
      </c>
      <c r="ES113" s="300">
        <f t="shared" si="265"/>
        <v>0</v>
      </c>
      <c r="ET113" s="300">
        <f t="shared" si="266"/>
        <v>0</v>
      </c>
      <c r="EU113" s="300">
        <f t="shared" si="267"/>
        <v>0</v>
      </c>
      <c r="EV113" s="300">
        <f t="shared" si="268"/>
        <v>0</v>
      </c>
      <c r="EW113" s="300">
        <f t="shared" si="269"/>
        <v>0</v>
      </c>
      <c r="EX113" s="300">
        <f t="shared" si="270"/>
        <v>0</v>
      </c>
      <c r="EY113" s="300">
        <f t="shared" si="271"/>
        <v>0</v>
      </c>
      <c r="EZ113" s="300">
        <f t="shared" si="272"/>
        <v>0</v>
      </c>
      <c r="FA113" s="300">
        <f t="shared" si="273"/>
        <v>0</v>
      </c>
      <c r="FB113" s="300">
        <f t="shared" si="274"/>
        <v>0</v>
      </c>
      <c r="FC113" s="300">
        <f t="shared" si="275"/>
        <v>0</v>
      </c>
      <c r="FD113" s="300">
        <f t="shared" si="276"/>
        <v>0</v>
      </c>
      <c r="FE113" s="300">
        <f t="shared" si="277"/>
        <v>0</v>
      </c>
      <c r="FF113" s="300">
        <f t="shared" si="278"/>
        <v>0</v>
      </c>
      <c r="FG113" s="300">
        <f t="shared" si="279"/>
        <v>0</v>
      </c>
      <c r="FH113" s="300">
        <f t="shared" si="280"/>
        <v>0</v>
      </c>
      <c r="FI113" s="300">
        <f t="shared" si="281"/>
        <v>0</v>
      </c>
      <c r="FJ113" s="300">
        <f t="shared" si="282"/>
        <v>0</v>
      </c>
      <c r="FK113" s="300">
        <f t="shared" si="283"/>
        <v>0</v>
      </c>
      <c r="FL113" s="300">
        <f t="shared" si="284"/>
        <v>0</v>
      </c>
      <c r="FM113" s="300">
        <f t="shared" si="285"/>
        <v>0</v>
      </c>
      <c r="FN113" s="300">
        <f t="shared" si="286"/>
        <v>0</v>
      </c>
      <c r="FO113" s="300">
        <f t="shared" si="287"/>
        <v>0</v>
      </c>
      <c r="FP113" s="300">
        <f t="shared" si="288"/>
        <v>0</v>
      </c>
      <c r="FQ113" s="300">
        <f t="shared" si="289"/>
        <v>0</v>
      </c>
      <c r="FR113" s="300">
        <f t="shared" si="290"/>
        <v>0</v>
      </c>
      <c r="FS113" s="300">
        <f t="shared" si="291"/>
        <v>0</v>
      </c>
      <c r="FT113" s="300">
        <f t="shared" si="292"/>
        <v>0</v>
      </c>
      <c r="FU113" s="300">
        <f t="shared" si="293"/>
        <v>0</v>
      </c>
      <c r="FV113" s="300">
        <f t="shared" si="294"/>
        <v>0</v>
      </c>
      <c r="FW113" s="300">
        <f t="shared" si="295"/>
        <v>0</v>
      </c>
      <c r="FX113" s="300">
        <f t="shared" si="296"/>
        <v>0</v>
      </c>
      <c r="FY113" s="300">
        <f t="shared" si="297"/>
        <v>0</v>
      </c>
      <c r="FZ113" s="300">
        <f t="shared" si="298"/>
        <v>0</v>
      </c>
      <c r="GA113" s="300">
        <f t="shared" si="299"/>
        <v>0</v>
      </c>
      <c r="GB113" s="300">
        <f t="shared" si="300"/>
        <v>0</v>
      </c>
      <c r="GC113" s="300">
        <f t="shared" si="301"/>
        <v>0</v>
      </c>
      <c r="GD113" s="300">
        <f t="shared" si="302"/>
        <v>0</v>
      </c>
      <c r="GE113" s="300">
        <f t="shared" si="303"/>
        <v>0</v>
      </c>
      <c r="GF113" s="300">
        <f t="shared" si="304"/>
        <v>0</v>
      </c>
      <c r="GG113" s="300">
        <f t="shared" si="305"/>
        <v>0</v>
      </c>
      <c r="GH113" s="300">
        <f t="shared" si="306"/>
        <v>0</v>
      </c>
      <c r="GI113" s="300">
        <f t="shared" si="307"/>
        <v>0</v>
      </c>
      <c r="GJ113" s="300">
        <f t="shared" si="308"/>
        <v>0</v>
      </c>
      <c r="GK113" s="300">
        <f t="shared" si="309"/>
        <v>0</v>
      </c>
      <c r="GL113" s="300">
        <f t="shared" si="310"/>
        <v>0</v>
      </c>
      <c r="GM113" s="300">
        <f t="shared" si="311"/>
        <v>0</v>
      </c>
      <c r="GN113" s="300">
        <f t="shared" si="312"/>
        <v>0</v>
      </c>
      <c r="GO113" s="300">
        <f t="shared" si="313"/>
        <v>0</v>
      </c>
      <c r="GP113" s="300">
        <f t="shared" si="314"/>
        <v>0</v>
      </c>
      <c r="GQ113" s="300">
        <f t="shared" si="315"/>
        <v>0</v>
      </c>
      <c r="GR113" s="300">
        <f t="shared" si="316"/>
        <v>0</v>
      </c>
      <c r="GT113" s="120" t="str">
        <f>'Key assumptions'!$E$121</f>
        <v>$ Real (2024-2025)</v>
      </c>
      <c r="GU113" s="272"/>
      <c r="GV113" s="272"/>
      <c r="GW113" s="272"/>
      <c r="GX113" s="232">
        <f t="shared" si="415"/>
        <v>0</v>
      </c>
      <c r="GY113" s="232">
        <f t="shared" si="415"/>
        <v>0</v>
      </c>
      <c r="GZ113" s="232">
        <f t="shared" si="415"/>
        <v>0</v>
      </c>
      <c r="HA113" s="232">
        <f t="shared" si="416"/>
        <v>0</v>
      </c>
      <c r="HB113" s="232">
        <f t="shared" si="417"/>
        <v>0</v>
      </c>
      <c r="HC113" s="232">
        <f t="shared" si="417"/>
        <v>0</v>
      </c>
      <c r="HD113" s="232">
        <f t="shared" si="417"/>
        <v>0</v>
      </c>
      <c r="HE113" s="232">
        <f t="shared" si="417"/>
        <v>0</v>
      </c>
      <c r="HF113" s="232">
        <f t="shared" si="317"/>
        <v>0</v>
      </c>
      <c r="HG113" s="232">
        <v>0</v>
      </c>
    </row>
    <row r="114" spans="1:215" hidden="1" x14ac:dyDescent="0.2">
      <c r="A114" s="298"/>
      <c r="B114" s="298"/>
      <c r="C114" s="298"/>
      <c r="D114" s="298"/>
      <c r="E114" s="298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9"/>
      <c r="AB114" s="299"/>
      <c r="AC114" s="299"/>
      <c r="AD114" s="299"/>
      <c r="AE114" s="299"/>
      <c r="AF114" s="299"/>
      <c r="AG114" s="299"/>
      <c r="AH114" s="299"/>
      <c r="AI114" s="299"/>
      <c r="AJ114" s="299"/>
      <c r="AK114" s="299"/>
      <c r="AL114" s="299"/>
      <c r="AM114" s="299"/>
      <c r="AN114" s="299"/>
      <c r="AO114" s="299"/>
      <c r="AP114" s="299"/>
      <c r="AQ114" s="299"/>
      <c r="AR114" s="299"/>
      <c r="AS114" s="299"/>
      <c r="AT114" s="299"/>
      <c r="AU114" s="299"/>
      <c r="AV114" s="299"/>
      <c r="AW114" s="299"/>
      <c r="AX114" s="299"/>
      <c r="AY114" s="299"/>
      <c r="AZ114" s="299"/>
      <c r="BA114" s="299"/>
      <c r="BB114" s="299"/>
      <c r="BC114" s="299"/>
      <c r="BD114" s="299"/>
      <c r="BE114" s="299"/>
      <c r="BF114" s="299"/>
      <c r="BG114" s="299"/>
      <c r="BH114" s="299"/>
      <c r="BI114" s="299"/>
      <c r="BJ114" s="299"/>
      <c r="BK114" s="299"/>
      <c r="BL114" s="299"/>
      <c r="BM114" s="299"/>
      <c r="BN114" s="299"/>
      <c r="BO114" s="299"/>
      <c r="BP114" s="299"/>
      <c r="BQ114" s="299"/>
      <c r="BR114" s="299"/>
      <c r="BS114" s="299"/>
      <c r="BT114" s="299"/>
      <c r="BU114" s="299"/>
      <c r="BV114" s="299"/>
      <c r="BW114" s="299"/>
      <c r="BX114" s="299"/>
      <c r="BY114" s="299"/>
      <c r="BZ114" s="299"/>
      <c r="CA114" s="299"/>
      <c r="CB114" s="299"/>
      <c r="CC114" s="299"/>
      <c r="CD114" s="299"/>
      <c r="CE114" s="299"/>
      <c r="CF114" s="299"/>
      <c r="CG114" s="299"/>
      <c r="CH114" s="299"/>
      <c r="CI114" s="299"/>
      <c r="CJ114" s="299"/>
      <c r="CK114" s="299"/>
      <c r="CL114" s="299"/>
      <c r="CM114" s="299"/>
      <c r="CN114" s="299"/>
      <c r="CO114" s="299"/>
      <c r="CP114" s="299"/>
      <c r="CQ114" s="299"/>
      <c r="CR114" s="299"/>
      <c r="CS114" s="299"/>
      <c r="CT114" s="299"/>
      <c r="CU114" s="299"/>
      <c r="CV114" s="299"/>
      <c r="CW114" s="299"/>
      <c r="CX114" s="299"/>
      <c r="CY114" s="299"/>
      <c r="DA114" s="300">
        <f t="shared" si="221"/>
        <v>0</v>
      </c>
      <c r="DB114" s="300">
        <f t="shared" si="222"/>
        <v>0</v>
      </c>
      <c r="DC114" s="300">
        <f t="shared" si="223"/>
        <v>0</v>
      </c>
      <c r="DD114" s="300">
        <f t="shared" si="224"/>
        <v>0</v>
      </c>
      <c r="DE114" s="300">
        <f t="shared" si="225"/>
        <v>0</v>
      </c>
      <c r="DF114" s="300">
        <f t="shared" si="226"/>
        <v>0</v>
      </c>
      <c r="DG114" s="300">
        <f t="shared" si="227"/>
        <v>0</v>
      </c>
      <c r="DH114" s="300">
        <f t="shared" si="228"/>
        <v>0</v>
      </c>
      <c r="DI114" s="300">
        <f t="shared" si="229"/>
        <v>0</v>
      </c>
      <c r="DJ114" s="300">
        <f t="shared" si="230"/>
        <v>0</v>
      </c>
      <c r="DK114" s="300">
        <f t="shared" si="231"/>
        <v>0</v>
      </c>
      <c r="DL114" s="300">
        <f t="shared" si="232"/>
        <v>0</v>
      </c>
      <c r="DM114" s="300">
        <f t="shared" si="233"/>
        <v>0</v>
      </c>
      <c r="DN114" s="300">
        <f t="shared" si="234"/>
        <v>0</v>
      </c>
      <c r="DO114" s="300">
        <f t="shared" si="235"/>
        <v>0</v>
      </c>
      <c r="DP114" s="300">
        <f t="shared" si="236"/>
        <v>0</v>
      </c>
      <c r="DQ114" s="300">
        <f t="shared" si="237"/>
        <v>0</v>
      </c>
      <c r="DR114" s="300">
        <f t="shared" si="238"/>
        <v>0</v>
      </c>
      <c r="DS114" s="300">
        <f t="shared" si="239"/>
        <v>0</v>
      </c>
      <c r="DT114" s="300">
        <f t="shared" si="240"/>
        <v>0</v>
      </c>
      <c r="DU114" s="300">
        <f t="shared" si="241"/>
        <v>0</v>
      </c>
      <c r="DV114" s="300">
        <f t="shared" si="242"/>
        <v>0</v>
      </c>
      <c r="DW114" s="300">
        <f t="shared" si="243"/>
        <v>0</v>
      </c>
      <c r="DX114" s="300">
        <f t="shared" si="244"/>
        <v>0</v>
      </c>
      <c r="DY114" s="300">
        <f t="shared" si="245"/>
        <v>0</v>
      </c>
      <c r="DZ114" s="300">
        <f t="shared" si="246"/>
        <v>0</v>
      </c>
      <c r="EA114" s="300">
        <f t="shared" si="247"/>
        <v>0</v>
      </c>
      <c r="EB114" s="300">
        <f t="shared" si="248"/>
        <v>0</v>
      </c>
      <c r="EC114" s="300">
        <f t="shared" si="249"/>
        <v>0</v>
      </c>
      <c r="ED114" s="300">
        <f t="shared" si="250"/>
        <v>0</v>
      </c>
      <c r="EE114" s="300">
        <f t="shared" si="251"/>
        <v>0</v>
      </c>
      <c r="EF114" s="300">
        <f t="shared" si="252"/>
        <v>0</v>
      </c>
      <c r="EG114" s="300">
        <f t="shared" si="253"/>
        <v>0</v>
      </c>
      <c r="EH114" s="300">
        <f t="shared" si="254"/>
        <v>0</v>
      </c>
      <c r="EI114" s="300">
        <f t="shared" si="255"/>
        <v>0</v>
      </c>
      <c r="EJ114" s="300">
        <f t="shared" si="256"/>
        <v>0</v>
      </c>
      <c r="EK114" s="300">
        <f t="shared" si="257"/>
        <v>0</v>
      </c>
      <c r="EL114" s="300">
        <f t="shared" si="258"/>
        <v>0</v>
      </c>
      <c r="EM114" s="300">
        <f t="shared" si="259"/>
        <v>0</v>
      </c>
      <c r="EN114" s="300">
        <f t="shared" si="260"/>
        <v>0</v>
      </c>
      <c r="EO114" s="300">
        <f t="shared" si="261"/>
        <v>0</v>
      </c>
      <c r="EP114" s="300">
        <f t="shared" si="262"/>
        <v>0</v>
      </c>
      <c r="EQ114" s="300">
        <f t="shared" si="263"/>
        <v>0</v>
      </c>
      <c r="ER114" s="300">
        <f t="shared" si="264"/>
        <v>0</v>
      </c>
      <c r="ES114" s="300">
        <f t="shared" si="265"/>
        <v>0</v>
      </c>
      <c r="ET114" s="300">
        <f t="shared" si="266"/>
        <v>0</v>
      </c>
      <c r="EU114" s="300">
        <f t="shared" si="267"/>
        <v>0</v>
      </c>
      <c r="EV114" s="300">
        <f t="shared" si="268"/>
        <v>0</v>
      </c>
      <c r="EW114" s="300">
        <f t="shared" si="269"/>
        <v>0</v>
      </c>
      <c r="EX114" s="300">
        <f t="shared" si="270"/>
        <v>0</v>
      </c>
      <c r="EY114" s="300">
        <f t="shared" si="271"/>
        <v>0</v>
      </c>
      <c r="EZ114" s="300">
        <f t="shared" si="272"/>
        <v>0</v>
      </c>
      <c r="FA114" s="300">
        <f t="shared" si="273"/>
        <v>0</v>
      </c>
      <c r="FB114" s="300">
        <f t="shared" si="274"/>
        <v>0</v>
      </c>
      <c r="FC114" s="300">
        <f t="shared" si="275"/>
        <v>0</v>
      </c>
      <c r="FD114" s="300">
        <f t="shared" si="276"/>
        <v>0</v>
      </c>
      <c r="FE114" s="300">
        <f t="shared" si="277"/>
        <v>0</v>
      </c>
      <c r="FF114" s="300">
        <f t="shared" si="278"/>
        <v>0</v>
      </c>
      <c r="FG114" s="300">
        <f t="shared" si="279"/>
        <v>0</v>
      </c>
      <c r="FH114" s="300">
        <f t="shared" si="280"/>
        <v>0</v>
      </c>
      <c r="FI114" s="300">
        <f t="shared" si="281"/>
        <v>0</v>
      </c>
      <c r="FJ114" s="300">
        <f t="shared" si="282"/>
        <v>0</v>
      </c>
      <c r="FK114" s="300">
        <f t="shared" si="283"/>
        <v>0</v>
      </c>
      <c r="FL114" s="300">
        <f t="shared" si="284"/>
        <v>0</v>
      </c>
      <c r="FM114" s="300">
        <f t="shared" si="285"/>
        <v>0</v>
      </c>
      <c r="FN114" s="300">
        <f t="shared" si="286"/>
        <v>0</v>
      </c>
      <c r="FO114" s="300">
        <f t="shared" si="287"/>
        <v>0</v>
      </c>
      <c r="FP114" s="300">
        <f t="shared" si="288"/>
        <v>0</v>
      </c>
      <c r="FQ114" s="300">
        <f t="shared" si="289"/>
        <v>0</v>
      </c>
      <c r="FR114" s="300">
        <f t="shared" si="290"/>
        <v>0</v>
      </c>
      <c r="FS114" s="300">
        <f t="shared" si="291"/>
        <v>0</v>
      </c>
      <c r="FT114" s="300">
        <f t="shared" si="292"/>
        <v>0</v>
      </c>
      <c r="FU114" s="300">
        <f t="shared" si="293"/>
        <v>0</v>
      </c>
      <c r="FV114" s="300">
        <f t="shared" si="294"/>
        <v>0</v>
      </c>
      <c r="FW114" s="300">
        <f t="shared" si="295"/>
        <v>0</v>
      </c>
      <c r="FX114" s="300">
        <f t="shared" si="296"/>
        <v>0</v>
      </c>
      <c r="FY114" s="300">
        <f t="shared" si="297"/>
        <v>0</v>
      </c>
      <c r="FZ114" s="300">
        <f t="shared" si="298"/>
        <v>0</v>
      </c>
      <c r="GA114" s="300">
        <f t="shared" si="299"/>
        <v>0</v>
      </c>
      <c r="GB114" s="300">
        <f t="shared" si="300"/>
        <v>0</v>
      </c>
      <c r="GC114" s="300">
        <f t="shared" si="301"/>
        <v>0</v>
      </c>
      <c r="GD114" s="300">
        <f t="shared" si="302"/>
        <v>0</v>
      </c>
      <c r="GE114" s="300">
        <f t="shared" si="303"/>
        <v>0</v>
      </c>
      <c r="GF114" s="300">
        <f t="shared" si="304"/>
        <v>0</v>
      </c>
      <c r="GG114" s="300">
        <f t="shared" si="305"/>
        <v>0</v>
      </c>
      <c r="GH114" s="300">
        <f t="shared" si="306"/>
        <v>0</v>
      </c>
      <c r="GI114" s="300">
        <f t="shared" si="307"/>
        <v>0</v>
      </c>
      <c r="GJ114" s="300">
        <f t="shared" si="308"/>
        <v>0</v>
      </c>
      <c r="GK114" s="300">
        <f t="shared" si="309"/>
        <v>0</v>
      </c>
      <c r="GL114" s="300">
        <f t="shared" si="310"/>
        <v>0</v>
      </c>
      <c r="GM114" s="300">
        <f t="shared" si="311"/>
        <v>0</v>
      </c>
      <c r="GN114" s="300">
        <f t="shared" si="312"/>
        <v>0</v>
      </c>
      <c r="GO114" s="300">
        <f t="shared" si="313"/>
        <v>0</v>
      </c>
      <c r="GP114" s="300">
        <f t="shared" si="314"/>
        <v>0</v>
      </c>
      <c r="GQ114" s="300">
        <f t="shared" si="315"/>
        <v>0</v>
      </c>
      <c r="GR114" s="300">
        <f t="shared" si="316"/>
        <v>0</v>
      </c>
      <c r="GT114" s="120" t="str">
        <f>'Key assumptions'!$E$121</f>
        <v>$ Real (2024-2025)</v>
      </c>
      <c r="GU114" s="272"/>
      <c r="GV114" s="272"/>
      <c r="GW114" s="272"/>
      <c r="GX114" s="232">
        <f t="shared" si="415"/>
        <v>0</v>
      </c>
      <c r="GY114" s="232">
        <f t="shared" si="415"/>
        <v>0</v>
      </c>
      <c r="GZ114" s="232">
        <f t="shared" si="415"/>
        <v>0</v>
      </c>
      <c r="HA114" s="232">
        <f t="shared" si="416"/>
        <v>0</v>
      </c>
      <c r="HB114" s="232">
        <f t="shared" si="417"/>
        <v>0</v>
      </c>
      <c r="HC114" s="232">
        <f t="shared" si="417"/>
        <v>0</v>
      </c>
      <c r="HD114" s="232">
        <f t="shared" si="417"/>
        <v>0</v>
      </c>
      <c r="HE114" s="232">
        <f t="shared" si="417"/>
        <v>0</v>
      </c>
      <c r="HF114" s="232">
        <f t="shared" si="317"/>
        <v>0</v>
      </c>
      <c r="HG114" s="232">
        <v>0</v>
      </c>
    </row>
    <row r="115" spans="1:215" x14ac:dyDescent="0.2">
      <c r="F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59"/>
      <c r="AC115" s="259"/>
      <c r="AD115" s="259"/>
      <c r="AE115" s="259"/>
      <c r="AF115" s="259"/>
      <c r="AG115" s="259"/>
      <c r="AH115" s="259"/>
      <c r="AI115" s="259"/>
      <c r="AJ115" s="259"/>
      <c r="AK115" s="259"/>
      <c r="AL115" s="259"/>
      <c r="AM115" s="259"/>
      <c r="AN115" s="259"/>
      <c r="AO115" s="259"/>
      <c r="AP115" s="259"/>
      <c r="AQ115" s="259"/>
      <c r="AR115" s="259"/>
      <c r="AS115" s="259"/>
      <c r="AT115" s="259"/>
      <c r="AU115" s="259"/>
      <c r="AV115" s="259"/>
      <c r="AW115" s="259"/>
      <c r="AX115" s="259"/>
      <c r="AY115" s="259"/>
      <c r="AZ115" s="259"/>
      <c r="BA115" s="259"/>
      <c r="BB115" s="259"/>
      <c r="BC115" s="259"/>
      <c r="BD115" s="259"/>
      <c r="BE115" s="259"/>
      <c r="BF115" s="259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59"/>
      <c r="BQ115" s="259"/>
      <c r="BR115" s="259"/>
      <c r="BS115" s="259"/>
      <c r="BT115" s="259"/>
      <c r="BU115" s="259"/>
      <c r="BV115" s="259"/>
      <c r="BW115" s="259"/>
      <c r="BX115" s="259"/>
      <c r="BY115" s="259"/>
      <c r="BZ115" s="259"/>
      <c r="CA115" s="259"/>
      <c r="CB115" s="259"/>
      <c r="CC115" s="259"/>
      <c r="CD115" s="259"/>
      <c r="CE115" s="259"/>
      <c r="CF115" s="259"/>
      <c r="CG115" s="259"/>
      <c r="CH115" s="259"/>
      <c r="CI115" s="259"/>
      <c r="CJ115" s="259"/>
      <c r="CK115" s="259"/>
      <c r="CL115" s="259"/>
      <c r="CM115" s="259"/>
      <c r="CN115" s="259"/>
      <c r="CO115" s="259"/>
      <c r="CP115" s="259"/>
      <c r="CQ115" s="259"/>
      <c r="CR115" s="259"/>
      <c r="CS115" s="259"/>
      <c r="CT115" s="259"/>
      <c r="CU115" s="259"/>
      <c r="CV115" s="259"/>
      <c r="CW115" s="259"/>
      <c r="CX115" s="259"/>
      <c r="CY115" s="259"/>
    </row>
    <row r="116" spans="1:215" x14ac:dyDescent="0.2">
      <c r="A116" s="120" t="s">
        <v>206</v>
      </c>
      <c r="F116" s="259"/>
      <c r="H116" s="259">
        <f>MATCH(H1,'Key assumptions'!$I$16:$Q$16,0)</f>
        <v>2</v>
      </c>
      <c r="I116" s="259">
        <f>MATCH(I1,'Key assumptions'!$I$16:$Q$16,0)</f>
        <v>2</v>
      </c>
      <c r="J116" s="259">
        <f>MATCH(J1,'Key assumptions'!$I$16:$Q$16,0)</f>
        <v>2</v>
      </c>
      <c r="K116" s="259">
        <f>MATCH(K1,'Key assumptions'!$I$16:$Q$16,0)</f>
        <v>2</v>
      </c>
      <c r="L116" s="259">
        <f>MATCH(L1,'Key assumptions'!$I$16:$Q$16,0)</f>
        <v>2</v>
      </c>
      <c r="M116" s="259">
        <f>MATCH(M1,'Key assumptions'!$I$16:$Q$16,0)</f>
        <v>2</v>
      </c>
      <c r="N116" s="259">
        <f>MATCH(N1,'Key assumptions'!$I$16:$Q$16,0)</f>
        <v>2</v>
      </c>
      <c r="O116" s="259">
        <f>MATCH(O1,'Key assumptions'!$I$16:$Q$16,0)</f>
        <v>2</v>
      </c>
      <c r="P116" s="259">
        <f>MATCH(P1,'Key assumptions'!$I$16:$Q$16,0)</f>
        <v>2</v>
      </c>
      <c r="Q116" s="259">
        <f>MATCH(Q1,'Key assumptions'!$I$16:$Q$16,0)</f>
        <v>2</v>
      </c>
      <c r="R116" s="259">
        <f>MATCH(R1,'Key assumptions'!$I$16:$Q$16,0)</f>
        <v>2</v>
      </c>
      <c r="S116" s="259">
        <f>MATCH(S1,'Key assumptions'!$I$16:$Q$16,0)</f>
        <v>2</v>
      </c>
      <c r="T116" s="259">
        <f>MATCH(T1,'Key assumptions'!$I$16:$Q$16,0)</f>
        <v>3</v>
      </c>
      <c r="U116" s="259">
        <f>MATCH(U1,'Key assumptions'!$I$16:$Q$16,0)</f>
        <v>3</v>
      </c>
      <c r="V116" s="259">
        <f>MATCH(V1,'Key assumptions'!$I$16:$Q$16,0)</f>
        <v>3</v>
      </c>
      <c r="W116" s="259">
        <f>MATCH(W1,'Key assumptions'!$I$16:$Q$16,0)</f>
        <v>3</v>
      </c>
      <c r="X116" s="259">
        <f>MATCH(X1,'Key assumptions'!$I$16:$Q$16,0)</f>
        <v>3</v>
      </c>
      <c r="Y116" s="259">
        <f>MATCH(Y1,'Key assumptions'!$I$16:$Q$16,0)</f>
        <v>3</v>
      </c>
      <c r="Z116" s="259">
        <f>MATCH(Z1,'Key assumptions'!$I$16:$Q$16,0)</f>
        <v>3</v>
      </c>
      <c r="AA116" s="259">
        <f>MATCH(AA1,'Key assumptions'!$I$16:$Q$16,0)</f>
        <v>3</v>
      </c>
      <c r="AB116" s="259">
        <f>MATCH(AB1,'Key assumptions'!$I$16:$Q$16,0)</f>
        <v>3</v>
      </c>
      <c r="AC116" s="259">
        <f>MATCH(AC1,'Key assumptions'!$I$16:$Q$16,0)</f>
        <v>3</v>
      </c>
      <c r="AD116" s="259">
        <f>MATCH(AD1,'Key assumptions'!$I$16:$Q$16,0)</f>
        <v>3</v>
      </c>
      <c r="AE116" s="259">
        <f>MATCH(AE1,'Key assumptions'!$I$16:$Q$16,0)</f>
        <v>3</v>
      </c>
      <c r="AF116" s="259">
        <f>MATCH(AF1,'Key assumptions'!$I$16:$Q$16,0)</f>
        <v>4</v>
      </c>
      <c r="AG116" s="259">
        <f>MATCH(AG1,'Key assumptions'!$I$16:$Q$16,0)</f>
        <v>4</v>
      </c>
      <c r="AH116" s="259">
        <f>MATCH(AH1,'Key assumptions'!$I$16:$Q$16,0)</f>
        <v>4</v>
      </c>
      <c r="AI116" s="259">
        <f>MATCH(AI1,'Key assumptions'!$I$16:$Q$16,0)</f>
        <v>4</v>
      </c>
      <c r="AJ116" s="259">
        <f>MATCH(AJ1,'Key assumptions'!$I$16:$Q$16,0)</f>
        <v>4</v>
      </c>
      <c r="AK116" s="259">
        <f>MATCH(AK1,'Key assumptions'!$I$16:$Q$16,0)</f>
        <v>4</v>
      </c>
      <c r="AL116" s="259">
        <f>MATCH(AL1,'Key assumptions'!$I$16:$Q$16,0)</f>
        <v>4</v>
      </c>
      <c r="AM116" s="259">
        <f>MATCH(AM1,'Key assumptions'!$I$16:$Q$16,0)</f>
        <v>4</v>
      </c>
      <c r="AN116" s="259">
        <f>MATCH(AN1,'Key assumptions'!$I$16:$Q$16,0)</f>
        <v>4</v>
      </c>
      <c r="AO116" s="259">
        <f>MATCH(AO1,'Key assumptions'!$I$16:$Q$16,0)</f>
        <v>4</v>
      </c>
      <c r="AP116" s="259">
        <f>MATCH(AP1,'Key assumptions'!$I$16:$Q$16,0)</f>
        <v>4</v>
      </c>
      <c r="AQ116" s="259">
        <f>MATCH(AQ1,'Key assumptions'!$I$16:$Q$16,0)</f>
        <v>4</v>
      </c>
      <c r="AR116" s="259">
        <f>MATCH(AR1,'Key assumptions'!$I$16:$Q$16,0)</f>
        <v>5</v>
      </c>
      <c r="AS116" s="259">
        <f>MATCH(AS1,'Key assumptions'!$I$16:$Q$16,0)</f>
        <v>5</v>
      </c>
      <c r="AT116" s="259">
        <f>MATCH(AT1,'Key assumptions'!$I$16:$Q$16,0)</f>
        <v>5</v>
      </c>
      <c r="AU116" s="259">
        <f>MATCH(AU1,'Key assumptions'!$I$16:$Q$16,0)</f>
        <v>5</v>
      </c>
      <c r="AV116" s="259">
        <f>MATCH(AV1,'Key assumptions'!$I$16:$Q$16,0)</f>
        <v>5</v>
      </c>
      <c r="AW116" s="259">
        <f>MATCH(AW1,'Key assumptions'!$I$16:$Q$16,0)</f>
        <v>5</v>
      </c>
      <c r="AX116" s="259">
        <f>MATCH(AX1,'Key assumptions'!$I$16:$Q$16,0)</f>
        <v>5</v>
      </c>
      <c r="AY116" s="259">
        <f>MATCH(AY1,'Key assumptions'!$I$16:$Q$16,0)</f>
        <v>5</v>
      </c>
      <c r="AZ116" s="259">
        <f>MATCH(AZ1,'Key assumptions'!$I$16:$Q$16,0)</f>
        <v>5</v>
      </c>
      <c r="BA116" s="259">
        <f>MATCH(BA1,'Key assumptions'!$I$16:$Q$16,0)</f>
        <v>5</v>
      </c>
      <c r="BB116" s="259">
        <f>MATCH(BB1,'Key assumptions'!$I$16:$Q$16,0)</f>
        <v>5</v>
      </c>
      <c r="BC116" s="259">
        <f>MATCH(BC1,'Key assumptions'!$I$16:$Q$16,0)</f>
        <v>5</v>
      </c>
      <c r="BD116" s="259">
        <f>MATCH(BD1,'Key assumptions'!$I$16:$Q$16,0)</f>
        <v>6</v>
      </c>
      <c r="BE116" s="259">
        <f>MATCH(BE1,'Key assumptions'!$I$16:$Q$16,0)</f>
        <v>6</v>
      </c>
      <c r="BF116" s="259">
        <f>MATCH(BF1,'Key assumptions'!$I$16:$Q$16,0)</f>
        <v>6</v>
      </c>
      <c r="BG116" s="259">
        <f>MATCH(BG1,'Key assumptions'!$I$16:$Q$16,0)</f>
        <v>6</v>
      </c>
      <c r="BH116" s="259">
        <f>MATCH(BH1,'Key assumptions'!$I$16:$Q$16,0)</f>
        <v>6</v>
      </c>
      <c r="BI116" s="259">
        <f>MATCH(BI1,'Key assumptions'!$I$16:$Q$16,0)</f>
        <v>6</v>
      </c>
      <c r="BJ116" s="259">
        <f>MATCH(BJ1,'Key assumptions'!$I$16:$Q$16,0)</f>
        <v>6</v>
      </c>
      <c r="BK116" s="259">
        <f>MATCH(BK1,'Key assumptions'!$I$16:$Q$16,0)</f>
        <v>6</v>
      </c>
      <c r="BL116" s="259">
        <f>MATCH(BL1,'Key assumptions'!$I$16:$Q$16,0)</f>
        <v>6</v>
      </c>
      <c r="BM116" s="259">
        <f>MATCH(BM1,'Key assumptions'!$I$16:$Q$16,0)</f>
        <v>6</v>
      </c>
      <c r="BN116" s="259">
        <f>MATCH(BN1,'Key assumptions'!$I$16:$Q$16,0)</f>
        <v>6</v>
      </c>
      <c r="BO116" s="259">
        <f>MATCH(BO1,'Key assumptions'!$I$16:$Q$16,0)</f>
        <v>6</v>
      </c>
      <c r="BP116" s="259">
        <f>MATCH(BP1,'Key assumptions'!$I$16:$Q$16,0)</f>
        <v>7</v>
      </c>
      <c r="BQ116" s="259">
        <f>MATCH(BQ1,'Key assumptions'!$I$16:$Q$16,0)</f>
        <v>7</v>
      </c>
      <c r="BR116" s="259">
        <f>MATCH(BR1,'Key assumptions'!$I$16:$Q$16,0)</f>
        <v>7</v>
      </c>
      <c r="BS116" s="259">
        <f>MATCH(BS1,'Key assumptions'!$I$16:$Q$16,0)</f>
        <v>7</v>
      </c>
      <c r="BT116" s="259">
        <f>MATCH(BT1,'Key assumptions'!$I$16:$Q$16,0)</f>
        <v>7</v>
      </c>
      <c r="BU116" s="259">
        <f>MATCH(BU1,'Key assumptions'!$I$16:$Q$16,0)</f>
        <v>7</v>
      </c>
      <c r="BV116" s="259">
        <f>MATCH(BV1,'Key assumptions'!$I$16:$Q$16,0)</f>
        <v>7</v>
      </c>
      <c r="BW116" s="259">
        <f>MATCH(BW1,'Key assumptions'!$I$16:$Q$16,0)</f>
        <v>7</v>
      </c>
      <c r="BX116" s="259">
        <f>MATCH(BX1,'Key assumptions'!$I$16:$Q$16,0)</f>
        <v>7</v>
      </c>
      <c r="BY116" s="259">
        <f>MATCH(BY1,'Key assumptions'!$I$16:$Q$16,0)</f>
        <v>7</v>
      </c>
      <c r="BZ116" s="259">
        <f>MATCH(BZ1,'Key assumptions'!$I$16:$Q$16,0)</f>
        <v>7</v>
      </c>
      <c r="CA116" s="259">
        <f>MATCH(CA1,'Key assumptions'!$I$16:$Q$16,0)</f>
        <v>7</v>
      </c>
      <c r="CB116" s="259">
        <f>MATCH(CB1,'Key assumptions'!$I$16:$Q$16,0)</f>
        <v>8</v>
      </c>
      <c r="CC116" s="259">
        <f>MATCH(CC1,'Key assumptions'!$I$16:$Q$16,0)</f>
        <v>8</v>
      </c>
      <c r="CD116" s="259">
        <f>MATCH(CD1,'Key assumptions'!$I$16:$Q$16,0)</f>
        <v>8</v>
      </c>
      <c r="CE116" s="259">
        <f>MATCH(CE1,'Key assumptions'!$I$16:$Q$16,0)</f>
        <v>8</v>
      </c>
      <c r="CF116" s="259">
        <f>MATCH(CF1,'Key assumptions'!$I$16:$Q$16,0)</f>
        <v>8</v>
      </c>
      <c r="CG116" s="259">
        <f>MATCH(CG1,'Key assumptions'!$I$16:$Q$16,0)</f>
        <v>8</v>
      </c>
      <c r="CH116" s="259">
        <f>MATCH(CH1,'Key assumptions'!$I$16:$Q$16,0)</f>
        <v>8</v>
      </c>
      <c r="CI116" s="259">
        <f>MATCH(CI1,'Key assumptions'!$I$16:$Q$16,0)</f>
        <v>8</v>
      </c>
      <c r="CJ116" s="259">
        <f>MATCH(CJ1,'Key assumptions'!$I$16:$Q$16,0)</f>
        <v>8</v>
      </c>
      <c r="CK116" s="259">
        <f>MATCH(CK1,'Key assumptions'!$I$16:$Q$16,0)</f>
        <v>8</v>
      </c>
      <c r="CL116" s="259">
        <f>MATCH(CL1,'Key assumptions'!$I$16:$Q$16,0)</f>
        <v>8</v>
      </c>
      <c r="CM116" s="259">
        <f>MATCH(CM1,'Key assumptions'!$I$16:$Q$16,0)</f>
        <v>8</v>
      </c>
      <c r="CN116" s="259">
        <f>MATCH(CN1,'Key assumptions'!$I$16:$Q$16,0)</f>
        <v>9</v>
      </c>
      <c r="CO116" s="259">
        <f>MATCH(CO1,'Key assumptions'!$I$16:$Q$16,0)</f>
        <v>9</v>
      </c>
      <c r="CP116" s="259">
        <f>MATCH(CP1,'Key assumptions'!$I$16:$Q$16,0)</f>
        <v>9</v>
      </c>
      <c r="CQ116" s="259">
        <f>MATCH(CQ1,'Key assumptions'!$I$16:$Q$16,0)</f>
        <v>9</v>
      </c>
      <c r="CR116" s="259">
        <f>MATCH(CR1,'Key assumptions'!$I$16:$Q$16,0)</f>
        <v>9</v>
      </c>
      <c r="CS116" s="259">
        <f>MATCH(CS1,'Key assumptions'!$I$16:$Q$16,0)</f>
        <v>9</v>
      </c>
      <c r="CT116" s="259">
        <f>MATCH(CT1,'Key assumptions'!$I$16:$Q$16,0)</f>
        <v>9</v>
      </c>
      <c r="CU116" s="259">
        <f>MATCH(CU1,'Key assumptions'!$I$16:$Q$16,0)</f>
        <v>9</v>
      </c>
      <c r="CV116" s="259">
        <f>MATCH(CV1,'Key assumptions'!$I$16:$Q$16,0)</f>
        <v>9</v>
      </c>
      <c r="CW116" s="259">
        <f>MATCH(CW1,'Key assumptions'!$I$16:$Q$16,0)</f>
        <v>9</v>
      </c>
      <c r="CX116" s="259">
        <f>MATCH(CX1,'Key assumptions'!$I$16:$Q$16,0)</f>
        <v>9</v>
      </c>
      <c r="CY116" s="259">
        <f>MATCH(CY1,'Key assumptions'!$I$16:$Q$16,0)</f>
        <v>9</v>
      </c>
    </row>
    <row r="117" spans="1:215" x14ac:dyDescent="0.2">
      <c r="F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  <c r="AP117" s="259"/>
      <c r="AQ117" s="259"/>
      <c r="AR117" s="259"/>
      <c r="AS117" s="259"/>
      <c r="AT117" s="259"/>
      <c r="AU117" s="259"/>
      <c r="AV117" s="259"/>
      <c r="AW117" s="259"/>
      <c r="AX117" s="259"/>
      <c r="AY117" s="259"/>
      <c r="AZ117" s="259"/>
      <c r="BA117" s="259"/>
      <c r="BB117" s="259"/>
      <c r="BC117" s="259"/>
      <c r="BD117" s="259"/>
      <c r="BE117" s="259"/>
      <c r="BF117" s="259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59"/>
      <c r="BQ117" s="259"/>
      <c r="BR117" s="259"/>
      <c r="BS117" s="259"/>
      <c r="BT117" s="259"/>
      <c r="BU117" s="259"/>
      <c r="BV117" s="259"/>
      <c r="BW117" s="259"/>
      <c r="BX117" s="259"/>
      <c r="BY117" s="259"/>
      <c r="BZ117" s="259"/>
      <c r="CA117" s="259"/>
      <c r="CB117" s="259"/>
      <c r="CC117" s="259"/>
      <c r="CD117" s="259"/>
      <c r="CE117" s="259"/>
      <c r="CF117" s="259"/>
      <c r="CG117" s="259"/>
      <c r="CH117" s="259"/>
      <c r="CI117" s="259"/>
      <c r="CJ117" s="259"/>
      <c r="CK117" s="259"/>
      <c r="CL117" s="259"/>
      <c r="CM117" s="259"/>
      <c r="CN117" s="259"/>
      <c r="CO117" s="259"/>
      <c r="CP117" s="259"/>
      <c r="CQ117" s="259"/>
      <c r="CR117" s="259"/>
      <c r="CS117" s="259"/>
      <c r="CT117" s="259"/>
      <c r="CU117" s="259"/>
      <c r="CV117" s="259"/>
      <c r="CW117" s="259"/>
      <c r="CX117" s="259"/>
    </row>
    <row r="118" spans="1:215" x14ac:dyDescent="0.2">
      <c r="F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  <c r="AP118" s="259"/>
      <c r="AQ118" s="259"/>
      <c r="AR118" s="259"/>
      <c r="AS118" s="259"/>
      <c r="AT118" s="259"/>
      <c r="AU118" s="259"/>
      <c r="AV118" s="259"/>
      <c r="AW118" s="259"/>
      <c r="AX118" s="259"/>
      <c r="AY118" s="259"/>
      <c r="AZ118" s="259"/>
      <c r="BA118" s="259"/>
      <c r="BB118" s="259"/>
      <c r="BC118" s="259"/>
      <c r="BD118" s="259"/>
      <c r="BE118" s="259"/>
      <c r="BF118" s="259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59"/>
      <c r="BQ118" s="259"/>
      <c r="BR118" s="259"/>
      <c r="BS118" s="259"/>
      <c r="BT118" s="259"/>
      <c r="BU118" s="259"/>
      <c r="BV118" s="259"/>
      <c r="BW118" s="259"/>
      <c r="BX118" s="259"/>
      <c r="BY118" s="259"/>
      <c r="BZ118" s="259"/>
      <c r="CA118" s="259"/>
      <c r="CB118" s="259"/>
      <c r="CC118" s="259"/>
      <c r="CD118" s="259"/>
      <c r="CE118" s="259"/>
      <c r="CF118" s="259"/>
      <c r="CG118" s="259"/>
      <c r="CH118" s="259"/>
      <c r="CI118" s="259"/>
      <c r="CJ118" s="259"/>
      <c r="CK118" s="259"/>
      <c r="CL118" s="259"/>
      <c r="CM118" s="259"/>
      <c r="CN118" s="259"/>
      <c r="CO118" s="259"/>
      <c r="CP118" s="259"/>
      <c r="CQ118" s="259"/>
      <c r="CR118" s="259"/>
      <c r="CS118" s="259"/>
      <c r="CT118" s="259"/>
      <c r="CU118" s="259"/>
      <c r="CV118" s="259"/>
      <c r="CW118" s="259"/>
      <c r="CX118" s="259"/>
    </row>
    <row r="119" spans="1:215" x14ac:dyDescent="0.2">
      <c r="F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  <c r="AA119" s="259"/>
      <c r="AB119" s="259"/>
      <c r="AC119" s="259"/>
      <c r="AD119" s="259"/>
      <c r="AE119" s="259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59"/>
      <c r="AP119" s="259"/>
      <c r="AQ119" s="259"/>
      <c r="AR119" s="259"/>
      <c r="AS119" s="259"/>
      <c r="AT119" s="259"/>
      <c r="AU119" s="259"/>
      <c r="AV119" s="259"/>
      <c r="AW119" s="259"/>
      <c r="AX119" s="259"/>
      <c r="AY119" s="259"/>
      <c r="AZ119" s="259"/>
      <c r="BA119" s="259"/>
      <c r="BB119" s="259"/>
      <c r="BC119" s="259"/>
      <c r="BD119" s="259"/>
      <c r="BE119" s="259"/>
      <c r="BF119" s="259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59"/>
      <c r="BQ119" s="259"/>
      <c r="BR119" s="259"/>
      <c r="BS119" s="259"/>
      <c r="BT119" s="259"/>
      <c r="BU119" s="259"/>
      <c r="BV119" s="259"/>
      <c r="BW119" s="259"/>
      <c r="BX119" s="259"/>
      <c r="BY119" s="259"/>
      <c r="BZ119" s="259"/>
      <c r="CA119" s="259"/>
      <c r="CB119" s="259"/>
      <c r="CC119" s="259"/>
      <c r="CD119" s="259"/>
      <c r="CE119" s="259"/>
      <c r="CF119" s="259"/>
      <c r="CG119" s="259"/>
      <c r="CH119" s="259"/>
      <c r="CI119" s="259"/>
      <c r="CJ119" s="259"/>
      <c r="CK119" s="259"/>
      <c r="CL119" s="259"/>
      <c r="CM119" s="259"/>
      <c r="CN119" s="259"/>
      <c r="CO119" s="259"/>
      <c r="CP119" s="259"/>
      <c r="CQ119" s="259"/>
      <c r="CR119" s="259"/>
      <c r="CS119" s="259"/>
      <c r="CT119" s="259"/>
      <c r="CU119" s="259"/>
      <c r="CV119" s="259"/>
      <c r="CW119" s="259"/>
      <c r="CX119" s="259"/>
    </row>
    <row r="120" spans="1:215" x14ac:dyDescent="0.2">
      <c r="F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59"/>
      <c r="AC120" s="259"/>
      <c r="AD120" s="259"/>
      <c r="AE120" s="259"/>
      <c r="AF120" s="259"/>
      <c r="AG120" s="259"/>
      <c r="AH120" s="259"/>
      <c r="AI120" s="259"/>
      <c r="AJ120" s="259"/>
      <c r="AK120" s="259"/>
      <c r="AL120" s="259"/>
      <c r="AM120" s="259"/>
      <c r="AN120" s="259"/>
      <c r="AO120" s="259"/>
      <c r="AP120" s="259"/>
      <c r="AQ120" s="259"/>
      <c r="AR120" s="259"/>
      <c r="AS120" s="259"/>
      <c r="AT120" s="259"/>
      <c r="AU120" s="259"/>
      <c r="AV120" s="259"/>
      <c r="AW120" s="259"/>
      <c r="AX120" s="259"/>
      <c r="AY120" s="259"/>
      <c r="AZ120" s="259"/>
      <c r="BA120" s="259"/>
      <c r="BB120" s="259"/>
      <c r="BC120" s="259"/>
      <c r="BD120" s="259"/>
      <c r="BE120" s="259"/>
      <c r="BF120" s="259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59"/>
      <c r="BQ120" s="259"/>
      <c r="BR120" s="259"/>
      <c r="BS120" s="259"/>
      <c r="BT120" s="259"/>
      <c r="BU120" s="259"/>
      <c r="BV120" s="259"/>
      <c r="BW120" s="259"/>
      <c r="BX120" s="259"/>
      <c r="BY120" s="259"/>
      <c r="BZ120" s="259"/>
      <c r="CA120" s="259"/>
      <c r="CB120" s="259"/>
      <c r="CC120" s="259"/>
      <c r="CD120" s="259"/>
      <c r="CE120" s="259"/>
      <c r="CF120" s="259"/>
      <c r="CG120" s="259"/>
      <c r="CH120" s="259"/>
      <c r="CI120" s="259"/>
      <c r="CJ120" s="259"/>
      <c r="CK120" s="259"/>
      <c r="CL120" s="259"/>
      <c r="CM120" s="259"/>
      <c r="CN120" s="259"/>
      <c r="CO120" s="259"/>
      <c r="CP120" s="259"/>
      <c r="CQ120" s="259"/>
      <c r="CR120" s="259"/>
      <c r="CS120" s="259"/>
      <c r="CT120" s="259"/>
      <c r="CU120" s="259"/>
      <c r="CV120" s="259"/>
      <c r="CW120" s="259"/>
      <c r="CX120" s="259"/>
    </row>
    <row r="121" spans="1:215" x14ac:dyDescent="0.2">
      <c r="F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59"/>
      <c r="AC121" s="259"/>
      <c r="AD121" s="259"/>
      <c r="AE121" s="259"/>
      <c r="AF121" s="259"/>
      <c r="AG121" s="259"/>
      <c r="AH121" s="259"/>
      <c r="AI121" s="259"/>
      <c r="AJ121" s="259"/>
      <c r="AK121" s="259"/>
      <c r="AL121" s="259"/>
      <c r="AM121" s="259"/>
      <c r="AN121" s="259"/>
      <c r="AO121" s="259"/>
      <c r="AP121" s="259"/>
      <c r="AQ121" s="259"/>
      <c r="AR121" s="259"/>
      <c r="AS121" s="259"/>
      <c r="AT121" s="259"/>
      <c r="AU121" s="259"/>
      <c r="AV121" s="259"/>
      <c r="AW121" s="259"/>
      <c r="AX121" s="259"/>
      <c r="AY121" s="259"/>
      <c r="AZ121" s="259"/>
      <c r="BA121" s="259"/>
      <c r="BB121" s="259"/>
      <c r="BC121" s="259"/>
      <c r="BD121" s="259"/>
      <c r="BE121" s="259"/>
      <c r="BF121" s="259"/>
      <c r="BG121" s="259"/>
      <c r="BH121" s="259"/>
      <c r="BI121" s="259"/>
      <c r="BJ121" s="259"/>
      <c r="BK121" s="259"/>
      <c r="BL121" s="259"/>
      <c r="BM121" s="259"/>
      <c r="BN121" s="259"/>
      <c r="BO121" s="259"/>
      <c r="BP121" s="259"/>
      <c r="BQ121" s="259"/>
      <c r="BR121" s="259"/>
      <c r="BS121" s="259"/>
      <c r="BT121" s="259"/>
      <c r="BU121" s="259"/>
      <c r="BV121" s="259"/>
      <c r="BW121" s="259"/>
      <c r="BX121" s="259"/>
      <c r="BY121" s="259"/>
      <c r="BZ121" s="259"/>
      <c r="CA121" s="259"/>
      <c r="CB121" s="259"/>
      <c r="CC121" s="259"/>
      <c r="CD121" s="259"/>
      <c r="CE121" s="259"/>
      <c r="CF121" s="259"/>
      <c r="CG121" s="259"/>
      <c r="CH121" s="259"/>
      <c r="CI121" s="259"/>
      <c r="CJ121" s="259"/>
      <c r="CK121" s="259"/>
      <c r="CL121" s="259"/>
      <c r="CM121" s="259"/>
      <c r="CN121" s="259"/>
      <c r="CO121" s="259"/>
      <c r="CP121" s="259"/>
      <c r="CQ121" s="259"/>
      <c r="CR121" s="259"/>
      <c r="CS121" s="259"/>
      <c r="CT121" s="259"/>
      <c r="CU121" s="259"/>
      <c r="CV121" s="259"/>
      <c r="CW121" s="259"/>
      <c r="CX121" s="259"/>
    </row>
    <row r="122" spans="1:215" x14ac:dyDescent="0.2">
      <c r="F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59"/>
      <c r="AC122" s="259"/>
      <c r="AD122" s="259"/>
      <c r="AE122" s="259"/>
      <c r="AF122" s="259"/>
      <c r="AG122" s="259"/>
      <c r="AH122" s="259"/>
      <c r="AI122" s="259"/>
      <c r="AJ122" s="259"/>
      <c r="AK122" s="259"/>
      <c r="AL122" s="259"/>
      <c r="AM122" s="259"/>
      <c r="AN122" s="259"/>
      <c r="AO122" s="259"/>
      <c r="AP122" s="259"/>
      <c r="AQ122" s="259"/>
      <c r="AR122" s="259"/>
      <c r="AS122" s="259"/>
      <c r="AT122" s="259"/>
      <c r="AU122" s="259"/>
      <c r="AV122" s="259"/>
      <c r="AW122" s="259"/>
      <c r="AX122" s="259"/>
      <c r="AY122" s="259"/>
      <c r="AZ122" s="259"/>
      <c r="BA122" s="259"/>
      <c r="BB122" s="259"/>
      <c r="BC122" s="259"/>
      <c r="BD122" s="259"/>
      <c r="BE122" s="259"/>
      <c r="BF122" s="259"/>
      <c r="BG122" s="259"/>
      <c r="BH122" s="259"/>
      <c r="BI122" s="259"/>
      <c r="BJ122" s="259"/>
      <c r="BK122" s="259"/>
      <c r="BL122" s="259"/>
      <c r="BM122" s="259"/>
      <c r="BN122" s="259"/>
      <c r="BO122" s="259"/>
      <c r="BP122" s="259"/>
      <c r="BQ122" s="259"/>
      <c r="BR122" s="259"/>
      <c r="BS122" s="259"/>
      <c r="BT122" s="259"/>
      <c r="BU122" s="259"/>
      <c r="BV122" s="259"/>
      <c r="BW122" s="259"/>
      <c r="BX122" s="259"/>
      <c r="BY122" s="259"/>
      <c r="BZ122" s="259"/>
      <c r="CA122" s="259"/>
      <c r="CB122" s="259"/>
      <c r="CC122" s="259"/>
      <c r="CD122" s="259"/>
      <c r="CE122" s="259"/>
      <c r="CF122" s="259"/>
      <c r="CG122" s="259"/>
      <c r="CH122" s="259"/>
      <c r="CI122" s="259"/>
      <c r="CJ122" s="259"/>
      <c r="CK122" s="259"/>
      <c r="CL122" s="259"/>
      <c r="CM122" s="259"/>
      <c r="CN122" s="259"/>
      <c r="CO122" s="259"/>
      <c r="CP122" s="259"/>
      <c r="CQ122" s="259"/>
      <c r="CR122" s="259"/>
      <c r="CS122" s="259"/>
      <c r="CT122" s="259"/>
      <c r="CU122" s="259"/>
      <c r="CV122" s="259"/>
      <c r="CW122" s="259"/>
      <c r="CX122" s="259"/>
    </row>
    <row r="123" spans="1:215" x14ac:dyDescent="0.2">
      <c r="F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9"/>
      <c r="AM123" s="259"/>
      <c r="AN123" s="259"/>
      <c r="AO123" s="259"/>
      <c r="AP123" s="259"/>
      <c r="AQ123" s="259"/>
      <c r="AR123" s="259"/>
      <c r="AS123" s="259"/>
      <c r="AT123" s="259"/>
      <c r="AU123" s="259"/>
      <c r="AV123" s="259"/>
      <c r="AW123" s="259"/>
      <c r="AX123" s="259"/>
      <c r="AY123" s="259"/>
      <c r="AZ123" s="259"/>
      <c r="BA123" s="259"/>
      <c r="BB123" s="259"/>
      <c r="BC123" s="259"/>
      <c r="BD123" s="259"/>
      <c r="BE123" s="259"/>
      <c r="BF123" s="259"/>
      <c r="BG123" s="259"/>
      <c r="BH123" s="259"/>
      <c r="BI123" s="259"/>
      <c r="BJ123" s="259"/>
      <c r="BK123" s="259"/>
      <c r="BL123" s="259"/>
      <c r="BM123" s="259"/>
      <c r="BN123" s="259"/>
      <c r="BO123" s="259"/>
      <c r="BP123" s="259"/>
      <c r="BQ123" s="259"/>
      <c r="BR123" s="259"/>
      <c r="BS123" s="259"/>
      <c r="BT123" s="259"/>
      <c r="BU123" s="259"/>
      <c r="BV123" s="259"/>
      <c r="BW123" s="259"/>
      <c r="BX123" s="259"/>
      <c r="BY123" s="259"/>
      <c r="BZ123" s="259"/>
      <c r="CA123" s="259"/>
      <c r="CB123" s="259"/>
      <c r="CC123" s="259"/>
      <c r="CD123" s="259"/>
      <c r="CE123" s="259"/>
      <c r="CF123" s="259"/>
      <c r="CG123" s="259"/>
      <c r="CH123" s="259"/>
      <c r="CI123" s="259"/>
      <c r="CJ123" s="259"/>
      <c r="CK123" s="259"/>
      <c r="CL123" s="259"/>
      <c r="CM123" s="259"/>
      <c r="CN123" s="259"/>
      <c r="CO123" s="259"/>
      <c r="CP123" s="259"/>
      <c r="CQ123" s="259"/>
      <c r="CR123" s="259"/>
      <c r="CS123" s="259"/>
      <c r="CT123" s="259"/>
      <c r="CU123" s="259"/>
      <c r="CV123" s="259"/>
      <c r="CW123" s="259"/>
      <c r="CX123" s="259"/>
    </row>
    <row r="124" spans="1:215" x14ac:dyDescent="0.2">
      <c r="F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  <c r="AA124" s="259"/>
      <c r="AB124" s="259"/>
      <c r="AC124" s="259"/>
      <c r="AD124" s="259"/>
      <c r="AE124" s="259"/>
      <c r="AF124" s="259"/>
      <c r="AG124" s="259"/>
      <c r="AH124" s="259"/>
      <c r="AI124" s="259"/>
      <c r="AJ124" s="259"/>
      <c r="AK124" s="259"/>
      <c r="AL124" s="259"/>
      <c r="AM124" s="259"/>
      <c r="AN124" s="259"/>
      <c r="AO124" s="259"/>
      <c r="AP124" s="259"/>
      <c r="AQ124" s="259"/>
      <c r="AR124" s="259"/>
      <c r="AS124" s="259"/>
      <c r="AT124" s="259"/>
      <c r="AU124" s="259"/>
      <c r="AV124" s="259"/>
      <c r="AW124" s="259"/>
      <c r="AX124" s="259"/>
      <c r="AY124" s="259"/>
      <c r="AZ124" s="259"/>
      <c r="BA124" s="259"/>
      <c r="BB124" s="259"/>
      <c r="BC124" s="259"/>
      <c r="BD124" s="259"/>
      <c r="BE124" s="259"/>
      <c r="BF124" s="259"/>
      <c r="BG124" s="259"/>
      <c r="BH124" s="259"/>
      <c r="BI124" s="259"/>
      <c r="BJ124" s="259"/>
      <c r="BK124" s="259"/>
      <c r="BL124" s="259"/>
      <c r="BM124" s="259"/>
      <c r="BN124" s="259"/>
      <c r="BO124" s="259"/>
      <c r="BP124" s="259"/>
      <c r="BQ124" s="259"/>
      <c r="BR124" s="259"/>
      <c r="BS124" s="259"/>
      <c r="BT124" s="259"/>
      <c r="BU124" s="259"/>
      <c r="BV124" s="259"/>
      <c r="BW124" s="259"/>
      <c r="BX124" s="259"/>
      <c r="BY124" s="259"/>
      <c r="BZ124" s="259"/>
      <c r="CA124" s="259"/>
      <c r="CB124" s="259"/>
      <c r="CC124" s="259"/>
      <c r="CD124" s="259"/>
      <c r="CE124" s="259"/>
      <c r="CF124" s="259"/>
      <c r="CG124" s="259"/>
      <c r="CH124" s="259"/>
      <c r="CI124" s="259"/>
      <c r="CJ124" s="259"/>
      <c r="CK124" s="259"/>
      <c r="CL124" s="259"/>
      <c r="CM124" s="259"/>
      <c r="CN124" s="259"/>
      <c r="CO124" s="259"/>
      <c r="CP124" s="259"/>
      <c r="CQ124" s="259"/>
      <c r="CR124" s="259"/>
      <c r="CS124" s="259"/>
      <c r="CT124" s="259"/>
      <c r="CU124" s="259"/>
      <c r="CV124" s="259"/>
      <c r="CW124" s="259"/>
      <c r="CX124" s="259"/>
      <c r="CY124" s="259"/>
    </row>
    <row r="125" spans="1:215" x14ac:dyDescent="0.2">
      <c r="F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59"/>
      <c r="AC125" s="259"/>
      <c r="AD125" s="259"/>
      <c r="AE125" s="259"/>
      <c r="AF125" s="259"/>
      <c r="AG125" s="259"/>
      <c r="AH125" s="259"/>
      <c r="AI125" s="259"/>
      <c r="AJ125" s="259"/>
      <c r="AK125" s="259"/>
      <c r="AL125" s="259"/>
      <c r="AM125" s="259"/>
      <c r="AN125" s="259"/>
      <c r="AO125" s="259"/>
      <c r="AP125" s="259"/>
      <c r="AQ125" s="259"/>
      <c r="AR125" s="259"/>
      <c r="AS125" s="259"/>
      <c r="AT125" s="259"/>
      <c r="AU125" s="259"/>
      <c r="AV125" s="259"/>
      <c r="AW125" s="259"/>
      <c r="AX125" s="259"/>
      <c r="AY125" s="259"/>
      <c r="AZ125" s="259"/>
      <c r="BA125" s="259"/>
      <c r="BB125" s="259"/>
      <c r="BC125" s="259"/>
      <c r="BD125" s="259"/>
      <c r="BE125" s="259"/>
      <c r="BF125" s="259"/>
      <c r="BG125" s="259"/>
      <c r="BH125" s="259"/>
      <c r="BI125" s="259"/>
      <c r="BJ125" s="259"/>
      <c r="BK125" s="259"/>
      <c r="BL125" s="259"/>
      <c r="BM125" s="259"/>
      <c r="BN125" s="259"/>
      <c r="BO125" s="259"/>
      <c r="BP125" s="259"/>
      <c r="BQ125" s="259"/>
      <c r="BR125" s="259"/>
      <c r="BS125" s="259"/>
      <c r="BT125" s="259"/>
      <c r="BU125" s="259"/>
      <c r="BV125" s="259"/>
      <c r="BW125" s="259"/>
      <c r="BX125" s="259"/>
      <c r="BY125" s="259"/>
      <c r="BZ125" s="259"/>
      <c r="CA125" s="259"/>
      <c r="CB125" s="259"/>
      <c r="CC125" s="259"/>
      <c r="CD125" s="259"/>
      <c r="CE125" s="259"/>
      <c r="CF125" s="259"/>
      <c r="CG125" s="259"/>
      <c r="CH125" s="259"/>
      <c r="CI125" s="259"/>
      <c r="CJ125" s="259"/>
      <c r="CK125" s="259"/>
      <c r="CL125" s="259"/>
      <c r="CM125" s="259"/>
      <c r="CN125" s="259"/>
      <c r="CO125" s="259"/>
      <c r="CP125" s="259"/>
      <c r="CQ125" s="259"/>
      <c r="CR125" s="259"/>
      <c r="CS125" s="259"/>
      <c r="CT125" s="259"/>
      <c r="CU125" s="259"/>
      <c r="CV125" s="259"/>
      <c r="CW125" s="259"/>
      <c r="CX125" s="259"/>
      <c r="CY125" s="259"/>
    </row>
    <row r="126" spans="1:215" x14ac:dyDescent="0.2">
      <c r="F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59"/>
      <c r="AC126" s="259"/>
      <c r="AD126" s="259"/>
      <c r="AE126" s="259"/>
      <c r="AF126" s="259"/>
      <c r="AG126" s="259"/>
      <c r="AH126" s="259"/>
      <c r="AI126" s="259"/>
      <c r="AJ126" s="259"/>
      <c r="AK126" s="259"/>
      <c r="AL126" s="259"/>
      <c r="AM126" s="259"/>
      <c r="AN126" s="259"/>
      <c r="AO126" s="259"/>
      <c r="AP126" s="259"/>
      <c r="AQ126" s="259"/>
      <c r="AR126" s="259"/>
      <c r="AS126" s="259"/>
      <c r="AT126" s="259"/>
      <c r="AU126" s="259"/>
      <c r="AV126" s="259"/>
      <c r="AW126" s="259"/>
      <c r="AX126" s="259"/>
      <c r="AY126" s="259"/>
      <c r="AZ126" s="259"/>
      <c r="BA126" s="259"/>
      <c r="BB126" s="259"/>
      <c r="BC126" s="259"/>
      <c r="BD126" s="259"/>
      <c r="BE126" s="259"/>
      <c r="BF126" s="259"/>
      <c r="BG126" s="259"/>
      <c r="BH126" s="259"/>
      <c r="BI126" s="259"/>
      <c r="BJ126" s="259"/>
      <c r="BK126" s="259"/>
      <c r="BL126" s="259"/>
      <c r="BM126" s="259"/>
      <c r="BN126" s="259"/>
      <c r="BO126" s="259"/>
      <c r="BP126" s="259"/>
      <c r="BQ126" s="259"/>
      <c r="BR126" s="259"/>
      <c r="BS126" s="259"/>
      <c r="BT126" s="259"/>
      <c r="BU126" s="259"/>
      <c r="BV126" s="259"/>
      <c r="BW126" s="259"/>
      <c r="BX126" s="259"/>
      <c r="BY126" s="259"/>
      <c r="BZ126" s="259"/>
      <c r="CA126" s="259"/>
      <c r="CB126" s="259"/>
      <c r="CC126" s="259"/>
      <c r="CD126" s="259"/>
      <c r="CE126" s="259"/>
      <c r="CF126" s="259"/>
      <c r="CG126" s="259"/>
      <c r="CH126" s="259"/>
      <c r="CI126" s="259"/>
      <c r="CJ126" s="259"/>
      <c r="CK126" s="259"/>
      <c r="CL126" s="259"/>
      <c r="CM126" s="259"/>
      <c r="CN126" s="259"/>
      <c r="CO126" s="259"/>
      <c r="CP126" s="259"/>
      <c r="CQ126" s="259"/>
      <c r="CR126" s="259"/>
      <c r="CS126" s="259"/>
      <c r="CT126" s="259"/>
      <c r="CU126" s="259"/>
      <c r="CV126" s="259"/>
      <c r="CW126" s="259"/>
      <c r="CX126" s="259"/>
      <c r="CY126" s="259"/>
    </row>
    <row r="127" spans="1:215" x14ac:dyDescent="0.2">
      <c r="F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59"/>
      <c r="AC127" s="259"/>
      <c r="AD127" s="259"/>
      <c r="AE127" s="259"/>
      <c r="AF127" s="259"/>
      <c r="AG127" s="259"/>
      <c r="AH127" s="259"/>
      <c r="AI127" s="259"/>
      <c r="AJ127" s="259"/>
      <c r="AK127" s="259"/>
      <c r="AL127" s="259"/>
      <c r="AM127" s="259"/>
      <c r="AN127" s="259"/>
      <c r="AO127" s="259"/>
      <c r="AP127" s="259"/>
      <c r="AQ127" s="259"/>
      <c r="AR127" s="259"/>
      <c r="AS127" s="259"/>
      <c r="AT127" s="259"/>
      <c r="AU127" s="259"/>
      <c r="AV127" s="259"/>
      <c r="AW127" s="259"/>
      <c r="AX127" s="259"/>
      <c r="AY127" s="259"/>
      <c r="AZ127" s="259"/>
      <c r="BA127" s="259"/>
      <c r="BB127" s="259"/>
      <c r="BC127" s="259"/>
      <c r="BD127" s="259"/>
      <c r="BE127" s="259"/>
      <c r="BF127" s="259"/>
      <c r="BG127" s="259"/>
      <c r="BH127" s="259"/>
      <c r="BI127" s="259"/>
      <c r="BJ127" s="259"/>
      <c r="BK127" s="259"/>
      <c r="BL127" s="259"/>
      <c r="BM127" s="259"/>
      <c r="BN127" s="259"/>
      <c r="BO127" s="259"/>
      <c r="BP127" s="259"/>
      <c r="BQ127" s="259"/>
      <c r="BR127" s="259"/>
      <c r="BS127" s="259"/>
      <c r="BT127" s="259"/>
      <c r="BU127" s="259"/>
      <c r="BV127" s="259"/>
      <c r="BW127" s="259"/>
      <c r="BX127" s="259"/>
      <c r="BY127" s="259"/>
      <c r="BZ127" s="259"/>
      <c r="CA127" s="259"/>
      <c r="CB127" s="259"/>
      <c r="CC127" s="259"/>
      <c r="CD127" s="259"/>
      <c r="CE127" s="259"/>
      <c r="CF127" s="259"/>
      <c r="CG127" s="259"/>
      <c r="CH127" s="259"/>
      <c r="CI127" s="259"/>
      <c r="CJ127" s="259"/>
      <c r="CK127" s="259"/>
      <c r="CL127" s="259"/>
      <c r="CM127" s="259"/>
      <c r="CN127" s="259"/>
      <c r="CO127" s="259"/>
      <c r="CP127" s="259"/>
      <c r="CQ127" s="259"/>
      <c r="CR127" s="259"/>
      <c r="CS127" s="259"/>
      <c r="CT127" s="259"/>
      <c r="CU127" s="259"/>
      <c r="CV127" s="259"/>
      <c r="CW127" s="259"/>
      <c r="CX127" s="259"/>
      <c r="CY127" s="259"/>
    </row>
    <row r="128" spans="1:215" x14ac:dyDescent="0.2">
      <c r="F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59"/>
      <c r="T128" s="259"/>
      <c r="U128" s="259"/>
      <c r="V128" s="259"/>
      <c r="W128" s="259"/>
      <c r="X128" s="259"/>
      <c r="Y128" s="259"/>
      <c r="Z128" s="259"/>
      <c r="AA128" s="259"/>
      <c r="AB128" s="259"/>
      <c r="AC128" s="259"/>
      <c r="AD128" s="259"/>
      <c r="AE128" s="259"/>
      <c r="AF128" s="259"/>
      <c r="AG128" s="259"/>
      <c r="AH128" s="259"/>
      <c r="AI128" s="259"/>
      <c r="AJ128" s="259"/>
      <c r="AK128" s="259"/>
      <c r="AL128" s="259"/>
      <c r="AM128" s="259"/>
      <c r="AN128" s="259"/>
      <c r="AO128" s="259"/>
      <c r="AP128" s="259"/>
      <c r="AQ128" s="259"/>
      <c r="AR128" s="259"/>
      <c r="AS128" s="259"/>
      <c r="AT128" s="259"/>
      <c r="AU128" s="259"/>
      <c r="AV128" s="259"/>
      <c r="AW128" s="259"/>
      <c r="AX128" s="259"/>
      <c r="AY128" s="259"/>
      <c r="AZ128" s="259"/>
      <c r="BA128" s="259"/>
      <c r="BB128" s="259"/>
      <c r="BC128" s="259"/>
      <c r="BD128" s="259"/>
      <c r="BE128" s="259"/>
      <c r="BF128" s="259"/>
      <c r="BG128" s="259"/>
      <c r="BH128" s="259"/>
      <c r="BI128" s="259"/>
      <c r="BJ128" s="259"/>
      <c r="BK128" s="259"/>
      <c r="BL128" s="259"/>
      <c r="BM128" s="259"/>
      <c r="BN128" s="259"/>
      <c r="BO128" s="259"/>
      <c r="BP128" s="259"/>
      <c r="BQ128" s="259"/>
      <c r="BR128" s="259"/>
      <c r="BS128" s="259"/>
      <c r="BT128" s="259"/>
      <c r="BU128" s="259"/>
      <c r="BV128" s="259"/>
      <c r="BW128" s="259"/>
      <c r="BX128" s="259"/>
      <c r="BY128" s="259"/>
      <c r="BZ128" s="259"/>
      <c r="CA128" s="259"/>
      <c r="CB128" s="259"/>
      <c r="CC128" s="259"/>
      <c r="CD128" s="259"/>
      <c r="CE128" s="259"/>
      <c r="CF128" s="259"/>
      <c r="CG128" s="259"/>
      <c r="CH128" s="259"/>
      <c r="CI128" s="259"/>
      <c r="CJ128" s="259"/>
      <c r="CK128" s="259"/>
      <c r="CL128" s="259"/>
      <c r="CM128" s="259"/>
      <c r="CN128" s="259"/>
      <c r="CO128" s="259"/>
      <c r="CP128" s="259"/>
      <c r="CQ128" s="259"/>
      <c r="CR128" s="259"/>
      <c r="CS128" s="259"/>
      <c r="CT128" s="259"/>
      <c r="CU128" s="259"/>
      <c r="CV128" s="259"/>
      <c r="CW128" s="259"/>
      <c r="CX128" s="259"/>
      <c r="CY128" s="259"/>
    </row>
    <row r="129" spans="6:200" x14ac:dyDescent="0.2">
      <c r="F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  <c r="AA129" s="259"/>
      <c r="AB129" s="259"/>
      <c r="AC129" s="259"/>
      <c r="AD129" s="259"/>
      <c r="AE129" s="259"/>
      <c r="AF129" s="259"/>
      <c r="AG129" s="259"/>
      <c r="AH129" s="259"/>
      <c r="AI129" s="259"/>
      <c r="AJ129" s="259"/>
      <c r="AK129" s="259"/>
      <c r="AL129" s="259"/>
      <c r="AM129" s="259"/>
      <c r="AN129" s="259"/>
      <c r="AO129" s="259"/>
      <c r="AP129" s="259"/>
      <c r="AQ129" s="259"/>
      <c r="AR129" s="259"/>
      <c r="AS129" s="259"/>
      <c r="AT129" s="259"/>
      <c r="AU129" s="259"/>
      <c r="AV129" s="259"/>
      <c r="AW129" s="259"/>
      <c r="AX129" s="259"/>
      <c r="AY129" s="259"/>
      <c r="AZ129" s="259"/>
      <c r="BA129" s="259"/>
      <c r="BB129" s="259"/>
      <c r="BC129" s="259"/>
      <c r="BD129" s="259"/>
      <c r="BE129" s="259"/>
      <c r="BF129" s="259"/>
      <c r="BG129" s="259"/>
      <c r="BH129" s="259"/>
      <c r="BI129" s="259"/>
      <c r="BJ129" s="259"/>
      <c r="BK129" s="259"/>
      <c r="BL129" s="259"/>
      <c r="BM129" s="259"/>
      <c r="BN129" s="259"/>
      <c r="BO129" s="259"/>
      <c r="BP129" s="259"/>
      <c r="BQ129" s="259"/>
      <c r="BR129" s="259"/>
      <c r="BS129" s="259"/>
      <c r="BT129" s="259"/>
      <c r="BU129" s="259"/>
      <c r="BV129" s="259"/>
      <c r="BW129" s="259"/>
      <c r="BX129" s="259"/>
      <c r="BY129" s="259"/>
      <c r="BZ129" s="259"/>
      <c r="CA129" s="259"/>
      <c r="CB129" s="259"/>
      <c r="CC129" s="259"/>
      <c r="CD129" s="259"/>
      <c r="CE129" s="259"/>
      <c r="CF129" s="259"/>
      <c r="CG129" s="259"/>
      <c r="CH129" s="259"/>
      <c r="CI129" s="259"/>
      <c r="CJ129" s="259"/>
      <c r="CK129" s="259"/>
      <c r="CL129" s="259"/>
      <c r="CM129" s="259"/>
      <c r="CN129" s="259"/>
      <c r="CO129" s="259"/>
      <c r="CP129" s="259"/>
      <c r="CQ129" s="259"/>
      <c r="CR129" s="259"/>
      <c r="CS129" s="259"/>
      <c r="CT129" s="259"/>
      <c r="CU129" s="259"/>
      <c r="CV129" s="259"/>
      <c r="CW129" s="259"/>
      <c r="CX129" s="259"/>
      <c r="CY129" s="259"/>
    </row>
    <row r="130" spans="6:200" x14ac:dyDescent="0.2">
      <c r="H130" s="231"/>
      <c r="I130" s="231"/>
      <c r="J130" s="231"/>
      <c r="K130" s="231"/>
      <c r="L130" s="231"/>
      <c r="M130" s="231"/>
      <c r="N130" s="231"/>
      <c r="O130" s="231"/>
      <c r="P130" s="231"/>
      <c r="Q130" s="231"/>
      <c r="R130" s="231"/>
      <c r="S130" s="231"/>
      <c r="T130" s="231"/>
      <c r="U130" s="231"/>
      <c r="V130" s="231"/>
      <c r="W130" s="231"/>
      <c r="X130" s="231"/>
      <c r="Y130" s="231"/>
      <c r="Z130" s="231"/>
      <c r="AA130" s="231"/>
      <c r="AB130" s="231"/>
      <c r="AC130" s="231"/>
      <c r="AD130" s="231"/>
      <c r="AE130" s="231"/>
      <c r="AF130" s="231"/>
      <c r="AG130" s="231"/>
      <c r="AH130" s="231"/>
      <c r="AI130" s="231"/>
      <c r="AJ130" s="231"/>
      <c r="AK130" s="231"/>
      <c r="AL130" s="231"/>
      <c r="AM130" s="231"/>
      <c r="AN130" s="231"/>
      <c r="AO130" s="231"/>
      <c r="AP130" s="231"/>
      <c r="AQ130" s="231"/>
      <c r="AR130" s="231"/>
      <c r="AS130" s="231"/>
      <c r="AT130" s="231"/>
      <c r="AU130" s="231"/>
      <c r="AV130" s="231"/>
      <c r="AW130" s="231"/>
      <c r="AX130" s="231"/>
      <c r="AY130" s="231"/>
      <c r="AZ130" s="231"/>
      <c r="BA130" s="231"/>
      <c r="BB130" s="231"/>
      <c r="BC130" s="231"/>
      <c r="BD130" s="231"/>
      <c r="BE130" s="231"/>
      <c r="BF130" s="231"/>
      <c r="BG130" s="231"/>
      <c r="BH130" s="231"/>
      <c r="BI130" s="231"/>
      <c r="BJ130" s="231"/>
      <c r="BK130" s="231"/>
      <c r="BL130" s="231"/>
      <c r="BM130" s="231"/>
      <c r="BN130" s="231"/>
      <c r="BO130" s="231"/>
      <c r="BP130" s="231"/>
      <c r="BQ130" s="231"/>
      <c r="BR130" s="231"/>
      <c r="BS130" s="231"/>
      <c r="BT130" s="231"/>
      <c r="BU130" s="231"/>
      <c r="BV130" s="231"/>
      <c r="BW130" s="231"/>
      <c r="BX130" s="231"/>
      <c r="BY130" s="231"/>
      <c r="BZ130" s="231"/>
      <c r="CA130" s="231"/>
      <c r="CB130" s="231"/>
      <c r="CC130" s="231"/>
      <c r="CD130" s="231"/>
      <c r="CE130" s="231"/>
      <c r="CF130" s="231"/>
      <c r="CG130" s="231"/>
      <c r="CH130" s="231"/>
      <c r="CI130" s="231"/>
      <c r="CJ130" s="231"/>
      <c r="CK130" s="231"/>
      <c r="CL130" s="231"/>
      <c r="CM130" s="231"/>
      <c r="CN130" s="231"/>
      <c r="CO130" s="231"/>
      <c r="CP130" s="231"/>
      <c r="CQ130" s="231"/>
      <c r="CR130" s="231"/>
      <c r="CS130" s="231"/>
      <c r="CT130" s="231"/>
      <c r="CU130" s="231"/>
      <c r="CV130" s="231"/>
      <c r="CW130" s="231"/>
      <c r="CX130" s="231"/>
      <c r="CY130" s="231"/>
      <c r="DA130" s="232"/>
      <c r="DB130" s="232"/>
      <c r="DC130" s="232"/>
      <c r="DD130" s="232"/>
      <c r="DE130" s="232"/>
      <c r="DF130" s="232"/>
      <c r="DG130" s="232"/>
      <c r="DH130" s="232"/>
      <c r="DI130" s="232"/>
      <c r="DJ130" s="232"/>
      <c r="DK130" s="232"/>
      <c r="DL130" s="232"/>
      <c r="DM130" s="232"/>
      <c r="DN130" s="232"/>
      <c r="DO130" s="232"/>
      <c r="DP130" s="232"/>
      <c r="DQ130" s="232"/>
      <c r="DR130" s="232"/>
      <c r="DS130" s="232"/>
      <c r="DT130" s="232"/>
      <c r="DU130" s="232"/>
      <c r="DV130" s="232"/>
      <c r="DW130" s="232"/>
      <c r="DX130" s="232"/>
      <c r="DY130" s="232"/>
      <c r="DZ130" s="232"/>
      <c r="EA130" s="232"/>
      <c r="EB130" s="232"/>
      <c r="EC130" s="232"/>
      <c r="ED130" s="232"/>
      <c r="EE130" s="232"/>
      <c r="EF130" s="232"/>
      <c r="EG130" s="232"/>
      <c r="EH130" s="232"/>
      <c r="EI130" s="232"/>
      <c r="EJ130" s="232"/>
      <c r="EK130" s="232"/>
      <c r="EL130" s="232"/>
      <c r="EM130" s="232"/>
      <c r="EN130" s="232"/>
      <c r="EO130" s="232"/>
      <c r="EP130" s="232"/>
      <c r="EQ130" s="232"/>
      <c r="ER130" s="232"/>
      <c r="ES130" s="232"/>
      <c r="ET130" s="232"/>
      <c r="EU130" s="232"/>
      <c r="EV130" s="232"/>
      <c r="EW130" s="232"/>
      <c r="EX130" s="232"/>
      <c r="EY130" s="232"/>
      <c r="EZ130" s="232"/>
      <c r="FA130" s="232"/>
      <c r="FB130" s="232"/>
      <c r="FC130" s="232"/>
      <c r="FD130" s="232"/>
      <c r="FE130" s="232"/>
      <c r="FF130" s="232"/>
      <c r="FG130" s="232"/>
      <c r="FH130" s="232"/>
      <c r="FI130" s="232"/>
      <c r="FJ130" s="232"/>
      <c r="FK130" s="232"/>
      <c r="FL130" s="232"/>
      <c r="FM130" s="232"/>
      <c r="FN130" s="232"/>
      <c r="FO130" s="232"/>
      <c r="FP130" s="232"/>
      <c r="FQ130" s="232"/>
      <c r="FR130" s="232"/>
      <c r="FS130" s="232"/>
      <c r="FT130" s="232"/>
      <c r="FU130" s="232"/>
      <c r="FV130" s="232"/>
      <c r="FW130" s="232"/>
      <c r="FX130" s="232"/>
      <c r="FY130" s="232"/>
      <c r="FZ130" s="232"/>
      <c r="GA130" s="232"/>
      <c r="GB130" s="232"/>
      <c r="GC130" s="232"/>
      <c r="GD130" s="232"/>
      <c r="GE130" s="232"/>
      <c r="GF130" s="232"/>
      <c r="GG130" s="232"/>
      <c r="GH130" s="232"/>
      <c r="GI130" s="232"/>
      <c r="GJ130" s="232"/>
      <c r="GK130" s="232"/>
      <c r="GL130" s="232"/>
      <c r="GM130" s="232"/>
      <c r="GN130" s="232"/>
      <c r="GO130" s="232"/>
      <c r="GP130" s="232"/>
      <c r="GQ130" s="232"/>
      <c r="GR130" s="232"/>
    </row>
    <row r="131" spans="6:200" x14ac:dyDescent="0.2">
      <c r="H131" s="231"/>
      <c r="I131" s="231"/>
      <c r="J131" s="231"/>
      <c r="K131" s="231"/>
      <c r="L131" s="231"/>
      <c r="M131" s="231"/>
      <c r="N131" s="231"/>
      <c r="O131" s="231"/>
      <c r="P131" s="231"/>
      <c r="Q131" s="231"/>
      <c r="R131" s="231"/>
      <c r="S131" s="231"/>
      <c r="T131" s="231"/>
      <c r="U131" s="231"/>
      <c r="V131" s="231"/>
      <c r="W131" s="231"/>
      <c r="X131" s="231"/>
      <c r="Y131" s="231"/>
      <c r="Z131" s="231"/>
      <c r="AA131" s="231"/>
      <c r="AB131" s="231"/>
      <c r="AC131" s="231"/>
      <c r="AD131" s="231"/>
      <c r="AE131" s="231"/>
      <c r="AF131" s="231"/>
      <c r="AG131" s="231"/>
      <c r="AH131" s="231"/>
      <c r="AI131" s="231"/>
      <c r="AJ131" s="231"/>
      <c r="AK131" s="231"/>
      <c r="AL131" s="231"/>
      <c r="AM131" s="231"/>
      <c r="AN131" s="231"/>
      <c r="AO131" s="231"/>
      <c r="AP131" s="231"/>
      <c r="AQ131" s="231"/>
      <c r="AR131" s="231"/>
      <c r="AS131" s="231"/>
      <c r="AT131" s="231"/>
      <c r="AU131" s="231"/>
      <c r="AV131" s="231"/>
      <c r="AW131" s="231"/>
      <c r="AX131" s="231"/>
      <c r="AY131" s="231"/>
      <c r="AZ131" s="231"/>
      <c r="BA131" s="231"/>
      <c r="BB131" s="231"/>
      <c r="BC131" s="231"/>
      <c r="BD131" s="231"/>
      <c r="BE131" s="231"/>
      <c r="BF131" s="231"/>
      <c r="BG131" s="231"/>
      <c r="BH131" s="231"/>
      <c r="BI131" s="231"/>
      <c r="BJ131" s="231"/>
      <c r="BK131" s="231"/>
      <c r="BL131" s="231"/>
      <c r="BM131" s="231"/>
      <c r="BN131" s="231"/>
      <c r="BO131" s="231"/>
      <c r="BP131" s="231"/>
      <c r="BQ131" s="231"/>
      <c r="BR131" s="231"/>
      <c r="BS131" s="231"/>
      <c r="BT131" s="231"/>
      <c r="BU131" s="231"/>
      <c r="BV131" s="231"/>
      <c r="BW131" s="231"/>
      <c r="BX131" s="231"/>
      <c r="BY131" s="231"/>
      <c r="BZ131" s="231"/>
      <c r="CA131" s="231"/>
      <c r="CB131" s="231"/>
      <c r="CC131" s="231"/>
      <c r="CD131" s="231"/>
      <c r="CE131" s="231"/>
      <c r="CF131" s="231"/>
      <c r="CG131" s="231"/>
      <c r="CH131" s="231"/>
      <c r="CI131" s="231"/>
      <c r="CJ131" s="231"/>
      <c r="CK131" s="231"/>
      <c r="CL131" s="231"/>
      <c r="CM131" s="231"/>
      <c r="CN131" s="231"/>
      <c r="CO131" s="231"/>
      <c r="CP131" s="231"/>
      <c r="CQ131" s="231"/>
      <c r="CR131" s="231"/>
      <c r="CS131" s="231"/>
      <c r="CT131" s="231"/>
      <c r="CU131" s="231"/>
      <c r="CV131" s="231"/>
      <c r="CW131" s="231"/>
      <c r="CX131" s="231"/>
      <c r="CY131" s="231"/>
      <c r="DA131" s="232"/>
      <c r="DB131" s="232"/>
      <c r="DC131" s="232"/>
      <c r="DD131" s="232"/>
      <c r="DE131" s="232"/>
      <c r="DF131" s="232"/>
      <c r="DG131" s="232"/>
      <c r="DH131" s="232"/>
      <c r="DI131" s="232"/>
      <c r="DJ131" s="232"/>
      <c r="DK131" s="232"/>
      <c r="DL131" s="232"/>
      <c r="DM131" s="232"/>
      <c r="DN131" s="232"/>
      <c r="DO131" s="232"/>
      <c r="DP131" s="232"/>
      <c r="DQ131" s="232"/>
      <c r="DR131" s="232"/>
      <c r="DS131" s="232"/>
      <c r="DT131" s="232"/>
      <c r="DU131" s="232"/>
      <c r="DV131" s="232"/>
      <c r="DW131" s="232"/>
      <c r="DX131" s="232"/>
      <c r="DY131" s="232"/>
      <c r="DZ131" s="232"/>
      <c r="EA131" s="232"/>
      <c r="EB131" s="232"/>
      <c r="EC131" s="232"/>
      <c r="ED131" s="232"/>
      <c r="EE131" s="232"/>
      <c r="EF131" s="232"/>
      <c r="EG131" s="232"/>
      <c r="EH131" s="232"/>
      <c r="EI131" s="232"/>
      <c r="EJ131" s="232"/>
      <c r="EK131" s="232"/>
      <c r="EL131" s="232"/>
      <c r="EM131" s="232"/>
      <c r="EN131" s="232"/>
      <c r="EO131" s="232"/>
      <c r="EP131" s="232"/>
      <c r="EQ131" s="232"/>
      <c r="ER131" s="232"/>
      <c r="ES131" s="232"/>
      <c r="ET131" s="232"/>
      <c r="EU131" s="232"/>
      <c r="EV131" s="232"/>
      <c r="EW131" s="232"/>
      <c r="EX131" s="232"/>
      <c r="EY131" s="232"/>
      <c r="EZ131" s="232"/>
      <c r="FA131" s="232"/>
      <c r="FB131" s="232"/>
      <c r="FC131" s="232"/>
      <c r="FD131" s="232"/>
      <c r="FE131" s="232"/>
      <c r="FF131" s="232"/>
      <c r="FG131" s="232"/>
      <c r="FH131" s="232"/>
      <c r="FI131" s="232"/>
      <c r="FJ131" s="232"/>
      <c r="FK131" s="232"/>
      <c r="FL131" s="232"/>
      <c r="FM131" s="232"/>
      <c r="FN131" s="232"/>
      <c r="FO131" s="232"/>
      <c r="FP131" s="232"/>
      <c r="FQ131" s="232"/>
      <c r="FR131" s="232"/>
      <c r="FS131" s="232"/>
      <c r="FT131" s="232"/>
      <c r="FU131" s="232"/>
      <c r="FV131" s="232"/>
      <c r="FW131" s="232"/>
      <c r="FX131" s="232"/>
      <c r="FY131" s="232"/>
      <c r="FZ131" s="232"/>
      <c r="GA131" s="232"/>
      <c r="GB131" s="232"/>
      <c r="GC131" s="232"/>
      <c r="GD131" s="232"/>
      <c r="GE131" s="232"/>
      <c r="GF131" s="232"/>
      <c r="GG131" s="232"/>
      <c r="GH131" s="232"/>
      <c r="GI131" s="232"/>
      <c r="GJ131" s="232"/>
      <c r="GK131" s="232"/>
      <c r="GL131" s="232"/>
      <c r="GM131" s="232"/>
      <c r="GN131" s="232"/>
      <c r="GO131" s="232"/>
      <c r="GP131" s="232"/>
      <c r="GQ131" s="232"/>
      <c r="GR131" s="232"/>
    </row>
    <row r="132" spans="6:200" x14ac:dyDescent="0.2">
      <c r="H132" s="231"/>
      <c r="I132" s="231"/>
      <c r="J132" s="231"/>
      <c r="K132" s="231"/>
      <c r="L132" s="231"/>
      <c r="M132" s="231"/>
      <c r="N132" s="231"/>
      <c r="O132" s="231"/>
      <c r="P132" s="231"/>
      <c r="Q132" s="231"/>
      <c r="R132" s="231"/>
      <c r="S132" s="231"/>
      <c r="T132" s="231"/>
      <c r="U132" s="231"/>
      <c r="V132" s="231"/>
      <c r="W132" s="231"/>
      <c r="X132" s="231"/>
      <c r="Y132" s="231"/>
      <c r="Z132" s="231"/>
      <c r="AA132" s="231"/>
      <c r="AB132" s="231"/>
      <c r="AC132" s="231"/>
      <c r="AD132" s="231"/>
      <c r="AE132" s="231"/>
      <c r="AF132" s="231"/>
      <c r="AG132" s="231"/>
      <c r="AH132" s="231"/>
      <c r="AI132" s="231"/>
      <c r="AJ132" s="231"/>
      <c r="AK132" s="231"/>
      <c r="AL132" s="231"/>
      <c r="AM132" s="231"/>
      <c r="AN132" s="231"/>
      <c r="AO132" s="231"/>
      <c r="AP132" s="231"/>
      <c r="AQ132" s="231"/>
      <c r="AR132" s="231"/>
      <c r="AS132" s="231"/>
      <c r="AT132" s="231"/>
      <c r="AU132" s="231"/>
      <c r="AV132" s="231"/>
      <c r="AW132" s="231"/>
      <c r="AX132" s="231"/>
      <c r="AY132" s="231"/>
      <c r="AZ132" s="231"/>
      <c r="BA132" s="231"/>
      <c r="BB132" s="231"/>
      <c r="BC132" s="231"/>
      <c r="BD132" s="231"/>
      <c r="BE132" s="231"/>
      <c r="BF132" s="231"/>
      <c r="BG132" s="231"/>
      <c r="BH132" s="231"/>
      <c r="BI132" s="231"/>
      <c r="BJ132" s="231"/>
      <c r="BK132" s="231"/>
      <c r="BL132" s="231"/>
      <c r="BM132" s="231"/>
      <c r="BN132" s="231"/>
      <c r="BO132" s="231"/>
      <c r="BP132" s="231"/>
      <c r="BQ132" s="231"/>
      <c r="BR132" s="231"/>
      <c r="BS132" s="231"/>
      <c r="BT132" s="231"/>
      <c r="BU132" s="231"/>
      <c r="BV132" s="231"/>
      <c r="BW132" s="231"/>
      <c r="BX132" s="231"/>
      <c r="BY132" s="231"/>
      <c r="BZ132" s="231"/>
      <c r="CA132" s="231"/>
      <c r="CB132" s="231"/>
      <c r="CC132" s="231"/>
      <c r="CD132" s="231"/>
      <c r="CE132" s="231"/>
      <c r="CF132" s="231"/>
      <c r="CG132" s="231"/>
      <c r="CH132" s="231"/>
      <c r="CI132" s="231"/>
      <c r="CJ132" s="231"/>
      <c r="CK132" s="231"/>
      <c r="CL132" s="231"/>
      <c r="CM132" s="231"/>
      <c r="CN132" s="231"/>
      <c r="CO132" s="231"/>
      <c r="CP132" s="231"/>
      <c r="CQ132" s="231"/>
      <c r="CR132" s="231"/>
      <c r="CS132" s="231"/>
      <c r="CT132" s="231"/>
      <c r="CU132" s="231"/>
      <c r="CV132" s="231"/>
      <c r="CW132" s="231"/>
      <c r="CX132" s="231"/>
      <c r="CY132" s="231"/>
      <c r="DA132" s="232"/>
      <c r="DB132" s="232"/>
      <c r="DC132" s="232"/>
      <c r="DD132" s="232"/>
      <c r="DE132" s="232"/>
      <c r="DF132" s="232"/>
      <c r="DG132" s="232"/>
      <c r="DH132" s="232"/>
      <c r="DI132" s="232"/>
      <c r="DJ132" s="232"/>
      <c r="DK132" s="232"/>
      <c r="DL132" s="232"/>
      <c r="DM132" s="232"/>
      <c r="DN132" s="232"/>
      <c r="DO132" s="232"/>
      <c r="DP132" s="232"/>
      <c r="DQ132" s="232"/>
      <c r="DR132" s="232"/>
      <c r="DS132" s="232"/>
      <c r="DT132" s="232"/>
      <c r="DU132" s="232"/>
      <c r="DV132" s="232"/>
      <c r="DW132" s="232"/>
      <c r="DX132" s="232"/>
      <c r="DY132" s="232"/>
      <c r="DZ132" s="232"/>
      <c r="EA132" s="232"/>
      <c r="EB132" s="232"/>
      <c r="EC132" s="232"/>
      <c r="ED132" s="232"/>
      <c r="EE132" s="232"/>
      <c r="EF132" s="232"/>
      <c r="EG132" s="232"/>
      <c r="EH132" s="232"/>
      <c r="EI132" s="232"/>
      <c r="EJ132" s="232"/>
      <c r="EK132" s="232"/>
      <c r="EL132" s="232"/>
      <c r="EM132" s="232"/>
      <c r="EN132" s="232"/>
      <c r="EO132" s="232"/>
      <c r="EP132" s="232"/>
      <c r="EQ132" s="232"/>
      <c r="ER132" s="232"/>
      <c r="ES132" s="232"/>
      <c r="ET132" s="232"/>
      <c r="EU132" s="232"/>
      <c r="EV132" s="232"/>
      <c r="EW132" s="232"/>
      <c r="EX132" s="232"/>
      <c r="EY132" s="232"/>
      <c r="EZ132" s="232"/>
      <c r="FA132" s="232"/>
      <c r="FB132" s="232"/>
      <c r="FC132" s="232"/>
      <c r="FD132" s="232"/>
      <c r="FE132" s="232"/>
      <c r="FF132" s="232"/>
      <c r="FG132" s="232"/>
      <c r="FH132" s="232"/>
      <c r="FI132" s="232"/>
      <c r="FJ132" s="232"/>
      <c r="FK132" s="232"/>
      <c r="FL132" s="232"/>
      <c r="FM132" s="232"/>
      <c r="FN132" s="232"/>
      <c r="FO132" s="232"/>
      <c r="FP132" s="232"/>
      <c r="FQ132" s="232"/>
      <c r="FR132" s="232"/>
      <c r="FS132" s="232"/>
      <c r="FT132" s="232"/>
      <c r="FU132" s="232"/>
      <c r="FV132" s="232"/>
      <c r="FW132" s="232"/>
      <c r="FX132" s="232"/>
      <c r="FY132" s="232"/>
      <c r="FZ132" s="232"/>
      <c r="GA132" s="232"/>
      <c r="GB132" s="232"/>
      <c r="GC132" s="232"/>
      <c r="GD132" s="232"/>
      <c r="GE132" s="232"/>
      <c r="GF132" s="232"/>
      <c r="GG132" s="232"/>
      <c r="GH132" s="232"/>
      <c r="GI132" s="232"/>
      <c r="GJ132" s="232"/>
      <c r="GK132" s="232"/>
      <c r="GL132" s="232"/>
      <c r="GM132" s="232"/>
      <c r="GN132" s="232"/>
      <c r="GO132" s="232"/>
      <c r="GP132" s="232"/>
      <c r="GQ132" s="232"/>
      <c r="GR132" s="232"/>
    </row>
    <row r="133" spans="6:200" x14ac:dyDescent="0.2">
      <c r="H133" s="231"/>
      <c r="I133" s="231"/>
      <c r="J133" s="231"/>
      <c r="K133" s="231"/>
      <c r="L133" s="231"/>
      <c r="M133" s="231"/>
      <c r="N133" s="231"/>
      <c r="O133" s="231"/>
      <c r="P133" s="231"/>
      <c r="Q133" s="231"/>
      <c r="R133" s="231"/>
      <c r="S133" s="231"/>
      <c r="T133" s="231"/>
      <c r="U133" s="231"/>
      <c r="V133" s="231"/>
      <c r="W133" s="231"/>
      <c r="X133" s="231"/>
      <c r="Y133" s="231"/>
      <c r="Z133" s="231"/>
      <c r="AA133" s="231"/>
      <c r="AB133" s="231"/>
      <c r="AC133" s="231"/>
      <c r="AD133" s="231"/>
      <c r="AE133" s="231"/>
      <c r="AF133" s="231"/>
      <c r="AG133" s="231"/>
      <c r="AH133" s="231"/>
      <c r="AI133" s="231"/>
      <c r="AJ133" s="231"/>
      <c r="AK133" s="231"/>
      <c r="AL133" s="231"/>
      <c r="AM133" s="231"/>
      <c r="AN133" s="231"/>
      <c r="AO133" s="231"/>
      <c r="AP133" s="231"/>
      <c r="AQ133" s="231"/>
      <c r="AR133" s="231"/>
      <c r="AS133" s="231"/>
      <c r="AT133" s="231"/>
      <c r="AU133" s="231"/>
      <c r="AV133" s="231"/>
      <c r="AW133" s="231"/>
      <c r="AX133" s="231"/>
      <c r="AY133" s="231"/>
      <c r="AZ133" s="231"/>
      <c r="BA133" s="231"/>
      <c r="BB133" s="231"/>
      <c r="BC133" s="231"/>
      <c r="BD133" s="231"/>
      <c r="BE133" s="231"/>
      <c r="BF133" s="231"/>
      <c r="BG133" s="231"/>
      <c r="BH133" s="231"/>
      <c r="BI133" s="231"/>
      <c r="BJ133" s="231"/>
      <c r="BK133" s="231"/>
      <c r="BL133" s="231"/>
      <c r="BM133" s="231"/>
      <c r="BN133" s="231"/>
      <c r="BO133" s="231"/>
      <c r="BP133" s="231"/>
      <c r="BQ133" s="231"/>
      <c r="BR133" s="231"/>
      <c r="BS133" s="231"/>
      <c r="BT133" s="231"/>
      <c r="BU133" s="231"/>
      <c r="BV133" s="231"/>
      <c r="BW133" s="231"/>
      <c r="BX133" s="231"/>
      <c r="BY133" s="231"/>
      <c r="BZ133" s="231"/>
      <c r="CA133" s="231"/>
      <c r="CB133" s="231"/>
      <c r="CC133" s="231"/>
      <c r="CD133" s="231"/>
      <c r="CE133" s="231"/>
      <c r="CF133" s="231"/>
      <c r="CG133" s="231"/>
      <c r="CH133" s="231"/>
      <c r="CI133" s="231"/>
      <c r="CJ133" s="231"/>
      <c r="CK133" s="231"/>
      <c r="CL133" s="231"/>
      <c r="CM133" s="231"/>
      <c r="CN133" s="231"/>
      <c r="CO133" s="231"/>
      <c r="CP133" s="231"/>
      <c r="CQ133" s="231"/>
      <c r="CR133" s="231"/>
      <c r="CS133" s="231"/>
      <c r="CT133" s="231"/>
      <c r="CU133" s="231"/>
      <c r="CV133" s="231"/>
      <c r="CW133" s="231"/>
      <c r="CX133" s="231"/>
      <c r="CY133" s="231"/>
      <c r="DA133" s="232"/>
      <c r="DB133" s="232"/>
      <c r="DC133" s="232"/>
      <c r="DD133" s="232"/>
      <c r="DE133" s="232"/>
      <c r="DF133" s="232"/>
      <c r="DG133" s="232"/>
      <c r="DH133" s="232"/>
      <c r="DI133" s="232"/>
      <c r="DJ133" s="232"/>
      <c r="DK133" s="232"/>
      <c r="DL133" s="232"/>
      <c r="DM133" s="232"/>
      <c r="DN133" s="232"/>
      <c r="DO133" s="232"/>
      <c r="DP133" s="232"/>
      <c r="DQ133" s="232"/>
      <c r="DR133" s="232"/>
      <c r="DS133" s="232"/>
      <c r="DT133" s="232"/>
      <c r="DU133" s="232"/>
      <c r="DV133" s="232"/>
      <c r="DW133" s="232"/>
      <c r="DX133" s="232"/>
      <c r="DY133" s="232"/>
      <c r="DZ133" s="232"/>
      <c r="EA133" s="232"/>
      <c r="EB133" s="232"/>
      <c r="EC133" s="232"/>
      <c r="ED133" s="232"/>
      <c r="EE133" s="232"/>
      <c r="EF133" s="232"/>
      <c r="EG133" s="232"/>
      <c r="EH133" s="232"/>
      <c r="EI133" s="232"/>
      <c r="EJ133" s="232"/>
      <c r="EK133" s="232"/>
      <c r="EL133" s="232"/>
      <c r="EM133" s="232"/>
      <c r="EN133" s="232"/>
      <c r="EO133" s="232"/>
      <c r="EP133" s="232"/>
      <c r="EQ133" s="232"/>
      <c r="ER133" s="232"/>
      <c r="ES133" s="232"/>
      <c r="ET133" s="232"/>
      <c r="EU133" s="232"/>
      <c r="EV133" s="232"/>
      <c r="EW133" s="232"/>
      <c r="EX133" s="232"/>
      <c r="EY133" s="232"/>
      <c r="EZ133" s="232"/>
      <c r="FA133" s="232"/>
      <c r="FB133" s="232"/>
      <c r="FC133" s="232"/>
      <c r="FD133" s="232"/>
      <c r="FE133" s="232"/>
      <c r="FF133" s="232"/>
      <c r="FG133" s="232"/>
      <c r="FH133" s="232"/>
      <c r="FI133" s="232"/>
      <c r="FJ133" s="232"/>
      <c r="FK133" s="232"/>
      <c r="FL133" s="232"/>
      <c r="FM133" s="232"/>
      <c r="FN133" s="232"/>
      <c r="FO133" s="232"/>
      <c r="FP133" s="232"/>
      <c r="FQ133" s="232"/>
      <c r="FR133" s="232"/>
      <c r="FS133" s="232"/>
      <c r="FT133" s="232"/>
      <c r="FU133" s="232"/>
      <c r="FV133" s="232"/>
      <c r="FW133" s="232"/>
      <c r="FX133" s="232"/>
      <c r="FY133" s="232"/>
      <c r="FZ133" s="232"/>
      <c r="GA133" s="232"/>
      <c r="GB133" s="232"/>
      <c r="GC133" s="232"/>
      <c r="GD133" s="232"/>
      <c r="GE133" s="232"/>
      <c r="GF133" s="232"/>
      <c r="GG133" s="232"/>
      <c r="GH133" s="232"/>
      <c r="GI133" s="232"/>
      <c r="GJ133" s="232"/>
      <c r="GK133" s="232"/>
      <c r="GL133" s="232"/>
      <c r="GM133" s="232"/>
      <c r="GN133" s="232"/>
      <c r="GO133" s="232"/>
      <c r="GP133" s="232"/>
      <c r="GQ133" s="232"/>
      <c r="GR133" s="232"/>
    </row>
    <row r="134" spans="6:200" x14ac:dyDescent="0.2">
      <c r="H134" s="231"/>
      <c r="I134" s="231"/>
      <c r="J134" s="231"/>
      <c r="K134" s="231"/>
      <c r="L134" s="231"/>
      <c r="M134" s="231"/>
      <c r="N134" s="231"/>
      <c r="O134" s="231"/>
      <c r="P134" s="231"/>
      <c r="Q134" s="231"/>
      <c r="R134" s="231"/>
      <c r="S134" s="231"/>
      <c r="T134" s="231"/>
      <c r="U134" s="231"/>
      <c r="V134" s="231"/>
      <c r="W134" s="231"/>
      <c r="X134" s="231"/>
      <c r="Y134" s="231"/>
      <c r="Z134" s="231"/>
      <c r="AA134" s="231"/>
      <c r="AB134" s="231"/>
      <c r="AC134" s="231"/>
      <c r="AD134" s="231"/>
      <c r="AE134" s="231"/>
      <c r="AF134" s="231"/>
      <c r="AG134" s="231"/>
      <c r="AH134" s="231"/>
      <c r="AI134" s="231"/>
      <c r="AJ134" s="231"/>
      <c r="AK134" s="231"/>
      <c r="AL134" s="231"/>
      <c r="AM134" s="231"/>
      <c r="AN134" s="231"/>
      <c r="AO134" s="231"/>
      <c r="AP134" s="231"/>
      <c r="AQ134" s="231"/>
      <c r="AR134" s="231"/>
      <c r="AS134" s="231"/>
      <c r="AT134" s="231"/>
      <c r="AU134" s="231"/>
      <c r="AV134" s="231"/>
      <c r="AW134" s="231"/>
      <c r="AX134" s="231"/>
      <c r="AY134" s="231"/>
      <c r="AZ134" s="231"/>
      <c r="BA134" s="231"/>
      <c r="BB134" s="231"/>
      <c r="BC134" s="231"/>
      <c r="BD134" s="231"/>
      <c r="BE134" s="231"/>
      <c r="BF134" s="231"/>
      <c r="BG134" s="231"/>
      <c r="BH134" s="231"/>
      <c r="BI134" s="231"/>
      <c r="BJ134" s="231"/>
      <c r="BK134" s="231"/>
      <c r="BL134" s="231"/>
      <c r="BM134" s="231"/>
      <c r="BN134" s="231"/>
      <c r="BO134" s="231"/>
      <c r="BP134" s="231"/>
      <c r="BQ134" s="231"/>
      <c r="BR134" s="231"/>
      <c r="BS134" s="231"/>
      <c r="BT134" s="231"/>
      <c r="BU134" s="231"/>
      <c r="BV134" s="231"/>
      <c r="BW134" s="231"/>
      <c r="BX134" s="231"/>
      <c r="BY134" s="231"/>
      <c r="BZ134" s="231"/>
      <c r="CA134" s="231"/>
      <c r="CB134" s="231"/>
      <c r="CC134" s="231"/>
      <c r="CD134" s="231"/>
      <c r="CE134" s="231"/>
      <c r="CF134" s="231"/>
      <c r="CG134" s="231"/>
      <c r="CH134" s="231"/>
      <c r="CI134" s="231"/>
      <c r="CJ134" s="231"/>
      <c r="CK134" s="231"/>
      <c r="CL134" s="231"/>
      <c r="CM134" s="231"/>
      <c r="CN134" s="231"/>
      <c r="CO134" s="231"/>
      <c r="CP134" s="231"/>
      <c r="CQ134" s="231"/>
      <c r="CR134" s="231"/>
      <c r="CS134" s="231"/>
      <c r="CT134" s="231"/>
      <c r="CU134" s="231"/>
      <c r="CV134" s="231"/>
      <c r="CW134" s="231"/>
      <c r="CX134" s="231"/>
      <c r="CY134" s="231"/>
      <c r="DA134" s="232"/>
      <c r="DB134" s="232"/>
      <c r="DC134" s="232"/>
      <c r="DD134" s="232"/>
      <c r="DE134" s="232"/>
      <c r="DF134" s="232"/>
      <c r="DG134" s="232"/>
      <c r="DH134" s="232"/>
      <c r="DI134" s="232"/>
      <c r="DJ134" s="232"/>
      <c r="DK134" s="232"/>
      <c r="DL134" s="232"/>
      <c r="DM134" s="232"/>
      <c r="DN134" s="232"/>
      <c r="DO134" s="232"/>
      <c r="DP134" s="232"/>
      <c r="DQ134" s="232"/>
      <c r="DR134" s="232"/>
      <c r="DS134" s="232"/>
      <c r="DT134" s="232"/>
      <c r="DU134" s="232"/>
      <c r="DV134" s="232"/>
      <c r="DW134" s="232"/>
      <c r="DX134" s="232"/>
      <c r="DY134" s="232"/>
      <c r="DZ134" s="232"/>
      <c r="EA134" s="232"/>
      <c r="EB134" s="232"/>
      <c r="EC134" s="232"/>
      <c r="ED134" s="232"/>
      <c r="EE134" s="232"/>
      <c r="EF134" s="232"/>
      <c r="EG134" s="232"/>
      <c r="EH134" s="232"/>
      <c r="EI134" s="232"/>
      <c r="EJ134" s="232"/>
      <c r="EK134" s="232"/>
      <c r="EL134" s="232"/>
      <c r="EM134" s="232"/>
      <c r="EN134" s="232"/>
      <c r="EO134" s="232"/>
      <c r="EP134" s="232"/>
      <c r="EQ134" s="232"/>
      <c r="ER134" s="232"/>
      <c r="ES134" s="232"/>
      <c r="ET134" s="232"/>
      <c r="EU134" s="232"/>
      <c r="EV134" s="232"/>
      <c r="EW134" s="232"/>
      <c r="EX134" s="232"/>
      <c r="EY134" s="232"/>
      <c r="EZ134" s="232"/>
      <c r="FA134" s="232"/>
      <c r="FB134" s="232"/>
      <c r="FC134" s="232"/>
      <c r="FD134" s="232"/>
      <c r="FE134" s="232"/>
      <c r="FF134" s="232"/>
      <c r="FG134" s="232"/>
      <c r="FH134" s="232"/>
      <c r="FI134" s="232"/>
      <c r="FJ134" s="232"/>
      <c r="FK134" s="232"/>
      <c r="FL134" s="232"/>
      <c r="FM134" s="232"/>
      <c r="FN134" s="232"/>
      <c r="FO134" s="232"/>
      <c r="FP134" s="232"/>
      <c r="FQ134" s="232"/>
      <c r="FR134" s="232"/>
      <c r="FS134" s="232"/>
      <c r="FT134" s="232"/>
      <c r="FU134" s="232"/>
      <c r="FV134" s="232"/>
      <c r="FW134" s="232"/>
      <c r="FX134" s="232"/>
      <c r="FY134" s="232"/>
      <c r="FZ134" s="232"/>
      <c r="GA134" s="232"/>
      <c r="GB134" s="232"/>
      <c r="GC134" s="232"/>
      <c r="GD134" s="232"/>
      <c r="GE134" s="232"/>
      <c r="GF134" s="232"/>
      <c r="GG134" s="232"/>
      <c r="GH134" s="232"/>
      <c r="GI134" s="232"/>
      <c r="GJ134" s="232"/>
      <c r="GK134" s="232"/>
      <c r="GL134" s="232"/>
      <c r="GM134" s="232"/>
      <c r="GN134" s="232"/>
      <c r="GO134" s="232"/>
      <c r="GP134" s="232"/>
      <c r="GQ134" s="232"/>
      <c r="GR134" s="232"/>
    </row>
    <row r="135" spans="6:200" x14ac:dyDescent="0.2"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</row>
    <row r="136" spans="6:200" x14ac:dyDescent="0.2"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</row>
    <row r="137" spans="6:200" x14ac:dyDescent="0.2">
      <c r="H137" s="231"/>
      <c r="I137" s="231"/>
      <c r="J137" s="231"/>
      <c r="K137" s="231"/>
      <c r="L137" s="231"/>
      <c r="M137" s="231"/>
      <c r="N137" s="231"/>
      <c r="O137" s="231"/>
      <c r="P137" s="231"/>
      <c r="Q137" s="231"/>
      <c r="R137" s="231"/>
      <c r="S137" s="231"/>
      <c r="T137" s="231"/>
      <c r="U137" s="231"/>
      <c r="V137" s="231"/>
      <c r="W137" s="231"/>
      <c r="X137" s="231"/>
      <c r="Y137" s="231"/>
      <c r="Z137" s="231"/>
      <c r="AA137" s="231"/>
      <c r="AB137" s="231"/>
      <c r="AC137" s="231"/>
      <c r="AD137" s="231"/>
      <c r="AE137" s="231"/>
      <c r="AF137" s="231"/>
      <c r="AG137" s="231"/>
      <c r="AH137" s="231"/>
      <c r="AI137" s="231"/>
      <c r="AJ137" s="231"/>
      <c r="AK137" s="231"/>
      <c r="AL137" s="231"/>
      <c r="AM137" s="231"/>
      <c r="AN137" s="231"/>
      <c r="AO137" s="231"/>
      <c r="AP137" s="231"/>
      <c r="AQ137" s="231"/>
      <c r="AR137" s="231"/>
      <c r="AS137" s="231"/>
      <c r="AT137" s="231"/>
      <c r="AU137" s="231"/>
      <c r="AV137" s="231"/>
      <c r="AW137" s="231"/>
      <c r="AX137" s="231"/>
      <c r="AY137" s="231"/>
      <c r="AZ137" s="231"/>
      <c r="BA137" s="231"/>
      <c r="BB137" s="231"/>
      <c r="BC137" s="231"/>
      <c r="BD137" s="231"/>
      <c r="BE137" s="231"/>
      <c r="BF137" s="231"/>
      <c r="BG137" s="231"/>
      <c r="BH137" s="231"/>
      <c r="BI137" s="231"/>
      <c r="BJ137" s="231"/>
      <c r="BK137" s="231"/>
      <c r="BL137" s="231"/>
      <c r="BM137" s="231"/>
      <c r="BN137" s="231"/>
      <c r="BO137" s="231"/>
      <c r="BP137" s="231"/>
      <c r="BQ137" s="231"/>
      <c r="BR137" s="231"/>
      <c r="BS137" s="231"/>
      <c r="BT137" s="231"/>
      <c r="BU137" s="231"/>
      <c r="BV137" s="231"/>
      <c r="BW137" s="231"/>
      <c r="BX137" s="231"/>
      <c r="BY137" s="231"/>
      <c r="BZ137" s="231"/>
      <c r="CA137" s="231"/>
      <c r="CB137" s="231"/>
      <c r="CC137" s="231"/>
      <c r="CD137" s="231"/>
      <c r="CE137" s="231"/>
      <c r="CF137" s="231"/>
      <c r="CG137" s="231"/>
      <c r="CH137" s="231"/>
      <c r="CI137" s="231"/>
      <c r="CJ137" s="231"/>
      <c r="CK137" s="231"/>
      <c r="CL137" s="231"/>
      <c r="CM137" s="231"/>
      <c r="CN137" s="231"/>
      <c r="CO137" s="231"/>
      <c r="CP137" s="231"/>
      <c r="CQ137" s="231"/>
      <c r="CR137" s="231"/>
      <c r="CS137" s="231"/>
      <c r="CT137" s="231"/>
      <c r="CU137" s="231"/>
      <c r="CV137" s="231"/>
      <c r="CW137" s="231"/>
      <c r="CX137" s="231"/>
      <c r="CY137" s="231"/>
      <c r="DA137" s="232"/>
      <c r="DB137" s="232"/>
      <c r="DC137" s="232"/>
      <c r="DD137" s="232"/>
      <c r="DE137" s="232"/>
      <c r="DF137" s="232"/>
      <c r="DG137" s="232"/>
      <c r="DH137" s="232"/>
      <c r="DI137" s="232"/>
      <c r="DJ137" s="232"/>
      <c r="DK137" s="232"/>
      <c r="DL137" s="232"/>
      <c r="DM137" s="232"/>
      <c r="DN137" s="232"/>
      <c r="DO137" s="232"/>
      <c r="DP137" s="232"/>
      <c r="DQ137" s="232"/>
      <c r="DR137" s="232"/>
      <c r="DS137" s="232"/>
      <c r="DT137" s="232"/>
      <c r="DU137" s="232"/>
      <c r="DV137" s="232"/>
      <c r="DW137" s="232"/>
      <c r="DX137" s="232"/>
      <c r="DY137" s="232"/>
      <c r="DZ137" s="232"/>
      <c r="EA137" s="232"/>
      <c r="EB137" s="232"/>
      <c r="EC137" s="232"/>
      <c r="ED137" s="232"/>
      <c r="EE137" s="232"/>
      <c r="EF137" s="232"/>
      <c r="EG137" s="232"/>
      <c r="EH137" s="232"/>
      <c r="EI137" s="232"/>
      <c r="EJ137" s="232"/>
      <c r="EK137" s="232"/>
      <c r="EL137" s="232"/>
      <c r="EM137" s="232"/>
      <c r="EN137" s="232"/>
      <c r="EO137" s="232"/>
      <c r="EP137" s="232"/>
      <c r="EQ137" s="232"/>
      <c r="ER137" s="232"/>
      <c r="ES137" s="232"/>
      <c r="ET137" s="232"/>
      <c r="EU137" s="232"/>
      <c r="EV137" s="232"/>
      <c r="EW137" s="232"/>
      <c r="EX137" s="232"/>
      <c r="EY137" s="232"/>
      <c r="EZ137" s="232"/>
      <c r="FA137" s="232"/>
      <c r="FB137" s="232"/>
      <c r="FC137" s="232"/>
      <c r="FD137" s="232"/>
      <c r="FE137" s="232"/>
      <c r="FF137" s="232"/>
      <c r="FG137" s="232"/>
      <c r="FH137" s="232"/>
      <c r="FI137" s="232"/>
      <c r="FJ137" s="232"/>
      <c r="FK137" s="232"/>
      <c r="FL137" s="232"/>
      <c r="FM137" s="232"/>
      <c r="FN137" s="232"/>
      <c r="FO137" s="232"/>
      <c r="FP137" s="232"/>
      <c r="FQ137" s="232"/>
      <c r="FR137" s="232"/>
      <c r="FS137" s="232"/>
      <c r="FT137" s="232"/>
      <c r="FU137" s="232"/>
      <c r="FV137" s="232"/>
      <c r="FW137" s="232"/>
      <c r="FX137" s="232"/>
      <c r="FY137" s="232"/>
      <c r="FZ137" s="232"/>
      <c r="GA137" s="232"/>
      <c r="GB137" s="232"/>
      <c r="GC137" s="232"/>
      <c r="GD137" s="232"/>
      <c r="GE137" s="232"/>
      <c r="GF137" s="232"/>
      <c r="GG137" s="232"/>
      <c r="GH137" s="232"/>
      <c r="GI137" s="232"/>
      <c r="GJ137" s="232"/>
      <c r="GK137" s="232"/>
      <c r="GL137" s="232"/>
      <c r="GM137" s="232"/>
      <c r="GN137" s="232"/>
      <c r="GO137" s="232"/>
      <c r="GP137" s="232"/>
      <c r="GQ137" s="232"/>
      <c r="GR137" s="232"/>
    </row>
    <row r="138" spans="6:200" x14ac:dyDescent="0.2">
      <c r="H138" s="231"/>
      <c r="I138" s="231"/>
      <c r="J138" s="231"/>
      <c r="K138" s="231"/>
      <c r="L138" s="231"/>
      <c r="M138" s="231"/>
      <c r="N138" s="231"/>
      <c r="O138" s="231"/>
      <c r="P138" s="231"/>
      <c r="Q138" s="231"/>
      <c r="R138" s="231"/>
      <c r="S138" s="231"/>
      <c r="T138" s="231"/>
      <c r="U138" s="231"/>
      <c r="V138" s="231"/>
      <c r="W138" s="231"/>
      <c r="X138" s="231"/>
      <c r="Y138" s="231"/>
      <c r="Z138" s="231"/>
      <c r="AA138" s="231"/>
      <c r="AB138" s="231"/>
      <c r="AC138" s="231"/>
      <c r="AD138" s="231"/>
      <c r="AE138" s="231"/>
      <c r="AF138" s="231"/>
      <c r="AG138" s="231"/>
      <c r="AH138" s="231"/>
      <c r="AI138" s="231"/>
      <c r="AJ138" s="231"/>
      <c r="AK138" s="231"/>
      <c r="AL138" s="231"/>
      <c r="AM138" s="231"/>
      <c r="AN138" s="231"/>
      <c r="AO138" s="231"/>
      <c r="AP138" s="231"/>
      <c r="AQ138" s="231"/>
      <c r="AR138" s="231"/>
      <c r="AS138" s="231"/>
      <c r="AT138" s="231"/>
      <c r="AU138" s="231"/>
      <c r="AV138" s="231"/>
      <c r="AW138" s="231"/>
      <c r="AX138" s="231"/>
      <c r="AY138" s="231"/>
      <c r="AZ138" s="231"/>
      <c r="BA138" s="231"/>
      <c r="BB138" s="231"/>
      <c r="BC138" s="231"/>
      <c r="BD138" s="231"/>
      <c r="BE138" s="231"/>
      <c r="BF138" s="231"/>
      <c r="BG138" s="231"/>
      <c r="BH138" s="231"/>
      <c r="BI138" s="231"/>
      <c r="BJ138" s="231"/>
      <c r="BK138" s="231"/>
      <c r="BL138" s="231"/>
      <c r="BM138" s="231"/>
      <c r="BN138" s="231"/>
      <c r="BO138" s="231"/>
      <c r="BP138" s="231"/>
      <c r="BQ138" s="231"/>
      <c r="BR138" s="231"/>
      <c r="BS138" s="231"/>
      <c r="BT138" s="231"/>
      <c r="BU138" s="231"/>
      <c r="BV138" s="231"/>
      <c r="BW138" s="231"/>
      <c r="BX138" s="231"/>
      <c r="BY138" s="231"/>
      <c r="BZ138" s="231"/>
      <c r="CA138" s="231"/>
      <c r="CB138" s="231"/>
      <c r="CC138" s="231"/>
      <c r="CD138" s="231"/>
      <c r="CE138" s="231"/>
      <c r="CF138" s="231"/>
      <c r="CG138" s="231"/>
      <c r="CH138" s="231"/>
      <c r="CI138" s="231"/>
      <c r="CJ138" s="231"/>
      <c r="CK138" s="231"/>
      <c r="CL138" s="231"/>
      <c r="CM138" s="231"/>
      <c r="CN138" s="231"/>
      <c r="CO138" s="231"/>
      <c r="CP138" s="231"/>
      <c r="CQ138" s="231"/>
      <c r="CR138" s="231"/>
      <c r="CS138" s="231"/>
      <c r="CT138" s="231"/>
      <c r="CU138" s="231"/>
      <c r="CV138" s="231"/>
      <c r="CW138" s="231"/>
      <c r="CX138" s="231"/>
      <c r="CY138" s="231"/>
      <c r="DA138" s="232"/>
      <c r="DB138" s="232"/>
      <c r="DC138" s="232"/>
      <c r="DD138" s="232"/>
      <c r="DE138" s="232"/>
      <c r="DF138" s="232"/>
      <c r="DG138" s="232"/>
      <c r="DH138" s="232"/>
      <c r="DI138" s="232"/>
      <c r="DJ138" s="232"/>
      <c r="DK138" s="232"/>
      <c r="DL138" s="232"/>
      <c r="DM138" s="232"/>
      <c r="DN138" s="232"/>
      <c r="DO138" s="232"/>
      <c r="DP138" s="232"/>
      <c r="DQ138" s="232"/>
      <c r="DR138" s="232"/>
      <c r="DS138" s="232"/>
      <c r="DT138" s="232"/>
      <c r="DU138" s="232"/>
      <c r="DV138" s="232"/>
      <c r="DW138" s="232"/>
      <c r="DX138" s="232"/>
      <c r="DY138" s="232"/>
      <c r="DZ138" s="232"/>
      <c r="EA138" s="232"/>
      <c r="EB138" s="232"/>
      <c r="EC138" s="232"/>
      <c r="ED138" s="232"/>
      <c r="EE138" s="232"/>
      <c r="EF138" s="232"/>
      <c r="EG138" s="232"/>
      <c r="EH138" s="232"/>
      <c r="EI138" s="232"/>
      <c r="EJ138" s="232"/>
      <c r="EK138" s="232"/>
      <c r="EL138" s="232"/>
      <c r="EM138" s="232"/>
      <c r="EN138" s="232"/>
      <c r="EO138" s="232"/>
      <c r="EP138" s="232"/>
      <c r="EQ138" s="232"/>
      <c r="ER138" s="232"/>
      <c r="ES138" s="232"/>
      <c r="ET138" s="232"/>
      <c r="EU138" s="232"/>
      <c r="EV138" s="232"/>
      <c r="EW138" s="232"/>
      <c r="EX138" s="232"/>
      <c r="EY138" s="232"/>
      <c r="EZ138" s="232"/>
      <c r="FA138" s="232"/>
      <c r="FB138" s="232"/>
      <c r="FC138" s="232"/>
      <c r="FD138" s="232"/>
      <c r="FE138" s="232"/>
      <c r="FF138" s="232"/>
      <c r="FG138" s="232"/>
      <c r="FH138" s="232"/>
      <c r="FI138" s="232"/>
      <c r="FJ138" s="232"/>
      <c r="FK138" s="232"/>
      <c r="FL138" s="232"/>
      <c r="FM138" s="232"/>
      <c r="FN138" s="232"/>
      <c r="FO138" s="232"/>
      <c r="FP138" s="232"/>
      <c r="FQ138" s="232"/>
      <c r="FR138" s="232"/>
      <c r="FS138" s="232"/>
      <c r="FT138" s="232"/>
      <c r="FU138" s="232"/>
      <c r="FV138" s="232"/>
      <c r="FW138" s="232"/>
      <c r="FX138" s="232"/>
      <c r="FY138" s="232"/>
      <c r="FZ138" s="232"/>
      <c r="GA138" s="232"/>
      <c r="GB138" s="232"/>
      <c r="GC138" s="232"/>
      <c r="GD138" s="232"/>
      <c r="GE138" s="232"/>
      <c r="GF138" s="232"/>
      <c r="GG138" s="232"/>
      <c r="GH138" s="232"/>
      <c r="GI138" s="232"/>
      <c r="GJ138" s="232"/>
      <c r="GK138" s="232"/>
      <c r="GL138" s="232"/>
      <c r="GM138" s="232"/>
      <c r="GN138" s="232"/>
      <c r="GO138" s="232"/>
      <c r="GP138" s="232"/>
      <c r="GQ138" s="232"/>
      <c r="GR138" s="232"/>
    </row>
    <row r="139" spans="6:200" x14ac:dyDescent="0.2">
      <c r="H139" s="231"/>
      <c r="I139" s="231"/>
      <c r="J139" s="231"/>
      <c r="K139" s="231"/>
      <c r="L139" s="231"/>
      <c r="M139" s="231"/>
      <c r="N139" s="231"/>
      <c r="O139" s="231"/>
      <c r="P139" s="231"/>
      <c r="Q139" s="231"/>
      <c r="R139" s="231"/>
      <c r="S139" s="231"/>
      <c r="T139" s="231"/>
      <c r="U139" s="231"/>
      <c r="V139" s="231"/>
      <c r="W139" s="231"/>
      <c r="X139" s="231"/>
      <c r="Y139" s="231"/>
      <c r="Z139" s="231"/>
      <c r="AA139" s="231"/>
      <c r="AB139" s="231"/>
      <c r="AC139" s="231"/>
      <c r="AD139" s="231"/>
      <c r="AE139" s="231"/>
      <c r="AF139" s="231"/>
      <c r="AG139" s="231"/>
      <c r="AH139" s="231"/>
      <c r="AI139" s="231"/>
      <c r="AJ139" s="231"/>
      <c r="AK139" s="231"/>
      <c r="AL139" s="231"/>
      <c r="AM139" s="231"/>
      <c r="AN139" s="231"/>
      <c r="AO139" s="231"/>
      <c r="AP139" s="231"/>
      <c r="AQ139" s="231"/>
      <c r="AR139" s="231"/>
      <c r="AS139" s="231"/>
      <c r="AT139" s="231"/>
      <c r="AU139" s="231"/>
      <c r="AV139" s="231"/>
      <c r="AW139" s="231"/>
      <c r="AX139" s="231"/>
      <c r="AY139" s="231"/>
      <c r="AZ139" s="231"/>
      <c r="BA139" s="231"/>
      <c r="BB139" s="231"/>
      <c r="BC139" s="231"/>
      <c r="BD139" s="231"/>
      <c r="BE139" s="231"/>
      <c r="BF139" s="231"/>
      <c r="BG139" s="231"/>
      <c r="BH139" s="231"/>
      <c r="BI139" s="231"/>
      <c r="BJ139" s="231"/>
      <c r="BK139" s="231"/>
      <c r="BL139" s="231"/>
      <c r="BM139" s="231"/>
      <c r="BN139" s="231"/>
      <c r="BO139" s="231"/>
      <c r="BP139" s="231"/>
      <c r="BQ139" s="231"/>
      <c r="BR139" s="231"/>
      <c r="BS139" s="231"/>
      <c r="BT139" s="231"/>
      <c r="BU139" s="231"/>
      <c r="BV139" s="231"/>
      <c r="BW139" s="231"/>
      <c r="BX139" s="231"/>
      <c r="BY139" s="231"/>
      <c r="BZ139" s="231"/>
      <c r="CA139" s="231"/>
      <c r="CB139" s="231"/>
      <c r="CC139" s="231"/>
      <c r="CD139" s="231"/>
      <c r="CE139" s="231"/>
      <c r="CF139" s="231"/>
      <c r="CG139" s="231"/>
      <c r="CH139" s="231"/>
      <c r="CI139" s="231"/>
      <c r="CJ139" s="231"/>
      <c r="CK139" s="231"/>
      <c r="CL139" s="231"/>
      <c r="CM139" s="231"/>
      <c r="CN139" s="231"/>
      <c r="CO139" s="231"/>
      <c r="CP139" s="231"/>
      <c r="CQ139" s="231"/>
      <c r="CR139" s="231"/>
      <c r="CS139" s="231"/>
      <c r="CT139" s="231"/>
      <c r="CU139" s="231"/>
      <c r="CV139" s="231"/>
      <c r="CW139" s="231"/>
      <c r="CX139" s="231"/>
      <c r="CY139" s="231"/>
      <c r="DA139" s="232"/>
      <c r="DB139" s="232"/>
      <c r="DC139" s="232"/>
      <c r="DD139" s="232"/>
      <c r="DE139" s="232"/>
      <c r="DF139" s="232"/>
      <c r="DG139" s="232"/>
      <c r="DH139" s="232"/>
      <c r="DI139" s="232"/>
      <c r="DJ139" s="232"/>
      <c r="DK139" s="232"/>
      <c r="DL139" s="232"/>
      <c r="DM139" s="232"/>
      <c r="DN139" s="232"/>
      <c r="DO139" s="232"/>
      <c r="DP139" s="232"/>
      <c r="DQ139" s="232"/>
      <c r="DR139" s="232"/>
      <c r="DS139" s="232"/>
      <c r="DT139" s="232"/>
      <c r="DU139" s="232"/>
      <c r="DV139" s="232"/>
      <c r="DW139" s="232"/>
      <c r="DX139" s="232"/>
      <c r="DY139" s="232"/>
      <c r="DZ139" s="232"/>
      <c r="EA139" s="232"/>
      <c r="EB139" s="232"/>
      <c r="EC139" s="232"/>
      <c r="ED139" s="232"/>
      <c r="EE139" s="232"/>
      <c r="EF139" s="232"/>
      <c r="EG139" s="232"/>
      <c r="EH139" s="232"/>
      <c r="EI139" s="232"/>
      <c r="EJ139" s="232"/>
      <c r="EK139" s="232"/>
      <c r="EL139" s="232"/>
      <c r="EM139" s="232"/>
      <c r="EN139" s="232"/>
      <c r="EO139" s="232"/>
      <c r="EP139" s="232"/>
      <c r="EQ139" s="232"/>
      <c r="ER139" s="232"/>
      <c r="ES139" s="232"/>
      <c r="ET139" s="232"/>
      <c r="EU139" s="232"/>
      <c r="EV139" s="232"/>
      <c r="EW139" s="232"/>
      <c r="EX139" s="232"/>
      <c r="EY139" s="232"/>
      <c r="EZ139" s="232"/>
      <c r="FA139" s="232"/>
      <c r="FB139" s="232"/>
      <c r="FC139" s="232"/>
      <c r="FD139" s="232"/>
      <c r="FE139" s="232"/>
      <c r="FF139" s="232"/>
      <c r="FG139" s="232"/>
      <c r="FH139" s="232"/>
      <c r="FI139" s="232"/>
      <c r="FJ139" s="232"/>
      <c r="FK139" s="232"/>
      <c r="FL139" s="232"/>
      <c r="FM139" s="232"/>
      <c r="FN139" s="232"/>
      <c r="FO139" s="232"/>
      <c r="FP139" s="232"/>
      <c r="FQ139" s="232"/>
      <c r="FR139" s="232"/>
      <c r="FS139" s="232"/>
      <c r="FT139" s="232"/>
      <c r="FU139" s="232"/>
      <c r="FV139" s="232"/>
      <c r="FW139" s="232"/>
      <c r="FX139" s="232"/>
      <c r="FY139" s="232"/>
      <c r="FZ139" s="232"/>
      <c r="GA139" s="232"/>
      <c r="GB139" s="232"/>
      <c r="GC139" s="232"/>
      <c r="GD139" s="232"/>
      <c r="GE139" s="232"/>
      <c r="GF139" s="232"/>
      <c r="GG139" s="232"/>
      <c r="GH139" s="232"/>
      <c r="GI139" s="232"/>
      <c r="GJ139" s="232"/>
      <c r="GK139" s="232"/>
      <c r="GL139" s="232"/>
      <c r="GM139" s="232"/>
      <c r="GN139" s="232"/>
      <c r="GO139" s="232"/>
      <c r="GP139" s="232"/>
      <c r="GQ139" s="232"/>
      <c r="GR139" s="232"/>
    </row>
    <row r="140" spans="6:200" x14ac:dyDescent="0.2">
      <c r="H140" s="231"/>
      <c r="I140" s="231"/>
      <c r="J140" s="231"/>
      <c r="K140" s="231"/>
      <c r="L140" s="231"/>
      <c r="M140" s="231"/>
      <c r="N140" s="231"/>
      <c r="O140" s="231"/>
      <c r="P140" s="231"/>
      <c r="Q140" s="231"/>
      <c r="R140" s="231"/>
      <c r="S140" s="231"/>
      <c r="T140" s="231"/>
      <c r="U140" s="231"/>
      <c r="V140" s="231"/>
      <c r="W140" s="231"/>
      <c r="X140" s="231"/>
      <c r="Y140" s="231"/>
      <c r="Z140" s="231"/>
      <c r="AA140" s="231"/>
      <c r="AB140" s="231"/>
      <c r="AC140" s="231"/>
      <c r="AD140" s="231"/>
      <c r="AE140" s="231"/>
      <c r="AF140" s="231"/>
      <c r="AG140" s="231"/>
      <c r="AH140" s="231"/>
      <c r="AI140" s="231"/>
      <c r="AJ140" s="231"/>
      <c r="AK140" s="231"/>
      <c r="AL140" s="231"/>
      <c r="AM140" s="231"/>
      <c r="AN140" s="231"/>
      <c r="AO140" s="231"/>
      <c r="AP140" s="231"/>
      <c r="AQ140" s="231"/>
      <c r="AR140" s="231"/>
      <c r="AS140" s="231"/>
      <c r="AT140" s="231"/>
      <c r="AU140" s="231"/>
      <c r="AV140" s="231"/>
      <c r="AW140" s="231"/>
      <c r="AX140" s="231"/>
      <c r="AY140" s="231"/>
      <c r="AZ140" s="231"/>
      <c r="BA140" s="231"/>
      <c r="BB140" s="231"/>
      <c r="BC140" s="231"/>
      <c r="BD140" s="231"/>
      <c r="BE140" s="231"/>
      <c r="BF140" s="231"/>
      <c r="BG140" s="231"/>
      <c r="BH140" s="231"/>
      <c r="BI140" s="231"/>
      <c r="BJ140" s="231"/>
      <c r="BK140" s="231"/>
      <c r="BL140" s="231"/>
      <c r="BM140" s="231"/>
      <c r="BN140" s="231"/>
      <c r="BO140" s="231"/>
      <c r="BP140" s="231"/>
      <c r="BQ140" s="231"/>
      <c r="BR140" s="231"/>
      <c r="BS140" s="231"/>
      <c r="BT140" s="231"/>
      <c r="BU140" s="231"/>
      <c r="BV140" s="231"/>
      <c r="BW140" s="231"/>
      <c r="BX140" s="231"/>
      <c r="BY140" s="231"/>
      <c r="BZ140" s="231"/>
      <c r="CA140" s="231"/>
      <c r="CB140" s="231"/>
      <c r="CC140" s="231"/>
      <c r="CD140" s="231"/>
      <c r="CE140" s="231"/>
      <c r="CF140" s="231"/>
      <c r="CG140" s="231"/>
      <c r="CH140" s="231"/>
      <c r="CI140" s="231"/>
      <c r="CJ140" s="231"/>
      <c r="CK140" s="231"/>
      <c r="CL140" s="231"/>
      <c r="CM140" s="231"/>
      <c r="CN140" s="231"/>
      <c r="CO140" s="231"/>
      <c r="CP140" s="231"/>
      <c r="CQ140" s="231"/>
      <c r="CR140" s="231"/>
      <c r="CS140" s="231"/>
      <c r="CT140" s="231"/>
      <c r="CU140" s="231"/>
      <c r="CV140" s="231"/>
      <c r="CW140" s="231"/>
      <c r="CX140" s="231"/>
      <c r="CY140" s="231"/>
      <c r="DA140" s="232"/>
      <c r="DB140" s="232"/>
      <c r="DC140" s="232"/>
      <c r="DD140" s="232"/>
      <c r="DE140" s="232"/>
      <c r="DF140" s="232"/>
      <c r="DG140" s="232"/>
      <c r="DH140" s="232"/>
      <c r="DI140" s="232"/>
      <c r="DJ140" s="232"/>
      <c r="DK140" s="232"/>
      <c r="DL140" s="232"/>
      <c r="DM140" s="232"/>
      <c r="DN140" s="232"/>
      <c r="DO140" s="232"/>
      <c r="DP140" s="232"/>
      <c r="DQ140" s="232"/>
      <c r="DR140" s="232"/>
      <c r="DS140" s="232"/>
      <c r="DT140" s="232"/>
      <c r="DU140" s="232"/>
      <c r="DV140" s="232"/>
      <c r="DW140" s="232"/>
      <c r="DX140" s="232"/>
      <c r="DY140" s="232"/>
      <c r="DZ140" s="232"/>
      <c r="EA140" s="232"/>
      <c r="EB140" s="232"/>
      <c r="EC140" s="232"/>
      <c r="ED140" s="232"/>
      <c r="EE140" s="232"/>
      <c r="EF140" s="232"/>
      <c r="EG140" s="232"/>
      <c r="EH140" s="232"/>
      <c r="EI140" s="232"/>
      <c r="EJ140" s="232"/>
      <c r="EK140" s="232"/>
      <c r="EL140" s="232"/>
      <c r="EM140" s="232"/>
      <c r="EN140" s="232"/>
      <c r="EO140" s="232"/>
      <c r="EP140" s="232"/>
      <c r="EQ140" s="232"/>
      <c r="ER140" s="232"/>
      <c r="ES140" s="232"/>
      <c r="ET140" s="232"/>
      <c r="EU140" s="232"/>
      <c r="EV140" s="232"/>
      <c r="EW140" s="232"/>
      <c r="EX140" s="232"/>
      <c r="EY140" s="232"/>
      <c r="EZ140" s="232"/>
      <c r="FA140" s="232"/>
      <c r="FB140" s="232"/>
      <c r="FC140" s="232"/>
      <c r="FD140" s="232"/>
      <c r="FE140" s="232"/>
      <c r="FF140" s="232"/>
      <c r="FG140" s="232"/>
      <c r="FH140" s="232"/>
      <c r="FI140" s="232"/>
      <c r="FJ140" s="232"/>
      <c r="FK140" s="232"/>
      <c r="FL140" s="232"/>
      <c r="FM140" s="232"/>
      <c r="FN140" s="232"/>
      <c r="FO140" s="232"/>
      <c r="FP140" s="232"/>
      <c r="FQ140" s="232"/>
      <c r="FR140" s="232"/>
      <c r="FS140" s="232"/>
      <c r="FT140" s="232"/>
      <c r="FU140" s="232"/>
      <c r="FV140" s="232"/>
      <c r="FW140" s="232"/>
      <c r="FX140" s="232"/>
      <c r="FY140" s="232"/>
      <c r="FZ140" s="232"/>
      <c r="GA140" s="232"/>
      <c r="GB140" s="232"/>
      <c r="GC140" s="232"/>
      <c r="GD140" s="232"/>
      <c r="GE140" s="232"/>
      <c r="GF140" s="232"/>
      <c r="GG140" s="232"/>
      <c r="GH140" s="232"/>
      <c r="GI140" s="232"/>
      <c r="GJ140" s="232"/>
      <c r="GK140" s="232"/>
      <c r="GL140" s="232"/>
      <c r="GM140" s="232"/>
      <c r="GN140" s="232"/>
      <c r="GO140" s="232"/>
      <c r="GP140" s="232"/>
      <c r="GQ140" s="232"/>
      <c r="GR140" s="232"/>
    </row>
    <row r="141" spans="6:200" x14ac:dyDescent="0.2">
      <c r="H141" s="231"/>
      <c r="I141" s="231"/>
      <c r="J141" s="231"/>
      <c r="K141" s="231"/>
      <c r="L141" s="231"/>
      <c r="M141" s="231"/>
      <c r="N141" s="231"/>
      <c r="O141" s="231"/>
      <c r="P141" s="231"/>
      <c r="Q141" s="231"/>
      <c r="R141" s="231"/>
      <c r="S141" s="231"/>
      <c r="T141" s="231"/>
      <c r="U141" s="231"/>
      <c r="V141" s="231"/>
      <c r="W141" s="231"/>
      <c r="X141" s="231"/>
      <c r="Y141" s="231"/>
      <c r="Z141" s="231"/>
      <c r="AA141" s="231"/>
      <c r="AB141" s="231"/>
      <c r="AC141" s="231"/>
      <c r="AD141" s="231"/>
      <c r="AE141" s="231"/>
      <c r="AF141" s="231"/>
      <c r="AG141" s="231"/>
      <c r="AH141" s="231"/>
      <c r="AI141" s="231"/>
      <c r="AJ141" s="231"/>
      <c r="AK141" s="231"/>
      <c r="AL141" s="231"/>
      <c r="AM141" s="231"/>
      <c r="AN141" s="231"/>
      <c r="AO141" s="231"/>
      <c r="AP141" s="231"/>
      <c r="AQ141" s="231"/>
      <c r="AR141" s="231"/>
      <c r="AS141" s="231"/>
      <c r="AT141" s="231"/>
      <c r="AU141" s="231"/>
      <c r="AV141" s="231"/>
      <c r="AW141" s="231"/>
      <c r="AX141" s="231"/>
      <c r="AY141" s="231"/>
      <c r="AZ141" s="231"/>
      <c r="BA141" s="231"/>
      <c r="BB141" s="231"/>
      <c r="BC141" s="231"/>
      <c r="BD141" s="231"/>
      <c r="BE141" s="231"/>
      <c r="BF141" s="231"/>
      <c r="BG141" s="231"/>
      <c r="BH141" s="231"/>
      <c r="BI141" s="231"/>
      <c r="BJ141" s="231"/>
      <c r="BK141" s="231"/>
      <c r="BL141" s="231"/>
      <c r="BM141" s="231"/>
      <c r="BN141" s="231"/>
      <c r="BO141" s="231"/>
      <c r="BP141" s="231"/>
      <c r="BQ141" s="231"/>
      <c r="BR141" s="231"/>
      <c r="BS141" s="231"/>
      <c r="BT141" s="231"/>
      <c r="BU141" s="231"/>
      <c r="BV141" s="231"/>
      <c r="BW141" s="231"/>
      <c r="BX141" s="231"/>
      <c r="BY141" s="231"/>
      <c r="BZ141" s="231"/>
      <c r="CA141" s="231"/>
      <c r="CB141" s="231"/>
      <c r="CC141" s="231"/>
      <c r="CD141" s="231"/>
      <c r="CE141" s="231"/>
      <c r="CF141" s="231"/>
      <c r="CG141" s="231"/>
      <c r="CH141" s="231"/>
      <c r="CI141" s="231"/>
      <c r="CJ141" s="231"/>
      <c r="CK141" s="231"/>
      <c r="CL141" s="231"/>
      <c r="CM141" s="231"/>
      <c r="CN141" s="231"/>
      <c r="CO141" s="231"/>
      <c r="CP141" s="231"/>
      <c r="CQ141" s="231"/>
      <c r="CR141" s="231"/>
      <c r="CS141" s="231"/>
      <c r="CT141" s="231"/>
      <c r="CU141" s="231"/>
      <c r="CV141" s="231"/>
      <c r="CW141" s="231"/>
      <c r="CX141" s="231"/>
      <c r="CY141" s="231"/>
      <c r="DA141" s="232"/>
      <c r="DB141" s="232"/>
      <c r="DC141" s="232"/>
      <c r="DD141" s="232"/>
      <c r="DE141" s="232"/>
      <c r="DF141" s="232"/>
      <c r="DG141" s="232"/>
      <c r="DH141" s="232"/>
      <c r="DI141" s="232"/>
      <c r="DJ141" s="232"/>
      <c r="DK141" s="232"/>
      <c r="DL141" s="232"/>
      <c r="DM141" s="232"/>
      <c r="DN141" s="232"/>
      <c r="DO141" s="232"/>
      <c r="DP141" s="232"/>
      <c r="DQ141" s="232"/>
      <c r="DR141" s="232"/>
      <c r="DS141" s="232"/>
      <c r="DT141" s="232"/>
      <c r="DU141" s="232"/>
      <c r="DV141" s="232"/>
      <c r="DW141" s="232"/>
      <c r="DX141" s="232"/>
      <c r="DY141" s="232"/>
      <c r="DZ141" s="232"/>
      <c r="EA141" s="232"/>
      <c r="EB141" s="232"/>
      <c r="EC141" s="232"/>
      <c r="ED141" s="232"/>
      <c r="EE141" s="232"/>
      <c r="EF141" s="232"/>
      <c r="EG141" s="232"/>
      <c r="EH141" s="232"/>
      <c r="EI141" s="232"/>
      <c r="EJ141" s="232"/>
      <c r="EK141" s="232"/>
      <c r="EL141" s="232"/>
      <c r="EM141" s="232"/>
      <c r="EN141" s="232"/>
      <c r="EO141" s="232"/>
      <c r="EP141" s="232"/>
      <c r="EQ141" s="232"/>
      <c r="ER141" s="232"/>
      <c r="ES141" s="232"/>
      <c r="ET141" s="232"/>
      <c r="EU141" s="232"/>
      <c r="EV141" s="232"/>
      <c r="EW141" s="232"/>
      <c r="EX141" s="232"/>
      <c r="EY141" s="232"/>
      <c r="EZ141" s="232"/>
      <c r="FA141" s="232"/>
      <c r="FB141" s="232"/>
      <c r="FC141" s="232"/>
      <c r="FD141" s="232"/>
      <c r="FE141" s="232"/>
      <c r="FF141" s="232"/>
      <c r="FG141" s="232"/>
      <c r="FH141" s="232"/>
      <c r="FI141" s="232"/>
      <c r="FJ141" s="232"/>
      <c r="FK141" s="232"/>
      <c r="FL141" s="232"/>
      <c r="FM141" s="232"/>
      <c r="FN141" s="232"/>
      <c r="FO141" s="232"/>
      <c r="FP141" s="232"/>
      <c r="FQ141" s="232"/>
      <c r="FR141" s="232"/>
      <c r="FS141" s="232"/>
      <c r="FT141" s="232"/>
      <c r="FU141" s="232"/>
      <c r="FV141" s="232"/>
      <c r="FW141" s="232"/>
      <c r="FX141" s="232"/>
      <c r="FY141" s="232"/>
      <c r="FZ141" s="232"/>
      <c r="GA141" s="232"/>
      <c r="GB141" s="232"/>
      <c r="GC141" s="232"/>
      <c r="GD141" s="232"/>
      <c r="GE141" s="232"/>
      <c r="GF141" s="232"/>
      <c r="GG141" s="232"/>
      <c r="GH141" s="232"/>
      <c r="GI141" s="232"/>
      <c r="GJ141" s="232"/>
      <c r="GK141" s="232"/>
      <c r="GL141" s="232"/>
      <c r="GM141" s="232"/>
      <c r="GN141" s="232"/>
      <c r="GO141" s="232"/>
      <c r="GP141" s="232"/>
      <c r="GQ141" s="232"/>
      <c r="GR141" s="232"/>
    </row>
    <row r="142" spans="6:200" x14ac:dyDescent="0.2">
      <c r="H142" s="231"/>
      <c r="I142" s="231"/>
      <c r="J142" s="231"/>
      <c r="K142" s="231"/>
      <c r="L142" s="231"/>
      <c r="M142" s="231"/>
      <c r="N142" s="231"/>
      <c r="O142" s="231"/>
      <c r="P142" s="231"/>
      <c r="Q142" s="231"/>
      <c r="R142" s="231"/>
      <c r="S142" s="231"/>
      <c r="T142" s="231"/>
      <c r="U142" s="231"/>
      <c r="V142" s="231"/>
      <c r="W142" s="231"/>
      <c r="X142" s="231"/>
      <c r="Y142" s="231"/>
      <c r="Z142" s="231"/>
      <c r="AA142" s="231"/>
      <c r="AB142" s="231"/>
      <c r="AC142" s="231"/>
      <c r="AD142" s="231"/>
      <c r="AE142" s="231"/>
      <c r="AF142" s="231"/>
      <c r="AG142" s="231"/>
      <c r="AH142" s="231"/>
      <c r="AI142" s="231"/>
      <c r="AJ142" s="231"/>
      <c r="AK142" s="231"/>
      <c r="AL142" s="231"/>
      <c r="AM142" s="231"/>
      <c r="AN142" s="231"/>
      <c r="AO142" s="231"/>
      <c r="AP142" s="231"/>
      <c r="AQ142" s="231"/>
      <c r="AR142" s="231"/>
      <c r="AS142" s="231"/>
      <c r="AT142" s="231"/>
      <c r="AU142" s="231"/>
      <c r="AV142" s="231"/>
      <c r="AW142" s="231"/>
      <c r="AX142" s="231"/>
      <c r="AY142" s="231"/>
      <c r="AZ142" s="231"/>
      <c r="BA142" s="231"/>
      <c r="BB142" s="231"/>
      <c r="BC142" s="231"/>
      <c r="BD142" s="231"/>
      <c r="BE142" s="231"/>
      <c r="BF142" s="231"/>
      <c r="BG142" s="231"/>
      <c r="BH142" s="231"/>
      <c r="BI142" s="231"/>
      <c r="BJ142" s="231"/>
      <c r="BK142" s="231"/>
      <c r="BL142" s="231"/>
      <c r="BM142" s="231"/>
      <c r="BN142" s="231"/>
      <c r="BO142" s="231"/>
      <c r="BP142" s="231"/>
      <c r="BQ142" s="231"/>
      <c r="BR142" s="231"/>
      <c r="BS142" s="231"/>
      <c r="BT142" s="231"/>
      <c r="BU142" s="231"/>
      <c r="BV142" s="231"/>
      <c r="BW142" s="231"/>
      <c r="BX142" s="231"/>
      <c r="BY142" s="231"/>
      <c r="BZ142" s="231"/>
      <c r="CA142" s="231"/>
      <c r="CB142" s="231"/>
      <c r="CC142" s="231"/>
      <c r="CD142" s="231"/>
      <c r="CE142" s="231"/>
      <c r="CF142" s="231"/>
      <c r="CG142" s="231"/>
      <c r="CH142" s="231"/>
      <c r="CI142" s="231"/>
      <c r="CJ142" s="231"/>
      <c r="CK142" s="231"/>
      <c r="CL142" s="231"/>
      <c r="CM142" s="231"/>
      <c r="CN142" s="231"/>
      <c r="CO142" s="231"/>
      <c r="CP142" s="231"/>
      <c r="CQ142" s="231"/>
      <c r="CR142" s="231"/>
      <c r="CS142" s="231"/>
      <c r="CT142" s="231"/>
      <c r="CU142" s="231"/>
      <c r="CV142" s="231"/>
      <c r="CW142" s="231"/>
      <c r="CX142" s="231"/>
      <c r="CY142" s="231"/>
      <c r="DA142" s="232"/>
      <c r="DB142" s="232"/>
      <c r="DC142" s="232"/>
      <c r="DD142" s="232"/>
      <c r="DE142" s="232"/>
      <c r="DF142" s="232"/>
      <c r="DG142" s="232"/>
      <c r="DH142" s="232"/>
      <c r="DI142" s="232"/>
      <c r="DJ142" s="232"/>
      <c r="DK142" s="232"/>
      <c r="DL142" s="232"/>
      <c r="DM142" s="232"/>
      <c r="DN142" s="232"/>
      <c r="DO142" s="232"/>
      <c r="DP142" s="232"/>
      <c r="DQ142" s="232"/>
      <c r="DR142" s="232"/>
      <c r="DS142" s="232"/>
      <c r="DT142" s="232"/>
      <c r="DU142" s="232"/>
      <c r="DV142" s="232"/>
      <c r="DW142" s="232"/>
      <c r="DX142" s="232"/>
      <c r="DY142" s="232"/>
      <c r="DZ142" s="232"/>
      <c r="EA142" s="232"/>
      <c r="EB142" s="232"/>
      <c r="EC142" s="232"/>
      <c r="ED142" s="232"/>
      <c r="EE142" s="232"/>
      <c r="EF142" s="232"/>
      <c r="EG142" s="232"/>
      <c r="EH142" s="232"/>
      <c r="EI142" s="232"/>
      <c r="EJ142" s="232"/>
      <c r="EK142" s="232"/>
      <c r="EL142" s="232"/>
      <c r="EM142" s="232"/>
      <c r="EN142" s="232"/>
      <c r="EO142" s="232"/>
      <c r="EP142" s="232"/>
      <c r="EQ142" s="232"/>
      <c r="ER142" s="232"/>
      <c r="ES142" s="232"/>
      <c r="ET142" s="232"/>
      <c r="EU142" s="232"/>
      <c r="EV142" s="232"/>
      <c r="EW142" s="232"/>
      <c r="EX142" s="232"/>
      <c r="EY142" s="232"/>
      <c r="EZ142" s="232"/>
      <c r="FA142" s="232"/>
      <c r="FB142" s="232"/>
      <c r="FC142" s="232"/>
      <c r="FD142" s="232"/>
      <c r="FE142" s="232"/>
      <c r="FF142" s="232"/>
      <c r="FG142" s="232"/>
      <c r="FH142" s="232"/>
      <c r="FI142" s="232"/>
      <c r="FJ142" s="232"/>
      <c r="FK142" s="232"/>
      <c r="FL142" s="232"/>
      <c r="FM142" s="232"/>
      <c r="FN142" s="232"/>
      <c r="FO142" s="232"/>
      <c r="FP142" s="232"/>
      <c r="FQ142" s="232"/>
      <c r="FR142" s="232"/>
      <c r="FS142" s="232"/>
      <c r="FT142" s="232"/>
      <c r="FU142" s="232"/>
      <c r="FV142" s="232"/>
      <c r="FW142" s="232"/>
      <c r="FX142" s="232"/>
      <c r="FY142" s="232"/>
      <c r="FZ142" s="232"/>
      <c r="GA142" s="232"/>
      <c r="GB142" s="232"/>
      <c r="GC142" s="232"/>
      <c r="GD142" s="232"/>
      <c r="GE142" s="232"/>
      <c r="GF142" s="232"/>
      <c r="GG142" s="232"/>
      <c r="GH142" s="232"/>
      <c r="GI142" s="232"/>
      <c r="GJ142" s="232"/>
      <c r="GK142" s="232"/>
      <c r="GL142" s="232"/>
      <c r="GM142" s="232"/>
      <c r="GN142" s="232"/>
      <c r="GO142" s="232"/>
      <c r="GP142" s="232"/>
      <c r="GQ142" s="232"/>
      <c r="GR142" s="232"/>
    </row>
    <row r="143" spans="6:200" x14ac:dyDescent="0.2">
      <c r="H143" s="231"/>
      <c r="I143" s="231"/>
      <c r="J143" s="231"/>
      <c r="K143" s="231"/>
      <c r="L143" s="231"/>
      <c r="M143" s="231"/>
      <c r="N143" s="231"/>
      <c r="O143" s="231"/>
      <c r="P143" s="231"/>
      <c r="Q143" s="231"/>
      <c r="R143" s="231"/>
      <c r="S143" s="231"/>
      <c r="T143" s="231"/>
      <c r="U143" s="231"/>
      <c r="V143" s="231"/>
      <c r="W143" s="231"/>
      <c r="X143" s="231"/>
      <c r="Y143" s="231"/>
      <c r="Z143" s="231"/>
      <c r="AA143" s="231"/>
      <c r="AB143" s="231"/>
      <c r="AC143" s="231"/>
      <c r="AD143" s="231"/>
      <c r="AE143" s="231"/>
      <c r="AF143" s="231"/>
      <c r="AG143" s="231"/>
      <c r="AH143" s="231"/>
      <c r="AI143" s="231"/>
      <c r="AJ143" s="231"/>
      <c r="AK143" s="231"/>
      <c r="AL143" s="231"/>
      <c r="AM143" s="231"/>
      <c r="AN143" s="231"/>
      <c r="AO143" s="231"/>
      <c r="AP143" s="231"/>
      <c r="AQ143" s="231"/>
      <c r="AR143" s="231"/>
      <c r="AS143" s="231"/>
      <c r="AT143" s="231"/>
      <c r="AU143" s="231"/>
      <c r="AV143" s="231"/>
      <c r="AW143" s="231"/>
      <c r="AX143" s="231"/>
      <c r="AY143" s="231"/>
      <c r="AZ143" s="231"/>
      <c r="BA143" s="231"/>
      <c r="BB143" s="231"/>
      <c r="BC143" s="231"/>
      <c r="BD143" s="231"/>
      <c r="BE143" s="231"/>
      <c r="BF143" s="231"/>
      <c r="BG143" s="231"/>
      <c r="BH143" s="231"/>
      <c r="BI143" s="231"/>
      <c r="BJ143" s="231"/>
      <c r="BK143" s="231"/>
      <c r="BL143" s="231"/>
      <c r="BM143" s="231"/>
      <c r="BN143" s="231"/>
      <c r="BO143" s="231"/>
      <c r="BP143" s="231"/>
      <c r="BQ143" s="231"/>
      <c r="BR143" s="231"/>
      <c r="BS143" s="231"/>
      <c r="BT143" s="231"/>
      <c r="BU143" s="231"/>
      <c r="BV143" s="231"/>
      <c r="BW143" s="231"/>
      <c r="BX143" s="231"/>
      <c r="BY143" s="231"/>
      <c r="BZ143" s="231"/>
      <c r="CA143" s="231"/>
      <c r="CB143" s="231"/>
      <c r="CC143" s="231"/>
      <c r="CD143" s="231"/>
      <c r="CE143" s="231"/>
      <c r="CF143" s="231"/>
      <c r="CG143" s="231"/>
      <c r="CH143" s="231"/>
      <c r="CI143" s="231"/>
      <c r="CJ143" s="231"/>
      <c r="CK143" s="231"/>
      <c r="CL143" s="231"/>
      <c r="CM143" s="231"/>
      <c r="CN143" s="231"/>
      <c r="CO143" s="231"/>
      <c r="CP143" s="231"/>
      <c r="CQ143" s="231"/>
      <c r="CR143" s="231"/>
      <c r="CS143" s="231"/>
      <c r="CT143" s="231"/>
      <c r="CU143" s="231"/>
      <c r="CV143" s="231"/>
      <c r="CW143" s="231"/>
      <c r="CX143" s="231"/>
      <c r="CY143" s="231"/>
      <c r="DA143" s="232"/>
      <c r="DB143" s="232"/>
      <c r="DC143" s="232"/>
      <c r="DD143" s="232"/>
      <c r="DE143" s="232"/>
      <c r="DF143" s="232"/>
      <c r="DG143" s="232"/>
      <c r="DH143" s="232"/>
      <c r="DI143" s="232"/>
      <c r="DJ143" s="232"/>
      <c r="DK143" s="232"/>
      <c r="DL143" s="232"/>
      <c r="DM143" s="232"/>
      <c r="DN143" s="232"/>
      <c r="DO143" s="232"/>
      <c r="DP143" s="232"/>
      <c r="DQ143" s="232"/>
      <c r="DR143" s="232"/>
      <c r="DS143" s="232"/>
      <c r="DT143" s="232"/>
      <c r="DU143" s="232"/>
      <c r="DV143" s="232"/>
      <c r="DW143" s="232"/>
      <c r="DX143" s="232"/>
      <c r="DY143" s="232"/>
      <c r="DZ143" s="232"/>
      <c r="EA143" s="232"/>
      <c r="EB143" s="232"/>
      <c r="EC143" s="232"/>
      <c r="ED143" s="232"/>
      <c r="EE143" s="232"/>
      <c r="EF143" s="232"/>
      <c r="EG143" s="232"/>
      <c r="EH143" s="232"/>
      <c r="EI143" s="232"/>
      <c r="EJ143" s="232"/>
      <c r="EK143" s="232"/>
      <c r="EL143" s="232"/>
      <c r="EM143" s="232"/>
      <c r="EN143" s="232"/>
      <c r="EO143" s="232"/>
      <c r="EP143" s="232"/>
      <c r="EQ143" s="232"/>
      <c r="ER143" s="232"/>
      <c r="ES143" s="232"/>
      <c r="ET143" s="232"/>
      <c r="EU143" s="232"/>
      <c r="EV143" s="232"/>
      <c r="EW143" s="232"/>
      <c r="EX143" s="232"/>
      <c r="EY143" s="232"/>
      <c r="EZ143" s="232"/>
      <c r="FA143" s="232"/>
      <c r="FB143" s="232"/>
      <c r="FC143" s="232"/>
      <c r="FD143" s="232"/>
      <c r="FE143" s="232"/>
      <c r="FF143" s="232"/>
      <c r="FG143" s="232"/>
      <c r="FH143" s="232"/>
      <c r="FI143" s="232"/>
      <c r="FJ143" s="232"/>
      <c r="FK143" s="232"/>
      <c r="FL143" s="232"/>
      <c r="FM143" s="232"/>
      <c r="FN143" s="232"/>
      <c r="FO143" s="232"/>
      <c r="FP143" s="232"/>
      <c r="FQ143" s="232"/>
      <c r="FR143" s="232"/>
      <c r="FS143" s="232"/>
      <c r="FT143" s="232"/>
      <c r="FU143" s="232"/>
      <c r="FV143" s="232"/>
      <c r="FW143" s="232"/>
      <c r="FX143" s="232"/>
      <c r="FY143" s="232"/>
      <c r="FZ143" s="232"/>
      <c r="GA143" s="232"/>
      <c r="GB143" s="232"/>
      <c r="GC143" s="232"/>
      <c r="GD143" s="232"/>
      <c r="GE143" s="232"/>
      <c r="GF143" s="232"/>
      <c r="GG143" s="232"/>
      <c r="GH143" s="232"/>
      <c r="GI143" s="232"/>
      <c r="GJ143" s="232"/>
      <c r="GK143" s="232"/>
      <c r="GL143" s="232"/>
      <c r="GM143" s="232"/>
      <c r="GN143" s="232"/>
      <c r="GO143" s="232"/>
      <c r="GP143" s="232"/>
      <c r="GQ143" s="232"/>
      <c r="GR143" s="232"/>
    </row>
    <row r="144" spans="6:200" x14ac:dyDescent="0.2">
      <c r="H144" s="231"/>
      <c r="I144" s="231"/>
      <c r="J144" s="231"/>
      <c r="K144" s="231"/>
      <c r="L144" s="231"/>
      <c r="M144" s="231"/>
      <c r="N144" s="231"/>
      <c r="O144" s="231"/>
      <c r="P144" s="231"/>
      <c r="Q144" s="231"/>
      <c r="R144" s="231"/>
      <c r="S144" s="231"/>
      <c r="T144" s="231"/>
      <c r="U144" s="231"/>
      <c r="V144" s="231"/>
      <c r="W144" s="231"/>
      <c r="X144" s="231"/>
      <c r="Y144" s="231"/>
      <c r="Z144" s="231"/>
      <c r="AA144" s="231"/>
      <c r="AB144" s="231"/>
      <c r="AC144" s="231"/>
      <c r="AD144" s="231"/>
      <c r="AE144" s="231"/>
      <c r="AF144" s="231"/>
      <c r="AG144" s="231"/>
      <c r="AH144" s="231"/>
      <c r="AI144" s="231"/>
      <c r="AJ144" s="231"/>
      <c r="AK144" s="231"/>
      <c r="AL144" s="231"/>
      <c r="AM144" s="231"/>
      <c r="AN144" s="231"/>
      <c r="AO144" s="231"/>
      <c r="AP144" s="231"/>
      <c r="AQ144" s="231"/>
      <c r="AR144" s="231"/>
      <c r="AS144" s="231"/>
      <c r="AT144" s="231"/>
      <c r="AU144" s="231"/>
      <c r="AV144" s="231"/>
      <c r="AW144" s="231"/>
      <c r="AX144" s="231"/>
      <c r="AY144" s="231"/>
      <c r="AZ144" s="231"/>
      <c r="BA144" s="231"/>
      <c r="BB144" s="231"/>
      <c r="BC144" s="231"/>
      <c r="BD144" s="231"/>
      <c r="BE144" s="231"/>
      <c r="BF144" s="231"/>
      <c r="BG144" s="231"/>
      <c r="BH144" s="231"/>
      <c r="BI144" s="231"/>
      <c r="BJ144" s="231"/>
      <c r="BK144" s="231"/>
      <c r="BL144" s="231"/>
      <c r="BM144" s="231"/>
      <c r="BN144" s="231"/>
      <c r="BO144" s="231"/>
      <c r="BP144" s="231"/>
      <c r="BQ144" s="231"/>
      <c r="BR144" s="231"/>
      <c r="BS144" s="231"/>
      <c r="BT144" s="231"/>
      <c r="BU144" s="231"/>
      <c r="BV144" s="231"/>
      <c r="BW144" s="231"/>
      <c r="BX144" s="231"/>
      <c r="BY144" s="231"/>
      <c r="BZ144" s="231"/>
      <c r="CA144" s="231"/>
      <c r="CB144" s="231"/>
      <c r="CC144" s="231"/>
      <c r="CD144" s="231"/>
      <c r="CE144" s="231"/>
      <c r="CF144" s="231"/>
      <c r="CG144" s="231"/>
      <c r="CH144" s="231"/>
      <c r="CI144" s="231"/>
      <c r="CJ144" s="231"/>
      <c r="CK144" s="231"/>
      <c r="CL144" s="231"/>
      <c r="CM144" s="231"/>
      <c r="CN144" s="231"/>
      <c r="CO144" s="231"/>
      <c r="CP144" s="231"/>
      <c r="CQ144" s="231"/>
      <c r="CR144" s="231"/>
      <c r="CS144" s="231"/>
      <c r="CT144" s="231"/>
      <c r="CU144" s="231"/>
      <c r="CV144" s="231"/>
      <c r="CW144" s="231"/>
      <c r="CX144" s="231"/>
      <c r="CY144" s="231"/>
      <c r="DA144" s="232"/>
      <c r="DB144" s="232"/>
      <c r="DC144" s="232"/>
      <c r="DD144" s="232"/>
      <c r="DE144" s="232"/>
      <c r="DF144" s="232"/>
      <c r="DG144" s="232"/>
      <c r="DH144" s="232"/>
      <c r="DI144" s="232"/>
      <c r="DJ144" s="232"/>
      <c r="DK144" s="232"/>
      <c r="DL144" s="232"/>
      <c r="DM144" s="232"/>
      <c r="DN144" s="232"/>
      <c r="DO144" s="232"/>
      <c r="DP144" s="232"/>
      <c r="DQ144" s="232"/>
      <c r="DR144" s="232"/>
      <c r="DS144" s="232"/>
      <c r="DT144" s="232"/>
      <c r="DU144" s="232"/>
      <c r="DV144" s="232"/>
      <c r="DW144" s="232"/>
      <c r="DX144" s="232"/>
      <c r="DY144" s="232"/>
      <c r="DZ144" s="232"/>
      <c r="EA144" s="232"/>
      <c r="EB144" s="232"/>
      <c r="EC144" s="232"/>
      <c r="ED144" s="232"/>
      <c r="EE144" s="232"/>
      <c r="EF144" s="232"/>
      <c r="EG144" s="232"/>
      <c r="EH144" s="232"/>
      <c r="EI144" s="232"/>
      <c r="EJ144" s="232"/>
      <c r="EK144" s="232"/>
      <c r="EL144" s="232"/>
      <c r="EM144" s="232"/>
      <c r="EN144" s="232"/>
      <c r="EO144" s="232"/>
      <c r="EP144" s="232"/>
      <c r="EQ144" s="232"/>
      <c r="ER144" s="232"/>
      <c r="ES144" s="232"/>
      <c r="ET144" s="232"/>
      <c r="EU144" s="232"/>
      <c r="EV144" s="232"/>
      <c r="EW144" s="232"/>
      <c r="EX144" s="232"/>
      <c r="EY144" s="232"/>
      <c r="EZ144" s="232"/>
      <c r="FA144" s="232"/>
      <c r="FB144" s="232"/>
      <c r="FC144" s="232"/>
      <c r="FD144" s="232"/>
      <c r="FE144" s="232"/>
      <c r="FF144" s="232"/>
      <c r="FG144" s="232"/>
      <c r="FH144" s="232"/>
      <c r="FI144" s="232"/>
      <c r="FJ144" s="232"/>
      <c r="FK144" s="232"/>
      <c r="FL144" s="232"/>
      <c r="FM144" s="232"/>
      <c r="FN144" s="232"/>
      <c r="FO144" s="232"/>
      <c r="FP144" s="232"/>
      <c r="FQ144" s="232"/>
      <c r="FR144" s="232"/>
      <c r="FS144" s="232"/>
      <c r="FT144" s="232"/>
      <c r="FU144" s="232"/>
      <c r="FV144" s="232"/>
      <c r="FW144" s="232"/>
      <c r="FX144" s="232"/>
      <c r="FY144" s="232"/>
      <c r="FZ144" s="232"/>
      <c r="GA144" s="232"/>
      <c r="GB144" s="232"/>
      <c r="GC144" s="232"/>
      <c r="GD144" s="232"/>
      <c r="GE144" s="232"/>
      <c r="GF144" s="232"/>
      <c r="GG144" s="232"/>
      <c r="GH144" s="232"/>
      <c r="GI144" s="232"/>
      <c r="GJ144" s="232"/>
      <c r="GK144" s="232"/>
      <c r="GL144" s="232"/>
      <c r="GM144" s="232"/>
      <c r="GN144" s="232"/>
      <c r="GO144" s="232"/>
      <c r="GP144" s="232"/>
      <c r="GQ144" s="232"/>
      <c r="GR144" s="232"/>
    </row>
    <row r="145" spans="8:200" x14ac:dyDescent="0.2">
      <c r="H145" s="231"/>
      <c r="I145" s="231"/>
      <c r="J145" s="231"/>
      <c r="K145" s="231"/>
      <c r="L145" s="231"/>
      <c r="M145" s="231"/>
      <c r="N145" s="231"/>
      <c r="O145" s="231"/>
      <c r="P145" s="231"/>
      <c r="Q145" s="231"/>
      <c r="R145" s="231"/>
      <c r="S145" s="231"/>
      <c r="T145" s="231"/>
      <c r="U145" s="231"/>
      <c r="V145" s="231"/>
      <c r="W145" s="231"/>
      <c r="X145" s="231"/>
      <c r="Y145" s="231"/>
      <c r="Z145" s="231"/>
      <c r="AA145" s="231"/>
      <c r="AB145" s="231"/>
      <c r="AC145" s="231"/>
      <c r="AD145" s="231"/>
      <c r="AE145" s="231"/>
      <c r="AF145" s="231"/>
      <c r="AG145" s="231"/>
      <c r="AH145" s="231"/>
      <c r="AI145" s="231"/>
      <c r="AJ145" s="231"/>
      <c r="AK145" s="231"/>
      <c r="AL145" s="231"/>
      <c r="AM145" s="231"/>
      <c r="AN145" s="231"/>
      <c r="AO145" s="231"/>
      <c r="AP145" s="231"/>
      <c r="AQ145" s="231"/>
      <c r="AR145" s="231"/>
      <c r="AS145" s="231"/>
      <c r="AT145" s="231"/>
      <c r="AU145" s="231"/>
      <c r="AV145" s="231"/>
      <c r="AW145" s="231"/>
      <c r="AX145" s="231"/>
      <c r="AY145" s="231"/>
      <c r="AZ145" s="231"/>
      <c r="BA145" s="231"/>
      <c r="BB145" s="231"/>
      <c r="BC145" s="231"/>
      <c r="BD145" s="231"/>
      <c r="BE145" s="231"/>
      <c r="BF145" s="231"/>
      <c r="BG145" s="231"/>
      <c r="BH145" s="231"/>
      <c r="BI145" s="231"/>
      <c r="BJ145" s="231"/>
      <c r="BK145" s="231"/>
      <c r="BL145" s="231"/>
      <c r="BM145" s="231"/>
      <c r="BN145" s="231"/>
      <c r="BO145" s="231"/>
      <c r="BP145" s="231"/>
      <c r="BQ145" s="231"/>
      <c r="BR145" s="231"/>
      <c r="BS145" s="231"/>
      <c r="BT145" s="231"/>
      <c r="BU145" s="231"/>
      <c r="BV145" s="231"/>
      <c r="BW145" s="231"/>
      <c r="BX145" s="231"/>
      <c r="BY145" s="231"/>
      <c r="BZ145" s="231"/>
      <c r="CA145" s="231"/>
      <c r="CB145" s="231"/>
      <c r="CC145" s="231"/>
      <c r="CD145" s="231"/>
      <c r="CE145" s="231"/>
      <c r="CF145" s="231"/>
      <c r="CG145" s="231"/>
      <c r="CH145" s="231"/>
      <c r="CI145" s="231"/>
      <c r="CJ145" s="231"/>
      <c r="CK145" s="231"/>
      <c r="CL145" s="231"/>
      <c r="CM145" s="231"/>
      <c r="CN145" s="231"/>
      <c r="CO145" s="231"/>
      <c r="CP145" s="231"/>
      <c r="CQ145" s="231"/>
      <c r="CR145" s="231"/>
      <c r="CS145" s="231"/>
      <c r="CT145" s="231"/>
      <c r="CU145" s="231"/>
      <c r="CV145" s="231"/>
      <c r="CW145" s="231"/>
      <c r="CX145" s="231"/>
      <c r="CY145" s="231"/>
      <c r="DA145" s="232"/>
      <c r="DB145" s="232"/>
      <c r="DC145" s="232"/>
      <c r="DD145" s="232"/>
      <c r="DE145" s="232"/>
      <c r="DF145" s="232"/>
      <c r="DG145" s="232"/>
      <c r="DH145" s="232"/>
      <c r="DI145" s="232"/>
      <c r="DJ145" s="232"/>
      <c r="DK145" s="232"/>
      <c r="DL145" s="232"/>
      <c r="DM145" s="232"/>
      <c r="DN145" s="232"/>
      <c r="DO145" s="232"/>
      <c r="DP145" s="232"/>
      <c r="DQ145" s="232"/>
      <c r="DR145" s="232"/>
      <c r="DS145" s="232"/>
      <c r="DT145" s="232"/>
      <c r="DU145" s="232"/>
      <c r="DV145" s="232"/>
      <c r="DW145" s="232"/>
      <c r="DX145" s="232"/>
      <c r="DY145" s="232"/>
      <c r="DZ145" s="232"/>
      <c r="EA145" s="232"/>
      <c r="EB145" s="232"/>
      <c r="EC145" s="232"/>
      <c r="ED145" s="232"/>
      <c r="EE145" s="232"/>
      <c r="EF145" s="232"/>
      <c r="EG145" s="232"/>
      <c r="EH145" s="232"/>
      <c r="EI145" s="232"/>
      <c r="EJ145" s="232"/>
      <c r="EK145" s="232"/>
      <c r="EL145" s="232"/>
      <c r="EM145" s="232"/>
      <c r="EN145" s="232"/>
      <c r="EO145" s="232"/>
      <c r="EP145" s="232"/>
      <c r="EQ145" s="232"/>
      <c r="ER145" s="232"/>
      <c r="ES145" s="232"/>
      <c r="ET145" s="232"/>
      <c r="EU145" s="232"/>
      <c r="EV145" s="232"/>
      <c r="EW145" s="232"/>
      <c r="EX145" s="232"/>
      <c r="EY145" s="232"/>
      <c r="EZ145" s="232"/>
      <c r="FA145" s="232"/>
      <c r="FB145" s="232"/>
      <c r="FC145" s="232"/>
      <c r="FD145" s="232"/>
      <c r="FE145" s="232"/>
      <c r="FF145" s="232"/>
      <c r="FG145" s="232"/>
      <c r="FH145" s="232"/>
      <c r="FI145" s="232"/>
      <c r="FJ145" s="232"/>
      <c r="FK145" s="232"/>
      <c r="FL145" s="232"/>
      <c r="FM145" s="232"/>
      <c r="FN145" s="232"/>
      <c r="FO145" s="232"/>
      <c r="FP145" s="232"/>
      <c r="FQ145" s="232"/>
      <c r="FR145" s="232"/>
      <c r="FS145" s="232"/>
      <c r="FT145" s="232"/>
      <c r="FU145" s="232"/>
      <c r="FV145" s="232"/>
      <c r="FW145" s="232"/>
      <c r="FX145" s="232"/>
      <c r="FY145" s="232"/>
      <c r="FZ145" s="232"/>
      <c r="GA145" s="232"/>
      <c r="GB145" s="232"/>
      <c r="GC145" s="232"/>
      <c r="GD145" s="232"/>
      <c r="GE145" s="232"/>
      <c r="GF145" s="232"/>
      <c r="GG145" s="232"/>
      <c r="GH145" s="232"/>
      <c r="GI145" s="232"/>
      <c r="GJ145" s="232"/>
      <c r="GK145" s="232"/>
      <c r="GL145" s="232"/>
      <c r="GM145" s="232"/>
      <c r="GN145" s="232"/>
      <c r="GO145" s="232"/>
      <c r="GP145" s="232"/>
      <c r="GQ145" s="232"/>
      <c r="GR145" s="232"/>
    </row>
    <row r="146" spans="8:200" x14ac:dyDescent="0.2">
      <c r="H146" s="231"/>
      <c r="I146" s="231"/>
      <c r="J146" s="231"/>
      <c r="K146" s="231"/>
      <c r="L146" s="231"/>
      <c r="M146" s="231"/>
      <c r="N146" s="231"/>
      <c r="O146" s="231"/>
      <c r="P146" s="231"/>
      <c r="Q146" s="231"/>
      <c r="R146" s="231"/>
      <c r="S146" s="231"/>
      <c r="T146" s="231"/>
      <c r="U146" s="231"/>
      <c r="V146" s="231"/>
      <c r="W146" s="231"/>
      <c r="X146" s="231"/>
      <c r="Y146" s="231"/>
      <c r="Z146" s="231"/>
      <c r="AA146" s="231"/>
      <c r="AB146" s="231"/>
      <c r="AC146" s="231"/>
      <c r="AD146" s="231"/>
      <c r="AE146" s="231"/>
      <c r="AF146" s="231"/>
      <c r="AG146" s="231"/>
      <c r="AH146" s="231"/>
      <c r="AI146" s="231"/>
      <c r="AJ146" s="231"/>
      <c r="AK146" s="231"/>
      <c r="AL146" s="231"/>
      <c r="AM146" s="231"/>
      <c r="AN146" s="231"/>
      <c r="AO146" s="231"/>
      <c r="AP146" s="231"/>
      <c r="AQ146" s="231"/>
      <c r="AR146" s="231"/>
      <c r="AS146" s="231"/>
      <c r="AT146" s="231"/>
      <c r="AU146" s="231"/>
      <c r="AV146" s="231"/>
      <c r="AW146" s="231"/>
      <c r="AX146" s="231"/>
      <c r="AY146" s="231"/>
      <c r="AZ146" s="231"/>
      <c r="BA146" s="231"/>
      <c r="BB146" s="231"/>
      <c r="BC146" s="231"/>
      <c r="BD146" s="231"/>
      <c r="BE146" s="231"/>
      <c r="BF146" s="231"/>
      <c r="BG146" s="231"/>
      <c r="BH146" s="231"/>
      <c r="BI146" s="231"/>
      <c r="BJ146" s="231"/>
      <c r="BK146" s="231"/>
      <c r="BL146" s="231"/>
      <c r="BM146" s="231"/>
      <c r="BN146" s="231"/>
      <c r="BO146" s="231"/>
      <c r="BP146" s="231"/>
      <c r="BQ146" s="231"/>
      <c r="BR146" s="231"/>
      <c r="BS146" s="231"/>
      <c r="BT146" s="231"/>
      <c r="BU146" s="231"/>
      <c r="BV146" s="231"/>
      <c r="BW146" s="231"/>
      <c r="BX146" s="231"/>
      <c r="BY146" s="231"/>
      <c r="BZ146" s="231"/>
      <c r="CA146" s="231"/>
      <c r="CB146" s="231"/>
      <c r="CC146" s="231"/>
      <c r="CD146" s="231"/>
      <c r="CE146" s="231"/>
      <c r="CF146" s="231"/>
      <c r="CG146" s="231"/>
      <c r="CH146" s="231"/>
      <c r="CI146" s="231"/>
      <c r="CJ146" s="231"/>
      <c r="CK146" s="231"/>
      <c r="CL146" s="231"/>
      <c r="CM146" s="231"/>
      <c r="CN146" s="231"/>
      <c r="CO146" s="231"/>
      <c r="CP146" s="231"/>
      <c r="CQ146" s="231"/>
      <c r="CR146" s="231"/>
      <c r="CS146" s="231"/>
      <c r="CT146" s="231"/>
      <c r="CU146" s="231"/>
      <c r="CV146" s="231"/>
      <c r="CW146" s="231"/>
      <c r="CX146" s="231"/>
      <c r="CY146" s="231"/>
      <c r="DA146" s="232"/>
      <c r="DB146" s="232"/>
      <c r="DC146" s="232"/>
      <c r="DD146" s="232"/>
      <c r="DE146" s="232"/>
      <c r="DF146" s="232"/>
      <c r="DG146" s="232"/>
      <c r="DH146" s="232"/>
      <c r="DI146" s="232"/>
      <c r="DJ146" s="232"/>
      <c r="DK146" s="232"/>
      <c r="DL146" s="232"/>
      <c r="DM146" s="232"/>
      <c r="DN146" s="232"/>
      <c r="DO146" s="232"/>
      <c r="DP146" s="232"/>
      <c r="DQ146" s="232"/>
      <c r="DR146" s="232"/>
      <c r="DS146" s="232"/>
      <c r="DT146" s="232"/>
      <c r="DU146" s="232"/>
      <c r="DV146" s="232"/>
      <c r="DW146" s="232"/>
      <c r="DX146" s="232"/>
      <c r="DY146" s="232"/>
      <c r="DZ146" s="232"/>
      <c r="EA146" s="232"/>
      <c r="EB146" s="232"/>
      <c r="EC146" s="232"/>
      <c r="ED146" s="232"/>
      <c r="EE146" s="232"/>
      <c r="EF146" s="232"/>
      <c r="EG146" s="232"/>
      <c r="EH146" s="232"/>
      <c r="EI146" s="232"/>
      <c r="EJ146" s="232"/>
      <c r="EK146" s="232"/>
      <c r="EL146" s="232"/>
      <c r="EM146" s="232"/>
      <c r="EN146" s="232"/>
      <c r="EO146" s="232"/>
      <c r="EP146" s="232"/>
      <c r="EQ146" s="232"/>
      <c r="ER146" s="232"/>
      <c r="ES146" s="232"/>
      <c r="ET146" s="232"/>
      <c r="EU146" s="232"/>
      <c r="EV146" s="232"/>
      <c r="EW146" s="232"/>
      <c r="EX146" s="232"/>
      <c r="EY146" s="232"/>
      <c r="EZ146" s="232"/>
      <c r="FA146" s="232"/>
      <c r="FB146" s="232"/>
      <c r="FC146" s="232"/>
      <c r="FD146" s="232"/>
      <c r="FE146" s="232"/>
      <c r="FF146" s="232"/>
      <c r="FG146" s="232"/>
      <c r="FH146" s="232"/>
      <c r="FI146" s="232"/>
      <c r="FJ146" s="232"/>
      <c r="FK146" s="232"/>
      <c r="FL146" s="232"/>
      <c r="FM146" s="232"/>
      <c r="FN146" s="232"/>
      <c r="FO146" s="232"/>
      <c r="FP146" s="232"/>
      <c r="FQ146" s="232"/>
      <c r="FR146" s="232"/>
      <c r="FS146" s="232"/>
      <c r="FT146" s="232"/>
      <c r="FU146" s="232"/>
      <c r="FV146" s="232"/>
      <c r="FW146" s="232"/>
      <c r="FX146" s="232"/>
      <c r="FY146" s="232"/>
      <c r="FZ146" s="232"/>
      <c r="GA146" s="232"/>
      <c r="GB146" s="232"/>
      <c r="GC146" s="232"/>
      <c r="GD146" s="232"/>
      <c r="GE146" s="232"/>
      <c r="GF146" s="232"/>
      <c r="GG146" s="232"/>
      <c r="GH146" s="232"/>
      <c r="GI146" s="232"/>
      <c r="GJ146" s="232"/>
      <c r="GK146" s="232"/>
      <c r="GL146" s="232"/>
      <c r="GM146" s="232"/>
      <c r="GN146" s="232"/>
      <c r="GO146" s="232"/>
      <c r="GP146" s="232"/>
      <c r="GQ146" s="232"/>
      <c r="GR146" s="232"/>
    </row>
    <row r="147" spans="8:200" x14ac:dyDescent="0.2">
      <c r="H147" s="231"/>
      <c r="I147" s="231"/>
      <c r="J147" s="231"/>
      <c r="K147" s="231"/>
      <c r="L147" s="231"/>
      <c r="M147" s="231"/>
      <c r="N147" s="231"/>
      <c r="O147" s="231"/>
      <c r="P147" s="231"/>
      <c r="Q147" s="231"/>
      <c r="R147" s="231"/>
      <c r="S147" s="231"/>
      <c r="T147" s="231"/>
      <c r="U147" s="231"/>
      <c r="V147" s="231"/>
      <c r="W147" s="231"/>
      <c r="X147" s="231"/>
      <c r="Y147" s="231"/>
      <c r="Z147" s="231"/>
      <c r="AA147" s="231"/>
      <c r="AB147" s="231"/>
      <c r="AC147" s="231"/>
      <c r="AD147" s="231"/>
      <c r="AE147" s="231"/>
      <c r="AF147" s="231"/>
      <c r="AG147" s="231"/>
      <c r="AH147" s="231"/>
      <c r="AI147" s="231"/>
      <c r="AJ147" s="231"/>
      <c r="AK147" s="231"/>
      <c r="AL147" s="231"/>
      <c r="AM147" s="231"/>
      <c r="AN147" s="231"/>
      <c r="AO147" s="231"/>
      <c r="AP147" s="231"/>
      <c r="AQ147" s="231"/>
      <c r="AR147" s="231"/>
      <c r="AS147" s="231"/>
      <c r="AT147" s="231"/>
      <c r="AU147" s="231"/>
      <c r="AV147" s="231"/>
      <c r="AW147" s="231"/>
      <c r="AX147" s="231"/>
      <c r="AY147" s="231"/>
      <c r="AZ147" s="231"/>
      <c r="BA147" s="231"/>
      <c r="BB147" s="231"/>
      <c r="BC147" s="231"/>
      <c r="BD147" s="231"/>
      <c r="BE147" s="231"/>
      <c r="BF147" s="231"/>
      <c r="BG147" s="231"/>
      <c r="BH147" s="231"/>
      <c r="BI147" s="231"/>
      <c r="BJ147" s="231"/>
      <c r="BK147" s="231"/>
      <c r="BL147" s="231"/>
      <c r="BM147" s="231"/>
      <c r="BN147" s="231"/>
      <c r="BO147" s="231"/>
      <c r="BP147" s="231"/>
      <c r="BQ147" s="231"/>
      <c r="BR147" s="231"/>
      <c r="BS147" s="231"/>
      <c r="BT147" s="231"/>
      <c r="BU147" s="231"/>
      <c r="BV147" s="231"/>
      <c r="BW147" s="231"/>
      <c r="BX147" s="231"/>
      <c r="BY147" s="231"/>
      <c r="BZ147" s="231"/>
      <c r="CA147" s="231"/>
      <c r="CB147" s="231"/>
      <c r="CC147" s="231"/>
      <c r="CD147" s="231"/>
      <c r="CE147" s="231"/>
      <c r="CF147" s="231"/>
      <c r="CG147" s="231"/>
      <c r="CH147" s="231"/>
      <c r="CI147" s="231"/>
      <c r="CJ147" s="231"/>
      <c r="CK147" s="231"/>
      <c r="CL147" s="231"/>
      <c r="CM147" s="231"/>
      <c r="CN147" s="231"/>
      <c r="CO147" s="231"/>
      <c r="CP147" s="231"/>
      <c r="CQ147" s="231"/>
      <c r="CR147" s="231"/>
      <c r="CS147" s="231"/>
      <c r="CT147" s="231"/>
      <c r="CU147" s="231"/>
      <c r="CV147" s="231"/>
      <c r="CW147" s="231"/>
      <c r="CX147" s="231"/>
      <c r="CY147" s="231"/>
      <c r="DA147" s="232"/>
      <c r="DB147" s="232"/>
      <c r="DC147" s="232"/>
      <c r="DD147" s="232"/>
      <c r="DE147" s="232"/>
      <c r="DF147" s="232"/>
      <c r="DG147" s="232"/>
      <c r="DH147" s="232"/>
      <c r="DI147" s="232"/>
      <c r="DJ147" s="232"/>
      <c r="DK147" s="232"/>
      <c r="DL147" s="232"/>
      <c r="DM147" s="232"/>
      <c r="DN147" s="232"/>
      <c r="DO147" s="232"/>
      <c r="DP147" s="232"/>
      <c r="DQ147" s="232"/>
      <c r="DR147" s="232"/>
      <c r="DS147" s="232"/>
      <c r="DT147" s="232"/>
      <c r="DU147" s="232"/>
      <c r="DV147" s="232"/>
      <c r="DW147" s="232"/>
      <c r="DX147" s="232"/>
      <c r="DY147" s="232"/>
      <c r="DZ147" s="232"/>
      <c r="EA147" s="232"/>
      <c r="EB147" s="232"/>
      <c r="EC147" s="232"/>
      <c r="ED147" s="232"/>
      <c r="EE147" s="232"/>
      <c r="EF147" s="232"/>
      <c r="EG147" s="232"/>
      <c r="EH147" s="232"/>
      <c r="EI147" s="232"/>
      <c r="EJ147" s="232"/>
      <c r="EK147" s="232"/>
      <c r="EL147" s="232"/>
      <c r="EM147" s="232"/>
      <c r="EN147" s="232"/>
      <c r="EO147" s="232"/>
      <c r="EP147" s="232"/>
      <c r="EQ147" s="232"/>
      <c r="ER147" s="232"/>
      <c r="ES147" s="232"/>
      <c r="ET147" s="232"/>
      <c r="EU147" s="232"/>
      <c r="EV147" s="232"/>
      <c r="EW147" s="232"/>
      <c r="EX147" s="232"/>
      <c r="EY147" s="232"/>
      <c r="EZ147" s="232"/>
      <c r="FA147" s="232"/>
      <c r="FB147" s="232"/>
      <c r="FC147" s="232"/>
      <c r="FD147" s="232"/>
      <c r="FE147" s="232"/>
      <c r="FF147" s="232"/>
      <c r="FG147" s="232"/>
      <c r="FH147" s="232"/>
      <c r="FI147" s="232"/>
      <c r="FJ147" s="232"/>
      <c r="FK147" s="232"/>
      <c r="FL147" s="232"/>
      <c r="FM147" s="232"/>
      <c r="FN147" s="232"/>
      <c r="FO147" s="232"/>
      <c r="FP147" s="232"/>
      <c r="FQ147" s="232"/>
      <c r="FR147" s="232"/>
      <c r="FS147" s="232"/>
      <c r="FT147" s="232"/>
      <c r="FU147" s="232"/>
      <c r="FV147" s="232"/>
      <c r="FW147" s="232"/>
      <c r="FX147" s="232"/>
      <c r="FY147" s="232"/>
      <c r="FZ147" s="232"/>
      <c r="GA147" s="232"/>
      <c r="GB147" s="232"/>
      <c r="GC147" s="232"/>
      <c r="GD147" s="232"/>
      <c r="GE147" s="232"/>
      <c r="GF147" s="232"/>
      <c r="GG147" s="232"/>
      <c r="GH147" s="232"/>
      <c r="GI147" s="232"/>
      <c r="GJ147" s="232"/>
      <c r="GK147" s="232"/>
      <c r="GL147" s="232"/>
      <c r="GM147" s="232"/>
      <c r="GN147" s="232"/>
      <c r="GO147" s="232"/>
      <c r="GP147" s="232"/>
      <c r="GQ147" s="232"/>
      <c r="GR147" s="232"/>
    </row>
    <row r="148" spans="8:200" x14ac:dyDescent="0.2">
      <c r="H148" s="231"/>
      <c r="I148" s="231"/>
      <c r="J148" s="231"/>
      <c r="K148" s="231"/>
      <c r="L148" s="231"/>
      <c r="M148" s="231"/>
      <c r="N148" s="231"/>
      <c r="O148" s="231"/>
      <c r="P148" s="231"/>
      <c r="Q148" s="231"/>
      <c r="R148" s="231"/>
      <c r="S148" s="231"/>
      <c r="T148" s="231"/>
      <c r="U148" s="231"/>
      <c r="V148" s="231"/>
      <c r="W148" s="231"/>
      <c r="X148" s="231"/>
      <c r="Y148" s="231"/>
      <c r="Z148" s="231"/>
      <c r="AA148" s="231"/>
      <c r="AB148" s="231"/>
      <c r="AC148" s="231"/>
      <c r="AD148" s="231"/>
      <c r="AE148" s="231"/>
      <c r="AF148" s="231"/>
      <c r="AG148" s="231"/>
      <c r="AH148" s="231"/>
      <c r="AI148" s="231"/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31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1"/>
      <c r="BQ148" s="231"/>
      <c r="BR148" s="231"/>
      <c r="BS148" s="231"/>
      <c r="BT148" s="231"/>
      <c r="BU148" s="231"/>
      <c r="BV148" s="231"/>
      <c r="BW148" s="231"/>
      <c r="BX148" s="231"/>
      <c r="BY148" s="231"/>
      <c r="BZ148" s="231"/>
      <c r="CA148" s="231"/>
      <c r="CB148" s="231"/>
      <c r="CC148" s="231"/>
      <c r="CD148" s="231"/>
      <c r="CE148" s="231"/>
      <c r="CF148" s="231"/>
      <c r="CG148" s="231"/>
      <c r="CH148" s="231"/>
      <c r="CI148" s="231"/>
      <c r="CJ148" s="231"/>
      <c r="CK148" s="231"/>
      <c r="CL148" s="231"/>
      <c r="CM148" s="231"/>
      <c r="CN148" s="231"/>
      <c r="CO148" s="231"/>
      <c r="CP148" s="231"/>
      <c r="CQ148" s="231"/>
      <c r="CR148" s="231"/>
      <c r="CS148" s="231"/>
      <c r="CT148" s="231"/>
      <c r="CU148" s="231"/>
      <c r="CV148" s="231"/>
      <c r="CW148" s="231"/>
      <c r="CX148" s="231"/>
      <c r="CY148" s="231"/>
      <c r="DA148" s="232"/>
      <c r="DB148" s="232"/>
      <c r="DC148" s="232"/>
      <c r="DD148" s="232"/>
      <c r="DE148" s="232"/>
      <c r="DF148" s="232"/>
      <c r="DG148" s="232"/>
      <c r="DH148" s="232"/>
      <c r="DI148" s="232"/>
      <c r="DJ148" s="232"/>
      <c r="DK148" s="232"/>
      <c r="DL148" s="232"/>
      <c r="DM148" s="232"/>
      <c r="DN148" s="232"/>
      <c r="DO148" s="232"/>
      <c r="DP148" s="232"/>
      <c r="DQ148" s="232"/>
      <c r="DR148" s="232"/>
      <c r="DS148" s="232"/>
      <c r="DT148" s="232"/>
      <c r="DU148" s="232"/>
      <c r="DV148" s="232"/>
      <c r="DW148" s="232"/>
      <c r="DX148" s="232"/>
      <c r="DY148" s="232"/>
      <c r="DZ148" s="232"/>
      <c r="EA148" s="232"/>
      <c r="EB148" s="232"/>
      <c r="EC148" s="232"/>
      <c r="ED148" s="232"/>
      <c r="EE148" s="232"/>
      <c r="EF148" s="232"/>
      <c r="EG148" s="232"/>
      <c r="EH148" s="232"/>
      <c r="EI148" s="232"/>
      <c r="EJ148" s="232"/>
      <c r="EK148" s="232"/>
      <c r="EL148" s="232"/>
      <c r="EM148" s="232"/>
      <c r="EN148" s="232"/>
      <c r="EO148" s="232"/>
      <c r="EP148" s="232"/>
      <c r="EQ148" s="232"/>
      <c r="ER148" s="232"/>
      <c r="ES148" s="232"/>
      <c r="ET148" s="232"/>
      <c r="EU148" s="232"/>
      <c r="EV148" s="232"/>
      <c r="EW148" s="232"/>
      <c r="EX148" s="232"/>
      <c r="EY148" s="232"/>
      <c r="EZ148" s="232"/>
      <c r="FA148" s="232"/>
      <c r="FB148" s="232"/>
      <c r="FC148" s="232"/>
      <c r="FD148" s="232"/>
      <c r="FE148" s="232"/>
      <c r="FF148" s="232"/>
      <c r="FG148" s="232"/>
      <c r="FH148" s="232"/>
      <c r="FI148" s="232"/>
      <c r="FJ148" s="232"/>
      <c r="FK148" s="232"/>
      <c r="FL148" s="232"/>
      <c r="FM148" s="232"/>
      <c r="FN148" s="232"/>
      <c r="FO148" s="232"/>
      <c r="FP148" s="232"/>
      <c r="FQ148" s="232"/>
      <c r="FR148" s="232"/>
      <c r="FS148" s="232"/>
      <c r="FT148" s="232"/>
      <c r="FU148" s="232"/>
      <c r="FV148" s="232"/>
      <c r="FW148" s="232"/>
      <c r="FX148" s="232"/>
      <c r="FY148" s="232"/>
      <c r="FZ148" s="232"/>
      <c r="GA148" s="232"/>
      <c r="GB148" s="232"/>
      <c r="GC148" s="232"/>
      <c r="GD148" s="232"/>
      <c r="GE148" s="232"/>
      <c r="GF148" s="232"/>
      <c r="GG148" s="232"/>
      <c r="GH148" s="232"/>
      <c r="GI148" s="232"/>
      <c r="GJ148" s="232"/>
      <c r="GK148" s="232"/>
      <c r="GL148" s="232"/>
      <c r="GM148" s="232"/>
      <c r="GN148" s="232"/>
      <c r="GO148" s="232"/>
      <c r="GP148" s="232"/>
      <c r="GQ148" s="232"/>
      <c r="GR148" s="232"/>
    </row>
    <row r="149" spans="8:200" x14ac:dyDescent="0.2">
      <c r="H149" s="231"/>
      <c r="I149" s="231"/>
      <c r="J149" s="231"/>
      <c r="K149" s="231"/>
      <c r="L149" s="231"/>
      <c r="M149" s="231"/>
      <c r="N149" s="231"/>
      <c r="O149" s="231"/>
      <c r="P149" s="231"/>
      <c r="Q149" s="231"/>
      <c r="R149" s="231"/>
      <c r="S149" s="231"/>
      <c r="T149" s="231"/>
      <c r="U149" s="231"/>
      <c r="V149" s="231"/>
      <c r="W149" s="231"/>
      <c r="X149" s="231"/>
      <c r="Y149" s="231"/>
      <c r="Z149" s="231"/>
      <c r="AA149" s="231"/>
      <c r="AB149" s="231"/>
      <c r="AC149" s="231"/>
      <c r="AD149" s="231"/>
      <c r="AE149" s="231"/>
      <c r="AF149" s="231"/>
      <c r="AG149" s="231"/>
      <c r="AH149" s="231"/>
      <c r="AI149" s="231"/>
      <c r="AJ149" s="231"/>
      <c r="AK149" s="231"/>
      <c r="AL149" s="231"/>
      <c r="AM149" s="231"/>
      <c r="AN149" s="231"/>
      <c r="AO149" s="231"/>
      <c r="AP149" s="231"/>
      <c r="AQ149" s="231"/>
      <c r="AR149" s="231"/>
      <c r="AS149" s="231"/>
      <c r="AT149" s="231"/>
      <c r="AU149" s="231"/>
      <c r="AV149" s="231"/>
      <c r="AW149" s="231"/>
      <c r="AX149" s="231"/>
      <c r="AY149" s="231"/>
      <c r="AZ149" s="231"/>
      <c r="BA149" s="231"/>
      <c r="BB149" s="231"/>
      <c r="BC149" s="231"/>
      <c r="BD149" s="231"/>
      <c r="BE149" s="231"/>
      <c r="BF149" s="231"/>
      <c r="BG149" s="231"/>
      <c r="BH149" s="231"/>
      <c r="BI149" s="231"/>
      <c r="BJ149" s="231"/>
      <c r="BK149" s="231"/>
      <c r="BL149" s="231"/>
      <c r="BM149" s="231"/>
      <c r="BN149" s="231"/>
      <c r="BO149" s="231"/>
      <c r="BP149" s="231"/>
      <c r="BQ149" s="231"/>
      <c r="BR149" s="231"/>
      <c r="BS149" s="231"/>
      <c r="BT149" s="231"/>
      <c r="BU149" s="231"/>
      <c r="BV149" s="231"/>
      <c r="BW149" s="231"/>
      <c r="BX149" s="231"/>
      <c r="BY149" s="231"/>
      <c r="BZ149" s="231"/>
      <c r="CA149" s="231"/>
      <c r="CB149" s="231"/>
      <c r="CC149" s="231"/>
      <c r="CD149" s="231"/>
      <c r="CE149" s="231"/>
      <c r="CF149" s="231"/>
      <c r="CG149" s="231"/>
      <c r="CH149" s="231"/>
      <c r="CI149" s="231"/>
      <c r="CJ149" s="231"/>
      <c r="CK149" s="231"/>
      <c r="CL149" s="231"/>
      <c r="CM149" s="231"/>
      <c r="CN149" s="231"/>
      <c r="CO149" s="231"/>
      <c r="CP149" s="231"/>
      <c r="CQ149" s="231"/>
      <c r="CR149" s="231"/>
      <c r="CS149" s="231"/>
      <c r="CT149" s="231"/>
      <c r="CU149" s="231"/>
      <c r="CV149" s="231"/>
      <c r="CW149" s="231"/>
      <c r="CX149" s="231"/>
      <c r="CY149" s="231"/>
      <c r="DA149" s="232"/>
      <c r="DB149" s="232"/>
      <c r="DC149" s="232"/>
      <c r="DD149" s="232"/>
      <c r="DE149" s="232"/>
      <c r="DF149" s="232"/>
      <c r="DG149" s="232"/>
      <c r="DH149" s="232"/>
      <c r="DI149" s="232"/>
      <c r="DJ149" s="232"/>
      <c r="DK149" s="232"/>
      <c r="DL149" s="232"/>
      <c r="DM149" s="232"/>
      <c r="DN149" s="232"/>
      <c r="DO149" s="232"/>
      <c r="DP149" s="232"/>
      <c r="DQ149" s="232"/>
      <c r="DR149" s="232"/>
      <c r="DS149" s="232"/>
      <c r="DT149" s="232"/>
      <c r="DU149" s="232"/>
      <c r="DV149" s="232"/>
      <c r="DW149" s="232"/>
      <c r="DX149" s="232"/>
      <c r="DY149" s="232"/>
      <c r="DZ149" s="232"/>
      <c r="EA149" s="232"/>
      <c r="EB149" s="232"/>
      <c r="EC149" s="232"/>
      <c r="ED149" s="232"/>
      <c r="EE149" s="232"/>
      <c r="EF149" s="232"/>
      <c r="EG149" s="232"/>
      <c r="EH149" s="232"/>
      <c r="EI149" s="232"/>
      <c r="EJ149" s="232"/>
      <c r="EK149" s="232"/>
      <c r="EL149" s="232"/>
      <c r="EM149" s="232"/>
      <c r="EN149" s="232"/>
      <c r="EO149" s="232"/>
      <c r="EP149" s="232"/>
      <c r="EQ149" s="232"/>
      <c r="ER149" s="232"/>
      <c r="ES149" s="232"/>
      <c r="ET149" s="232"/>
      <c r="EU149" s="232"/>
      <c r="EV149" s="232"/>
      <c r="EW149" s="232"/>
      <c r="EX149" s="232"/>
      <c r="EY149" s="232"/>
      <c r="EZ149" s="232"/>
      <c r="FA149" s="232"/>
      <c r="FB149" s="232"/>
      <c r="FC149" s="232"/>
      <c r="FD149" s="232"/>
      <c r="FE149" s="232"/>
      <c r="FF149" s="232"/>
      <c r="FG149" s="232"/>
      <c r="FH149" s="232"/>
      <c r="FI149" s="232"/>
      <c r="FJ149" s="232"/>
      <c r="FK149" s="232"/>
      <c r="FL149" s="232"/>
      <c r="FM149" s="232"/>
      <c r="FN149" s="232"/>
      <c r="FO149" s="232"/>
      <c r="FP149" s="232"/>
      <c r="FQ149" s="232"/>
      <c r="FR149" s="232"/>
      <c r="FS149" s="232"/>
      <c r="FT149" s="232"/>
      <c r="FU149" s="232"/>
      <c r="FV149" s="232"/>
      <c r="FW149" s="232"/>
      <c r="FX149" s="232"/>
      <c r="FY149" s="232"/>
      <c r="FZ149" s="232"/>
      <c r="GA149" s="232"/>
      <c r="GB149" s="232"/>
      <c r="GC149" s="232"/>
      <c r="GD149" s="232"/>
      <c r="GE149" s="232"/>
      <c r="GF149" s="232"/>
      <c r="GG149" s="232"/>
      <c r="GH149" s="232"/>
      <c r="GI149" s="232"/>
      <c r="GJ149" s="232"/>
      <c r="GK149" s="232"/>
      <c r="GL149" s="232"/>
      <c r="GM149" s="232"/>
      <c r="GN149" s="232"/>
      <c r="GO149" s="232"/>
      <c r="GP149" s="232"/>
      <c r="GQ149" s="232"/>
      <c r="GR149" s="232"/>
    </row>
    <row r="150" spans="8:200" x14ac:dyDescent="0.2">
      <c r="H150" s="231"/>
      <c r="I150" s="231"/>
      <c r="J150" s="231"/>
      <c r="K150" s="231"/>
      <c r="L150" s="231"/>
      <c r="M150" s="231"/>
      <c r="N150" s="231"/>
      <c r="O150" s="231"/>
      <c r="P150" s="231"/>
      <c r="Q150" s="231"/>
      <c r="R150" s="231"/>
      <c r="S150" s="231"/>
      <c r="T150" s="231"/>
      <c r="U150" s="231"/>
      <c r="V150" s="231"/>
      <c r="W150" s="231"/>
      <c r="X150" s="231"/>
      <c r="Y150" s="231"/>
      <c r="Z150" s="231"/>
      <c r="AA150" s="231"/>
      <c r="AB150" s="231"/>
      <c r="AC150" s="231"/>
      <c r="AD150" s="231"/>
      <c r="AE150" s="231"/>
      <c r="AF150" s="231"/>
      <c r="AG150" s="231"/>
      <c r="AH150" s="231"/>
      <c r="AI150" s="231"/>
      <c r="AJ150" s="231"/>
      <c r="AK150" s="231"/>
      <c r="AL150" s="231"/>
      <c r="AM150" s="231"/>
      <c r="AN150" s="231"/>
      <c r="AO150" s="231"/>
      <c r="AP150" s="231"/>
      <c r="AQ150" s="231"/>
      <c r="AR150" s="231"/>
      <c r="AS150" s="231"/>
      <c r="AT150" s="231"/>
      <c r="AU150" s="231"/>
      <c r="AV150" s="231"/>
      <c r="AW150" s="231"/>
      <c r="AX150" s="231"/>
      <c r="AY150" s="231"/>
      <c r="AZ150" s="231"/>
      <c r="BA150" s="231"/>
      <c r="BB150" s="231"/>
      <c r="BC150" s="231"/>
      <c r="BD150" s="231"/>
      <c r="BE150" s="231"/>
      <c r="BF150" s="231"/>
      <c r="BG150" s="231"/>
      <c r="BH150" s="231"/>
      <c r="BI150" s="231"/>
      <c r="BJ150" s="231"/>
      <c r="BK150" s="231"/>
      <c r="BL150" s="231"/>
      <c r="BM150" s="231"/>
      <c r="BN150" s="231"/>
      <c r="BO150" s="231"/>
      <c r="BP150" s="231"/>
      <c r="BQ150" s="231"/>
      <c r="BR150" s="231"/>
      <c r="BS150" s="231"/>
      <c r="BT150" s="231"/>
      <c r="BU150" s="231"/>
      <c r="BV150" s="231"/>
      <c r="BW150" s="231"/>
      <c r="BX150" s="231"/>
      <c r="BY150" s="231"/>
      <c r="BZ150" s="231"/>
      <c r="CA150" s="231"/>
      <c r="CB150" s="231"/>
      <c r="CC150" s="231"/>
      <c r="CD150" s="231"/>
      <c r="CE150" s="231"/>
      <c r="CF150" s="231"/>
      <c r="CG150" s="231"/>
      <c r="CH150" s="231"/>
      <c r="CI150" s="231"/>
      <c r="CJ150" s="231"/>
      <c r="CK150" s="231"/>
      <c r="CL150" s="231"/>
      <c r="CM150" s="231"/>
      <c r="CN150" s="231"/>
      <c r="CO150" s="231"/>
      <c r="CP150" s="231"/>
      <c r="CQ150" s="231"/>
      <c r="CR150" s="231"/>
      <c r="CS150" s="231"/>
      <c r="CT150" s="231"/>
      <c r="CU150" s="231"/>
      <c r="CV150" s="231"/>
      <c r="CW150" s="231"/>
      <c r="CX150" s="231"/>
      <c r="CY150" s="231"/>
      <c r="DA150" s="232"/>
      <c r="DB150" s="232"/>
      <c r="DC150" s="232"/>
      <c r="DD150" s="232"/>
      <c r="DE150" s="232"/>
      <c r="DF150" s="232"/>
      <c r="DG150" s="232"/>
      <c r="DH150" s="232"/>
      <c r="DI150" s="232"/>
      <c r="DJ150" s="232"/>
      <c r="DK150" s="232"/>
      <c r="DL150" s="232"/>
      <c r="DM150" s="232"/>
      <c r="DN150" s="232"/>
      <c r="DO150" s="232"/>
      <c r="DP150" s="232"/>
      <c r="DQ150" s="232"/>
      <c r="DR150" s="232"/>
      <c r="DS150" s="232"/>
      <c r="DT150" s="232"/>
      <c r="DU150" s="232"/>
      <c r="DV150" s="232"/>
      <c r="DW150" s="232"/>
      <c r="DX150" s="232"/>
      <c r="DY150" s="232"/>
      <c r="DZ150" s="232"/>
      <c r="EA150" s="232"/>
      <c r="EB150" s="232"/>
      <c r="EC150" s="232"/>
      <c r="ED150" s="232"/>
      <c r="EE150" s="232"/>
      <c r="EF150" s="232"/>
      <c r="EG150" s="232"/>
      <c r="EH150" s="232"/>
      <c r="EI150" s="232"/>
      <c r="EJ150" s="232"/>
      <c r="EK150" s="232"/>
      <c r="EL150" s="232"/>
      <c r="EM150" s="232"/>
      <c r="EN150" s="232"/>
      <c r="EO150" s="232"/>
      <c r="EP150" s="232"/>
      <c r="EQ150" s="232"/>
      <c r="ER150" s="232"/>
      <c r="ES150" s="232"/>
      <c r="ET150" s="232"/>
      <c r="EU150" s="232"/>
      <c r="EV150" s="232"/>
      <c r="EW150" s="232"/>
      <c r="EX150" s="232"/>
      <c r="EY150" s="232"/>
      <c r="EZ150" s="232"/>
      <c r="FA150" s="232"/>
      <c r="FB150" s="232"/>
      <c r="FC150" s="232"/>
      <c r="FD150" s="232"/>
      <c r="FE150" s="232"/>
      <c r="FF150" s="232"/>
      <c r="FG150" s="232"/>
      <c r="FH150" s="232"/>
      <c r="FI150" s="232"/>
      <c r="FJ150" s="232"/>
      <c r="FK150" s="232"/>
      <c r="FL150" s="232"/>
      <c r="FM150" s="232"/>
      <c r="FN150" s="232"/>
      <c r="FO150" s="232"/>
      <c r="FP150" s="232"/>
      <c r="FQ150" s="232"/>
      <c r="FR150" s="232"/>
      <c r="FS150" s="232"/>
      <c r="FT150" s="232"/>
      <c r="FU150" s="232"/>
      <c r="FV150" s="232"/>
      <c r="FW150" s="232"/>
      <c r="FX150" s="232"/>
      <c r="FY150" s="232"/>
      <c r="FZ150" s="232"/>
      <c r="GA150" s="232"/>
      <c r="GB150" s="232"/>
      <c r="GC150" s="232"/>
      <c r="GD150" s="232"/>
      <c r="GE150" s="232"/>
      <c r="GF150" s="232"/>
      <c r="GG150" s="232"/>
      <c r="GH150" s="232"/>
      <c r="GI150" s="232"/>
      <c r="GJ150" s="232"/>
      <c r="GK150" s="232"/>
      <c r="GL150" s="232"/>
      <c r="GM150" s="232"/>
      <c r="GN150" s="232"/>
      <c r="GO150" s="232"/>
      <c r="GP150" s="232"/>
      <c r="GQ150" s="232"/>
      <c r="GR150" s="232"/>
    </row>
    <row r="151" spans="8:200" x14ac:dyDescent="0.2">
      <c r="H151" s="231"/>
      <c r="I151" s="231"/>
      <c r="J151" s="231"/>
      <c r="K151" s="231"/>
      <c r="L151" s="231"/>
      <c r="M151" s="231"/>
      <c r="N151" s="231"/>
      <c r="O151" s="231"/>
      <c r="P151" s="231"/>
      <c r="Q151" s="231"/>
      <c r="R151" s="231"/>
      <c r="S151" s="231"/>
      <c r="T151" s="231"/>
      <c r="U151" s="231"/>
      <c r="V151" s="231"/>
      <c r="W151" s="231"/>
      <c r="X151" s="231"/>
      <c r="Y151" s="231"/>
      <c r="Z151" s="231"/>
      <c r="AA151" s="231"/>
      <c r="AB151" s="231"/>
      <c r="AC151" s="231"/>
      <c r="AD151" s="231"/>
      <c r="AE151" s="231"/>
      <c r="AF151" s="231"/>
      <c r="AG151" s="231"/>
      <c r="AH151" s="231"/>
      <c r="AI151" s="231"/>
      <c r="AJ151" s="231"/>
      <c r="AK151" s="231"/>
      <c r="AL151" s="231"/>
      <c r="AM151" s="231"/>
      <c r="AN151" s="231"/>
      <c r="AO151" s="231"/>
      <c r="AP151" s="231"/>
      <c r="AQ151" s="231"/>
      <c r="AR151" s="231"/>
      <c r="AS151" s="231"/>
      <c r="AT151" s="231"/>
      <c r="AU151" s="231"/>
      <c r="AV151" s="231"/>
      <c r="AW151" s="231"/>
      <c r="AX151" s="231"/>
      <c r="AY151" s="231"/>
      <c r="AZ151" s="231"/>
      <c r="BA151" s="231"/>
      <c r="BB151" s="231"/>
      <c r="BC151" s="231"/>
      <c r="BD151" s="231"/>
      <c r="BE151" s="231"/>
      <c r="BF151" s="231"/>
      <c r="BG151" s="231"/>
      <c r="BH151" s="231"/>
      <c r="BI151" s="231"/>
      <c r="BJ151" s="231"/>
      <c r="BK151" s="231"/>
      <c r="BL151" s="231"/>
      <c r="BM151" s="231"/>
      <c r="BN151" s="231"/>
      <c r="BO151" s="231"/>
      <c r="BP151" s="231"/>
      <c r="BQ151" s="231"/>
      <c r="BR151" s="231"/>
      <c r="BS151" s="231"/>
      <c r="BT151" s="231"/>
      <c r="BU151" s="231"/>
      <c r="BV151" s="231"/>
      <c r="BW151" s="231"/>
      <c r="BX151" s="231"/>
      <c r="BY151" s="231"/>
      <c r="BZ151" s="231"/>
      <c r="CA151" s="231"/>
      <c r="CB151" s="231"/>
      <c r="CC151" s="231"/>
      <c r="CD151" s="231"/>
      <c r="CE151" s="231"/>
      <c r="CF151" s="231"/>
      <c r="CG151" s="231"/>
      <c r="CH151" s="231"/>
      <c r="CI151" s="231"/>
      <c r="CJ151" s="231"/>
      <c r="CK151" s="231"/>
      <c r="CL151" s="231"/>
      <c r="CM151" s="231"/>
      <c r="CN151" s="231"/>
      <c r="CO151" s="231"/>
      <c r="CP151" s="231"/>
      <c r="CQ151" s="231"/>
      <c r="CR151" s="231"/>
      <c r="CS151" s="231"/>
      <c r="CT151" s="231"/>
      <c r="CU151" s="231"/>
      <c r="CV151" s="231"/>
      <c r="CW151" s="231"/>
      <c r="CX151" s="231"/>
      <c r="CY151" s="231"/>
      <c r="DA151" s="232"/>
      <c r="DB151" s="232"/>
      <c r="DC151" s="232"/>
      <c r="DD151" s="232"/>
      <c r="DE151" s="232"/>
      <c r="DF151" s="232"/>
      <c r="DG151" s="232"/>
      <c r="DH151" s="232"/>
      <c r="DI151" s="232"/>
      <c r="DJ151" s="232"/>
      <c r="DK151" s="232"/>
      <c r="DL151" s="232"/>
      <c r="DM151" s="232"/>
      <c r="DN151" s="232"/>
      <c r="DO151" s="232"/>
      <c r="DP151" s="232"/>
      <c r="DQ151" s="232"/>
      <c r="DR151" s="232"/>
      <c r="DS151" s="232"/>
      <c r="DT151" s="232"/>
      <c r="DU151" s="232"/>
      <c r="DV151" s="232"/>
      <c r="DW151" s="232"/>
      <c r="DX151" s="232"/>
      <c r="DY151" s="232"/>
      <c r="DZ151" s="232"/>
      <c r="EA151" s="232"/>
      <c r="EB151" s="232"/>
      <c r="EC151" s="232"/>
      <c r="ED151" s="232"/>
      <c r="EE151" s="232"/>
      <c r="EF151" s="232"/>
      <c r="EG151" s="232"/>
      <c r="EH151" s="232"/>
      <c r="EI151" s="232"/>
      <c r="EJ151" s="232"/>
      <c r="EK151" s="232"/>
      <c r="EL151" s="232"/>
      <c r="EM151" s="232"/>
      <c r="EN151" s="232"/>
      <c r="EO151" s="232"/>
      <c r="EP151" s="232"/>
      <c r="EQ151" s="232"/>
      <c r="ER151" s="232"/>
      <c r="ES151" s="232"/>
      <c r="ET151" s="232"/>
      <c r="EU151" s="232"/>
      <c r="EV151" s="232"/>
      <c r="EW151" s="232"/>
      <c r="EX151" s="232"/>
      <c r="EY151" s="232"/>
      <c r="EZ151" s="232"/>
      <c r="FA151" s="232"/>
      <c r="FB151" s="232"/>
      <c r="FC151" s="232"/>
      <c r="FD151" s="232"/>
      <c r="FE151" s="232"/>
      <c r="FF151" s="232"/>
      <c r="FG151" s="232"/>
      <c r="FH151" s="232"/>
      <c r="FI151" s="232"/>
      <c r="FJ151" s="232"/>
      <c r="FK151" s="232"/>
      <c r="FL151" s="232"/>
      <c r="FM151" s="232"/>
      <c r="FN151" s="232"/>
      <c r="FO151" s="232"/>
      <c r="FP151" s="232"/>
      <c r="FQ151" s="232"/>
      <c r="FR151" s="232"/>
      <c r="FS151" s="232"/>
      <c r="FT151" s="232"/>
      <c r="FU151" s="232"/>
      <c r="FV151" s="232"/>
      <c r="FW151" s="232"/>
      <c r="FX151" s="232"/>
      <c r="FY151" s="232"/>
      <c r="FZ151" s="232"/>
      <c r="GA151" s="232"/>
      <c r="GB151" s="232"/>
      <c r="GC151" s="232"/>
      <c r="GD151" s="232"/>
      <c r="GE151" s="232"/>
      <c r="GF151" s="232"/>
      <c r="GG151" s="232"/>
      <c r="GH151" s="232"/>
      <c r="GI151" s="232"/>
      <c r="GJ151" s="232"/>
      <c r="GK151" s="232"/>
      <c r="GL151" s="232"/>
      <c r="GM151" s="232"/>
      <c r="GN151" s="232"/>
      <c r="GO151" s="232"/>
      <c r="GP151" s="232"/>
      <c r="GQ151" s="232"/>
      <c r="GR151" s="232"/>
    </row>
    <row r="152" spans="8:200" x14ac:dyDescent="0.2">
      <c r="H152" s="231"/>
      <c r="I152" s="231"/>
      <c r="J152" s="231"/>
      <c r="K152" s="231"/>
      <c r="L152" s="231"/>
      <c r="M152" s="231"/>
      <c r="N152" s="231"/>
      <c r="O152" s="231"/>
      <c r="P152" s="231"/>
      <c r="Q152" s="231"/>
      <c r="R152" s="231"/>
      <c r="S152" s="231"/>
      <c r="T152" s="231"/>
      <c r="U152" s="231"/>
      <c r="V152" s="231"/>
      <c r="W152" s="231"/>
      <c r="X152" s="231"/>
      <c r="Y152" s="231"/>
      <c r="Z152" s="231"/>
      <c r="AA152" s="231"/>
      <c r="AB152" s="231"/>
      <c r="AC152" s="231"/>
      <c r="AD152" s="231"/>
      <c r="AE152" s="231"/>
      <c r="AF152" s="231"/>
      <c r="AG152" s="231"/>
      <c r="AH152" s="231"/>
      <c r="AI152" s="231"/>
      <c r="AJ152" s="231"/>
      <c r="AK152" s="231"/>
      <c r="AL152" s="231"/>
      <c r="AM152" s="231"/>
      <c r="AN152" s="231"/>
      <c r="AO152" s="231"/>
      <c r="AP152" s="231"/>
      <c r="AQ152" s="231"/>
      <c r="AR152" s="231"/>
      <c r="AS152" s="231"/>
      <c r="AT152" s="231"/>
      <c r="AU152" s="231"/>
      <c r="AV152" s="231"/>
      <c r="AW152" s="231"/>
      <c r="AX152" s="231"/>
      <c r="AY152" s="231"/>
      <c r="AZ152" s="231"/>
      <c r="BA152" s="231"/>
      <c r="BB152" s="231"/>
      <c r="BC152" s="231"/>
      <c r="BD152" s="231"/>
      <c r="BE152" s="231"/>
      <c r="BF152" s="231"/>
      <c r="BG152" s="231"/>
      <c r="BH152" s="231"/>
      <c r="BI152" s="231"/>
      <c r="BJ152" s="231"/>
      <c r="BK152" s="231"/>
      <c r="BL152" s="231"/>
      <c r="BM152" s="231"/>
      <c r="BN152" s="231"/>
      <c r="BO152" s="231"/>
      <c r="BP152" s="231"/>
      <c r="BQ152" s="231"/>
      <c r="BR152" s="231"/>
      <c r="BS152" s="231"/>
      <c r="BT152" s="231"/>
      <c r="BU152" s="231"/>
      <c r="BV152" s="231"/>
      <c r="BW152" s="231"/>
      <c r="BX152" s="231"/>
      <c r="BY152" s="231"/>
      <c r="BZ152" s="231"/>
      <c r="CA152" s="231"/>
      <c r="CB152" s="231"/>
      <c r="CC152" s="231"/>
      <c r="CD152" s="231"/>
      <c r="CE152" s="231"/>
      <c r="CF152" s="231"/>
      <c r="CG152" s="231"/>
      <c r="CH152" s="231"/>
      <c r="CI152" s="231"/>
      <c r="CJ152" s="231"/>
      <c r="CK152" s="231"/>
      <c r="CL152" s="231"/>
      <c r="CM152" s="231"/>
      <c r="CN152" s="231"/>
      <c r="CO152" s="231"/>
      <c r="CP152" s="231"/>
      <c r="CQ152" s="231"/>
      <c r="CR152" s="231"/>
      <c r="CS152" s="231"/>
      <c r="CT152" s="231"/>
      <c r="CU152" s="231"/>
      <c r="CV152" s="231"/>
      <c r="CW152" s="231"/>
      <c r="CX152" s="231"/>
      <c r="CY152" s="231"/>
      <c r="DA152" s="232"/>
      <c r="DB152" s="232"/>
      <c r="DC152" s="232"/>
      <c r="DD152" s="232"/>
      <c r="DE152" s="232"/>
      <c r="DF152" s="232"/>
      <c r="DG152" s="232"/>
      <c r="DH152" s="232"/>
      <c r="DI152" s="232"/>
      <c r="DJ152" s="232"/>
      <c r="DK152" s="232"/>
      <c r="DL152" s="232"/>
      <c r="DM152" s="232"/>
      <c r="DN152" s="232"/>
      <c r="DO152" s="232"/>
      <c r="DP152" s="232"/>
      <c r="DQ152" s="232"/>
      <c r="DR152" s="232"/>
      <c r="DS152" s="232"/>
      <c r="DT152" s="232"/>
      <c r="DU152" s="232"/>
      <c r="DV152" s="232"/>
      <c r="DW152" s="232"/>
      <c r="DX152" s="232"/>
      <c r="DY152" s="232"/>
      <c r="DZ152" s="232"/>
      <c r="EA152" s="232"/>
      <c r="EB152" s="232"/>
      <c r="EC152" s="232"/>
      <c r="ED152" s="232"/>
      <c r="EE152" s="232"/>
      <c r="EF152" s="232"/>
      <c r="EG152" s="232"/>
      <c r="EH152" s="232"/>
      <c r="EI152" s="232"/>
      <c r="EJ152" s="232"/>
      <c r="EK152" s="232"/>
      <c r="EL152" s="232"/>
      <c r="EM152" s="232"/>
      <c r="EN152" s="232"/>
      <c r="EO152" s="232"/>
      <c r="EP152" s="232"/>
      <c r="EQ152" s="232"/>
      <c r="ER152" s="232"/>
      <c r="ES152" s="232"/>
      <c r="ET152" s="232"/>
      <c r="EU152" s="232"/>
      <c r="EV152" s="232"/>
      <c r="EW152" s="232"/>
      <c r="EX152" s="232"/>
      <c r="EY152" s="232"/>
      <c r="EZ152" s="232"/>
      <c r="FA152" s="232"/>
      <c r="FB152" s="232"/>
      <c r="FC152" s="232"/>
      <c r="FD152" s="232"/>
      <c r="FE152" s="232"/>
      <c r="FF152" s="232"/>
      <c r="FG152" s="232"/>
      <c r="FH152" s="232"/>
      <c r="FI152" s="232"/>
      <c r="FJ152" s="232"/>
      <c r="FK152" s="232"/>
      <c r="FL152" s="232"/>
      <c r="FM152" s="232"/>
      <c r="FN152" s="232"/>
      <c r="FO152" s="232"/>
      <c r="FP152" s="232"/>
      <c r="FQ152" s="232"/>
      <c r="FR152" s="232"/>
      <c r="FS152" s="232"/>
      <c r="FT152" s="232"/>
      <c r="FU152" s="232"/>
      <c r="FV152" s="232"/>
      <c r="FW152" s="232"/>
      <c r="FX152" s="232"/>
      <c r="FY152" s="232"/>
      <c r="FZ152" s="232"/>
      <c r="GA152" s="232"/>
      <c r="GB152" s="232"/>
      <c r="GC152" s="232"/>
      <c r="GD152" s="232"/>
      <c r="GE152" s="232"/>
      <c r="GF152" s="232"/>
      <c r="GG152" s="232"/>
      <c r="GH152" s="232"/>
      <c r="GI152" s="232"/>
      <c r="GJ152" s="232"/>
      <c r="GK152" s="232"/>
      <c r="GL152" s="232"/>
      <c r="GM152" s="232"/>
      <c r="GN152" s="232"/>
      <c r="GO152" s="232"/>
      <c r="GP152" s="232"/>
      <c r="GQ152" s="232"/>
      <c r="GR152" s="232"/>
    </row>
    <row r="153" spans="8:200" x14ac:dyDescent="0.2">
      <c r="H153" s="231"/>
      <c r="I153" s="231"/>
      <c r="J153" s="231"/>
      <c r="K153" s="231"/>
      <c r="L153" s="231"/>
      <c r="M153" s="231"/>
      <c r="N153" s="231"/>
      <c r="O153" s="231"/>
      <c r="P153" s="231"/>
      <c r="Q153" s="231"/>
      <c r="R153" s="231"/>
      <c r="S153" s="231"/>
      <c r="T153" s="231"/>
      <c r="U153" s="231"/>
      <c r="V153" s="231"/>
      <c r="W153" s="231"/>
      <c r="X153" s="231"/>
      <c r="Y153" s="231"/>
      <c r="Z153" s="231"/>
      <c r="AA153" s="231"/>
      <c r="AB153" s="231"/>
      <c r="AC153" s="231"/>
      <c r="AD153" s="231"/>
      <c r="AE153" s="231"/>
      <c r="AF153" s="231"/>
      <c r="AG153" s="231"/>
      <c r="AH153" s="231"/>
      <c r="AI153" s="231"/>
      <c r="AJ153" s="231"/>
      <c r="AK153" s="231"/>
      <c r="AL153" s="231"/>
      <c r="AM153" s="231"/>
      <c r="AN153" s="231"/>
      <c r="AO153" s="231"/>
      <c r="AP153" s="231"/>
      <c r="AQ153" s="231"/>
      <c r="AR153" s="231"/>
      <c r="AS153" s="231"/>
      <c r="AT153" s="231"/>
      <c r="AU153" s="231"/>
      <c r="AV153" s="231"/>
      <c r="AW153" s="231"/>
      <c r="AX153" s="231"/>
      <c r="AY153" s="231"/>
      <c r="AZ153" s="231"/>
      <c r="BA153" s="231"/>
      <c r="BB153" s="231"/>
      <c r="BC153" s="231"/>
      <c r="BD153" s="231"/>
      <c r="BE153" s="231"/>
      <c r="BF153" s="231"/>
      <c r="BG153" s="231"/>
      <c r="BH153" s="231"/>
      <c r="BI153" s="231"/>
      <c r="BJ153" s="231"/>
      <c r="BK153" s="231"/>
      <c r="BL153" s="231"/>
      <c r="BM153" s="231"/>
      <c r="BN153" s="231"/>
      <c r="BO153" s="231"/>
      <c r="BP153" s="231"/>
      <c r="BQ153" s="231"/>
      <c r="BR153" s="231"/>
      <c r="BS153" s="231"/>
      <c r="BT153" s="231"/>
      <c r="BU153" s="231"/>
      <c r="BV153" s="231"/>
      <c r="BW153" s="231"/>
      <c r="BX153" s="231"/>
      <c r="BY153" s="231"/>
      <c r="BZ153" s="231"/>
      <c r="CA153" s="231"/>
      <c r="CB153" s="231"/>
      <c r="CC153" s="231"/>
      <c r="CD153" s="231"/>
      <c r="CE153" s="231"/>
      <c r="CF153" s="231"/>
      <c r="CG153" s="231"/>
      <c r="CH153" s="231"/>
      <c r="CI153" s="231"/>
      <c r="CJ153" s="231"/>
      <c r="CK153" s="231"/>
      <c r="CL153" s="231"/>
      <c r="CM153" s="231"/>
      <c r="CN153" s="231"/>
      <c r="CO153" s="231"/>
      <c r="CP153" s="231"/>
      <c r="CQ153" s="231"/>
      <c r="CR153" s="231"/>
      <c r="CS153" s="231"/>
      <c r="CT153" s="231"/>
      <c r="CU153" s="231"/>
      <c r="CV153" s="231"/>
      <c r="CW153" s="231"/>
      <c r="CX153" s="231"/>
      <c r="CY153" s="231"/>
      <c r="DA153" s="232"/>
      <c r="DB153" s="232"/>
      <c r="DC153" s="232"/>
      <c r="DD153" s="232"/>
      <c r="DE153" s="232"/>
      <c r="DF153" s="232"/>
      <c r="DG153" s="232"/>
      <c r="DH153" s="232"/>
      <c r="DI153" s="232"/>
      <c r="DJ153" s="232"/>
      <c r="DK153" s="232"/>
      <c r="DL153" s="232"/>
      <c r="DM153" s="232"/>
      <c r="DN153" s="232"/>
      <c r="DO153" s="232"/>
      <c r="DP153" s="232"/>
      <c r="DQ153" s="232"/>
      <c r="DR153" s="232"/>
      <c r="DS153" s="232"/>
      <c r="DT153" s="232"/>
      <c r="DU153" s="232"/>
      <c r="DV153" s="232"/>
      <c r="DW153" s="232"/>
      <c r="DX153" s="232"/>
      <c r="DY153" s="232"/>
      <c r="DZ153" s="232"/>
      <c r="EA153" s="232"/>
      <c r="EB153" s="232"/>
      <c r="EC153" s="232"/>
      <c r="ED153" s="232"/>
      <c r="EE153" s="232"/>
      <c r="EF153" s="232"/>
      <c r="EG153" s="232"/>
      <c r="EH153" s="232"/>
      <c r="EI153" s="232"/>
      <c r="EJ153" s="232"/>
      <c r="EK153" s="232"/>
      <c r="EL153" s="232"/>
      <c r="EM153" s="232"/>
      <c r="EN153" s="232"/>
      <c r="EO153" s="232"/>
      <c r="EP153" s="232"/>
      <c r="EQ153" s="232"/>
      <c r="ER153" s="232"/>
      <c r="ES153" s="232"/>
      <c r="ET153" s="232"/>
      <c r="EU153" s="232"/>
      <c r="EV153" s="232"/>
      <c r="EW153" s="232"/>
      <c r="EX153" s="232"/>
      <c r="EY153" s="232"/>
      <c r="EZ153" s="232"/>
      <c r="FA153" s="232"/>
      <c r="FB153" s="232"/>
      <c r="FC153" s="232"/>
      <c r="FD153" s="232"/>
      <c r="FE153" s="232"/>
      <c r="FF153" s="232"/>
      <c r="FG153" s="232"/>
      <c r="FH153" s="232"/>
      <c r="FI153" s="232"/>
      <c r="FJ153" s="232"/>
      <c r="FK153" s="232"/>
      <c r="FL153" s="232"/>
      <c r="FM153" s="232"/>
      <c r="FN153" s="232"/>
      <c r="FO153" s="232"/>
      <c r="FP153" s="232"/>
      <c r="FQ153" s="232"/>
      <c r="FR153" s="232"/>
      <c r="FS153" s="232"/>
      <c r="FT153" s="232"/>
      <c r="FU153" s="232"/>
      <c r="FV153" s="232"/>
      <c r="FW153" s="232"/>
      <c r="FX153" s="232"/>
      <c r="FY153" s="232"/>
      <c r="FZ153" s="232"/>
      <c r="GA153" s="232"/>
      <c r="GB153" s="232"/>
      <c r="GC153" s="232"/>
      <c r="GD153" s="232"/>
      <c r="GE153" s="232"/>
      <c r="GF153" s="232"/>
      <c r="GG153" s="232"/>
      <c r="GH153" s="232"/>
      <c r="GI153" s="232"/>
      <c r="GJ153" s="232"/>
      <c r="GK153" s="232"/>
      <c r="GL153" s="232"/>
      <c r="GM153" s="232"/>
      <c r="GN153" s="232"/>
      <c r="GO153" s="232"/>
      <c r="GP153" s="232"/>
      <c r="GQ153" s="232"/>
      <c r="GR153" s="232"/>
    </row>
    <row r="154" spans="8:200" x14ac:dyDescent="0.2">
      <c r="H154" s="231"/>
      <c r="I154" s="231"/>
      <c r="J154" s="231"/>
      <c r="K154" s="231"/>
      <c r="L154" s="231"/>
      <c r="M154" s="231"/>
      <c r="N154" s="231"/>
      <c r="O154" s="231"/>
      <c r="P154" s="231"/>
      <c r="Q154" s="231"/>
      <c r="R154" s="231"/>
      <c r="S154" s="231"/>
      <c r="T154" s="231"/>
      <c r="U154" s="231"/>
      <c r="V154" s="231"/>
      <c r="W154" s="231"/>
      <c r="X154" s="231"/>
      <c r="Y154" s="231"/>
      <c r="Z154" s="231"/>
      <c r="AA154" s="231"/>
      <c r="AB154" s="231"/>
      <c r="AC154" s="231"/>
      <c r="AD154" s="231"/>
      <c r="AE154" s="231"/>
      <c r="AF154" s="231"/>
      <c r="AG154" s="231"/>
      <c r="AH154" s="231"/>
      <c r="AI154" s="231"/>
      <c r="AJ154" s="231"/>
      <c r="AK154" s="231"/>
      <c r="AL154" s="231"/>
      <c r="AM154" s="231"/>
      <c r="AN154" s="231"/>
      <c r="AO154" s="231"/>
      <c r="AP154" s="231"/>
      <c r="AQ154" s="231"/>
      <c r="AR154" s="231"/>
      <c r="AS154" s="231"/>
      <c r="AT154" s="231"/>
      <c r="AU154" s="231"/>
      <c r="AV154" s="231"/>
      <c r="AW154" s="231"/>
      <c r="AX154" s="231"/>
      <c r="AY154" s="231"/>
      <c r="AZ154" s="231"/>
      <c r="BA154" s="231"/>
      <c r="BB154" s="231"/>
      <c r="BC154" s="231"/>
      <c r="BD154" s="231"/>
      <c r="BE154" s="231"/>
      <c r="BF154" s="231"/>
      <c r="BG154" s="231"/>
      <c r="BH154" s="231"/>
      <c r="BI154" s="231"/>
      <c r="BJ154" s="231"/>
      <c r="BK154" s="231"/>
      <c r="BL154" s="231"/>
      <c r="BM154" s="231"/>
      <c r="BN154" s="231"/>
      <c r="BO154" s="231"/>
      <c r="BP154" s="231"/>
      <c r="BQ154" s="231"/>
      <c r="BR154" s="231"/>
      <c r="BS154" s="231"/>
      <c r="BT154" s="231"/>
      <c r="BU154" s="231"/>
      <c r="BV154" s="231"/>
      <c r="BW154" s="231"/>
      <c r="BX154" s="231"/>
      <c r="BY154" s="231"/>
      <c r="BZ154" s="231"/>
      <c r="CA154" s="231"/>
      <c r="CB154" s="231"/>
      <c r="CC154" s="231"/>
      <c r="CD154" s="231"/>
      <c r="CE154" s="231"/>
      <c r="CF154" s="231"/>
      <c r="CG154" s="231"/>
      <c r="CH154" s="231"/>
      <c r="CI154" s="231"/>
      <c r="CJ154" s="231"/>
      <c r="CK154" s="231"/>
      <c r="CL154" s="231"/>
      <c r="CM154" s="231"/>
      <c r="CN154" s="231"/>
      <c r="CO154" s="231"/>
      <c r="CP154" s="231"/>
      <c r="CQ154" s="231"/>
      <c r="CR154" s="231"/>
      <c r="CS154" s="231"/>
      <c r="CT154" s="231"/>
      <c r="CU154" s="231"/>
      <c r="CV154" s="231"/>
      <c r="CW154" s="231"/>
      <c r="CX154" s="231"/>
      <c r="CY154" s="231"/>
      <c r="DA154" s="232"/>
      <c r="DB154" s="232"/>
      <c r="DC154" s="232"/>
      <c r="DD154" s="232"/>
      <c r="DE154" s="232"/>
      <c r="DF154" s="232"/>
      <c r="DG154" s="232"/>
      <c r="DH154" s="232"/>
      <c r="DI154" s="232"/>
      <c r="DJ154" s="232"/>
      <c r="DK154" s="232"/>
      <c r="DL154" s="232"/>
      <c r="DM154" s="232"/>
      <c r="DN154" s="232"/>
      <c r="DO154" s="232"/>
      <c r="DP154" s="232"/>
      <c r="DQ154" s="232"/>
      <c r="DR154" s="232"/>
      <c r="DS154" s="232"/>
      <c r="DT154" s="232"/>
      <c r="DU154" s="232"/>
      <c r="DV154" s="232"/>
      <c r="DW154" s="232"/>
      <c r="DX154" s="232"/>
      <c r="DY154" s="232"/>
      <c r="DZ154" s="232"/>
      <c r="EA154" s="232"/>
      <c r="EB154" s="232"/>
      <c r="EC154" s="232"/>
      <c r="ED154" s="232"/>
      <c r="EE154" s="232"/>
      <c r="EF154" s="232"/>
      <c r="EG154" s="232"/>
      <c r="EH154" s="232"/>
      <c r="EI154" s="232"/>
      <c r="EJ154" s="232"/>
      <c r="EK154" s="232"/>
      <c r="EL154" s="232"/>
      <c r="EM154" s="232"/>
      <c r="EN154" s="232"/>
      <c r="EO154" s="232"/>
      <c r="EP154" s="232"/>
      <c r="EQ154" s="232"/>
      <c r="ER154" s="232"/>
      <c r="ES154" s="232"/>
      <c r="ET154" s="232"/>
      <c r="EU154" s="232"/>
      <c r="EV154" s="232"/>
      <c r="EW154" s="232"/>
      <c r="EX154" s="232"/>
      <c r="EY154" s="232"/>
      <c r="EZ154" s="232"/>
      <c r="FA154" s="232"/>
      <c r="FB154" s="232"/>
      <c r="FC154" s="232"/>
      <c r="FD154" s="232"/>
      <c r="FE154" s="232"/>
      <c r="FF154" s="232"/>
      <c r="FG154" s="232"/>
      <c r="FH154" s="232"/>
      <c r="FI154" s="232"/>
      <c r="FJ154" s="232"/>
      <c r="FK154" s="232"/>
      <c r="FL154" s="232"/>
      <c r="FM154" s="232"/>
      <c r="FN154" s="232"/>
      <c r="FO154" s="232"/>
      <c r="FP154" s="232"/>
      <c r="FQ154" s="232"/>
      <c r="FR154" s="232"/>
      <c r="FS154" s="232"/>
      <c r="FT154" s="232"/>
      <c r="FU154" s="232"/>
      <c r="FV154" s="232"/>
      <c r="FW154" s="232"/>
      <c r="FX154" s="232"/>
      <c r="FY154" s="232"/>
      <c r="FZ154" s="232"/>
      <c r="GA154" s="232"/>
      <c r="GB154" s="232"/>
      <c r="GC154" s="232"/>
      <c r="GD154" s="232"/>
      <c r="GE154" s="232"/>
      <c r="GF154" s="232"/>
      <c r="GG154" s="232"/>
      <c r="GH154" s="232"/>
      <c r="GI154" s="232"/>
      <c r="GJ154" s="232"/>
      <c r="GK154" s="232"/>
      <c r="GL154" s="232"/>
      <c r="GM154" s="232"/>
      <c r="GN154" s="232"/>
      <c r="GO154" s="232"/>
      <c r="GP154" s="232"/>
      <c r="GQ154" s="232"/>
      <c r="GR154" s="232"/>
    </row>
    <row r="155" spans="8:200" x14ac:dyDescent="0.2">
      <c r="H155" s="231"/>
      <c r="I155" s="231"/>
      <c r="J155" s="231"/>
      <c r="K155" s="231"/>
      <c r="L155" s="231"/>
      <c r="M155" s="231"/>
      <c r="N155" s="231"/>
      <c r="O155" s="231"/>
      <c r="P155" s="231"/>
      <c r="Q155" s="231"/>
      <c r="R155" s="231"/>
      <c r="S155" s="231"/>
      <c r="T155" s="231"/>
      <c r="U155" s="231"/>
      <c r="V155" s="231"/>
      <c r="W155" s="231"/>
      <c r="X155" s="231"/>
      <c r="Y155" s="231"/>
      <c r="Z155" s="231"/>
      <c r="AA155" s="231"/>
      <c r="AB155" s="231"/>
      <c r="AC155" s="231"/>
      <c r="AD155" s="231"/>
      <c r="AE155" s="231"/>
      <c r="AF155" s="231"/>
      <c r="AG155" s="231"/>
      <c r="AH155" s="231"/>
      <c r="AI155" s="231"/>
      <c r="AJ155" s="231"/>
      <c r="AK155" s="231"/>
      <c r="AL155" s="231"/>
      <c r="AM155" s="231"/>
      <c r="AN155" s="231"/>
      <c r="AO155" s="231"/>
      <c r="AP155" s="231"/>
      <c r="AQ155" s="231"/>
      <c r="AR155" s="231"/>
      <c r="AS155" s="231"/>
      <c r="AT155" s="231"/>
      <c r="AU155" s="231"/>
      <c r="AV155" s="231"/>
      <c r="AW155" s="231"/>
      <c r="AX155" s="231"/>
      <c r="AY155" s="231"/>
      <c r="AZ155" s="231"/>
      <c r="BA155" s="231"/>
      <c r="BB155" s="231"/>
      <c r="BC155" s="231"/>
      <c r="BD155" s="231"/>
      <c r="BE155" s="231"/>
      <c r="BF155" s="231"/>
      <c r="BG155" s="231"/>
      <c r="BH155" s="231"/>
      <c r="BI155" s="231"/>
      <c r="BJ155" s="231"/>
      <c r="BK155" s="231"/>
      <c r="BL155" s="231"/>
      <c r="BM155" s="231"/>
      <c r="BN155" s="231"/>
      <c r="BO155" s="231"/>
      <c r="BP155" s="231"/>
      <c r="BQ155" s="231"/>
      <c r="BR155" s="231"/>
      <c r="BS155" s="231"/>
      <c r="BT155" s="231"/>
      <c r="BU155" s="231"/>
      <c r="BV155" s="231"/>
      <c r="BW155" s="231"/>
      <c r="BX155" s="231"/>
      <c r="BY155" s="231"/>
      <c r="BZ155" s="231"/>
      <c r="CA155" s="231"/>
      <c r="CB155" s="231"/>
      <c r="CC155" s="231"/>
      <c r="CD155" s="231"/>
      <c r="CE155" s="231"/>
      <c r="CF155" s="231"/>
      <c r="CG155" s="231"/>
      <c r="CH155" s="231"/>
      <c r="CI155" s="231"/>
      <c r="CJ155" s="231"/>
      <c r="CK155" s="231"/>
      <c r="CL155" s="231"/>
      <c r="CM155" s="231"/>
      <c r="CN155" s="231"/>
      <c r="CO155" s="231"/>
      <c r="CP155" s="231"/>
      <c r="CQ155" s="231"/>
      <c r="CR155" s="231"/>
      <c r="CS155" s="231"/>
      <c r="CT155" s="231"/>
      <c r="CU155" s="231"/>
      <c r="CV155" s="231"/>
      <c r="CW155" s="231"/>
      <c r="CX155" s="231"/>
      <c r="CY155" s="231"/>
      <c r="DA155" s="232"/>
      <c r="DB155" s="232"/>
      <c r="DC155" s="232"/>
      <c r="DD155" s="232"/>
      <c r="DE155" s="232"/>
      <c r="DF155" s="232"/>
      <c r="DG155" s="232"/>
      <c r="DH155" s="232"/>
      <c r="DI155" s="232"/>
      <c r="DJ155" s="232"/>
      <c r="DK155" s="232"/>
      <c r="DL155" s="232"/>
      <c r="DM155" s="232"/>
      <c r="DN155" s="232"/>
      <c r="DO155" s="232"/>
      <c r="DP155" s="232"/>
      <c r="DQ155" s="232"/>
      <c r="DR155" s="232"/>
      <c r="DS155" s="232"/>
      <c r="DT155" s="232"/>
      <c r="DU155" s="232"/>
      <c r="DV155" s="232"/>
      <c r="DW155" s="232"/>
      <c r="DX155" s="232"/>
      <c r="DY155" s="232"/>
      <c r="DZ155" s="232"/>
      <c r="EA155" s="232"/>
      <c r="EB155" s="232"/>
      <c r="EC155" s="232"/>
      <c r="ED155" s="232"/>
      <c r="EE155" s="232"/>
      <c r="EF155" s="232"/>
      <c r="EG155" s="232"/>
      <c r="EH155" s="232"/>
      <c r="EI155" s="232"/>
      <c r="EJ155" s="232"/>
      <c r="EK155" s="232"/>
      <c r="EL155" s="232"/>
      <c r="EM155" s="232"/>
      <c r="EN155" s="232"/>
      <c r="EO155" s="232"/>
      <c r="EP155" s="232"/>
      <c r="EQ155" s="232"/>
      <c r="ER155" s="232"/>
      <c r="ES155" s="232"/>
      <c r="ET155" s="232"/>
      <c r="EU155" s="232"/>
      <c r="EV155" s="232"/>
      <c r="EW155" s="232"/>
      <c r="EX155" s="232"/>
      <c r="EY155" s="232"/>
      <c r="EZ155" s="232"/>
      <c r="FA155" s="232"/>
      <c r="FB155" s="232"/>
      <c r="FC155" s="232"/>
      <c r="FD155" s="232"/>
      <c r="FE155" s="232"/>
      <c r="FF155" s="232"/>
      <c r="FG155" s="232"/>
      <c r="FH155" s="232"/>
      <c r="FI155" s="232"/>
      <c r="FJ155" s="232"/>
      <c r="FK155" s="232"/>
      <c r="FL155" s="232"/>
      <c r="FM155" s="232"/>
      <c r="FN155" s="232"/>
      <c r="FO155" s="232"/>
      <c r="FP155" s="232"/>
      <c r="FQ155" s="232"/>
      <c r="FR155" s="232"/>
      <c r="FS155" s="232"/>
      <c r="FT155" s="232"/>
      <c r="FU155" s="232"/>
      <c r="FV155" s="232"/>
      <c r="FW155" s="232"/>
      <c r="FX155" s="232"/>
      <c r="FY155" s="232"/>
      <c r="FZ155" s="232"/>
      <c r="GA155" s="232"/>
      <c r="GB155" s="232"/>
      <c r="GC155" s="232"/>
      <c r="GD155" s="232"/>
      <c r="GE155" s="232"/>
      <c r="GF155" s="232"/>
      <c r="GG155" s="232"/>
      <c r="GH155" s="232"/>
      <c r="GI155" s="232"/>
      <c r="GJ155" s="232"/>
      <c r="GK155" s="232"/>
      <c r="GL155" s="232"/>
      <c r="GM155" s="232"/>
      <c r="GN155" s="232"/>
      <c r="GO155" s="232"/>
      <c r="GP155" s="232"/>
      <c r="GQ155" s="232"/>
      <c r="GR155" s="232"/>
    </row>
    <row r="156" spans="8:200" x14ac:dyDescent="0.2">
      <c r="H156" s="231"/>
      <c r="I156" s="231"/>
      <c r="J156" s="231"/>
      <c r="K156" s="231"/>
      <c r="L156" s="231"/>
      <c r="M156" s="231"/>
      <c r="N156" s="231"/>
      <c r="O156" s="231"/>
      <c r="P156" s="231"/>
      <c r="Q156" s="231"/>
      <c r="R156" s="231"/>
      <c r="S156" s="231"/>
      <c r="T156" s="231"/>
      <c r="U156" s="231"/>
      <c r="V156" s="231"/>
      <c r="W156" s="231"/>
      <c r="X156" s="231"/>
      <c r="Y156" s="231"/>
      <c r="Z156" s="231"/>
      <c r="AA156" s="231"/>
      <c r="AB156" s="231"/>
      <c r="AC156" s="231"/>
      <c r="AD156" s="231"/>
      <c r="AE156" s="231"/>
      <c r="AF156" s="231"/>
      <c r="AG156" s="231"/>
      <c r="AH156" s="231"/>
      <c r="AI156" s="231"/>
      <c r="AJ156" s="231"/>
      <c r="AK156" s="231"/>
      <c r="AL156" s="231"/>
      <c r="AM156" s="231"/>
      <c r="AN156" s="231"/>
      <c r="AO156" s="231"/>
      <c r="AP156" s="231"/>
      <c r="AQ156" s="231"/>
      <c r="AR156" s="231"/>
      <c r="AS156" s="231"/>
      <c r="AT156" s="231"/>
      <c r="AU156" s="231"/>
      <c r="AV156" s="231"/>
      <c r="AW156" s="231"/>
      <c r="AX156" s="231"/>
      <c r="AY156" s="231"/>
      <c r="AZ156" s="231"/>
      <c r="BA156" s="231"/>
      <c r="BB156" s="231"/>
      <c r="BC156" s="231"/>
      <c r="BD156" s="231"/>
      <c r="BE156" s="231"/>
      <c r="BF156" s="231"/>
      <c r="BG156" s="231"/>
      <c r="BH156" s="231"/>
      <c r="BI156" s="231"/>
      <c r="BJ156" s="231"/>
      <c r="BK156" s="231"/>
      <c r="BL156" s="231"/>
      <c r="BM156" s="231"/>
      <c r="BN156" s="231"/>
      <c r="BO156" s="231"/>
      <c r="BP156" s="231"/>
      <c r="BQ156" s="231"/>
      <c r="BR156" s="231"/>
      <c r="BS156" s="231"/>
      <c r="BT156" s="231"/>
      <c r="BU156" s="231"/>
      <c r="BV156" s="231"/>
      <c r="BW156" s="231"/>
      <c r="BX156" s="231"/>
      <c r="BY156" s="231"/>
      <c r="BZ156" s="231"/>
      <c r="CA156" s="231"/>
      <c r="CB156" s="231"/>
      <c r="CC156" s="231"/>
      <c r="CD156" s="231"/>
      <c r="CE156" s="231"/>
      <c r="CF156" s="231"/>
      <c r="CG156" s="231"/>
      <c r="CH156" s="231"/>
      <c r="CI156" s="231"/>
      <c r="CJ156" s="231"/>
      <c r="CK156" s="231"/>
      <c r="CL156" s="231"/>
      <c r="CM156" s="231"/>
      <c r="CN156" s="231"/>
      <c r="CO156" s="231"/>
      <c r="CP156" s="231"/>
      <c r="CQ156" s="231"/>
      <c r="CR156" s="231"/>
      <c r="CS156" s="231"/>
      <c r="CT156" s="231"/>
      <c r="CU156" s="231"/>
      <c r="CV156" s="231"/>
      <c r="CW156" s="231"/>
      <c r="CX156" s="231"/>
      <c r="CY156" s="231"/>
      <c r="DA156" s="232"/>
      <c r="DB156" s="232"/>
      <c r="DC156" s="232"/>
      <c r="DD156" s="232"/>
      <c r="DE156" s="232"/>
      <c r="DF156" s="232"/>
      <c r="DG156" s="232"/>
      <c r="DH156" s="232"/>
      <c r="DI156" s="232"/>
      <c r="DJ156" s="232"/>
      <c r="DK156" s="232"/>
      <c r="DL156" s="232"/>
      <c r="DM156" s="232"/>
      <c r="DN156" s="232"/>
      <c r="DO156" s="232"/>
      <c r="DP156" s="232"/>
      <c r="DQ156" s="232"/>
      <c r="DR156" s="232"/>
      <c r="DS156" s="232"/>
      <c r="DT156" s="232"/>
      <c r="DU156" s="232"/>
      <c r="DV156" s="232"/>
      <c r="DW156" s="232"/>
      <c r="DX156" s="232"/>
      <c r="DY156" s="232"/>
      <c r="DZ156" s="232"/>
      <c r="EA156" s="232"/>
      <c r="EB156" s="232"/>
      <c r="EC156" s="232"/>
      <c r="ED156" s="232"/>
      <c r="EE156" s="232"/>
      <c r="EF156" s="232"/>
      <c r="EG156" s="232"/>
      <c r="EH156" s="232"/>
      <c r="EI156" s="232"/>
      <c r="EJ156" s="232"/>
      <c r="EK156" s="232"/>
      <c r="EL156" s="232"/>
      <c r="EM156" s="232"/>
      <c r="EN156" s="232"/>
      <c r="EO156" s="232"/>
      <c r="EP156" s="232"/>
      <c r="EQ156" s="232"/>
      <c r="ER156" s="232"/>
      <c r="ES156" s="232"/>
      <c r="ET156" s="232"/>
      <c r="EU156" s="232"/>
      <c r="EV156" s="232"/>
      <c r="EW156" s="232"/>
      <c r="EX156" s="232"/>
      <c r="EY156" s="232"/>
      <c r="EZ156" s="232"/>
      <c r="FA156" s="232"/>
      <c r="FB156" s="232"/>
      <c r="FC156" s="232"/>
      <c r="FD156" s="232"/>
      <c r="FE156" s="232"/>
      <c r="FF156" s="232"/>
      <c r="FG156" s="232"/>
      <c r="FH156" s="232"/>
      <c r="FI156" s="232"/>
      <c r="FJ156" s="232"/>
      <c r="FK156" s="232"/>
      <c r="FL156" s="232"/>
      <c r="FM156" s="232"/>
      <c r="FN156" s="232"/>
      <c r="FO156" s="232"/>
      <c r="FP156" s="232"/>
      <c r="FQ156" s="232"/>
      <c r="FR156" s="232"/>
      <c r="FS156" s="232"/>
      <c r="FT156" s="232"/>
      <c r="FU156" s="232"/>
      <c r="FV156" s="232"/>
      <c r="FW156" s="232"/>
      <c r="FX156" s="232"/>
      <c r="FY156" s="232"/>
      <c r="FZ156" s="232"/>
      <c r="GA156" s="232"/>
      <c r="GB156" s="232"/>
      <c r="GC156" s="232"/>
      <c r="GD156" s="232"/>
      <c r="GE156" s="232"/>
      <c r="GF156" s="232"/>
      <c r="GG156" s="232"/>
      <c r="GH156" s="232"/>
      <c r="GI156" s="232"/>
      <c r="GJ156" s="232"/>
      <c r="GK156" s="232"/>
      <c r="GL156" s="232"/>
      <c r="GM156" s="232"/>
      <c r="GN156" s="232"/>
      <c r="GO156" s="232"/>
      <c r="GP156" s="232"/>
      <c r="GQ156" s="232"/>
      <c r="GR156" s="232"/>
    </row>
    <row r="157" spans="8:200" x14ac:dyDescent="0.2">
      <c r="H157" s="231"/>
      <c r="I157" s="231"/>
      <c r="J157" s="231"/>
      <c r="K157" s="231"/>
      <c r="L157" s="231"/>
      <c r="M157" s="231"/>
      <c r="N157" s="231"/>
      <c r="O157" s="231"/>
      <c r="P157" s="231"/>
      <c r="Q157" s="231"/>
      <c r="R157" s="231"/>
      <c r="S157" s="231"/>
      <c r="T157" s="231"/>
      <c r="U157" s="231"/>
      <c r="V157" s="231"/>
      <c r="W157" s="231"/>
      <c r="X157" s="231"/>
      <c r="Y157" s="231"/>
      <c r="Z157" s="231"/>
      <c r="AA157" s="231"/>
      <c r="AB157" s="231"/>
      <c r="AC157" s="231"/>
      <c r="AD157" s="231"/>
      <c r="AE157" s="231"/>
      <c r="AF157" s="231"/>
      <c r="AG157" s="231"/>
      <c r="AH157" s="231"/>
      <c r="AI157" s="231"/>
      <c r="AJ157" s="231"/>
      <c r="AK157" s="231"/>
      <c r="AL157" s="231"/>
      <c r="AM157" s="231"/>
      <c r="AN157" s="231"/>
      <c r="AO157" s="231"/>
      <c r="AP157" s="231"/>
      <c r="AQ157" s="231"/>
      <c r="AR157" s="231"/>
      <c r="AS157" s="231"/>
      <c r="AT157" s="231"/>
      <c r="AU157" s="231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1"/>
      <c r="BF157" s="231"/>
      <c r="BG157" s="231"/>
      <c r="BH157" s="231"/>
      <c r="BI157" s="231"/>
      <c r="BJ157" s="231"/>
      <c r="BK157" s="231"/>
      <c r="BL157" s="231"/>
      <c r="BM157" s="231"/>
      <c r="BN157" s="231"/>
      <c r="BO157" s="231"/>
      <c r="BP157" s="231"/>
      <c r="BQ157" s="231"/>
      <c r="BR157" s="231"/>
      <c r="BS157" s="231"/>
      <c r="BT157" s="231"/>
      <c r="BU157" s="231"/>
      <c r="BV157" s="231"/>
      <c r="BW157" s="231"/>
      <c r="BX157" s="231"/>
      <c r="BY157" s="231"/>
      <c r="BZ157" s="231"/>
      <c r="CA157" s="231"/>
      <c r="CB157" s="231"/>
      <c r="CC157" s="231"/>
      <c r="CD157" s="231"/>
      <c r="CE157" s="231"/>
      <c r="CF157" s="231"/>
      <c r="CG157" s="231"/>
      <c r="CH157" s="231"/>
      <c r="CI157" s="231"/>
      <c r="CJ157" s="231"/>
      <c r="CK157" s="231"/>
      <c r="CL157" s="231"/>
      <c r="CM157" s="231"/>
      <c r="CN157" s="231"/>
      <c r="CO157" s="231"/>
      <c r="CP157" s="231"/>
      <c r="CQ157" s="231"/>
      <c r="CR157" s="231"/>
      <c r="CS157" s="231"/>
      <c r="CT157" s="231"/>
      <c r="CU157" s="231"/>
      <c r="CV157" s="231"/>
      <c r="CW157" s="231"/>
      <c r="CX157" s="231"/>
      <c r="CY157" s="231"/>
      <c r="DA157" s="232"/>
      <c r="DB157" s="232"/>
      <c r="DC157" s="232"/>
      <c r="DD157" s="232"/>
      <c r="DE157" s="232"/>
      <c r="DF157" s="232"/>
      <c r="DG157" s="232"/>
      <c r="DH157" s="232"/>
      <c r="DI157" s="232"/>
      <c r="DJ157" s="232"/>
      <c r="DK157" s="232"/>
      <c r="DL157" s="232"/>
      <c r="DM157" s="232"/>
      <c r="DN157" s="232"/>
      <c r="DO157" s="232"/>
      <c r="DP157" s="232"/>
      <c r="DQ157" s="232"/>
      <c r="DR157" s="232"/>
      <c r="DS157" s="232"/>
      <c r="DT157" s="232"/>
      <c r="DU157" s="232"/>
      <c r="DV157" s="232"/>
      <c r="DW157" s="232"/>
      <c r="DX157" s="232"/>
      <c r="DY157" s="232"/>
      <c r="DZ157" s="232"/>
      <c r="EA157" s="232"/>
      <c r="EB157" s="232"/>
      <c r="EC157" s="232"/>
      <c r="ED157" s="232"/>
      <c r="EE157" s="232"/>
      <c r="EF157" s="232"/>
      <c r="EG157" s="232"/>
      <c r="EH157" s="232"/>
      <c r="EI157" s="232"/>
      <c r="EJ157" s="232"/>
      <c r="EK157" s="232"/>
      <c r="EL157" s="232"/>
      <c r="EM157" s="232"/>
      <c r="EN157" s="232"/>
      <c r="EO157" s="232"/>
      <c r="EP157" s="232"/>
      <c r="EQ157" s="232"/>
      <c r="ER157" s="232"/>
      <c r="ES157" s="232"/>
      <c r="ET157" s="232"/>
      <c r="EU157" s="232"/>
      <c r="EV157" s="232"/>
      <c r="EW157" s="232"/>
      <c r="EX157" s="232"/>
      <c r="EY157" s="232"/>
      <c r="EZ157" s="232"/>
      <c r="FA157" s="232"/>
      <c r="FB157" s="232"/>
      <c r="FC157" s="232"/>
      <c r="FD157" s="232"/>
      <c r="FE157" s="232"/>
      <c r="FF157" s="232"/>
      <c r="FG157" s="232"/>
      <c r="FH157" s="232"/>
      <c r="FI157" s="232"/>
      <c r="FJ157" s="232"/>
      <c r="FK157" s="232"/>
      <c r="FL157" s="232"/>
      <c r="FM157" s="232"/>
      <c r="FN157" s="232"/>
      <c r="FO157" s="232"/>
      <c r="FP157" s="232"/>
      <c r="FQ157" s="232"/>
      <c r="FR157" s="232"/>
      <c r="FS157" s="232"/>
      <c r="FT157" s="232"/>
      <c r="FU157" s="232"/>
      <c r="FV157" s="232"/>
      <c r="FW157" s="232"/>
      <c r="FX157" s="232"/>
      <c r="FY157" s="232"/>
      <c r="FZ157" s="232"/>
      <c r="GA157" s="232"/>
      <c r="GB157" s="232"/>
      <c r="GC157" s="232"/>
      <c r="GD157" s="232"/>
      <c r="GE157" s="232"/>
      <c r="GF157" s="232"/>
      <c r="GG157" s="232"/>
      <c r="GH157" s="232"/>
      <c r="GI157" s="232"/>
      <c r="GJ157" s="232"/>
      <c r="GK157" s="232"/>
      <c r="GL157" s="232"/>
      <c r="GM157" s="232"/>
      <c r="GN157" s="232"/>
      <c r="GO157" s="232"/>
      <c r="GP157" s="232"/>
      <c r="GQ157" s="232"/>
      <c r="GR157" s="232"/>
    </row>
    <row r="158" spans="8:200" x14ac:dyDescent="0.2">
      <c r="H158" s="231"/>
      <c r="I158" s="231"/>
      <c r="J158" s="231"/>
      <c r="K158" s="231"/>
      <c r="L158" s="231"/>
      <c r="M158" s="231"/>
      <c r="N158" s="231"/>
      <c r="O158" s="231"/>
      <c r="P158" s="231"/>
      <c r="Q158" s="231"/>
      <c r="R158" s="231"/>
      <c r="S158" s="231"/>
      <c r="T158" s="231"/>
      <c r="U158" s="231"/>
      <c r="V158" s="231"/>
      <c r="W158" s="231"/>
      <c r="X158" s="231"/>
      <c r="Y158" s="231"/>
      <c r="Z158" s="231"/>
      <c r="AA158" s="231"/>
      <c r="AB158" s="231"/>
      <c r="AC158" s="231"/>
      <c r="AD158" s="231"/>
      <c r="AE158" s="231"/>
      <c r="AF158" s="231"/>
      <c r="AG158" s="231"/>
      <c r="AH158" s="231"/>
      <c r="AI158" s="231"/>
      <c r="AJ158" s="231"/>
      <c r="AK158" s="231"/>
      <c r="AL158" s="231"/>
      <c r="AM158" s="231"/>
      <c r="AN158" s="231"/>
      <c r="AO158" s="231"/>
      <c r="AP158" s="231"/>
      <c r="AQ158" s="231"/>
      <c r="AR158" s="231"/>
      <c r="AS158" s="231"/>
      <c r="AT158" s="231"/>
      <c r="AU158" s="231"/>
      <c r="AV158" s="231"/>
      <c r="AW158" s="231"/>
      <c r="AX158" s="231"/>
      <c r="AY158" s="231"/>
      <c r="AZ158" s="231"/>
      <c r="BA158" s="231"/>
      <c r="BB158" s="231"/>
      <c r="BC158" s="231"/>
      <c r="BD158" s="231"/>
      <c r="BE158" s="231"/>
      <c r="BF158" s="231"/>
      <c r="BG158" s="231"/>
      <c r="BH158" s="231"/>
      <c r="BI158" s="231"/>
      <c r="BJ158" s="231"/>
      <c r="BK158" s="231"/>
      <c r="BL158" s="231"/>
      <c r="BM158" s="231"/>
      <c r="BN158" s="231"/>
      <c r="BO158" s="231"/>
      <c r="BP158" s="231"/>
      <c r="BQ158" s="231"/>
      <c r="BR158" s="231"/>
      <c r="BS158" s="231"/>
      <c r="BT158" s="231"/>
      <c r="BU158" s="231"/>
      <c r="BV158" s="231"/>
      <c r="BW158" s="231"/>
      <c r="BX158" s="231"/>
      <c r="BY158" s="231"/>
      <c r="BZ158" s="231"/>
      <c r="CA158" s="231"/>
      <c r="CB158" s="231"/>
      <c r="CC158" s="231"/>
      <c r="CD158" s="231"/>
      <c r="CE158" s="231"/>
      <c r="CF158" s="231"/>
      <c r="CG158" s="231"/>
      <c r="CH158" s="231"/>
      <c r="CI158" s="231"/>
      <c r="CJ158" s="231"/>
      <c r="CK158" s="231"/>
      <c r="CL158" s="231"/>
      <c r="CM158" s="231"/>
      <c r="CN158" s="231"/>
      <c r="CO158" s="231"/>
      <c r="CP158" s="231"/>
      <c r="CQ158" s="231"/>
      <c r="CR158" s="231"/>
      <c r="CS158" s="231"/>
      <c r="CT158" s="231"/>
      <c r="CU158" s="231"/>
      <c r="CV158" s="231"/>
      <c r="CW158" s="231"/>
      <c r="CX158" s="231"/>
      <c r="CY158" s="231"/>
      <c r="DA158" s="232"/>
      <c r="DB158" s="232"/>
      <c r="DC158" s="232"/>
      <c r="DD158" s="232"/>
      <c r="DE158" s="232"/>
      <c r="DF158" s="232"/>
      <c r="DG158" s="232"/>
      <c r="DH158" s="232"/>
      <c r="DI158" s="232"/>
      <c r="DJ158" s="232"/>
      <c r="DK158" s="232"/>
      <c r="DL158" s="232"/>
      <c r="DM158" s="232"/>
      <c r="DN158" s="232"/>
      <c r="DO158" s="232"/>
      <c r="DP158" s="232"/>
      <c r="DQ158" s="232"/>
      <c r="DR158" s="232"/>
      <c r="DS158" s="232"/>
      <c r="DT158" s="232"/>
      <c r="DU158" s="232"/>
      <c r="DV158" s="232"/>
      <c r="DW158" s="232"/>
      <c r="DX158" s="232"/>
      <c r="DY158" s="232"/>
      <c r="DZ158" s="232"/>
      <c r="EA158" s="232"/>
      <c r="EB158" s="232"/>
      <c r="EC158" s="232"/>
      <c r="ED158" s="232"/>
      <c r="EE158" s="232"/>
      <c r="EF158" s="232"/>
      <c r="EG158" s="232"/>
      <c r="EH158" s="232"/>
      <c r="EI158" s="232"/>
      <c r="EJ158" s="232"/>
      <c r="EK158" s="232"/>
      <c r="EL158" s="232"/>
      <c r="EM158" s="232"/>
      <c r="EN158" s="232"/>
      <c r="EO158" s="232"/>
      <c r="EP158" s="232"/>
      <c r="EQ158" s="232"/>
      <c r="ER158" s="232"/>
      <c r="ES158" s="232"/>
      <c r="ET158" s="232"/>
      <c r="EU158" s="232"/>
      <c r="EV158" s="232"/>
      <c r="EW158" s="232"/>
      <c r="EX158" s="232"/>
      <c r="EY158" s="232"/>
      <c r="EZ158" s="232"/>
      <c r="FA158" s="232"/>
      <c r="FB158" s="232"/>
      <c r="FC158" s="232"/>
      <c r="FD158" s="232"/>
      <c r="FE158" s="232"/>
      <c r="FF158" s="232"/>
      <c r="FG158" s="232"/>
      <c r="FH158" s="232"/>
      <c r="FI158" s="232"/>
      <c r="FJ158" s="232"/>
      <c r="FK158" s="232"/>
      <c r="FL158" s="232"/>
      <c r="FM158" s="232"/>
      <c r="FN158" s="232"/>
      <c r="FO158" s="232"/>
      <c r="FP158" s="232"/>
      <c r="FQ158" s="232"/>
      <c r="FR158" s="232"/>
      <c r="FS158" s="232"/>
      <c r="FT158" s="232"/>
      <c r="FU158" s="232"/>
      <c r="FV158" s="232"/>
      <c r="FW158" s="232"/>
      <c r="FX158" s="232"/>
      <c r="FY158" s="232"/>
      <c r="FZ158" s="232"/>
      <c r="GA158" s="232"/>
      <c r="GB158" s="232"/>
      <c r="GC158" s="232"/>
      <c r="GD158" s="232"/>
      <c r="GE158" s="232"/>
      <c r="GF158" s="232"/>
      <c r="GG158" s="232"/>
      <c r="GH158" s="232"/>
      <c r="GI158" s="232"/>
      <c r="GJ158" s="232"/>
      <c r="GK158" s="232"/>
      <c r="GL158" s="232"/>
      <c r="GM158" s="232"/>
      <c r="GN158" s="232"/>
      <c r="GO158" s="232"/>
      <c r="GP158" s="232"/>
      <c r="GQ158" s="232"/>
      <c r="GR158" s="232"/>
    </row>
    <row r="159" spans="8:200" x14ac:dyDescent="0.2">
      <c r="H159" s="231"/>
      <c r="I159" s="231"/>
      <c r="J159" s="231"/>
      <c r="K159" s="231"/>
      <c r="L159" s="231"/>
      <c r="M159" s="231"/>
      <c r="N159" s="231"/>
      <c r="O159" s="231"/>
      <c r="P159" s="231"/>
      <c r="Q159" s="231"/>
      <c r="R159" s="231"/>
      <c r="S159" s="231"/>
      <c r="T159" s="231"/>
      <c r="U159" s="231"/>
      <c r="V159" s="231"/>
      <c r="W159" s="231"/>
      <c r="X159" s="231"/>
      <c r="Y159" s="231"/>
      <c r="Z159" s="231"/>
      <c r="AA159" s="231"/>
      <c r="AB159" s="231"/>
      <c r="AC159" s="231"/>
      <c r="AD159" s="231"/>
      <c r="AE159" s="231"/>
      <c r="AF159" s="231"/>
      <c r="AG159" s="231"/>
      <c r="AH159" s="231"/>
      <c r="AI159" s="231"/>
      <c r="AJ159" s="231"/>
      <c r="AK159" s="231"/>
      <c r="AL159" s="231"/>
      <c r="AM159" s="231"/>
      <c r="AN159" s="231"/>
      <c r="AO159" s="231"/>
      <c r="AP159" s="231"/>
      <c r="AQ159" s="231"/>
      <c r="AR159" s="231"/>
      <c r="AS159" s="231"/>
      <c r="AT159" s="231"/>
      <c r="AU159" s="231"/>
      <c r="AV159" s="231"/>
      <c r="AW159" s="231"/>
      <c r="AX159" s="231"/>
      <c r="AY159" s="231"/>
      <c r="AZ159" s="231"/>
      <c r="BA159" s="231"/>
      <c r="BB159" s="231"/>
      <c r="BC159" s="231"/>
      <c r="BD159" s="231"/>
      <c r="BE159" s="231"/>
      <c r="BF159" s="231"/>
      <c r="BG159" s="231"/>
      <c r="BH159" s="231"/>
      <c r="BI159" s="231"/>
      <c r="BJ159" s="231"/>
      <c r="BK159" s="231"/>
      <c r="BL159" s="231"/>
      <c r="BM159" s="231"/>
      <c r="BN159" s="231"/>
      <c r="BO159" s="231"/>
      <c r="BP159" s="231"/>
      <c r="BQ159" s="231"/>
      <c r="BR159" s="231"/>
      <c r="BS159" s="231"/>
      <c r="BT159" s="231"/>
      <c r="BU159" s="231"/>
      <c r="BV159" s="231"/>
      <c r="BW159" s="231"/>
      <c r="BX159" s="231"/>
      <c r="BY159" s="231"/>
      <c r="BZ159" s="231"/>
      <c r="CA159" s="231"/>
      <c r="CB159" s="231"/>
      <c r="CC159" s="231"/>
      <c r="CD159" s="231"/>
      <c r="CE159" s="231"/>
      <c r="CF159" s="231"/>
      <c r="CG159" s="231"/>
      <c r="CH159" s="231"/>
      <c r="CI159" s="231"/>
      <c r="CJ159" s="231"/>
      <c r="CK159" s="231"/>
      <c r="CL159" s="231"/>
      <c r="CM159" s="231"/>
      <c r="CN159" s="231"/>
      <c r="CO159" s="231"/>
      <c r="CP159" s="231"/>
      <c r="CQ159" s="231"/>
      <c r="CR159" s="231"/>
      <c r="CS159" s="231"/>
      <c r="CT159" s="231"/>
      <c r="CU159" s="231"/>
      <c r="CV159" s="231"/>
      <c r="CW159" s="231"/>
      <c r="CX159" s="231"/>
      <c r="CY159" s="231"/>
      <c r="DA159" s="232"/>
      <c r="DB159" s="232"/>
      <c r="DC159" s="232"/>
      <c r="DD159" s="232"/>
      <c r="DE159" s="232"/>
      <c r="DF159" s="232"/>
      <c r="DG159" s="232"/>
      <c r="DH159" s="232"/>
      <c r="DI159" s="232"/>
      <c r="DJ159" s="232"/>
      <c r="DK159" s="232"/>
      <c r="DL159" s="232"/>
      <c r="DM159" s="232"/>
      <c r="DN159" s="232"/>
      <c r="DO159" s="232"/>
      <c r="DP159" s="232"/>
      <c r="DQ159" s="232"/>
      <c r="DR159" s="232"/>
      <c r="DS159" s="232"/>
      <c r="DT159" s="232"/>
      <c r="DU159" s="232"/>
      <c r="DV159" s="232"/>
      <c r="DW159" s="232"/>
      <c r="DX159" s="232"/>
      <c r="DY159" s="232"/>
      <c r="DZ159" s="232"/>
      <c r="EA159" s="232"/>
      <c r="EB159" s="232"/>
      <c r="EC159" s="232"/>
      <c r="ED159" s="232"/>
      <c r="EE159" s="232"/>
      <c r="EF159" s="232"/>
      <c r="EG159" s="232"/>
      <c r="EH159" s="232"/>
      <c r="EI159" s="232"/>
      <c r="EJ159" s="232"/>
      <c r="EK159" s="232"/>
      <c r="EL159" s="232"/>
      <c r="EM159" s="232"/>
      <c r="EN159" s="232"/>
      <c r="EO159" s="232"/>
      <c r="EP159" s="232"/>
      <c r="EQ159" s="232"/>
      <c r="ER159" s="232"/>
      <c r="ES159" s="232"/>
      <c r="ET159" s="232"/>
      <c r="EU159" s="232"/>
      <c r="EV159" s="232"/>
      <c r="EW159" s="232"/>
      <c r="EX159" s="232"/>
      <c r="EY159" s="232"/>
      <c r="EZ159" s="232"/>
      <c r="FA159" s="232"/>
      <c r="FB159" s="232"/>
      <c r="FC159" s="232"/>
      <c r="FD159" s="232"/>
      <c r="FE159" s="232"/>
      <c r="FF159" s="232"/>
      <c r="FG159" s="232"/>
      <c r="FH159" s="232"/>
      <c r="FI159" s="232"/>
      <c r="FJ159" s="232"/>
      <c r="FK159" s="232"/>
      <c r="FL159" s="232"/>
      <c r="FM159" s="232"/>
      <c r="FN159" s="232"/>
      <c r="FO159" s="232"/>
      <c r="FP159" s="232"/>
      <c r="FQ159" s="232"/>
      <c r="FR159" s="232"/>
      <c r="FS159" s="232"/>
      <c r="FT159" s="232"/>
      <c r="FU159" s="232"/>
      <c r="FV159" s="232"/>
      <c r="FW159" s="232"/>
      <c r="FX159" s="232"/>
      <c r="FY159" s="232"/>
      <c r="FZ159" s="232"/>
      <c r="GA159" s="232"/>
      <c r="GB159" s="232"/>
      <c r="GC159" s="232"/>
      <c r="GD159" s="232"/>
      <c r="GE159" s="232"/>
      <c r="GF159" s="232"/>
      <c r="GG159" s="232"/>
      <c r="GH159" s="232"/>
      <c r="GI159" s="232"/>
      <c r="GJ159" s="232"/>
      <c r="GK159" s="232"/>
      <c r="GL159" s="232"/>
      <c r="GM159" s="232"/>
      <c r="GN159" s="232"/>
      <c r="GO159" s="232"/>
      <c r="GP159" s="232"/>
      <c r="GQ159" s="232"/>
      <c r="GR159" s="232"/>
    </row>
    <row r="160" spans="8:200" x14ac:dyDescent="0.2">
      <c r="H160" s="231"/>
      <c r="I160" s="231"/>
      <c r="J160" s="231"/>
      <c r="K160" s="231"/>
      <c r="L160" s="231"/>
      <c r="M160" s="231"/>
      <c r="N160" s="231"/>
      <c r="O160" s="231"/>
      <c r="P160" s="231"/>
      <c r="Q160" s="231"/>
      <c r="R160" s="231"/>
      <c r="S160" s="231"/>
      <c r="T160" s="231"/>
      <c r="U160" s="231"/>
      <c r="V160" s="231"/>
      <c r="W160" s="231"/>
      <c r="X160" s="231"/>
      <c r="Y160" s="231"/>
      <c r="Z160" s="231"/>
      <c r="AA160" s="231"/>
      <c r="AB160" s="231"/>
      <c r="AC160" s="231"/>
      <c r="AD160" s="231"/>
      <c r="AE160" s="231"/>
      <c r="AF160" s="231"/>
      <c r="AG160" s="231"/>
      <c r="AH160" s="231"/>
      <c r="AI160" s="231"/>
      <c r="AJ160" s="231"/>
      <c r="AK160" s="231"/>
      <c r="AL160" s="231"/>
      <c r="AM160" s="231"/>
      <c r="AN160" s="231"/>
      <c r="AO160" s="231"/>
      <c r="AP160" s="231"/>
      <c r="AQ160" s="231"/>
      <c r="AR160" s="231"/>
      <c r="AS160" s="231"/>
      <c r="AT160" s="231"/>
      <c r="AU160" s="231"/>
      <c r="AV160" s="231"/>
      <c r="AW160" s="231"/>
      <c r="AX160" s="231"/>
      <c r="AY160" s="231"/>
      <c r="AZ160" s="231"/>
      <c r="BA160" s="231"/>
      <c r="BB160" s="231"/>
      <c r="BC160" s="231"/>
      <c r="BD160" s="231"/>
      <c r="BE160" s="231"/>
      <c r="BF160" s="231"/>
      <c r="BG160" s="231"/>
      <c r="BH160" s="231"/>
      <c r="BI160" s="231"/>
      <c r="BJ160" s="231"/>
      <c r="BK160" s="231"/>
      <c r="BL160" s="231"/>
      <c r="BM160" s="231"/>
      <c r="BN160" s="231"/>
      <c r="BO160" s="231"/>
      <c r="BP160" s="231"/>
      <c r="BQ160" s="231"/>
      <c r="BR160" s="231"/>
      <c r="BS160" s="231"/>
      <c r="BT160" s="231"/>
      <c r="BU160" s="231"/>
      <c r="BV160" s="231"/>
      <c r="BW160" s="231"/>
      <c r="BX160" s="231"/>
      <c r="BY160" s="231"/>
      <c r="BZ160" s="231"/>
      <c r="CA160" s="231"/>
      <c r="CB160" s="231"/>
      <c r="CC160" s="231"/>
      <c r="CD160" s="231"/>
      <c r="CE160" s="231"/>
      <c r="CF160" s="231"/>
      <c r="CG160" s="231"/>
      <c r="CH160" s="231"/>
      <c r="CI160" s="231"/>
      <c r="CJ160" s="231"/>
      <c r="CK160" s="231"/>
      <c r="CL160" s="231"/>
      <c r="CM160" s="231"/>
      <c r="CN160" s="231"/>
      <c r="CO160" s="231"/>
      <c r="CP160" s="231"/>
      <c r="CQ160" s="231"/>
      <c r="CR160" s="231"/>
      <c r="CS160" s="231"/>
      <c r="CT160" s="231"/>
      <c r="CU160" s="231"/>
      <c r="CV160" s="231"/>
      <c r="CW160" s="231"/>
      <c r="CX160" s="231"/>
      <c r="CY160" s="231"/>
      <c r="DA160" s="232"/>
      <c r="DB160" s="232"/>
      <c r="DC160" s="232"/>
      <c r="DD160" s="232"/>
      <c r="DE160" s="232"/>
      <c r="DF160" s="232"/>
      <c r="DG160" s="232"/>
      <c r="DH160" s="232"/>
      <c r="DI160" s="232"/>
      <c r="DJ160" s="232"/>
      <c r="DK160" s="232"/>
      <c r="DL160" s="232"/>
      <c r="DM160" s="232"/>
      <c r="DN160" s="232"/>
      <c r="DO160" s="232"/>
      <c r="DP160" s="232"/>
      <c r="DQ160" s="232"/>
      <c r="DR160" s="232"/>
      <c r="DS160" s="232"/>
      <c r="DT160" s="232"/>
      <c r="DU160" s="232"/>
      <c r="DV160" s="232"/>
      <c r="DW160" s="232"/>
      <c r="DX160" s="232"/>
      <c r="DY160" s="232"/>
      <c r="DZ160" s="232"/>
      <c r="EA160" s="232"/>
      <c r="EB160" s="232"/>
      <c r="EC160" s="232"/>
      <c r="ED160" s="232"/>
      <c r="EE160" s="232"/>
      <c r="EF160" s="232"/>
      <c r="EG160" s="232"/>
      <c r="EH160" s="232"/>
      <c r="EI160" s="232"/>
      <c r="EJ160" s="232"/>
      <c r="EK160" s="232"/>
      <c r="EL160" s="232"/>
      <c r="EM160" s="232"/>
      <c r="EN160" s="232"/>
      <c r="EO160" s="232"/>
      <c r="EP160" s="232"/>
      <c r="EQ160" s="232"/>
      <c r="ER160" s="232"/>
      <c r="ES160" s="232"/>
      <c r="ET160" s="232"/>
      <c r="EU160" s="232"/>
      <c r="EV160" s="232"/>
      <c r="EW160" s="232"/>
      <c r="EX160" s="232"/>
      <c r="EY160" s="232"/>
      <c r="EZ160" s="232"/>
      <c r="FA160" s="232"/>
      <c r="FB160" s="232"/>
      <c r="FC160" s="232"/>
      <c r="FD160" s="232"/>
      <c r="FE160" s="232"/>
      <c r="FF160" s="232"/>
      <c r="FG160" s="232"/>
      <c r="FH160" s="232"/>
      <c r="FI160" s="232"/>
      <c r="FJ160" s="232"/>
      <c r="FK160" s="232"/>
      <c r="FL160" s="232"/>
      <c r="FM160" s="232"/>
      <c r="FN160" s="232"/>
      <c r="FO160" s="232"/>
      <c r="FP160" s="232"/>
      <c r="FQ160" s="232"/>
      <c r="FR160" s="232"/>
      <c r="FS160" s="232"/>
      <c r="FT160" s="232"/>
      <c r="FU160" s="232"/>
      <c r="FV160" s="232"/>
      <c r="FW160" s="232"/>
      <c r="FX160" s="232"/>
      <c r="FY160" s="232"/>
      <c r="FZ160" s="232"/>
      <c r="GA160" s="232"/>
      <c r="GB160" s="232"/>
      <c r="GC160" s="232"/>
      <c r="GD160" s="232"/>
      <c r="GE160" s="232"/>
      <c r="GF160" s="232"/>
      <c r="GG160" s="232"/>
      <c r="GH160" s="232"/>
      <c r="GI160" s="232"/>
      <c r="GJ160" s="232"/>
      <c r="GK160" s="232"/>
      <c r="GL160" s="232"/>
      <c r="GM160" s="232"/>
      <c r="GN160" s="232"/>
      <c r="GO160" s="232"/>
      <c r="GP160" s="232"/>
      <c r="GQ160" s="232"/>
      <c r="GR160" s="232"/>
    </row>
    <row r="161" spans="8:200" x14ac:dyDescent="0.2">
      <c r="H161" s="231"/>
      <c r="I161" s="231"/>
      <c r="J161" s="231"/>
      <c r="K161" s="231"/>
      <c r="L161" s="231"/>
      <c r="M161" s="231"/>
      <c r="N161" s="231"/>
      <c r="O161" s="231"/>
      <c r="P161" s="231"/>
      <c r="Q161" s="231"/>
      <c r="R161" s="231"/>
      <c r="S161" s="231"/>
      <c r="T161" s="231"/>
      <c r="U161" s="231"/>
      <c r="V161" s="231"/>
      <c r="W161" s="231"/>
      <c r="X161" s="231"/>
      <c r="Y161" s="231"/>
      <c r="Z161" s="231"/>
      <c r="AA161" s="231"/>
      <c r="AB161" s="231"/>
      <c r="AC161" s="231"/>
      <c r="AD161" s="231"/>
      <c r="AE161" s="231"/>
      <c r="AF161" s="231"/>
      <c r="AG161" s="231"/>
      <c r="AH161" s="231"/>
      <c r="AI161" s="231"/>
      <c r="AJ161" s="231"/>
      <c r="AK161" s="231"/>
      <c r="AL161" s="231"/>
      <c r="AM161" s="231"/>
      <c r="AN161" s="231"/>
      <c r="AO161" s="231"/>
      <c r="AP161" s="231"/>
      <c r="AQ161" s="231"/>
      <c r="AR161" s="231"/>
      <c r="AS161" s="231"/>
      <c r="AT161" s="231"/>
      <c r="AU161" s="231"/>
      <c r="AV161" s="231"/>
      <c r="AW161" s="231"/>
      <c r="AX161" s="231"/>
      <c r="AY161" s="231"/>
      <c r="AZ161" s="231"/>
      <c r="BA161" s="231"/>
      <c r="BB161" s="231"/>
      <c r="BC161" s="231"/>
      <c r="BD161" s="231"/>
      <c r="BE161" s="231"/>
      <c r="BF161" s="231"/>
      <c r="BG161" s="231"/>
      <c r="BH161" s="231"/>
      <c r="BI161" s="231"/>
      <c r="BJ161" s="231"/>
      <c r="BK161" s="231"/>
      <c r="BL161" s="231"/>
      <c r="BM161" s="231"/>
      <c r="BN161" s="231"/>
      <c r="BO161" s="231"/>
      <c r="BP161" s="231"/>
      <c r="BQ161" s="231"/>
      <c r="BR161" s="231"/>
      <c r="BS161" s="231"/>
      <c r="BT161" s="231"/>
      <c r="BU161" s="231"/>
      <c r="BV161" s="231"/>
      <c r="BW161" s="231"/>
      <c r="BX161" s="231"/>
      <c r="BY161" s="231"/>
      <c r="BZ161" s="231"/>
      <c r="CA161" s="231"/>
      <c r="CB161" s="231"/>
      <c r="CC161" s="231"/>
      <c r="CD161" s="231"/>
      <c r="CE161" s="231"/>
      <c r="CF161" s="231"/>
      <c r="CG161" s="231"/>
      <c r="CH161" s="231"/>
      <c r="CI161" s="231"/>
      <c r="CJ161" s="231"/>
      <c r="CK161" s="231"/>
      <c r="CL161" s="231"/>
      <c r="CM161" s="231"/>
      <c r="CN161" s="231"/>
      <c r="CO161" s="231"/>
      <c r="CP161" s="231"/>
      <c r="CQ161" s="231"/>
      <c r="CR161" s="231"/>
      <c r="CS161" s="231"/>
      <c r="CT161" s="231"/>
      <c r="CU161" s="231"/>
      <c r="CV161" s="231"/>
      <c r="CW161" s="231"/>
      <c r="CX161" s="231"/>
      <c r="CY161" s="231"/>
      <c r="DA161" s="232"/>
      <c r="DB161" s="232"/>
      <c r="DC161" s="232"/>
      <c r="DD161" s="232"/>
      <c r="DE161" s="232"/>
      <c r="DF161" s="232"/>
      <c r="DG161" s="232"/>
      <c r="DH161" s="232"/>
      <c r="DI161" s="232"/>
      <c r="DJ161" s="232"/>
      <c r="DK161" s="232"/>
      <c r="DL161" s="232"/>
      <c r="DM161" s="232"/>
      <c r="DN161" s="232"/>
      <c r="DO161" s="232"/>
      <c r="DP161" s="232"/>
      <c r="DQ161" s="232"/>
      <c r="DR161" s="232"/>
      <c r="DS161" s="232"/>
      <c r="DT161" s="232"/>
      <c r="DU161" s="232"/>
      <c r="DV161" s="232"/>
      <c r="DW161" s="232"/>
      <c r="DX161" s="232"/>
      <c r="DY161" s="232"/>
      <c r="DZ161" s="232"/>
      <c r="EA161" s="232"/>
      <c r="EB161" s="232"/>
      <c r="EC161" s="232"/>
      <c r="ED161" s="232"/>
      <c r="EE161" s="232"/>
      <c r="EF161" s="232"/>
      <c r="EG161" s="232"/>
      <c r="EH161" s="232"/>
      <c r="EI161" s="232"/>
      <c r="EJ161" s="232"/>
      <c r="EK161" s="232"/>
      <c r="EL161" s="232"/>
      <c r="EM161" s="232"/>
      <c r="EN161" s="232"/>
      <c r="EO161" s="232"/>
      <c r="EP161" s="232"/>
      <c r="EQ161" s="232"/>
      <c r="ER161" s="232"/>
      <c r="ES161" s="232"/>
      <c r="ET161" s="232"/>
      <c r="EU161" s="232"/>
      <c r="EV161" s="232"/>
      <c r="EW161" s="232"/>
      <c r="EX161" s="232"/>
      <c r="EY161" s="232"/>
      <c r="EZ161" s="232"/>
      <c r="FA161" s="232"/>
      <c r="FB161" s="232"/>
      <c r="FC161" s="232"/>
      <c r="FD161" s="232"/>
      <c r="FE161" s="232"/>
      <c r="FF161" s="232"/>
      <c r="FG161" s="232"/>
      <c r="FH161" s="232"/>
      <c r="FI161" s="232"/>
      <c r="FJ161" s="232"/>
      <c r="FK161" s="232"/>
      <c r="FL161" s="232"/>
      <c r="FM161" s="232"/>
      <c r="FN161" s="232"/>
      <c r="FO161" s="232"/>
      <c r="FP161" s="232"/>
      <c r="FQ161" s="232"/>
      <c r="FR161" s="232"/>
      <c r="FS161" s="232"/>
      <c r="FT161" s="232"/>
      <c r="FU161" s="232"/>
      <c r="FV161" s="232"/>
      <c r="FW161" s="232"/>
      <c r="FX161" s="232"/>
      <c r="FY161" s="232"/>
      <c r="FZ161" s="232"/>
      <c r="GA161" s="232"/>
      <c r="GB161" s="232"/>
      <c r="GC161" s="232"/>
      <c r="GD161" s="232"/>
      <c r="GE161" s="232"/>
      <c r="GF161" s="232"/>
      <c r="GG161" s="232"/>
      <c r="GH161" s="232"/>
      <c r="GI161" s="232"/>
      <c r="GJ161" s="232"/>
      <c r="GK161" s="232"/>
      <c r="GL161" s="232"/>
      <c r="GM161" s="232"/>
      <c r="GN161" s="232"/>
      <c r="GO161" s="232"/>
      <c r="GP161" s="232"/>
      <c r="GQ161" s="232"/>
      <c r="GR161" s="232"/>
    </row>
    <row r="162" spans="8:200" x14ac:dyDescent="0.2">
      <c r="H162" s="231"/>
      <c r="I162" s="231"/>
      <c r="J162" s="231"/>
      <c r="K162" s="231"/>
      <c r="L162" s="231"/>
      <c r="M162" s="231"/>
      <c r="N162" s="231"/>
      <c r="O162" s="231"/>
      <c r="P162" s="231"/>
      <c r="Q162" s="231"/>
      <c r="R162" s="231"/>
      <c r="S162" s="231"/>
      <c r="T162" s="231"/>
      <c r="U162" s="231"/>
      <c r="V162" s="231"/>
      <c r="W162" s="231"/>
      <c r="X162" s="231"/>
      <c r="Y162" s="231"/>
      <c r="Z162" s="231"/>
      <c r="AA162" s="231"/>
      <c r="AB162" s="231"/>
      <c r="AC162" s="231"/>
      <c r="AD162" s="231"/>
      <c r="AE162" s="231"/>
      <c r="AF162" s="231"/>
      <c r="AG162" s="231"/>
      <c r="AH162" s="231"/>
      <c r="AI162" s="231"/>
      <c r="AJ162" s="231"/>
      <c r="AK162" s="231"/>
      <c r="AL162" s="231"/>
      <c r="AM162" s="231"/>
      <c r="AN162" s="231"/>
      <c r="AO162" s="231"/>
      <c r="AP162" s="231"/>
      <c r="AQ162" s="231"/>
      <c r="AR162" s="231"/>
      <c r="AS162" s="231"/>
      <c r="AT162" s="231"/>
      <c r="AU162" s="231"/>
      <c r="AV162" s="231"/>
      <c r="AW162" s="231"/>
      <c r="AX162" s="231"/>
      <c r="AY162" s="231"/>
      <c r="AZ162" s="231"/>
      <c r="BA162" s="231"/>
      <c r="BB162" s="231"/>
      <c r="BC162" s="231"/>
      <c r="BD162" s="231"/>
      <c r="BE162" s="231"/>
      <c r="BF162" s="231"/>
      <c r="BG162" s="231"/>
      <c r="BH162" s="231"/>
      <c r="BI162" s="231"/>
      <c r="BJ162" s="231"/>
      <c r="BK162" s="231"/>
      <c r="BL162" s="231"/>
      <c r="BM162" s="231"/>
      <c r="BN162" s="231"/>
      <c r="BO162" s="231"/>
      <c r="BP162" s="231"/>
      <c r="BQ162" s="231"/>
      <c r="BR162" s="231"/>
      <c r="BS162" s="231"/>
      <c r="BT162" s="231"/>
      <c r="BU162" s="231"/>
      <c r="BV162" s="231"/>
      <c r="BW162" s="231"/>
      <c r="BX162" s="231"/>
      <c r="BY162" s="231"/>
      <c r="BZ162" s="231"/>
      <c r="CA162" s="231"/>
      <c r="CB162" s="231"/>
      <c r="CC162" s="231"/>
      <c r="CD162" s="231"/>
      <c r="CE162" s="231"/>
      <c r="CF162" s="231"/>
      <c r="CG162" s="231"/>
      <c r="CH162" s="231"/>
      <c r="CI162" s="231"/>
      <c r="CJ162" s="231"/>
      <c r="CK162" s="231"/>
      <c r="CL162" s="231"/>
      <c r="CM162" s="231"/>
      <c r="CN162" s="231"/>
      <c r="CO162" s="231"/>
      <c r="CP162" s="231"/>
      <c r="CQ162" s="231"/>
      <c r="CR162" s="231"/>
      <c r="CS162" s="231"/>
      <c r="CT162" s="231"/>
      <c r="CU162" s="231"/>
      <c r="CV162" s="231"/>
      <c r="CW162" s="231"/>
      <c r="CX162" s="231"/>
      <c r="CY162" s="231"/>
      <c r="DA162" s="232"/>
      <c r="DB162" s="232"/>
      <c r="DC162" s="232"/>
      <c r="DD162" s="232"/>
      <c r="DE162" s="232"/>
      <c r="DF162" s="232"/>
      <c r="DG162" s="232"/>
      <c r="DH162" s="232"/>
      <c r="DI162" s="232"/>
      <c r="DJ162" s="232"/>
      <c r="DK162" s="232"/>
      <c r="DL162" s="232"/>
      <c r="DM162" s="232"/>
      <c r="DN162" s="232"/>
      <c r="DO162" s="232"/>
      <c r="DP162" s="232"/>
      <c r="DQ162" s="232"/>
      <c r="DR162" s="232"/>
      <c r="DS162" s="232"/>
      <c r="DT162" s="232"/>
      <c r="DU162" s="232"/>
      <c r="DV162" s="232"/>
      <c r="DW162" s="232"/>
      <c r="DX162" s="232"/>
      <c r="DY162" s="232"/>
      <c r="DZ162" s="232"/>
      <c r="EA162" s="232"/>
      <c r="EB162" s="232"/>
      <c r="EC162" s="232"/>
      <c r="ED162" s="232"/>
      <c r="EE162" s="232"/>
      <c r="EF162" s="232"/>
      <c r="EG162" s="232"/>
      <c r="EH162" s="232"/>
      <c r="EI162" s="232"/>
      <c r="EJ162" s="232"/>
      <c r="EK162" s="232"/>
      <c r="EL162" s="232"/>
      <c r="EM162" s="232"/>
      <c r="EN162" s="232"/>
      <c r="EO162" s="232"/>
      <c r="EP162" s="232"/>
      <c r="EQ162" s="232"/>
      <c r="ER162" s="232"/>
      <c r="ES162" s="232"/>
      <c r="ET162" s="232"/>
      <c r="EU162" s="232"/>
      <c r="EV162" s="232"/>
      <c r="EW162" s="232"/>
      <c r="EX162" s="232"/>
      <c r="EY162" s="232"/>
      <c r="EZ162" s="232"/>
      <c r="FA162" s="232"/>
      <c r="FB162" s="232"/>
      <c r="FC162" s="232"/>
      <c r="FD162" s="232"/>
      <c r="FE162" s="232"/>
      <c r="FF162" s="232"/>
      <c r="FG162" s="232"/>
      <c r="FH162" s="232"/>
      <c r="FI162" s="232"/>
      <c r="FJ162" s="232"/>
      <c r="FK162" s="232"/>
      <c r="FL162" s="232"/>
      <c r="FM162" s="232"/>
      <c r="FN162" s="232"/>
      <c r="FO162" s="232"/>
      <c r="FP162" s="232"/>
      <c r="FQ162" s="232"/>
      <c r="FR162" s="232"/>
      <c r="FS162" s="232"/>
      <c r="FT162" s="232"/>
      <c r="FU162" s="232"/>
      <c r="FV162" s="232"/>
      <c r="FW162" s="232"/>
      <c r="FX162" s="232"/>
      <c r="FY162" s="232"/>
      <c r="FZ162" s="232"/>
      <c r="GA162" s="232"/>
      <c r="GB162" s="232"/>
      <c r="GC162" s="232"/>
      <c r="GD162" s="232"/>
      <c r="GE162" s="232"/>
      <c r="GF162" s="232"/>
      <c r="GG162" s="232"/>
      <c r="GH162" s="232"/>
      <c r="GI162" s="232"/>
      <c r="GJ162" s="232"/>
      <c r="GK162" s="232"/>
      <c r="GL162" s="232"/>
      <c r="GM162" s="232"/>
      <c r="GN162" s="232"/>
      <c r="GO162" s="232"/>
      <c r="GP162" s="232"/>
      <c r="GQ162" s="232"/>
      <c r="GR162" s="232"/>
    </row>
    <row r="163" spans="8:200" x14ac:dyDescent="0.2">
      <c r="H163" s="231"/>
      <c r="I163" s="231"/>
      <c r="J163" s="231"/>
      <c r="K163" s="231"/>
      <c r="L163" s="231"/>
      <c r="M163" s="231"/>
      <c r="N163" s="231"/>
      <c r="O163" s="231"/>
      <c r="P163" s="231"/>
      <c r="Q163" s="231"/>
      <c r="R163" s="231"/>
      <c r="S163" s="231"/>
      <c r="T163" s="231"/>
      <c r="U163" s="231"/>
      <c r="V163" s="231"/>
      <c r="W163" s="231"/>
      <c r="X163" s="231"/>
      <c r="Y163" s="231"/>
      <c r="Z163" s="231"/>
      <c r="AA163" s="231"/>
      <c r="AB163" s="231"/>
      <c r="AC163" s="231"/>
      <c r="AD163" s="231"/>
      <c r="AE163" s="231"/>
      <c r="AF163" s="231"/>
      <c r="AG163" s="231"/>
      <c r="AH163" s="231"/>
      <c r="AI163" s="231"/>
      <c r="AJ163" s="231"/>
      <c r="AK163" s="231"/>
      <c r="AL163" s="231"/>
      <c r="AM163" s="231"/>
      <c r="AN163" s="231"/>
      <c r="AO163" s="231"/>
      <c r="AP163" s="231"/>
      <c r="AQ163" s="231"/>
      <c r="AR163" s="231"/>
      <c r="AS163" s="231"/>
      <c r="AT163" s="231"/>
      <c r="AU163" s="231"/>
      <c r="AV163" s="231"/>
      <c r="AW163" s="231"/>
      <c r="AX163" s="231"/>
      <c r="AY163" s="231"/>
      <c r="AZ163" s="231"/>
      <c r="BA163" s="231"/>
      <c r="BB163" s="231"/>
      <c r="BC163" s="231"/>
      <c r="BD163" s="231"/>
      <c r="BE163" s="231"/>
      <c r="BF163" s="231"/>
      <c r="BG163" s="231"/>
      <c r="BH163" s="231"/>
      <c r="BI163" s="231"/>
      <c r="BJ163" s="231"/>
      <c r="BK163" s="231"/>
      <c r="BL163" s="231"/>
      <c r="BM163" s="231"/>
      <c r="BN163" s="231"/>
      <c r="BO163" s="231"/>
      <c r="BP163" s="231"/>
      <c r="BQ163" s="231"/>
      <c r="BR163" s="231"/>
      <c r="BS163" s="231"/>
      <c r="BT163" s="231"/>
      <c r="BU163" s="231"/>
      <c r="BV163" s="231"/>
      <c r="BW163" s="231"/>
      <c r="BX163" s="231"/>
      <c r="BY163" s="231"/>
      <c r="BZ163" s="231"/>
      <c r="CA163" s="231"/>
      <c r="CB163" s="231"/>
      <c r="CC163" s="231"/>
      <c r="CD163" s="231"/>
      <c r="CE163" s="231"/>
      <c r="CF163" s="231"/>
      <c r="CG163" s="231"/>
      <c r="CH163" s="231"/>
      <c r="CI163" s="231"/>
      <c r="CJ163" s="231"/>
      <c r="CK163" s="231"/>
      <c r="CL163" s="231"/>
      <c r="CM163" s="231"/>
      <c r="CN163" s="231"/>
      <c r="CO163" s="231"/>
      <c r="CP163" s="231"/>
      <c r="CQ163" s="231"/>
      <c r="CR163" s="231"/>
      <c r="CS163" s="231"/>
      <c r="CT163" s="231"/>
      <c r="CU163" s="231"/>
      <c r="CV163" s="231"/>
      <c r="CW163" s="231"/>
      <c r="CX163" s="231"/>
      <c r="CY163" s="231"/>
      <c r="DA163" s="232"/>
      <c r="DB163" s="232"/>
      <c r="DC163" s="232"/>
      <c r="DD163" s="232"/>
      <c r="DE163" s="232"/>
      <c r="DF163" s="232"/>
      <c r="DG163" s="232"/>
      <c r="DH163" s="232"/>
      <c r="DI163" s="232"/>
      <c r="DJ163" s="232"/>
      <c r="DK163" s="232"/>
      <c r="DL163" s="232"/>
      <c r="DM163" s="232"/>
      <c r="DN163" s="232"/>
      <c r="DO163" s="232"/>
      <c r="DP163" s="232"/>
      <c r="DQ163" s="232"/>
      <c r="DR163" s="232"/>
      <c r="DS163" s="232"/>
      <c r="DT163" s="232"/>
      <c r="DU163" s="232"/>
      <c r="DV163" s="232"/>
      <c r="DW163" s="232"/>
      <c r="DX163" s="232"/>
      <c r="DY163" s="232"/>
      <c r="DZ163" s="232"/>
      <c r="EA163" s="232"/>
      <c r="EB163" s="232"/>
      <c r="EC163" s="232"/>
      <c r="ED163" s="232"/>
      <c r="EE163" s="232"/>
      <c r="EF163" s="232"/>
      <c r="EG163" s="232"/>
      <c r="EH163" s="232"/>
      <c r="EI163" s="232"/>
      <c r="EJ163" s="232"/>
      <c r="EK163" s="232"/>
      <c r="EL163" s="232"/>
      <c r="EM163" s="232"/>
      <c r="EN163" s="232"/>
      <c r="EO163" s="232"/>
      <c r="EP163" s="232"/>
      <c r="EQ163" s="232"/>
      <c r="ER163" s="232"/>
      <c r="ES163" s="232"/>
      <c r="ET163" s="232"/>
      <c r="EU163" s="232"/>
      <c r="EV163" s="232"/>
      <c r="EW163" s="232"/>
      <c r="EX163" s="232"/>
      <c r="EY163" s="232"/>
      <c r="EZ163" s="232"/>
      <c r="FA163" s="232"/>
      <c r="FB163" s="232"/>
      <c r="FC163" s="232"/>
      <c r="FD163" s="232"/>
      <c r="FE163" s="232"/>
      <c r="FF163" s="232"/>
      <c r="FG163" s="232"/>
      <c r="FH163" s="232"/>
      <c r="FI163" s="232"/>
      <c r="FJ163" s="232"/>
      <c r="FK163" s="232"/>
      <c r="FL163" s="232"/>
      <c r="FM163" s="232"/>
      <c r="FN163" s="232"/>
      <c r="FO163" s="232"/>
      <c r="FP163" s="232"/>
      <c r="FQ163" s="232"/>
      <c r="FR163" s="232"/>
      <c r="FS163" s="232"/>
      <c r="FT163" s="232"/>
      <c r="FU163" s="232"/>
      <c r="FV163" s="232"/>
      <c r="FW163" s="232"/>
      <c r="FX163" s="232"/>
      <c r="FY163" s="232"/>
      <c r="FZ163" s="232"/>
      <c r="GA163" s="232"/>
      <c r="GB163" s="232"/>
      <c r="GC163" s="232"/>
      <c r="GD163" s="232"/>
      <c r="GE163" s="232"/>
      <c r="GF163" s="232"/>
      <c r="GG163" s="232"/>
      <c r="GH163" s="232"/>
      <c r="GI163" s="232"/>
      <c r="GJ163" s="232"/>
      <c r="GK163" s="232"/>
      <c r="GL163" s="232"/>
      <c r="GM163" s="232"/>
      <c r="GN163" s="232"/>
      <c r="GO163" s="232"/>
      <c r="GP163" s="232"/>
      <c r="GQ163" s="232"/>
      <c r="GR163" s="232"/>
    </row>
    <row r="164" spans="8:200" x14ac:dyDescent="0.2">
      <c r="H164" s="231"/>
      <c r="I164" s="231"/>
      <c r="J164" s="231"/>
      <c r="K164" s="231"/>
      <c r="L164" s="231"/>
      <c r="M164" s="231"/>
      <c r="N164" s="231"/>
      <c r="O164" s="231"/>
      <c r="P164" s="231"/>
      <c r="Q164" s="231"/>
      <c r="R164" s="231"/>
      <c r="S164" s="231"/>
      <c r="T164" s="231"/>
      <c r="U164" s="231"/>
      <c r="V164" s="231"/>
      <c r="W164" s="231"/>
      <c r="X164" s="231"/>
      <c r="Y164" s="231"/>
      <c r="Z164" s="231"/>
      <c r="AA164" s="231"/>
      <c r="AB164" s="231"/>
      <c r="AC164" s="231"/>
      <c r="AD164" s="231"/>
      <c r="AE164" s="231"/>
      <c r="AF164" s="231"/>
      <c r="AG164" s="231"/>
      <c r="AH164" s="231"/>
      <c r="AI164" s="231"/>
      <c r="AJ164" s="231"/>
      <c r="AK164" s="231"/>
      <c r="AL164" s="231"/>
      <c r="AM164" s="231"/>
      <c r="AN164" s="231"/>
      <c r="AO164" s="231"/>
      <c r="AP164" s="231"/>
      <c r="AQ164" s="231"/>
      <c r="AR164" s="231"/>
      <c r="AS164" s="231"/>
      <c r="AT164" s="231"/>
      <c r="AU164" s="231"/>
      <c r="AV164" s="231"/>
      <c r="AW164" s="231"/>
      <c r="AX164" s="231"/>
      <c r="AY164" s="231"/>
      <c r="AZ164" s="231"/>
      <c r="BA164" s="231"/>
      <c r="BB164" s="231"/>
      <c r="BC164" s="231"/>
      <c r="BD164" s="231"/>
      <c r="BE164" s="231"/>
      <c r="BF164" s="231"/>
      <c r="BG164" s="231"/>
      <c r="BH164" s="231"/>
      <c r="BI164" s="231"/>
      <c r="BJ164" s="231"/>
      <c r="BK164" s="231"/>
      <c r="BL164" s="231"/>
      <c r="BM164" s="231"/>
      <c r="BN164" s="231"/>
      <c r="BO164" s="231"/>
      <c r="BP164" s="231"/>
      <c r="BQ164" s="231"/>
      <c r="BR164" s="231"/>
      <c r="BS164" s="231"/>
      <c r="BT164" s="231"/>
      <c r="BU164" s="231"/>
      <c r="BV164" s="231"/>
      <c r="BW164" s="231"/>
      <c r="BX164" s="231"/>
      <c r="BY164" s="231"/>
      <c r="BZ164" s="231"/>
      <c r="CA164" s="231"/>
      <c r="CB164" s="231"/>
      <c r="CC164" s="231"/>
      <c r="CD164" s="231"/>
      <c r="CE164" s="231"/>
      <c r="CF164" s="231"/>
      <c r="CG164" s="231"/>
      <c r="CH164" s="231"/>
      <c r="CI164" s="231"/>
      <c r="CJ164" s="231"/>
      <c r="CK164" s="231"/>
      <c r="CL164" s="231"/>
      <c r="CM164" s="231"/>
      <c r="CN164" s="231"/>
      <c r="CO164" s="231"/>
      <c r="CP164" s="231"/>
      <c r="CQ164" s="231"/>
      <c r="CR164" s="231"/>
      <c r="CS164" s="231"/>
      <c r="CT164" s="231"/>
      <c r="CU164" s="231"/>
      <c r="CV164" s="231"/>
      <c r="CW164" s="231"/>
      <c r="CX164" s="231"/>
      <c r="CY164" s="231"/>
      <c r="DA164" s="232"/>
      <c r="DB164" s="232"/>
      <c r="DC164" s="232"/>
      <c r="DD164" s="232"/>
      <c r="DE164" s="232"/>
      <c r="DF164" s="232"/>
      <c r="DG164" s="232"/>
      <c r="DH164" s="232"/>
      <c r="DI164" s="232"/>
      <c r="DJ164" s="232"/>
      <c r="DK164" s="232"/>
      <c r="DL164" s="232"/>
      <c r="DM164" s="232"/>
      <c r="DN164" s="232"/>
      <c r="DO164" s="232"/>
      <c r="DP164" s="232"/>
      <c r="DQ164" s="232"/>
      <c r="DR164" s="232"/>
      <c r="DS164" s="232"/>
      <c r="DT164" s="232"/>
      <c r="DU164" s="232"/>
      <c r="DV164" s="232"/>
      <c r="DW164" s="232"/>
      <c r="DX164" s="232"/>
      <c r="DY164" s="232"/>
      <c r="DZ164" s="232"/>
      <c r="EA164" s="232"/>
      <c r="EB164" s="232"/>
      <c r="EC164" s="232"/>
      <c r="ED164" s="232"/>
      <c r="EE164" s="232"/>
      <c r="EF164" s="232"/>
      <c r="EG164" s="232"/>
      <c r="EH164" s="232"/>
      <c r="EI164" s="232"/>
      <c r="EJ164" s="232"/>
      <c r="EK164" s="232"/>
      <c r="EL164" s="232"/>
      <c r="EM164" s="232"/>
      <c r="EN164" s="232"/>
      <c r="EO164" s="232"/>
      <c r="EP164" s="232"/>
      <c r="EQ164" s="232"/>
      <c r="ER164" s="232"/>
      <c r="ES164" s="232"/>
      <c r="ET164" s="232"/>
      <c r="EU164" s="232"/>
      <c r="EV164" s="232"/>
      <c r="EW164" s="232"/>
      <c r="EX164" s="232"/>
      <c r="EY164" s="232"/>
      <c r="EZ164" s="232"/>
      <c r="FA164" s="232"/>
      <c r="FB164" s="232"/>
      <c r="FC164" s="232"/>
      <c r="FD164" s="232"/>
      <c r="FE164" s="232"/>
      <c r="FF164" s="232"/>
      <c r="FG164" s="232"/>
      <c r="FH164" s="232"/>
      <c r="FI164" s="232"/>
      <c r="FJ164" s="232"/>
      <c r="FK164" s="232"/>
      <c r="FL164" s="232"/>
      <c r="FM164" s="232"/>
      <c r="FN164" s="232"/>
      <c r="FO164" s="232"/>
      <c r="FP164" s="232"/>
      <c r="FQ164" s="232"/>
      <c r="FR164" s="232"/>
      <c r="FS164" s="232"/>
      <c r="FT164" s="232"/>
      <c r="FU164" s="232"/>
      <c r="FV164" s="232"/>
      <c r="FW164" s="232"/>
      <c r="FX164" s="232"/>
      <c r="FY164" s="232"/>
      <c r="FZ164" s="232"/>
      <c r="GA164" s="232"/>
      <c r="GB164" s="232"/>
      <c r="GC164" s="232"/>
      <c r="GD164" s="232"/>
      <c r="GE164" s="232"/>
      <c r="GF164" s="232"/>
      <c r="GG164" s="232"/>
      <c r="GH164" s="232"/>
      <c r="GI164" s="232"/>
      <c r="GJ164" s="232"/>
      <c r="GK164" s="232"/>
      <c r="GL164" s="232"/>
      <c r="GM164" s="232"/>
      <c r="GN164" s="232"/>
      <c r="GO164" s="232"/>
      <c r="GP164" s="232"/>
      <c r="GQ164" s="232"/>
      <c r="GR164" s="232"/>
    </row>
    <row r="165" spans="8:200" x14ac:dyDescent="0.2">
      <c r="H165" s="231"/>
      <c r="I165" s="231"/>
      <c r="J165" s="231"/>
      <c r="K165" s="231"/>
      <c r="L165" s="231"/>
      <c r="M165" s="231"/>
      <c r="N165" s="231"/>
      <c r="O165" s="231"/>
      <c r="P165" s="231"/>
      <c r="Q165" s="231"/>
      <c r="R165" s="231"/>
      <c r="S165" s="231"/>
      <c r="T165" s="231"/>
      <c r="U165" s="231"/>
      <c r="V165" s="231"/>
      <c r="W165" s="231"/>
      <c r="X165" s="231"/>
      <c r="Y165" s="231"/>
      <c r="Z165" s="231"/>
      <c r="AA165" s="231"/>
      <c r="AB165" s="231"/>
      <c r="AC165" s="231"/>
      <c r="AD165" s="231"/>
      <c r="AE165" s="231"/>
      <c r="AF165" s="231"/>
      <c r="AG165" s="231"/>
      <c r="AH165" s="231"/>
      <c r="AI165" s="231"/>
      <c r="AJ165" s="231"/>
      <c r="AK165" s="231"/>
      <c r="AL165" s="231"/>
      <c r="AM165" s="231"/>
      <c r="AN165" s="231"/>
      <c r="AO165" s="231"/>
      <c r="AP165" s="231"/>
      <c r="AQ165" s="231"/>
      <c r="AR165" s="231"/>
      <c r="AS165" s="231"/>
      <c r="AT165" s="231"/>
      <c r="AU165" s="231"/>
      <c r="AV165" s="231"/>
      <c r="AW165" s="231"/>
      <c r="AX165" s="231"/>
      <c r="AY165" s="231"/>
      <c r="AZ165" s="231"/>
      <c r="BA165" s="231"/>
      <c r="BB165" s="231"/>
      <c r="BC165" s="231"/>
      <c r="BD165" s="231"/>
      <c r="BE165" s="231"/>
      <c r="BF165" s="231"/>
      <c r="BG165" s="231"/>
      <c r="BH165" s="231"/>
      <c r="BI165" s="231"/>
      <c r="BJ165" s="231"/>
      <c r="BK165" s="231"/>
      <c r="BL165" s="231"/>
      <c r="BM165" s="231"/>
      <c r="BN165" s="231"/>
      <c r="BO165" s="231"/>
      <c r="BP165" s="231"/>
      <c r="BQ165" s="231"/>
      <c r="BR165" s="231"/>
      <c r="BS165" s="231"/>
      <c r="BT165" s="231"/>
      <c r="BU165" s="231"/>
      <c r="BV165" s="231"/>
      <c r="BW165" s="231"/>
      <c r="BX165" s="231"/>
      <c r="BY165" s="231"/>
      <c r="BZ165" s="231"/>
      <c r="CA165" s="231"/>
      <c r="CB165" s="231"/>
      <c r="CC165" s="231"/>
      <c r="CD165" s="231"/>
      <c r="CE165" s="231"/>
      <c r="CF165" s="231"/>
      <c r="CG165" s="231"/>
      <c r="CH165" s="231"/>
      <c r="CI165" s="231"/>
      <c r="CJ165" s="231"/>
      <c r="CK165" s="231"/>
      <c r="CL165" s="231"/>
      <c r="CM165" s="231"/>
      <c r="CN165" s="231"/>
      <c r="CO165" s="231"/>
      <c r="CP165" s="231"/>
      <c r="CQ165" s="231"/>
      <c r="CR165" s="231"/>
      <c r="CS165" s="231"/>
      <c r="CT165" s="231"/>
      <c r="CU165" s="231"/>
      <c r="CV165" s="231"/>
      <c r="CW165" s="231"/>
      <c r="CX165" s="231"/>
      <c r="CY165" s="231"/>
      <c r="DA165" s="232"/>
      <c r="DB165" s="232"/>
      <c r="DC165" s="232"/>
      <c r="DD165" s="232"/>
      <c r="DE165" s="232"/>
      <c r="DF165" s="232"/>
      <c r="DG165" s="232"/>
      <c r="DH165" s="232"/>
      <c r="DI165" s="232"/>
      <c r="DJ165" s="232"/>
      <c r="DK165" s="232"/>
      <c r="DL165" s="232"/>
      <c r="DM165" s="232"/>
      <c r="DN165" s="232"/>
      <c r="DO165" s="232"/>
      <c r="DP165" s="232"/>
      <c r="DQ165" s="232"/>
      <c r="DR165" s="232"/>
      <c r="DS165" s="232"/>
      <c r="DT165" s="232"/>
      <c r="DU165" s="232"/>
      <c r="DV165" s="232"/>
      <c r="DW165" s="232"/>
      <c r="DX165" s="232"/>
      <c r="DY165" s="232"/>
      <c r="DZ165" s="232"/>
      <c r="EA165" s="232"/>
      <c r="EB165" s="232"/>
      <c r="EC165" s="232"/>
      <c r="ED165" s="232"/>
      <c r="EE165" s="232"/>
      <c r="EF165" s="232"/>
      <c r="EG165" s="232"/>
      <c r="EH165" s="232"/>
      <c r="EI165" s="232"/>
      <c r="EJ165" s="232"/>
      <c r="EK165" s="232"/>
      <c r="EL165" s="232"/>
      <c r="EM165" s="232"/>
      <c r="EN165" s="232"/>
      <c r="EO165" s="232"/>
      <c r="EP165" s="232"/>
      <c r="EQ165" s="232"/>
      <c r="ER165" s="232"/>
      <c r="ES165" s="232"/>
      <c r="ET165" s="232"/>
      <c r="EU165" s="232"/>
      <c r="EV165" s="232"/>
      <c r="EW165" s="232"/>
      <c r="EX165" s="232"/>
      <c r="EY165" s="232"/>
      <c r="EZ165" s="232"/>
      <c r="FA165" s="232"/>
      <c r="FB165" s="232"/>
      <c r="FC165" s="232"/>
      <c r="FD165" s="232"/>
      <c r="FE165" s="232"/>
      <c r="FF165" s="232"/>
      <c r="FG165" s="232"/>
      <c r="FH165" s="232"/>
      <c r="FI165" s="232"/>
      <c r="FJ165" s="232"/>
      <c r="FK165" s="232"/>
      <c r="FL165" s="232"/>
      <c r="FM165" s="232"/>
      <c r="FN165" s="232"/>
      <c r="FO165" s="232"/>
      <c r="FP165" s="232"/>
      <c r="FQ165" s="232"/>
      <c r="FR165" s="232"/>
      <c r="FS165" s="232"/>
      <c r="FT165" s="232"/>
      <c r="FU165" s="232"/>
      <c r="FV165" s="232"/>
      <c r="FW165" s="232"/>
      <c r="FX165" s="232"/>
      <c r="FY165" s="232"/>
      <c r="FZ165" s="232"/>
      <c r="GA165" s="232"/>
      <c r="GB165" s="232"/>
      <c r="GC165" s="232"/>
      <c r="GD165" s="232"/>
      <c r="GE165" s="232"/>
      <c r="GF165" s="232"/>
      <c r="GG165" s="232"/>
      <c r="GH165" s="232"/>
      <c r="GI165" s="232"/>
      <c r="GJ165" s="232"/>
      <c r="GK165" s="232"/>
      <c r="GL165" s="232"/>
      <c r="GM165" s="232"/>
      <c r="GN165" s="232"/>
      <c r="GO165" s="232"/>
      <c r="GP165" s="232"/>
      <c r="GQ165" s="232"/>
      <c r="GR165" s="232"/>
    </row>
    <row r="166" spans="8:200" x14ac:dyDescent="0.2">
      <c r="H166" s="231"/>
      <c r="I166" s="231"/>
      <c r="J166" s="231"/>
      <c r="K166" s="231"/>
      <c r="L166" s="231"/>
      <c r="M166" s="231"/>
      <c r="N166" s="231"/>
      <c r="O166" s="231"/>
      <c r="P166" s="231"/>
      <c r="Q166" s="231"/>
      <c r="R166" s="231"/>
      <c r="S166" s="231"/>
      <c r="T166" s="231"/>
      <c r="U166" s="231"/>
      <c r="V166" s="231"/>
      <c r="W166" s="231"/>
      <c r="X166" s="231"/>
      <c r="Y166" s="231"/>
      <c r="Z166" s="231"/>
      <c r="AA166" s="231"/>
      <c r="AB166" s="231"/>
      <c r="AC166" s="231"/>
      <c r="AD166" s="231"/>
      <c r="AE166" s="231"/>
      <c r="AF166" s="231"/>
      <c r="AG166" s="231"/>
      <c r="AH166" s="231"/>
      <c r="AI166" s="231"/>
      <c r="AJ166" s="231"/>
      <c r="AK166" s="231"/>
      <c r="AL166" s="231"/>
      <c r="AM166" s="231"/>
      <c r="AN166" s="231"/>
      <c r="AO166" s="231"/>
      <c r="AP166" s="231"/>
      <c r="AQ166" s="231"/>
      <c r="AR166" s="231"/>
      <c r="AS166" s="231"/>
      <c r="AT166" s="231"/>
      <c r="AU166" s="231"/>
      <c r="AV166" s="231"/>
      <c r="AW166" s="231"/>
      <c r="AX166" s="231"/>
      <c r="AY166" s="231"/>
      <c r="AZ166" s="231"/>
      <c r="BA166" s="231"/>
      <c r="BB166" s="231"/>
      <c r="BC166" s="231"/>
      <c r="BD166" s="231"/>
      <c r="BE166" s="231"/>
      <c r="BF166" s="231"/>
      <c r="BG166" s="231"/>
      <c r="BH166" s="231"/>
      <c r="BI166" s="231"/>
      <c r="BJ166" s="231"/>
      <c r="BK166" s="231"/>
      <c r="BL166" s="231"/>
      <c r="BM166" s="231"/>
      <c r="BN166" s="231"/>
      <c r="BO166" s="231"/>
      <c r="BP166" s="231"/>
      <c r="BQ166" s="231"/>
      <c r="BR166" s="231"/>
      <c r="BS166" s="231"/>
      <c r="BT166" s="231"/>
      <c r="BU166" s="231"/>
      <c r="BV166" s="231"/>
      <c r="BW166" s="231"/>
      <c r="BX166" s="231"/>
      <c r="BY166" s="231"/>
      <c r="BZ166" s="231"/>
      <c r="CA166" s="231"/>
      <c r="CB166" s="231"/>
      <c r="CC166" s="231"/>
      <c r="CD166" s="231"/>
      <c r="CE166" s="231"/>
      <c r="CF166" s="231"/>
      <c r="CG166" s="231"/>
      <c r="CH166" s="231"/>
      <c r="CI166" s="231"/>
      <c r="CJ166" s="231"/>
      <c r="CK166" s="231"/>
      <c r="CL166" s="231"/>
      <c r="CM166" s="231"/>
      <c r="CN166" s="231"/>
      <c r="CO166" s="231"/>
      <c r="CP166" s="231"/>
      <c r="CQ166" s="231"/>
      <c r="CR166" s="231"/>
      <c r="CS166" s="231"/>
      <c r="CT166" s="231"/>
      <c r="CU166" s="231"/>
      <c r="CV166" s="231"/>
      <c r="CW166" s="231"/>
      <c r="CX166" s="231"/>
      <c r="CY166" s="231"/>
      <c r="DA166" s="232"/>
      <c r="DB166" s="232"/>
      <c r="DC166" s="232"/>
      <c r="DD166" s="232"/>
      <c r="DE166" s="232"/>
      <c r="DF166" s="232"/>
      <c r="DG166" s="232"/>
      <c r="DH166" s="232"/>
      <c r="DI166" s="232"/>
      <c r="DJ166" s="232"/>
      <c r="DK166" s="232"/>
      <c r="DL166" s="232"/>
      <c r="DM166" s="232"/>
      <c r="DN166" s="232"/>
      <c r="DO166" s="232"/>
      <c r="DP166" s="232"/>
      <c r="DQ166" s="232"/>
      <c r="DR166" s="232"/>
      <c r="DS166" s="232"/>
      <c r="DT166" s="232"/>
      <c r="DU166" s="232"/>
      <c r="DV166" s="232"/>
      <c r="DW166" s="232"/>
      <c r="DX166" s="232"/>
      <c r="DY166" s="232"/>
      <c r="DZ166" s="232"/>
      <c r="EA166" s="232"/>
      <c r="EB166" s="232"/>
      <c r="EC166" s="232"/>
      <c r="ED166" s="232"/>
      <c r="EE166" s="232"/>
      <c r="EF166" s="232"/>
      <c r="EG166" s="232"/>
      <c r="EH166" s="232"/>
      <c r="EI166" s="232"/>
      <c r="EJ166" s="232"/>
      <c r="EK166" s="232"/>
      <c r="EL166" s="232"/>
      <c r="EM166" s="232"/>
      <c r="EN166" s="232"/>
      <c r="EO166" s="232"/>
      <c r="EP166" s="232"/>
      <c r="EQ166" s="232"/>
      <c r="ER166" s="232"/>
      <c r="ES166" s="232"/>
      <c r="ET166" s="232"/>
      <c r="EU166" s="232"/>
      <c r="EV166" s="232"/>
      <c r="EW166" s="232"/>
      <c r="EX166" s="232"/>
      <c r="EY166" s="232"/>
      <c r="EZ166" s="232"/>
      <c r="FA166" s="232"/>
      <c r="FB166" s="232"/>
      <c r="FC166" s="232"/>
      <c r="FD166" s="232"/>
      <c r="FE166" s="232"/>
      <c r="FF166" s="232"/>
      <c r="FG166" s="232"/>
      <c r="FH166" s="232"/>
      <c r="FI166" s="232"/>
      <c r="FJ166" s="232"/>
      <c r="FK166" s="232"/>
      <c r="FL166" s="232"/>
      <c r="FM166" s="232"/>
      <c r="FN166" s="232"/>
      <c r="FO166" s="232"/>
      <c r="FP166" s="232"/>
      <c r="FQ166" s="232"/>
      <c r="FR166" s="232"/>
      <c r="FS166" s="232"/>
      <c r="FT166" s="232"/>
      <c r="FU166" s="232"/>
      <c r="FV166" s="232"/>
      <c r="FW166" s="232"/>
      <c r="FX166" s="232"/>
      <c r="FY166" s="232"/>
      <c r="FZ166" s="232"/>
      <c r="GA166" s="232"/>
      <c r="GB166" s="232"/>
      <c r="GC166" s="232"/>
      <c r="GD166" s="232"/>
      <c r="GE166" s="232"/>
      <c r="GF166" s="232"/>
      <c r="GG166" s="232"/>
      <c r="GH166" s="232"/>
      <c r="GI166" s="232"/>
      <c r="GJ166" s="232"/>
      <c r="GK166" s="232"/>
      <c r="GL166" s="232"/>
      <c r="GM166" s="232"/>
      <c r="GN166" s="232"/>
      <c r="GO166" s="232"/>
      <c r="GP166" s="232"/>
      <c r="GQ166" s="232"/>
      <c r="GR166" s="232"/>
    </row>
    <row r="167" spans="8:200" x14ac:dyDescent="0.2">
      <c r="H167" s="231"/>
      <c r="I167" s="231"/>
      <c r="J167" s="231"/>
      <c r="K167" s="231"/>
      <c r="L167" s="231"/>
      <c r="M167" s="231"/>
      <c r="N167" s="231"/>
      <c r="O167" s="231"/>
      <c r="P167" s="231"/>
      <c r="Q167" s="231"/>
      <c r="R167" s="231"/>
      <c r="S167" s="231"/>
      <c r="T167" s="231"/>
      <c r="U167" s="231"/>
      <c r="V167" s="231"/>
      <c r="W167" s="231"/>
      <c r="X167" s="231"/>
      <c r="Y167" s="231"/>
      <c r="Z167" s="231"/>
      <c r="AA167" s="231"/>
      <c r="AB167" s="231"/>
      <c r="AC167" s="231"/>
      <c r="AD167" s="231"/>
      <c r="AE167" s="231"/>
      <c r="AF167" s="231"/>
      <c r="AG167" s="231"/>
      <c r="AH167" s="231"/>
      <c r="AI167" s="231"/>
      <c r="AJ167" s="231"/>
      <c r="AK167" s="231"/>
      <c r="AL167" s="231"/>
      <c r="AM167" s="231"/>
      <c r="AN167" s="231"/>
      <c r="AO167" s="231"/>
      <c r="AP167" s="231"/>
      <c r="AQ167" s="231"/>
      <c r="AR167" s="231"/>
      <c r="AS167" s="231"/>
      <c r="AT167" s="231"/>
      <c r="AU167" s="231"/>
      <c r="AV167" s="231"/>
      <c r="AW167" s="231"/>
      <c r="AX167" s="231"/>
      <c r="AY167" s="231"/>
      <c r="AZ167" s="231"/>
      <c r="BA167" s="231"/>
      <c r="BB167" s="231"/>
      <c r="BC167" s="231"/>
      <c r="BD167" s="231"/>
      <c r="BE167" s="231"/>
      <c r="BF167" s="231"/>
      <c r="BG167" s="231"/>
      <c r="BH167" s="231"/>
      <c r="BI167" s="231"/>
      <c r="BJ167" s="231"/>
      <c r="BK167" s="231"/>
      <c r="BL167" s="231"/>
      <c r="BM167" s="231"/>
      <c r="BN167" s="231"/>
      <c r="BO167" s="231"/>
      <c r="BP167" s="231"/>
      <c r="BQ167" s="231"/>
      <c r="BR167" s="231"/>
      <c r="BS167" s="231"/>
      <c r="BT167" s="231"/>
      <c r="BU167" s="231"/>
      <c r="BV167" s="231"/>
      <c r="BW167" s="231"/>
      <c r="BX167" s="231"/>
      <c r="BY167" s="231"/>
      <c r="BZ167" s="231"/>
      <c r="CA167" s="231"/>
      <c r="CB167" s="231"/>
      <c r="CC167" s="231"/>
      <c r="CD167" s="231"/>
      <c r="CE167" s="231"/>
      <c r="CF167" s="231"/>
      <c r="CG167" s="231"/>
      <c r="CH167" s="231"/>
      <c r="CI167" s="231"/>
      <c r="CJ167" s="231"/>
      <c r="CK167" s="231"/>
      <c r="CL167" s="231"/>
      <c r="CM167" s="231"/>
      <c r="CN167" s="231"/>
      <c r="CO167" s="231"/>
      <c r="CP167" s="231"/>
      <c r="CQ167" s="231"/>
      <c r="CR167" s="231"/>
      <c r="CS167" s="231"/>
      <c r="CT167" s="231"/>
      <c r="CU167" s="231"/>
      <c r="CV167" s="231"/>
      <c r="CW167" s="231"/>
      <c r="CX167" s="231"/>
      <c r="CY167" s="231"/>
      <c r="DA167" s="232"/>
      <c r="DB167" s="232"/>
      <c r="DC167" s="232"/>
      <c r="DD167" s="232"/>
      <c r="DE167" s="232"/>
      <c r="DF167" s="232"/>
      <c r="DG167" s="232"/>
      <c r="DH167" s="232"/>
      <c r="DI167" s="232"/>
      <c r="DJ167" s="232"/>
      <c r="DK167" s="232"/>
      <c r="DL167" s="232"/>
      <c r="DM167" s="232"/>
      <c r="DN167" s="232"/>
      <c r="DO167" s="232"/>
      <c r="DP167" s="232"/>
      <c r="DQ167" s="232"/>
      <c r="DR167" s="232"/>
      <c r="DS167" s="232"/>
      <c r="DT167" s="232"/>
      <c r="DU167" s="232"/>
      <c r="DV167" s="232"/>
      <c r="DW167" s="232"/>
      <c r="DX167" s="232"/>
      <c r="DY167" s="232"/>
      <c r="DZ167" s="232"/>
      <c r="EA167" s="232"/>
      <c r="EB167" s="232"/>
      <c r="EC167" s="232"/>
      <c r="ED167" s="232"/>
      <c r="EE167" s="232"/>
      <c r="EF167" s="232"/>
      <c r="EG167" s="232"/>
      <c r="EH167" s="232"/>
      <c r="EI167" s="232"/>
      <c r="EJ167" s="232"/>
      <c r="EK167" s="232"/>
      <c r="EL167" s="232"/>
      <c r="EM167" s="232"/>
      <c r="EN167" s="232"/>
      <c r="EO167" s="232"/>
      <c r="EP167" s="232"/>
      <c r="EQ167" s="232"/>
      <c r="ER167" s="232"/>
      <c r="ES167" s="232"/>
      <c r="ET167" s="232"/>
      <c r="EU167" s="232"/>
      <c r="EV167" s="232"/>
      <c r="EW167" s="232"/>
      <c r="EX167" s="232"/>
      <c r="EY167" s="232"/>
      <c r="EZ167" s="232"/>
      <c r="FA167" s="232"/>
      <c r="FB167" s="232"/>
      <c r="FC167" s="232"/>
      <c r="FD167" s="232"/>
      <c r="FE167" s="232"/>
      <c r="FF167" s="232"/>
      <c r="FG167" s="232"/>
      <c r="FH167" s="232"/>
      <c r="FI167" s="232"/>
      <c r="FJ167" s="232"/>
      <c r="FK167" s="232"/>
      <c r="FL167" s="232"/>
      <c r="FM167" s="232"/>
      <c r="FN167" s="232"/>
      <c r="FO167" s="232"/>
      <c r="FP167" s="232"/>
      <c r="FQ167" s="232"/>
      <c r="FR167" s="232"/>
      <c r="FS167" s="232"/>
      <c r="FT167" s="232"/>
      <c r="FU167" s="232"/>
      <c r="FV167" s="232"/>
      <c r="FW167" s="232"/>
      <c r="FX167" s="232"/>
      <c r="FY167" s="232"/>
      <c r="FZ167" s="232"/>
      <c r="GA167" s="232"/>
      <c r="GB167" s="232"/>
      <c r="GC167" s="232"/>
      <c r="GD167" s="232"/>
      <c r="GE167" s="232"/>
      <c r="GF167" s="232"/>
      <c r="GG167" s="232"/>
      <c r="GH167" s="232"/>
      <c r="GI167" s="232"/>
      <c r="GJ167" s="232"/>
      <c r="GK167" s="232"/>
      <c r="GL167" s="232"/>
      <c r="GM167" s="232"/>
      <c r="GN167" s="232"/>
      <c r="GO167" s="232"/>
      <c r="GP167" s="232"/>
      <c r="GQ167" s="232"/>
      <c r="GR167" s="232"/>
    </row>
    <row r="168" spans="8:200" x14ac:dyDescent="0.2">
      <c r="H168" s="231"/>
      <c r="I168" s="231"/>
      <c r="J168" s="231"/>
      <c r="K168" s="231"/>
      <c r="L168" s="231"/>
      <c r="M168" s="231"/>
      <c r="N168" s="231"/>
      <c r="O168" s="231"/>
      <c r="P168" s="231"/>
      <c r="Q168" s="231"/>
      <c r="R168" s="231"/>
      <c r="S168" s="231"/>
      <c r="T168" s="231"/>
      <c r="U168" s="231"/>
      <c r="V168" s="231"/>
      <c r="W168" s="231"/>
      <c r="X168" s="231"/>
      <c r="Y168" s="231"/>
      <c r="Z168" s="231"/>
      <c r="AA168" s="231"/>
      <c r="AB168" s="231"/>
      <c r="AC168" s="231"/>
      <c r="AD168" s="231"/>
      <c r="AE168" s="231"/>
      <c r="AF168" s="231"/>
      <c r="AG168" s="231"/>
      <c r="AH168" s="231"/>
      <c r="AI168" s="231"/>
      <c r="AJ168" s="231"/>
      <c r="AK168" s="231"/>
      <c r="AL168" s="231"/>
      <c r="AM168" s="231"/>
      <c r="AN168" s="231"/>
      <c r="AO168" s="231"/>
      <c r="AP168" s="231"/>
      <c r="AQ168" s="231"/>
      <c r="AR168" s="231"/>
      <c r="AS168" s="231"/>
      <c r="AT168" s="231"/>
      <c r="AU168" s="231"/>
      <c r="AV168" s="231"/>
      <c r="AW168" s="231"/>
      <c r="AX168" s="231"/>
      <c r="AY168" s="231"/>
      <c r="AZ168" s="231"/>
      <c r="BA168" s="231"/>
      <c r="BB168" s="231"/>
      <c r="BC168" s="231"/>
      <c r="BD168" s="231"/>
      <c r="BE168" s="231"/>
      <c r="BF168" s="231"/>
      <c r="BG168" s="231"/>
      <c r="BH168" s="231"/>
      <c r="BI168" s="231"/>
      <c r="BJ168" s="231"/>
      <c r="BK168" s="231"/>
      <c r="BL168" s="231"/>
      <c r="BM168" s="231"/>
      <c r="BN168" s="231"/>
      <c r="BO168" s="231"/>
      <c r="BP168" s="231"/>
      <c r="BQ168" s="231"/>
      <c r="BR168" s="231"/>
      <c r="BS168" s="231"/>
      <c r="BT168" s="231"/>
      <c r="BU168" s="231"/>
      <c r="BV168" s="231"/>
      <c r="BW168" s="231"/>
      <c r="BX168" s="231"/>
      <c r="BY168" s="231"/>
      <c r="BZ168" s="231"/>
      <c r="CA168" s="231"/>
      <c r="CB168" s="231"/>
      <c r="CC168" s="231"/>
      <c r="CD168" s="231"/>
      <c r="CE168" s="231"/>
      <c r="CF168" s="231"/>
      <c r="CG168" s="231"/>
      <c r="CH168" s="231"/>
      <c r="CI168" s="231"/>
      <c r="CJ168" s="231"/>
      <c r="CK168" s="231"/>
      <c r="CL168" s="231"/>
      <c r="CM168" s="231"/>
      <c r="CN168" s="231"/>
      <c r="CO168" s="231"/>
      <c r="CP168" s="231"/>
      <c r="CQ168" s="231"/>
      <c r="CR168" s="231"/>
      <c r="CS168" s="231"/>
      <c r="CT168" s="231"/>
      <c r="CU168" s="231"/>
      <c r="CV168" s="231"/>
      <c r="CW168" s="231"/>
      <c r="CX168" s="231"/>
      <c r="CY168" s="231"/>
      <c r="DA168" s="232"/>
      <c r="DB168" s="232"/>
      <c r="DC168" s="232"/>
      <c r="DD168" s="232"/>
      <c r="DE168" s="232"/>
      <c r="DF168" s="232"/>
      <c r="DG168" s="232"/>
      <c r="DH168" s="232"/>
      <c r="DI168" s="232"/>
      <c r="DJ168" s="232"/>
      <c r="DK168" s="232"/>
      <c r="DL168" s="232"/>
      <c r="DM168" s="232"/>
      <c r="DN168" s="232"/>
      <c r="DO168" s="232"/>
      <c r="DP168" s="232"/>
      <c r="DQ168" s="232"/>
      <c r="DR168" s="232"/>
      <c r="DS168" s="232"/>
      <c r="DT168" s="232"/>
      <c r="DU168" s="232"/>
      <c r="DV168" s="232"/>
      <c r="DW168" s="232"/>
      <c r="DX168" s="232"/>
      <c r="DY168" s="232"/>
      <c r="DZ168" s="232"/>
      <c r="EA168" s="232"/>
      <c r="EB168" s="232"/>
      <c r="EC168" s="232"/>
      <c r="ED168" s="232"/>
      <c r="EE168" s="232"/>
      <c r="EF168" s="232"/>
      <c r="EG168" s="232"/>
      <c r="EH168" s="232"/>
      <c r="EI168" s="232"/>
      <c r="EJ168" s="232"/>
      <c r="EK168" s="232"/>
      <c r="EL168" s="232"/>
      <c r="EM168" s="232"/>
      <c r="EN168" s="232"/>
      <c r="EO168" s="232"/>
      <c r="EP168" s="232"/>
      <c r="EQ168" s="232"/>
      <c r="ER168" s="232"/>
      <c r="ES168" s="232"/>
      <c r="ET168" s="232"/>
      <c r="EU168" s="232"/>
      <c r="EV168" s="232"/>
      <c r="EW168" s="232"/>
      <c r="EX168" s="232"/>
      <c r="EY168" s="232"/>
      <c r="EZ168" s="232"/>
      <c r="FA168" s="232"/>
      <c r="FB168" s="232"/>
      <c r="FC168" s="232"/>
      <c r="FD168" s="232"/>
      <c r="FE168" s="232"/>
      <c r="FF168" s="232"/>
      <c r="FG168" s="232"/>
      <c r="FH168" s="232"/>
      <c r="FI168" s="232"/>
      <c r="FJ168" s="232"/>
      <c r="FK168" s="232"/>
      <c r="FL168" s="232"/>
      <c r="FM168" s="232"/>
      <c r="FN168" s="232"/>
      <c r="FO168" s="232"/>
      <c r="FP168" s="232"/>
      <c r="FQ168" s="232"/>
      <c r="FR168" s="232"/>
      <c r="FS168" s="232"/>
      <c r="FT168" s="232"/>
      <c r="FU168" s="232"/>
      <c r="FV168" s="232"/>
      <c r="FW168" s="232"/>
      <c r="FX168" s="232"/>
      <c r="FY168" s="232"/>
      <c r="FZ168" s="232"/>
      <c r="GA168" s="232"/>
      <c r="GB168" s="232"/>
      <c r="GC168" s="232"/>
      <c r="GD168" s="232"/>
      <c r="GE168" s="232"/>
      <c r="GF168" s="232"/>
      <c r="GG168" s="232"/>
      <c r="GH168" s="232"/>
      <c r="GI168" s="232"/>
      <c r="GJ168" s="232"/>
      <c r="GK168" s="232"/>
      <c r="GL168" s="232"/>
      <c r="GM168" s="232"/>
      <c r="GN168" s="232"/>
      <c r="GO168" s="232"/>
      <c r="GP168" s="232"/>
      <c r="GQ168" s="232"/>
      <c r="GR168" s="232"/>
    </row>
    <row r="169" spans="8:200" x14ac:dyDescent="0.2">
      <c r="H169" s="231"/>
      <c r="I169" s="231"/>
      <c r="J169" s="231"/>
      <c r="K169" s="231"/>
      <c r="L169" s="231"/>
      <c r="M169" s="231"/>
      <c r="N169" s="231"/>
      <c r="O169" s="231"/>
      <c r="P169" s="231"/>
      <c r="Q169" s="231"/>
      <c r="R169" s="231"/>
      <c r="S169" s="231"/>
      <c r="T169" s="231"/>
      <c r="U169" s="231"/>
      <c r="V169" s="231"/>
      <c r="W169" s="231"/>
      <c r="X169" s="231"/>
      <c r="Y169" s="231"/>
      <c r="Z169" s="231"/>
      <c r="AA169" s="231"/>
      <c r="AB169" s="231"/>
      <c r="AC169" s="231"/>
      <c r="AD169" s="231"/>
      <c r="AE169" s="231"/>
      <c r="AF169" s="231"/>
      <c r="AG169" s="231"/>
      <c r="AH169" s="231"/>
      <c r="AI169" s="231"/>
      <c r="AJ169" s="231"/>
      <c r="AK169" s="231"/>
      <c r="AL169" s="231"/>
      <c r="AM169" s="231"/>
      <c r="AN169" s="231"/>
      <c r="AO169" s="231"/>
      <c r="AP169" s="231"/>
      <c r="AQ169" s="231"/>
      <c r="AR169" s="231"/>
      <c r="AS169" s="231"/>
      <c r="AT169" s="231"/>
      <c r="AU169" s="231"/>
      <c r="AV169" s="231"/>
      <c r="AW169" s="231"/>
      <c r="AX169" s="231"/>
      <c r="AY169" s="231"/>
      <c r="AZ169" s="231"/>
      <c r="BA169" s="231"/>
      <c r="BB169" s="231"/>
      <c r="BC169" s="231"/>
      <c r="BD169" s="231"/>
      <c r="BE169" s="231"/>
      <c r="BF169" s="231"/>
      <c r="BG169" s="231"/>
      <c r="BH169" s="231"/>
      <c r="BI169" s="231"/>
      <c r="BJ169" s="231"/>
      <c r="BK169" s="231"/>
      <c r="BL169" s="231"/>
      <c r="BM169" s="231"/>
      <c r="BN169" s="231"/>
      <c r="BO169" s="231"/>
      <c r="BP169" s="231"/>
      <c r="BQ169" s="231"/>
      <c r="BR169" s="231"/>
      <c r="BS169" s="231"/>
      <c r="BT169" s="231"/>
      <c r="BU169" s="231"/>
      <c r="BV169" s="231"/>
      <c r="BW169" s="231"/>
      <c r="BX169" s="231"/>
      <c r="BY169" s="231"/>
      <c r="BZ169" s="231"/>
      <c r="CA169" s="231"/>
      <c r="CB169" s="231"/>
      <c r="CC169" s="231"/>
      <c r="CD169" s="231"/>
      <c r="CE169" s="231"/>
      <c r="CF169" s="231"/>
      <c r="CG169" s="231"/>
      <c r="CH169" s="231"/>
      <c r="CI169" s="231"/>
      <c r="CJ169" s="231"/>
      <c r="CK169" s="231"/>
      <c r="CL169" s="231"/>
      <c r="CM169" s="231"/>
      <c r="CN169" s="231"/>
      <c r="CO169" s="231"/>
      <c r="CP169" s="231"/>
      <c r="CQ169" s="231"/>
      <c r="CR169" s="231"/>
      <c r="CS169" s="231"/>
      <c r="CT169" s="231"/>
      <c r="CU169" s="231"/>
      <c r="CV169" s="231"/>
      <c r="CW169" s="231"/>
      <c r="CX169" s="231"/>
      <c r="CY169" s="231"/>
      <c r="DA169" s="232"/>
      <c r="DB169" s="232"/>
      <c r="DC169" s="232"/>
      <c r="DD169" s="232"/>
      <c r="DE169" s="232"/>
      <c r="DF169" s="232"/>
      <c r="DG169" s="232"/>
      <c r="DH169" s="232"/>
      <c r="DI169" s="232"/>
      <c r="DJ169" s="232"/>
      <c r="DK169" s="232"/>
      <c r="DL169" s="232"/>
      <c r="DM169" s="232"/>
      <c r="DN169" s="232"/>
      <c r="DO169" s="232"/>
      <c r="DP169" s="232"/>
      <c r="DQ169" s="232"/>
      <c r="DR169" s="232"/>
      <c r="DS169" s="232"/>
      <c r="DT169" s="232"/>
      <c r="DU169" s="232"/>
      <c r="DV169" s="232"/>
      <c r="DW169" s="232"/>
      <c r="DX169" s="232"/>
      <c r="DY169" s="232"/>
      <c r="DZ169" s="232"/>
      <c r="EA169" s="232"/>
      <c r="EB169" s="232"/>
      <c r="EC169" s="232"/>
      <c r="ED169" s="232"/>
      <c r="EE169" s="232"/>
      <c r="EF169" s="232"/>
      <c r="EG169" s="232"/>
      <c r="EH169" s="232"/>
      <c r="EI169" s="232"/>
      <c r="EJ169" s="232"/>
      <c r="EK169" s="232"/>
      <c r="EL169" s="232"/>
      <c r="EM169" s="232"/>
      <c r="EN169" s="232"/>
      <c r="EO169" s="232"/>
      <c r="EP169" s="232"/>
      <c r="EQ169" s="232"/>
      <c r="ER169" s="232"/>
      <c r="ES169" s="232"/>
      <c r="ET169" s="232"/>
      <c r="EU169" s="232"/>
      <c r="EV169" s="232"/>
      <c r="EW169" s="232"/>
      <c r="EX169" s="232"/>
      <c r="EY169" s="232"/>
      <c r="EZ169" s="232"/>
      <c r="FA169" s="232"/>
      <c r="FB169" s="232"/>
      <c r="FC169" s="232"/>
      <c r="FD169" s="232"/>
      <c r="FE169" s="232"/>
      <c r="FF169" s="232"/>
      <c r="FG169" s="232"/>
      <c r="FH169" s="232"/>
      <c r="FI169" s="232"/>
      <c r="FJ169" s="232"/>
      <c r="FK169" s="232"/>
      <c r="FL169" s="232"/>
      <c r="FM169" s="232"/>
      <c r="FN169" s="232"/>
      <c r="FO169" s="232"/>
      <c r="FP169" s="232"/>
      <c r="FQ169" s="232"/>
      <c r="FR169" s="232"/>
      <c r="FS169" s="232"/>
      <c r="FT169" s="232"/>
      <c r="FU169" s="232"/>
      <c r="FV169" s="232"/>
      <c r="FW169" s="232"/>
      <c r="FX169" s="232"/>
      <c r="FY169" s="232"/>
      <c r="FZ169" s="232"/>
      <c r="GA169" s="232"/>
      <c r="GB169" s="232"/>
      <c r="GC169" s="232"/>
      <c r="GD169" s="232"/>
      <c r="GE169" s="232"/>
      <c r="GF169" s="232"/>
      <c r="GG169" s="232"/>
      <c r="GH169" s="232"/>
      <c r="GI169" s="232"/>
      <c r="GJ169" s="232"/>
      <c r="GK169" s="232"/>
      <c r="GL169" s="232"/>
      <c r="GM169" s="232"/>
      <c r="GN169" s="232"/>
      <c r="GO169" s="232"/>
      <c r="GP169" s="232"/>
      <c r="GQ169" s="232"/>
      <c r="GR169" s="232"/>
    </row>
    <row r="170" spans="8:200" x14ac:dyDescent="0.2">
      <c r="H170" s="231"/>
      <c r="I170" s="231"/>
      <c r="J170" s="231"/>
      <c r="K170" s="231"/>
      <c r="L170" s="231"/>
      <c r="M170" s="231"/>
      <c r="N170" s="231"/>
      <c r="O170" s="231"/>
      <c r="P170" s="231"/>
      <c r="Q170" s="231"/>
      <c r="R170" s="231"/>
      <c r="S170" s="231"/>
      <c r="T170" s="231"/>
      <c r="U170" s="231"/>
      <c r="V170" s="231"/>
      <c r="W170" s="231"/>
      <c r="X170" s="231"/>
      <c r="Y170" s="231"/>
      <c r="Z170" s="231"/>
      <c r="AA170" s="231"/>
      <c r="AB170" s="231"/>
      <c r="AC170" s="231"/>
      <c r="AD170" s="231"/>
      <c r="AE170" s="231"/>
      <c r="AF170" s="231"/>
      <c r="AG170" s="231"/>
      <c r="AH170" s="231"/>
      <c r="AI170" s="231"/>
      <c r="AJ170" s="231"/>
      <c r="AK170" s="231"/>
      <c r="AL170" s="231"/>
      <c r="AM170" s="231"/>
      <c r="AN170" s="231"/>
      <c r="AO170" s="231"/>
      <c r="AP170" s="231"/>
      <c r="AQ170" s="231"/>
      <c r="AR170" s="231"/>
      <c r="AS170" s="231"/>
      <c r="AT170" s="231"/>
      <c r="AU170" s="231"/>
      <c r="AV170" s="231"/>
      <c r="AW170" s="231"/>
      <c r="AX170" s="231"/>
      <c r="AY170" s="231"/>
      <c r="AZ170" s="231"/>
      <c r="BA170" s="231"/>
      <c r="BB170" s="231"/>
      <c r="BC170" s="231"/>
      <c r="BD170" s="231"/>
      <c r="BE170" s="231"/>
      <c r="BF170" s="231"/>
      <c r="BG170" s="231"/>
      <c r="BH170" s="231"/>
      <c r="BI170" s="231"/>
      <c r="BJ170" s="231"/>
      <c r="BK170" s="231"/>
      <c r="BL170" s="231"/>
      <c r="BM170" s="231"/>
      <c r="BN170" s="231"/>
      <c r="BO170" s="231"/>
      <c r="BP170" s="231"/>
      <c r="BQ170" s="231"/>
      <c r="BR170" s="231"/>
      <c r="BS170" s="231"/>
      <c r="BT170" s="231"/>
      <c r="BU170" s="231"/>
      <c r="BV170" s="231"/>
      <c r="BW170" s="231"/>
      <c r="BX170" s="231"/>
      <c r="BY170" s="231"/>
      <c r="BZ170" s="231"/>
      <c r="CA170" s="231"/>
      <c r="CB170" s="231"/>
      <c r="CC170" s="231"/>
      <c r="CD170" s="231"/>
      <c r="CE170" s="231"/>
      <c r="CF170" s="231"/>
      <c r="CG170" s="231"/>
      <c r="CH170" s="231"/>
      <c r="CI170" s="231"/>
      <c r="CJ170" s="231"/>
      <c r="CK170" s="231"/>
      <c r="CL170" s="231"/>
      <c r="CM170" s="231"/>
      <c r="CN170" s="231"/>
      <c r="CO170" s="231"/>
      <c r="CP170" s="231"/>
      <c r="CQ170" s="231"/>
      <c r="CR170" s="231"/>
      <c r="CS170" s="231"/>
      <c r="CT170" s="231"/>
      <c r="CU170" s="231"/>
      <c r="CV170" s="231"/>
      <c r="CW170" s="231"/>
      <c r="CX170" s="231"/>
      <c r="CY170" s="231"/>
      <c r="DA170" s="232"/>
      <c r="DB170" s="232"/>
      <c r="DC170" s="232"/>
      <c r="DD170" s="232"/>
      <c r="DE170" s="232"/>
      <c r="DF170" s="232"/>
      <c r="DG170" s="232"/>
      <c r="DH170" s="232"/>
      <c r="DI170" s="232"/>
      <c r="DJ170" s="232"/>
      <c r="DK170" s="232"/>
      <c r="DL170" s="232"/>
      <c r="DM170" s="232"/>
      <c r="DN170" s="232"/>
      <c r="DO170" s="232"/>
      <c r="DP170" s="232"/>
      <c r="DQ170" s="232"/>
      <c r="DR170" s="232"/>
      <c r="DS170" s="232"/>
      <c r="DT170" s="232"/>
      <c r="DU170" s="232"/>
      <c r="DV170" s="232"/>
      <c r="DW170" s="232"/>
      <c r="DX170" s="232"/>
      <c r="DY170" s="232"/>
      <c r="DZ170" s="232"/>
      <c r="EA170" s="232"/>
      <c r="EB170" s="232"/>
      <c r="EC170" s="232"/>
      <c r="ED170" s="232"/>
      <c r="EE170" s="232"/>
      <c r="EF170" s="232"/>
      <c r="EG170" s="232"/>
      <c r="EH170" s="232"/>
      <c r="EI170" s="232"/>
      <c r="EJ170" s="232"/>
      <c r="EK170" s="232"/>
      <c r="EL170" s="232"/>
      <c r="EM170" s="232"/>
      <c r="EN170" s="232"/>
      <c r="EO170" s="232"/>
      <c r="EP170" s="232"/>
      <c r="EQ170" s="232"/>
      <c r="ER170" s="232"/>
      <c r="ES170" s="232"/>
      <c r="ET170" s="232"/>
      <c r="EU170" s="232"/>
      <c r="EV170" s="232"/>
      <c r="EW170" s="232"/>
      <c r="EX170" s="232"/>
      <c r="EY170" s="232"/>
      <c r="EZ170" s="232"/>
      <c r="FA170" s="232"/>
      <c r="FB170" s="232"/>
      <c r="FC170" s="232"/>
      <c r="FD170" s="232"/>
      <c r="FE170" s="232"/>
      <c r="FF170" s="232"/>
      <c r="FG170" s="232"/>
      <c r="FH170" s="232"/>
      <c r="FI170" s="232"/>
      <c r="FJ170" s="232"/>
      <c r="FK170" s="232"/>
      <c r="FL170" s="232"/>
      <c r="FM170" s="232"/>
      <c r="FN170" s="232"/>
      <c r="FO170" s="232"/>
      <c r="FP170" s="232"/>
      <c r="FQ170" s="232"/>
      <c r="FR170" s="232"/>
      <c r="FS170" s="232"/>
      <c r="FT170" s="232"/>
      <c r="FU170" s="232"/>
      <c r="FV170" s="232"/>
      <c r="FW170" s="232"/>
      <c r="FX170" s="232"/>
      <c r="FY170" s="232"/>
      <c r="FZ170" s="232"/>
      <c r="GA170" s="232"/>
      <c r="GB170" s="232"/>
      <c r="GC170" s="232"/>
      <c r="GD170" s="232"/>
      <c r="GE170" s="232"/>
      <c r="GF170" s="232"/>
      <c r="GG170" s="232"/>
      <c r="GH170" s="232"/>
      <c r="GI170" s="232"/>
      <c r="GJ170" s="232"/>
      <c r="GK170" s="232"/>
      <c r="GL170" s="232"/>
      <c r="GM170" s="232"/>
      <c r="GN170" s="232"/>
      <c r="GO170" s="232"/>
      <c r="GP170" s="232"/>
      <c r="GQ170" s="232"/>
      <c r="GR170" s="232"/>
    </row>
    <row r="171" spans="8:200" x14ac:dyDescent="0.2">
      <c r="H171" s="231"/>
      <c r="I171" s="231"/>
      <c r="J171" s="231"/>
      <c r="K171" s="231"/>
      <c r="L171" s="231"/>
      <c r="M171" s="231"/>
      <c r="N171" s="231"/>
      <c r="O171" s="231"/>
      <c r="P171" s="231"/>
      <c r="Q171" s="231"/>
      <c r="R171" s="231"/>
      <c r="S171" s="231"/>
      <c r="T171" s="231"/>
      <c r="U171" s="231"/>
      <c r="V171" s="231"/>
      <c r="W171" s="231"/>
      <c r="X171" s="231"/>
      <c r="Y171" s="231"/>
      <c r="Z171" s="231"/>
      <c r="AA171" s="231"/>
      <c r="AB171" s="231"/>
      <c r="AC171" s="231"/>
      <c r="AD171" s="231"/>
      <c r="AE171" s="231"/>
      <c r="AF171" s="231"/>
      <c r="AG171" s="231"/>
      <c r="AH171" s="231"/>
      <c r="AI171" s="231"/>
      <c r="AJ171" s="231"/>
      <c r="AK171" s="231"/>
      <c r="AL171" s="231"/>
      <c r="AM171" s="231"/>
      <c r="AN171" s="231"/>
      <c r="AO171" s="231"/>
      <c r="AP171" s="231"/>
      <c r="AQ171" s="231"/>
      <c r="AR171" s="231"/>
      <c r="AS171" s="231"/>
      <c r="AT171" s="231"/>
      <c r="AU171" s="231"/>
      <c r="AV171" s="231"/>
      <c r="AW171" s="231"/>
      <c r="AX171" s="231"/>
      <c r="AY171" s="231"/>
      <c r="AZ171" s="231"/>
      <c r="BA171" s="231"/>
      <c r="BB171" s="231"/>
      <c r="BC171" s="231"/>
      <c r="BD171" s="231"/>
      <c r="BE171" s="231"/>
      <c r="BF171" s="231"/>
      <c r="BG171" s="231"/>
      <c r="BH171" s="231"/>
      <c r="BI171" s="231"/>
      <c r="BJ171" s="231"/>
      <c r="BK171" s="231"/>
      <c r="BL171" s="231"/>
      <c r="BM171" s="231"/>
      <c r="BN171" s="231"/>
      <c r="BO171" s="231"/>
      <c r="BP171" s="231"/>
      <c r="BQ171" s="231"/>
      <c r="BR171" s="231"/>
      <c r="BS171" s="231"/>
      <c r="BT171" s="231"/>
      <c r="BU171" s="231"/>
      <c r="BV171" s="231"/>
      <c r="BW171" s="231"/>
      <c r="BX171" s="231"/>
      <c r="BY171" s="231"/>
      <c r="BZ171" s="231"/>
      <c r="CA171" s="231"/>
      <c r="CB171" s="231"/>
      <c r="CC171" s="231"/>
      <c r="CD171" s="231"/>
      <c r="CE171" s="231"/>
      <c r="CF171" s="231"/>
      <c r="CG171" s="231"/>
      <c r="CH171" s="231"/>
      <c r="CI171" s="231"/>
      <c r="CJ171" s="231"/>
      <c r="CK171" s="231"/>
      <c r="CL171" s="231"/>
      <c r="CM171" s="231"/>
      <c r="CN171" s="231"/>
      <c r="CO171" s="231"/>
      <c r="CP171" s="231"/>
      <c r="CQ171" s="231"/>
      <c r="CR171" s="231"/>
      <c r="CS171" s="231"/>
      <c r="CT171" s="231"/>
      <c r="CU171" s="231"/>
      <c r="CV171" s="231"/>
      <c r="CW171" s="231"/>
      <c r="CX171" s="231"/>
      <c r="CY171" s="231"/>
      <c r="DA171" s="232"/>
      <c r="DB171" s="232"/>
      <c r="DC171" s="232"/>
      <c r="DD171" s="232"/>
      <c r="DE171" s="232"/>
      <c r="DF171" s="232"/>
      <c r="DG171" s="232"/>
      <c r="DH171" s="232"/>
      <c r="DI171" s="232"/>
      <c r="DJ171" s="232"/>
      <c r="DK171" s="232"/>
      <c r="DL171" s="232"/>
      <c r="DM171" s="232"/>
      <c r="DN171" s="232"/>
      <c r="DO171" s="232"/>
      <c r="DP171" s="232"/>
      <c r="DQ171" s="232"/>
      <c r="DR171" s="232"/>
      <c r="DS171" s="232"/>
      <c r="DT171" s="232"/>
      <c r="DU171" s="232"/>
      <c r="DV171" s="232"/>
      <c r="DW171" s="232"/>
      <c r="DX171" s="232"/>
      <c r="DY171" s="232"/>
      <c r="DZ171" s="232"/>
      <c r="EA171" s="232"/>
      <c r="EB171" s="232"/>
      <c r="EC171" s="232"/>
      <c r="ED171" s="232"/>
      <c r="EE171" s="232"/>
      <c r="EF171" s="232"/>
      <c r="EG171" s="232"/>
      <c r="EH171" s="232"/>
      <c r="EI171" s="232"/>
      <c r="EJ171" s="232"/>
      <c r="EK171" s="232"/>
      <c r="EL171" s="232"/>
      <c r="EM171" s="232"/>
      <c r="EN171" s="232"/>
      <c r="EO171" s="232"/>
      <c r="EP171" s="232"/>
      <c r="EQ171" s="232"/>
      <c r="ER171" s="232"/>
      <c r="ES171" s="232"/>
      <c r="ET171" s="232"/>
      <c r="EU171" s="232"/>
      <c r="EV171" s="232"/>
      <c r="EW171" s="232"/>
      <c r="EX171" s="232"/>
      <c r="EY171" s="232"/>
      <c r="EZ171" s="232"/>
      <c r="FA171" s="232"/>
      <c r="FB171" s="232"/>
      <c r="FC171" s="232"/>
      <c r="FD171" s="232"/>
      <c r="FE171" s="232"/>
      <c r="FF171" s="232"/>
      <c r="FG171" s="232"/>
      <c r="FH171" s="232"/>
      <c r="FI171" s="232"/>
      <c r="FJ171" s="232"/>
      <c r="FK171" s="232"/>
      <c r="FL171" s="232"/>
      <c r="FM171" s="232"/>
      <c r="FN171" s="232"/>
      <c r="FO171" s="232"/>
      <c r="FP171" s="232"/>
      <c r="FQ171" s="232"/>
      <c r="FR171" s="232"/>
      <c r="FS171" s="232"/>
      <c r="FT171" s="232"/>
      <c r="FU171" s="232"/>
      <c r="FV171" s="232"/>
      <c r="FW171" s="232"/>
      <c r="FX171" s="232"/>
      <c r="FY171" s="232"/>
      <c r="FZ171" s="232"/>
      <c r="GA171" s="232"/>
      <c r="GB171" s="232"/>
      <c r="GC171" s="232"/>
      <c r="GD171" s="232"/>
      <c r="GE171" s="232"/>
      <c r="GF171" s="232"/>
      <c r="GG171" s="232"/>
      <c r="GH171" s="232"/>
      <c r="GI171" s="232"/>
      <c r="GJ171" s="232"/>
      <c r="GK171" s="232"/>
      <c r="GL171" s="232"/>
      <c r="GM171" s="232"/>
      <c r="GN171" s="232"/>
      <c r="GO171" s="232"/>
      <c r="GP171" s="232"/>
      <c r="GQ171" s="232"/>
      <c r="GR171" s="232"/>
    </row>
    <row r="172" spans="8:200" x14ac:dyDescent="0.2">
      <c r="H172" s="231"/>
      <c r="I172" s="231"/>
      <c r="J172" s="231"/>
      <c r="K172" s="231"/>
      <c r="L172" s="231"/>
      <c r="M172" s="231"/>
      <c r="N172" s="231"/>
      <c r="O172" s="231"/>
      <c r="P172" s="231"/>
      <c r="Q172" s="231"/>
      <c r="R172" s="231"/>
      <c r="S172" s="231"/>
      <c r="T172" s="231"/>
      <c r="U172" s="231"/>
      <c r="V172" s="231"/>
      <c r="W172" s="231"/>
      <c r="X172" s="231"/>
      <c r="Y172" s="231"/>
      <c r="Z172" s="231"/>
      <c r="AA172" s="231"/>
      <c r="AB172" s="231"/>
      <c r="AC172" s="231"/>
      <c r="AD172" s="231"/>
      <c r="AE172" s="231"/>
      <c r="AF172" s="231"/>
      <c r="AG172" s="231"/>
      <c r="AH172" s="231"/>
      <c r="AI172" s="231"/>
      <c r="AJ172" s="231"/>
      <c r="AK172" s="231"/>
      <c r="AL172" s="231"/>
      <c r="AM172" s="231"/>
      <c r="AN172" s="231"/>
      <c r="AO172" s="231"/>
      <c r="AP172" s="231"/>
      <c r="AQ172" s="231"/>
      <c r="AR172" s="231"/>
      <c r="AS172" s="231"/>
      <c r="AT172" s="231"/>
      <c r="AU172" s="231"/>
      <c r="AV172" s="231"/>
      <c r="AW172" s="231"/>
      <c r="AX172" s="231"/>
      <c r="AY172" s="231"/>
      <c r="AZ172" s="231"/>
      <c r="BA172" s="231"/>
      <c r="BB172" s="231"/>
      <c r="BC172" s="231"/>
      <c r="BD172" s="231"/>
      <c r="BE172" s="231"/>
      <c r="BF172" s="231"/>
      <c r="BG172" s="231"/>
      <c r="BH172" s="231"/>
      <c r="BI172" s="231"/>
      <c r="BJ172" s="231"/>
      <c r="BK172" s="231"/>
      <c r="BL172" s="231"/>
      <c r="BM172" s="231"/>
      <c r="BN172" s="231"/>
      <c r="BO172" s="231"/>
      <c r="BP172" s="231"/>
      <c r="BQ172" s="231"/>
      <c r="BR172" s="231"/>
      <c r="BS172" s="231"/>
      <c r="BT172" s="231"/>
      <c r="BU172" s="231"/>
      <c r="BV172" s="231"/>
      <c r="BW172" s="231"/>
      <c r="BX172" s="231"/>
      <c r="BY172" s="231"/>
      <c r="BZ172" s="231"/>
      <c r="CA172" s="231"/>
      <c r="CB172" s="231"/>
      <c r="CC172" s="231"/>
      <c r="CD172" s="231"/>
      <c r="CE172" s="231"/>
      <c r="CF172" s="231"/>
      <c r="CG172" s="231"/>
      <c r="CH172" s="231"/>
      <c r="CI172" s="231"/>
      <c r="CJ172" s="231"/>
      <c r="CK172" s="231"/>
      <c r="CL172" s="231"/>
      <c r="CM172" s="231"/>
      <c r="CN172" s="231"/>
      <c r="CO172" s="231"/>
      <c r="CP172" s="231"/>
      <c r="CQ172" s="231"/>
      <c r="CR172" s="231"/>
      <c r="CS172" s="231"/>
      <c r="CT172" s="231"/>
      <c r="CU172" s="231"/>
      <c r="CV172" s="231"/>
      <c r="CW172" s="231"/>
      <c r="CX172" s="231"/>
      <c r="CY172" s="231"/>
      <c r="DA172" s="232"/>
      <c r="DB172" s="232"/>
      <c r="DC172" s="232"/>
      <c r="DD172" s="232"/>
      <c r="DE172" s="232"/>
      <c r="DF172" s="232"/>
      <c r="DG172" s="232"/>
      <c r="DH172" s="232"/>
      <c r="DI172" s="232"/>
      <c r="DJ172" s="232"/>
      <c r="DK172" s="232"/>
      <c r="DL172" s="232"/>
      <c r="DM172" s="232"/>
      <c r="DN172" s="232"/>
      <c r="DO172" s="232"/>
      <c r="DP172" s="232"/>
      <c r="DQ172" s="232"/>
      <c r="DR172" s="232"/>
      <c r="DS172" s="232"/>
      <c r="DT172" s="232"/>
      <c r="DU172" s="232"/>
      <c r="DV172" s="232"/>
      <c r="DW172" s="232"/>
      <c r="DX172" s="232"/>
      <c r="DY172" s="232"/>
      <c r="DZ172" s="232"/>
      <c r="EA172" s="232"/>
      <c r="EB172" s="232"/>
      <c r="EC172" s="232"/>
      <c r="ED172" s="232"/>
      <c r="EE172" s="232"/>
      <c r="EF172" s="232"/>
      <c r="EG172" s="232"/>
      <c r="EH172" s="232"/>
      <c r="EI172" s="232"/>
      <c r="EJ172" s="232"/>
      <c r="EK172" s="232"/>
      <c r="EL172" s="232"/>
      <c r="EM172" s="232"/>
      <c r="EN172" s="232"/>
      <c r="EO172" s="232"/>
      <c r="EP172" s="232"/>
      <c r="EQ172" s="232"/>
      <c r="ER172" s="232"/>
      <c r="ES172" s="232"/>
      <c r="ET172" s="232"/>
      <c r="EU172" s="232"/>
      <c r="EV172" s="232"/>
      <c r="EW172" s="232"/>
      <c r="EX172" s="232"/>
      <c r="EY172" s="232"/>
      <c r="EZ172" s="232"/>
      <c r="FA172" s="232"/>
      <c r="FB172" s="232"/>
      <c r="FC172" s="232"/>
      <c r="FD172" s="232"/>
      <c r="FE172" s="232"/>
      <c r="FF172" s="232"/>
      <c r="FG172" s="232"/>
      <c r="FH172" s="232"/>
      <c r="FI172" s="232"/>
      <c r="FJ172" s="232"/>
      <c r="FK172" s="232"/>
      <c r="FL172" s="232"/>
      <c r="FM172" s="232"/>
      <c r="FN172" s="232"/>
      <c r="FO172" s="232"/>
      <c r="FP172" s="232"/>
      <c r="FQ172" s="232"/>
      <c r="FR172" s="232"/>
      <c r="FS172" s="232"/>
      <c r="FT172" s="232"/>
      <c r="FU172" s="232"/>
      <c r="FV172" s="232"/>
      <c r="FW172" s="232"/>
      <c r="FX172" s="232"/>
      <c r="FY172" s="232"/>
      <c r="FZ172" s="232"/>
      <c r="GA172" s="232"/>
      <c r="GB172" s="232"/>
      <c r="GC172" s="232"/>
      <c r="GD172" s="232"/>
      <c r="GE172" s="232"/>
      <c r="GF172" s="232"/>
      <c r="GG172" s="232"/>
      <c r="GH172" s="232"/>
      <c r="GI172" s="232"/>
      <c r="GJ172" s="232"/>
      <c r="GK172" s="232"/>
      <c r="GL172" s="232"/>
      <c r="GM172" s="232"/>
      <c r="GN172" s="232"/>
      <c r="GO172" s="232"/>
      <c r="GP172" s="232"/>
      <c r="GQ172" s="232"/>
      <c r="GR172" s="232"/>
    </row>
    <row r="173" spans="8:200" x14ac:dyDescent="0.2">
      <c r="H173" s="231"/>
      <c r="I173" s="231"/>
      <c r="J173" s="231"/>
      <c r="K173" s="231"/>
      <c r="L173" s="231"/>
      <c r="M173" s="231"/>
      <c r="N173" s="231"/>
      <c r="O173" s="231"/>
      <c r="P173" s="231"/>
      <c r="Q173" s="231"/>
      <c r="R173" s="231"/>
      <c r="S173" s="231"/>
      <c r="T173" s="231"/>
      <c r="U173" s="231"/>
      <c r="V173" s="231"/>
      <c r="W173" s="231"/>
      <c r="X173" s="231"/>
      <c r="Y173" s="231"/>
      <c r="Z173" s="231"/>
      <c r="AA173" s="231"/>
      <c r="AB173" s="231"/>
      <c r="AC173" s="231"/>
      <c r="AD173" s="231"/>
      <c r="AE173" s="231"/>
      <c r="AF173" s="231"/>
      <c r="AG173" s="231"/>
      <c r="AH173" s="231"/>
      <c r="AI173" s="231"/>
      <c r="AJ173" s="231"/>
      <c r="AK173" s="231"/>
      <c r="AL173" s="231"/>
      <c r="AM173" s="231"/>
      <c r="AN173" s="231"/>
      <c r="AO173" s="231"/>
      <c r="AP173" s="231"/>
      <c r="AQ173" s="231"/>
      <c r="AR173" s="231"/>
      <c r="AS173" s="231"/>
      <c r="AT173" s="231"/>
      <c r="AU173" s="231"/>
      <c r="AV173" s="231"/>
      <c r="AW173" s="231"/>
      <c r="AX173" s="231"/>
      <c r="AY173" s="231"/>
      <c r="AZ173" s="231"/>
      <c r="BA173" s="231"/>
      <c r="BB173" s="231"/>
      <c r="BC173" s="231"/>
      <c r="BD173" s="231"/>
      <c r="BE173" s="231"/>
      <c r="BF173" s="231"/>
      <c r="BG173" s="231"/>
      <c r="BH173" s="231"/>
      <c r="BI173" s="231"/>
      <c r="BJ173" s="231"/>
      <c r="BK173" s="231"/>
      <c r="BL173" s="231"/>
      <c r="BM173" s="231"/>
      <c r="BN173" s="231"/>
      <c r="BO173" s="231"/>
      <c r="BP173" s="231"/>
      <c r="BQ173" s="231"/>
      <c r="BR173" s="231"/>
      <c r="BS173" s="231"/>
      <c r="BT173" s="231"/>
      <c r="BU173" s="231"/>
      <c r="BV173" s="231"/>
      <c r="BW173" s="231"/>
      <c r="BX173" s="231"/>
      <c r="BY173" s="231"/>
      <c r="BZ173" s="231"/>
      <c r="CA173" s="231"/>
      <c r="CB173" s="231"/>
      <c r="CC173" s="231"/>
      <c r="CD173" s="231"/>
      <c r="CE173" s="231"/>
      <c r="CF173" s="231"/>
      <c r="CG173" s="231"/>
      <c r="CH173" s="231"/>
      <c r="CI173" s="231"/>
      <c r="CJ173" s="231"/>
      <c r="CK173" s="231"/>
      <c r="CL173" s="231"/>
      <c r="CM173" s="231"/>
      <c r="CN173" s="231"/>
      <c r="CO173" s="231"/>
      <c r="CP173" s="231"/>
      <c r="CQ173" s="231"/>
      <c r="CR173" s="231"/>
      <c r="CS173" s="231"/>
      <c r="CT173" s="231"/>
      <c r="CU173" s="231"/>
      <c r="CV173" s="231"/>
      <c r="CW173" s="231"/>
      <c r="CX173" s="231"/>
      <c r="CY173" s="231"/>
      <c r="DA173" s="232"/>
      <c r="DB173" s="232"/>
      <c r="DC173" s="232"/>
      <c r="DD173" s="232"/>
      <c r="DE173" s="232"/>
      <c r="DF173" s="232"/>
      <c r="DG173" s="232"/>
      <c r="DH173" s="232"/>
      <c r="DI173" s="232"/>
      <c r="DJ173" s="232"/>
      <c r="DK173" s="232"/>
      <c r="DL173" s="232"/>
      <c r="DM173" s="232"/>
      <c r="DN173" s="232"/>
      <c r="DO173" s="232"/>
      <c r="DP173" s="232"/>
      <c r="DQ173" s="232"/>
      <c r="DR173" s="232"/>
      <c r="DS173" s="232"/>
      <c r="DT173" s="232"/>
      <c r="DU173" s="232"/>
      <c r="DV173" s="232"/>
      <c r="DW173" s="232"/>
      <c r="DX173" s="232"/>
      <c r="DY173" s="232"/>
      <c r="DZ173" s="232"/>
      <c r="EA173" s="232"/>
      <c r="EB173" s="232"/>
      <c r="EC173" s="232"/>
      <c r="ED173" s="232"/>
      <c r="EE173" s="232"/>
      <c r="EF173" s="232"/>
      <c r="EG173" s="232"/>
      <c r="EH173" s="232"/>
      <c r="EI173" s="232"/>
      <c r="EJ173" s="232"/>
      <c r="EK173" s="232"/>
      <c r="EL173" s="232"/>
      <c r="EM173" s="232"/>
      <c r="EN173" s="232"/>
      <c r="EO173" s="232"/>
      <c r="EP173" s="232"/>
      <c r="EQ173" s="232"/>
      <c r="ER173" s="232"/>
      <c r="ES173" s="232"/>
      <c r="ET173" s="232"/>
      <c r="EU173" s="232"/>
      <c r="EV173" s="232"/>
      <c r="EW173" s="232"/>
      <c r="EX173" s="232"/>
      <c r="EY173" s="232"/>
      <c r="EZ173" s="232"/>
      <c r="FA173" s="232"/>
      <c r="FB173" s="232"/>
      <c r="FC173" s="232"/>
      <c r="FD173" s="232"/>
      <c r="FE173" s="232"/>
      <c r="FF173" s="232"/>
      <c r="FG173" s="232"/>
      <c r="FH173" s="232"/>
      <c r="FI173" s="232"/>
      <c r="FJ173" s="232"/>
      <c r="FK173" s="232"/>
      <c r="FL173" s="232"/>
      <c r="FM173" s="232"/>
      <c r="FN173" s="232"/>
      <c r="FO173" s="232"/>
      <c r="FP173" s="232"/>
      <c r="FQ173" s="232"/>
      <c r="FR173" s="232"/>
      <c r="FS173" s="232"/>
      <c r="FT173" s="232"/>
      <c r="FU173" s="232"/>
      <c r="FV173" s="232"/>
      <c r="FW173" s="232"/>
      <c r="FX173" s="232"/>
      <c r="FY173" s="232"/>
      <c r="FZ173" s="232"/>
      <c r="GA173" s="232"/>
      <c r="GB173" s="232"/>
      <c r="GC173" s="232"/>
      <c r="GD173" s="232"/>
      <c r="GE173" s="232"/>
      <c r="GF173" s="232"/>
      <c r="GG173" s="232"/>
      <c r="GH173" s="232"/>
      <c r="GI173" s="232"/>
      <c r="GJ173" s="232"/>
      <c r="GK173" s="232"/>
      <c r="GL173" s="232"/>
      <c r="GM173" s="232"/>
      <c r="GN173" s="232"/>
      <c r="GO173" s="232"/>
      <c r="GP173" s="232"/>
      <c r="GQ173" s="232"/>
      <c r="GR173" s="232"/>
    </row>
    <row r="174" spans="8:200" x14ac:dyDescent="0.2">
      <c r="H174" s="231"/>
      <c r="I174" s="231"/>
      <c r="J174" s="231"/>
      <c r="K174" s="231"/>
      <c r="L174" s="231"/>
      <c r="M174" s="231"/>
      <c r="N174" s="231"/>
      <c r="O174" s="231"/>
      <c r="P174" s="231"/>
      <c r="Q174" s="231"/>
      <c r="R174" s="231"/>
      <c r="S174" s="231"/>
      <c r="T174" s="231"/>
      <c r="U174" s="231"/>
      <c r="V174" s="231"/>
      <c r="W174" s="231"/>
      <c r="X174" s="231"/>
      <c r="Y174" s="231"/>
      <c r="Z174" s="231"/>
      <c r="AA174" s="231"/>
      <c r="AB174" s="231"/>
      <c r="AC174" s="231"/>
      <c r="AD174" s="231"/>
      <c r="AE174" s="231"/>
      <c r="AF174" s="231"/>
      <c r="AG174" s="231"/>
      <c r="AH174" s="231"/>
      <c r="AI174" s="231"/>
      <c r="AJ174" s="231"/>
      <c r="AK174" s="231"/>
      <c r="AL174" s="231"/>
      <c r="AM174" s="231"/>
      <c r="AN174" s="231"/>
      <c r="AO174" s="231"/>
      <c r="AP174" s="231"/>
      <c r="AQ174" s="231"/>
      <c r="AR174" s="231"/>
      <c r="AS174" s="231"/>
      <c r="AT174" s="231"/>
      <c r="AU174" s="231"/>
      <c r="AV174" s="231"/>
      <c r="AW174" s="231"/>
      <c r="AX174" s="231"/>
      <c r="AY174" s="231"/>
      <c r="AZ174" s="231"/>
      <c r="BA174" s="231"/>
      <c r="BB174" s="231"/>
      <c r="BC174" s="231"/>
      <c r="BD174" s="231"/>
      <c r="BE174" s="231"/>
      <c r="BF174" s="231"/>
      <c r="BG174" s="231"/>
      <c r="BH174" s="231"/>
      <c r="BI174" s="231"/>
      <c r="BJ174" s="231"/>
      <c r="BK174" s="231"/>
      <c r="BL174" s="231"/>
      <c r="BM174" s="231"/>
      <c r="BN174" s="231"/>
      <c r="BO174" s="231"/>
      <c r="BP174" s="231"/>
      <c r="BQ174" s="231"/>
      <c r="BR174" s="231"/>
      <c r="BS174" s="231"/>
      <c r="BT174" s="231"/>
      <c r="BU174" s="231"/>
      <c r="BV174" s="231"/>
      <c r="BW174" s="231"/>
      <c r="BX174" s="231"/>
      <c r="BY174" s="231"/>
      <c r="BZ174" s="231"/>
      <c r="CA174" s="231"/>
      <c r="CB174" s="231"/>
      <c r="CC174" s="231"/>
      <c r="CD174" s="231"/>
      <c r="CE174" s="231"/>
      <c r="CF174" s="231"/>
      <c r="CG174" s="231"/>
      <c r="CH174" s="231"/>
      <c r="CI174" s="231"/>
      <c r="CJ174" s="231"/>
      <c r="CK174" s="231"/>
      <c r="CL174" s="231"/>
      <c r="CM174" s="231"/>
      <c r="CN174" s="231"/>
      <c r="CO174" s="231"/>
      <c r="CP174" s="231"/>
      <c r="CQ174" s="231"/>
      <c r="CR174" s="231"/>
      <c r="CS174" s="231"/>
      <c r="CT174" s="231"/>
      <c r="CU174" s="231"/>
      <c r="CV174" s="231"/>
      <c r="CW174" s="231"/>
      <c r="CX174" s="231"/>
      <c r="CY174" s="231"/>
      <c r="DA174" s="232"/>
      <c r="DB174" s="232"/>
      <c r="DC174" s="232"/>
      <c r="DD174" s="232"/>
      <c r="DE174" s="232"/>
      <c r="DF174" s="232"/>
      <c r="DG174" s="232"/>
      <c r="DH174" s="232"/>
      <c r="DI174" s="232"/>
      <c r="DJ174" s="232"/>
      <c r="DK174" s="232"/>
      <c r="DL174" s="232"/>
      <c r="DM174" s="232"/>
      <c r="DN174" s="232"/>
      <c r="DO174" s="232"/>
      <c r="DP174" s="232"/>
      <c r="DQ174" s="232"/>
      <c r="DR174" s="232"/>
      <c r="DS174" s="232"/>
      <c r="DT174" s="232"/>
      <c r="DU174" s="232"/>
      <c r="DV174" s="232"/>
      <c r="DW174" s="232"/>
      <c r="DX174" s="232"/>
      <c r="DY174" s="232"/>
      <c r="DZ174" s="232"/>
      <c r="EA174" s="232"/>
      <c r="EB174" s="232"/>
      <c r="EC174" s="232"/>
      <c r="ED174" s="232"/>
      <c r="EE174" s="232"/>
      <c r="EF174" s="232"/>
      <c r="EG174" s="232"/>
      <c r="EH174" s="232"/>
      <c r="EI174" s="232"/>
      <c r="EJ174" s="232"/>
      <c r="EK174" s="232"/>
      <c r="EL174" s="232"/>
      <c r="EM174" s="232"/>
      <c r="EN174" s="232"/>
      <c r="EO174" s="232"/>
      <c r="EP174" s="232"/>
      <c r="EQ174" s="232"/>
      <c r="ER174" s="232"/>
      <c r="ES174" s="232"/>
      <c r="ET174" s="232"/>
      <c r="EU174" s="232"/>
      <c r="EV174" s="232"/>
      <c r="EW174" s="232"/>
      <c r="EX174" s="232"/>
      <c r="EY174" s="232"/>
      <c r="EZ174" s="232"/>
      <c r="FA174" s="232"/>
      <c r="FB174" s="232"/>
      <c r="FC174" s="232"/>
      <c r="FD174" s="232"/>
      <c r="FE174" s="232"/>
      <c r="FF174" s="232"/>
      <c r="FG174" s="232"/>
      <c r="FH174" s="232"/>
      <c r="FI174" s="232"/>
      <c r="FJ174" s="232"/>
      <c r="FK174" s="232"/>
      <c r="FL174" s="232"/>
      <c r="FM174" s="232"/>
      <c r="FN174" s="232"/>
      <c r="FO174" s="232"/>
      <c r="FP174" s="232"/>
      <c r="FQ174" s="232"/>
      <c r="FR174" s="232"/>
      <c r="FS174" s="232"/>
      <c r="FT174" s="232"/>
      <c r="FU174" s="232"/>
      <c r="FV174" s="232"/>
      <c r="FW174" s="232"/>
      <c r="FX174" s="232"/>
      <c r="FY174" s="232"/>
      <c r="FZ174" s="232"/>
      <c r="GA174" s="232"/>
      <c r="GB174" s="232"/>
      <c r="GC174" s="232"/>
      <c r="GD174" s="232"/>
      <c r="GE174" s="232"/>
      <c r="GF174" s="232"/>
      <c r="GG174" s="232"/>
      <c r="GH174" s="232"/>
      <c r="GI174" s="232"/>
      <c r="GJ174" s="232"/>
      <c r="GK174" s="232"/>
      <c r="GL174" s="232"/>
      <c r="GM174" s="232"/>
      <c r="GN174" s="232"/>
      <c r="GO174" s="232"/>
      <c r="GP174" s="232"/>
      <c r="GQ174" s="232"/>
      <c r="GR174" s="232"/>
    </row>
    <row r="175" spans="8:200" x14ac:dyDescent="0.2">
      <c r="H175" s="231"/>
      <c r="I175" s="231"/>
      <c r="J175" s="231"/>
      <c r="K175" s="231"/>
      <c r="L175" s="231"/>
      <c r="M175" s="231"/>
      <c r="N175" s="231"/>
      <c r="O175" s="231"/>
      <c r="P175" s="231"/>
      <c r="Q175" s="231"/>
      <c r="R175" s="231"/>
      <c r="S175" s="231"/>
      <c r="T175" s="231"/>
      <c r="U175" s="231"/>
      <c r="V175" s="231"/>
      <c r="W175" s="231"/>
      <c r="X175" s="231"/>
      <c r="Y175" s="231"/>
      <c r="Z175" s="231"/>
      <c r="AA175" s="231"/>
      <c r="AB175" s="231"/>
      <c r="AC175" s="231"/>
      <c r="AD175" s="231"/>
      <c r="AE175" s="231"/>
      <c r="AF175" s="231"/>
      <c r="AG175" s="231"/>
      <c r="AH175" s="231"/>
      <c r="AI175" s="231"/>
      <c r="AJ175" s="231"/>
      <c r="AK175" s="231"/>
      <c r="AL175" s="231"/>
      <c r="AM175" s="231"/>
      <c r="AN175" s="231"/>
      <c r="AO175" s="231"/>
      <c r="AP175" s="231"/>
      <c r="AQ175" s="231"/>
      <c r="AR175" s="231"/>
      <c r="AS175" s="231"/>
      <c r="AT175" s="231"/>
      <c r="AU175" s="231"/>
      <c r="AV175" s="231"/>
      <c r="AW175" s="231"/>
      <c r="AX175" s="231"/>
      <c r="AY175" s="231"/>
      <c r="AZ175" s="231"/>
      <c r="BA175" s="231"/>
      <c r="BB175" s="231"/>
      <c r="BC175" s="231"/>
      <c r="BD175" s="231"/>
      <c r="BE175" s="231"/>
      <c r="BF175" s="231"/>
      <c r="BG175" s="231"/>
      <c r="BH175" s="231"/>
      <c r="BI175" s="231"/>
      <c r="BJ175" s="231"/>
      <c r="BK175" s="231"/>
      <c r="BL175" s="231"/>
      <c r="BM175" s="231"/>
      <c r="BN175" s="231"/>
      <c r="BO175" s="231"/>
      <c r="BP175" s="231"/>
      <c r="BQ175" s="231"/>
      <c r="BR175" s="231"/>
      <c r="BS175" s="231"/>
      <c r="BT175" s="231"/>
      <c r="BU175" s="231"/>
      <c r="BV175" s="231"/>
      <c r="BW175" s="231"/>
      <c r="BX175" s="231"/>
      <c r="BY175" s="231"/>
      <c r="BZ175" s="231"/>
      <c r="CA175" s="231"/>
      <c r="CB175" s="231"/>
      <c r="CC175" s="231"/>
      <c r="CD175" s="231"/>
      <c r="CE175" s="231"/>
      <c r="CF175" s="231"/>
      <c r="CG175" s="231"/>
      <c r="CH175" s="231"/>
      <c r="CI175" s="231"/>
      <c r="CJ175" s="231"/>
      <c r="CK175" s="231"/>
      <c r="CL175" s="231"/>
      <c r="CM175" s="231"/>
      <c r="CN175" s="231"/>
      <c r="CO175" s="231"/>
      <c r="CP175" s="231"/>
      <c r="CQ175" s="231"/>
      <c r="CR175" s="231"/>
      <c r="CS175" s="231"/>
      <c r="CT175" s="231"/>
      <c r="CU175" s="231"/>
      <c r="CV175" s="231"/>
      <c r="CW175" s="231"/>
      <c r="CX175" s="231"/>
      <c r="CY175" s="231"/>
      <c r="DA175" s="232"/>
      <c r="DB175" s="232"/>
      <c r="DC175" s="232"/>
      <c r="DD175" s="232"/>
      <c r="DE175" s="232"/>
      <c r="DF175" s="232"/>
      <c r="DG175" s="232"/>
      <c r="DH175" s="232"/>
      <c r="DI175" s="232"/>
      <c r="DJ175" s="232"/>
      <c r="DK175" s="232"/>
      <c r="DL175" s="232"/>
      <c r="DM175" s="232"/>
      <c r="DN175" s="232"/>
      <c r="DO175" s="232"/>
      <c r="DP175" s="232"/>
      <c r="DQ175" s="232"/>
      <c r="DR175" s="232"/>
      <c r="DS175" s="232"/>
      <c r="DT175" s="232"/>
      <c r="DU175" s="232"/>
      <c r="DV175" s="232"/>
      <c r="DW175" s="232"/>
      <c r="DX175" s="232"/>
      <c r="DY175" s="232"/>
      <c r="DZ175" s="232"/>
      <c r="EA175" s="232"/>
      <c r="EB175" s="232"/>
      <c r="EC175" s="232"/>
      <c r="ED175" s="232"/>
      <c r="EE175" s="232"/>
      <c r="EF175" s="232"/>
      <c r="EG175" s="232"/>
      <c r="EH175" s="232"/>
      <c r="EI175" s="232"/>
      <c r="EJ175" s="232"/>
      <c r="EK175" s="232"/>
      <c r="EL175" s="232"/>
      <c r="EM175" s="232"/>
      <c r="EN175" s="232"/>
      <c r="EO175" s="232"/>
      <c r="EP175" s="232"/>
      <c r="EQ175" s="232"/>
      <c r="ER175" s="232"/>
      <c r="ES175" s="232"/>
      <c r="ET175" s="232"/>
      <c r="EU175" s="232"/>
      <c r="EV175" s="232"/>
      <c r="EW175" s="232"/>
      <c r="EX175" s="232"/>
      <c r="EY175" s="232"/>
      <c r="EZ175" s="232"/>
      <c r="FA175" s="232"/>
      <c r="FB175" s="232"/>
      <c r="FC175" s="232"/>
      <c r="FD175" s="232"/>
      <c r="FE175" s="232"/>
      <c r="FF175" s="232"/>
      <c r="FG175" s="232"/>
      <c r="FH175" s="232"/>
      <c r="FI175" s="232"/>
      <c r="FJ175" s="232"/>
      <c r="FK175" s="232"/>
      <c r="FL175" s="232"/>
      <c r="FM175" s="232"/>
      <c r="FN175" s="232"/>
      <c r="FO175" s="232"/>
      <c r="FP175" s="232"/>
      <c r="FQ175" s="232"/>
      <c r="FR175" s="232"/>
      <c r="FS175" s="232"/>
      <c r="FT175" s="232"/>
      <c r="FU175" s="232"/>
      <c r="FV175" s="232"/>
      <c r="FW175" s="232"/>
      <c r="FX175" s="232"/>
      <c r="FY175" s="232"/>
      <c r="FZ175" s="232"/>
      <c r="GA175" s="232"/>
      <c r="GB175" s="232"/>
      <c r="GC175" s="232"/>
      <c r="GD175" s="232"/>
      <c r="GE175" s="232"/>
      <c r="GF175" s="232"/>
      <c r="GG175" s="232"/>
      <c r="GH175" s="232"/>
      <c r="GI175" s="232"/>
      <c r="GJ175" s="232"/>
      <c r="GK175" s="232"/>
      <c r="GL175" s="232"/>
      <c r="GM175" s="232"/>
      <c r="GN175" s="232"/>
      <c r="GO175" s="232"/>
      <c r="GP175" s="232"/>
      <c r="GQ175" s="232"/>
      <c r="GR175" s="232"/>
    </row>
    <row r="176" spans="8:200" x14ac:dyDescent="0.2">
      <c r="H176" s="231"/>
      <c r="I176" s="231"/>
      <c r="J176" s="231"/>
      <c r="K176" s="231"/>
      <c r="L176" s="231"/>
      <c r="M176" s="231"/>
      <c r="N176" s="231"/>
      <c r="O176" s="231"/>
      <c r="P176" s="231"/>
      <c r="Q176" s="231"/>
      <c r="R176" s="231"/>
      <c r="S176" s="231"/>
      <c r="T176" s="231"/>
      <c r="U176" s="231"/>
      <c r="V176" s="231"/>
      <c r="W176" s="231"/>
      <c r="X176" s="231"/>
      <c r="Y176" s="231"/>
      <c r="Z176" s="231"/>
      <c r="AA176" s="231"/>
      <c r="AB176" s="231"/>
      <c r="AC176" s="231"/>
      <c r="AD176" s="231"/>
      <c r="AE176" s="231"/>
      <c r="AF176" s="231"/>
      <c r="AG176" s="231"/>
      <c r="AH176" s="231"/>
      <c r="AI176" s="231"/>
      <c r="AJ176" s="231"/>
      <c r="AK176" s="231"/>
      <c r="AL176" s="231"/>
      <c r="AM176" s="231"/>
      <c r="AN176" s="231"/>
      <c r="AO176" s="231"/>
      <c r="AP176" s="231"/>
      <c r="AQ176" s="231"/>
      <c r="AR176" s="231"/>
      <c r="AS176" s="231"/>
      <c r="AT176" s="231"/>
      <c r="AU176" s="231"/>
      <c r="AV176" s="231"/>
      <c r="AW176" s="231"/>
      <c r="AX176" s="231"/>
      <c r="AY176" s="231"/>
      <c r="AZ176" s="231"/>
      <c r="BA176" s="231"/>
      <c r="BB176" s="231"/>
      <c r="BC176" s="231"/>
      <c r="BD176" s="231"/>
      <c r="BE176" s="231"/>
      <c r="BF176" s="231"/>
      <c r="BG176" s="231"/>
      <c r="BH176" s="231"/>
      <c r="BI176" s="231"/>
      <c r="BJ176" s="231"/>
      <c r="BK176" s="231"/>
      <c r="BL176" s="231"/>
      <c r="BM176" s="231"/>
      <c r="BN176" s="231"/>
      <c r="BO176" s="231"/>
      <c r="BP176" s="231"/>
      <c r="BQ176" s="231"/>
      <c r="BR176" s="231"/>
      <c r="BS176" s="231"/>
      <c r="BT176" s="231"/>
      <c r="BU176" s="231"/>
      <c r="BV176" s="231"/>
      <c r="BW176" s="231"/>
      <c r="BX176" s="231"/>
      <c r="BY176" s="231"/>
      <c r="BZ176" s="231"/>
      <c r="CA176" s="231"/>
      <c r="CB176" s="231"/>
      <c r="CC176" s="231"/>
      <c r="CD176" s="231"/>
      <c r="CE176" s="231"/>
      <c r="CF176" s="231"/>
      <c r="CG176" s="231"/>
      <c r="CH176" s="231"/>
      <c r="CI176" s="231"/>
      <c r="CJ176" s="231"/>
      <c r="CK176" s="231"/>
      <c r="CL176" s="231"/>
      <c r="CM176" s="231"/>
      <c r="CN176" s="231"/>
      <c r="CO176" s="231"/>
      <c r="CP176" s="231"/>
      <c r="CQ176" s="231"/>
      <c r="CR176" s="231"/>
      <c r="CS176" s="231"/>
      <c r="CT176" s="231"/>
      <c r="CU176" s="231"/>
      <c r="CV176" s="231"/>
      <c r="CW176" s="231"/>
      <c r="CX176" s="231"/>
      <c r="CY176" s="231"/>
      <c r="DA176" s="232"/>
      <c r="DB176" s="232"/>
      <c r="DC176" s="232"/>
      <c r="DD176" s="232"/>
      <c r="DE176" s="232"/>
      <c r="DF176" s="232"/>
      <c r="DG176" s="232"/>
      <c r="DH176" s="232"/>
      <c r="DI176" s="232"/>
      <c r="DJ176" s="232"/>
      <c r="DK176" s="232"/>
      <c r="DL176" s="232"/>
      <c r="DM176" s="232"/>
      <c r="DN176" s="232"/>
      <c r="DO176" s="232"/>
      <c r="DP176" s="232"/>
      <c r="DQ176" s="232"/>
      <c r="DR176" s="232"/>
      <c r="DS176" s="232"/>
      <c r="DT176" s="232"/>
      <c r="DU176" s="232"/>
      <c r="DV176" s="232"/>
      <c r="DW176" s="232"/>
      <c r="DX176" s="232"/>
      <c r="DY176" s="232"/>
      <c r="DZ176" s="232"/>
      <c r="EA176" s="232"/>
      <c r="EB176" s="232"/>
      <c r="EC176" s="232"/>
      <c r="ED176" s="232"/>
      <c r="EE176" s="232"/>
      <c r="EF176" s="232"/>
      <c r="EG176" s="232"/>
      <c r="EH176" s="232"/>
      <c r="EI176" s="232"/>
      <c r="EJ176" s="232"/>
      <c r="EK176" s="232"/>
      <c r="EL176" s="232"/>
      <c r="EM176" s="232"/>
      <c r="EN176" s="232"/>
      <c r="EO176" s="232"/>
      <c r="EP176" s="232"/>
      <c r="EQ176" s="232"/>
      <c r="ER176" s="232"/>
      <c r="ES176" s="232"/>
      <c r="ET176" s="232"/>
      <c r="EU176" s="232"/>
      <c r="EV176" s="232"/>
      <c r="EW176" s="232"/>
      <c r="EX176" s="232"/>
      <c r="EY176" s="232"/>
      <c r="EZ176" s="232"/>
      <c r="FA176" s="232"/>
      <c r="FB176" s="232"/>
      <c r="FC176" s="232"/>
      <c r="FD176" s="232"/>
      <c r="FE176" s="232"/>
      <c r="FF176" s="232"/>
      <c r="FG176" s="232"/>
      <c r="FH176" s="232"/>
      <c r="FI176" s="232"/>
      <c r="FJ176" s="232"/>
      <c r="FK176" s="232"/>
      <c r="FL176" s="232"/>
      <c r="FM176" s="232"/>
      <c r="FN176" s="232"/>
      <c r="FO176" s="232"/>
      <c r="FP176" s="232"/>
      <c r="FQ176" s="232"/>
      <c r="FR176" s="232"/>
      <c r="FS176" s="232"/>
      <c r="FT176" s="232"/>
      <c r="FU176" s="232"/>
      <c r="FV176" s="232"/>
      <c r="FW176" s="232"/>
      <c r="FX176" s="232"/>
      <c r="FY176" s="232"/>
      <c r="FZ176" s="232"/>
      <c r="GA176" s="232"/>
      <c r="GB176" s="232"/>
      <c r="GC176" s="232"/>
      <c r="GD176" s="232"/>
      <c r="GE176" s="232"/>
      <c r="GF176" s="232"/>
      <c r="GG176" s="232"/>
      <c r="GH176" s="232"/>
      <c r="GI176" s="232"/>
      <c r="GJ176" s="232"/>
      <c r="GK176" s="232"/>
      <c r="GL176" s="232"/>
      <c r="GM176" s="232"/>
      <c r="GN176" s="232"/>
      <c r="GO176" s="232"/>
      <c r="GP176" s="232"/>
      <c r="GQ176" s="232"/>
      <c r="GR176" s="232"/>
    </row>
    <row r="177" spans="8:200" x14ac:dyDescent="0.2">
      <c r="H177" s="231"/>
      <c r="I177" s="231"/>
      <c r="J177" s="231"/>
      <c r="K177" s="231"/>
      <c r="L177" s="231"/>
      <c r="M177" s="231"/>
      <c r="N177" s="231"/>
      <c r="O177" s="231"/>
      <c r="P177" s="231"/>
      <c r="Q177" s="231"/>
      <c r="R177" s="231"/>
      <c r="S177" s="231"/>
      <c r="T177" s="231"/>
      <c r="U177" s="231"/>
      <c r="V177" s="231"/>
      <c r="W177" s="231"/>
      <c r="X177" s="231"/>
      <c r="Y177" s="231"/>
      <c r="Z177" s="231"/>
      <c r="AA177" s="231"/>
      <c r="AB177" s="231"/>
      <c r="AC177" s="231"/>
      <c r="AD177" s="231"/>
      <c r="AE177" s="231"/>
      <c r="AF177" s="231"/>
      <c r="AG177" s="231"/>
      <c r="AH177" s="231"/>
      <c r="AI177" s="231"/>
      <c r="AJ177" s="231"/>
      <c r="AK177" s="231"/>
      <c r="AL177" s="231"/>
      <c r="AM177" s="231"/>
      <c r="AN177" s="231"/>
      <c r="AO177" s="231"/>
      <c r="AP177" s="231"/>
      <c r="AQ177" s="231"/>
      <c r="AR177" s="231"/>
      <c r="AS177" s="231"/>
      <c r="AT177" s="231"/>
      <c r="AU177" s="231"/>
      <c r="AV177" s="231"/>
      <c r="AW177" s="231"/>
      <c r="AX177" s="231"/>
      <c r="AY177" s="231"/>
      <c r="AZ177" s="231"/>
      <c r="BA177" s="231"/>
      <c r="BB177" s="231"/>
      <c r="BC177" s="231"/>
      <c r="BD177" s="231"/>
      <c r="BE177" s="231"/>
      <c r="BF177" s="231"/>
      <c r="BG177" s="231"/>
      <c r="BH177" s="231"/>
      <c r="BI177" s="231"/>
      <c r="BJ177" s="231"/>
      <c r="BK177" s="231"/>
      <c r="BL177" s="231"/>
      <c r="BM177" s="231"/>
      <c r="BN177" s="231"/>
      <c r="BO177" s="231"/>
      <c r="BP177" s="231"/>
      <c r="BQ177" s="231"/>
      <c r="BR177" s="231"/>
      <c r="BS177" s="231"/>
      <c r="BT177" s="231"/>
      <c r="BU177" s="231"/>
      <c r="BV177" s="231"/>
      <c r="BW177" s="231"/>
      <c r="BX177" s="231"/>
      <c r="BY177" s="231"/>
      <c r="BZ177" s="231"/>
      <c r="CA177" s="231"/>
      <c r="CB177" s="231"/>
      <c r="CC177" s="231"/>
      <c r="CD177" s="231"/>
      <c r="CE177" s="231"/>
      <c r="CF177" s="231"/>
      <c r="CG177" s="231"/>
      <c r="CH177" s="231"/>
      <c r="CI177" s="231"/>
      <c r="CJ177" s="231"/>
      <c r="CK177" s="231"/>
      <c r="CL177" s="231"/>
      <c r="CM177" s="231"/>
      <c r="CN177" s="231"/>
      <c r="CO177" s="231"/>
      <c r="CP177" s="231"/>
      <c r="CQ177" s="231"/>
      <c r="CR177" s="231"/>
      <c r="CS177" s="231"/>
      <c r="CT177" s="231"/>
      <c r="CU177" s="231"/>
      <c r="CV177" s="231"/>
      <c r="CW177" s="231"/>
      <c r="CX177" s="231"/>
      <c r="CY177" s="231"/>
      <c r="DA177" s="232"/>
      <c r="DB177" s="232"/>
      <c r="DC177" s="232"/>
      <c r="DD177" s="232"/>
      <c r="DE177" s="232"/>
      <c r="DF177" s="232"/>
      <c r="DG177" s="232"/>
      <c r="DH177" s="232"/>
      <c r="DI177" s="232"/>
      <c r="DJ177" s="232"/>
      <c r="DK177" s="232"/>
      <c r="DL177" s="232"/>
      <c r="DM177" s="232"/>
      <c r="DN177" s="232"/>
      <c r="DO177" s="232"/>
      <c r="DP177" s="232"/>
      <c r="DQ177" s="232"/>
      <c r="DR177" s="232"/>
      <c r="DS177" s="232"/>
      <c r="DT177" s="232"/>
      <c r="DU177" s="232"/>
      <c r="DV177" s="232"/>
      <c r="DW177" s="232"/>
      <c r="DX177" s="232"/>
      <c r="DY177" s="232"/>
      <c r="DZ177" s="232"/>
      <c r="EA177" s="232"/>
      <c r="EB177" s="232"/>
      <c r="EC177" s="232"/>
      <c r="ED177" s="232"/>
      <c r="EE177" s="232"/>
      <c r="EF177" s="232"/>
      <c r="EG177" s="232"/>
      <c r="EH177" s="232"/>
      <c r="EI177" s="232"/>
      <c r="EJ177" s="232"/>
      <c r="EK177" s="232"/>
      <c r="EL177" s="232"/>
      <c r="EM177" s="232"/>
      <c r="EN177" s="232"/>
      <c r="EO177" s="232"/>
      <c r="EP177" s="232"/>
      <c r="EQ177" s="232"/>
      <c r="ER177" s="232"/>
      <c r="ES177" s="232"/>
      <c r="ET177" s="232"/>
      <c r="EU177" s="232"/>
      <c r="EV177" s="232"/>
      <c r="EW177" s="232"/>
      <c r="EX177" s="232"/>
      <c r="EY177" s="232"/>
      <c r="EZ177" s="232"/>
      <c r="FA177" s="232"/>
      <c r="FB177" s="232"/>
      <c r="FC177" s="232"/>
      <c r="FD177" s="232"/>
      <c r="FE177" s="232"/>
      <c r="FF177" s="232"/>
      <c r="FG177" s="232"/>
      <c r="FH177" s="232"/>
      <c r="FI177" s="232"/>
      <c r="FJ177" s="232"/>
      <c r="FK177" s="232"/>
      <c r="FL177" s="232"/>
      <c r="FM177" s="232"/>
      <c r="FN177" s="232"/>
      <c r="FO177" s="232"/>
      <c r="FP177" s="232"/>
      <c r="FQ177" s="232"/>
      <c r="FR177" s="232"/>
      <c r="FS177" s="232"/>
      <c r="FT177" s="232"/>
      <c r="FU177" s="232"/>
      <c r="FV177" s="232"/>
      <c r="FW177" s="232"/>
      <c r="FX177" s="232"/>
      <c r="FY177" s="232"/>
      <c r="FZ177" s="232"/>
      <c r="GA177" s="232"/>
      <c r="GB177" s="232"/>
      <c r="GC177" s="232"/>
      <c r="GD177" s="232"/>
      <c r="GE177" s="232"/>
      <c r="GF177" s="232"/>
      <c r="GG177" s="232"/>
      <c r="GH177" s="232"/>
      <c r="GI177" s="232"/>
      <c r="GJ177" s="232"/>
      <c r="GK177" s="232"/>
      <c r="GL177" s="232"/>
      <c r="GM177" s="232"/>
      <c r="GN177" s="232"/>
      <c r="GO177" s="232"/>
      <c r="GP177" s="232"/>
      <c r="GQ177" s="232"/>
      <c r="GR177" s="232"/>
    </row>
    <row r="178" spans="8:200" x14ac:dyDescent="0.2">
      <c r="H178" s="231"/>
      <c r="I178" s="231"/>
      <c r="J178" s="231"/>
      <c r="K178" s="231"/>
      <c r="L178" s="231"/>
      <c r="M178" s="231"/>
      <c r="N178" s="231"/>
      <c r="O178" s="231"/>
      <c r="P178" s="231"/>
      <c r="Q178" s="231"/>
      <c r="R178" s="231"/>
      <c r="S178" s="231"/>
      <c r="T178" s="231"/>
      <c r="U178" s="231"/>
      <c r="V178" s="231"/>
      <c r="W178" s="231"/>
      <c r="X178" s="231"/>
      <c r="Y178" s="231"/>
      <c r="Z178" s="231"/>
      <c r="AA178" s="231"/>
      <c r="AB178" s="231"/>
      <c r="AC178" s="231"/>
      <c r="AD178" s="231"/>
      <c r="AE178" s="231"/>
      <c r="AF178" s="231"/>
      <c r="AG178" s="231"/>
      <c r="AH178" s="231"/>
      <c r="AI178" s="231"/>
      <c r="AJ178" s="231"/>
      <c r="AK178" s="231"/>
      <c r="AL178" s="231"/>
      <c r="AM178" s="231"/>
      <c r="AN178" s="231"/>
      <c r="AO178" s="231"/>
      <c r="AP178" s="231"/>
      <c r="AQ178" s="231"/>
      <c r="AR178" s="231"/>
      <c r="AS178" s="231"/>
      <c r="AT178" s="231"/>
      <c r="AU178" s="231"/>
      <c r="AV178" s="231"/>
      <c r="AW178" s="231"/>
      <c r="AX178" s="231"/>
      <c r="AY178" s="231"/>
      <c r="AZ178" s="231"/>
      <c r="BA178" s="231"/>
      <c r="BB178" s="231"/>
      <c r="BC178" s="231"/>
      <c r="BD178" s="231"/>
      <c r="BE178" s="231"/>
      <c r="BF178" s="231"/>
      <c r="BG178" s="231"/>
      <c r="BH178" s="231"/>
      <c r="BI178" s="231"/>
      <c r="BJ178" s="231"/>
      <c r="BK178" s="231"/>
      <c r="BL178" s="231"/>
      <c r="BM178" s="231"/>
      <c r="BN178" s="231"/>
      <c r="BO178" s="231"/>
      <c r="BP178" s="231"/>
      <c r="BQ178" s="231"/>
      <c r="BR178" s="231"/>
      <c r="BS178" s="231"/>
      <c r="BT178" s="231"/>
      <c r="BU178" s="231"/>
      <c r="BV178" s="231"/>
      <c r="BW178" s="231"/>
      <c r="BX178" s="231"/>
      <c r="BY178" s="231"/>
      <c r="BZ178" s="231"/>
      <c r="CA178" s="231"/>
      <c r="CB178" s="231"/>
      <c r="CC178" s="231"/>
      <c r="CD178" s="231"/>
      <c r="CE178" s="231"/>
      <c r="CF178" s="231"/>
      <c r="CG178" s="231"/>
      <c r="CH178" s="231"/>
      <c r="CI178" s="231"/>
      <c r="CJ178" s="231"/>
      <c r="CK178" s="231"/>
      <c r="CL178" s="231"/>
      <c r="CM178" s="231"/>
      <c r="CN178" s="231"/>
      <c r="CO178" s="231"/>
      <c r="CP178" s="231"/>
      <c r="CQ178" s="231"/>
      <c r="CR178" s="231"/>
      <c r="CS178" s="231"/>
      <c r="CT178" s="231"/>
      <c r="CU178" s="231"/>
      <c r="CV178" s="231"/>
      <c r="CW178" s="231"/>
      <c r="CX178" s="231"/>
      <c r="CY178" s="231"/>
      <c r="DA178" s="232"/>
      <c r="DB178" s="232"/>
      <c r="DC178" s="232"/>
      <c r="DD178" s="232"/>
      <c r="DE178" s="232"/>
      <c r="DF178" s="232"/>
      <c r="DG178" s="232"/>
      <c r="DH178" s="232"/>
      <c r="DI178" s="232"/>
      <c r="DJ178" s="232"/>
      <c r="DK178" s="232"/>
      <c r="DL178" s="232"/>
      <c r="DM178" s="232"/>
      <c r="DN178" s="232"/>
      <c r="DO178" s="232"/>
      <c r="DP178" s="232"/>
      <c r="DQ178" s="232"/>
      <c r="DR178" s="232"/>
      <c r="DS178" s="232"/>
      <c r="DT178" s="232"/>
      <c r="DU178" s="232"/>
      <c r="DV178" s="232"/>
      <c r="DW178" s="232"/>
      <c r="DX178" s="232"/>
      <c r="DY178" s="232"/>
      <c r="DZ178" s="232"/>
      <c r="EA178" s="232"/>
      <c r="EB178" s="232"/>
      <c r="EC178" s="232"/>
      <c r="ED178" s="232"/>
      <c r="EE178" s="232"/>
      <c r="EF178" s="232"/>
      <c r="EG178" s="232"/>
      <c r="EH178" s="232"/>
      <c r="EI178" s="232"/>
      <c r="EJ178" s="232"/>
      <c r="EK178" s="232"/>
      <c r="EL178" s="232"/>
      <c r="EM178" s="232"/>
      <c r="EN178" s="232"/>
      <c r="EO178" s="232"/>
      <c r="EP178" s="232"/>
      <c r="EQ178" s="232"/>
      <c r="ER178" s="232"/>
      <c r="ES178" s="232"/>
      <c r="ET178" s="232"/>
      <c r="EU178" s="232"/>
      <c r="EV178" s="232"/>
      <c r="EW178" s="232"/>
      <c r="EX178" s="232"/>
      <c r="EY178" s="232"/>
      <c r="EZ178" s="232"/>
      <c r="FA178" s="232"/>
      <c r="FB178" s="232"/>
      <c r="FC178" s="232"/>
      <c r="FD178" s="232"/>
      <c r="FE178" s="232"/>
      <c r="FF178" s="232"/>
      <c r="FG178" s="232"/>
      <c r="FH178" s="232"/>
      <c r="FI178" s="232"/>
      <c r="FJ178" s="232"/>
      <c r="FK178" s="232"/>
      <c r="FL178" s="232"/>
      <c r="FM178" s="232"/>
      <c r="FN178" s="232"/>
      <c r="FO178" s="232"/>
      <c r="FP178" s="232"/>
      <c r="FQ178" s="232"/>
      <c r="FR178" s="232"/>
      <c r="FS178" s="232"/>
      <c r="FT178" s="232"/>
      <c r="FU178" s="232"/>
      <c r="FV178" s="232"/>
      <c r="FW178" s="232"/>
      <c r="FX178" s="232"/>
      <c r="FY178" s="232"/>
      <c r="FZ178" s="232"/>
      <c r="GA178" s="232"/>
      <c r="GB178" s="232"/>
      <c r="GC178" s="232"/>
      <c r="GD178" s="232"/>
      <c r="GE178" s="232"/>
      <c r="GF178" s="232"/>
      <c r="GG178" s="232"/>
      <c r="GH178" s="232"/>
      <c r="GI178" s="232"/>
      <c r="GJ178" s="232"/>
      <c r="GK178" s="232"/>
      <c r="GL178" s="232"/>
      <c r="GM178" s="232"/>
      <c r="GN178" s="232"/>
      <c r="GO178" s="232"/>
      <c r="GP178" s="232"/>
      <c r="GQ178" s="232"/>
      <c r="GR178" s="232"/>
    </row>
    <row r="179" spans="8:200" x14ac:dyDescent="0.2">
      <c r="H179" s="231"/>
      <c r="I179" s="231"/>
      <c r="J179" s="231"/>
      <c r="K179" s="231"/>
      <c r="L179" s="231"/>
      <c r="M179" s="231"/>
      <c r="N179" s="231"/>
      <c r="O179" s="231"/>
      <c r="P179" s="231"/>
      <c r="Q179" s="231"/>
      <c r="R179" s="231"/>
      <c r="S179" s="231"/>
      <c r="T179" s="231"/>
      <c r="U179" s="231"/>
      <c r="V179" s="231"/>
      <c r="W179" s="231"/>
      <c r="X179" s="231"/>
      <c r="Y179" s="231"/>
      <c r="Z179" s="231"/>
      <c r="AA179" s="231"/>
      <c r="AB179" s="231"/>
      <c r="AC179" s="231"/>
      <c r="AD179" s="231"/>
      <c r="AE179" s="231"/>
      <c r="AF179" s="231"/>
      <c r="AG179" s="231"/>
      <c r="AH179" s="231"/>
      <c r="AI179" s="231"/>
      <c r="AJ179" s="231"/>
      <c r="AK179" s="231"/>
      <c r="AL179" s="231"/>
      <c r="AM179" s="231"/>
      <c r="AN179" s="231"/>
      <c r="AO179" s="231"/>
      <c r="AP179" s="231"/>
      <c r="AQ179" s="231"/>
      <c r="AR179" s="231"/>
      <c r="AS179" s="231"/>
      <c r="AT179" s="231"/>
      <c r="AU179" s="231"/>
      <c r="AV179" s="231"/>
      <c r="AW179" s="231"/>
      <c r="AX179" s="231"/>
      <c r="AY179" s="231"/>
      <c r="AZ179" s="231"/>
      <c r="BA179" s="231"/>
      <c r="BB179" s="231"/>
      <c r="BC179" s="231"/>
      <c r="BD179" s="231"/>
      <c r="BE179" s="231"/>
      <c r="BF179" s="231"/>
      <c r="BG179" s="231"/>
      <c r="BH179" s="231"/>
      <c r="BI179" s="231"/>
      <c r="BJ179" s="231"/>
      <c r="BK179" s="231"/>
      <c r="BL179" s="231"/>
      <c r="BM179" s="231"/>
      <c r="BN179" s="231"/>
      <c r="BO179" s="231"/>
      <c r="BP179" s="231"/>
      <c r="BQ179" s="231"/>
      <c r="BR179" s="231"/>
      <c r="BS179" s="231"/>
      <c r="BT179" s="231"/>
      <c r="BU179" s="231"/>
      <c r="BV179" s="231"/>
      <c r="BW179" s="231"/>
      <c r="BX179" s="231"/>
      <c r="BY179" s="231"/>
      <c r="BZ179" s="231"/>
      <c r="CA179" s="231"/>
      <c r="CB179" s="231"/>
      <c r="CC179" s="231"/>
      <c r="CD179" s="231"/>
      <c r="CE179" s="231"/>
      <c r="CF179" s="231"/>
      <c r="CG179" s="231"/>
      <c r="CH179" s="231"/>
      <c r="CI179" s="231"/>
      <c r="CJ179" s="231"/>
      <c r="CK179" s="231"/>
      <c r="CL179" s="231"/>
      <c r="CM179" s="231"/>
      <c r="CN179" s="231"/>
      <c r="CO179" s="231"/>
      <c r="CP179" s="231"/>
      <c r="CQ179" s="231"/>
      <c r="CR179" s="231"/>
      <c r="CS179" s="231"/>
      <c r="CT179" s="231"/>
      <c r="CU179" s="231"/>
      <c r="CV179" s="231"/>
      <c r="CW179" s="231"/>
      <c r="CX179" s="231"/>
      <c r="CY179" s="231"/>
      <c r="DA179" s="232"/>
      <c r="DB179" s="232"/>
      <c r="DC179" s="232"/>
      <c r="DD179" s="232"/>
      <c r="DE179" s="232"/>
      <c r="DF179" s="232"/>
      <c r="DG179" s="232"/>
      <c r="DH179" s="232"/>
      <c r="DI179" s="232"/>
      <c r="DJ179" s="232"/>
      <c r="DK179" s="232"/>
      <c r="DL179" s="232"/>
      <c r="DM179" s="232"/>
      <c r="DN179" s="232"/>
      <c r="DO179" s="232"/>
      <c r="DP179" s="232"/>
      <c r="DQ179" s="232"/>
      <c r="DR179" s="232"/>
      <c r="DS179" s="232"/>
      <c r="DT179" s="232"/>
      <c r="DU179" s="232"/>
      <c r="DV179" s="232"/>
      <c r="DW179" s="232"/>
      <c r="DX179" s="232"/>
      <c r="DY179" s="232"/>
      <c r="DZ179" s="232"/>
      <c r="EA179" s="232"/>
      <c r="EB179" s="232"/>
      <c r="EC179" s="232"/>
      <c r="ED179" s="232"/>
      <c r="EE179" s="232"/>
      <c r="EF179" s="232"/>
      <c r="EG179" s="232"/>
      <c r="EH179" s="232"/>
      <c r="EI179" s="232"/>
      <c r="EJ179" s="232"/>
      <c r="EK179" s="232"/>
      <c r="EL179" s="232"/>
      <c r="EM179" s="232"/>
      <c r="EN179" s="232"/>
      <c r="EO179" s="232"/>
      <c r="EP179" s="232"/>
      <c r="EQ179" s="232"/>
      <c r="ER179" s="232"/>
      <c r="ES179" s="232"/>
      <c r="ET179" s="232"/>
      <c r="EU179" s="232"/>
      <c r="EV179" s="232"/>
      <c r="EW179" s="232"/>
      <c r="EX179" s="232"/>
      <c r="EY179" s="232"/>
      <c r="EZ179" s="232"/>
      <c r="FA179" s="232"/>
      <c r="FB179" s="232"/>
      <c r="FC179" s="232"/>
      <c r="FD179" s="232"/>
      <c r="FE179" s="232"/>
      <c r="FF179" s="232"/>
      <c r="FG179" s="232"/>
      <c r="FH179" s="232"/>
      <c r="FI179" s="232"/>
      <c r="FJ179" s="232"/>
      <c r="FK179" s="232"/>
      <c r="FL179" s="232"/>
      <c r="FM179" s="232"/>
      <c r="FN179" s="232"/>
      <c r="FO179" s="232"/>
      <c r="FP179" s="232"/>
      <c r="FQ179" s="232"/>
      <c r="FR179" s="232"/>
      <c r="FS179" s="232"/>
      <c r="FT179" s="232"/>
      <c r="FU179" s="232"/>
      <c r="FV179" s="232"/>
      <c r="FW179" s="232"/>
      <c r="FX179" s="232"/>
      <c r="FY179" s="232"/>
      <c r="FZ179" s="232"/>
      <c r="GA179" s="232"/>
      <c r="GB179" s="232"/>
      <c r="GC179" s="232"/>
      <c r="GD179" s="232"/>
      <c r="GE179" s="232"/>
      <c r="GF179" s="232"/>
      <c r="GG179" s="232"/>
      <c r="GH179" s="232"/>
      <c r="GI179" s="232"/>
      <c r="GJ179" s="232"/>
      <c r="GK179" s="232"/>
      <c r="GL179" s="232"/>
      <c r="GM179" s="232"/>
      <c r="GN179" s="232"/>
      <c r="GO179" s="232"/>
      <c r="GP179" s="232"/>
      <c r="GQ179" s="232"/>
      <c r="GR179" s="232"/>
    </row>
    <row r="180" spans="8:200" x14ac:dyDescent="0.2">
      <c r="H180" s="231"/>
      <c r="I180" s="231"/>
      <c r="J180" s="231"/>
      <c r="K180" s="231"/>
      <c r="L180" s="231"/>
      <c r="M180" s="231"/>
      <c r="N180" s="231"/>
      <c r="O180" s="231"/>
      <c r="P180" s="231"/>
      <c r="Q180" s="231"/>
      <c r="R180" s="231"/>
      <c r="S180" s="231"/>
      <c r="T180" s="231"/>
      <c r="U180" s="231"/>
      <c r="V180" s="231"/>
      <c r="W180" s="231"/>
      <c r="X180" s="231"/>
      <c r="Y180" s="231"/>
      <c r="Z180" s="231"/>
      <c r="AA180" s="231"/>
      <c r="AB180" s="231"/>
      <c r="AC180" s="231"/>
      <c r="AD180" s="231"/>
      <c r="AE180" s="231"/>
      <c r="AF180" s="231"/>
      <c r="AG180" s="231"/>
      <c r="AH180" s="231"/>
      <c r="AI180" s="231"/>
      <c r="AJ180" s="231"/>
      <c r="AK180" s="231"/>
      <c r="AL180" s="231"/>
      <c r="AM180" s="231"/>
      <c r="AN180" s="231"/>
      <c r="AO180" s="231"/>
      <c r="AP180" s="231"/>
      <c r="AQ180" s="231"/>
      <c r="AR180" s="231"/>
      <c r="AS180" s="231"/>
      <c r="AT180" s="231"/>
      <c r="AU180" s="231"/>
      <c r="AV180" s="231"/>
      <c r="AW180" s="231"/>
      <c r="AX180" s="231"/>
      <c r="AY180" s="231"/>
      <c r="AZ180" s="231"/>
      <c r="BA180" s="231"/>
      <c r="BB180" s="231"/>
      <c r="BC180" s="231"/>
      <c r="BD180" s="231"/>
      <c r="BE180" s="231"/>
      <c r="BF180" s="231"/>
      <c r="BG180" s="231"/>
      <c r="BH180" s="231"/>
      <c r="BI180" s="231"/>
      <c r="BJ180" s="231"/>
      <c r="BK180" s="231"/>
      <c r="BL180" s="231"/>
      <c r="BM180" s="231"/>
      <c r="BN180" s="231"/>
      <c r="BO180" s="231"/>
      <c r="BP180" s="231"/>
      <c r="BQ180" s="231"/>
      <c r="BR180" s="231"/>
      <c r="BS180" s="231"/>
      <c r="BT180" s="231"/>
      <c r="BU180" s="231"/>
      <c r="BV180" s="231"/>
      <c r="BW180" s="231"/>
      <c r="BX180" s="231"/>
      <c r="BY180" s="231"/>
      <c r="BZ180" s="231"/>
      <c r="CA180" s="231"/>
      <c r="CB180" s="231"/>
      <c r="CC180" s="231"/>
      <c r="CD180" s="231"/>
      <c r="CE180" s="231"/>
      <c r="CF180" s="231"/>
      <c r="CG180" s="231"/>
      <c r="CH180" s="231"/>
      <c r="CI180" s="231"/>
      <c r="CJ180" s="231"/>
      <c r="CK180" s="231"/>
      <c r="CL180" s="231"/>
      <c r="CM180" s="231"/>
      <c r="CN180" s="231"/>
      <c r="CO180" s="231"/>
      <c r="CP180" s="231"/>
      <c r="CQ180" s="231"/>
      <c r="CR180" s="231"/>
      <c r="CS180" s="231"/>
      <c r="CT180" s="231"/>
      <c r="CU180" s="231"/>
      <c r="CV180" s="231"/>
      <c r="CW180" s="231"/>
      <c r="CX180" s="231"/>
      <c r="CY180" s="231"/>
      <c r="DA180" s="232"/>
      <c r="DB180" s="232"/>
      <c r="DC180" s="232"/>
      <c r="DD180" s="232"/>
      <c r="DE180" s="232"/>
      <c r="DF180" s="232"/>
      <c r="DG180" s="232"/>
      <c r="DH180" s="232"/>
      <c r="DI180" s="232"/>
      <c r="DJ180" s="232"/>
      <c r="DK180" s="232"/>
      <c r="DL180" s="232"/>
      <c r="DM180" s="232"/>
      <c r="DN180" s="232"/>
      <c r="DO180" s="232"/>
      <c r="DP180" s="232"/>
      <c r="DQ180" s="232"/>
      <c r="DR180" s="232"/>
      <c r="DS180" s="232"/>
      <c r="DT180" s="232"/>
      <c r="DU180" s="232"/>
      <c r="DV180" s="232"/>
      <c r="DW180" s="232"/>
      <c r="DX180" s="232"/>
      <c r="DY180" s="232"/>
      <c r="DZ180" s="232"/>
      <c r="EA180" s="232"/>
      <c r="EB180" s="232"/>
      <c r="EC180" s="232"/>
      <c r="ED180" s="232"/>
      <c r="EE180" s="232"/>
      <c r="EF180" s="232"/>
      <c r="EG180" s="232"/>
      <c r="EH180" s="232"/>
      <c r="EI180" s="232"/>
      <c r="EJ180" s="232"/>
      <c r="EK180" s="232"/>
      <c r="EL180" s="232"/>
      <c r="EM180" s="232"/>
      <c r="EN180" s="232"/>
      <c r="EO180" s="232"/>
      <c r="EP180" s="232"/>
      <c r="EQ180" s="232"/>
      <c r="ER180" s="232"/>
      <c r="ES180" s="232"/>
      <c r="ET180" s="232"/>
      <c r="EU180" s="232"/>
      <c r="EV180" s="232"/>
      <c r="EW180" s="232"/>
      <c r="EX180" s="232"/>
      <c r="EY180" s="232"/>
      <c r="EZ180" s="232"/>
      <c r="FA180" s="232"/>
      <c r="FB180" s="232"/>
      <c r="FC180" s="232"/>
      <c r="FD180" s="232"/>
      <c r="FE180" s="232"/>
      <c r="FF180" s="232"/>
      <c r="FG180" s="232"/>
      <c r="FH180" s="232"/>
      <c r="FI180" s="232"/>
      <c r="FJ180" s="232"/>
      <c r="FK180" s="232"/>
      <c r="FL180" s="232"/>
      <c r="FM180" s="232"/>
      <c r="FN180" s="232"/>
      <c r="FO180" s="232"/>
      <c r="FP180" s="232"/>
      <c r="FQ180" s="232"/>
      <c r="FR180" s="232"/>
      <c r="FS180" s="232"/>
      <c r="FT180" s="232"/>
      <c r="FU180" s="232"/>
      <c r="FV180" s="232"/>
      <c r="FW180" s="232"/>
      <c r="FX180" s="232"/>
      <c r="FY180" s="232"/>
      <c r="FZ180" s="232"/>
      <c r="GA180" s="232"/>
      <c r="GB180" s="232"/>
      <c r="GC180" s="232"/>
      <c r="GD180" s="232"/>
      <c r="GE180" s="232"/>
      <c r="GF180" s="232"/>
      <c r="GG180" s="232"/>
      <c r="GH180" s="232"/>
      <c r="GI180" s="232"/>
      <c r="GJ180" s="232"/>
      <c r="GK180" s="232"/>
      <c r="GL180" s="232"/>
      <c r="GM180" s="232"/>
      <c r="GN180" s="232"/>
      <c r="GO180" s="232"/>
      <c r="GP180" s="232"/>
      <c r="GQ180" s="232"/>
      <c r="GR180" s="232"/>
    </row>
    <row r="181" spans="8:200" x14ac:dyDescent="0.2">
      <c r="H181" s="231"/>
      <c r="I181" s="231"/>
      <c r="J181" s="231"/>
      <c r="K181" s="231"/>
      <c r="L181" s="231"/>
      <c r="M181" s="231"/>
      <c r="N181" s="231"/>
      <c r="O181" s="231"/>
      <c r="P181" s="231"/>
      <c r="Q181" s="231"/>
      <c r="R181" s="231"/>
      <c r="S181" s="231"/>
      <c r="T181" s="231"/>
      <c r="U181" s="231"/>
      <c r="V181" s="231"/>
      <c r="W181" s="231"/>
      <c r="X181" s="231"/>
      <c r="Y181" s="231"/>
      <c r="Z181" s="231"/>
      <c r="AA181" s="231"/>
      <c r="AB181" s="231"/>
      <c r="AC181" s="231"/>
      <c r="AD181" s="231"/>
      <c r="AE181" s="231"/>
      <c r="AF181" s="231"/>
      <c r="AG181" s="231"/>
      <c r="AH181" s="231"/>
      <c r="AI181" s="231"/>
      <c r="AJ181" s="231"/>
      <c r="AK181" s="231"/>
      <c r="AL181" s="231"/>
      <c r="AM181" s="231"/>
      <c r="AN181" s="231"/>
      <c r="AO181" s="231"/>
      <c r="AP181" s="231"/>
      <c r="AQ181" s="231"/>
      <c r="AR181" s="231"/>
      <c r="AS181" s="231"/>
      <c r="AT181" s="231"/>
      <c r="AU181" s="231"/>
      <c r="AV181" s="231"/>
      <c r="AW181" s="231"/>
      <c r="AX181" s="231"/>
      <c r="AY181" s="231"/>
      <c r="AZ181" s="231"/>
      <c r="BA181" s="231"/>
      <c r="BB181" s="231"/>
      <c r="BC181" s="231"/>
      <c r="BD181" s="231"/>
      <c r="BE181" s="231"/>
      <c r="BF181" s="231"/>
      <c r="BG181" s="231"/>
      <c r="BH181" s="231"/>
      <c r="BI181" s="231"/>
      <c r="BJ181" s="231"/>
      <c r="BK181" s="231"/>
      <c r="BL181" s="231"/>
      <c r="BM181" s="231"/>
      <c r="BN181" s="231"/>
      <c r="BO181" s="231"/>
      <c r="BP181" s="231"/>
      <c r="BQ181" s="231"/>
      <c r="BR181" s="231"/>
      <c r="BS181" s="231"/>
      <c r="BT181" s="231"/>
      <c r="BU181" s="231"/>
      <c r="BV181" s="231"/>
      <c r="BW181" s="231"/>
      <c r="BX181" s="231"/>
      <c r="BY181" s="231"/>
      <c r="BZ181" s="231"/>
      <c r="CA181" s="231"/>
      <c r="CB181" s="231"/>
      <c r="CC181" s="231"/>
      <c r="CD181" s="231"/>
      <c r="CE181" s="231"/>
      <c r="CF181" s="231"/>
      <c r="CG181" s="231"/>
      <c r="CH181" s="231"/>
      <c r="CI181" s="231"/>
      <c r="CJ181" s="231"/>
      <c r="CK181" s="231"/>
      <c r="CL181" s="231"/>
      <c r="CM181" s="231"/>
      <c r="CN181" s="231"/>
      <c r="CO181" s="231"/>
      <c r="CP181" s="231"/>
      <c r="CQ181" s="231"/>
      <c r="CR181" s="231"/>
      <c r="CS181" s="231"/>
      <c r="CT181" s="231"/>
      <c r="CU181" s="231"/>
      <c r="CV181" s="231"/>
      <c r="CW181" s="231"/>
      <c r="CX181" s="231"/>
      <c r="CY181" s="231"/>
      <c r="DA181" s="232"/>
      <c r="DB181" s="232"/>
      <c r="DC181" s="232"/>
      <c r="DD181" s="232"/>
      <c r="DE181" s="232"/>
      <c r="DF181" s="232"/>
      <c r="DG181" s="232"/>
      <c r="DH181" s="232"/>
      <c r="DI181" s="232"/>
      <c r="DJ181" s="232"/>
      <c r="DK181" s="232"/>
      <c r="DL181" s="232"/>
      <c r="DM181" s="232"/>
      <c r="DN181" s="232"/>
      <c r="DO181" s="232"/>
      <c r="DP181" s="232"/>
      <c r="DQ181" s="232"/>
      <c r="DR181" s="232"/>
      <c r="DS181" s="232"/>
      <c r="DT181" s="232"/>
      <c r="DU181" s="232"/>
      <c r="DV181" s="232"/>
      <c r="DW181" s="232"/>
      <c r="DX181" s="232"/>
      <c r="DY181" s="232"/>
      <c r="DZ181" s="232"/>
      <c r="EA181" s="232"/>
      <c r="EB181" s="232"/>
      <c r="EC181" s="232"/>
      <c r="ED181" s="232"/>
      <c r="EE181" s="232"/>
      <c r="EF181" s="232"/>
      <c r="EG181" s="232"/>
      <c r="EH181" s="232"/>
      <c r="EI181" s="232"/>
      <c r="EJ181" s="232"/>
      <c r="EK181" s="232"/>
      <c r="EL181" s="232"/>
      <c r="EM181" s="232"/>
      <c r="EN181" s="232"/>
      <c r="EO181" s="232"/>
      <c r="EP181" s="232"/>
      <c r="EQ181" s="232"/>
      <c r="ER181" s="232"/>
      <c r="ES181" s="232"/>
      <c r="ET181" s="232"/>
      <c r="EU181" s="232"/>
      <c r="EV181" s="232"/>
      <c r="EW181" s="232"/>
      <c r="EX181" s="232"/>
      <c r="EY181" s="232"/>
      <c r="EZ181" s="232"/>
      <c r="FA181" s="232"/>
      <c r="FB181" s="232"/>
      <c r="FC181" s="232"/>
      <c r="FD181" s="232"/>
      <c r="FE181" s="232"/>
      <c r="FF181" s="232"/>
      <c r="FG181" s="232"/>
      <c r="FH181" s="232"/>
      <c r="FI181" s="232"/>
      <c r="FJ181" s="232"/>
      <c r="FK181" s="232"/>
      <c r="FL181" s="232"/>
      <c r="FM181" s="232"/>
      <c r="FN181" s="232"/>
      <c r="FO181" s="232"/>
      <c r="FP181" s="232"/>
      <c r="FQ181" s="232"/>
      <c r="FR181" s="232"/>
      <c r="FS181" s="232"/>
      <c r="FT181" s="232"/>
      <c r="FU181" s="232"/>
      <c r="FV181" s="232"/>
      <c r="FW181" s="232"/>
      <c r="FX181" s="232"/>
      <c r="FY181" s="232"/>
      <c r="FZ181" s="232"/>
      <c r="GA181" s="232"/>
      <c r="GB181" s="232"/>
      <c r="GC181" s="232"/>
      <c r="GD181" s="232"/>
      <c r="GE181" s="232"/>
      <c r="GF181" s="232"/>
      <c r="GG181" s="232"/>
      <c r="GH181" s="232"/>
      <c r="GI181" s="232"/>
      <c r="GJ181" s="232"/>
      <c r="GK181" s="232"/>
      <c r="GL181" s="232"/>
      <c r="GM181" s="232"/>
      <c r="GN181" s="232"/>
      <c r="GO181" s="232"/>
      <c r="GP181" s="232"/>
      <c r="GQ181" s="232"/>
      <c r="GR181" s="232"/>
    </row>
    <row r="182" spans="8:200" x14ac:dyDescent="0.2">
      <c r="H182" s="231"/>
      <c r="I182" s="231"/>
      <c r="J182" s="231"/>
      <c r="K182" s="231"/>
      <c r="L182" s="231"/>
      <c r="M182" s="231"/>
      <c r="N182" s="231"/>
      <c r="O182" s="231"/>
      <c r="P182" s="231"/>
      <c r="Q182" s="231"/>
      <c r="R182" s="231"/>
      <c r="S182" s="231"/>
      <c r="T182" s="231"/>
      <c r="U182" s="231"/>
      <c r="V182" s="231"/>
      <c r="W182" s="231"/>
      <c r="X182" s="231"/>
      <c r="Y182" s="231"/>
      <c r="Z182" s="231"/>
      <c r="AA182" s="231"/>
      <c r="AB182" s="231"/>
      <c r="AC182" s="231"/>
      <c r="AD182" s="231"/>
      <c r="AE182" s="231"/>
      <c r="AF182" s="231"/>
      <c r="AG182" s="231"/>
      <c r="AH182" s="231"/>
      <c r="AI182" s="231"/>
      <c r="AJ182" s="231"/>
      <c r="AK182" s="231"/>
      <c r="AL182" s="231"/>
      <c r="AM182" s="231"/>
      <c r="AN182" s="231"/>
      <c r="AO182" s="231"/>
      <c r="AP182" s="231"/>
      <c r="AQ182" s="231"/>
      <c r="AR182" s="231"/>
      <c r="AS182" s="231"/>
      <c r="AT182" s="231"/>
      <c r="AU182" s="231"/>
      <c r="AV182" s="231"/>
      <c r="AW182" s="231"/>
      <c r="AX182" s="231"/>
      <c r="AY182" s="231"/>
      <c r="AZ182" s="231"/>
      <c r="BA182" s="231"/>
      <c r="BB182" s="231"/>
      <c r="BC182" s="231"/>
      <c r="BD182" s="231"/>
      <c r="BE182" s="231"/>
      <c r="BF182" s="231"/>
      <c r="BG182" s="231"/>
      <c r="BH182" s="231"/>
      <c r="BI182" s="231"/>
      <c r="BJ182" s="231"/>
      <c r="BK182" s="231"/>
      <c r="BL182" s="231"/>
      <c r="BM182" s="231"/>
      <c r="BN182" s="231"/>
      <c r="BO182" s="231"/>
      <c r="BP182" s="231"/>
      <c r="BQ182" s="231"/>
      <c r="BR182" s="231"/>
      <c r="BS182" s="231"/>
      <c r="BT182" s="231"/>
      <c r="BU182" s="231"/>
      <c r="BV182" s="231"/>
      <c r="BW182" s="231"/>
      <c r="BX182" s="231"/>
      <c r="BY182" s="231"/>
      <c r="BZ182" s="231"/>
      <c r="CA182" s="231"/>
      <c r="CB182" s="231"/>
      <c r="CC182" s="231"/>
      <c r="CD182" s="231"/>
      <c r="CE182" s="231"/>
      <c r="CF182" s="231"/>
      <c r="CG182" s="231"/>
      <c r="CH182" s="231"/>
      <c r="CI182" s="231"/>
      <c r="CJ182" s="231"/>
      <c r="CK182" s="231"/>
      <c r="CL182" s="231"/>
      <c r="CM182" s="231"/>
      <c r="CN182" s="231"/>
      <c r="CO182" s="231"/>
      <c r="CP182" s="231"/>
      <c r="CQ182" s="231"/>
      <c r="CR182" s="231"/>
      <c r="CS182" s="231"/>
      <c r="CT182" s="231"/>
      <c r="CU182" s="231"/>
      <c r="CV182" s="231"/>
      <c r="CW182" s="231"/>
      <c r="CX182" s="231"/>
      <c r="CY182" s="231"/>
      <c r="DA182" s="232"/>
      <c r="DB182" s="232"/>
      <c r="DC182" s="232"/>
      <c r="DD182" s="232"/>
      <c r="DE182" s="232"/>
      <c r="DF182" s="232"/>
      <c r="DG182" s="232"/>
      <c r="DH182" s="232"/>
      <c r="DI182" s="232"/>
      <c r="DJ182" s="232"/>
      <c r="DK182" s="232"/>
      <c r="DL182" s="232"/>
      <c r="DM182" s="232"/>
      <c r="DN182" s="232"/>
      <c r="DO182" s="232"/>
      <c r="DP182" s="232"/>
      <c r="DQ182" s="232"/>
      <c r="DR182" s="232"/>
      <c r="DS182" s="232"/>
      <c r="DT182" s="232"/>
      <c r="DU182" s="232"/>
      <c r="DV182" s="232"/>
      <c r="DW182" s="232"/>
      <c r="DX182" s="232"/>
      <c r="DY182" s="232"/>
      <c r="DZ182" s="232"/>
      <c r="EA182" s="232"/>
      <c r="EB182" s="232"/>
      <c r="EC182" s="232"/>
      <c r="ED182" s="232"/>
      <c r="EE182" s="232"/>
      <c r="EF182" s="232"/>
      <c r="EG182" s="232"/>
      <c r="EH182" s="232"/>
      <c r="EI182" s="232"/>
      <c r="EJ182" s="232"/>
      <c r="EK182" s="232"/>
      <c r="EL182" s="232"/>
      <c r="EM182" s="232"/>
      <c r="EN182" s="232"/>
      <c r="EO182" s="232"/>
      <c r="EP182" s="232"/>
      <c r="EQ182" s="232"/>
      <c r="ER182" s="232"/>
      <c r="ES182" s="232"/>
      <c r="ET182" s="232"/>
      <c r="EU182" s="232"/>
      <c r="EV182" s="232"/>
      <c r="EW182" s="232"/>
      <c r="EX182" s="232"/>
      <c r="EY182" s="232"/>
      <c r="EZ182" s="232"/>
      <c r="FA182" s="232"/>
      <c r="FB182" s="232"/>
      <c r="FC182" s="232"/>
      <c r="FD182" s="232"/>
      <c r="FE182" s="232"/>
      <c r="FF182" s="232"/>
      <c r="FG182" s="232"/>
      <c r="FH182" s="232"/>
      <c r="FI182" s="232"/>
      <c r="FJ182" s="232"/>
      <c r="FK182" s="232"/>
      <c r="FL182" s="232"/>
      <c r="FM182" s="232"/>
      <c r="FN182" s="232"/>
      <c r="FO182" s="232"/>
      <c r="FP182" s="232"/>
      <c r="FQ182" s="232"/>
      <c r="FR182" s="232"/>
      <c r="FS182" s="232"/>
      <c r="FT182" s="232"/>
      <c r="FU182" s="232"/>
      <c r="FV182" s="232"/>
      <c r="FW182" s="232"/>
      <c r="FX182" s="232"/>
      <c r="FY182" s="232"/>
      <c r="FZ182" s="232"/>
      <c r="GA182" s="232"/>
      <c r="GB182" s="232"/>
      <c r="GC182" s="232"/>
      <c r="GD182" s="232"/>
      <c r="GE182" s="232"/>
      <c r="GF182" s="232"/>
      <c r="GG182" s="232"/>
      <c r="GH182" s="232"/>
      <c r="GI182" s="232"/>
      <c r="GJ182" s="232"/>
      <c r="GK182" s="232"/>
      <c r="GL182" s="232"/>
      <c r="GM182" s="232"/>
      <c r="GN182" s="232"/>
      <c r="GO182" s="232"/>
      <c r="GP182" s="232"/>
      <c r="GQ182" s="232"/>
      <c r="GR182" s="232"/>
    </row>
    <row r="183" spans="8:200" x14ac:dyDescent="0.2">
      <c r="H183" s="231"/>
      <c r="I183" s="231"/>
      <c r="J183" s="231"/>
      <c r="K183" s="231"/>
      <c r="L183" s="231"/>
      <c r="M183" s="231"/>
      <c r="N183" s="231"/>
      <c r="O183" s="231"/>
      <c r="P183" s="231"/>
      <c r="Q183" s="231"/>
      <c r="R183" s="231"/>
      <c r="S183" s="231"/>
      <c r="T183" s="231"/>
      <c r="U183" s="231"/>
      <c r="V183" s="231"/>
      <c r="W183" s="231"/>
      <c r="X183" s="231"/>
      <c r="Y183" s="231"/>
      <c r="Z183" s="231"/>
      <c r="AA183" s="231"/>
      <c r="AB183" s="231"/>
      <c r="AC183" s="231"/>
      <c r="AD183" s="231"/>
      <c r="AE183" s="231"/>
      <c r="AF183" s="231"/>
      <c r="AG183" s="231"/>
      <c r="AH183" s="231"/>
      <c r="AI183" s="231"/>
      <c r="AJ183" s="231"/>
      <c r="AK183" s="231"/>
      <c r="AL183" s="231"/>
      <c r="AM183" s="231"/>
      <c r="AN183" s="231"/>
      <c r="AO183" s="231"/>
      <c r="AP183" s="231"/>
      <c r="AQ183" s="231"/>
      <c r="AR183" s="231"/>
      <c r="AS183" s="231"/>
      <c r="AT183" s="231"/>
      <c r="AU183" s="231"/>
      <c r="AV183" s="231"/>
      <c r="AW183" s="231"/>
      <c r="AX183" s="231"/>
      <c r="AY183" s="231"/>
      <c r="AZ183" s="231"/>
      <c r="BA183" s="231"/>
      <c r="BB183" s="231"/>
      <c r="BC183" s="231"/>
      <c r="BD183" s="231"/>
      <c r="BE183" s="231"/>
      <c r="BF183" s="231"/>
      <c r="BG183" s="231"/>
      <c r="BH183" s="231"/>
      <c r="BI183" s="231"/>
      <c r="BJ183" s="231"/>
      <c r="BK183" s="231"/>
      <c r="BL183" s="231"/>
      <c r="BM183" s="231"/>
      <c r="BN183" s="231"/>
      <c r="BO183" s="231"/>
      <c r="BP183" s="231"/>
      <c r="BQ183" s="231"/>
      <c r="BR183" s="231"/>
      <c r="BS183" s="231"/>
      <c r="BT183" s="231"/>
      <c r="BU183" s="231"/>
      <c r="BV183" s="231"/>
      <c r="BW183" s="231"/>
      <c r="BX183" s="231"/>
      <c r="BY183" s="231"/>
      <c r="BZ183" s="231"/>
      <c r="CA183" s="231"/>
      <c r="CB183" s="231"/>
      <c r="CC183" s="231"/>
      <c r="CD183" s="231"/>
      <c r="CE183" s="231"/>
      <c r="CF183" s="231"/>
      <c r="CG183" s="231"/>
      <c r="CH183" s="231"/>
      <c r="CI183" s="231"/>
      <c r="CJ183" s="231"/>
      <c r="CK183" s="231"/>
      <c r="CL183" s="231"/>
      <c r="CM183" s="231"/>
      <c r="CN183" s="231"/>
      <c r="CO183" s="231"/>
      <c r="CP183" s="231"/>
      <c r="CQ183" s="231"/>
      <c r="CR183" s="231"/>
      <c r="CS183" s="231"/>
      <c r="CT183" s="231"/>
      <c r="CU183" s="231"/>
      <c r="CV183" s="231"/>
      <c r="CW183" s="231"/>
      <c r="CX183" s="231"/>
      <c r="CY183" s="231"/>
      <c r="DA183" s="232"/>
      <c r="DB183" s="232"/>
      <c r="DC183" s="232"/>
      <c r="DD183" s="232"/>
      <c r="DE183" s="232"/>
      <c r="DF183" s="232"/>
      <c r="DG183" s="232"/>
      <c r="DH183" s="232"/>
      <c r="DI183" s="232"/>
      <c r="DJ183" s="232"/>
      <c r="DK183" s="232"/>
      <c r="DL183" s="232"/>
      <c r="DM183" s="232"/>
      <c r="DN183" s="232"/>
      <c r="DO183" s="232"/>
      <c r="DP183" s="232"/>
      <c r="DQ183" s="232"/>
      <c r="DR183" s="232"/>
      <c r="DS183" s="232"/>
      <c r="DT183" s="232"/>
      <c r="DU183" s="232"/>
      <c r="DV183" s="232"/>
      <c r="DW183" s="232"/>
      <c r="DX183" s="232"/>
      <c r="DY183" s="232"/>
      <c r="DZ183" s="232"/>
      <c r="EA183" s="232"/>
      <c r="EB183" s="232"/>
      <c r="EC183" s="232"/>
      <c r="ED183" s="232"/>
      <c r="EE183" s="232"/>
      <c r="EF183" s="232"/>
      <c r="EG183" s="232"/>
      <c r="EH183" s="232"/>
      <c r="EI183" s="232"/>
      <c r="EJ183" s="232"/>
      <c r="EK183" s="232"/>
      <c r="EL183" s="232"/>
      <c r="EM183" s="232"/>
      <c r="EN183" s="232"/>
      <c r="EO183" s="232"/>
      <c r="EP183" s="232"/>
      <c r="EQ183" s="232"/>
      <c r="ER183" s="232"/>
      <c r="ES183" s="232"/>
      <c r="ET183" s="232"/>
      <c r="EU183" s="232"/>
      <c r="EV183" s="232"/>
      <c r="EW183" s="232"/>
      <c r="EX183" s="232"/>
      <c r="EY183" s="232"/>
      <c r="EZ183" s="232"/>
      <c r="FA183" s="232"/>
      <c r="FB183" s="232"/>
      <c r="FC183" s="232"/>
      <c r="FD183" s="232"/>
      <c r="FE183" s="232"/>
      <c r="FF183" s="232"/>
      <c r="FG183" s="232"/>
      <c r="FH183" s="232"/>
      <c r="FI183" s="232"/>
      <c r="FJ183" s="232"/>
      <c r="FK183" s="232"/>
      <c r="FL183" s="232"/>
      <c r="FM183" s="232"/>
      <c r="FN183" s="232"/>
      <c r="FO183" s="232"/>
      <c r="FP183" s="232"/>
      <c r="FQ183" s="232"/>
      <c r="FR183" s="232"/>
      <c r="FS183" s="232"/>
      <c r="FT183" s="232"/>
      <c r="FU183" s="232"/>
      <c r="FV183" s="232"/>
      <c r="FW183" s="232"/>
      <c r="FX183" s="232"/>
      <c r="FY183" s="232"/>
      <c r="FZ183" s="232"/>
      <c r="GA183" s="232"/>
      <c r="GB183" s="232"/>
      <c r="GC183" s="232"/>
      <c r="GD183" s="232"/>
      <c r="GE183" s="232"/>
      <c r="GF183" s="232"/>
      <c r="GG183" s="232"/>
      <c r="GH183" s="232"/>
      <c r="GI183" s="232"/>
      <c r="GJ183" s="232"/>
      <c r="GK183" s="232"/>
      <c r="GL183" s="232"/>
      <c r="GM183" s="232"/>
      <c r="GN183" s="232"/>
      <c r="GO183" s="232"/>
      <c r="GP183" s="232"/>
      <c r="GQ183" s="232"/>
      <c r="GR183" s="232"/>
    </row>
    <row r="184" spans="8:200" x14ac:dyDescent="0.2">
      <c r="H184" s="231"/>
      <c r="I184" s="231"/>
      <c r="J184" s="231"/>
      <c r="K184" s="231"/>
      <c r="L184" s="231"/>
      <c r="M184" s="231"/>
      <c r="N184" s="231"/>
      <c r="O184" s="231"/>
      <c r="P184" s="231"/>
      <c r="Q184" s="231"/>
      <c r="R184" s="231"/>
      <c r="S184" s="231"/>
      <c r="T184" s="231"/>
      <c r="U184" s="231"/>
      <c r="V184" s="231"/>
      <c r="W184" s="231"/>
      <c r="X184" s="231"/>
      <c r="Y184" s="231"/>
      <c r="Z184" s="231"/>
      <c r="AA184" s="231"/>
      <c r="AB184" s="231"/>
      <c r="AC184" s="231"/>
      <c r="AD184" s="231"/>
      <c r="AE184" s="231"/>
      <c r="AF184" s="231"/>
      <c r="AG184" s="231"/>
      <c r="AH184" s="231"/>
      <c r="AI184" s="231"/>
      <c r="AJ184" s="231"/>
      <c r="AK184" s="231"/>
      <c r="AL184" s="231"/>
      <c r="AM184" s="231"/>
      <c r="AN184" s="231"/>
      <c r="AO184" s="231"/>
      <c r="AP184" s="231"/>
      <c r="AQ184" s="231"/>
      <c r="AR184" s="231"/>
      <c r="AS184" s="231"/>
      <c r="AT184" s="231"/>
      <c r="AU184" s="231"/>
      <c r="AV184" s="231"/>
      <c r="AW184" s="231"/>
      <c r="AX184" s="231"/>
      <c r="AY184" s="231"/>
      <c r="AZ184" s="231"/>
      <c r="BA184" s="231"/>
      <c r="BB184" s="231"/>
      <c r="BC184" s="231"/>
      <c r="BD184" s="231"/>
      <c r="BE184" s="231"/>
      <c r="BF184" s="231"/>
      <c r="BG184" s="231"/>
      <c r="BH184" s="231"/>
      <c r="BI184" s="231"/>
      <c r="BJ184" s="231"/>
      <c r="BK184" s="231"/>
      <c r="BL184" s="231"/>
      <c r="BM184" s="231"/>
      <c r="BN184" s="231"/>
      <c r="BO184" s="231"/>
      <c r="BP184" s="231"/>
      <c r="BQ184" s="231"/>
      <c r="BR184" s="231"/>
      <c r="BS184" s="231"/>
      <c r="BT184" s="231"/>
      <c r="BU184" s="231"/>
      <c r="BV184" s="231"/>
      <c r="BW184" s="231"/>
      <c r="BX184" s="231"/>
      <c r="BY184" s="231"/>
      <c r="BZ184" s="231"/>
      <c r="CA184" s="231"/>
      <c r="CB184" s="231"/>
      <c r="CC184" s="231"/>
      <c r="CD184" s="231"/>
      <c r="CE184" s="231"/>
      <c r="CF184" s="231"/>
      <c r="CG184" s="231"/>
      <c r="CH184" s="231"/>
      <c r="CI184" s="231"/>
      <c r="CJ184" s="231"/>
      <c r="CK184" s="231"/>
      <c r="CL184" s="231"/>
      <c r="CM184" s="231"/>
      <c r="CN184" s="231"/>
      <c r="CO184" s="231"/>
      <c r="CP184" s="231"/>
      <c r="CQ184" s="231"/>
      <c r="CR184" s="231"/>
      <c r="CS184" s="231"/>
      <c r="CT184" s="231"/>
      <c r="CU184" s="231"/>
      <c r="CV184" s="231"/>
      <c r="CW184" s="231"/>
      <c r="CX184" s="231"/>
      <c r="CY184" s="231"/>
      <c r="DA184" s="232"/>
      <c r="DB184" s="232"/>
      <c r="DC184" s="232"/>
      <c r="DD184" s="232"/>
      <c r="DE184" s="232"/>
      <c r="DF184" s="232"/>
      <c r="DG184" s="232"/>
      <c r="DH184" s="232"/>
      <c r="DI184" s="232"/>
      <c r="DJ184" s="232"/>
      <c r="DK184" s="232"/>
      <c r="DL184" s="232"/>
      <c r="DM184" s="232"/>
      <c r="DN184" s="232"/>
      <c r="DO184" s="232"/>
      <c r="DP184" s="232"/>
      <c r="DQ184" s="232"/>
      <c r="DR184" s="232"/>
      <c r="DS184" s="232"/>
      <c r="DT184" s="232"/>
      <c r="DU184" s="232"/>
      <c r="DV184" s="232"/>
      <c r="DW184" s="232"/>
      <c r="DX184" s="232"/>
      <c r="DY184" s="232"/>
      <c r="DZ184" s="232"/>
      <c r="EA184" s="232"/>
      <c r="EB184" s="232"/>
      <c r="EC184" s="232"/>
      <c r="ED184" s="232"/>
      <c r="EE184" s="232"/>
      <c r="EF184" s="232"/>
      <c r="EG184" s="232"/>
      <c r="EH184" s="232"/>
      <c r="EI184" s="232"/>
      <c r="EJ184" s="232"/>
      <c r="EK184" s="232"/>
      <c r="EL184" s="232"/>
      <c r="EM184" s="232"/>
      <c r="EN184" s="232"/>
      <c r="EO184" s="232"/>
      <c r="EP184" s="232"/>
      <c r="EQ184" s="232"/>
      <c r="ER184" s="232"/>
      <c r="ES184" s="232"/>
      <c r="ET184" s="232"/>
      <c r="EU184" s="232"/>
      <c r="EV184" s="232"/>
      <c r="EW184" s="232"/>
      <c r="EX184" s="232"/>
      <c r="EY184" s="232"/>
      <c r="EZ184" s="232"/>
      <c r="FA184" s="232"/>
      <c r="FB184" s="232"/>
      <c r="FC184" s="232"/>
      <c r="FD184" s="232"/>
      <c r="FE184" s="232"/>
      <c r="FF184" s="232"/>
      <c r="FG184" s="232"/>
      <c r="FH184" s="232"/>
      <c r="FI184" s="232"/>
      <c r="FJ184" s="232"/>
      <c r="FK184" s="232"/>
      <c r="FL184" s="232"/>
      <c r="FM184" s="232"/>
      <c r="FN184" s="232"/>
      <c r="FO184" s="232"/>
      <c r="FP184" s="232"/>
      <c r="FQ184" s="232"/>
      <c r="FR184" s="232"/>
      <c r="FS184" s="232"/>
      <c r="FT184" s="232"/>
      <c r="FU184" s="232"/>
      <c r="FV184" s="232"/>
      <c r="FW184" s="232"/>
      <c r="FX184" s="232"/>
      <c r="FY184" s="232"/>
      <c r="FZ184" s="232"/>
      <c r="GA184" s="232"/>
      <c r="GB184" s="232"/>
      <c r="GC184" s="232"/>
      <c r="GD184" s="232"/>
      <c r="GE184" s="232"/>
      <c r="GF184" s="232"/>
      <c r="GG184" s="232"/>
      <c r="GH184" s="232"/>
      <c r="GI184" s="232"/>
      <c r="GJ184" s="232"/>
      <c r="GK184" s="232"/>
      <c r="GL184" s="232"/>
      <c r="GM184" s="232"/>
      <c r="GN184" s="232"/>
      <c r="GO184" s="232"/>
      <c r="GP184" s="232"/>
      <c r="GQ184" s="232"/>
      <c r="GR184" s="232"/>
    </row>
    <row r="185" spans="8:200" x14ac:dyDescent="0.2">
      <c r="H185" s="231"/>
      <c r="I185" s="231"/>
      <c r="J185" s="231"/>
      <c r="K185" s="231"/>
      <c r="L185" s="231"/>
      <c r="M185" s="231"/>
      <c r="N185" s="231"/>
      <c r="O185" s="231"/>
      <c r="P185" s="231"/>
      <c r="Q185" s="231"/>
      <c r="R185" s="231"/>
      <c r="S185" s="231"/>
      <c r="T185" s="231"/>
      <c r="U185" s="231"/>
      <c r="V185" s="231"/>
      <c r="W185" s="231"/>
      <c r="X185" s="231"/>
      <c r="Y185" s="231"/>
      <c r="Z185" s="231"/>
      <c r="AA185" s="231"/>
      <c r="AB185" s="231"/>
      <c r="AC185" s="231"/>
      <c r="AD185" s="231"/>
      <c r="AE185" s="231"/>
      <c r="AF185" s="231"/>
      <c r="AG185" s="231"/>
      <c r="AH185" s="231"/>
      <c r="AI185" s="231"/>
      <c r="AJ185" s="231"/>
      <c r="AK185" s="231"/>
      <c r="AL185" s="231"/>
      <c r="AM185" s="231"/>
      <c r="AN185" s="231"/>
      <c r="AO185" s="231"/>
      <c r="AP185" s="231"/>
      <c r="AQ185" s="231"/>
      <c r="AR185" s="231"/>
      <c r="AS185" s="231"/>
      <c r="AT185" s="231"/>
      <c r="AU185" s="231"/>
      <c r="AV185" s="231"/>
      <c r="AW185" s="231"/>
      <c r="AX185" s="231"/>
      <c r="AY185" s="231"/>
      <c r="AZ185" s="231"/>
      <c r="BA185" s="231"/>
      <c r="BB185" s="231"/>
      <c r="BC185" s="231"/>
      <c r="BD185" s="231"/>
      <c r="BE185" s="231"/>
      <c r="BF185" s="231"/>
      <c r="BG185" s="231"/>
      <c r="BH185" s="231"/>
      <c r="BI185" s="231"/>
      <c r="BJ185" s="231"/>
      <c r="BK185" s="231"/>
      <c r="BL185" s="231"/>
      <c r="BM185" s="231"/>
      <c r="BN185" s="231"/>
      <c r="BO185" s="231"/>
      <c r="BP185" s="231"/>
      <c r="BQ185" s="231"/>
      <c r="BR185" s="231"/>
      <c r="BS185" s="231"/>
      <c r="BT185" s="231"/>
      <c r="BU185" s="231"/>
      <c r="BV185" s="231"/>
      <c r="BW185" s="231"/>
      <c r="BX185" s="231"/>
      <c r="BY185" s="231"/>
      <c r="BZ185" s="231"/>
      <c r="CA185" s="231"/>
      <c r="CB185" s="231"/>
      <c r="CC185" s="231"/>
      <c r="CD185" s="231"/>
      <c r="CE185" s="231"/>
      <c r="CF185" s="231"/>
      <c r="CG185" s="231"/>
      <c r="CH185" s="231"/>
      <c r="CI185" s="231"/>
      <c r="CJ185" s="231"/>
      <c r="CK185" s="231"/>
      <c r="CL185" s="231"/>
      <c r="CM185" s="231"/>
      <c r="CN185" s="231"/>
      <c r="CO185" s="231"/>
      <c r="CP185" s="231"/>
      <c r="CQ185" s="231"/>
      <c r="CR185" s="231"/>
      <c r="CS185" s="231"/>
      <c r="CT185" s="231"/>
      <c r="CU185" s="231"/>
      <c r="CV185" s="231"/>
      <c r="CW185" s="231"/>
      <c r="CX185" s="231"/>
      <c r="CY185" s="231"/>
      <c r="DA185" s="232"/>
      <c r="DB185" s="232"/>
      <c r="DC185" s="232"/>
      <c r="DD185" s="232"/>
      <c r="DE185" s="232"/>
      <c r="DF185" s="232"/>
      <c r="DG185" s="232"/>
      <c r="DH185" s="232"/>
      <c r="DI185" s="232"/>
      <c r="DJ185" s="232"/>
      <c r="DK185" s="232"/>
      <c r="DL185" s="232"/>
      <c r="DM185" s="232"/>
      <c r="DN185" s="232"/>
      <c r="DO185" s="232"/>
      <c r="DP185" s="232"/>
      <c r="DQ185" s="232"/>
      <c r="DR185" s="232"/>
      <c r="DS185" s="232"/>
      <c r="DT185" s="232"/>
      <c r="DU185" s="232"/>
      <c r="DV185" s="232"/>
      <c r="DW185" s="232"/>
      <c r="DX185" s="232"/>
      <c r="DY185" s="232"/>
      <c r="DZ185" s="232"/>
      <c r="EA185" s="232"/>
      <c r="EB185" s="232"/>
      <c r="EC185" s="232"/>
      <c r="ED185" s="232"/>
      <c r="EE185" s="232"/>
      <c r="EF185" s="232"/>
      <c r="EG185" s="232"/>
      <c r="EH185" s="232"/>
      <c r="EI185" s="232"/>
      <c r="EJ185" s="232"/>
      <c r="EK185" s="232"/>
      <c r="EL185" s="232"/>
      <c r="EM185" s="232"/>
      <c r="EN185" s="232"/>
      <c r="EO185" s="232"/>
      <c r="EP185" s="232"/>
      <c r="EQ185" s="232"/>
      <c r="ER185" s="232"/>
      <c r="ES185" s="232"/>
      <c r="ET185" s="232"/>
      <c r="EU185" s="232"/>
      <c r="EV185" s="232"/>
      <c r="EW185" s="232"/>
      <c r="EX185" s="232"/>
      <c r="EY185" s="232"/>
      <c r="EZ185" s="232"/>
      <c r="FA185" s="232"/>
      <c r="FB185" s="232"/>
      <c r="FC185" s="232"/>
      <c r="FD185" s="232"/>
      <c r="FE185" s="232"/>
      <c r="FF185" s="232"/>
      <c r="FG185" s="232"/>
      <c r="FH185" s="232"/>
      <c r="FI185" s="232"/>
      <c r="FJ185" s="232"/>
      <c r="FK185" s="232"/>
      <c r="FL185" s="232"/>
      <c r="FM185" s="232"/>
      <c r="FN185" s="232"/>
      <c r="FO185" s="232"/>
      <c r="FP185" s="232"/>
      <c r="FQ185" s="232"/>
      <c r="FR185" s="232"/>
      <c r="FS185" s="232"/>
      <c r="FT185" s="232"/>
      <c r="FU185" s="232"/>
      <c r="FV185" s="232"/>
      <c r="FW185" s="232"/>
      <c r="FX185" s="232"/>
      <c r="FY185" s="232"/>
      <c r="FZ185" s="232"/>
      <c r="GA185" s="232"/>
      <c r="GB185" s="232"/>
      <c r="GC185" s="232"/>
      <c r="GD185" s="232"/>
      <c r="GE185" s="232"/>
      <c r="GF185" s="232"/>
      <c r="GG185" s="232"/>
      <c r="GH185" s="232"/>
      <c r="GI185" s="232"/>
      <c r="GJ185" s="232"/>
      <c r="GK185" s="232"/>
      <c r="GL185" s="232"/>
      <c r="GM185" s="232"/>
      <c r="GN185" s="232"/>
      <c r="GO185" s="232"/>
      <c r="GP185" s="232"/>
      <c r="GQ185" s="232"/>
      <c r="GR185" s="232"/>
    </row>
  </sheetData>
  <autoFilter ref="A2:HG114" xr:uid="{B5E2AF0D-3735-4C80-8EC9-07AC1956106E}">
    <filterColumn colId="2">
      <filters>
        <filter val="0"/>
        <filter val="Contracted Labour"/>
      </filters>
    </filterColumn>
  </autoFilter>
  <conditionalFormatting sqref="B1:F1">
    <cfRule type="cellIs" dxfId="115" priority="1" operator="equal">
      <formula>"OK"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EE10D-A2AC-4404-B7A7-C53C06F8ECF7}">
  <sheetPr codeName="Sheet4" filterMode="1">
    <tabColor rgb="FFFFFF00"/>
  </sheetPr>
  <dimension ref="A1:HF185"/>
  <sheetViews>
    <sheetView zoomScale="85" zoomScaleNormal="85" workbookViewId="0">
      <pane ySplit="2" topLeftCell="A4" activePane="bottomLeft" state="frozen"/>
      <selection activeCell="G2" sqref="G2"/>
      <selection pane="bottomLeft" activeCell="B79" sqref="B79"/>
    </sheetView>
  </sheetViews>
  <sheetFormatPr defaultColWidth="8.88671875" defaultRowHeight="12.75" outlineLevelCol="1" x14ac:dyDescent="0.2"/>
  <cols>
    <col min="1" max="1" width="37.33203125" style="120" bestFit="1" customWidth="1"/>
    <col min="2" max="2" width="41" style="120" bestFit="1" customWidth="1"/>
    <col min="3" max="3" width="15.33203125" style="120" customWidth="1"/>
    <col min="4" max="4" width="25.88671875" style="120" bestFit="1" customWidth="1"/>
    <col min="5" max="7" width="25.88671875" style="120" customWidth="1"/>
    <col min="8" max="104" width="11.33203125" style="120" customWidth="1" outlineLevel="1"/>
    <col min="105" max="144" width="9" style="120" customWidth="1" outlineLevel="1"/>
    <col min="145" max="145" width="9.109375" style="120" customWidth="1" outlineLevel="1"/>
    <col min="146" max="147" width="9" style="120" customWidth="1" outlineLevel="1"/>
    <col min="148" max="152" width="10" style="120" customWidth="1" outlineLevel="1"/>
    <col min="153" max="155" width="11.21875" style="120" customWidth="1" outlineLevel="1"/>
    <col min="156" max="158" width="11.6640625" style="120" customWidth="1" outlineLevel="1"/>
    <col min="159" max="159" width="13.77734375" style="120" customWidth="1" outlineLevel="1"/>
    <col min="160" max="160" width="11.6640625" style="120" customWidth="1" outlineLevel="1"/>
    <col min="161" max="162" width="12" style="120" customWidth="1" outlineLevel="1"/>
    <col min="163" max="163" width="16.88671875" style="120" customWidth="1" outlineLevel="1"/>
    <col min="164" max="165" width="11.6640625" style="120" customWidth="1" outlineLevel="1"/>
    <col min="166" max="167" width="12.21875" style="120" customWidth="1" outlineLevel="1"/>
    <col min="168" max="174" width="12" style="120" customWidth="1" outlineLevel="1"/>
    <col min="175" max="200" width="11.33203125" style="120" customWidth="1" outlineLevel="1"/>
    <col min="201" max="201" width="8.88671875" style="120" customWidth="1" outlineLevel="1"/>
    <col min="202" max="202" width="13.88671875" style="120" bestFit="1" customWidth="1" outlineLevel="1"/>
    <col min="203" max="203" width="13.77734375" style="120" bestFit="1" customWidth="1"/>
    <col min="204" max="205" width="8.88671875" style="120"/>
    <col min="206" max="214" width="15.6640625" style="120" customWidth="1"/>
    <col min="215" max="16384" width="8.88671875" style="120"/>
  </cols>
  <sheetData>
    <row r="1" spans="1:214" ht="13.5" thickBot="1" x14ac:dyDescent="0.25">
      <c r="A1" s="120" t="s">
        <v>98</v>
      </c>
      <c r="B1" s="134"/>
      <c r="C1" s="134"/>
      <c r="D1" s="134"/>
      <c r="E1" s="134"/>
      <c r="F1" s="134" t="s">
        <v>207</v>
      </c>
      <c r="G1" s="134"/>
      <c r="H1" s="165" t="s">
        <v>99</v>
      </c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165"/>
      <c r="BD1" s="165"/>
      <c r="BE1" s="165"/>
      <c r="BF1" s="165"/>
      <c r="BG1" s="165"/>
      <c r="BH1" s="165"/>
      <c r="BI1" s="165"/>
      <c r="BJ1" s="165"/>
      <c r="BK1" s="165"/>
      <c r="BL1" s="165"/>
      <c r="BM1" s="165"/>
      <c r="BN1" s="165"/>
      <c r="BO1" s="165"/>
      <c r="BP1" s="165"/>
      <c r="BQ1" s="165"/>
      <c r="BR1" s="165"/>
      <c r="BS1" s="165"/>
      <c r="BT1" s="165"/>
      <c r="BU1" s="165"/>
      <c r="BV1" s="165"/>
      <c r="BW1" s="165"/>
      <c r="BX1" s="165"/>
      <c r="BY1" s="165"/>
      <c r="BZ1" s="165"/>
      <c r="CA1" s="165"/>
      <c r="CB1" s="165"/>
      <c r="CC1" s="165"/>
      <c r="CD1" s="165"/>
      <c r="CE1" s="165"/>
      <c r="CF1" s="165"/>
      <c r="CG1" s="165"/>
      <c r="CH1" s="165"/>
      <c r="CI1" s="165"/>
      <c r="CJ1" s="165"/>
      <c r="CK1" s="165"/>
      <c r="CL1" s="165"/>
      <c r="CM1" s="165"/>
      <c r="CN1" s="165"/>
      <c r="CO1" s="165"/>
      <c r="CP1" s="165"/>
      <c r="CQ1" s="165"/>
      <c r="CR1" s="165"/>
      <c r="CS1" s="165"/>
      <c r="CT1" s="165"/>
      <c r="CU1" s="165"/>
      <c r="CV1" s="165"/>
      <c r="CW1" s="165"/>
      <c r="CX1" s="165"/>
      <c r="CY1" s="165"/>
      <c r="CZ1" s="155" t="s">
        <v>100</v>
      </c>
      <c r="DA1" s="313" t="str">
        <f>Inputs!DA1</f>
        <v>FY2026</v>
      </c>
      <c r="DB1" s="313" t="str">
        <f>Inputs!DB1</f>
        <v>FY2026</v>
      </c>
      <c r="DC1" s="313" t="str">
        <f>Inputs!DC1</f>
        <v>FY2026</v>
      </c>
      <c r="DD1" s="313" t="str">
        <f>Inputs!DD1</f>
        <v>FY2026</v>
      </c>
      <c r="DE1" s="313" t="str">
        <f>Inputs!DE1</f>
        <v>FY2026</v>
      </c>
      <c r="DF1" s="313" t="str">
        <f>Inputs!DF1</f>
        <v>FY2026</v>
      </c>
      <c r="DG1" s="313" t="str">
        <f>Inputs!DG1</f>
        <v>FY2026</v>
      </c>
      <c r="DH1" s="313" t="str">
        <f>Inputs!DH1</f>
        <v>FY2026</v>
      </c>
      <c r="DI1" s="313" t="str">
        <f>Inputs!DI1</f>
        <v>FY2026</v>
      </c>
      <c r="DJ1" s="313" t="str">
        <f>Inputs!DJ1</f>
        <v>FY2026</v>
      </c>
      <c r="DK1" s="313" t="str">
        <f>Inputs!DK1</f>
        <v>FY2026</v>
      </c>
      <c r="DL1" s="313" t="str">
        <f>Inputs!DL1</f>
        <v>FY2026</v>
      </c>
      <c r="DM1" s="313" t="str">
        <f>Inputs!DM1</f>
        <v>FY2027</v>
      </c>
      <c r="DN1" s="313" t="str">
        <f>Inputs!DN1</f>
        <v>FY2027</v>
      </c>
      <c r="DO1" s="313" t="str">
        <f>Inputs!DO1</f>
        <v>FY2027</v>
      </c>
      <c r="DP1" s="313" t="str">
        <f>Inputs!DP1</f>
        <v>FY2027</v>
      </c>
      <c r="DQ1" s="313" t="str">
        <f>Inputs!DQ1</f>
        <v>FY2027</v>
      </c>
      <c r="DR1" s="313" t="str">
        <f>Inputs!DR1</f>
        <v>FY2027</v>
      </c>
      <c r="DS1" s="313" t="str">
        <f>Inputs!DS1</f>
        <v>FY2027</v>
      </c>
      <c r="DT1" s="313" t="str">
        <f>Inputs!DT1</f>
        <v>FY2027</v>
      </c>
      <c r="DU1" s="313" t="str">
        <f>Inputs!DU1</f>
        <v>FY2027</v>
      </c>
      <c r="DV1" s="313" t="str">
        <f>Inputs!DV1</f>
        <v>FY2027</v>
      </c>
      <c r="DW1" s="313" t="str">
        <f>Inputs!DW1</f>
        <v>FY2027</v>
      </c>
      <c r="DX1" s="313" t="str">
        <f>Inputs!DX1</f>
        <v>FY2027</v>
      </c>
      <c r="DY1" s="313" t="str">
        <f>Inputs!DY1</f>
        <v>FY2028</v>
      </c>
      <c r="DZ1" s="313" t="str">
        <f>Inputs!DZ1</f>
        <v>FY2028</v>
      </c>
      <c r="EA1" s="313" t="str">
        <f>Inputs!EA1</f>
        <v>FY2028</v>
      </c>
      <c r="EB1" s="313" t="str">
        <f>Inputs!EB1</f>
        <v>FY2028</v>
      </c>
      <c r="EC1" s="313" t="str">
        <f>Inputs!EC1</f>
        <v>FY2028</v>
      </c>
      <c r="ED1" s="313" t="str">
        <f>Inputs!ED1</f>
        <v>FY2028</v>
      </c>
      <c r="EE1" s="313" t="str">
        <f>Inputs!EE1</f>
        <v>FY2028</v>
      </c>
      <c r="EF1" s="313" t="str">
        <f>Inputs!EF1</f>
        <v>FY2028</v>
      </c>
      <c r="EG1" s="313" t="str">
        <f>Inputs!EG1</f>
        <v>FY2028</v>
      </c>
      <c r="EH1" s="313" t="str">
        <f>Inputs!EH1</f>
        <v>FY2028</v>
      </c>
      <c r="EI1" s="313" t="str">
        <f>Inputs!EI1</f>
        <v>FY2028</v>
      </c>
      <c r="EJ1" s="313" t="str">
        <f>Inputs!EJ1</f>
        <v>FY2028</v>
      </c>
      <c r="EK1" s="313" t="str">
        <f>Inputs!EK1</f>
        <v>FY2029</v>
      </c>
      <c r="EL1" s="313" t="str">
        <f>Inputs!EL1</f>
        <v>FY2029</v>
      </c>
      <c r="EM1" s="313" t="str">
        <f>Inputs!EM1</f>
        <v>FY2029</v>
      </c>
      <c r="EN1" s="313" t="str">
        <f>Inputs!EN1</f>
        <v>FY2029</v>
      </c>
      <c r="EO1" s="313" t="str">
        <f>Inputs!EO1</f>
        <v>FY2029</v>
      </c>
      <c r="EP1" s="313" t="str">
        <f>Inputs!EP1</f>
        <v>FY2029</v>
      </c>
      <c r="EQ1" s="313" t="str">
        <f>Inputs!EQ1</f>
        <v>FY2029</v>
      </c>
      <c r="ER1" s="313" t="str">
        <f>Inputs!ER1</f>
        <v>FY2029</v>
      </c>
      <c r="ES1" s="313" t="str">
        <f>Inputs!ES1</f>
        <v>FY2029</v>
      </c>
      <c r="ET1" s="313" t="str">
        <f>Inputs!ET1</f>
        <v>FY2029</v>
      </c>
      <c r="EU1" s="313" t="str">
        <f>Inputs!EU1</f>
        <v>FY2029</v>
      </c>
      <c r="EV1" s="313" t="str">
        <f>Inputs!EV1</f>
        <v>FY2029</v>
      </c>
      <c r="EW1" s="313" t="str">
        <f>Inputs!EW1</f>
        <v>FY2030</v>
      </c>
      <c r="EX1" s="313" t="str">
        <f>Inputs!EX1</f>
        <v>FY2030</v>
      </c>
      <c r="EY1" s="313" t="str">
        <f>Inputs!EY1</f>
        <v>FY2030</v>
      </c>
      <c r="EZ1" s="313" t="str">
        <f>Inputs!EZ1</f>
        <v>FY2030</v>
      </c>
      <c r="FA1" s="313" t="str">
        <f>Inputs!FA1</f>
        <v>FY2030</v>
      </c>
      <c r="FB1" s="313" t="str">
        <f>Inputs!FB1</f>
        <v>FY2030</v>
      </c>
      <c r="FC1" s="313" t="str">
        <f>Inputs!FC1</f>
        <v>FY2030</v>
      </c>
      <c r="FD1" s="313" t="str">
        <f>Inputs!FD1</f>
        <v>FY2030</v>
      </c>
      <c r="FE1" s="313" t="str">
        <f>Inputs!FE1</f>
        <v>FY2030</v>
      </c>
      <c r="FF1" s="313" t="str">
        <f>Inputs!FF1</f>
        <v>FY2030</v>
      </c>
      <c r="FG1" s="313" t="str">
        <f>Inputs!FG1</f>
        <v>FY2030</v>
      </c>
      <c r="FH1" s="313" t="str">
        <f>Inputs!FH1</f>
        <v>FY2030</v>
      </c>
      <c r="FI1" s="313" t="str">
        <f>Inputs!FI1</f>
        <v>FY2031</v>
      </c>
      <c r="FJ1" s="313" t="str">
        <f>Inputs!FJ1</f>
        <v>FY2031</v>
      </c>
      <c r="FK1" s="313" t="str">
        <f>Inputs!FK1</f>
        <v>FY2031</v>
      </c>
      <c r="FL1" s="313" t="str">
        <f>Inputs!FL1</f>
        <v>FY2031</v>
      </c>
      <c r="FM1" s="313" t="str">
        <f>Inputs!FM1</f>
        <v>FY2031</v>
      </c>
      <c r="FN1" s="313" t="str">
        <f>Inputs!FN1</f>
        <v>FY2031</v>
      </c>
      <c r="FO1" s="313" t="str">
        <f>Inputs!FO1</f>
        <v>FY2031</v>
      </c>
      <c r="FP1" s="313" t="str">
        <f>Inputs!FP1</f>
        <v>FY2031</v>
      </c>
      <c r="FQ1" s="313" t="str">
        <f>Inputs!FQ1</f>
        <v>FY2031</v>
      </c>
      <c r="FR1" s="313" t="str">
        <f>Inputs!FR1</f>
        <v>FY2031</v>
      </c>
      <c r="FS1" s="313" t="str">
        <f>Inputs!FS1</f>
        <v>FY2031</v>
      </c>
      <c r="FT1" s="313" t="str">
        <f>Inputs!FT1</f>
        <v>FY2031</v>
      </c>
      <c r="FU1" s="313" t="str">
        <f>Inputs!FU1</f>
        <v>FY2032</v>
      </c>
      <c r="FV1" s="313" t="str">
        <f>Inputs!FV1</f>
        <v>FY2032</v>
      </c>
      <c r="FW1" s="313" t="str">
        <f>Inputs!FW1</f>
        <v>FY2032</v>
      </c>
      <c r="FX1" s="313" t="str">
        <f>Inputs!FX1</f>
        <v>FY2032</v>
      </c>
      <c r="FY1" s="313" t="str">
        <f>Inputs!FY1</f>
        <v>FY2032</v>
      </c>
      <c r="FZ1" s="313" t="str">
        <f>Inputs!FZ1</f>
        <v>FY2032</v>
      </c>
      <c r="GA1" s="313" t="str">
        <f>Inputs!GA1</f>
        <v>FY2032</v>
      </c>
      <c r="GB1" s="313" t="str">
        <f>Inputs!GB1</f>
        <v>FY2032</v>
      </c>
      <c r="GC1" s="313" t="str">
        <f>Inputs!GC1</f>
        <v>FY2032</v>
      </c>
      <c r="GD1" s="313" t="str">
        <f>Inputs!GD1</f>
        <v>FY2032</v>
      </c>
      <c r="GE1" s="313" t="str">
        <f>Inputs!GE1</f>
        <v>FY2032</v>
      </c>
      <c r="GF1" s="313" t="str">
        <f>Inputs!GF1</f>
        <v>FY2032</v>
      </c>
      <c r="GG1" s="313" t="str">
        <f>Inputs!GG1</f>
        <v>FY2033</v>
      </c>
      <c r="GH1" s="313" t="str">
        <f>Inputs!GH1</f>
        <v>FY2033</v>
      </c>
      <c r="GI1" s="313" t="str">
        <f>Inputs!GI1</f>
        <v>FY2033</v>
      </c>
      <c r="GJ1" s="313" t="str">
        <f>Inputs!GJ1</f>
        <v>FY2033</v>
      </c>
      <c r="GK1" s="313" t="str">
        <f>Inputs!GK1</f>
        <v>FY2033</v>
      </c>
      <c r="GL1" s="313" t="str">
        <f>Inputs!GL1</f>
        <v>FY2033</v>
      </c>
      <c r="GM1" s="313" t="str">
        <f>Inputs!GM1</f>
        <v>FY2033</v>
      </c>
      <c r="GN1" s="313" t="str">
        <f>Inputs!GN1</f>
        <v>FY2033</v>
      </c>
      <c r="GO1" s="313" t="str">
        <f>Inputs!GO1</f>
        <v>FY2033</v>
      </c>
      <c r="GP1" s="313" t="str">
        <f>Inputs!GP1</f>
        <v>FY2033</v>
      </c>
      <c r="GQ1" s="313" t="str">
        <f>Inputs!GQ1</f>
        <v>FY2033</v>
      </c>
      <c r="GR1" s="313" t="str">
        <f>Inputs!GR1</f>
        <v>FY2033</v>
      </c>
      <c r="GU1" s="165" t="s">
        <v>166</v>
      </c>
      <c r="GV1" s="165"/>
      <c r="GW1" s="165"/>
      <c r="GX1" s="273">
        <f t="shared" ref="GX1:HF1" si="0">SUM(GX3:GX114)</f>
        <v>1069403.7431192659</v>
      </c>
      <c r="GY1" s="273">
        <f t="shared" si="0"/>
        <v>4875630.9152909694</v>
      </c>
      <c r="GZ1" s="273">
        <f t="shared" si="0"/>
        <v>9157828.1292432453</v>
      </c>
      <c r="HA1" s="273">
        <f t="shared" si="0"/>
        <v>8127903.2935594628</v>
      </c>
      <c r="HB1" s="273">
        <f t="shared" si="0"/>
        <v>4995225.3580156378</v>
      </c>
      <c r="HC1" s="273">
        <f t="shared" si="0"/>
        <v>5420861.681300493</v>
      </c>
      <c r="HD1" s="273">
        <f t="shared" si="0"/>
        <v>181154.89939266047</v>
      </c>
      <c r="HE1" s="273">
        <f t="shared" si="0"/>
        <v>0</v>
      </c>
      <c r="HF1" s="273">
        <f t="shared" si="0"/>
        <v>33828008.019921742</v>
      </c>
    </row>
    <row r="2" spans="1:214" ht="13.5" thickBot="1" x14ac:dyDescent="0.25">
      <c r="A2" s="166" t="str">
        <f>Inputs!A2</f>
        <v>Broader cost category</v>
      </c>
      <c r="B2" s="166" t="str">
        <f>Inputs!B2</f>
        <v>Item</v>
      </c>
      <c r="C2" s="166" t="str">
        <f>Inputs!C2</f>
        <v>Cost Category</v>
      </c>
      <c r="D2" s="166" t="str">
        <f>Inputs!D2</f>
        <v>SO (WO)</v>
      </c>
      <c r="E2" s="166" t="str">
        <f>Inputs!E2</f>
        <v>Resource</v>
      </c>
      <c r="F2" s="166" t="s">
        <v>208</v>
      </c>
      <c r="G2" s="166" t="s">
        <v>209</v>
      </c>
      <c r="H2" s="310">
        <f>Inputs!H2</f>
        <v>45839</v>
      </c>
      <c r="I2" s="310">
        <f>Inputs!I2</f>
        <v>45870</v>
      </c>
      <c r="J2" s="310">
        <f>Inputs!J2</f>
        <v>45901</v>
      </c>
      <c r="K2" s="310">
        <f>Inputs!K2</f>
        <v>45931</v>
      </c>
      <c r="L2" s="310">
        <f>Inputs!L2</f>
        <v>45962</v>
      </c>
      <c r="M2" s="310">
        <f>Inputs!M2</f>
        <v>45992</v>
      </c>
      <c r="N2" s="310">
        <f>Inputs!N2</f>
        <v>46023</v>
      </c>
      <c r="O2" s="310">
        <f>Inputs!O2</f>
        <v>46054</v>
      </c>
      <c r="P2" s="310">
        <f>Inputs!P2</f>
        <v>46082</v>
      </c>
      <c r="Q2" s="310">
        <f>Inputs!Q2</f>
        <v>46113</v>
      </c>
      <c r="R2" s="310">
        <f>Inputs!R2</f>
        <v>46143</v>
      </c>
      <c r="S2" s="310">
        <f>Inputs!S2</f>
        <v>46174</v>
      </c>
      <c r="T2" s="310">
        <f>Inputs!T2</f>
        <v>46204</v>
      </c>
      <c r="U2" s="310">
        <f>Inputs!U2</f>
        <v>46235</v>
      </c>
      <c r="V2" s="310">
        <f>Inputs!V2</f>
        <v>46266</v>
      </c>
      <c r="W2" s="310">
        <f>Inputs!W2</f>
        <v>46296</v>
      </c>
      <c r="X2" s="310">
        <f>Inputs!X2</f>
        <v>46327</v>
      </c>
      <c r="Y2" s="310">
        <f>Inputs!Y2</f>
        <v>46357</v>
      </c>
      <c r="Z2" s="310">
        <f>Inputs!Z2</f>
        <v>46388</v>
      </c>
      <c r="AA2" s="310">
        <f>Inputs!AA2</f>
        <v>46419</v>
      </c>
      <c r="AB2" s="310">
        <f>Inputs!AB2</f>
        <v>46447</v>
      </c>
      <c r="AC2" s="310">
        <f>Inputs!AC2</f>
        <v>46478</v>
      </c>
      <c r="AD2" s="310">
        <f>Inputs!AD2</f>
        <v>46508</v>
      </c>
      <c r="AE2" s="310">
        <f>Inputs!AE2</f>
        <v>46539</v>
      </c>
      <c r="AF2" s="310">
        <f>Inputs!AF2</f>
        <v>46569</v>
      </c>
      <c r="AG2" s="310">
        <f>Inputs!AG2</f>
        <v>46600</v>
      </c>
      <c r="AH2" s="310">
        <f>Inputs!AH2</f>
        <v>46631</v>
      </c>
      <c r="AI2" s="310">
        <f>Inputs!AI2</f>
        <v>46661</v>
      </c>
      <c r="AJ2" s="310">
        <f>Inputs!AJ2</f>
        <v>46692</v>
      </c>
      <c r="AK2" s="310">
        <f>Inputs!AK2</f>
        <v>46722</v>
      </c>
      <c r="AL2" s="310">
        <f>Inputs!AL2</f>
        <v>46753</v>
      </c>
      <c r="AM2" s="310">
        <f>Inputs!AM2</f>
        <v>46784</v>
      </c>
      <c r="AN2" s="310">
        <f>Inputs!AN2</f>
        <v>46813</v>
      </c>
      <c r="AO2" s="310">
        <f>Inputs!AO2</f>
        <v>46844</v>
      </c>
      <c r="AP2" s="310">
        <f>Inputs!AP2</f>
        <v>46874</v>
      </c>
      <c r="AQ2" s="310">
        <f>Inputs!AQ2</f>
        <v>46905</v>
      </c>
      <c r="AR2" s="310">
        <f>Inputs!AR2</f>
        <v>46935</v>
      </c>
      <c r="AS2" s="310">
        <f>Inputs!AS2</f>
        <v>46966</v>
      </c>
      <c r="AT2" s="310">
        <f>Inputs!AT2</f>
        <v>46997</v>
      </c>
      <c r="AU2" s="310">
        <f>Inputs!AU2</f>
        <v>47027</v>
      </c>
      <c r="AV2" s="310">
        <f>Inputs!AV2</f>
        <v>47058</v>
      </c>
      <c r="AW2" s="310">
        <f>Inputs!AW2</f>
        <v>47088</v>
      </c>
      <c r="AX2" s="310">
        <f>Inputs!AX2</f>
        <v>47119</v>
      </c>
      <c r="AY2" s="310">
        <f>Inputs!AY2</f>
        <v>47150</v>
      </c>
      <c r="AZ2" s="310">
        <f>Inputs!AZ2</f>
        <v>47178</v>
      </c>
      <c r="BA2" s="310">
        <f>Inputs!BA2</f>
        <v>47209</v>
      </c>
      <c r="BB2" s="310">
        <f>Inputs!BB2</f>
        <v>47239</v>
      </c>
      <c r="BC2" s="310">
        <f>Inputs!BC2</f>
        <v>47270</v>
      </c>
      <c r="BD2" s="310">
        <f>Inputs!BD2</f>
        <v>47300</v>
      </c>
      <c r="BE2" s="310">
        <f>Inputs!BE2</f>
        <v>47331</v>
      </c>
      <c r="BF2" s="310">
        <f>Inputs!BF2</f>
        <v>47362</v>
      </c>
      <c r="BG2" s="310">
        <f>Inputs!BG2</f>
        <v>47392</v>
      </c>
      <c r="BH2" s="310">
        <f>Inputs!BH2</f>
        <v>47423</v>
      </c>
      <c r="BI2" s="310">
        <f>Inputs!BI2</f>
        <v>47453</v>
      </c>
      <c r="BJ2" s="310">
        <f>Inputs!BJ2</f>
        <v>47484</v>
      </c>
      <c r="BK2" s="310">
        <f>Inputs!BK2</f>
        <v>47515</v>
      </c>
      <c r="BL2" s="310">
        <f>Inputs!BL2</f>
        <v>47543</v>
      </c>
      <c r="BM2" s="310">
        <f>Inputs!BM2</f>
        <v>47574</v>
      </c>
      <c r="BN2" s="310">
        <f>Inputs!BN2</f>
        <v>47604</v>
      </c>
      <c r="BO2" s="310">
        <f>Inputs!BO2</f>
        <v>47635</v>
      </c>
      <c r="BP2" s="310">
        <f>Inputs!BP2</f>
        <v>47665</v>
      </c>
      <c r="BQ2" s="310">
        <f>Inputs!BQ2</f>
        <v>47696</v>
      </c>
      <c r="BR2" s="310">
        <f>Inputs!BR2</f>
        <v>47727</v>
      </c>
      <c r="BS2" s="310">
        <f>Inputs!BS2</f>
        <v>47757</v>
      </c>
      <c r="BT2" s="310">
        <f>Inputs!BT2</f>
        <v>47788</v>
      </c>
      <c r="BU2" s="310">
        <f>Inputs!BU2</f>
        <v>47818</v>
      </c>
      <c r="BV2" s="310">
        <f>Inputs!BV2</f>
        <v>47849</v>
      </c>
      <c r="BW2" s="310">
        <f>Inputs!BW2</f>
        <v>47880</v>
      </c>
      <c r="BX2" s="310">
        <f>Inputs!BX2</f>
        <v>47908</v>
      </c>
      <c r="BY2" s="310">
        <f>Inputs!BY2</f>
        <v>47939</v>
      </c>
      <c r="BZ2" s="310">
        <f>Inputs!BZ2</f>
        <v>47969</v>
      </c>
      <c r="CA2" s="310">
        <f>Inputs!CA2</f>
        <v>48000</v>
      </c>
      <c r="CB2" s="310">
        <f>Inputs!CB2</f>
        <v>48030</v>
      </c>
      <c r="CC2" s="310">
        <f>Inputs!CC2</f>
        <v>48061</v>
      </c>
      <c r="CD2" s="310">
        <f>Inputs!CD2</f>
        <v>48092</v>
      </c>
      <c r="CE2" s="310">
        <f>Inputs!CE2</f>
        <v>48122</v>
      </c>
      <c r="CF2" s="310">
        <f>Inputs!CF2</f>
        <v>48153</v>
      </c>
      <c r="CG2" s="310">
        <f>Inputs!CG2</f>
        <v>48183</v>
      </c>
      <c r="CH2" s="310">
        <f>Inputs!CH2</f>
        <v>48214</v>
      </c>
      <c r="CI2" s="310">
        <f>Inputs!CI2</f>
        <v>48245</v>
      </c>
      <c r="CJ2" s="310">
        <f>Inputs!CJ2</f>
        <v>48274</v>
      </c>
      <c r="CK2" s="310">
        <f>Inputs!CK2</f>
        <v>48305</v>
      </c>
      <c r="CL2" s="310">
        <f>Inputs!CL2</f>
        <v>48335</v>
      </c>
      <c r="CM2" s="310">
        <f>Inputs!CM2</f>
        <v>48366</v>
      </c>
      <c r="CN2" s="310">
        <f>Inputs!CN2</f>
        <v>48396</v>
      </c>
      <c r="CO2" s="310">
        <f>Inputs!CO2</f>
        <v>48427</v>
      </c>
      <c r="CP2" s="310">
        <f>Inputs!CP2</f>
        <v>48458</v>
      </c>
      <c r="CQ2" s="310">
        <f>Inputs!CQ2</f>
        <v>48488</v>
      </c>
      <c r="CR2" s="310">
        <f>Inputs!CR2</f>
        <v>48519</v>
      </c>
      <c r="CS2" s="310">
        <f>Inputs!CS2</f>
        <v>48549</v>
      </c>
      <c r="CT2" s="310">
        <f>Inputs!CT2</f>
        <v>48580</v>
      </c>
      <c r="CU2" s="310">
        <f>Inputs!CU2</f>
        <v>48611</v>
      </c>
      <c r="CV2" s="310">
        <f>Inputs!CV2</f>
        <v>48639</v>
      </c>
      <c r="CW2" s="310">
        <f>Inputs!CW2</f>
        <v>48670</v>
      </c>
      <c r="CX2" s="310">
        <f>Inputs!CX2</f>
        <v>48700</v>
      </c>
      <c r="CY2" s="310">
        <f>Inputs!CY2</f>
        <v>48731</v>
      </c>
      <c r="CZ2" s="305" t="str">
        <f>Inputs!CZ2</f>
        <v>blank</v>
      </c>
      <c r="DA2" s="310">
        <f>Inputs!DA2</f>
        <v>45839</v>
      </c>
      <c r="DB2" s="310">
        <f>Inputs!DB2</f>
        <v>45870</v>
      </c>
      <c r="DC2" s="310">
        <f>Inputs!DC2</f>
        <v>45901</v>
      </c>
      <c r="DD2" s="310">
        <f>Inputs!DD2</f>
        <v>45931</v>
      </c>
      <c r="DE2" s="310">
        <f>Inputs!DE2</f>
        <v>45962</v>
      </c>
      <c r="DF2" s="310">
        <f>Inputs!DF2</f>
        <v>45992</v>
      </c>
      <c r="DG2" s="310">
        <f>Inputs!DG2</f>
        <v>46023</v>
      </c>
      <c r="DH2" s="310">
        <f>Inputs!DH2</f>
        <v>46054</v>
      </c>
      <c r="DI2" s="310">
        <f>Inputs!DI2</f>
        <v>46082</v>
      </c>
      <c r="DJ2" s="310">
        <f>Inputs!DJ2</f>
        <v>46113</v>
      </c>
      <c r="DK2" s="310">
        <f>Inputs!DK2</f>
        <v>46143</v>
      </c>
      <c r="DL2" s="310">
        <f>Inputs!DL2</f>
        <v>46174</v>
      </c>
      <c r="DM2" s="310">
        <f>Inputs!DM2</f>
        <v>46204</v>
      </c>
      <c r="DN2" s="310">
        <f>Inputs!DN2</f>
        <v>46235</v>
      </c>
      <c r="DO2" s="310">
        <f>Inputs!DO2</f>
        <v>46266</v>
      </c>
      <c r="DP2" s="310">
        <f>Inputs!DP2</f>
        <v>46296</v>
      </c>
      <c r="DQ2" s="310">
        <f>Inputs!DQ2</f>
        <v>46327</v>
      </c>
      <c r="DR2" s="310">
        <f>Inputs!DR2</f>
        <v>46357</v>
      </c>
      <c r="DS2" s="310">
        <f>Inputs!DS2</f>
        <v>46388</v>
      </c>
      <c r="DT2" s="310">
        <f>Inputs!DT2</f>
        <v>46419</v>
      </c>
      <c r="DU2" s="310">
        <f>Inputs!DU2</f>
        <v>46447</v>
      </c>
      <c r="DV2" s="310">
        <f>Inputs!DV2</f>
        <v>46478</v>
      </c>
      <c r="DW2" s="310">
        <f>Inputs!DW2</f>
        <v>46508</v>
      </c>
      <c r="DX2" s="310">
        <f>Inputs!DX2</f>
        <v>46539</v>
      </c>
      <c r="DY2" s="310">
        <f>Inputs!DY2</f>
        <v>46569</v>
      </c>
      <c r="DZ2" s="310">
        <f>Inputs!DZ2</f>
        <v>46600</v>
      </c>
      <c r="EA2" s="310">
        <f>Inputs!EA2</f>
        <v>46631</v>
      </c>
      <c r="EB2" s="310">
        <f>Inputs!EB2</f>
        <v>46661</v>
      </c>
      <c r="EC2" s="310">
        <f>Inputs!EC2</f>
        <v>46692</v>
      </c>
      <c r="ED2" s="310">
        <f>Inputs!ED2</f>
        <v>46722</v>
      </c>
      <c r="EE2" s="310">
        <f>Inputs!EE2</f>
        <v>46753</v>
      </c>
      <c r="EF2" s="310">
        <f>Inputs!EF2</f>
        <v>46784</v>
      </c>
      <c r="EG2" s="310">
        <f>Inputs!EG2</f>
        <v>46813</v>
      </c>
      <c r="EH2" s="310">
        <f>Inputs!EH2</f>
        <v>46844</v>
      </c>
      <c r="EI2" s="310">
        <f>Inputs!EI2</f>
        <v>46874</v>
      </c>
      <c r="EJ2" s="310">
        <f>Inputs!EJ2</f>
        <v>46905</v>
      </c>
      <c r="EK2" s="310">
        <f>Inputs!EK2</f>
        <v>46935</v>
      </c>
      <c r="EL2" s="310">
        <f>Inputs!EL2</f>
        <v>46966</v>
      </c>
      <c r="EM2" s="310">
        <f>Inputs!EM2</f>
        <v>46997</v>
      </c>
      <c r="EN2" s="310">
        <f>Inputs!EN2</f>
        <v>47027</v>
      </c>
      <c r="EO2" s="310">
        <f>Inputs!EO2</f>
        <v>47058</v>
      </c>
      <c r="EP2" s="310">
        <f>Inputs!EP2</f>
        <v>47088</v>
      </c>
      <c r="EQ2" s="310">
        <f>Inputs!EQ2</f>
        <v>47119</v>
      </c>
      <c r="ER2" s="310">
        <f>Inputs!ER2</f>
        <v>47150</v>
      </c>
      <c r="ES2" s="310">
        <f>Inputs!ES2</f>
        <v>47178</v>
      </c>
      <c r="ET2" s="310">
        <f>Inputs!ET2</f>
        <v>47209</v>
      </c>
      <c r="EU2" s="310">
        <f>Inputs!EU2</f>
        <v>47239</v>
      </c>
      <c r="EV2" s="310">
        <f>Inputs!EV2</f>
        <v>47270</v>
      </c>
      <c r="EW2" s="310">
        <f>Inputs!EW2</f>
        <v>47300</v>
      </c>
      <c r="EX2" s="310">
        <f>Inputs!EX2</f>
        <v>47331</v>
      </c>
      <c r="EY2" s="310">
        <f>Inputs!EY2</f>
        <v>47362</v>
      </c>
      <c r="EZ2" s="310">
        <f>Inputs!EZ2</f>
        <v>47392</v>
      </c>
      <c r="FA2" s="310">
        <f>Inputs!FA2</f>
        <v>47423</v>
      </c>
      <c r="FB2" s="310">
        <f>Inputs!FB2</f>
        <v>47453</v>
      </c>
      <c r="FC2" s="310">
        <f>Inputs!FC2</f>
        <v>47484</v>
      </c>
      <c r="FD2" s="310">
        <f>Inputs!FD2</f>
        <v>47515</v>
      </c>
      <c r="FE2" s="310">
        <f>Inputs!FE2</f>
        <v>47543</v>
      </c>
      <c r="FF2" s="310">
        <f>Inputs!FF2</f>
        <v>47574</v>
      </c>
      <c r="FG2" s="310">
        <f>Inputs!FG2</f>
        <v>47604</v>
      </c>
      <c r="FH2" s="310">
        <f>Inputs!FH2</f>
        <v>47635</v>
      </c>
      <c r="FI2" s="310">
        <f>Inputs!FI2</f>
        <v>47665</v>
      </c>
      <c r="FJ2" s="310">
        <f>Inputs!FJ2</f>
        <v>47696</v>
      </c>
      <c r="FK2" s="310">
        <f>Inputs!FK2</f>
        <v>47727</v>
      </c>
      <c r="FL2" s="310">
        <f>Inputs!FL2</f>
        <v>47757</v>
      </c>
      <c r="FM2" s="310">
        <f>Inputs!FM2</f>
        <v>47788</v>
      </c>
      <c r="FN2" s="310">
        <f>Inputs!FN2</f>
        <v>47818</v>
      </c>
      <c r="FO2" s="310">
        <f>Inputs!FO2</f>
        <v>47849</v>
      </c>
      <c r="FP2" s="310">
        <f>Inputs!FP2</f>
        <v>47880</v>
      </c>
      <c r="FQ2" s="310">
        <f>Inputs!FQ2</f>
        <v>47908</v>
      </c>
      <c r="FR2" s="310">
        <f>Inputs!FR2</f>
        <v>47939</v>
      </c>
      <c r="FS2" s="310">
        <f>Inputs!FS2</f>
        <v>47969</v>
      </c>
      <c r="FT2" s="310">
        <f>Inputs!FT2</f>
        <v>48000</v>
      </c>
      <c r="FU2" s="310">
        <f>Inputs!FU2</f>
        <v>48030</v>
      </c>
      <c r="FV2" s="310">
        <f>Inputs!FV2</f>
        <v>48061</v>
      </c>
      <c r="FW2" s="310">
        <f>Inputs!FW2</f>
        <v>48092</v>
      </c>
      <c r="FX2" s="310">
        <f>Inputs!FX2</f>
        <v>48122</v>
      </c>
      <c r="FY2" s="310">
        <f>Inputs!FY2</f>
        <v>48153</v>
      </c>
      <c r="FZ2" s="310">
        <f>Inputs!FZ2</f>
        <v>48183</v>
      </c>
      <c r="GA2" s="310">
        <f>Inputs!GA2</f>
        <v>48214</v>
      </c>
      <c r="GB2" s="310">
        <f>Inputs!GB2</f>
        <v>48245</v>
      </c>
      <c r="GC2" s="310">
        <f>Inputs!GC2</f>
        <v>48274</v>
      </c>
      <c r="GD2" s="310">
        <f>Inputs!GD2</f>
        <v>48305</v>
      </c>
      <c r="GE2" s="310">
        <f>Inputs!GE2</f>
        <v>48335</v>
      </c>
      <c r="GF2" s="310">
        <f>Inputs!GF2</f>
        <v>48366</v>
      </c>
      <c r="GG2" s="310">
        <f>Inputs!GG2</f>
        <v>48396</v>
      </c>
      <c r="GH2" s="310">
        <f>Inputs!GH2</f>
        <v>48427</v>
      </c>
      <c r="GI2" s="310">
        <f>Inputs!GI2</f>
        <v>48458</v>
      </c>
      <c r="GJ2" s="310">
        <f>Inputs!GJ2</f>
        <v>48488</v>
      </c>
      <c r="GK2" s="310">
        <f>Inputs!GK2</f>
        <v>48519</v>
      </c>
      <c r="GL2" s="310">
        <f>Inputs!GL2</f>
        <v>48549</v>
      </c>
      <c r="GM2" s="310">
        <f>Inputs!GM2</f>
        <v>48580</v>
      </c>
      <c r="GN2" s="310">
        <f>Inputs!GN2</f>
        <v>48611</v>
      </c>
      <c r="GO2" s="310">
        <f>Inputs!GO2</f>
        <v>48639</v>
      </c>
      <c r="GP2" s="310">
        <f>Inputs!GP2</f>
        <v>48670</v>
      </c>
      <c r="GQ2" s="310">
        <f>Inputs!GQ2</f>
        <v>48700</v>
      </c>
      <c r="GR2" s="310">
        <f>Inputs!GR2</f>
        <v>48731</v>
      </c>
      <c r="GS2" s="258" t="s">
        <v>180</v>
      </c>
      <c r="GT2" s="258" t="str">
        <f>Inputs!GT2</f>
        <v>Dollar Basis</v>
      </c>
      <c r="GU2" s="263" t="str">
        <f>Inputs!GU2</f>
        <v>FY2023</v>
      </c>
      <c r="GV2" s="263" t="str">
        <f>Inputs!GV2</f>
        <v>FY2024</v>
      </c>
      <c r="GW2" s="263" t="str">
        <f>Inputs!GW2</f>
        <v>FY2025</v>
      </c>
      <c r="GX2" s="263" t="str">
        <f>Inputs!GX2</f>
        <v>FY2026</v>
      </c>
      <c r="GY2" s="263" t="str">
        <f>Inputs!GY2</f>
        <v>FY2027</v>
      </c>
      <c r="GZ2" s="263" t="str">
        <f>Inputs!GZ2</f>
        <v>FY2028</v>
      </c>
      <c r="HA2" s="263" t="str">
        <f>Inputs!HA2</f>
        <v>FY2029</v>
      </c>
      <c r="HB2" s="263" t="str">
        <f>Inputs!HB2</f>
        <v>FY2030</v>
      </c>
      <c r="HC2" s="263" t="str">
        <f>Inputs!HC2</f>
        <v>FY2031</v>
      </c>
      <c r="HD2" s="263" t="str">
        <f>Inputs!HD2</f>
        <v>FY2032</v>
      </c>
      <c r="HE2" s="263" t="str">
        <f>Inputs!HE2</f>
        <v>FY2033</v>
      </c>
      <c r="HF2" s="263" t="str">
        <f>Inputs!HF2</f>
        <v xml:space="preserve">Total capex </v>
      </c>
    </row>
    <row r="3" spans="1:214" hidden="1" x14ac:dyDescent="0.2">
      <c r="A3" s="120" t="str">
        <f>Inputs!A3</f>
        <v>Delivery</v>
      </c>
      <c r="B3" s="120" t="str">
        <f>Inputs!B3</f>
        <v>General Manager</v>
      </c>
      <c r="C3" s="120" t="str">
        <f>Inputs!C3</f>
        <v>Internal Labour</v>
      </c>
      <c r="D3" s="120" t="str">
        <f>Inputs!D3</f>
        <v xml:space="preserve">project management </v>
      </c>
      <c r="E3" s="120" t="str">
        <f>Inputs!E3</f>
        <v>Level 4 ID Manager (Network Projects)</v>
      </c>
      <c r="F3" s="259">
        <f>IF(Inputs!$GT3=$F$1,Inputs!F3,
CHOOSE(MATCH(Inputs!$GT3,'Key assumptions'!$E$117:$E$119,0),'Key assumptions'!$H$117,'Key assumptions'!$H$118,'Key assumptions'!$H$119)*Inputs!F3)</f>
        <v>353.94584990825683</v>
      </c>
      <c r="G3" s="259">
        <f>IF(Inputs!$GT3=$F$1,Inputs!G3,
CHOOSE(MATCH(Inputs!$GT3,'Key assumptions'!$E$117:$E$119,0),'Key assumptions'!$H$117,'Key assumptions'!$H$118,'Key assumptions'!$H$119)*Inputs!G3)</f>
        <v>0</v>
      </c>
      <c r="H3" s="231">
        <f>Inputs!H3</f>
        <v>0</v>
      </c>
      <c r="I3" s="231">
        <f>Inputs!I3</f>
        <v>0</v>
      </c>
      <c r="J3" s="231">
        <f>Inputs!J3</f>
        <v>0</v>
      </c>
      <c r="K3" s="231">
        <f>Inputs!K3</f>
        <v>0</v>
      </c>
      <c r="L3" s="231">
        <f>Inputs!L3</f>
        <v>0</v>
      </c>
      <c r="M3" s="231">
        <f>Inputs!M3</f>
        <v>0</v>
      </c>
      <c r="N3" s="231">
        <f>Inputs!N3</f>
        <v>0</v>
      </c>
      <c r="O3" s="231">
        <f>Inputs!O3</f>
        <v>0</v>
      </c>
      <c r="P3" s="231">
        <f>Inputs!P3</f>
        <v>0</v>
      </c>
      <c r="Q3" s="231">
        <f>Inputs!Q3</f>
        <v>0</v>
      </c>
      <c r="R3" s="231">
        <f>Inputs!R3</f>
        <v>0</v>
      </c>
      <c r="S3" s="231">
        <f>Inputs!S3</f>
        <v>0</v>
      </c>
      <c r="T3" s="231">
        <f>Inputs!T3</f>
        <v>7.0961538461538437E-2</v>
      </c>
      <c r="U3" s="231">
        <f>Inputs!U3</f>
        <v>7.0961538461538437E-2</v>
      </c>
      <c r="V3" s="231">
        <f>Inputs!V3</f>
        <v>7.0961538461538437E-2</v>
      </c>
      <c r="W3" s="231">
        <f>Inputs!W3</f>
        <v>7.0961538461538437E-2</v>
      </c>
      <c r="X3" s="231">
        <f>Inputs!X3</f>
        <v>7.0961538461538437E-2</v>
      </c>
      <c r="Y3" s="231">
        <f>Inputs!Y3</f>
        <v>7.0961538461538437E-2</v>
      </c>
      <c r="Z3" s="231">
        <f>Inputs!Z3</f>
        <v>7.0961538461538437E-2</v>
      </c>
      <c r="AA3" s="231">
        <f>Inputs!AA3</f>
        <v>7.0961538461538437E-2</v>
      </c>
      <c r="AB3" s="231">
        <f>Inputs!AB3</f>
        <v>7.0961538461538437E-2</v>
      </c>
      <c r="AC3" s="231">
        <f>Inputs!AC3</f>
        <v>7.0961538461538437E-2</v>
      </c>
      <c r="AD3" s="231">
        <f>Inputs!AD3</f>
        <v>7.0961538461538437E-2</v>
      </c>
      <c r="AE3" s="231">
        <f>Inputs!AE3</f>
        <v>7.0961538461538437E-2</v>
      </c>
      <c r="AF3" s="231">
        <f>Inputs!AF3</f>
        <v>8.3076923076923048E-2</v>
      </c>
      <c r="AG3" s="231">
        <f>Inputs!AG3</f>
        <v>8.3076923076923048E-2</v>
      </c>
      <c r="AH3" s="231">
        <f>Inputs!AH3</f>
        <v>8.3076923076923048E-2</v>
      </c>
      <c r="AI3" s="231">
        <f>Inputs!AI3</f>
        <v>8.3076923076923048E-2</v>
      </c>
      <c r="AJ3" s="231">
        <f>Inputs!AJ3</f>
        <v>8.3076923076923048E-2</v>
      </c>
      <c r="AK3" s="231">
        <f>Inputs!AK3</f>
        <v>8.3076923076923048E-2</v>
      </c>
      <c r="AL3" s="231">
        <f>Inputs!AL3</f>
        <v>8.3076923076923048E-2</v>
      </c>
      <c r="AM3" s="231">
        <f>Inputs!AM3</f>
        <v>8.3076923076923048E-2</v>
      </c>
      <c r="AN3" s="231">
        <f>Inputs!AN3</f>
        <v>8.3076923076923048E-2</v>
      </c>
      <c r="AO3" s="231">
        <f>Inputs!AO3</f>
        <v>8.3076923076923048E-2</v>
      </c>
      <c r="AP3" s="231">
        <f>Inputs!AP3</f>
        <v>8.3076923076923048E-2</v>
      </c>
      <c r="AQ3" s="231">
        <f>Inputs!AQ3</f>
        <v>8.3076923076923048E-2</v>
      </c>
      <c r="AR3" s="231">
        <f>Inputs!AR3</f>
        <v>8.3076923076923048E-2</v>
      </c>
      <c r="AS3" s="231">
        <f>Inputs!AS3</f>
        <v>8.3076923076923048E-2</v>
      </c>
      <c r="AT3" s="231">
        <f>Inputs!AT3</f>
        <v>8.3076923076923048E-2</v>
      </c>
      <c r="AU3" s="231">
        <f>Inputs!AU3</f>
        <v>8.3076923076923048E-2</v>
      </c>
      <c r="AV3" s="231">
        <f>Inputs!AV3</f>
        <v>8.3076923076923048E-2</v>
      </c>
      <c r="AW3" s="231">
        <f>Inputs!AW3</f>
        <v>8.3076923076923048E-2</v>
      </c>
      <c r="AX3" s="231">
        <f>Inputs!AX3</f>
        <v>8.3076923076923048E-2</v>
      </c>
      <c r="AY3" s="231">
        <f>Inputs!AY3</f>
        <v>8.3076923076923048E-2</v>
      </c>
      <c r="AZ3" s="231">
        <f>Inputs!AZ3</f>
        <v>8.3076923076923048E-2</v>
      </c>
      <c r="BA3" s="231">
        <f>Inputs!BA3</f>
        <v>8.3076923076923048E-2</v>
      </c>
      <c r="BB3" s="231">
        <f>Inputs!BB3</f>
        <v>8.3076923076923048E-2</v>
      </c>
      <c r="BC3" s="231">
        <f>Inputs!BC3</f>
        <v>8.3076923076923048E-2</v>
      </c>
      <c r="BD3" s="231">
        <f>Inputs!BD3</f>
        <v>8.3076923076923048E-2</v>
      </c>
      <c r="BE3" s="231">
        <f>Inputs!BE3</f>
        <v>8.3076923076923048E-2</v>
      </c>
      <c r="BF3" s="231">
        <f>Inputs!BF3</f>
        <v>8.3076923076923048E-2</v>
      </c>
      <c r="BG3" s="231">
        <f>Inputs!BG3</f>
        <v>8.3076923076923048E-2</v>
      </c>
      <c r="BH3" s="231">
        <f>Inputs!BH3</f>
        <v>8.3076923076923048E-2</v>
      </c>
      <c r="BI3" s="231">
        <f>Inputs!BI3</f>
        <v>8.3076923076923048E-2</v>
      </c>
      <c r="BJ3" s="231">
        <f>Inputs!BJ3</f>
        <v>8.3076923076923048E-2</v>
      </c>
      <c r="BK3" s="231">
        <f>Inputs!BK3</f>
        <v>8.3076923076923048E-2</v>
      </c>
      <c r="BL3" s="231">
        <f>Inputs!BL3</f>
        <v>8.3076923076923048E-2</v>
      </c>
      <c r="BM3" s="231">
        <f>Inputs!BM3</f>
        <v>8.3076923076923048E-2</v>
      </c>
      <c r="BN3" s="231">
        <f>Inputs!BN3</f>
        <v>8.3076923076923048E-2</v>
      </c>
      <c r="BO3" s="231">
        <f>Inputs!BO3</f>
        <v>8.3076923076923048E-2</v>
      </c>
      <c r="BP3" s="231">
        <f>Inputs!BP3</f>
        <v>6.9230769230769207E-2</v>
      </c>
      <c r="BQ3" s="231">
        <f>Inputs!BQ3</f>
        <v>6.9230769230769207E-2</v>
      </c>
      <c r="BR3" s="231">
        <f>Inputs!BR3</f>
        <v>6.9230769230769207E-2</v>
      </c>
      <c r="BS3" s="231">
        <f>Inputs!BS3</f>
        <v>6.9230769230769207E-2</v>
      </c>
      <c r="BT3" s="231">
        <f>Inputs!BT3</f>
        <v>6.9230769230769207E-2</v>
      </c>
      <c r="BU3" s="231">
        <f>Inputs!BU3</f>
        <v>6.9230769230769207E-2</v>
      </c>
      <c r="BV3" s="231">
        <f>Inputs!BV3</f>
        <v>6.9230769230769207E-2</v>
      </c>
      <c r="BW3" s="231">
        <f>Inputs!BW3</f>
        <v>6.9230769230769207E-2</v>
      </c>
      <c r="BX3" s="231">
        <f>Inputs!BX3</f>
        <v>6.9230769230769207E-2</v>
      </c>
      <c r="BY3" s="231">
        <f>Inputs!BY3</f>
        <v>6.9230769230769207E-2</v>
      </c>
      <c r="BZ3" s="231">
        <f>Inputs!BZ3</f>
        <v>6.9230769230769207E-2</v>
      </c>
      <c r="CA3" s="231">
        <f>Inputs!CA3</f>
        <v>6.9230769230769207E-2</v>
      </c>
      <c r="CB3" s="231">
        <f>Inputs!CB3</f>
        <v>0</v>
      </c>
      <c r="CC3" s="231">
        <f>Inputs!CC3</f>
        <v>0</v>
      </c>
      <c r="CD3" s="231">
        <f>Inputs!CD3</f>
        <v>0</v>
      </c>
      <c r="CE3" s="231">
        <f>Inputs!CE3</f>
        <v>0</v>
      </c>
      <c r="CF3" s="231">
        <f>Inputs!CF3</f>
        <v>0</v>
      </c>
      <c r="CG3" s="231">
        <f>Inputs!CG3</f>
        <v>0</v>
      </c>
      <c r="CH3" s="231">
        <f>Inputs!CH3</f>
        <v>0</v>
      </c>
      <c r="CI3" s="231">
        <f>Inputs!CI3</f>
        <v>0</v>
      </c>
      <c r="CJ3" s="231">
        <f>Inputs!CJ3</f>
        <v>0</v>
      </c>
      <c r="CK3" s="231">
        <f>Inputs!CK3</f>
        <v>0</v>
      </c>
      <c r="CL3" s="231">
        <f>Inputs!CL3</f>
        <v>0</v>
      </c>
      <c r="CM3" s="231">
        <f>Inputs!CM3</f>
        <v>0</v>
      </c>
      <c r="CN3" s="231">
        <f>Inputs!CN3</f>
        <v>0</v>
      </c>
      <c r="CO3" s="231">
        <f>Inputs!CO3</f>
        <v>0</v>
      </c>
      <c r="CP3" s="231">
        <f>Inputs!CP3</f>
        <v>0</v>
      </c>
      <c r="CQ3" s="231">
        <f>Inputs!CQ3</f>
        <v>0</v>
      </c>
      <c r="CR3" s="231">
        <f>Inputs!CR3</f>
        <v>0</v>
      </c>
      <c r="CS3" s="231">
        <f>Inputs!CS3</f>
        <v>0</v>
      </c>
      <c r="CT3" s="231">
        <f>Inputs!CT3</f>
        <v>0</v>
      </c>
      <c r="CU3" s="231">
        <f>Inputs!CU3</f>
        <v>0</v>
      </c>
      <c r="CV3" s="231">
        <f>Inputs!CV3</f>
        <v>0</v>
      </c>
      <c r="CW3" s="231">
        <f>Inputs!CW3</f>
        <v>0</v>
      </c>
      <c r="CX3" s="231">
        <f>Inputs!CX3</f>
        <v>0</v>
      </c>
      <c r="CY3" s="231">
        <f>Inputs!CY3</f>
        <v>0</v>
      </c>
      <c r="DA3" s="232">
        <f>IF(OR($C3="Non-Labour",$C3="Labour-related"),IF(Inputs!$GT3=$F$1,Inputs!DA3,$F3*N(H3)),$F3*N(H3)*avg_hrs)</f>
        <v>0</v>
      </c>
      <c r="DB3" s="232">
        <f>IF(OR($C3="Non-Labour",$C3="Labour-related"),IF(Inputs!$GT3=$F$1,Inputs!DB3,$F3*N(I3)),$F3*N(I3)*avg_hrs)</f>
        <v>0</v>
      </c>
      <c r="DC3" s="232">
        <f>IF(OR($C3="Non-Labour",$C3="Labour-related"),IF(Inputs!$GT3=$F$1,Inputs!DC3,$F3*N(J3)),$F3*N(J3)*avg_hrs)</f>
        <v>0</v>
      </c>
      <c r="DD3" s="232">
        <f>IF(OR($C3="Non-Labour",$C3="Labour-related"),IF(Inputs!$GT3=$F$1,Inputs!DD3,$F3*N(K3)),$F3*N(K3)*avg_hrs)</f>
        <v>0</v>
      </c>
      <c r="DE3" s="232">
        <f>IF(OR($C3="Non-Labour",$C3="Labour-related"),IF(Inputs!$GT3=$F$1,Inputs!DE3,$F3*N(L3)),$F3*N(L3)*avg_hrs)</f>
        <v>0</v>
      </c>
      <c r="DF3" s="232">
        <f>IF(OR($C3="Non-Labour",$C3="Labour-related"),IF(Inputs!$GT3=$F$1,Inputs!DF3,$F3*N(M3)),$F3*N(M3)*avg_hrs)</f>
        <v>0</v>
      </c>
      <c r="DG3" s="232">
        <f>IF(OR($C3="Non-Labour",$C3="Labour-related"),IF(Inputs!$GT3=$F$1,Inputs!DG3,$F3*N(N3)),$F3*N(N3)*avg_hrs)</f>
        <v>0</v>
      </c>
      <c r="DH3" s="232">
        <f>IF(OR($C3="Non-Labour",$C3="Labour-related"),IF(Inputs!$GT3=$F$1,Inputs!DH3,$F3*N(O3)),$F3*N(O3)*avg_hrs)</f>
        <v>0</v>
      </c>
      <c r="DI3" s="232">
        <f>IF(OR($C3="Non-Labour",$C3="Labour-related"),IF(Inputs!$GT3=$F$1,Inputs!DI3,$F3*N(P3)),$F3*N(P3)*avg_hrs)</f>
        <v>0</v>
      </c>
      <c r="DJ3" s="232">
        <f>IF(OR($C3="Non-Labour",$C3="Labour-related"),IF(Inputs!$GT3=$F$1,Inputs!DJ3,$F3*N(Q3)),$F3*N(Q3)*avg_hrs)</f>
        <v>0</v>
      </c>
      <c r="DK3" s="232">
        <f>IF(OR($C3="Non-Labour",$C3="Labour-related"),IF(Inputs!$GT3=$F$1,Inputs!DK3,$F3*N(R3)),$F3*N(R3)*avg_hrs)</f>
        <v>0</v>
      </c>
      <c r="DL3" s="232">
        <f>IF(OR($C3="Non-Labour",$C3="Labour-related"),IF(Inputs!$GT3=$F$1,Inputs!DL3,$F3*N(S3)),$F3*N(S3)*avg_hrs)</f>
        <v>0</v>
      </c>
      <c r="DM3" s="232">
        <f>IF(OR($C3="Non-Labour",$C3="Labour-related"),IF(Inputs!$GT3=$F$1,Inputs!DM3,$F3*N(T3)),$F3*N(T3)*avg_hrs)</f>
        <v>3767.4813062350017</v>
      </c>
      <c r="DN3" s="232">
        <f>IF(OR($C3="Non-Labour",$C3="Labour-related"),IF(Inputs!$GT3=$F$1,Inputs!DN3,$F3*N(U3)),$F3*N(U3)*avg_hrs)</f>
        <v>3767.4813062350017</v>
      </c>
      <c r="DO3" s="232">
        <f>IF(OR($C3="Non-Labour",$C3="Labour-related"),IF(Inputs!$GT3=$F$1,Inputs!DO3,$F3*N(V3)),$F3*N(V3)*avg_hrs)</f>
        <v>3767.4813062350017</v>
      </c>
      <c r="DP3" s="232">
        <f>IF(OR($C3="Non-Labour",$C3="Labour-related"),IF(Inputs!$GT3=$F$1,Inputs!DP3,$F3*N(W3)),$F3*N(W3)*avg_hrs)</f>
        <v>3767.4813062350017</v>
      </c>
      <c r="DQ3" s="232">
        <f>IF(OR($C3="Non-Labour",$C3="Labour-related"),IF(Inputs!$GT3=$F$1,Inputs!DQ3,$F3*N(X3)),$F3*N(X3)*avg_hrs)</f>
        <v>3767.4813062350017</v>
      </c>
      <c r="DR3" s="232">
        <f>IF(OR($C3="Non-Labour",$C3="Labour-related"),IF(Inputs!$GT3=$F$1,Inputs!DR3,$F3*N(Y3)),$F3*N(Y3)*avg_hrs)</f>
        <v>3767.4813062350017</v>
      </c>
      <c r="DS3" s="232">
        <f>IF(OR($C3="Non-Labour",$C3="Labour-related"),IF(Inputs!$GT3=$F$1,Inputs!DS3,$F3*N(Z3)),$F3*N(Z3)*avg_hrs)</f>
        <v>3767.4813062350017</v>
      </c>
      <c r="DT3" s="232">
        <f>IF(OR($C3="Non-Labour",$C3="Labour-related"),IF(Inputs!$GT3=$F$1,Inputs!DT3,$F3*N(AA3)),$F3*N(AA3)*avg_hrs)</f>
        <v>3767.4813062350017</v>
      </c>
      <c r="DU3" s="232">
        <f>IF(OR($C3="Non-Labour",$C3="Labour-related"),IF(Inputs!$GT3=$F$1,Inputs!DU3,$F3*N(AB3)),$F3*N(AB3)*avg_hrs)</f>
        <v>3767.4813062350017</v>
      </c>
      <c r="DV3" s="232">
        <f>IF(OR($C3="Non-Labour",$C3="Labour-related"),IF(Inputs!$GT3=$F$1,Inputs!DV3,$F3*N(AC3)),$F3*N(AC3)*avg_hrs)</f>
        <v>3767.4813062350017</v>
      </c>
      <c r="DW3" s="232">
        <f>IF(OR($C3="Non-Labour",$C3="Labour-related"),IF(Inputs!$GT3=$F$1,Inputs!DW3,$F3*N(AD3)),$F3*N(AD3)*avg_hrs)</f>
        <v>3767.4813062350017</v>
      </c>
      <c r="DX3" s="232">
        <f>IF(OR($C3="Non-Labour",$C3="Labour-related"),IF(Inputs!$GT3=$F$1,Inputs!DX3,$F3*N(AE3)),$F3*N(AE3)*avg_hrs)</f>
        <v>3767.4813062350017</v>
      </c>
      <c r="DY3" s="232">
        <f>IF(OR($C3="Non-Labour",$C3="Labour-related"),IF(Inputs!$GT3=$F$1,Inputs!DY3,$F3*N(AF3)),$F3*N(AF3)*avg_hrs)</f>
        <v>4410.7098219336604</v>
      </c>
      <c r="DZ3" s="232">
        <f>IF(OR($C3="Non-Labour",$C3="Labour-related"),IF(Inputs!$GT3=$F$1,Inputs!DZ3,$F3*N(AG3)),$F3*N(AG3)*avg_hrs)</f>
        <v>4410.7098219336604</v>
      </c>
      <c r="EA3" s="232">
        <f>IF(OR($C3="Non-Labour",$C3="Labour-related"),IF(Inputs!$GT3=$F$1,Inputs!EA3,$F3*N(AH3)),$F3*N(AH3)*avg_hrs)</f>
        <v>4410.7098219336604</v>
      </c>
      <c r="EB3" s="232">
        <f>IF(OR($C3="Non-Labour",$C3="Labour-related"),IF(Inputs!$GT3=$F$1,Inputs!EB3,$F3*N(AI3)),$F3*N(AI3)*avg_hrs)</f>
        <v>4410.7098219336604</v>
      </c>
      <c r="EC3" s="232">
        <f>IF(OR($C3="Non-Labour",$C3="Labour-related"),IF(Inputs!$GT3=$F$1,Inputs!EC3,$F3*N(AJ3)),$F3*N(AJ3)*avg_hrs)</f>
        <v>4410.7098219336604</v>
      </c>
      <c r="ED3" s="232">
        <f>IF(OR($C3="Non-Labour",$C3="Labour-related"),IF(Inputs!$GT3=$F$1,Inputs!ED3,$F3*N(AK3)),$F3*N(AK3)*avg_hrs)</f>
        <v>4410.7098219336604</v>
      </c>
      <c r="EE3" s="232">
        <f>IF(OR($C3="Non-Labour",$C3="Labour-related"),IF(Inputs!$GT3=$F$1,Inputs!EE3,$F3*N(AL3)),$F3*N(AL3)*avg_hrs)</f>
        <v>4410.7098219336604</v>
      </c>
      <c r="EF3" s="232">
        <f>IF(OR($C3="Non-Labour",$C3="Labour-related"),IF(Inputs!$GT3=$F$1,Inputs!EF3,$F3*N(AM3)),$F3*N(AM3)*avg_hrs)</f>
        <v>4410.7098219336604</v>
      </c>
      <c r="EG3" s="232">
        <f>IF(OR($C3="Non-Labour",$C3="Labour-related"),IF(Inputs!$GT3=$F$1,Inputs!EG3,$F3*N(AN3)),$F3*N(AN3)*avg_hrs)</f>
        <v>4410.7098219336604</v>
      </c>
      <c r="EH3" s="232">
        <f>IF(OR($C3="Non-Labour",$C3="Labour-related"),IF(Inputs!$GT3=$F$1,Inputs!EH3,$F3*N(AO3)),$F3*N(AO3)*avg_hrs)</f>
        <v>4410.7098219336604</v>
      </c>
      <c r="EI3" s="232">
        <f>IF(OR($C3="Non-Labour",$C3="Labour-related"),IF(Inputs!$GT3=$F$1,Inputs!EI3,$F3*N(AP3)),$F3*N(AP3)*avg_hrs)</f>
        <v>4410.7098219336604</v>
      </c>
      <c r="EJ3" s="232">
        <f>IF(OR($C3="Non-Labour",$C3="Labour-related"),IF(Inputs!$GT3=$F$1,Inputs!EJ3,$F3*N(AQ3)),$F3*N(AQ3)*avg_hrs)</f>
        <v>4410.7098219336604</v>
      </c>
      <c r="EK3" s="232">
        <f>IF(OR($C3="Non-Labour",$C3="Labour-related"),IF(Inputs!$GT3=$F$1,Inputs!EK3,$F3*N(AR3)),$F3*N(AR3)*avg_hrs)</f>
        <v>4410.7098219336604</v>
      </c>
      <c r="EL3" s="232">
        <f>IF(OR($C3="Non-Labour",$C3="Labour-related"),IF(Inputs!$GT3=$F$1,Inputs!EL3,$F3*N(AS3)),$F3*N(AS3)*avg_hrs)</f>
        <v>4410.7098219336604</v>
      </c>
      <c r="EM3" s="232">
        <f>IF(OR($C3="Non-Labour",$C3="Labour-related"),IF(Inputs!$GT3=$F$1,Inputs!EM3,$F3*N(AT3)),$F3*N(AT3)*avg_hrs)</f>
        <v>4410.7098219336604</v>
      </c>
      <c r="EN3" s="232">
        <f>IF(OR($C3="Non-Labour",$C3="Labour-related"),IF(Inputs!$GT3=$F$1,Inputs!EN3,$F3*N(AU3)),$F3*N(AU3)*avg_hrs)</f>
        <v>4410.7098219336604</v>
      </c>
      <c r="EO3" s="232">
        <f>IF(OR($C3="Non-Labour",$C3="Labour-related"),IF(Inputs!$GT3=$F$1,Inputs!EO3,$F3*N(AV3)),$F3*N(AV3)*avg_hrs)</f>
        <v>4410.7098219336604</v>
      </c>
      <c r="EP3" s="232">
        <f>IF(OR($C3="Non-Labour",$C3="Labour-related"),IF(Inputs!$GT3=$F$1,Inputs!EP3,$F3*N(AW3)),$F3*N(AW3)*avg_hrs)</f>
        <v>4410.7098219336604</v>
      </c>
      <c r="EQ3" s="232">
        <f>IF(OR($C3="Non-Labour",$C3="Labour-related"),IF(Inputs!$GT3=$F$1,Inputs!EQ3,$F3*N(AX3)),$F3*N(AX3)*avg_hrs)</f>
        <v>4410.7098219336604</v>
      </c>
      <c r="ER3" s="232">
        <f>IF(OR($C3="Non-Labour",$C3="Labour-related"),IF(Inputs!$GT3=$F$1,Inputs!ER3,$F3*N(AY3)),$F3*N(AY3)*avg_hrs)</f>
        <v>4410.7098219336604</v>
      </c>
      <c r="ES3" s="232">
        <f>IF(OR($C3="Non-Labour",$C3="Labour-related"),IF(Inputs!$GT3=$F$1,Inputs!ES3,$F3*N(AZ3)),$F3*N(AZ3)*avg_hrs)</f>
        <v>4410.7098219336604</v>
      </c>
      <c r="ET3" s="232">
        <f>IF(OR($C3="Non-Labour",$C3="Labour-related"),IF(Inputs!$GT3=$F$1,Inputs!ET3,$F3*N(BA3)),$F3*N(BA3)*avg_hrs)</f>
        <v>4410.7098219336604</v>
      </c>
      <c r="EU3" s="232">
        <f>IF(OR($C3="Non-Labour",$C3="Labour-related"),IF(Inputs!$GT3=$F$1,Inputs!EU3,$F3*N(BB3)),$F3*N(BB3)*avg_hrs)</f>
        <v>4410.7098219336604</v>
      </c>
      <c r="EV3" s="232">
        <f>IF(OR($C3="Non-Labour",$C3="Labour-related"),IF(Inputs!$GT3=$F$1,Inputs!EV3,$F3*N(BC3)),$F3*N(BC3)*avg_hrs)</f>
        <v>4410.7098219336604</v>
      </c>
      <c r="EW3" s="232">
        <f>IF(OR($C3="Non-Labour",$C3="Labour-related"),IF(Inputs!$GT3=$F$1,Inputs!EW3,$F3*N(BD3)),$F3*N(BD3)*avg_hrs)</f>
        <v>4410.7098219336604</v>
      </c>
      <c r="EX3" s="232">
        <f>IF(OR($C3="Non-Labour",$C3="Labour-related"),IF(Inputs!$GT3=$F$1,Inputs!EX3,$F3*N(BE3)),$F3*N(BE3)*avg_hrs)</f>
        <v>4410.7098219336604</v>
      </c>
      <c r="EY3" s="232">
        <f>IF(OR($C3="Non-Labour",$C3="Labour-related"),IF(Inputs!$GT3=$F$1,Inputs!EY3,$F3*N(BF3)),$F3*N(BF3)*avg_hrs)</f>
        <v>4410.7098219336604</v>
      </c>
      <c r="EZ3" s="232">
        <f>IF(OR($C3="Non-Labour",$C3="Labour-related"),IF(Inputs!$GT3=$F$1,Inputs!EZ3,$F3*N(BG3)),$F3*N(BG3)*avg_hrs)</f>
        <v>4410.7098219336604</v>
      </c>
      <c r="FA3" s="232">
        <f>IF(OR($C3="Non-Labour",$C3="Labour-related"),IF(Inputs!$GT3=$F$1,Inputs!FA3,$F3*N(BH3)),$F3*N(BH3)*avg_hrs)</f>
        <v>4410.7098219336604</v>
      </c>
      <c r="FB3" s="232">
        <f>IF(OR($C3="Non-Labour",$C3="Labour-related"),IF(Inputs!$GT3=$F$1,Inputs!FB3,$F3*N(BI3)),$F3*N(BI3)*avg_hrs)</f>
        <v>4410.7098219336604</v>
      </c>
      <c r="FC3" s="232">
        <f>IF(OR($C3="Non-Labour",$C3="Labour-related"),IF(Inputs!$GT3=$F$1,Inputs!FC3,$F3*N(BJ3)),$F3*N(BJ3)*avg_hrs)</f>
        <v>4410.7098219336604</v>
      </c>
      <c r="FD3" s="232">
        <f>IF(OR($C3="Non-Labour",$C3="Labour-related"),IF(Inputs!$GT3=$F$1,Inputs!FD3,$F3*N(BK3)),$F3*N(BK3)*avg_hrs)</f>
        <v>4410.7098219336604</v>
      </c>
      <c r="FE3" s="232">
        <f>IF(OR($C3="Non-Labour",$C3="Labour-related"),IF(Inputs!$GT3=$F$1,Inputs!FE3,$F3*N(BL3)),$F3*N(BL3)*avg_hrs)</f>
        <v>4410.7098219336604</v>
      </c>
      <c r="FF3" s="232">
        <f>IF(OR($C3="Non-Labour",$C3="Labour-related"),IF(Inputs!$GT3=$F$1,Inputs!FF3,$F3*N(BM3)),$F3*N(BM3)*avg_hrs)</f>
        <v>4410.7098219336604</v>
      </c>
      <c r="FG3" s="232">
        <f>IF(OR($C3="Non-Labour",$C3="Labour-related"),IF(Inputs!$GT3=$F$1,Inputs!FG3,$F3*N(BN3)),$F3*N(BN3)*avg_hrs)</f>
        <v>4410.7098219336604</v>
      </c>
      <c r="FH3" s="232">
        <f>IF(OR($C3="Non-Labour",$C3="Labour-related"),IF(Inputs!$GT3=$F$1,Inputs!FH3,$F3*N(BO3)),$F3*N(BO3)*avg_hrs)</f>
        <v>4410.7098219336604</v>
      </c>
      <c r="FI3" s="232">
        <f>IF(OR($C3="Non-Labour",$C3="Labour-related"),IF(Inputs!$GT3=$F$1,Inputs!FI3,$F3*N(BP3)),$F3*N(BP3)*avg_hrs)</f>
        <v>3675.5915182780504</v>
      </c>
      <c r="FJ3" s="232">
        <f>IF(OR($C3="Non-Labour",$C3="Labour-related"),IF(Inputs!$GT3=$F$1,Inputs!FJ3,$F3*N(BQ3)),$F3*N(BQ3)*avg_hrs)</f>
        <v>3675.5915182780504</v>
      </c>
      <c r="FK3" s="232">
        <f>IF(OR($C3="Non-Labour",$C3="Labour-related"),IF(Inputs!$GT3=$F$1,Inputs!FK3,$F3*N(BR3)),$F3*N(BR3)*avg_hrs)</f>
        <v>3675.5915182780504</v>
      </c>
      <c r="FL3" s="232">
        <f>IF(OR($C3="Non-Labour",$C3="Labour-related"),IF(Inputs!$GT3=$F$1,Inputs!FL3,$F3*N(BS3)),$F3*N(BS3)*avg_hrs)</f>
        <v>3675.5915182780504</v>
      </c>
      <c r="FM3" s="232">
        <f>IF(OR($C3="Non-Labour",$C3="Labour-related"),IF(Inputs!$GT3=$F$1,Inputs!FM3,$F3*N(BT3)),$F3*N(BT3)*avg_hrs)</f>
        <v>3675.5915182780504</v>
      </c>
      <c r="FN3" s="232">
        <f>IF(OR($C3="Non-Labour",$C3="Labour-related"),IF(Inputs!$GT3=$F$1,Inputs!FN3,$F3*N(BU3)),$F3*N(BU3)*avg_hrs)</f>
        <v>3675.5915182780504</v>
      </c>
      <c r="FO3" s="232">
        <f>IF(OR($C3="Non-Labour",$C3="Labour-related"),IF(Inputs!$GT3=$F$1,Inputs!FO3,$F3*N(BV3)),$F3*N(BV3)*avg_hrs)</f>
        <v>3675.5915182780504</v>
      </c>
      <c r="FP3" s="232">
        <f>IF(OR($C3="Non-Labour",$C3="Labour-related"),IF(Inputs!$GT3=$F$1,Inputs!FP3,$F3*N(BW3)),$F3*N(BW3)*avg_hrs)</f>
        <v>3675.5915182780504</v>
      </c>
      <c r="FQ3" s="232">
        <f>IF(OR($C3="Non-Labour",$C3="Labour-related"),IF(Inputs!$GT3=$F$1,Inputs!FQ3,$F3*N(BX3)),$F3*N(BX3)*avg_hrs)</f>
        <v>3675.5915182780504</v>
      </c>
      <c r="FR3" s="232">
        <f>IF(OR($C3="Non-Labour",$C3="Labour-related"),IF(Inputs!$GT3=$F$1,Inputs!FR3,$F3*N(BY3)),$F3*N(BY3)*avg_hrs)</f>
        <v>3675.5915182780504</v>
      </c>
      <c r="FS3" s="232">
        <f>IF(OR($C3="Non-Labour",$C3="Labour-related"),IF(Inputs!$GT3=$F$1,Inputs!FS3,$F3*N(BZ3)),$F3*N(BZ3)*avg_hrs)</f>
        <v>3675.5915182780504</v>
      </c>
      <c r="FT3" s="232">
        <f>IF(OR($C3="Non-Labour",$C3="Labour-related"),IF(Inputs!$GT3=$F$1,Inputs!FT3,$F3*N(CA3)),$F3*N(CA3)*avg_hrs)</f>
        <v>3675.5915182780504</v>
      </c>
      <c r="FU3" s="232">
        <f>IF(OR($C3="Non-Labour",$C3="Labour-related"),IF(Inputs!$GT3=$F$1,Inputs!FU3,$F3*N(CB3)),$F3*N(CB3)*avg_hrs)</f>
        <v>0</v>
      </c>
      <c r="FV3" s="232">
        <f>IF(OR($C3="Non-Labour",$C3="Labour-related"),IF(Inputs!$GT3=$F$1,Inputs!FV3,$F3*N(CC3)),$F3*N(CC3)*avg_hrs)</f>
        <v>0</v>
      </c>
      <c r="FW3" s="232">
        <f>IF(OR($C3="Non-Labour",$C3="Labour-related"),IF(Inputs!$GT3=$F$1,Inputs!FW3,$F3*N(CD3)),$F3*N(CD3)*avg_hrs)</f>
        <v>0</v>
      </c>
      <c r="FX3" s="232">
        <f>IF(OR($C3="Non-Labour",$C3="Labour-related"),IF(Inputs!$GT3=$F$1,Inputs!FX3,$F3*N(CE3)),$F3*N(CE3)*avg_hrs)</f>
        <v>0</v>
      </c>
      <c r="FY3" s="232">
        <f>IF(OR($C3="Non-Labour",$C3="Labour-related"),IF(Inputs!$GT3=$F$1,Inputs!FY3,$F3*N(CF3)),$F3*N(CF3)*avg_hrs)</f>
        <v>0</v>
      </c>
      <c r="FZ3" s="232">
        <f>IF(OR($C3="Non-Labour",$C3="Labour-related"),IF(Inputs!$GT3=$F$1,Inputs!FZ3,$F3*N(CG3)),$F3*N(CG3)*avg_hrs)</f>
        <v>0</v>
      </c>
      <c r="GA3" s="232">
        <f>IF(OR($C3="Non-Labour",$C3="Labour-related"),IF(Inputs!$GT3=$F$1,Inputs!GA3,$F3*N(CH3)),$F3*N(CH3)*avg_hrs)</f>
        <v>0</v>
      </c>
      <c r="GB3" s="232">
        <f>IF(OR($C3="Non-Labour",$C3="Labour-related"),IF(Inputs!$GT3=$F$1,Inputs!GB3,$F3*N(CI3)),$F3*N(CI3)*avg_hrs)</f>
        <v>0</v>
      </c>
      <c r="GC3" s="232">
        <f>IF(OR($C3="Non-Labour",$C3="Labour-related"),IF(Inputs!$GT3=$F$1,Inputs!GC3,$F3*N(CJ3)),$F3*N(CJ3)*avg_hrs)</f>
        <v>0</v>
      </c>
      <c r="GD3" s="232">
        <f>IF(OR($C3="Non-Labour",$C3="Labour-related"),IF(Inputs!$GT3=$F$1,Inputs!GD3,$F3*N(CK3)),$F3*N(CK3)*avg_hrs)</f>
        <v>0</v>
      </c>
      <c r="GE3" s="232">
        <f>IF(OR($C3="Non-Labour",$C3="Labour-related"),IF(Inputs!$GT3=$F$1,Inputs!GE3,$F3*N(CL3)),$F3*N(CL3)*avg_hrs)</f>
        <v>0</v>
      </c>
      <c r="GF3" s="232">
        <f>IF(OR($C3="Non-Labour",$C3="Labour-related"),IF(Inputs!$GT3=$F$1,Inputs!GF3,$F3*N(CM3)),$F3*N(CM3)*avg_hrs)</f>
        <v>0</v>
      </c>
      <c r="GG3" s="232">
        <f>IF(OR($C3="Non-Labour",$C3="Labour-related"),IF(Inputs!$GT3=$F$1,Inputs!GG3,$F3*N(CN3)),$F3*N(CN3)*avg_hrs)</f>
        <v>0</v>
      </c>
      <c r="GH3" s="232">
        <f>IF(OR($C3="Non-Labour",$C3="Labour-related"),IF(Inputs!$GT3=$F$1,Inputs!GH3,$F3*N(CO3)),$F3*N(CO3)*avg_hrs)</f>
        <v>0</v>
      </c>
      <c r="GI3" s="232">
        <f>IF(OR($C3="Non-Labour",$C3="Labour-related"),IF(Inputs!$GT3=$F$1,Inputs!GI3,$F3*N(CP3)),$F3*N(CP3)*avg_hrs)</f>
        <v>0</v>
      </c>
      <c r="GJ3" s="232">
        <f>IF(OR($C3="Non-Labour",$C3="Labour-related"),IF(Inputs!$GT3=$F$1,Inputs!GJ3,$F3*N(CQ3)),$F3*N(CQ3)*avg_hrs)</f>
        <v>0</v>
      </c>
      <c r="GK3" s="232">
        <f>IF(OR($C3="Non-Labour",$C3="Labour-related"),IF(Inputs!$GT3=$F$1,Inputs!GK3,$F3*N(CR3)),$F3*N(CR3)*avg_hrs)</f>
        <v>0</v>
      </c>
      <c r="GL3" s="232">
        <f>IF(OR($C3="Non-Labour",$C3="Labour-related"),IF(Inputs!$GT3=$F$1,Inputs!GL3,$F3*N(CS3)),$F3*N(CS3)*avg_hrs)</f>
        <v>0</v>
      </c>
      <c r="GM3" s="232">
        <f>IF(OR($C3="Non-Labour",$C3="Labour-related"),IF(Inputs!$GT3=$F$1,Inputs!GM3,$F3*N(CT3)),$F3*N(CT3)*avg_hrs)</f>
        <v>0</v>
      </c>
      <c r="GN3" s="232">
        <f>IF(OR($C3="Non-Labour",$C3="Labour-related"),IF(Inputs!$GT3=$F$1,Inputs!GN3,$F3*N(CU3)),$F3*N(CU3)*avg_hrs)</f>
        <v>0</v>
      </c>
      <c r="GO3" s="232">
        <f>IF(OR($C3="Non-Labour",$C3="Labour-related"),IF(Inputs!$GT3=$F$1,Inputs!GO3,$F3*N(CV3)),$F3*N(CV3)*avg_hrs)</f>
        <v>0</v>
      </c>
      <c r="GP3" s="232">
        <f>IF(OR($C3="Non-Labour",$C3="Labour-related"),IF(Inputs!$GT3=$F$1,Inputs!GP3,$F3*N(CW3)),$F3*N(CW3)*avg_hrs)</f>
        <v>0</v>
      </c>
      <c r="GQ3" s="232">
        <f>IF(OR($C3="Non-Labour",$C3="Labour-related"),IF(Inputs!$GT3=$F$1,Inputs!GQ3,$F3*N(CX3)),$F3*N(CX3)*avg_hrs)</f>
        <v>0</v>
      </c>
      <c r="GR3" s="232">
        <f>IF(OR($C3="Non-Labour",$C3="Labour-related"),IF(Inputs!$GT3=$F$1,Inputs!GR3,$F3*N(CY3)),$F3*N(CY3)*avg_hrs)</f>
        <v>0</v>
      </c>
      <c r="GT3" s="120" t="s">
        <v>207</v>
      </c>
      <c r="GU3" s="272"/>
      <c r="GV3" s="272"/>
      <c r="GW3" s="272"/>
      <c r="GX3" s="232">
        <f t="shared" ref="GX3:HE3" si="1">SUMIF($DA$1:$GR$1,GX$2,$DA3:$GR3)</f>
        <v>0</v>
      </c>
      <c r="GY3" s="232">
        <f t="shared" si="1"/>
        <v>45209.775674820012</v>
      </c>
      <c r="GZ3" s="232">
        <f t="shared" si="1"/>
        <v>52928.517863203939</v>
      </c>
      <c r="HA3" s="232">
        <f t="shared" si="1"/>
        <v>52928.517863203939</v>
      </c>
      <c r="HB3" s="232">
        <f t="shared" si="1"/>
        <v>52928.517863203939</v>
      </c>
      <c r="HC3" s="232">
        <f t="shared" si="1"/>
        <v>44107.098219336614</v>
      </c>
      <c r="HD3" s="232">
        <f t="shared" si="1"/>
        <v>0</v>
      </c>
      <c r="HE3" s="232">
        <f t="shared" si="1"/>
        <v>0</v>
      </c>
      <c r="HF3" s="232">
        <f>SUM(GU3:HE3)</f>
        <v>248102.42748376846</v>
      </c>
    </row>
    <row r="4" spans="1:214" x14ac:dyDescent="0.2">
      <c r="A4" s="120" t="str">
        <f>Inputs!A4</f>
        <v>Delivery</v>
      </c>
      <c r="B4" s="332" t="str">
        <f>Inputs!B4</f>
        <v>c-i-c</v>
      </c>
      <c r="C4" s="120" t="str">
        <f>Inputs!C4</f>
        <v>Contracted Labour</v>
      </c>
      <c r="D4" s="120" t="str">
        <f>Inputs!D4</f>
        <v xml:space="preserve">project management </v>
      </c>
      <c r="E4" s="332" t="str">
        <f>Inputs!E4</f>
        <v>c-i-c</v>
      </c>
      <c r="F4" s="259">
        <f>IF(Inputs!$GT4=$F$1,Inputs!F4,
CHOOSE(MATCH(Inputs!$GT4,'Key assumptions'!$E$117:$E$119,0),'Key assumptions'!$H$117,'Key assumptions'!$H$118,'Key assumptions'!$H$119)*Inputs!F4)</f>
        <v>216.32758128440364</v>
      </c>
      <c r="G4" s="259">
        <f>IF(Inputs!$GT4=$F$1,Inputs!G4,
CHOOSE(MATCH(Inputs!$GT4,'Key assumptions'!$E$117:$E$119,0),'Key assumptions'!$H$117,'Key assumptions'!$H$118,'Key assumptions'!$H$119)*Inputs!G4)</f>
        <v>0</v>
      </c>
      <c r="H4" s="231">
        <f>Inputs!H4</f>
        <v>0</v>
      </c>
      <c r="I4" s="231">
        <f>Inputs!I4</f>
        <v>0</v>
      </c>
      <c r="J4" s="231">
        <f>Inputs!J4</f>
        <v>0</v>
      </c>
      <c r="K4" s="231">
        <f>Inputs!K4</f>
        <v>0</v>
      </c>
      <c r="L4" s="231">
        <f>Inputs!L4</f>
        <v>0</v>
      </c>
      <c r="M4" s="231">
        <f>Inputs!M4</f>
        <v>0</v>
      </c>
      <c r="N4" s="231">
        <f>Inputs!N4</f>
        <v>0</v>
      </c>
      <c r="O4" s="231">
        <f>Inputs!O4</f>
        <v>0</v>
      </c>
      <c r="P4" s="231">
        <f>Inputs!P4</f>
        <v>0</v>
      </c>
      <c r="Q4" s="231">
        <f>Inputs!Q4</f>
        <v>0</v>
      </c>
      <c r="R4" s="231">
        <f>Inputs!R4</f>
        <v>0</v>
      </c>
      <c r="S4" s="231">
        <f>Inputs!S4</f>
        <v>0</v>
      </c>
      <c r="T4" s="231">
        <f>Inputs!T4</f>
        <v>0.69230769230769229</v>
      </c>
      <c r="U4" s="231">
        <f>Inputs!U4</f>
        <v>0.69230769230769229</v>
      </c>
      <c r="V4" s="231">
        <f>Inputs!V4</f>
        <v>0.69230769230769229</v>
      </c>
      <c r="W4" s="231">
        <f>Inputs!W4</f>
        <v>0.69230769230769229</v>
      </c>
      <c r="X4" s="231">
        <f>Inputs!X4</f>
        <v>0.69230769230769229</v>
      </c>
      <c r="Y4" s="231">
        <f>Inputs!Y4</f>
        <v>0.69230769230769229</v>
      </c>
      <c r="Z4" s="231">
        <f>Inputs!Z4</f>
        <v>0.69230769230769229</v>
      </c>
      <c r="AA4" s="231">
        <f>Inputs!AA4</f>
        <v>0.69230769230769229</v>
      </c>
      <c r="AB4" s="231">
        <f>Inputs!AB4</f>
        <v>0.69230769230769229</v>
      </c>
      <c r="AC4" s="231">
        <f>Inputs!AC4</f>
        <v>0.69230769230769229</v>
      </c>
      <c r="AD4" s="231">
        <f>Inputs!AD4</f>
        <v>0.69230769230769229</v>
      </c>
      <c r="AE4" s="231">
        <f>Inputs!AE4</f>
        <v>0.69230769230769229</v>
      </c>
      <c r="AF4" s="231">
        <f>Inputs!AF4</f>
        <v>0.9230769230769228</v>
      </c>
      <c r="AG4" s="231">
        <f>Inputs!AG4</f>
        <v>0.9230769230769228</v>
      </c>
      <c r="AH4" s="231">
        <f>Inputs!AH4</f>
        <v>0.9230769230769228</v>
      </c>
      <c r="AI4" s="231">
        <f>Inputs!AI4</f>
        <v>0.9230769230769228</v>
      </c>
      <c r="AJ4" s="231">
        <f>Inputs!AJ4</f>
        <v>0.9230769230769228</v>
      </c>
      <c r="AK4" s="231">
        <f>Inputs!AK4</f>
        <v>0.9230769230769228</v>
      </c>
      <c r="AL4" s="231">
        <f>Inputs!AL4</f>
        <v>0.9230769230769228</v>
      </c>
      <c r="AM4" s="231">
        <f>Inputs!AM4</f>
        <v>0.9230769230769228</v>
      </c>
      <c r="AN4" s="231">
        <f>Inputs!AN4</f>
        <v>0.9230769230769228</v>
      </c>
      <c r="AO4" s="231">
        <f>Inputs!AO4</f>
        <v>0.9230769230769228</v>
      </c>
      <c r="AP4" s="231">
        <f>Inputs!AP4</f>
        <v>0.9230769230769228</v>
      </c>
      <c r="AQ4" s="231">
        <f>Inputs!AQ4</f>
        <v>0.9230769230769228</v>
      </c>
      <c r="AR4" s="231">
        <f>Inputs!AR4</f>
        <v>0.9230769230769228</v>
      </c>
      <c r="AS4" s="231">
        <f>Inputs!AS4</f>
        <v>0.9230769230769228</v>
      </c>
      <c r="AT4" s="231">
        <f>Inputs!AT4</f>
        <v>0.9230769230769228</v>
      </c>
      <c r="AU4" s="231">
        <f>Inputs!AU4</f>
        <v>0.9230769230769228</v>
      </c>
      <c r="AV4" s="231">
        <f>Inputs!AV4</f>
        <v>0.9230769230769228</v>
      </c>
      <c r="AW4" s="231">
        <f>Inputs!AW4</f>
        <v>0.9230769230769228</v>
      </c>
      <c r="AX4" s="231">
        <f>Inputs!AX4</f>
        <v>0.9230769230769228</v>
      </c>
      <c r="AY4" s="231">
        <f>Inputs!AY4</f>
        <v>0.9230769230769228</v>
      </c>
      <c r="AZ4" s="231">
        <f>Inputs!AZ4</f>
        <v>0.9230769230769228</v>
      </c>
      <c r="BA4" s="231">
        <f>Inputs!BA4</f>
        <v>0.9230769230769228</v>
      </c>
      <c r="BB4" s="231">
        <f>Inputs!BB4</f>
        <v>0.9230769230769228</v>
      </c>
      <c r="BC4" s="231">
        <f>Inputs!BC4</f>
        <v>0.9230769230769228</v>
      </c>
      <c r="BD4" s="231">
        <f>Inputs!BD4</f>
        <v>0.23076923076923075</v>
      </c>
      <c r="BE4" s="231">
        <f>Inputs!BE4</f>
        <v>0.23076923076923075</v>
      </c>
      <c r="BF4" s="231">
        <f>Inputs!BF4</f>
        <v>0.23076923076923075</v>
      </c>
      <c r="BG4" s="231">
        <f>Inputs!BG4</f>
        <v>0.23076923076923075</v>
      </c>
      <c r="BH4" s="231">
        <f>Inputs!BH4</f>
        <v>0.23076923076923075</v>
      </c>
      <c r="BI4" s="231">
        <f>Inputs!BI4</f>
        <v>0.23076923076923075</v>
      </c>
      <c r="BJ4" s="231">
        <f>Inputs!BJ4</f>
        <v>0.23076923076923075</v>
      </c>
      <c r="BK4" s="231">
        <f>Inputs!BK4</f>
        <v>0.23076923076923075</v>
      </c>
      <c r="BL4" s="231">
        <f>Inputs!BL4</f>
        <v>0.23076923076923075</v>
      </c>
      <c r="BM4" s="231">
        <f>Inputs!BM4</f>
        <v>0.23076923076923075</v>
      </c>
      <c r="BN4" s="231">
        <f>Inputs!BN4</f>
        <v>0.23076923076923075</v>
      </c>
      <c r="BO4" s="231">
        <f>Inputs!BO4</f>
        <v>0.23076923076923075</v>
      </c>
      <c r="BP4" s="231">
        <f>Inputs!BP4</f>
        <v>0</v>
      </c>
      <c r="BQ4" s="231">
        <f>Inputs!BQ4</f>
        <v>0</v>
      </c>
      <c r="BR4" s="231">
        <f>Inputs!BR4</f>
        <v>0</v>
      </c>
      <c r="BS4" s="231">
        <f>Inputs!BS4</f>
        <v>0</v>
      </c>
      <c r="BT4" s="231">
        <f>Inputs!BT4</f>
        <v>0</v>
      </c>
      <c r="BU4" s="231">
        <f>Inputs!BU4</f>
        <v>0</v>
      </c>
      <c r="BV4" s="231">
        <f>Inputs!BV4</f>
        <v>0</v>
      </c>
      <c r="BW4" s="231">
        <f>Inputs!BW4</f>
        <v>0</v>
      </c>
      <c r="BX4" s="231">
        <f>Inputs!BX4</f>
        <v>0</v>
      </c>
      <c r="BY4" s="231">
        <f>Inputs!BY4</f>
        <v>0</v>
      </c>
      <c r="BZ4" s="231">
        <f>Inputs!BZ4</f>
        <v>0</v>
      </c>
      <c r="CA4" s="231">
        <f>Inputs!CA4</f>
        <v>0</v>
      </c>
      <c r="CB4" s="231">
        <f>Inputs!CB4</f>
        <v>0</v>
      </c>
      <c r="CC4" s="231">
        <f>Inputs!CC4</f>
        <v>0</v>
      </c>
      <c r="CD4" s="231">
        <f>Inputs!CD4</f>
        <v>0</v>
      </c>
      <c r="CE4" s="231">
        <f>Inputs!CE4</f>
        <v>0</v>
      </c>
      <c r="CF4" s="231">
        <f>Inputs!CF4</f>
        <v>0</v>
      </c>
      <c r="CG4" s="231">
        <f>Inputs!CG4</f>
        <v>0</v>
      </c>
      <c r="CH4" s="231">
        <f>Inputs!CH4</f>
        <v>0</v>
      </c>
      <c r="CI4" s="231">
        <f>Inputs!CI4</f>
        <v>0</v>
      </c>
      <c r="CJ4" s="231">
        <f>Inputs!CJ4</f>
        <v>0</v>
      </c>
      <c r="CK4" s="231">
        <f>Inputs!CK4</f>
        <v>0</v>
      </c>
      <c r="CL4" s="231">
        <f>Inputs!CL4</f>
        <v>0</v>
      </c>
      <c r="CM4" s="231">
        <f>Inputs!CM4</f>
        <v>0</v>
      </c>
      <c r="CN4" s="231">
        <f>Inputs!CN4</f>
        <v>0</v>
      </c>
      <c r="CO4" s="231">
        <f>Inputs!CO4</f>
        <v>0</v>
      </c>
      <c r="CP4" s="231">
        <f>Inputs!CP4</f>
        <v>0</v>
      </c>
      <c r="CQ4" s="231">
        <f>Inputs!CQ4</f>
        <v>0</v>
      </c>
      <c r="CR4" s="231">
        <f>Inputs!CR4</f>
        <v>0</v>
      </c>
      <c r="CS4" s="231">
        <f>Inputs!CS4</f>
        <v>0</v>
      </c>
      <c r="CT4" s="231">
        <f>Inputs!CT4</f>
        <v>0</v>
      </c>
      <c r="CU4" s="231">
        <f>Inputs!CU4</f>
        <v>0</v>
      </c>
      <c r="CV4" s="231">
        <f>Inputs!CV4</f>
        <v>0</v>
      </c>
      <c r="CW4" s="231">
        <f>Inputs!CW4</f>
        <v>0</v>
      </c>
      <c r="CX4" s="231">
        <f>Inputs!CX4</f>
        <v>0</v>
      </c>
      <c r="CY4" s="231">
        <f>Inputs!CY4</f>
        <v>0</v>
      </c>
      <c r="DA4" s="232">
        <f>IF(OR($C4="Non-Labour",$C4="Labour-related"),IF(Inputs!$GT4=$F$1,Inputs!DA4,$F4*N(H4)),$F4*N(H4)*avg_hrs)</f>
        <v>0</v>
      </c>
      <c r="DB4" s="232">
        <f>IF(OR($C4="Non-Labour",$C4="Labour-related"),IF(Inputs!$GT4=$F$1,Inputs!DB4,$F4*N(I4)),$F4*N(I4)*avg_hrs)</f>
        <v>0</v>
      </c>
      <c r="DC4" s="232">
        <f>IF(OR($C4="Non-Labour",$C4="Labour-related"),IF(Inputs!$GT4=$F$1,Inputs!DC4,$F4*N(J4)),$F4*N(J4)*avg_hrs)</f>
        <v>0</v>
      </c>
      <c r="DD4" s="232">
        <f>IF(OR($C4="Non-Labour",$C4="Labour-related"),IF(Inputs!$GT4=$F$1,Inputs!DD4,$F4*N(K4)),$F4*N(K4)*avg_hrs)</f>
        <v>0</v>
      </c>
      <c r="DE4" s="232">
        <f>IF(OR($C4="Non-Labour",$C4="Labour-related"),IF(Inputs!$GT4=$F$1,Inputs!DE4,$F4*N(L4)),$F4*N(L4)*avg_hrs)</f>
        <v>0</v>
      </c>
      <c r="DF4" s="232">
        <f>IF(OR($C4="Non-Labour",$C4="Labour-related"),IF(Inputs!$GT4=$F$1,Inputs!DF4,$F4*N(M4)),$F4*N(M4)*avg_hrs)</f>
        <v>0</v>
      </c>
      <c r="DG4" s="232">
        <f>IF(OR($C4="Non-Labour",$C4="Labour-related"),IF(Inputs!$GT4=$F$1,Inputs!DG4,$F4*N(N4)),$F4*N(N4)*avg_hrs)</f>
        <v>0</v>
      </c>
      <c r="DH4" s="232">
        <f>IF(OR($C4="Non-Labour",$C4="Labour-related"),IF(Inputs!$GT4=$F$1,Inputs!DH4,$F4*N(O4)),$F4*N(O4)*avg_hrs)</f>
        <v>0</v>
      </c>
      <c r="DI4" s="232">
        <f>IF(OR($C4="Non-Labour",$C4="Labour-related"),IF(Inputs!$GT4=$F$1,Inputs!DI4,$F4*N(P4)),$F4*N(P4)*avg_hrs)</f>
        <v>0</v>
      </c>
      <c r="DJ4" s="232">
        <f>IF(OR($C4="Non-Labour",$C4="Labour-related"),IF(Inputs!$GT4=$F$1,Inputs!DJ4,$F4*N(Q4)),$F4*N(Q4)*avg_hrs)</f>
        <v>0</v>
      </c>
      <c r="DK4" s="232">
        <f>IF(OR($C4="Non-Labour",$C4="Labour-related"),IF(Inputs!$GT4=$F$1,Inputs!DK4,$F4*N(R4)),$F4*N(R4)*avg_hrs)</f>
        <v>0</v>
      </c>
      <c r="DL4" s="232">
        <f>IF(OR($C4="Non-Labour",$C4="Labour-related"),IF(Inputs!$GT4=$F$1,Inputs!DL4,$F4*N(S4)),$F4*N(S4)*avg_hrs)</f>
        <v>0</v>
      </c>
      <c r="DM4" s="232">
        <f>IF(OR($C4="Non-Labour",$C4="Labour-related"),IF(Inputs!$GT4=$F$1,Inputs!DM4,$F4*N(T4)),$F4*N(T4)*avg_hrs)</f>
        <v>22464.787287226532</v>
      </c>
      <c r="DN4" s="232">
        <f>IF(OR($C4="Non-Labour",$C4="Labour-related"),IF(Inputs!$GT4=$F$1,Inputs!DN4,$F4*N(U4)),$F4*N(U4)*avg_hrs)</f>
        <v>22464.787287226532</v>
      </c>
      <c r="DO4" s="232">
        <f>IF(OR($C4="Non-Labour",$C4="Labour-related"),IF(Inputs!$GT4=$F$1,Inputs!DO4,$F4*N(V4)),$F4*N(V4)*avg_hrs)</f>
        <v>22464.787287226532</v>
      </c>
      <c r="DP4" s="232">
        <f>IF(OR($C4="Non-Labour",$C4="Labour-related"),IF(Inputs!$GT4=$F$1,Inputs!DP4,$F4*N(W4)),$F4*N(W4)*avg_hrs)</f>
        <v>22464.787287226532</v>
      </c>
      <c r="DQ4" s="232">
        <f>IF(OR($C4="Non-Labour",$C4="Labour-related"),IF(Inputs!$GT4=$F$1,Inputs!DQ4,$F4*N(X4)),$F4*N(X4)*avg_hrs)</f>
        <v>22464.787287226532</v>
      </c>
      <c r="DR4" s="232">
        <f>IF(OR($C4="Non-Labour",$C4="Labour-related"),IF(Inputs!$GT4=$F$1,Inputs!DR4,$F4*N(Y4)),$F4*N(Y4)*avg_hrs)</f>
        <v>22464.787287226532</v>
      </c>
      <c r="DS4" s="232">
        <f>IF(OR($C4="Non-Labour",$C4="Labour-related"),IF(Inputs!$GT4=$F$1,Inputs!DS4,$F4*N(Z4)),$F4*N(Z4)*avg_hrs)</f>
        <v>22464.787287226532</v>
      </c>
      <c r="DT4" s="232">
        <f>IF(OR($C4="Non-Labour",$C4="Labour-related"),IF(Inputs!$GT4=$F$1,Inputs!DT4,$F4*N(AA4)),$F4*N(AA4)*avg_hrs)</f>
        <v>22464.787287226532</v>
      </c>
      <c r="DU4" s="232">
        <f>IF(OR($C4="Non-Labour",$C4="Labour-related"),IF(Inputs!$GT4=$F$1,Inputs!DU4,$F4*N(AB4)),$F4*N(AB4)*avg_hrs)</f>
        <v>22464.787287226532</v>
      </c>
      <c r="DV4" s="232">
        <f>IF(OR($C4="Non-Labour",$C4="Labour-related"),IF(Inputs!$GT4=$F$1,Inputs!DV4,$F4*N(AC4)),$F4*N(AC4)*avg_hrs)</f>
        <v>22464.787287226532</v>
      </c>
      <c r="DW4" s="232">
        <f>IF(OR($C4="Non-Labour",$C4="Labour-related"),IF(Inputs!$GT4=$F$1,Inputs!DW4,$F4*N(AD4)),$F4*N(AD4)*avg_hrs)</f>
        <v>22464.787287226532</v>
      </c>
      <c r="DX4" s="232">
        <f>IF(OR($C4="Non-Labour",$C4="Labour-related"),IF(Inputs!$GT4=$F$1,Inputs!DX4,$F4*N(AE4)),$F4*N(AE4)*avg_hrs)</f>
        <v>22464.787287226532</v>
      </c>
      <c r="DY4" s="232">
        <f>IF(OR($C4="Non-Labour",$C4="Labour-related"),IF(Inputs!$GT4=$F$1,Inputs!DY4,$F4*N(AF4)),$F4*N(AF4)*avg_hrs)</f>
        <v>29953.049716302034</v>
      </c>
      <c r="DZ4" s="232">
        <f>IF(OR($C4="Non-Labour",$C4="Labour-related"),IF(Inputs!$GT4=$F$1,Inputs!DZ4,$F4*N(AG4)),$F4*N(AG4)*avg_hrs)</f>
        <v>29953.049716302034</v>
      </c>
      <c r="EA4" s="232">
        <f>IF(OR($C4="Non-Labour",$C4="Labour-related"),IF(Inputs!$GT4=$F$1,Inputs!EA4,$F4*N(AH4)),$F4*N(AH4)*avg_hrs)</f>
        <v>29953.049716302034</v>
      </c>
      <c r="EB4" s="232">
        <f>IF(OR($C4="Non-Labour",$C4="Labour-related"),IF(Inputs!$GT4=$F$1,Inputs!EB4,$F4*N(AI4)),$F4*N(AI4)*avg_hrs)</f>
        <v>29953.049716302034</v>
      </c>
      <c r="EC4" s="232">
        <f>IF(OR($C4="Non-Labour",$C4="Labour-related"),IF(Inputs!$GT4=$F$1,Inputs!EC4,$F4*N(AJ4)),$F4*N(AJ4)*avg_hrs)</f>
        <v>29953.049716302034</v>
      </c>
      <c r="ED4" s="232">
        <f>IF(OR($C4="Non-Labour",$C4="Labour-related"),IF(Inputs!$GT4=$F$1,Inputs!ED4,$F4*N(AK4)),$F4*N(AK4)*avg_hrs)</f>
        <v>29953.049716302034</v>
      </c>
      <c r="EE4" s="232">
        <f>IF(OR($C4="Non-Labour",$C4="Labour-related"),IF(Inputs!$GT4=$F$1,Inputs!EE4,$F4*N(AL4)),$F4*N(AL4)*avg_hrs)</f>
        <v>29953.049716302034</v>
      </c>
      <c r="EF4" s="232">
        <f>IF(OR($C4="Non-Labour",$C4="Labour-related"),IF(Inputs!$GT4=$F$1,Inputs!EF4,$F4*N(AM4)),$F4*N(AM4)*avg_hrs)</f>
        <v>29953.049716302034</v>
      </c>
      <c r="EG4" s="232">
        <f>IF(OR($C4="Non-Labour",$C4="Labour-related"),IF(Inputs!$GT4=$F$1,Inputs!EG4,$F4*N(AN4)),$F4*N(AN4)*avg_hrs)</f>
        <v>29953.049716302034</v>
      </c>
      <c r="EH4" s="232">
        <f>IF(OR($C4="Non-Labour",$C4="Labour-related"),IF(Inputs!$GT4=$F$1,Inputs!EH4,$F4*N(AO4)),$F4*N(AO4)*avg_hrs)</f>
        <v>29953.049716302034</v>
      </c>
      <c r="EI4" s="232">
        <f>IF(OR($C4="Non-Labour",$C4="Labour-related"),IF(Inputs!$GT4=$F$1,Inputs!EI4,$F4*N(AP4)),$F4*N(AP4)*avg_hrs)</f>
        <v>29953.049716302034</v>
      </c>
      <c r="EJ4" s="232">
        <f>IF(OR($C4="Non-Labour",$C4="Labour-related"),IF(Inputs!$GT4=$F$1,Inputs!EJ4,$F4*N(AQ4)),$F4*N(AQ4)*avg_hrs)</f>
        <v>29953.049716302034</v>
      </c>
      <c r="EK4" s="232">
        <f>IF(OR($C4="Non-Labour",$C4="Labour-related"),IF(Inputs!$GT4=$F$1,Inputs!EK4,$F4*N(AR4)),$F4*N(AR4)*avg_hrs)</f>
        <v>29953.049716302034</v>
      </c>
      <c r="EL4" s="232">
        <f>IF(OR($C4="Non-Labour",$C4="Labour-related"),IF(Inputs!$GT4=$F$1,Inputs!EL4,$F4*N(AS4)),$F4*N(AS4)*avg_hrs)</f>
        <v>29953.049716302034</v>
      </c>
      <c r="EM4" s="232">
        <f>IF(OR($C4="Non-Labour",$C4="Labour-related"),IF(Inputs!$GT4=$F$1,Inputs!EM4,$F4*N(AT4)),$F4*N(AT4)*avg_hrs)</f>
        <v>29953.049716302034</v>
      </c>
      <c r="EN4" s="232">
        <f>IF(OR($C4="Non-Labour",$C4="Labour-related"),IF(Inputs!$GT4=$F$1,Inputs!EN4,$F4*N(AU4)),$F4*N(AU4)*avg_hrs)</f>
        <v>29953.049716302034</v>
      </c>
      <c r="EO4" s="232">
        <f>IF(OR($C4="Non-Labour",$C4="Labour-related"),IF(Inputs!$GT4=$F$1,Inputs!EO4,$F4*N(AV4)),$F4*N(AV4)*avg_hrs)</f>
        <v>29953.049716302034</v>
      </c>
      <c r="EP4" s="232">
        <f>IF(OR($C4="Non-Labour",$C4="Labour-related"),IF(Inputs!$GT4=$F$1,Inputs!EP4,$F4*N(AW4)),$F4*N(AW4)*avg_hrs)</f>
        <v>29953.049716302034</v>
      </c>
      <c r="EQ4" s="232">
        <f>IF(OR($C4="Non-Labour",$C4="Labour-related"),IF(Inputs!$GT4=$F$1,Inputs!EQ4,$F4*N(AX4)),$F4*N(AX4)*avg_hrs)</f>
        <v>29953.049716302034</v>
      </c>
      <c r="ER4" s="232">
        <f>IF(OR($C4="Non-Labour",$C4="Labour-related"),IF(Inputs!$GT4=$F$1,Inputs!ER4,$F4*N(AY4)),$F4*N(AY4)*avg_hrs)</f>
        <v>29953.049716302034</v>
      </c>
      <c r="ES4" s="232">
        <f>IF(OR($C4="Non-Labour",$C4="Labour-related"),IF(Inputs!$GT4=$F$1,Inputs!ES4,$F4*N(AZ4)),$F4*N(AZ4)*avg_hrs)</f>
        <v>29953.049716302034</v>
      </c>
      <c r="ET4" s="232">
        <f>IF(OR($C4="Non-Labour",$C4="Labour-related"),IF(Inputs!$GT4=$F$1,Inputs!ET4,$F4*N(BA4)),$F4*N(BA4)*avg_hrs)</f>
        <v>29953.049716302034</v>
      </c>
      <c r="EU4" s="232">
        <f>IF(OR($C4="Non-Labour",$C4="Labour-related"),IF(Inputs!$GT4=$F$1,Inputs!EU4,$F4*N(BB4)),$F4*N(BB4)*avg_hrs)</f>
        <v>29953.049716302034</v>
      </c>
      <c r="EV4" s="232">
        <f>IF(OR($C4="Non-Labour",$C4="Labour-related"),IF(Inputs!$GT4=$F$1,Inputs!EV4,$F4*N(BC4)),$F4*N(BC4)*avg_hrs)</f>
        <v>29953.049716302034</v>
      </c>
      <c r="EW4" s="232">
        <f>IF(OR($C4="Non-Labour",$C4="Labour-related"),IF(Inputs!$GT4=$F$1,Inputs!EW4,$F4*N(BD4)),$F4*N(BD4)*avg_hrs)</f>
        <v>7488.2624290755093</v>
      </c>
      <c r="EX4" s="232">
        <f>IF(OR($C4="Non-Labour",$C4="Labour-related"),IF(Inputs!$GT4=$F$1,Inputs!EX4,$F4*N(BE4)),$F4*N(BE4)*avg_hrs)</f>
        <v>7488.2624290755093</v>
      </c>
      <c r="EY4" s="232">
        <f>IF(OR($C4="Non-Labour",$C4="Labour-related"),IF(Inputs!$GT4=$F$1,Inputs!EY4,$F4*N(BF4)),$F4*N(BF4)*avg_hrs)</f>
        <v>7488.2624290755093</v>
      </c>
      <c r="EZ4" s="232">
        <f>IF(OR($C4="Non-Labour",$C4="Labour-related"),IF(Inputs!$GT4=$F$1,Inputs!EZ4,$F4*N(BG4)),$F4*N(BG4)*avg_hrs)</f>
        <v>7488.2624290755093</v>
      </c>
      <c r="FA4" s="232">
        <f>IF(OR($C4="Non-Labour",$C4="Labour-related"),IF(Inputs!$GT4=$F$1,Inputs!FA4,$F4*N(BH4)),$F4*N(BH4)*avg_hrs)</f>
        <v>7488.2624290755093</v>
      </c>
      <c r="FB4" s="232">
        <f>IF(OR($C4="Non-Labour",$C4="Labour-related"),IF(Inputs!$GT4=$F$1,Inputs!FB4,$F4*N(BI4)),$F4*N(BI4)*avg_hrs)</f>
        <v>7488.2624290755093</v>
      </c>
      <c r="FC4" s="232">
        <f>IF(OR($C4="Non-Labour",$C4="Labour-related"),IF(Inputs!$GT4=$F$1,Inputs!FC4,$F4*N(BJ4)),$F4*N(BJ4)*avg_hrs)</f>
        <v>7488.2624290755093</v>
      </c>
      <c r="FD4" s="232">
        <f>IF(OR($C4="Non-Labour",$C4="Labour-related"),IF(Inputs!$GT4=$F$1,Inputs!FD4,$F4*N(BK4)),$F4*N(BK4)*avg_hrs)</f>
        <v>7488.2624290755093</v>
      </c>
      <c r="FE4" s="232">
        <f>IF(OR($C4="Non-Labour",$C4="Labour-related"),IF(Inputs!$GT4=$F$1,Inputs!FE4,$F4*N(BL4)),$F4*N(BL4)*avg_hrs)</f>
        <v>7488.2624290755093</v>
      </c>
      <c r="FF4" s="232">
        <f>IF(OR($C4="Non-Labour",$C4="Labour-related"),IF(Inputs!$GT4=$F$1,Inputs!FF4,$F4*N(BM4)),$F4*N(BM4)*avg_hrs)</f>
        <v>7488.2624290755093</v>
      </c>
      <c r="FG4" s="232">
        <f>IF(OR($C4="Non-Labour",$C4="Labour-related"),IF(Inputs!$GT4=$F$1,Inputs!FG4,$F4*N(BN4)),$F4*N(BN4)*avg_hrs)</f>
        <v>7488.2624290755093</v>
      </c>
      <c r="FH4" s="232">
        <f>IF(OR($C4="Non-Labour",$C4="Labour-related"),IF(Inputs!$GT4=$F$1,Inputs!FH4,$F4*N(BO4)),$F4*N(BO4)*avg_hrs)</f>
        <v>7488.2624290755093</v>
      </c>
      <c r="FI4" s="232">
        <f>IF(OR($C4="Non-Labour",$C4="Labour-related"),IF(Inputs!$GT4=$F$1,Inputs!FI4,$F4*N(BP4)),$F4*N(BP4)*avg_hrs)</f>
        <v>0</v>
      </c>
      <c r="FJ4" s="232">
        <f>IF(OR($C4="Non-Labour",$C4="Labour-related"),IF(Inputs!$GT4=$F$1,Inputs!FJ4,$F4*N(BQ4)),$F4*N(BQ4)*avg_hrs)</f>
        <v>0</v>
      </c>
      <c r="FK4" s="232">
        <f>IF(OR($C4="Non-Labour",$C4="Labour-related"),IF(Inputs!$GT4=$F$1,Inputs!FK4,$F4*N(BR4)),$F4*N(BR4)*avg_hrs)</f>
        <v>0</v>
      </c>
      <c r="FL4" s="232">
        <f>IF(OR($C4="Non-Labour",$C4="Labour-related"),IF(Inputs!$GT4=$F$1,Inputs!FL4,$F4*N(BS4)),$F4*N(BS4)*avg_hrs)</f>
        <v>0</v>
      </c>
      <c r="FM4" s="232">
        <f>IF(OR($C4="Non-Labour",$C4="Labour-related"),IF(Inputs!$GT4=$F$1,Inputs!FM4,$F4*N(BT4)),$F4*N(BT4)*avg_hrs)</f>
        <v>0</v>
      </c>
      <c r="FN4" s="232">
        <f>IF(OR($C4="Non-Labour",$C4="Labour-related"),IF(Inputs!$GT4=$F$1,Inputs!FN4,$F4*N(BU4)),$F4*N(BU4)*avg_hrs)</f>
        <v>0</v>
      </c>
      <c r="FO4" s="232">
        <f>IF(OR($C4="Non-Labour",$C4="Labour-related"),IF(Inputs!$GT4=$F$1,Inputs!FO4,$F4*N(BV4)),$F4*N(BV4)*avg_hrs)</f>
        <v>0</v>
      </c>
      <c r="FP4" s="232">
        <f>IF(OR($C4="Non-Labour",$C4="Labour-related"),IF(Inputs!$GT4=$F$1,Inputs!FP4,$F4*N(BW4)),$F4*N(BW4)*avg_hrs)</f>
        <v>0</v>
      </c>
      <c r="FQ4" s="232">
        <f>IF(OR($C4="Non-Labour",$C4="Labour-related"),IF(Inputs!$GT4=$F$1,Inputs!FQ4,$F4*N(BX4)),$F4*N(BX4)*avg_hrs)</f>
        <v>0</v>
      </c>
      <c r="FR4" s="232">
        <f>IF(OR($C4="Non-Labour",$C4="Labour-related"),IF(Inputs!$GT4=$F$1,Inputs!FR4,$F4*N(BY4)),$F4*N(BY4)*avg_hrs)</f>
        <v>0</v>
      </c>
      <c r="FS4" s="232">
        <f>IF(OR($C4="Non-Labour",$C4="Labour-related"),IF(Inputs!$GT4=$F$1,Inputs!FS4,$F4*N(BZ4)),$F4*N(BZ4)*avg_hrs)</f>
        <v>0</v>
      </c>
      <c r="FT4" s="232">
        <f>IF(OR($C4="Non-Labour",$C4="Labour-related"),IF(Inputs!$GT4=$F$1,Inputs!FT4,$F4*N(CA4)),$F4*N(CA4)*avg_hrs)</f>
        <v>0</v>
      </c>
      <c r="FU4" s="232">
        <f>IF(OR($C4="Non-Labour",$C4="Labour-related"),IF(Inputs!$GT4=$F$1,Inputs!FU4,$F4*N(CB4)),$F4*N(CB4)*avg_hrs)</f>
        <v>0</v>
      </c>
      <c r="FV4" s="232">
        <f>IF(OR($C4="Non-Labour",$C4="Labour-related"),IF(Inputs!$GT4=$F$1,Inputs!FV4,$F4*N(CC4)),$F4*N(CC4)*avg_hrs)</f>
        <v>0</v>
      </c>
      <c r="FW4" s="232">
        <f>IF(OR($C4="Non-Labour",$C4="Labour-related"),IF(Inputs!$GT4=$F$1,Inputs!FW4,$F4*N(CD4)),$F4*N(CD4)*avg_hrs)</f>
        <v>0</v>
      </c>
      <c r="FX4" s="232">
        <f>IF(OR($C4="Non-Labour",$C4="Labour-related"),IF(Inputs!$GT4=$F$1,Inputs!FX4,$F4*N(CE4)),$F4*N(CE4)*avg_hrs)</f>
        <v>0</v>
      </c>
      <c r="FY4" s="232">
        <f>IF(OR($C4="Non-Labour",$C4="Labour-related"),IF(Inputs!$GT4=$F$1,Inputs!FY4,$F4*N(CF4)),$F4*N(CF4)*avg_hrs)</f>
        <v>0</v>
      </c>
      <c r="FZ4" s="232">
        <f>IF(OR($C4="Non-Labour",$C4="Labour-related"),IF(Inputs!$GT4=$F$1,Inputs!FZ4,$F4*N(CG4)),$F4*N(CG4)*avg_hrs)</f>
        <v>0</v>
      </c>
      <c r="GA4" s="232">
        <f>IF(OR($C4="Non-Labour",$C4="Labour-related"),IF(Inputs!$GT4=$F$1,Inputs!GA4,$F4*N(CH4)),$F4*N(CH4)*avg_hrs)</f>
        <v>0</v>
      </c>
      <c r="GB4" s="232">
        <f>IF(OR($C4="Non-Labour",$C4="Labour-related"),IF(Inputs!$GT4=$F$1,Inputs!GB4,$F4*N(CI4)),$F4*N(CI4)*avg_hrs)</f>
        <v>0</v>
      </c>
      <c r="GC4" s="232">
        <f>IF(OR($C4="Non-Labour",$C4="Labour-related"),IF(Inputs!$GT4=$F$1,Inputs!GC4,$F4*N(CJ4)),$F4*N(CJ4)*avg_hrs)</f>
        <v>0</v>
      </c>
      <c r="GD4" s="232">
        <f>IF(OR($C4="Non-Labour",$C4="Labour-related"),IF(Inputs!$GT4=$F$1,Inputs!GD4,$F4*N(CK4)),$F4*N(CK4)*avg_hrs)</f>
        <v>0</v>
      </c>
      <c r="GE4" s="232">
        <f>IF(OR($C4="Non-Labour",$C4="Labour-related"),IF(Inputs!$GT4=$F$1,Inputs!GE4,$F4*N(CL4)),$F4*N(CL4)*avg_hrs)</f>
        <v>0</v>
      </c>
      <c r="GF4" s="232">
        <f>IF(OR($C4="Non-Labour",$C4="Labour-related"),IF(Inputs!$GT4=$F$1,Inputs!GF4,$F4*N(CM4)),$F4*N(CM4)*avg_hrs)</f>
        <v>0</v>
      </c>
      <c r="GG4" s="232">
        <f>IF(OR($C4="Non-Labour",$C4="Labour-related"),IF(Inputs!$GT4=$F$1,Inputs!GG4,$F4*N(CN4)),$F4*N(CN4)*avg_hrs)</f>
        <v>0</v>
      </c>
      <c r="GH4" s="232">
        <f>IF(OR($C4="Non-Labour",$C4="Labour-related"),IF(Inputs!$GT4=$F$1,Inputs!GH4,$F4*N(CO4)),$F4*N(CO4)*avg_hrs)</f>
        <v>0</v>
      </c>
      <c r="GI4" s="232">
        <f>IF(OR($C4="Non-Labour",$C4="Labour-related"),IF(Inputs!$GT4=$F$1,Inputs!GI4,$F4*N(CP4)),$F4*N(CP4)*avg_hrs)</f>
        <v>0</v>
      </c>
      <c r="GJ4" s="232">
        <f>IF(OR($C4="Non-Labour",$C4="Labour-related"),IF(Inputs!$GT4=$F$1,Inputs!GJ4,$F4*N(CQ4)),$F4*N(CQ4)*avg_hrs)</f>
        <v>0</v>
      </c>
      <c r="GK4" s="232">
        <f>IF(OR($C4="Non-Labour",$C4="Labour-related"),IF(Inputs!$GT4=$F$1,Inputs!GK4,$F4*N(CR4)),$F4*N(CR4)*avg_hrs)</f>
        <v>0</v>
      </c>
      <c r="GL4" s="232">
        <f>IF(OR($C4="Non-Labour",$C4="Labour-related"),IF(Inputs!$GT4=$F$1,Inputs!GL4,$F4*N(CS4)),$F4*N(CS4)*avg_hrs)</f>
        <v>0</v>
      </c>
      <c r="GM4" s="232">
        <f>IF(OR($C4="Non-Labour",$C4="Labour-related"),IF(Inputs!$GT4=$F$1,Inputs!GM4,$F4*N(CT4)),$F4*N(CT4)*avg_hrs)</f>
        <v>0</v>
      </c>
      <c r="GN4" s="232">
        <f>IF(OR($C4="Non-Labour",$C4="Labour-related"),IF(Inputs!$GT4=$F$1,Inputs!GN4,$F4*N(CU4)),$F4*N(CU4)*avg_hrs)</f>
        <v>0</v>
      </c>
      <c r="GO4" s="232">
        <f>IF(OR($C4="Non-Labour",$C4="Labour-related"),IF(Inputs!$GT4=$F$1,Inputs!GO4,$F4*N(CV4)),$F4*N(CV4)*avg_hrs)</f>
        <v>0</v>
      </c>
      <c r="GP4" s="232">
        <f>IF(OR($C4="Non-Labour",$C4="Labour-related"),IF(Inputs!$GT4=$F$1,Inputs!GP4,$F4*N(CW4)),$F4*N(CW4)*avg_hrs)</f>
        <v>0</v>
      </c>
      <c r="GQ4" s="232">
        <f>IF(OR($C4="Non-Labour",$C4="Labour-related"),IF(Inputs!$GT4=$F$1,Inputs!GQ4,$F4*N(CX4)),$F4*N(CX4)*avg_hrs)</f>
        <v>0</v>
      </c>
      <c r="GR4" s="232">
        <f>IF(OR($C4="Non-Labour",$C4="Labour-related"),IF(Inputs!$GT4=$F$1,Inputs!GR4,$F4*N(CY4)),$F4*N(CY4)*avg_hrs)</f>
        <v>0</v>
      </c>
      <c r="GT4" s="120" t="s">
        <v>207</v>
      </c>
      <c r="GU4" s="272"/>
      <c r="GV4" s="272"/>
      <c r="GW4" s="272"/>
      <c r="GX4" s="232">
        <f t="shared" ref="GX4:GZ23" si="2">SUMIF($DA$1:$GR$1,GX$2,$DA4:$GR4)</f>
        <v>0</v>
      </c>
      <c r="GY4" s="232">
        <f t="shared" si="2"/>
        <v>269577.4474467184</v>
      </c>
      <c r="GZ4" s="232">
        <f t="shared" si="2"/>
        <v>359436.59659562429</v>
      </c>
      <c r="HA4" s="232">
        <f t="shared" ref="HA4:HA19" si="3">SUMIF($DA$1:$GR$1,HA$2,$DA4:$GR4)</f>
        <v>359436.59659562429</v>
      </c>
      <c r="HB4" s="232">
        <f t="shared" ref="HB4:HE23" si="4">SUMIF($DA$1:$GR$1,HB$2,$DA4:$GR4)</f>
        <v>89859.149148906101</v>
      </c>
      <c r="HC4" s="232">
        <f t="shared" si="4"/>
        <v>0</v>
      </c>
      <c r="HD4" s="232">
        <f t="shared" si="4"/>
        <v>0</v>
      </c>
      <c r="HE4" s="232">
        <f t="shared" si="4"/>
        <v>0</v>
      </c>
      <c r="HF4" s="232">
        <f t="shared" ref="HF4:HF67" si="5">SUM(GU4:HE4)</f>
        <v>1078309.7897868732</v>
      </c>
    </row>
    <row r="5" spans="1:214" hidden="1" x14ac:dyDescent="0.2">
      <c r="A5" s="120" t="str">
        <f>Inputs!A5</f>
        <v>Delivery</v>
      </c>
      <c r="B5" s="120" t="str">
        <f>Inputs!B5</f>
        <v>Program &amp; Risk Planner</v>
      </c>
      <c r="C5" s="120" t="str">
        <f>Inputs!C5</f>
        <v>Internal Labour</v>
      </c>
      <c r="D5" s="120" t="str">
        <f>Inputs!D5</f>
        <v xml:space="preserve">project management </v>
      </c>
      <c r="E5" s="120" t="str">
        <f>Inputs!E5</f>
        <v>Program and Risk Planner (Portfolio Controls)</v>
      </c>
      <c r="F5" s="259">
        <f>IF(Inputs!$GT5=$F$1,Inputs!F5,
CHOOSE(MATCH(Inputs!$GT5,'Key assumptions'!$E$117:$E$119,0),'Key assumptions'!$H$117,'Key assumptions'!$H$118,'Key assumptions'!$H$119)*Inputs!F5)</f>
        <v>266.05040685015285</v>
      </c>
      <c r="G5" s="259">
        <f>IF(Inputs!$GT5=$F$1,Inputs!G5,
CHOOSE(MATCH(Inputs!$GT5,'Key assumptions'!$E$117:$E$119,0),'Key assumptions'!$H$117,'Key assumptions'!$H$118,'Key assumptions'!$H$119)*Inputs!G5)</f>
        <v>0</v>
      </c>
      <c r="H5" s="231">
        <f>Inputs!H5</f>
        <v>0</v>
      </c>
      <c r="I5" s="231">
        <f>Inputs!I5</f>
        <v>0</v>
      </c>
      <c r="J5" s="231">
        <f>Inputs!J5</f>
        <v>0</v>
      </c>
      <c r="K5" s="231">
        <f>Inputs!K5</f>
        <v>0</v>
      </c>
      <c r="L5" s="231">
        <f>Inputs!L5</f>
        <v>0</v>
      </c>
      <c r="M5" s="231">
        <f>Inputs!M5</f>
        <v>0</v>
      </c>
      <c r="N5" s="231">
        <f>Inputs!N5</f>
        <v>0</v>
      </c>
      <c r="O5" s="231">
        <f>Inputs!O5</f>
        <v>0</v>
      </c>
      <c r="P5" s="231">
        <f>Inputs!P5</f>
        <v>0</v>
      </c>
      <c r="Q5" s="231">
        <f>Inputs!Q5</f>
        <v>0</v>
      </c>
      <c r="R5" s="231">
        <f>Inputs!R5</f>
        <v>0</v>
      </c>
      <c r="S5" s="231">
        <f>Inputs!S5</f>
        <v>0</v>
      </c>
      <c r="T5" s="231">
        <f>Inputs!T5</f>
        <v>0.10384615384615384</v>
      </c>
      <c r="U5" s="231">
        <f>Inputs!U5</f>
        <v>0.10384615384615384</v>
      </c>
      <c r="V5" s="231">
        <f>Inputs!V5</f>
        <v>0.10384615384615384</v>
      </c>
      <c r="W5" s="231">
        <f>Inputs!W5</f>
        <v>0.10384615384615384</v>
      </c>
      <c r="X5" s="231">
        <f>Inputs!X5</f>
        <v>0.10384615384615384</v>
      </c>
      <c r="Y5" s="231">
        <f>Inputs!Y5</f>
        <v>0.10384615384615384</v>
      </c>
      <c r="Z5" s="231">
        <f>Inputs!Z5</f>
        <v>0.10384615384615384</v>
      </c>
      <c r="AA5" s="231">
        <f>Inputs!AA5</f>
        <v>0.10384615384615384</v>
      </c>
      <c r="AB5" s="231">
        <f>Inputs!AB5</f>
        <v>0.10384615384615384</v>
      </c>
      <c r="AC5" s="231">
        <f>Inputs!AC5</f>
        <v>0.10384615384615384</v>
      </c>
      <c r="AD5" s="231">
        <f>Inputs!AD5</f>
        <v>0.10384615384615384</v>
      </c>
      <c r="AE5" s="231">
        <f>Inputs!AE5</f>
        <v>0.10384615384615384</v>
      </c>
      <c r="AF5" s="231">
        <f>Inputs!AF5</f>
        <v>0.11538461538461536</v>
      </c>
      <c r="AG5" s="231">
        <f>Inputs!AG5</f>
        <v>0.11538461538461536</v>
      </c>
      <c r="AH5" s="231">
        <f>Inputs!AH5</f>
        <v>0.11538461538461536</v>
      </c>
      <c r="AI5" s="231">
        <f>Inputs!AI5</f>
        <v>0.11538461538461536</v>
      </c>
      <c r="AJ5" s="231">
        <f>Inputs!AJ5</f>
        <v>0.11538461538461536</v>
      </c>
      <c r="AK5" s="231">
        <f>Inputs!AK5</f>
        <v>0.11538461538461536</v>
      </c>
      <c r="AL5" s="231">
        <f>Inputs!AL5</f>
        <v>0.11538461538461536</v>
      </c>
      <c r="AM5" s="231">
        <f>Inputs!AM5</f>
        <v>0.11538461538461536</v>
      </c>
      <c r="AN5" s="231">
        <f>Inputs!AN5</f>
        <v>0.11538461538461536</v>
      </c>
      <c r="AO5" s="231">
        <f>Inputs!AO5</f>
        <v>0.11538461538461536</v>
      </c>
      <c r="AP5" s="231">
        <f>Inputs!AP5</f>
        <v>0.11538461538461536</v>
      </c>
      <c r="AQ5" s="231">
        <f>Inputs!AQ5</f>
        <v>0.11538461538461536</v>
      </c>
      <c r="AR5" s="231">
        <f>Inputs!AR5</f>
        <v>0.11538461538461536</v>
      </c>
      <c r="AS5" s="231">
        <f>Inputs!AS5</f>
        <v>0.11538461538461536</v>
      </c>
      <c r="AT5" s="231">
        <f>Inputs!AT5</f>
        <v>0.11538461538461536</v>
      </c>
      <c r="AU5" s="231">
        <f>Inputs!AU5</f>
        <v>0.11538461538461536</v>
      </c>
      <c r="AV5" s="231">
        <f>Inputs!AV5</f>
        <v>0.11538461538461536</v>
      </c>
      <c r="AW5" s="231">
        <f>Inputs!AW5</f>
        <v>0.11538461538461536</v>
      </c>
      <c r="AX5" s="231">
        <f>Inputs!AX5</f>
        <v>0.11538461538461536</v>
      </c>
      <c r="AY5" s="231">
        <f>Inputs!AY5</f>
        <v>0.11538461538461536</v>
      </c>
      <c r="AZ5" s="231">
        <f>Inputs!AZ5</f>
        <v>0.11538461538461536</v>
      </c>
      <c r="BA5" s="231">
        <f>Inputs!BA5</f>
        <v>0.11538461538461536</v>
      </c>
      <c r="BB5" s="231">
        <f>Inputs!BB5</f>
        <v>0.11538461538461536</v>
      </c>
      <c r="BC5" s="231">
        <f>Inputs!BC5</f>
        <v>0.11538461538461536</v>
      </c>
      <c r="BD5" s="231">
        <f>Inputs!BD5</f>
        <v>0.11538461538461536</v>
      </c>
      <c r="BE5" s="231">
        <f>Inputs!BE5</f>
        <v>0.11538461538461536</v>
      </c>
      <c r="BF5" s="231">
        <f>Inputs!BF5</f>
        <v>0.11538461538461536</v>
      </c>
      <c r="BG5" s="231">
        <f>Inputs!BG5</f>
        <v>0.11538461538461536</v>
      </c>
      <c r="BH5" s="231">
        <f>Inputs!BH5</f>
        <v>0.11538461538461536</v>
      </c>
      <c r="BI5" s="231">
        <f>Inputs!BI5</f>
        <v>0.11538461538461536</v>
      </c>
      <c r="BJ5" s="231">
        <f>Inputs!BJ5</f>
        <v>0.11538461538461536</v>
      </c>
      <c r="BK5" s="231">
        <f>Inputs!BK5</f>
        <v>0.11538461538461536</v>
      </c>
      <c r="BL5" s="231">
        <f>Inputs!BL5</f>
        <v>0.11538461538461536</v>
      </c>
      <c r="BM5" s="231">
        <f>Inputs!BM5</f>
        <v>0.11538461538461536</v>
      </c>
      <c r="BN5" s="231">
        <f>Inputs!BN5</f>
        <v>0.11538461538461536</v>
      </c>
      <c r="BO5" s="231">
        <f>Inputs!BO5</f>
        <v>0.11538461538461536</v>
      </c>
      <c r="BP5" s="231">
        <f>Inputs!BP5</f>
        <v>9.6153846153846145E-2</v>
      </c>
      <c r="BQ5" s="231">
        <f>Inputs!BQ5</f>
        <v>9.6153846153846145E-2</v>
      </c>
      <c r="BR5" s="231">
        <f>Inputs!BR5</f>
        <v>9.6153846153846145E-2</v>
      </c>
      <c r="BS5" s="231">
        <f>Inputs!BS5</f>
        <v>9.6153846153846145E-2</v>
      </c>
      <c r="BT5" s="231">
        <f>Inputs!BT5</f>
        <v>9.6153846153846145E-2</v>
      </c>
      <c r="BU5" s="231">
        <f>Inputs!BU5</f>
        <v>9.6153846153846145E-2</v>
      </c>
      <c r="BV5" s="231">
        <f>Inputs!BV5</f>
        <v>9.6153846153846145E-2</v>
      </c>
      <c r="BW5" s="231">
        <f>Inputs!BW5</f>
        <v>9.6153846153846145E-2</v>
      </c>
      <c r="BX5" s="231">
        <f>Inputs!BX5</f>
        <v>9.6153846153846145E-2</v>
      </c>
      <c r="BY5" s="231">
        <f>Inputs!BY5</f>
        <v>9.6153846153846145E-2</v>
      </c>
      <c r="BZ5" s="231">
        <f>Inputs!BZ5</f>
        <v>9.6153846153846145E-2</v>
      </c>
      <c r="CA5" s="231">
        <f>Inputs!CA5</f>
        <v>9.6153846153846145E-2</v>
      </c>
      <c r="CB5" s="231">
        <f>Inputs!CB5</f>
        <v>0</v>
      </c>
      <c r="CC5" s="231">
        <f>Inputs!CC5</f>
        <v>0</v>
      </c>
      <c r="CD5" s="231">
        <f>Inputs!CD5</f>
        <v>0</v>
      </c>
      <c r="CE5" s="231">
        <f>Inputs!CE5</f>
        <v>0</v>
      </c>
      <c r="CF5" s="231">
        <f>Inputs!CF5</f>
        <v>0</v>
      </c>
      <c r="CG5" s="231">
        <f>Inputs!CG5</f>
        <v>0</v>
      </c>
      <c r="CH5" s="231">
        <f>Inputs!CH5</f>
        <v>0</v>
      </c>
      <c r="CI5" s="231">
        <f>Inputs!CI5</f>
        <v>0</v>
      </c>
      <c r="CJ5" s="231">
        <f>Inputs!CJ5</f>
        <v>0</v>
      </c>
      <c r="CK5" s="231">
        <f>Inputs!CK5</f>
        <v>0</v>
      </c>
      <c r="CL5" s="231">
        <f>Inputs!CL5</f>
        <v>0</v>
      </c>
      <c r="CM5" s="231">
        <f>Inputs!CM5</f>
        <v>0</v>
      </c>
      <c r="CN5" s="231">
        <f>Inputs!CN5</f>
        <v>0</v>
      </c>
      <c r="CO5" s="231">
        <f>Inputs!CO5</f>
        <v>0</v>
      </c>
      <c r="CP5" s="231">
        <f>Inputs!CP5</f>
        <v>0</v>
      </c>
      <c r="CQ5" s="231">
        <f>Inputs!CQ5</f>
        <v>0</v>
      </c>
      <c r="CR5" s="231">
        <f>Inputs!CR5</f>
        <v>0</v>
      </c>
      <c r="CS5" s="231">
        <f>Inputs!CS5</f>
        <v>0</v>
      </c>
      <c r="CT5" s="231">
        <f>Inputs!CT5</f>
        <v>0</v>
      </c>
      <c r="CU5" s="231">
        <f>Inputs!CU5</f>
        <v>0</v>
      </c>
      <c r="CV5" s="231">
        <f>Inputs!CV5</f>
        <v>0</v>
      </c>
      <c r="CW5" s="231">
        <f>Inputs!CW5</f>
        <v>0</v>
      </c>
      <c r="CX5" s="231">
        <f>Inputs!CX5</f>
        <v>0</v>
      </c>
      <c r="CY5" s="231">
        <f>Inputs!CY5</f>
        <v>0</v>
      </c>
      <c r="DA5" s="232">
        <f>IF(OR($C5="Non-Labour",$C5="Labour-related"),IF(Inputs!$GT5=$F$1,Inputs!DA5,$F5*N(H5)),$F5*N(H5)*avg_hrs)</f>
        <v>0</v>
      </c>
      <c r="DB5" s="232">
        <f>IF(OR($C5="Non-Labour",$C5="Labour-related"),IF(Inputs!$GT5=$F$1,Inputs!DB5,$F5*N(I5)),$F5*N(I5)*avg_hrs)</f>
        <v>0</v>
      </c>
      <c r="DC5" s="232">
        <f>IF(OR($C5="Non-Labour",$C5="Labour-related"),IF(Inputs!$GT5=$F$1,Inputs!DC5,$F5*N(J5)),$F5*N(J5)*avg_hrs)</f>
        <v>0</v>
      </c>
      <c r="DD5" s="232">
        <f>IF(OR($C5="Non-Labour",$C5="Labour-related"),IF(Inputs!$GT5=$F$1,Inputs!DD5,$F5*N(K5)),$F5*N(K5)*avg_hrs)</f>
        <v>0</v>
      </c>
      <c r="DE5" s="232">
        <f>IF(OR($C5="Non-Labour",$C5="Labour-related"),IF(Inputs!$GT5=$F$1,Inputs!DE5,$F5*N(L5)),$F5*N(L5)*avg_hrs)</f>
        <v>0</v>
      </c>
      <c r="DF5" s="232">
        <f>IF(OR($C5="Non-Labour",$C5="Labour-related"),IF(Inputs!$GT5=$F$1,Inputs!DF5,$F5*N(M5)),$F5*N(M5)*avg_hrs)</f>
        <v>0</v>
      </c>
      <c r="DG5" s="232">
        <f>IF(OR($C5="Non-Labour",$C5="Labour-related"),IF(Inputs!$GT5=$F$1,Inputs!DG5,$F5*N(N5)),$F5*N(N5)*avg_hrs)</f>
        <v>0</v>
      </c>
      <c r="DH5" s="232">
        <f>IF(OR($C5="Non-Labour",$C5="Labour-related"),IF(Inputs!$GT5=$F$1,Inputs!DH5,$F5*N(O5)),$F5*N(O5)*avg_hrs)</f>
        <v>0</v>
      </c>
      <c r="DI5" s="232">
        <f>IF(OR($C5="Non-Labour",$C5="Labour-related"),IF(Inputs!$GT5=$F$1,Inputs!DI5,$F5*N(P5)),$F5*N(P5)*avg_hrs)</f>
        <v>0</v>
      </c>
      <c r="DJ5" s="232">
        <f>IF(OR($C5="Non-Labour",$C5="Labour-related"),IF(Inputs!$GT5=$F$1,Inputs!DJ5,$F5*N(Q5)),$F5*N(Q5)*avg_hrs)</f>
        <v>0</v>
      </c>
      <c r="DK5" s="232">
        <f>IF(OR($C5="Non-Labour",$C5="Labour-related"),IF(Inputs!$GT5=$F$1,Inputs!DK5,$F5*N(R5)),$F5*N(R5)*avg_hrs)</f>
        <v>0</v>
      </c>
      <c r="DL5" s="232">
        <f>IF(OR($C5="Non-Labour",$C5="Labour-related"),IF(Inputs!$GT5=$F$1,Inputs!DL5,$F5*N(S5)),$F5*N(S5)*avg_hrs)</f>
        <v>0</v>
      </c>
      <c r="DM5" s="232">
        <f>IF(OR($C5="Non-Labour",$C5="Labour-related"),IF(Inputs!$GT5=$F$1,Inputs!DM5,$F5*N(T5)),$F5*N(T5)*avg_hrs)</f>
        <v>4144.2467220889193</v>
      </c>
      <c r="DN5" s="232">
        <f>IF(OR($C5="Non-Labour",$C5="Labour-related"),IF(Inputs!$GT5=$F$1,Inputs!DN5,$F5*N(U5)),$F5*N(U5)*avg_hrs)</f>
        <v>4144.2467220889193</v>
      </c>
      <c r="DO5" s="232">
        <f>IF(OR($C5="Non-Labour",$C5="Labour-related"),IF(Inputs!$GT5=$F$1,Inputs!DO5,$F5*N(V5)),$F5*N(V5)*avg_hrs)</f>
        <v>4144.2467220889193</v>
      </c>
      <c r="DP5" s="232">
        <f>IF(OR($C5="Non-Labour",$C5="Labour-related"),IF(Inputs!$GT5=$F$1,Inputs!DP5,$F5*N(W5)),$F5*N(W5)*avg_hrs)</f>
        <v>4144.2467220889193</v>
      </c>
      <c r="DQ5" s="232">
        <f>IF(OR($C5="Non-Labour",$C5="Labour-related"),IF(Inputs!$GT5=$F$1,Inputs!DQ5,$F5*N(X5)),$F5*N(X5)*avg_hrs)</f>
        <v>4144.2467220889193</v>
      </c>
      <c r="DR5" s="232">
        <f>IF(OR($C5="Non-Labour",$C5="Labour-related"),IF(Inputs!$GT5=$F$1,Inputs!DR5,$F5*N(Y5)),$F5*N(Y5)*avg_hrs)</f>
        <v>4144.2467220889193</v>
      </c>
      <c r="DS5" s="232">
        <f>IF(OR($C5="Non-Labour",$C5="Labour-related"),IF(Inputs!$GT5=$F$1,Inputs!DS5,$F5*N(Z5)),$F5*N(Z5)*avg_hrs)</f>
        <v>4144.2467220889193</v>
      </c>
      <c r="DT5" s="232">
        <f>IF(OR($C5="Non-Labour",$C5="Labour-related"),IF(Inputs!$GT5=$F$1,Inputs!DT5,$F5*N(AA5)),$F5*N(AA5)*avg_hrs)</f>
        <v>4144.2467220889193</v>
      </c>
      <c r="DU5" s="232">
        <f>IF(OR($C5="Non-Labour",$C5="Labour-related"),IF(Inputs!$GT5=$F$1,Inputs!DU5,$F5*N(AB5)),$F5*N(AB5)*avg_hrs)</f>
        <v>4144.2467220889193</v>
      </c>
      <c r="DV5" s="232">
        <f>IF(OR($C5="Non-Labour",$C5="Labour-related"),IF(Inputs!$GT5=$F$1,Inputs!DV5,$F5*N(AC5)),$F5*N(AC5)*avg_hrs)</f>
        <v>4144.2467220889193</v>
      </c>
      <c r="DW5" s="232">
        <f>IF(OR($C5="Non-Labour",$C5="Labour-related"),IF(Inputs!$GT5=$F$1,Inputs!DW5,$F5*N(AD5)),$F5*N(AD5)*avg_hrs)</f>
        <v>4144.2467220889193</v>
      </c>
      <c r="DX5" s="232">
        <f>IF(OR($C5="Non-Labour",$C5="Labour-related"),IF(Inputs!$GT5=$F$1,Inputs!DX5,$F5*N(AE5)),$F5*N(AE5)*avg_hrs)</f>
        <v>4144.2467220889193</v>
      </c>
      <c r="DY5" s="232">
        <f>IF(OR($C5="Non-Labour",$C5="Labour-related"),IF(Inputs!$GT5=$F$1,Inputs!DY5,$F5*N(AF5)),$F5*N(AF5)*avg_hrs)</f>
        <v>4604.7185800987991</v>
      </c>
      <c r="DZ5" s="232">
        <f>IF(OR($C5="Non-Labour",$C5="Labour-related"),IF(Inputs!$GT5=$F$1,Inputs!DZ5,$F5*N(AG5)),$F5*N(AG5)*avg_hrs)</f>
        <v>4604.7185800987991</v>
      </c>
      <c r="EA5" s="232">
        <f>IF(OR($C5="Non-Labour",$C5="Labour-related"),IF(Inputs!$GT5=$F$1,Inputs!EA5,$F5*N(AH5)),$F5*N(AH5)*avg_hrs)</f>
        <v>4604.7185800987991</v>
      </c>
      <c r="EB5" s="232">
        <f>IF(OR($C5="Non-Labour",$C5="Labour-related"),IF(Inputs!$GT5=$F$1,Inputs!EB5,$F5*N(AI5)),$F5*N(AI5)*avg_hrs)</f>
        <v>4604.7185800987991</v>
      </c>
      <c r="EC5" s="232">
        <f>IF(OR($C5="Non-Labour",$C5="Labour-related"),IF(Inputs!$GT5=$F$1,Inputs!EC5,$F5*N(AJ5)),$F5*N(AJ5)*avg_hrs)</f>
        <v>4604.7185800987991</v>
      </c>
      <c r="ED5" s="232">
        <f>IF(OR($C5="Non-Labour",$C5="Labour-related"),IF(Inputs!$GT5=$F$1,Inputs!ED5,$F5*N(AK5)),$F5*N(AK5)*avg_hrs)</f>
        <v>4604.7185800987991</v>
      </c>
      <c r="EE5" s="232">
        <f>IF(OR($C5="Non-Labour",$C5="Labour-related"),IF(Inputs!$GT5=$F$1,Inputs!EE5,$F5*N(AL5)),$F5*N(AL5)*avg_hrs)</f>
        <v>4604.7185800987991</v>
      </c>
      <c r="EF5" s="232">
        <f>IF(OR($C5="Non-Labour",$C5="Labour-related"),IF(Inputs!$GT5=$F$1,Inputs!EF5,$F5*N(AM5)),$F5*N(AM5)*avg_hrs)</f>
        <v>4604.7185800987991</v>
      </c>
      <c r="EG5" s="232">
        <f>IF(OR($C5="Non-Labour",$C5="Labour-related"),IF(Inputs!$GT5=$F$1,Inputs!EG5,$F5*N(AN5)),$F5*N(AN5)*avg_hrs)</f>
        <v>4604.7185800987991</v>
      </c>
      <c r="EH5" s="232">
        <f>IF(OR($C5="Non-Labour",$C5="Labour-related"),IF(Inputs!$GT5=$F$1,Inputs!EH5,$F5*N(AO5)),$F5*N(AO5)*avg_hrs)</f>
        <v>4604.7185800987991</v>
      </c>
      <c r="EI5" s="232">
        <f>IF(OR($C5="Non-Labour",$C5="Labour-related"),IF(Inputs!$GT5=$F$1,Inputs!EI5,$F5*N(AP5)),$F5*N(AP5)*avg_hrs)</f>
        <v>4604.7185800987991</v>
      </c>
      <c r="EJ5" s="232">
        <f>IF(OR($C5="Non-Labour",$C5="Labour-related"),IF(Inputs!$GT5=$F$1,Inputs!EJ5,$F5*N(AQ5)),$F5*N(AQ5)*avg_hrs)</f>
        <v>4604.7185800987991</v>
      </c>
      <c r="EK5" s="232">
        <f>IF(OR($C5="Non-Labour",$C5="Labour-related"),IF(Inputs!$GT5=$F$1,Inputs!EK5,$F5*N(AR5)),$F5*N(AR5)*avg_hrs)</f>
        <v>4604.7185800987991</v>
      </c>
      <c r="EL5" s="232">
        <f>IF(OR($C5="Non-Labour",$C5="Labour-related"),IF(Inputs!$GT5=$F$1,Inputs!EL5,$F5*N(AS5)),$F5*N(AS5)*avg_hrs)</f>
        <v>4604.7185800987991</v>
      </c>
      <c r="EM5" s="232">
        <f>IF(OR($C5="Non-Labour",$C5="Labour-related"),IF(Inputs!$GT5=$F$1,Inputs!EM5,$F5*N(AT5)),$F5*N(AT5)*avg_hrs)</f>
        <v>4604.7185800987991</v>
      </c>
      <c r="EN5" s="232">
        <f>IF(OR($C5="Non-Labour",$C5="Labour-related"),IF(Inputs!$GT5=$F$1,Inputs!EN5,$F5*N(AU5)),$F5*N(AU5)*avg_hrs)</f>
        <v>4604.7185800987991</v>
      </c>
      <c r="EO5" s="232">
        <f>IF(OR($C5="Non-Labour",$C5="Labour-related"),IF(Inputs!$GT5=$F$1,Inputs!EO5,$F5*N(AV5)),$F5*N(AV5)*avg_hrs)</f>
        <v>4604.7185800987991</v>
      </c>
      <c r="EP5" s="232">
        <f>IF(OR($C5="Non-Labour",$C5="Labour-related"),IF(Inputs!$GT5=$F$1,Inputs!EP5,$F5*N(AW5)),$F5*N(AW5)*avg_hrs)</f>
        <v>4604.7185800987991</v>
      </c>
      <c r="EQ5" s="232">
        <f>IF(OR($C5="Non-Labour",$C5="Labour-related"),IF(Inputs!$GT5=$F$1,Inputs!EQ5,$F5*N(AX5)),$F5*N(AX5)*avg_hrs)</f>
        <v>4604.7185800987991</v>
      </c>
      <c r="ER5" s="232">
        <f>IF(OR($C5="Non-Labour",$C5="Labour-related"),IF(Inputs!$GT5=$F$1,Inputs!ER5,$F5*N(AY5)),$F5*N(AY5)*avg_hrs)</f>
        <v>4604.7185800987991</v>
      </c>
      <c r="ES5" s="232">
        <f>IF(OR($C5="Non-Labour",$C5="Labour-related"),IF(Inputs!$GT5=$F$1,Inputs!ES5,$F5*N(AZ5)),$F5*N(AZ5)*avg_hrs)</f>
        <v>4604.7185800987991</v>
      </c>
      <c r="ET5" s="232">
        <f>IF(OR($C5="Non-Labour",$C5="Labour-related"),IF(Inputs!$GT5=$F$1,Inputs!ET5,$F5*N(BA5)),$F5*N(BA5)*avg_hrs)</f>
        <v>4604.7185800987991</v>
      </c>
      <c r="EU5" s="232">
        <f>IF(OR($C5="Non-Labour",$C5="Labour-related"),IF(Inputs!$GT5=$F$1,Inputs!EU5,$F5*N(BB5)),$F5*N(BB5)*avg_hrs)</f>
        <v>4604.7185800987991</v>
      </c>
      <c r="EV5" s="232">
        <f>IF(OR($C5="Non-Labour",$C5="Labour-related"),IF(Inputs!$GT5=$F$1,Inputs!EV5,$F5*N(BC5)),$F5*N(BC5)*avg_hrs)</f>
        <v>4604.7185800987991</v>
      </c>
      <c r="EW5" s="232">
        <f>IF(OR($C5="Non-Labour",$C5="Labour-related"),IF(Inputs!$GT5=$F$1,Inputs!EW5,$F5*N(BD5)),$F5*N(BD5)*avg_hrs)</f>
        <v>4604.7185800987991</v>
      </c>
      <c r="EX5" s="232">
        <f>IF(OR($C5="Non-Labour",$C5="Labour-related"),IF(Inputs!$GT5=$F$1,Inputs!EX5,$F5*N(BE5)),$F5*N(BE5)*avg_hrs)</f>
        <v>4604.7185800987991</v>
      </c>
      <c r="EY5" s="232">
        <f>IF(OR($C5="Non-Labour",$C5="Labour-related"),IF(Inputs!$GT5=$F$1,Inputs!EY5,$F5*N(BF5)),$F5*N(BF5)*avg_hrs)</f>
        <v>4604.7185800987991</v>
      </c>
      <c r="EZ5" s="232">
        <f>IF(OR($C5="Non-Labour",$C5="Labour-related"),IF(Inputs!$GT5=$F$1,Inputs!EZ5,$F5*N(BG5)),$F5*N(BG5)*avg_hrs)</f>
        <v>4604.7185800987991</v>
      </c>
      <c r="FA5" s="232">
        <f>IF(OR($C5="Non-Labour",$C5="Labour-related"),IF(Inputs!$GT5=$F$1,Inputs!FA5,$F5*N(BH5)),$F5*N(BH5)*avg_hrs)</f>
        <v>4604.7185800987991</v>
      </c>
      <c r="FB5" s="232">
        <f>IF(OR($C5="Non-Labour",$C5="Labour-related"),IF(Inputs!$GT5=$F$1,Inputs!FB5,$F5*N(BI5)),$F5*N(BI5)*avg_hrs)</f>
        <v>4604.7185800987991</v>
      </c>
      <c r="FC5" s="232">
        <f>IF(OR($C5="Non-Labour",$C5="Labour-related"),IF(Inputs!$GT5=$F$1,Inputs!FC5,$F5*N(BJ5)),$F5*N(BJ5)*avg_hrs)</f>
        <v>4604.7185800987991</v>
      </c>
      <c r="FD5" s="232">
        <f>IF(OR($C5="Non-Labour",$C5="Labour-related"),IF(Inputs!$GT5=$F$1,Inputs!FD5,$F5*N(BK5)),$F5*N(BK5)*avg_hrs)</f>
        <v>4604.7185800987991</v>
      </c>
      <c r="FE5" s="232">
        <f>IF(OR($C5="Non-Labour",$C5="Labour-related"),IF(Inputs!$GT5=$F$1,Inputs!FE5,$F5*N(BL5)),$F5*N(BL5)*avg_hrs)</f>
        <v>4604.7185800987991</v>
      </c>
      <c r="FF5" s="232">
        <f>IF(OR($C5="Non-Labour",$C5="Labour-related"),IF(Inputs!$GT5=$F$1,Inputs!FF5,$F5*N(BM5)),$F5*N(BM5)*avg_hrs)</f>
        <v>4604.7185800987991</v>
      </c>
      <c r="FG5" s="232">
        <f>IF(OR($C5="Non-Labour",$C5="Labour-related"),IF(Inputs!$GT5=$F$1,Inputs!FG5,$F5*N(BN5)),$F5*N(BN5)*avg_hrs)</f>
        <v>4604.7185800987991</v>
      </c>
      <c r="FH5" s="232">
        <f>IF(OR($C5="Non-Labour",$C5="Labour-related"),IF(Inputs!$GT5=$F$1,Inputs!FH5,$F5*N(BO5)),$F5*N(BO5)*avg_hrs)</f>
        <v>4604.7185800987991</v>
      </c>
      <c r="FI5" s="232">
        <f>IF(OR($C5="Non-Labour",$C5="Labour-related"),IF(Inputs!$GT5=$F$1,Inputs!FI5,$F5*N(BP5)),$F5*N(BP5)*avg_hrs)</f>
        <v>3837.265483415666</v>
      </c>
      <c r="FJ5" s="232">
        <f>IF(OR($C5="Non-Labour",$C5="Labour-related"),IF(Inputs!$GT5=$F$1,Inputs!FJ5,$F5*N(BQ5)),$F5*N(BQ5)*avg_hrs)</f>
        <v>3837.265483415666</v>
      </c>
      <c r="FK5" s="232">
        <f>IF(OR($C5="Non-Labour",$C5="Labour-related"),IF(Inputs!$GT5=$F$1,Inputs!FK5,$F5*N(BR5)),$F5*N(BR5)*avg_hrs)</f>
        <v>3837.265483415666</v>
      </c>
      <c r="FL5" s="232">
        <f>IF(OR($C5="Non-Labour",$C5="Labour-related"),IF(Inputs!$GT5=$F$1,Inputs!FL5,$F5*N(BS5)),$F5*N(BS5)*avg_hrs)</f>
        <v>3837.265483415666</v>
      </c>
      <c r="FM5" s="232">
        <f>IF(OR($C5="Non-Labour",$C5="Labour-related"),IF(Inputs!$GT5=$F$1,Inputs!FM5,$F5*N(BT5)),$F5*N(BT5)*avg_hrs)</f>
        <v>3837.265483415666</v>
      </c>
      <c r="FN5" s="232">
        <f>IF(OR($C5="Non-Labour",$C5="Labour-related"),IF(Inputs!$GT5=$F$1,Inputs!FN5,$F5*N(BU5)),$F5*N(BU5)*avg_hrs)</f>
        <v>3837.265483415666</v>
      </c>
      <c r="FO5" s="232">
        <f>IF(OR($C5="Non-Labour",$C5="Labour-related"),IF(Inputs!$GT5=$F$1,Inputs!FO5,$F5*N(BV5)),$F5*N(BV5)*avg_hrs)</f>
        <v>3837.265483415666</v>
      </c>
      <c r="FP5" s="232">
        <f>IF(OR($C5="Non-Labour",$C5="Labour-related"),IF(Inputs!$GT5=$F$1,Inputs!FP5,$F5*N(BW5)),$F5*N(BW5)*avg_hrs)</f>
        <v>3837.265483415666</v>
      </c>
      <c r="FQ5" s="232">
        <f>IF(OR($C5="Non-Labour",$C5="Labour-related"),IF(Inputs!$GT5=$F$1,Inputs!FQ5,$F5*N(BX5)),$F5*N(BX5)*avg_hrs)</f>
        <v>3837.265483415666</v>
      </c>
      <c r="FR5" s="232">
        <f>IF(OR($C5="Non-Labour",$C5="Labour-related"),IF(Inputs!$GT5=$F$1,Inputs!FR5,$F5*N(BY5)),$F5*N(BY5)*avg_hrs)</f>
        <v>3837.265483415666</v>
      </c>
      <c r="FS5" s="232">
        <f>IF(OR($C5="Non-Labour",$C5="Labour-related"),IF(Inputs!$GT5=$F$1,Inputs!FS5,$F5*N(BZ5)),$F5*N(BZ5)*avg_hrs)</f>
        <v>3837.265483415666</v>
      </c>
      <c r="FT5" s="232">
        <f>IF(OR($C5="Non-Labour",$C5="Labour-related"),IF(Inputs!$GT5=$F$1,Inputs!FT5,$F5*N(CA5)),$F5*N(CA5)*avg_hrs)</f>
        <v>3837.265483415666</v>
      </c>
      <c r="FU5" s="232">
        <f>IF(OR($C5="Non-Labour",$C5="Labour-related"),IF(Inputs!$GT5=$F$1,Inputs!FU5,$F5*N(CB5)),$F5*N(CB5)*avg_hrs)</f>
        <v>0</v>
      </c>
      <c r="FV5" s="232">
        <f>IF(OR($C5="Non-Labour",$C5="Labour-related"),IF(Inputs!$GT5=$F$1,Inputs!FV5,$F5*N(CC5)),$F5*N(CC5)*avg_hrs)</f>
        <v>0</v>
      </c>
      <c r="FW5" s="232">
        <f>IF(OR($C5="Non-Labour",$C5="Labour-related"),IF(Inputs!$GT5=$F$1,Inputs!FW5,$F5*N(CD5)),$F5*N(CD5)*avg_hrs)</f>
        <v>0</v>
      </c>
      <c r="FX5" s="232">
        <f>IF(OR($C5="Non-Labour",$C5="Labour-related"),IF(Inputs!$GT5=$F$1,Inputs!FX5,$F5*N(CE5)),$F5*N(CE5)*avg_hrs)</f>
        <v>0</v>
      </c>
      <c r="FY5" s="232">
        <f>IF(OR($C5="Non-Labour",$C5="Labour-related"),IF(Inputs!$GT5=$F$1,Inputs!FY5,$F5*N(CF5)),$F5*N(CF5)*avg_hrs)</f>
        <v>0</v>
      </c>
      <c r="FZ5" s="232">
        <f>IF(OR($C5="Non-Labour",$C5="Labour-related"),IF(Inputs!$GT5=$F$1,Inputs!FZ5,$F5*N(CG5)),$F5*N(CG5)*avg_hrs)</f>
        <v>0</v>
      </c>
      <c r="GA5" s="232">
        <f>IF(OR($C5="Non-Labour",$C5="Labour-related"),IF(Inputs!$GT5=$F$1,Inputs!GA5,$F5*N(CH5)),$F5*N(CH5)*avg_hrs)</f>
        <v>0</v>
      </c>
      <c r="GB5" s="232">
        <f>IF(OR($C5="Non-Labour",$C5="Labour-related"),IF(Inputs!$GT5=$F$1,Inputs!GB5,$F5*N(CI5)),$F5*N(CI5)*avg_hrs)</f>
        <v>0</v>
      </c>
      <c r="GC5" s="232">
        <f>IF(OR($C5="Non-Labour",$C5="Labour-related"),IF(Inputs!$GT5=$F$1,Inputs!GC5,$F5*N(CJ5)),$F5*N(CJ5)*avg_hrs)</f>
        <v>0</v>
      </c>
      <c r="GD5" s="232">
        <f>IF(OR($C5="Non-Labour",$C5="Labour-related"),IF(Inputs!$GT5=$F$1,Inputs!GD5,$F5*N(CK5)),$F5*N(CK5)*avg_hrs)</f>
        <v>0</v>
      </c>
      <c r="GE5" s="232">
        <f>IF(OR($C5="Non-Labour",$C5="Labour-related"),IF(Inputs!$GT5=$F$1,Inputs!GE5,$F5*N(CL5)),$F5*N(CL5)*avg_hrs)</f>
        <v>0</v>
      </c>
      <c r="GF5" s="232">
        <f>IF(OR($C5="Non-Labour",$C5="Labour-related"),IF(Inputs!$GT5=$F$1,Inputs!GF5,$F5*N(CM5)),$F5*N(CM5)*avg_hrs)</f>
        <v>0</v>
      </c>
      <c r="GG5" s="232">
        <f>IF(OR($C5="Non-Labour",$C5="Labour-related"),IF(Inputs!$GT5=$F$1,Inputs!GG5,$F5*N(CN5)),$F5*N(CN5)*avg_hrs)</f>
        <v>0</v>
      </c>
      <c r="GH5" s="232">
        <f>IF(OR($C5="Non-Labour",$C5="Labour-related"),IF(Inputs!$GT5=$F$1,Inputs!GH5,$F5*N(CO5)),$F5*N(CO5)*avg_hrs)</f>
        <v>0</v>
      </c>
      <c r="GI5" s="232">
        <f>IF(OR($C5="Non-Labour",$C5="Labour-related"),IF(Inputs!$GT5=$F$1,Inputs!GI5,$F5*N(CP5)),$F5*N(CP5)*avg_hrs)</f>
        <v>0</v>
      </c>
      <c r="GJ5" s="232">
        <f>IF(OR($C5="Non-Labour",$C5="Labour-related"),IF(Inputs!$GT5=$F$1,Inputs!GJ5,$F5*N(CQ5)),$F5*N(CQ5)*avg_hrs)</f>
        <v>0</v>
      </c>
      <c r="GK5" s="232">
        <f>IF(OR($C5="Non-Labour",$C5="Labour-related"),IF(Inputs!$GT5=$F$1,Inputs!GK5,$F5*N(CR5)),$F5*N(CR5)*avg_hrs)</f>
        <v>0</v>
      </c>
      <c r="GL5" s="232">
        <f>IF(OR($C5="Non-Labour",$C5="Labour-related"),IF(Inputs!$GT5=$F$1,Inputs!GL5,$F5*N(CS5)),$F5*N(CS5)*avg_hrs)</f>
        <v>0</v>
      </c>
      <c r="GM5" s="232">
        <f>IF(OR($C5="Non-Labour",$C5="Labour-related"),IF(Inputs!$GT5=$F$1,Inputs!GM5,$F5*N(CT5)),$F5*N(CT5)*avg_hrs)</f>
        <v>0</v>
      </c>
      <c r="GN5" s="232">
        <f>IF(OR($C5="Non-Labour",$C5="Labour-related"),IF(Inputs!$GT5=$F$1,Inputs!GN5,$F5*N(CU5)),$F5*N(CU5)*avg_hrs)</f>
        <v>0</v>
      </c>
      <c r="GO5" s="232">
        <f>IF(OR($C5="Non-Labour",$C5="Labour-related"),IF(Inputs!$GT5=$F$1,Inputs!GO5,$F5*N(CV5)),$F5*N(CV5)*avg_hrs)</f>
        <v>0</v>
      </c>
      <c r="GP5" s="232">
        <f>IF(OR($C5="Non-Labour",$C5="Labour-related"),IF(Inputs!$GT5=$F$1,Inputs!GP5,$F5*N(CW5)),$F5*N(CW5)*avg_hrs)</f>
        <v>0</v>
      </c>
      <c r="GQ5" s="232">
        <f>IF(OR($C5="Non-Labour",$C5="Labour-related"),IF(Inputs!$GT5=$F$1,Inputs!GQ5,$F5*N(CX5)),$F5*N(CX5)*avg_hrs)</f>
        <v>0</v>
      </c>
      <c r="GR5" s="232">
        <f>IF(OR($C5="Non-Labour",$C5="Labour-related"),IF(Inputs!$GT5=$F$1,Inputs!GR5,$F5*N(CY5)),$F5*N(CY5)*avg_hrs)</f>
        <v>0</v>
      </c>
      <c r="GT5" s="120" t="s">
        <v>207</v>
      </c>
      <c r="GU5" s="272"/>
      <c r="GV5" s="272"/>
      <c r="GW5" s="272"/>
      <c r="GX5" s="232">
        <f t="shared" si="2"/>
        <v>0</v>
      </c>
      <c r="GY5" s="232">
        <f t="shared" si="2"/>
        <v>49730.960665067047</v>
      </c>
      <c r="GZ5" s="232">
        <f t="shared" si="2"/>
        <v>55256.622961185603</v>
      </c>
      <c r="HA5" s="232">
        <f t="shared" si="3"/>
        <v>55256.622961185603</v>
      </c>
      <c r="HB5" s="232">
        <f t="shared" si="4"/>
        <v>55256.622961185603</v>
      </c>
      <c r="HC5" s="232">
        <f t="shared" si="4"/>
        <v>46047.185800987987</v>
      </c>
      <c r="HD5" s="232">
        <f t="shared" si="4"/>
        <v>0</v>
      </c>
      <c r="HE5" s="232">
        <f t="shared" si="4"/>
        <v>0</v>
      </c>
      <c r="HF5" s="232">
        <f t="shared" si="5"/>
        <v>261548.01534961187</v>
      </c>
    </row>
    <row r="6" spans="1:214" hidden="1" x14ac:dyDescent="0.2">
      <c r="A6" s="120" t="str">
        <f>Inputs!A6</f>
        <v>Delivery</v>
      </c>
      <c r="B6" s="120" t="str">
        <f>Inputs!B6</f>
        <v>Project Controller - Senior</v>
      </c>
      <c r="C6" s="120" t="str">
        <f>Inputs!C6</f>
        <v>Internal Labour</v>
      </c>
      <c r="D6" s="120" t="str">
        <f>Inputs!D6</f>
        <v xml:space="preserve">project management </v>
      </c>
      <c r="E6" s="120" t="str">
        <f>Inputs!E6</f>
        <v>Project Controller (Portfolio Controls)</v>
      </c>
      <c r="F6" s="259">
        <f>IF(Inputs!$GT6=$F$1,Inputs!F6,
CHOOSE(MATCH(Inputs!$GT6,'Key assumptions'!$E$117:$E$119,0),'Key assumptions'!$H$117,'Key assumptions'!$H$118,'Key assumptions'!$H$119)*Inputs!F6)</f>
        <v>247.48516012232412</v>
      </c>
      <c r="G6" s="259">
        <f>IF(Inputs!$GT6=$F$1,Inputs!G6,
CHOOSE(MATCH(Inputs!$GT6,'Key assumptions'!$E$117:$E$119,0),'Key assumptions'!$H$117,'Key assumptions'!$H$118,'Key assumptions'!$H$119)*Inputs!G6)</f>
        <v>0</v>
      </c>
      <c r="H6" s="231">
        <f>Inputs!H6</f>
        <v>0</v>
      </c>
      <c r="I6" s="231">
        <f>Inputs!I6</f>
        <v>0</v>
      </c>
      <c r="J6" s="231">
        <f>Inputs!J6</f>
        <v>0</v>
      </c>
      <c r="K6" s="231">
        <f>Inputs!K6</f>
        <v>0</v>
      </c>
      <c r="L6" s="231">
        <f>Inputs!L6</f>
        <v>0</v>
      </c>
      <c r="M6" s="231">
        <f>Inputs!M6</f>
        <v>0</v>
      </c>
      <c r="N6" s="231">
        <f>Inputs!N6</f>
        <v>0</v>
      </c>
      <c r="O6" s="231">
        <f>Inputs!O6</f>
        <v>0</v>
      </c>
      <c r="P6" s="231">
        <f>Inputs!P6</f>
        <v>0</v>
      </c>
      <c r="Q6" s="231">
        <f>Inputs!Q6</f>
        <v>0</v>
      </c>
      <c r="R6" s="231">
        <f>Inputs!R6</f>
        <v>0</v>
      </c>
      <c r="S6" s="231">
        <f>Inputs!S6</f>
        <v>0</v>
      </c>
      <c r="T6" s="231">
        <f>Inputs!T6</f>
        <v>7.9120879120879103E-2</v>
      </c>
      <c r="U6" s="231">
        <f>Inputs!U6</f>
        <v>7.9120879120879103E-2</v>
      </c>
      <c r="V6" s="231">
        <f>Inputs!V6</f>
        <v>7.9120879120879103E-2</v>
      </c>
      <c r="W6" s="231">
        <f>Inputs!W6</f>
        <v>7.9120879120879103E-2</v>
      </c>
      <c r="X6" s="231">
        <f>Inputs!X6</f>
        <v>7.9120879120879103E-2</v>
      </c>
      <c r="Y6" s="231">
        <f>Inputs!Y6</f>
        <v>7.9120879120879103E-2</v>
      </c>
      <c r="Z6" s="231">
        <f>Inputs!Z6</f>
        <v>7.9120879120879103E-2</v>
      </c>
      <c r="AA6" s="231">
        <f>Inputs!AA6</f>
        <v>7.9120879120879103E-2</v>
      </c>
      <c r="AB6" s="231">
        <f>Inputs!AB6</f>
        <v>7.9120879120879103E-2</v>
      </c>
      <c r="AC6" s="231">
        <f>Inputs!AC6</f>
        <v>7.9120879120879103E-2</v>
      </c>
      <c r="AD6" s="231">
        <f>Inputs!AD6</f>
        <v>7.9120879120879103E-2</v>
      </c>
      <c r="AE6" s="231">
        <f>Inputs!AE6</f>
        <v>7.9120879120879103E-2</v>
      </c>
      <c r="AF6" s="231">
        <f>Inputs!AF6</f>
        <v>7.9120879120879103E-2</v>
      </c>
      <c r="AG6" s="231">
        <f>Inputs!AG6</f>
        <v>7.9120879120879103E-2</v>
      </c>
      <c r="AH6" s="231">
        <f>Inputs!AH6</f>
        <v>7.9120879120879103E-2</v>
      </c>
      <c r="AI6" s="231">
        <f>Inputs!AI6</f>
        <v>7.9120879120879103E-2</v>
      </c>
      <c r="AJ6" s="231">
        <f>Inputs!AJ6</f>
        <v>7.9120879120879103E-2</v>
      </c>
      <c r="AK6" s="231">
        <f>Inputs!AK6</f>
        <v>7.9120879120879103E-2</v>
      </c>
      <c r="AL6" s="231">
        <f>Inputs!AL6</f>
        <v>7.9120879120879103E-2</v>
      </c>
      <c r="AM6" s="231">
        <f>Inputs!AM6</f>
        <v>7.9120879120879103E-2</v>
      </c>
      <c r="AN6" s="231">
        <f>Inputs!AN6</f>
        <v>7.9120879120879103E-2</v>
      </c>
      <c r="AO6" s="231">
        <f>Inputs!AO6</f>
        <v>7.9120879120879103E-2</v>
      </c>
      <c r="AP6" s="231">
        <f>Inputs!AP6</f>
        <v>7.9120879120879103E-2</v>
      </c>
      <c r="AQ6" s="231">
        <f>Inputs!AQ6</f>
        <v>7.9120879120879103E-2</v>
      </c>
      <c r="AR6" s="231">
        <f>Inputs!AR6</f>
        <v>7.9120879120879103E-2</v>
      </c>
      <c r="AS6" s="231">
        <f>Inputs!AS6</f>
        <v>7.9120879120879103E-2</v>
      </c>
      <c r="AT6" s="231">
        <f>Inputs!AT6</f>
        <v>7.9120879120879103E-2</v>
      </c>
      <c r="AU6" s="231">
        <f>Inputs!AU6</f>
        <v>7.9120879120879103E-2</v>
      </c>
      <c r="AV6" s="231">
        <f>Inputs!AV6</f>
        <v>7.9120879120879103E-2</v>
      </c>
      <c r="AW6" s="231">
        <f>Inputs!AW6</f>
        <v>7.9120879120879103E-2</v>
      </c>
      <c r="AX6" s="231">
        <f>Inputs!AX6</f>
        <v>7.9120879120879103E-2</v>
      </c>
      <c r="AY6" s="231">
        <f>Inputs!AY6</f>
        <v>7.9120879120879103E-2</v>
      </c>
      <c r="AZ6" s="231">
        <f>Inputs!AZ6</f>
        <v>7.9120879120879103E-2</v>
      </c>
      <c r="BA6" s="231">
        <f>Inputs!BA6</f>
        <v>7.9120879120879103E-2</v>
      </c>
      <c r="BB6" s="231">
        <f>Inputs!BB6</f>
        <v>7.9120879120879103E-2</v>
      </c>
      <c r="BC6" s="231">
        <f>Inputs!BC6</f>
        <v>7.9120879120879103E-2</v>
      </c>
      <c r="BD6" s="231">
        <f>Inputs!BD6</f>
        <v>7.9120879120879103E-2</v>
      </c>
      <c r="BE6" s="231">
        <f>Inputs!BE6</f>
        <v>7.9120879120879103E-2</v>
      </c>
      <c r="BF6" s="231">
        <f>Inputs!BF6</f>
        <v>7.9120879120879103E-2</v>
      </c>
      <c r="BG6" s="231">
        <f>Inputs!BG6</f>
        <v>7.9120879120879103E-2</v>
      </c>
      <c r="BH6" s="231">
        <f>Inputs!BH6</f>
        <v>7.9120879120879103E-2</v>
      </c>
      <c r="BI6" s="231">
        <f>Inputs!BI6</f>
        <v>7.9120879120879103E-2</v>
      </c>
      <c r="BJ6" s="231">
        <f>Inputs!BJ6</f>
        <v>7.9120879120879103E-2</v>
      </c>
      <c r="BK6" s="231">
        <f>Inputs!BK6</f>
        <v>7.9120879120879103E-2</v>
      </c>
      <c r="BL6" s="231">
        <f>Inputs!BL6</f>
        <v>7.9120879120879103E-2</v>
      </c>
      <c r="BM6" s="231">
        <f>Inputs!BM6</f>
        <v>7.9120879120879103E-2</v>
      </c>
      <c r="BN6" s="231">
        <f>Inputs!BN6</f>
        <v>7.9120879120879103E-2</v>
      </c>
      <c r="BO6" s="231">
        <f>Inputs!BO6</f>
        <v>7.9120879120879103E-2</v>
      </c>
      <c r="BP6" s="231">
        <f>Inputs!BP6</f>
        <v>6.5934065934065922E-2</v>
      </c>
      <c r="BQ6" s="231">
        <f>Inputs!BQ6</f>
        <v>6.5934065934065922E-2</v>
      </c>
      <c r="BR6" s="231">
        <f>Inputs!BR6</f>
        <v>6.5934065934065922E-2</v>
      </c>
      <c r="BS6" s="231">
        <f>Inputs!BS6</f>
        <v>6.5934065934065922E-2</v>
      </c>
      <c r="BT6" s="231">
        <f>Inputs!BT6</f>
        <v>6.5934065934065922E-2</v>
      </c>
      <c r="BU6" s="231">
        <f>Inputs!BU6</f>
        <v>6.5934065934065922E-2</v>
      </c>
      <c r="BV6" s="231">
        <f>Inputs!BV6</f>
        <v>6.5934065934065922E-2</v>
      </c>
      <c r="BW6" s="231">
        <f>Inputs!BW6</f>
        <v>6.5934065934065922E-2</v>
      </c>
      <c r="BX6" s="231">
        <f>Inputs!BX6</f>
        <v>6.5934065934065922E-2</v>
      </c>
      <c r="BY6" s="231">
        <f>Inputs!BY6</f>
        <v>6.5934065934065922E-2</v>
      </c>
      <c r="BZ6" s="231">
        <f>Inputs!BZ6</f>
        <v>6.5934065934065922E-2</v>
      </c>
      <c r="CA6" s="231">
        <f>Inputs!CA6</f>
        <v>6.5934065934065922E-2</v>
      </c>
      <c r="CB6" s="231">
        <f>Inputs!CB6</f>
        <v>0</v>
      </c>
      <c r="CC6" s="231">
        <f>Inputs!CC6</f>
        <v>0</v>
      </c>
      <c r="CD6" s="231">
        <f>Inputs!CD6</f>
        <v>0</v>
      </c>
      <c r="CE6" s="231">
        <f>Inputs!CE6</f>
        <v>0</v>
      </c>
      <c r="CF6" s="231">
        <f>Inputs!CF6</f>
        <v>0</v>
      </c>
      <c r="CG6" s="231">
        <f>Inputs!CG6</f>
        <v>0</v>
      </c>
      <c r="CH6" s="231">
        <f>Inputs!CH6</f>
        <v>0</v>
      </c>
      <c r="CI6" s="231">
        <f>Inputs!CI6</f>
        <v>0</v>
      </c>
      <c r="CJ6" s="231">
        <f>Inputs!CJ6</f>
        <v>0</v>
      </c>
      <c r="CK6" s="231">
        <f>Inputs!CK6</f>
        <v>0</v>
      </c>
      <c r="CL6" s="231">
        <f>Inputs!CL6</f>
        <v>0</v>
      </c>
      <c r="CM6" s="231">
        <f>Inputs!CM6</f>
        <v>0</v>
      </c>
      <c r="CN6" s="231">
        <f>Inputs!CN6</f>
        <v>0</v>
      </c>
      <c r="CO6" s="231">
        <f>Inputs!CO6</f>
        <v>0</v>
      </c>
      <c r="CP6" s="231">
        <f>Inputs!CP6</f>
        <v>0</v>
      </c>
      <c r="CQ6" s="231">
        <f>Inputs!CQ6</f>
        <v>0</v>
      </c>
      <c r="CR6" s="231">
        <f>Inputs!CR6</f>
        <v>0</v>
      </c>
      <c r="CS6" s="231">
        <f>Inputs!CS6</f>
        <v>0</v>
      </c>
      <c r="CT6" s="231">
        <f>Inputs!CT6</f>
        <v>0</v>
      </c>
      <c r="CU6" s="231">
        <f>Inputs!CU6</f>
        <v>0</v>
      </c>
      <c r="CV6" s="231">
        <f>Inputs!CV6</f>
        <v>0</v>
      </c>
      <c r="CW6" s="231">
        <f>Inputs!CW6</f>
        <v>0</v>
      </c>
      <c r="CX6" s="231">
        <f>Inputs!CX6</f>
        <v>0</v>
      </c>
      <c r="CY6" s="231">
        <f>Inputs!CY6</f>
        <v>0</v>
      </c>
      <c r="DA6" s="232">
        <f>IF(OR($C6="Non-Labour",$C6="Labour-related"),IF(Inputs!$GT6=$F$1,Inputs!DA6,$F6*N(H6)),$F6*N(H6)*avg_hrs)</f>
        <v>0</v>
      </c>
      <c r="DB6" s="232">
        <f>IF(OR($C6="Non-Labour",$C6="Labour-related"),IF(Inputs!$GT6=$F$1,Inputs!DB6,$F6*N(I6)),$F6*N(I6)*avg_hrs)</f>
        <v>0</v>
      </c>
      <c r="DC6" s="232">
        <f>IF(OR($C6="Non-Labour",$C6="Labour-related"),IF(Inputs!$GT6=$F$1,Inputs!DC6,$F6*N(J6)),$F6*N(J6)*avg_hrs)</f>
        <v>0</v>
      </c>
      <c r="DD6" s="232">
        <f>IF(OR($C6="Non-Labour",$C6="Labour-related"),IF(Inputs!$GT6=$F$1,Inputs!DD6,$F6*N(K6)),$F6*N(K6)*avg_hrs)</f>
        <v>0</v>
      </c>
      <c r="DE6" s="232">
        <f>IF(OR($C6="Non-Labour",$C6="Labour-related"),IF(Inputs!$GT6=$F$1,Inputs!DE6,$F6*N(L6)),$F6*N(L6)*avg_hrs)</f>
        <v>0</v>
      </c>
      <c r="DF6" s="232">
        <f>IF(OR($C6="Non-Labour",$C6="Labour-related"),IF(Inputs!$GT6=$F$1,Inputs!DF6,$F6*N(M6)),$F6*N(M6)*avg_hrs)</f>
        <v>0</v>
      </c>
      <c r="DG6" s="232">
        <f>IF(OR($C6="Non-Labour",$C6="Labour-related"),IF(Inputs!$GT6=$F$1,Inputs!DG6,$F6*N(N6)),$F6*N(N6)*avg_hrs)</f>
        <v>0</v>
      </c>
      <c r="DH6" s="232">
        <f>IF(OR($C6="Non-Labour",$C6="Labour-related"),IF(Inputs!$GT6=$F$1,Inputs!DH6,$F6*N(O6)),$F6*N(O6)*avg_hrs)</f>
        <v>0</v>
      </c>
      <c r="DI6" s="232">
        <f>IF(OR($C6="Non-Labour",$C6="Labour-related"),IF(Inputs!$GT6=$F$1,Inputs!DI6,$F6*N(P6)),$F6*N(P6)*avg_hrs)</f>
        <v>0</v>
      </c>
      <c r="DJ6" s="232">
        <f>IF(OR($C6="Non-Labour",$C6="Labour-related"),IF(Inputs!$GT6=$F$1,Inputs!DJ6,$F6*N(Q6)),$F6*N(Q6)*avg_hrs)</f>
        <v>0</v>
      </c>
      <c r="DK6" s="232">
        <f>IF(OR($C6="Non-Labour",$C6="Labour-related"),IF(Inputs!$GT6=$F$1,Inputs!DK6,$F6*N(R6)),$F6*N(R6)*avg_hrs)</f>
        <v>0</v>
      </c>
      <c r="DL6" s="232">
        <f>IF(OR($C6="Non-Labour",$C6="Labour-related"),IF(Inputs!$GT6=$F$1,Inputs!DL6,$F6*N(S6)),$F6*N(S6)*avg_hrs)</f>
        <v>0</v>
      </c>
      <c r="DM6" s="232">
        <f>IF(OR($C6="Non-Labour",$C6="Labour-related"),IF(Inputs!$GT6=$F$1,Inputs!DM6,$F6*N(T6)),$F6*N(T6)*avg_hrs)</f>
        <v>2937.1865157374727</v>
      </c>
      <c r="DN6" s="232">
        <f>IF(OR($C6="Non-Labour",$C6="Labour-related"),IF(Inputs!$GT6=$F$1,Inputs!DN6,$F6*N(U6)),$F6*N(U6)*avg_hrs)</f>
        <v>2937.1865157374727</v>
      </c>
      <c r="DO6" s="232">
        <f>IF(OR($C6="Non-Labour",$C6="Labour-related"),IF(Inputs!$GT6=$F$1,Inputs!DO6,$F6*N(V6)),$F6*N(V6)*avg_hrs)</f>
        <v>2937.1865157374727</v>
      </c>
      <c r="DP6" s="232">
        <f>IF(OR($C6="Non-Labour",$C6="Labour-related"),IF(Inputs!$GT6=$F$1,Inputs!DP6,$F6*N(W6)),$F6*N(W6)*avg_hrs)</f>
        <v>2937.1865157374727</v>
      </c>
      <c r="DQ6" s="232">
        <f>IF(OR($C6="Non-Labour",$C6="Labour-related"),IF(Inputs!$GT6=$F$1,Inputs!DQ6,$F6*N(X6)),$F6*N(X6)*avg_hrs)</f>
        <v>2937.1865157374727</v>
      </c>
      <c r="DR6" s="232">
        <f>IF(OR($C6="Non-Labour",$C6="Labour-related"),IF(Inputs!$GT6=$F$1,Inputs!DR6,$F6*N(Y6)),$F6*N(Y6)*avg_hrs)</f>
        <v>2937.1865157374727</v>
      </c>
      <c r="DS6" s="232">
        <f>IF(OR($C6="Non-Labour",$C6="Labour-related"),IF(Inputs!$GT6=$F$1,Inputs!DS6,$F6*N(Z6)),$F6*N(Z6)*avg_hrs)</f>
        <v>2937.1865157374727</v>
      </c>
      <c r="DT6" s="232">
        <f>IF(OR($C6="Non-Labour",$C6="Labour-related"),IF(Inputs!$GT6=$F$1,Inputs!DT6,$F6*N(AA6)),$F6*N(AA6)*avg_hrs)</f>
        <v>2937.1865157374727</v>
      </c>
      <c r="DU6" s="232">
        <f>IF(OR($C6="Non-Labour",$C6="Labour-related"),IF(Inputs!$GT6=$F$1,Inputs!DU6,$F6*N(AB6)),$F6*N(AB6)*avg_hrs)</f>
        <v>2937.1865157374727</v>
      </c>
      <c r="DV6" s="232">
        <f>IF(OR($C6="Non-Labour",$C6="Labour-related"),IF(Inputs!$GT6=$F$1,Inputs!DV6,$F6*N(AC6)),$F6*N(AC6)*avg_hrs)</f>
        <v>2937.1865157374727</v>
      </c>
      <c r="DW6" s="232">
        <f>IF(OR($C6="Non-Labour",$C6="Labour-related"),IF(Inputs!$GT6=$F$1,Inputs!DW6,$F6*N(AD6)),$F6*N(AD6)*avg_hrs)</f>
        <v>2937.1865157374727</v>
      </c>
      <c r="DX6" s="232">
        <f>IF(OR($C6="Non-Labour",$C6="Labour-related"),IF(Inputs!$GT6=$F$1,Inputs!DX6,$F6*N(AE6)),$F6*N(AE6)*avg_hrs)</f>
        <v>2937.1865157374727</v>
      </c>
      <c r="DY6" s="232">
        <f>IF(OR($C6="Non-Labour",$C6="Labour-related"),IF(Inputs!$GT6=$F$1,Inputs!DY6,$F6*N(AF6)),$F6*N(AF6)*avg_hrs)</f>
        <v>2937.1865157374727</v>
      </c>
      <c r="DZ6" s="232">
        <f>IF(OR($C6="Non-Labour",$C6="Labour-related"),IF(Inputs!$GT6=$F$1,Inputs!DZ6,$F6*N(AG6)),$F6*N(AG6)*avg_hrs)</f>
        <v>2937.1865157374727</v>
      </c>
      <c r="EA6" s="232">
        <f>IF(OR($C6="Non-Labour",$C6="Labour-related"),IF(Inputs!$GT6=$F$1,Inputs!EA6,$F6*N(AH6)),$F6*N(AH6)*avg_hrs)</f>
        <v>2937.1865157374727</v>
      </c>
      <c r="EB6" s="232">
        <f>IF(OR($C6="Non-Labour",$C6="Labour-related"),IF(Inputs!$GT6=$F$1,Inputs!EB6,$F6*N(AI6)),$F6*N(AI6)*avg_hrs)</f>
        <v>2937.1865157374727</v>
      </c>
      <c r="EC6" s="232">
        <f>IF(OR($C6="Non-Labour",$C6="Labour-related"),IF(Inputs!$GT6=$F$1,Inputs!EC6,$F6*N(AJ6)),$F6*N(AJ6)*avg_hrs)</f>
        <v>2937.1865157374727</v>
      </c>
      <c r="ED6" s="232">
        <f>IF(OR($C6="Non-Labour",$C6="Labour-related"),IF(Inputs!$GT6=$F$1,Inputs!ED6,$F6*N(AK6)),$F6*N(AK6)*avg_hrs)</f>
        <v>2937.1865157374727</v>
      </c>
      <c r="EE6" s="232">
        <f>IF(OR($C6="Non-Labour",$C6="Labour-related"),IF(Inputs!$GT6=$F$1,Inputs!EE6,$F6*N(AL6)),$F6*N(AL6)*avg_hrs)</f>
        <v>2937.1865157374727</v>
      </c>
      <c r="EF6" s="232">
        <f>IF(OR($C6="Non-Labour",$C6="Labour-related"),IF(Inputs!$GT6=$F$1,Inputs!EF6,$F6*N(AM6)),$F6*N(AM6)*avg_hrs)</f>
        <v>2937.1865157374727</v>
      </c>
      <c r="EG6" s="232">
        <f>IF(OR($C6="Non-Labour",$C6="Labour-related"),IF(Inputs!$GT6=$F$1,Inputs!EG6,$F6*N(AN6)),$F6*N(AN6)*avg_hrs)</f>
        <v>2937.1865157374727</v>
      </c>
      <c r="EH6" s="232">
        <f>IF(OR($C6="Non-Labour",$C6="Labour-related"),IF(Inputs!$GT6=$F$1,Inputs!EH6,$F6*N(AO6)),$F6*N(AO6)*avg_hrs)</f>
        <v>2937.1865157374727</v>
      </c>
      <c r="EI6" s="232">
        <f>IF(OR($C6="Non-Labour",$C6="Labour-related"),IF(Inputs!$GT6=$F$1,Inputs!EI6,$F6*N(AP6)),$F6*N(AP6)*avg_hrs)</f>
        <v>2937.1865157374727</v>
      </c>
      <c r="EJ6" s="232">
        <f>IF(OR($C6="Non-Labour",$C6="Labour-related"),IF(Inputs!$GT6=$F$1,Inputs!EJ6,$F6*N(AQ6)),$F6*N(AQ6)*avg_hrs)</f>
        <v>2937.1865157374727</v>
      </c>
      <c r="EK6" s="232">
        <f>IF(OR($C6="Non-Labour",$C6="Labour-related"),IF(Inputs!$GT6=$F$1,Inputs!EK6,$F6*N(AR6)),$F6*N(AR6)*avg_hrs)</f>
        <v>2937.1865157374727</v>
      </c>
      <c r="EL6" s="232">
        <f>IF(OR($C6="Non-Labour",$C6="Labour-related"),IF(Inputs!$GT6=$F$1,Inputs!EL6,$F6*N(AS6)),$F6*N(AS6)*avg_hrs)</f>
        <v>2937.1865157374727</v>
      </c>
      <c r="EM6" s="232">
        <f>IF(OR($C6="Non-Labour",$C6="Labour-related"),IF(Inputs!$GT6=$F$1,Inputs!EM6,$F6*N(AT6)),$F6*N(AT6)*avg_hrs)</f>
        <v>2937.1865157374727</v>
      </c>
      <c r="EN6" s="232">
        <f>IF(OR($C6="Non-Labour",$C6="Labour-related"),IF(Inputs!$GT6=$F$1,Inputs!EN6,$F6*N(AU6)),$F6*N(AU6)*avg_hrs)</f>
        <v>2937.1865157374727</v>
      </c>
      <c r="EO6" s="232">
        <f>IF(OR($C6="Non-Labour",$C6="Labour-related"),IF(Inputs!$GT6=$F$1,Inputs!EO6,$F6*N(AV6)),$F6*N(AV6)*avg_hrs)</f>
        <v>2937.1865157374727</v>
      </c>
      <c r="EP6" s="232">
        <f>IF(OR($C6="Non-Labour",$C6="Labour-related"),IF(Inputs!$GT6=$F$1,Inputs!EP6,$F6*N(AW6)),$F6*N(AW6)*avg_hrs)</f>
        <v>2937.1865157374727</v>
      </c>
      <c r="EQ6" s="232">
        <f>IF(OR($C6="Non-Labour",$C6="Labour-related"),IF(Inputs!$GT6=$F$1,Inputs!EQ6,$F6*N(AX6)),$F6*N(AX6)*avg_hrs)</f>
        <v>2937.1865157374727</v>
      </c>
      <c r="ER6" s="232">
        <f>IF(OR($C6="Non-Labour",$C6="Labour-related"),IF(Inputs!$GT6=$F$1,Inputs!ER6,$F6*N(AY6)),$F6*N(AY6)*avg_hrs)</f>
        <v>2937.1865157374727</v>
      </c>
      <c r="ES6" s="232">
        <f>IF(OR($C6="Non-Labour",$C6="Labour-related"),IF(Inputs!$GT6=$F$1,Inputs!ES6,$F6*N(AZ6)),$F6*N(AZ6)*avg_hrs)</f>
        <v>2937.1865157374727</v>
      </c>
      <c r="ET6" s="232">
        <f>IF(OR($C6="Non-Labour",$C6="Labour-related"),IF(Inputs!$GT6=$F$1,Inputs!ET6,$F6*N(BA6)),$F6*N(BA6)*avg_hrs)</f>
        <v>2937.1865157374727</v>
      </c>
      <c r="EU6" s="232">
        <f>IF(OR($C6="Non-Labour",$C6="Labour-related"),IF(Inputs!$GT6=$F$1,Inputs!EU6,$F6*N(BB6)),$F6*N(BB6)*avg_hrs)</f>
        <v>2937.1865157374727</v>
      </c>
      <c r="EV6" s="232">
        <f>IF(OR($C6="Non-Labour",$C6="Labour-related"),IF(Inputs!$GT6=$F$1,Inputs!EV6,$F6*N(BC6)),$F6*N(BC6)*avg_hrs)</f>
        <v>2937.1865157374727</v>
      </c>
      <c r="EW6" s="232">
        <f>IF(OR($C6="Non-Labour",$C6="Labour-related"),IF(Inputs!$GT6=$F$1,Inputs!EW6,$F6*N(BD6)),$F6*N(BD6)*avg_hrs)</f>
        <v>2937.1865157374727</v>
      </c>
      <c r="EX6" s="232">
        <f>IF(OR($C6="Non-Labour",$C6="Labour-related"),IF(Inputs!$GT6=$F$1,Inputs!EX6,$F6*N(BE6)),$F6*N(BE6)*avg_hrs)</f>
        <v>2937.1865157374727</v>
      </c>
      <c r="EY6" s="232">
        <f>IF(OR($C6="Non-Labour",$C6="Labour-related"),IF(Inputs!$GT6=$F$1,Inputs!EY6,$F6*N(BF6)),$F6*N(BF6)*avg_hrs)</f>
        <v>2937.1865157374727</v>
      </c>
      <c r="EZ6" s="232">
        <f>IF(OR($C6="Non-Labour",$C6="Labour-related"),IF(Inputs!$GT6=$F$1,Inputs!EZ6,$F6*N(BG6)),$F6*N(BG6)*avg_hrs)</f>
        <v>2937.1865157374727</v>
      </c>
      <c r="FA6" s="232">
        <f>IF(OR($C6="Non-Labour",$C6="Labour-related"),IF(Inputs!$GT6=$F$1,Inputs!FA6,$F6*N(BH6)),$F6*N(BH6)*avg_hrs)</f>
        <v>2937.1865157374727</v>
      </c>
      <c r="FB6" s="232">
        <f>IF(OR($C6="Non-Labour",$C6="Labour-related"),IF(Inputs!$GT6=$F$1,Inputs!FB6,$F6*N(BI6)),$F6*N(BI6)*avg_hrs)</f>
        <v>2937.1865157374727</v>
      </c>
      <c r="FC6" s="232">
        <f>IF(OR($C6="Non-Labour",$C6="Labour-related"),IF(Inputs!$GT6=$F$1,Inputs!FC6,$F6*N(BJ6)),$F6*N(BJ6)*avg_hrs)</f>
        <v>2937.1865157374727</v>
      </c>
      <c r="FD6" s="232">
        <f>IF(OR($C6="Non-Labour",$C6="Labour-related"),IF(Inputs!$GT6=$F$1,Inputs!FD6,$F6*N(BK6)),$F6*N(BK6)*avg_hrs)</f>
        <v>2937.1865157374727</v>
      </c>
      <c r="FE6" s="232">
        <f>IF(OR($C6="Non-Labour",$C6="Labour-related"),IF(Inputs!$GT6=$F$1,Inputs!FE6,$F6*N(BL6)),$F6*N(BL6)*avg_hrs)</f>
        <v>2937.1865157374727</v>
      </c>
      <c r="FF6" s="232">
        <f>IF(OR($C6="Non-Labour",$C6="Labour-related"),IF(Inputs!$GT6=$F$1,Inputs!FF6,$F6*N(BM6)),$F6*N(BM6)*avg_hrs)</f>
        <v>2937.1865157374727</v>
      </c>
      <c r="FG6" s="232">
        <f>IF(OR($C6="Non-Labour",$C6="Labour-related"),IF(Inputs!$GT6=$F$1,Inputs!FG6,$F6*N(BN6)),$F6*N(BN6)*avg_hrs)</f>
        <v>2937.1865157374727</v>
      </c>
      <c r="FH6" s="232">
        <f>IF(OR($C6="Non-Labour",$C6="Labour-related"),IF(Inputs!$GT6=$F$1,Inputs!FH6,$F6*N(BO6)),$F6*N(BO6)*avg_hrs)</f>
        <v>2937.1865157374727</v>
      </c>
      <c r="FI6" s="232">
        <f>IF(OR($C6="Non-Labour",$C6="Labour-related"),IF(Inputs!$GT6=$F$1,Inputs!FI6,$F6*N(BP6)),$F6*N(BP6)*avg_hrs)</f>
        <v>2447.6554297812268</v>
      </c>
      <c r="FJ6" s="232">
        <f>IF(OR($C6="Non-Labour",$C6="Labour-related"),IF(Inputs!$GT6=$F$1,Inputs!FJ6,$F6*N(BQ6)),$F6*N(BQ6)*avg_hrs)</f>
        <v>2447.6554297812268</v>
      </c>
      <c r="FK6" s="232">
        <f>IF(OR($C6="Non-Labour",$C6="Labour-related"),IF(Inputs!$GT6=$F$1,Inputs!FK6,$F6*N(BR6)),$F6*N(BR6)*avg_hrs)</f>
        <v>2447.6554297812268</v>
      </c>
      <c r="FL6" s="232">
        <f>IF(OR($C6="Non-Labour",$C6="Labour-related"),IF(Inputs!$GT6=$F$1,Inputs!FL6,$F6*N(BS6)),$F6*N(BS6)*avg_hrs)</f>
        <v>2447.6554297812268</v>
      </c>
      <c r="FM6" s="232">
        <f>IF(OR($C6="Non-Labour",$C6="Labour-related"),IF(Inputs!$GT6=$F$1,Inputs!FM6,$F6*N(BT6)),$F6*N(BT6)*avg_hrs)</f>
        <v>2447.6554297812268</v>
      </c>
      <c r="FN6" s="232">
        <f>IF(OR($C6="Non-Labour",$C6="Labour-related"),IF(Inputs!$GT6=$F$1,Inputs!FN6,$F6*N(BU6)),$F6*N(BU6)*avg_hrs)</f>
        <v>2447.6554297812268</v>
      </c>
      <c r="FO6" s="232">
        <f>IF(OR($C6="Non-Labour",$C6="Labour-related"),IF(Inputs!$GT6=$F$1,Inputs!FO6,$F6*N(BV6)),$F6*N(BV6)*avg_hrs)</f>
        <v>2447.6554297812268</v>
      </c>
      <c r="FP6" s="232">
        <f>IF(OR($C6="Non-Labour",$C6="Labour-related"),IF(Inputs!$GT6=$F$1,Inputs!FP6,$F6*N(BW6)),$F6*N(BW6)*avg_hrs)</f>
        <v>2447.6554297812268</v>
      </c>
      <c r="FQ6" s="232">
        <f>IF(OR($C6="Non-Labour",$C6="Labour-related"),IF(Inputs!$GT6=$F$1,Inputs!FQ6,$F6*N(BX6)),$F6*N(BX6)*avg_hrs)</f>
        <v>2447.6554297812268</v>
      </c>
      <c r="FR6" s="232">
        <f>IF(OR($C6="Non-Labour",$C6="Labour-related"),IF(Inputs!$GT6=$F$1,Inputs!FR6,$F6*N(BY6)),$F6*N(BY6)*avg_hrs)</f>
        <v>2447.6554297812268</v>
      </c>
      <c r="FS6" s="232">
        <f>IF(OR($C6="Non-Labour",$C6="Labour-related"),IF(Inputs!$GT6=$F$1,Inputs!FS6,$F6*N(BZ6)),$F6*N(BZ6)*avg_hrs)</f>
        <v>2447.6554297812268</v>
      </c>
      <c r="FT6" s="232">
        <f>IF(OR($C6="Non-Labour",$C6="Labour-related"),IF(Inputs!$GT6=$F$1,Inputs!FT6,$F6*N(CA6)),$F6*N(CA6)*avg_hrs)</f>
        <v>2447.6554297812268</v>
      </c>
      <c r="FU6" s="232">
        <f>IF(OR($C6="Non-Labour",$C6="Labour-related"),IF(Inputs!$GT6=$F$1,Inputs!FU6,$F6*N(CB6)),$F6*N(CB6)*avg_hrs)</f>
        <v>0</v>
      </c>
      <c r="FV6" s="232">
        <f>IF(OR($C6="Non-Labour",$C6="Labour-related"),IF(Inputs!$GT6=$F$1,Inputs!FV6,$F6*N(CC6)),$F6*N(CC6)*avg_hrs)</f>
        <v>0</v>
      </c>
      <c r="FW6" s="232">
        <f>IF(OR($C6="Non-Labour",$C6="Labour-related"),IF(Inputs!$GT6=$F$1,Inputs!FW6,$F6*N(CD6)),$F6*N(CD6)*avg_hrs)</f>
        <v>0</v>
      </c>
      <c r="FX6" s="232">
        <f>IF(OR($C6="Non-Labour",$C6="Labour-related"),IF(Inputs!$GT6=$F$1,Inputs!FX6,$F6*N(CE6)),$F6*N(CE6)*avg_hrs)</f>
        <v>0</v>
      </c>
      <c r="FY6" s="232">
        <f>IF(OR($C6="Non-Labour",$C6="Labour-related"),IF(Inputs!$GT6=$F$1,Inputs!FY6,$F6*N(CF6)),$F6*N(CF6)*avg_hrs)</f>
        <v>0</v>
      </c>
      <c r="FZ6" s="232">
        <f>IF(OR($C6="Non-Labour",$C6="Labour-related"),IF(Inputs!$GT6=$F$1,Inputs!FZ6,$F6*N(CG6)),$F6*N(CG6)*avg_hrs)</f>
        <v>0</v>
      </c>
      <c r="GA6" s="232">
        <f>IF(OR($C6="Non-Labour",$C6="Labour-related"),IF(Inputs!$GT6=$F$1,Inputs!GA6,$F6*N(CH6)),$F6*N(CH6)*avg_hrs)</f>
        <v>0</v>
      </c>
      <c r="GB6" s="232">
        <f>IF(OR($C6="Non-Labour",$C6="Labour-related"),IF(Inputs!$GT6=$F$1,Inputs!GB6,$F6*N(CI6)),$F6*N(CI6)*avg_hrs)</f>
        <v>0</v>
      </c>
      <c r="GC6" s="232">
        <f>IF(OR($C6="Non-Labour",$C6="Labour-related"),IF(Inputs!$GT6=$F$1,Inputs!GC6,$F6*N(CJ6)),$F6*N(CJ6)*avg_hrs)</f>
        <v>0</v>
      </c>
      <c r="GD6" s="232">
        <f>IF(OR($C6="Non-Labour",$C6="Labour-related"),IF(Inputs!$GT6=$F$1,Inputs!GD6,$F6*N(CK6)),$F6*N(CK6)*avg_hrs)</f>
        <v>0</v>
      </c>
      <c r="GE6" s="232">
        <f>IF(OR($C6="Non-Labour",$C6="Labour-related"),IF(Inputs!$GT6=$F$1,Inputs!GE6,$F6*N(CL6)),$F6*N(CL6)*avg_hrs)</f>
        <v>0</v>
      </c>
      <c r="GF6" s="232">
        <f>IF(OR($C6="Non-Labour",$C6="Labour-related"),IF(Inputs!$GT6=$F$1,Inputs!GF6,$F6*N(CM6)),$F6*N(CM6)*avg_hrs)</f>
        <v>0</v>
      </c>
      <c r="GG6" s="232">
        <f>IF(OR($C6="Non-Labour",$C6="Labour-related"),IF(Inputs!$GT6=$F$1,Inputs!GG6,$F6*N(CN6)),$F6*N(CN6)*avg_hrs)</f>
        <v>0</v>
      </c>
      <c r="GH6" s="232">
        <f>IF(OR($C6="Non-Labour",$C6="Labour-related"),IF(Inputs!$GT6=$F$1,Inputs!GH6,$F6*N(CO6)),$F6*N(CO6)*avg_hrs)</f>
        <v>0</v>
      </c>
      <c r="GI6" s="232">
        <f>IF(OR($C6="Non-Labour",$C6="Labour-related"),IF(Inputs!$GT6=$F$1,Inputs!GI6,$F6*N(CP6)),$F6*N(CP6)*avg_hrs)</f>
        <v>0</v>
      </c>
      <c r="GJ6" s="232">
        <f>IF(OR($C6="Non-Labour",$C6="Labour-related"),IF(Inputs!$GT6=$F$1,Inputs!GJ6,$F6*N(CQ6)),$F6*N(CQ6)*avg_hrs)</f>
        <v>0</v>
      </c>
      <c r="GK6" s="232">
        <f>IF(OR($C6="Non-Labour",$C6="Labour-related"),IF(Inputs!$GT6=$F$1,Inputs!GK6,$F6*N(CR6)),$F6*N(CR6)*avg_hrs)</f>
        <v>0</v>
      </c>
      <c r="GL6" s="232">
        <f>IF(OR($C6="Non-Labour",$C6="Labour-related"),IF(Inputs!$GT6=$F$1,Inputs!GL6,$F6*N(CS6)),$F6*N(CS6)*avg_hrs)</f>
        <v>0</v>
      </c>
      <c r="GM6" s="232">
        <f>IF(OR($C6="Non-Labour",$C6="Labour-related"),IF(Inputs!$GT6=$F$1,Inputs!GM6,$F6*N(CT6)),$F6*N(CT6)*avg_hrs)</f>
        <v>0</v>
      </c>
      <c r="GN6" s="232">
        <f>IF(OR($C6="Non-Labour",$C6="Labour-related"),IF(Inputs!$GT6=$F$1,Inputs!GN6,$F6*N(CU6)),$F6*N(CU6)*avg_hrs)</f>
        <v>0</v>
      </c>
      <c r="GO6" s="232">
        <f>IF(OR($C6="Non-Labour",$C6="Labour-related"),IF(Inputs!$GT6=$F$1,Inputs!GO6,$F6*N(CV6)),$F6*N(CV6)*avg_hrs)</f>
        <v>0</v>
      </c>
      <c r="GP6" s="232">
        <f>IF(OR($C6="Non-Labour",$C6="Labour-related"),IF(Inputs!$GT6=$F$1,Inputs!GP6,$F6*N(CW6)),$F6*N(CW6)*avg_hrs)</f>
        <v>0</v>
      </c>
      <c r="GQ6" s="232">
        <f>IF(OR($C6="Non-Labour",$C6="Labour-related"),IF(Inputs!$GT6=$F$1,Inputs!GQ6,$F6*N(CX6)),$F6*N(CX6)*avg_hrs)</f>
        <v>0</v>
      </c>
      <c r="GR6" s="232">
        <f>IF(OR($C6="Non-Labour",$C6="Labour-related"),IF(Inputs!$GT6=$F$1,Inputs!GR6,$F6*N(CY6)),$F6*N(CY6)*avg_hrs)</f>
        <v>0</v>
      </c>
      <c r="GT6" s="120" t="s">
        <v>207</v>
      </c>
      <c r="GU6" s="272"/>
      <c r="GV6" s="272"/>
      <c r="GW6" s="272"/>
      <c r="GX6" s="232">
        <f t="shared" si="2"/>
        <v>0</v>
      </c>
      <c r="GY6" s="232">
        <f t="shared" si="2"/>
        <v>35246.238188849682</v>
      </c>
      <c r="GZ6" s="232">
        <f t="shared" si="2"/>
        <v>35246.238188849682</v>
      </c>
      <c r="HA6" s="232">
        <f t="shared" si="3"/>
        <v>35246.238188849682</v>
      </c>
      <c r="HB6" s="232">
        <f t="shared" si="4"/>
        <v>35246.238188849682</v>
      </c>
      <c r="HC6" s="232">
        <f t="shared" si="4"/>
        <v>29371.865157374716</v>
      </c>
      <c r="HD6" s="232">
        <f t="shared" si="4"/>
        <v>0</v>
      </c>
      <c r="HE6" s="232">
        <f t="shared" si="4"/>
        <v>0</v>
      </c>
      <c r="HF6" s="232">
        <f t="shared" si="5"/>
        <v>170356.81791277343</v>
      </c>
    </row>
    <row r="7" spans="1:214" hidden="1" x14ac:dyDescent="0.2">
      <c r="A7" s="120" t="str">
        <f>Inputs!A7</f>
        <v>Corporate</v>
      </c>
      <c r="B7" s="120" t="str">
        <f>Inputs!B7</f>
        <v>Contract Manager</v>
      </c>
      <c r="C7" s="120" t="str">
        <f>Inputs!C7</f>
        <v>Internal Labour</v>
      </c>
      <c r="D7" s="120" t="str">
        <f>Inputs!D7</f>
        <v xml:space="preserve">project management </v>
      </c>
      <c r="E7" s="120" t="str">
        <f>Inputs!E7</f>
        <v>Contract Manager - Senior (Commercial)</v>
      </c>
      <c r="F7" s="259">
        <f>IF(Inputs!$GT7=$F$1,Inputs!F7,
CHOOSE(MATCH(Inputs!$GT7,'Key assumptions'!$E$117:$E$119,0),'Key assumptions'!$H$117,'Key assumptions'!$H$118,'Key assumptions'!$H$119)*Inputs!F7)</f>
        <v>321.54351180428131</v>
      </c>
      <c r="G7" s="259">
        <f>IF(Inputs!$GT7=$F$1,Inputs!G7,
CHOOSE(MATCH(Inputs!$GT7,'Key assumptions'!$E$117:$E$119,0),'Key assumptions'!$H$117,'Key assumptions'!$H$118,'Key assumptions'!$H$119)*Inputs!G7)</f>
        <v>0</v>
      </c>
      <c r="H7" s="231">
        <f>Inputs!H7</f>
        <v>0</v>
      </c>
      <c r="I7" s="231">
        <f>Inputs!I7</f>
        <v>0</v>
      </c>
      <c r="J7" s="231">
        <f>Inputs!J7</f>
        <v>0</v>
      </c>
      <c r="K7" s="231">
        <f>Inputs!K7</f>
        <v>0</v>
      </c>
      <c r="L7" s="231">
        <f>Inputs!L7</f>
        <v>0</v>
      </c>
      <c r="M7" s="231">
        <f>Inputs!M7</f>
        <v>0</v>
      </c>
      <c r="N7" s="231">
        <f>Inputs!N7</f>
        <v>0</v>
      </c>
      <c r="O7" s="231">
        <f>Inputs!O7</f>
        <v>0</v>
      </c>
      <c r="P7" s="231">
        <f>Inputs!P7</f>
        <v>0</v>
      </c>
      <c r="Q7" s="231">
        <f>Inputs!Q7</f>
        <v>0</v>
      </c>
      <c r="R7" s="231">
        <f>Inputs!R7</f>
        <v>0</v>
      </c>
      <c r="S7" s="231">
        <f>Inputs!S7</f>
        <v>0</v>
      </c>
      <c r="T7" s="231">
        <f>Inputs!T7</f>
        <v>7.6923076923076927E-2</v>
      </c>
      <c r="U7" s="231">
        <f>Inputs!U7</f>
        <v>7.6923076923076927E-2</v>
      </c>
      <c r="V7" s="231">
        <f>Inputs!V7</f>
        <v>7.6923076923076927E-2</v>
      </c>
      <c r="W7" s="231">
        <f>Inputs!W7</f>
        <v>7.6923076923076927E-2</v>
      </c>
      <c r="X7" s="231">
        <f>Inputs!X7</f>
        <v>7.6923076923076927E-2</v>
      </c>
      <c r="Y7" s="231">
        <f>Inputs!Y7</f>
        <v>7.6923076923076927E-2</v>
      </c>
      <c r="Z7" s="231">
        <f>Inputs!Z7</f>
        <v>7.6923076923076927E-2</v>
      </c>
      <c r="AA7" s="231">
        <f>Inputs!AA7</f>
        <v>7.6923076923076927E-2</v>
      </c>
      <c r="AB7" s="231">
        <f>Inputs!AB7</f>
        <v>7.6923076923076927E-2</v>
      </c>
      <c r="AC7" s="231">
        <f>Inputs!AC7</f>
        <v>7.6923076923076927E-2</v>
      </c>
      <c r="AD7" s="231">
        <f>Inputs!AD7</f>
        <v>7.6923076923076927E-2</v>
      </c>
      <c r="AE7" s="231">
        <f>Inputs!AE7</f>
        <v>7.6923076923076927E-2</v>
      </c>
      <c r="AF7" s="231">
        <f>Inputs!AF7</f>
        <v>0.92307692307692324</v>
      </c>
      <c r="AG7" s="231">
        <f>Inputs!AG7</f>
        <v>0.92307692307692324</v>
      </c>
      <c r="AH7" s="231">
        <f>Inputs!AH7</f>
        <v>0.92307692307692324</v>
      </c>
      <c r="AI7" s="231">
        <f>Inputs!AI7</f>
        <v>0.92307692307692324</v>
      </c>
      <c r="AJ7" s="231">
        <f>Inputs!AJ7</f>
        <v>0.92307692307692324</v>
      </c>
      <c r="AK7" s="231">
        <f>Inputs!AK7</f>
        <v>0.92307692307692324</v>
      </c>
      <c r="AL7" s="231">
        <f>Inputs!AL7</f>
        <v>0.92307692307692324</v>
      </c>
      <c r="AM7" s="231">
        <f>Inputs!AM7</f>
        <v>0.92307692307692324</v>
      </c>
      <c r="AN7" s="231">
        <f>Inputs!AN7</f>
        <v>0.92307692307692324</v>
      </c>
      <c r="AO7" s="231">
        <f>Inputs!AO7</f>
        <v>0.92307692307692324</v>
      </c>
      <c r="AP7" s="231">
        <f>Inputs!AP7</f>
        <v>0.92307692307692324</v>
      </c>
      <c r="AQ7" s="231">
        <f>Inputs!AQ7</f>
        <v>0.92307692307692324</v>
      </c>
      <c r="AR7" s="231">
        <f>Inputs!AR7</f>
        <v>0.92307692307692324</v>
      </c>
      <c r="AS7" s="231">
        <f>Inputs!AS7</f>
        <v>0.92307692307692324</v>
      </c>
      <c r="AT7" s="231">
        <f>Inputs!AT7</f>
        <v>0.92307692307692324</v>
      </c>
      <c r="AU7" s="231">
        <f>Inputs!AU7</f>
        <v>0.92307692307692324</v>
      </c>
      <c r="AV7" s="231">
        <f>Inputs!AV7</f>
        <v>0.92307692307692324</v>
      </c>
      <c r="AW7" s="231">
        <f>Inputs!AW7</f>
        <v>0.92307692307692324</v>
      </c>
      <c r="AX7" s="231">
        <f>Inputs!AX7</f>
        <v>0.92307692307692324</v>
      </c>
      <c r="AY7" s="231">
        <f>Inputs!AY7</f>
        <v>0.92307692307692324</v>
      </c>
      <c r="AZ7" s="231">
        <f>Inputs!AZ7</f>
        <v>0.92307692307692324</v>
      </c>
      <c r="BA7" s="231">
        <f>Inputs!BA7</f>
        <v>0.92307692307692324</v>
      </c>
      <c r="BB7" s="231">
        <f>Inputs!BB7</f>
        <v>0.92307692307692324</v>
      </c>
      <c r="BC7" s="231">
        <f>Inputs!BC7</f>
        <v>0.92307692307692324</v>
      </c>
      <c r="BD7" s="231">
        <f>Inputs!BD7</f>
        <v>0.92307692307692324</v>
      </c>
      <c r="BE7" s="231">
        <f>Inputs!BE7</f>
        <v>0.92307692307692324</v>
      </c>
      <c r="BF7" s="231">
        <f>Inputs!BF7</f>
        <v>0.92307692307692324</v>
      </c>
      <c r="BG7" s="231">
        <f>Inputs!BG7</f>
        <v>0.92307692307692324</v>
      </c>
      <c r="BH7" s="231">
        <f>Inputs!BH7</f>
        <v>0.92307692307692324</v>
      </c>
      <c r="BI7" s="231">
        <f>Inputs!BI7</f>
        <v>0.92307692307692324</v>
      </c>
      <c r="BJ7" s="231">
        <f>Inputs!BJ7</f>
        <v>0.92307692307692324</v>
      </c>
      <c r="BK7" s="231">
        <f>Inputs!BK7</f>
        <v>0.92307692307692324</v>
      </c>
      <c r="BL7" s="231">
        <f>Inputs!BL7</f>
        <v>0.92307692307692324</v>
      </c>
      <c r="BM7" s="231">
        <f>Inputs!BM7</f>
        <v>0.92307692307692324</v>
      </c>
      <c r="BN7" s="231">
        <f>Inputs!BN7</f>
        <v>0.92307692307692324</v>
      </c>
      <c r="BO7" s="231">
        <f>Inputs!BO7</f>
        <v>0.92307692307692324</v>
      </c>
      <c r="BP7" s="231">
        <f>Inputs!BP7</f>
        <v>0.7692307692307695</v>
      </c>
      <c r="BQ7" s="231">
        <f>Inputs!BQ7</f>
        <v>0.7692307692307695</v>
      </c>
      <c r="BR7" s="231">
        <f>Inputs!BR7</f>
        <v>0.7692307692307695</v>
      </c>
      <c r="BS7" s="231">
        <f>Inputs!BS7</f>
        <v>0.7692307692307695</v>
      </c>
      <c r="BT7" s="231">
        <f>Inputs!BT7</f>
        <v>0.7692307692307695</v>
      </c>
      <c r="BU7" s="231">
        <f>Inputs!BU7</f>
        <v>0.7692307692307695</v>
      </c>
      <c r="BV7" s="231">
        <f>Inputs!BV7</f>
        <v>0.7692307692307695</v>
      </c>
      <c r="BW7" s="231">
        <f>Inputs!BW7</f>
        <v>0.7692307692307695</v>
      </c>
      <c r="BX7" s="231">
        <f>Inputs!BX7</f>
        <v>0.7692307692307695</v>
      </c>
      <c r="BY7" s="231">
        <f>Inputs!BY7</f>
        <v>0.7692307692307695</v>
      </c>
      <c r="BZ7" s="231">
        <f>Inputs!BZ7</f>
        <v>0.7692307692307695</v>
      </c>
      <c r="CA7" s="231">
        <f>Inputs!CA7</f>
        <v>0.7692307692307695</v>
      </c>
      <c r="CB7" s="231">
        <f>Inputs!CB7</f>
        <v>0</v>
      </c>
      <c r="CC7" s="231">
        <f>Inputs!CC7</f>
        <v>0</v>
      </c>
      <c r="CD7" s="231">
        <f>Inputs!CD7</f>
        <v>0</v>
      </c>
      <c r="CE7" s="231">
        <f>Inputs!CE7</f>
        <v>0</v>
      </c>
      <c r="CF7" s="231">
        <f>Inputs!CF7</f>
        <v>0</v>
      </c>
      <c r="CG7" s="231">
        <f>Inputs!CG7</f>
        <v>0</v>
      </c>
      <c r="CH7" s="231">
        <f>Inputs!CH7</f>
        <v>0</v>
      </c>
      <c r="CI7" s="231">
        <f>Inputs!CI7</f>
        <v>0</v>
      </c>
      <c r="CJ7" s="231">
        <f>Inputs!CJ7</f>
        <v>0</v>
      </c>
      <c r="CK7" s="231">
        <f>Inputs!CK7</f>
        <v>0</v>
      </c>
      <c r="CL7" s="231">
        <f>Inputs!CL7</f>
        <v>0</v>
      </c>
      <c r="CM7" s="231">
        <f>Inputs!CM7</f>
        <v>0</v>
      </c>
      <c r="CN7" s="231">
        <f>Inputs!CN7</f>
        <v>0</v>
      </c>
      <c r="CO7" s="231">
        <f>Inputs!CO7</f>
        <v>0</v>
      </c>
      <c r="CP7" s="231">
        <f>Inputs!CP7</f>
        <v>0</v>
      </c>
      <c r="CQ7" s="231">
        <f>Inputs!CQ7</f>
        <v>0</v>
      </c>
      <c r="CR7" s="231">
        <f>Inputs!CR7</f>
        <v>0</v>
      </c>
      <c r="CS7" s="231">
        <f>Inputs!CS7</f>
        <v>0</v>
      </c>
      <c r="CT7" s="231">
        <f>Inputs!CT7</f>
        <v>0</v>
      </c>
      <c r="CU7" s="231">
        <f>Inputs!CU7</f>
        <v>0</v>
      </c>
      <c r="CV7" s="231">
        <f>Inputs!CV7</f>
        <v>0</v>
      </c>
      <c r="CW7" s="231">
        <f>Inputs!CW7</f>
        <v>0</v>
      </c>
      <c r="CX7" s="231">
        <f>Inputs!CX7</f>
        <v>0</v>
      </c>
      <c r="CY7" s="231">
        <f>Inputs!CY7</f>
        <v>0</v>
      </c>
      <c r="DA7" s="232">
        <f>IF(OR($C7="Non-Labour",$C7="Labour-related"),IF(Inputs!$GT7=$F$1,Inputs!DA7,$F7*N(H7)),$F7*N(H7)*avg_hrs)</f>
        <v>0</v>
      </c>
      <c r="DB7" s="232">
        <f>IF(OR($C7="Non-Labour",$C7="Labour-related"),IF(Inputs!$GT7=$F$1,Inputs!DB7,$F7*N(I7)),$F7*N(I7)*avg_hrs)</f>
        <v>0</v>
      </c>
      <c r="DC7" s="232">
        <f>IF(OR($C7="Non-Labour",$C7="Labour-related"),IF(Inputs!$GT7=$F$1,Inputs!DC7,$F7*N(J7)),$F7*N(J7)*avg_hrs)</f>
        <v>0</v>
      </c>
      <c r="DD7" s="232">
        <f>IF(OR($C7="Non-Labour",$C7="Labour-related"),IF(Inputs!$GT7=$F$1,Inputs!DD7,$F7*N(K7)),$F7*N(K7)*avg_hrs)</f>
        <v>0</v>
      </c>
      <c r="DE7" s="232">
        <f>IF(OR($C7="Non-Labour",$C7="Labour-related"),IF(Inputs!$GT7=$F$1,Inputs!DE7,$F7*N(L7)),$F7*N(L7)*avg_hrs)</f>
        <v>0</v>
      </c>
      <c r="DF7" s="232">
        <f>IF(OR($C7="Non-Labour",$C7="Labour-related"),IF(Inputs!$GT7=$F$1,Inputs!DF7,$F7*N(M7)),$F7*N(M7)*avg_hrs)</f>
        <v>0</v>
      </c>
      <c r="DG7" s="232">
        <f>IF(OR($C7="Non-Labour",$C7="Labour-related"),IF(Inputs!$GT7=$F$1,Inputs!DG7,$F7*N(N7)),$F7*N(N7)*avg_hrs)</f>
        <v>0</v>
      </c>
      <c r="DH7" s="232">
        <f>IF(OR($C7="Non-Labour",$C7="Labour-related"),IF(Inputs!$GT7=$F$1,Inputs!DH7,$F7*N(O7)),$F7*N(O7)*avg_hrs)</f>
        <v>0</v>
      </c>
      <c r="DI7" s="232">
        <f>IF(OR($C7="Non-Labour",$C7="Labour-related"),IF(Inputs!$GT7=$F$1,Inputs!DI7,$F7*N(P7)),$F7*N(P7)*avg_hrs)</f>
        <v>0</v>
      </c>
      <c r="DJ7" s="232">
        <f>IF(OR($C7="Non-Labour",$C7="Labour-related"),IF(Inputs!$GT7=$F$1,Inputs!DJ7,$F7*N(Q7)),$F7*N(Q7)*avg_hrs)</f>
        <v>0</v>
      </c>
      <c r="DK7" s="232">
        <f>IF(OR($C7="Non-Labour",$C7="Labour-related"),IF(Inputs!$GT7=$F$1,Inputs!DK7,$F7*N(R7)),$F7*N(R7)*avg_hrs)</f>
        <v>0</v>
      </c>
      <c r="DL7" s="232">
        <f>IF(OR($C7="Non-Labour",$C7="Labour-related"),IF(Inputs!$GT7=$F$1,Inputs!DL7,$F7*N(S7)),$F7*N(S7)*avg_hrs)</f>
        <v>0</v>
      </c>
      <c r="DM7" s="232">
        <f>IF(OR($C7="Non-Labour",$C7="Labour-related"),IF(Inputs!$GT7=$F$1,Inputs!DM7,$F7*N(T7)),$F7*N(T7)*avg_hrs)</f>
        <v>3710.1174438955541</v>
      </c>
      <c r="DN7" s="232">
        <f>IF(OR($C7="Non-Labour",$C7="Labour-related"),IF(Inputs!$GT7=$F$1,Inputs!DN7,$F7*N(U7)),$F7*N(U7)*avg_hrs)</f>
        <v>3710.1174438955541</v>
      </c>
      <c r="DO7" s="232">
        <f>IF(OR($C7="Non-Labour",$C7="Labour-related"),IF(Inputs!$GT7=$F$1,Inputs!DO7,$F7*N(V7)),$F7*N(V7)*avg_hrs)</f>
        <v>3710.1174438955541</v>
      </c>
      <c r="DP7" s="232">
        <f>IF(OR($C7="Non-Labour",$C7="Labour-related"),IF(Inputs!$GT7=$F$1,Inputs!DP7,$F7*N(W7)),$F7*N(W7)*avg_hrs)</f>
        <v>3710.1174438955541</v>
      </c>
      <c r="DQ7" s="232">
        <f>IF(OR($C7="Non-Labour",$C7="Labour-related"),IF(Inputs!$GT7=$F$1,Inputs!DQ7,$F7*N(X7)),$F7*N(X7)*avg_hrs)</f>
        <v>3710.1174438955541</v>
      </c>
      <c r="DR7" s="232">
        <f>IF(OR($C7="Non-Labour",$C7="Labour-related"),IF(Inputs!$GT7=$F$1,Inputs!DR7,$F7*N(Y7)),$F7*N(Y7)*avg_hrs)</f>
        <v>3710.1174438955541</v>
      </c>
      <c r="DS7" s="232">
        <f>IF(OR($C7="Non-Labour",$C7="Labour-related"),IF(Inputs!$GT7=$F$1,Inputs!DS7,$F7*N(Z7)),$F7*N(Z7)*avg_hrs)</f>
        <v>3710.1174438955541</v>
      </c>
      <c r="DT7" s="232">
        <f>IF(OR($C7="Non-Labour",$C7="Labour-related"),IF(Inputs!$GT7=$F$1,Inputs!DT7,$F7*N(AA7)),$F7*N(AA7)*avg_hrs)</f>
        <v>3710.1174438955541</v>
      </c>
      <c r="DU7" s="232">
        <f>IF(OR($C7="Non-Labour",$C7="Labour-related"),IF(Inputs!$GT7=$F$1,Inputs!DU7,$F7*N(AB7)),$F7*N(AB7)*avg_hrs)</f>
        <v>3710.1174438955541</v>
      </c>
      <c r="DV7" s="232">
        <f>IF(OR($C7="Non-Labour",$C7="Labour-related"),IF(Inputs!$GT7=$F$1,Inputs!DV7,$F7*N(AC7)),$F7*N(AC7)*avg_hrs)</f>
        <v>3710.1174438955541</v>
      </c>
      <c r="DW7" s="232">
        <f>IF(OR($C7="Non-Labour",$C7="Labour-related"),IF(Inputs!$GT7=$F$1,Inputs!DW7,$F7*N(AD7)),$F7*N(AD7)*avg_hrs)</f>
        <v>3710.1174438955541</v>
      </c>
      <c r="DX7" s="232">
        <f>IF(OR($C7="Non-Labour",$C7="Labour-related"),IF(Inputs!$GT7=$F$1,Inputs!DX7,$F7*N(AE7)),$F7*N(AE7)*avg_hrs)</f>
        <v>3710.1174438955541</v>
      </c>
      <c r="DY7" s="232">
        <f>IF(OR($C7="Non-Labour",$C7="Labour-related"),IF(Inputs!$GT7=$F$1,Inputs!DY7,$F7*N(AF7)),$F7*N(AF7)*avg_hrs)</f>
        <v>44521.409326746645</v>
      </c>
      <c r="DZ7" s="232">
        <f>IF(OR($C7="Non-Labour",$C7="Labour-related"),IF(Inputs!$GT7=$F$1,Inputs!DZ7,$F7*N(AG7)),$F7*N(AG7)*avg_hrs)</f>
        <v>44521.409326746645</v>
      </c>
      <c r="EA7" s="232">
        <f>IF(OR($C7="Non-Labour",$C7="Labour-related"),IF(Inputs!$GT7=$F$1,Inputs!EA7,$F7*N(AH7)),$F7*N(AH7)*avg_hrs)</f>
        <v>44521.409326746645</v>
      </c>
      <c r="EB7" s="232">
        <f>IF(OR($C7="Non-Labour",$C7="Labour-related"),IF(Inputs!$GT7=$F$1,Inputs!EB7,$F7*N(AI7)),$F7*N(AI7)*avg_hrs)</f>
        <v>44521.409326746645</v>
      </c>
      <c r="EC7" s="232">
        <f>IF(OR($C7="Non-Labour",$C7="Labour-related"),IF(Inputs!$GT7=$F$1,Inputs!EC7,$F7*N(AJ7)),$F7*N(AJ7)*avg_hrs)</f>
        <v>44521.409326746645</v>
      </c>
      <c r="ED7" s="232">
        <f>IF(OR($C7="Non-Labour",$C7="Labour-related"),IF(Inputs!$GT7=$F$1,Inputs!ED7,$F7*N(AK7)),$F7*N(AK7)*avg_hrs)</f>
        <v>44521.409326746645</v>
      </c>
      <c r="EE7" s="232">
        <f>IF(OR($C7="Non-Labour",$C7="Labour-related"),IF(Inputs!$GT7=$F$1,Inputs!EE7,$F7*N(AL7)),$F7*N(AL7)*avg_hrs)</f>
        <v>44521.409326746645</v>
      </c>
      <c r="EF7" s="232">
        <f>IF(OR($C7="Non-Labour",$C7="Labour-related"),IF(Inputs!$GT7=$F$1,Inputs!EF7,$F7*N(AM7)),$F7*N(AM7)*avg_hrs)</f>
        <v>44521.409326746645</v>
      </c>
      <c r="EG7" s="232">
        <f>IF(OR($C7="Non-Labour",$C7="Labour-related"),IF(Inputs!$GT7=$F$1,Inputs!EG7,$F7*N(AN7)),$F7*N(AN7)*avg_hrs)</f>
        <v>44521.409326746645</v>
      </c>
      <c r="EH7" s="232">
        <f>IF(OR($C7="Non-Labour",$C7="Labour-related"),IF(Inputs!$GT7=$F$1,Inputs!EH7,$F7*N(AO7)),$F7*N(AO7)*avg_hrs)</f>
        <v>44521.409326746645</v>
      </c>
      <c r="EI7" s="232">
        <f>IF(OR($C7="Non-Labour",$C7="Labour-related"),IF(Inputs!$GT7=$F$1,Inputs!EI7,$F7*N(AP7)),$F7*N(AP7)*avg_hrs)</f>
        <v>44521.409326746645</v>
      </c>
      <c r="EJ7" s="232">
        <f>IF(OR($C7="Non-Labour",$C7="Labour-related"),IF(Inputs!$GT7=$F$1,Inputs!EJ7,$F7*N(AQ7)),$F7*N(AQ7)*avg_hrs)</f>
        <v>44521.409326746645</v>
      </c>
      <c r="EK7" s="232">
        <f>IF(OR($C7="Non-Labour",$C7="Labour-related"),IF(Inputs!$GT7=$F$1,Inputs!EK7,$F7*N(AR7)),$F7*N(AR7)*avg_hrs)</f>
        <v>44521.409326746645</v>
      </c>
      <c r="EL7" s="232">
        <f>IF(OR($C7="Non-Labour",$C7="Labour-related"),IF(Inputs!$GT7=$F$1,Inputs!EL7,$F7*N(AS7)),$F7*N(AS7)*avg_hrs)</f>
        <v>44521.409326746645</v>
      </c>
      <c r="EM7" s="232">
        <f>IF(OR($C7="Non-Labour",$C7="Labour-related"),IF(Inputs!$GT7=$F$1,Inputs!EM7,$F7*N(AT7)),$F7*N(AT7)*avg_hrs)</f>
        <v>44521.409326746645</v>
      </c>
      <c r="EN7" s="232">
        <f>IF(OR($C7="Non-Labour",$C7="Labour-related"),IF(Inputs!$GT7=$F$1,Inputs!EN7,$F7*N(AU7)),$F7*N(AU7)*avg_hrs)</f>
        <v>44521.409326746645</v>
      </c>
      <c r="EO7" s="232">
        <f>IF(OR($C7="Non-Labour",$C7="Labour-related"),IF(Inputs!$GT7=$F$1,Inputs!EO7,$F7*N(AV7)),$F7*N(AV7)*avg_hrs)</f>
        <v>44521.409326746645</v>
      </c>
      <c r="EP7" s="232">
        <f>IF(OR($C7="Non-Labour",$C7="Labour-related"),IF(Inputs!$GT7=$F$1,Inputs!EP7,$F7*N(AW7)),$F7*N(AW7)*avg_hrs)</f>
        <v>44521.409326746645</v>
      </c>
      <c r="EQ7" s="232">
        <f>IF(OR($C7="Non-Labour",$C7="Labour-related"),IF(Inputs!$GT7=$F$1,Inputs!EQ7,$F7*N(AX7)),$F7*N(AX7)*avg_hrs)</f>
        <v>44521.409326746645</v>
      </c>
      <c r="ER7" s="232">
        <f>IF(OR($C7="Non-Labour",$C7="Labour-related"),IF(Inputs!$GT7=$F$1,Inputs!ER7,$F7*N(AY7)),$F7*N(AY7)*avg_hrs)</f>
        <v>44521.409326746645</v>
      </c>
      <c r="ES7" s="232">
        <f>IF(OR($C7="Non-Labour",$C7="Labour-related"),IF(Inputs!$GT7=$F$1,Inputs!ES7,$F7*N(AZ7)),$F7*N(AZ7)*avg_hrs)</f>
        <v>44521.409326746645</v>
      </c>
      <c r="ET7" s="232">
        <f>IF(OR($C7="Non-Labour",$C7="Labour-related"),IF(Inputs!$GT7=$F$1,Inputs!ET7,$F7*N(BA7)),$F7*N(BA7)*avg_hrs)</f>
        <v>44521.409326746645</v>
      </c>
      <c r="EU7" s="232">
        <f>IF(OR($C7="Non-Labour",$C7="Labour-related"),IF(Inputs!$GT7=$F$1,Inputs!EU7,$F7*N(BB7)),$F7*N(BB7)*avg_hrs)</f>
        <v>44521.409326746645</v>
      </c>
      <c r="EV7" s="232">
        <f>IF(OR($C7="Non-Labour",$C7="Labour-related"),IF(Inputs!$GT7=$F$1,Inputs!EV7,$F7*N(BC7)),$F7*N(BC7)*avg_hrs)</f>
        <v>44521.409326746645</v>
      </c>
      <c r="EW7" s="232">
        <f>IF(OR($C7="Non-Labour",$C7="Labour-related"),IF(Inputs!$GT7=$F$1,Inputs!EW7,$F7*N(BD7)),$F7*N(BD7)*avg_hrs)</f>
        <v>44521.409326746645</v>
      </c>
      <c r="EX7" s="232">
        <f>IF(OR($C7="Non-Labour",$C7="Labour-related"),IF(Inputs!$GT7=$F$1,Inputs!EX7,$F7*N(BE7)),$F7*N(BE7)*avg_hrs)</f>
        <v>44521.409326746645</v>
      </c>
      <c r="EY7" s="232">
        <f>IF(OR($C7="Non-Labour",$C7="Labour-related"),IF(Inputs!$GT7=$F$1,Inputs!EY7,$F7*N(BF7)),$F7*N(BF7)*avg_hrs)</f>
        <v>44521.409326746645</v>
      </c>
      <c r="EZ7" s="232">
        <f>IF(OR($C7="Non-Labour",$C7="Labour-related"),IF(Inputs!$GT7=$F$1,Inputs!EZ7,$F7*N(BG7)),$F7*N(BG7)*avg_hrs)</f>
        <v>44521.409326746645</v>
      </c>
      <c r="FA7" s="232">
        <f>IF(OR($C7="Non-Labour",$C7="Labour-related"),IF(Inputs!$GT7=$F$1,Inputs!FA7,$F7*N(BH7)),$F7*N(BH7)*avg_hrs)</f>
        <v>44521.409326746645</v>
      </c>
      <c r="FB7" s="232">
        <f>IF(OR($C7="Non-Labour",$C7="Labour-related"),IF(Inputs!$GT7=$F$1,Inputs!FB7,$F7*N(BI7)),$F7*N(BI7)*avg_hrs)</f>
        <v>44521.409326746645</v>
      </c>
      <c r="FC7" s="232">
        <f>IF(OR($C7="Non-Labour",$C7="Labour-related"),IF(Inputs!$GT7=$F$1,Inputs!FC7,$F7*N(BJ7)),$F7*N(BJ7)*avg_hrs)</f>
        <v>44521.409326746645</v>
      </c>
      <c r="FD7" s="232">
        <f>IF(OR($C7="Non-Labour",$C7="Labour-related"),IF(Inputs!$GT7=$F$1,Inputs!FD7,$F7*N(BK7)),$F7*N(BK7)*avg_hrs)</f>
        <v>44521.409326746645</v>
      </c>
      <c r="FE7" s="232">
        <f>IF(OR($C7="Non-Labour",$C7="Labour-related"),IF(Inputs!$GT7=$F$1,Inputs!FE7,$F7*N(BL7)),$F7*N(BL7)*avg_hrs)</f>
        <v>44521.409326746645</v>
      </c>
      <c r="FF7" s="232">
        <f>IF(OR($C7="Non-Labour",$C7="Labour-related"),IF(Inputs!$GT7=$F$1,Inputs!FF7,$F7*N(BM7)),$F7*N(BM7)*avg_hrs)</f>
        <v>44521.409326746645</v>
      </c>
      <c r="FG7" s="232">
        <f>IF(OR($C7="Non-Labour",$C7="Labour-related"),IF(Inputs!$GT7=$F$1,Inputs!FG7,$F7*N(BN7)),$F7*N(BN7)*avg_hrs)</f>
        <v>44521.409326746645</v>
      </c>
      <c r="FH7" s="232">
        <f>IF(OR($C7="Non-Labour",$C7="Labour-related"),IF(Inputs!$GT7=$F$1,Inputs!FH7,$F7*N(BO7)),$F7*N(BO7)*avg_hrs)</f>
        <v>44521.409326746645</v>
      </c>
      <c r="FI7" s="232">
        <f>IF(OR($C7="Non-Labour",$C7="Labour-related"),IF(Inputs!$GT7=$F$1,Inputs!FI7,$F7*N(BP7)),$F7*N(BP7)*avg_hrs)</f>
        <v>37101.174438955546</v>
      </c>
      <c r="FJ7" s="232">
        <f>IF(OR($C7="Non-Labour",$C7="Labour-related"),IF(Inputs!$GT7=$F$1,Inputs!FJ7,$F7*N(BQ7)),$F7*N(BQ7)*avg_hrs)</f>
        <v>37101.174438955546</v>
      </c>
      <c r="FK7" s="232">
        <f>IF(OR($C7="Non-Labour",$C7="Labour-related"),IF(Inputs!$GT7=$F$1,Inputs!FK7,$F7*N(BR7)),$F7*N(BR7)*avg_hrs)</f>
        <v>37101.174438955546</v>
      </c>
      <c r="FL7" s="232">
        <f>IF(OR($C7="Non-Labour",$C7="Labour-related"),IF(Inputs!$GT7=$F$1,Inputs!FL7,$F7*N(BS7)),$F7*N(BS7)*avg_hrs)</f>
        <v>37101.174438955546</v>
      </c>
      <c r="FM7" s="232">
        <f>IF(OR($C7="Non-Labour",$C7="Labour-related"),IF(Inputs!$GT7=$F$1,Inputs!FM7,$F7*N(BT7)),$F7*N(BT7)*avg_hrs)</f>
        <v>37101.174438955546</v>
      </c>
      <c r="FN7" s="232">
        <f>IF(OR($C7="Non-Labour",$C7="Labour-related"),IF(Inputs!$GT7=$F$1,Inputs!FN7,$F7*N(BU7)),$F7*N(BU7)*avg_hrs)</f>
        <v>37101.174438955546</v>
      </c>
      <c r="FO7" s="232">
        <f>IF(OR($C7="Non-Labour",$C7="Labour-related"),IF(Inputs!$GT7=$F$1,Inputs!FO7,$F7*N(BV7)),$F7*N(BV7)*avg_hrs)</f>
        <v>37101.174438955546</v>
      </c>
      <c r="FP7" s="232">
        <f>IF(OR($C7="Non-Labour",$C7="Labour-related"),IF(Inputs!$GT7=$F$1,Inputs!FP7,$F7*N(BW7)),$F7*N(BW7)*avg_hrs)</f>
        <v>37101.174438955546</v>
      </c>
      <c r="FQ7" s="232">
        <f>IF(OR($C7="Non-Labour",$C7="Labour-related"),IF(Inputs!$GT7=$F$1,Inputs!FQ7,$F7*N(BX7)),$F7*N(BX7)*avg_hrs)</f>
        <v>37101.174438955546</v>
      </c>
      <c r="FR7" s="232">
        <f>IF(OR($C7="Non-Labour",$C7="Labour-related"),IF(Inputs!$GT7=$F$1,Inputs!FR7,$F7*N(BY7)),$F7*N(BY7)*avg_hrs)</f>
        <v>37101.174438955546</v>
      </c>
      <c r="FS7" s="232">
        <f>IF(OR($C7="Non-Labour",$C7="Labour-related"),IF(Inputs!$GT7=$F$1,Inputs!FS7,$F7*N(BZ7)),$F7*N(BZ7)*avg_hrs)</f>
        <v>37101.174438955546</v>
      </c>
      <c r="FT7" s="232">
        <f>IF(OR($C7="Non-Labour",$C7="Labour-related"),IF(Inputs!$GT7=$F$1,Inputs!FT7,$F7*N(CA7)),$F7*N(CA7)*avg_hrs)</f>
        <v>37101.174438955546</v>
      </c>
      <c r="FU7" s="232">
        <f>IF(OR($C7="Non-Labour",$C7="Labour-related"),IF(Inputs!$GT7=$F$1,Inputs!FU7,$F7*N(CB7)),$F7*N(CB7)*avg_hrs)</f>
        <v>0</v>
      </c>
      <c r="FV7" s="232">
        <f>IF(OR($C7="Non-Labour",$C7="Labour-related"),IF(Inputs!$GT7=$F$1,Inputs!FV7,$F7*N(CC7)),$F7*N(CC7)*avg_hrs)</f>
        <v>0</v>
      </c>
      <c r="FW7" s="232">
        <f>IF(OR($C7="Non-Labour",$C7="Labour-related"),IF(Inputs!$GT7=$F$1,Inputs!FW7,$F7*N(CD7)),$F7*N(CD7)*avg_hrs)</f>
        <v>0</v>
      </c>
      <c r="FX7" s="232">
        <f>IF(OR($C7="Non-Labour",$C7="Labour-related"),IF(Inputs!$GT7=$F$1,Inputs!FX7,$F7*N(CE7)),$F7*N(CE7)*avg_hrs)</f>
        <v>0</v>
      </c>
      <c r="FY7" s="232">
        <f>IF(OR($C7="Non-Labour",$C7="Labour-related"),IF(Inputs!$GT7=$F$1,Inputs!FY7,$F7*N(CF7)),$F7*N(CF7)*avg_hrs)</f>
        <v>0</v>
      </c>
      <c r="FZ7" s="232">
        <f>IF(OR($C7="Non-Labour",$C7="Labour-related"),IF(Inputs!$GT7=$F$1,Inputs!FZ7,$F7*N(CG7)),$F7*N(CG7)*avg_hrs)</f>
        <v>0</v>
      </c>
      <c r="GA7" s="232">
        <f>IF(OR($C7="Non-Labour",$C7="Labour-related"),IF(Inputs!$GT7=$F$1,Inputs!GA7,$F7*N(CH7)),$F7*N(CH7)*avg_hrs)</f>
        <v>0</v>
      </c>
      <c r="GB7" s="232">
        <f>IF(OR($C7="Non-Labour",$C7="Labour-related"),IF(Inputs!$GT7=$F$1,Inputs!GB7,$F7*N(CI7)),$F7*N(CI7)*avg_hrs)</f>
        <v>0</v>
      </c>
      <c r="GC7" s="232">
        <f>IF(OR($C7="Non-Labour",$C7="Labour-related"),IF(Inputs!$GT7=$F$1,Inputs!GC7,$F7*N(CJ7)),$F7*N(CJ7)*avg_hrs)</f>
        <v>0</v>
      </c>
      <c r="GD7" s="232">
        <f>IF(OR($C7="Non-Labour",$C7="Labour-related"),IF(Inputs!$GT7=$F$1,Inputs!GD7,$F7*N(CK7)),$F7*N(CK7)*avg_hrs)</f>
        <v>0</v>
      </c>
      <c r="GE7" s="232">
        <f>IF(OR($C7="Non-Labour",$C7="Labour-related"),IF(Inputs!$GT7=$F$1,Inputs!GE7,$F7*N(CL7)),$F7*N(CL7)*avg_hrs)</f>
        <v>0</v>
      </c>
      <c r="GF7" s="232">
        <f>IF(OR($C7="Non-Labour",$C7="Labour-related"),IF(Inputs!$GT7=$F$1,Inputs!GF7,$F7*N(CM7)),$F7*N(CM7)*avg_hrs)</f>
        <v>0</v>
      </c>
      <c r="GG7" s="232">
        <f>IF(OR($C7="Non-Labour",$C7="Labour-related"),IF(Inputs!$GT7=$F$1,Inputs!GG7,$F7*N(CN7)),$F7*N(CN7)*avg_hrs)</f>
        <v>0</v>
      </c>
      <c r="GH7" s="232">
        <f>IF(OR($C7="Non-Labour",$C7="Labour-related"),IF(Inputs!$GT7=$F$1,Inputs!GH7,$F7*N(CO7)),$F7*N(CO7)*avg_hrs)</f>
        <v>0</v>
      </c>
      <c r="GI7" s="232">
        <f>IF(OR($C7="Non-Labour",$C7="Labour-related"),IF(Inputs!$GT7=$F$1,Inputs!GI7,$F7*N(CP7)),$F7*N(CP7)*avg_hrs)</f>
        <v>0</v>
      </c>
      <c r="GJ7" s="232">
        <f>IF(OR($C7="Non-Labour",$C7="Labour-related"),IF(Inputs!$GT7=$F$1,Inputs!GJ7,$F7*N(CQ7)),$F7*N(CQ7)*avg_hrs)</f>
        <v>0</v>
      </c>
      <c r="GK7" s="232">
        <f>IF(OR($C7="Non-Labour",$C7="Labour-related"),IF(Inputs!$GT7=$F$1,Inputs!GK7,$F7*N(CR7)),$F7*N(CR7)*avg_hrs)</f>
        <v>0</v>
      </c>
      <c r="GL7" s="232">
        <f>IF(OR($C7="Non-Labour",$C7="Labour-related"),IF(Inputs!$GT7=$F$1,Inputs!GL7,$F7*N(CS7)),$F7*N(CS7)*avg_hrs)</f>
        <v>0</v>
      </c>
      <c r="GM7" s="232">
        <f>IF(OR($C7="Non-Labour",$C7="Labour-related"),IF(Inputs!$GT7=$F$1,Inputs!GM7,$F7*N(CT7)),$F7*N(CT7)*avg_hrs)</f>
        <v>0</v>
      </c>
      <c r="GN7" s="232">
        <f>IF(OR($C7="Non-Labour",$C7="Labour-related"),IF(Inputs!$GT7=$F$1,Inputs!GN7,$F7*N(CU7)),$F7*N(CU7)*avg_hrs)</f>
        <v>0</v>
      </c>
      <c r="GO7" s="232">
        <f>IF(OR($C7="Non-Labour",$C7="Labour-related"),IF(Inputs!$GT7=$F$1,Inputs!GO7,$F7*N(CV7)),$F7*N(CV7)*avg_hrs)</f>
        <v>0</v>
      </c>
      <c r="GP7" s="232">
        <f>IF(OR($C7="Non-Labour",$C7="Labour-related"),IF(Inputs!$GT7=$F$1,Inputs!GP7,$F7*N(CW7)),$F7*N(CW7)*avg_hrs)</f>
        <v>0</v>
      </c>
      <c r="GQ7" s="232">
        <f>IF(OR($C7="Non-Labour",$C7="Labour-related"),IF(Inputs!$GT7=$F$1,Inputs!GQ7,$F7*N(CX7)),$F7*N(CX7)*avg_hrs)</f>
        <v>0</v>
      </c>
      <c r="GR7" s="232">
        <f>IF(OR($C7="Non-Labour",$C7="Labour-related"),IF(Inputs!$GT7=$F$1,Inputs!GR7,$F7*N(CY7)),$F7*N(CY7)*avg_hrs)</f>
        <v>0</v>
      </c>
      <c r="GT7" s="120" t="s">
        <v>207</v>
      </c>
      <c r="GU7" s="272"/>
      <c r="GV7" s="272"/>
      <c r="GW7" s="272"/>
      <c r="GX7" s="232">
        <f t="shared" si="2"/>
        <v>0</v>
      </c>
      <c r="GY7" s="232">
        <f t="shared" si="2"/>
        <v>44521.409326746652</v>
      </c>
      <c r="GZ7" s="232">
        <f t="shared" si="2"/>
        <v>534256.91192095971</v>
      </c>
      <c r="HA7" s="232">
        <f t="shared" si="3"/>
        <v>534256.91192095971</v>
      </c>
      <c r="HB7" s="232">
        <f t="shared" si="4"/>
        <v>534256.91192095971</v>
      </c>
      <c r="HC7" s="232">
        <f t="shared" si="4"/>
        <v>445214.09326746658</v>
      </c>
      <c r="HD7" s="232">
        <f t="shared" si="4"/>
        <v>0</v>
      </c>
      <c r="HE7" s="232">
        <f t="shared" si="4"/>
        <v>0</v>
      </c>
      <c r="HF7" s="232">
        <f t="shared" si="5"/>
        <v>2092506.2383570925</v>
      </c>
    </row>
    <row r="8" spans="1:214" hidden="1" x14ac:dyDescent="0.2">
      <c r="A8" s="120" t="str">
        <f>Inputs!A8</f>
        <v>Delivery</v>
      </c>
      <c r="B8" s="120" t="str">
        <f>Inputs!B8</f>
        <v>Project Director</v>
      </c>
      <c r="C8" s="120" t="str">
        <f>Inputs!C8</f>
        <v>Internal Labour</v>
      </c>
      <c r="D8" s="120" t="str">
        <f>Inputs!D8</f>
        <v xml:space="preserve">project management </v>
      </c>
      <c r="E8" s="120" t="str">
        <f>Inputs!E8</f>
        <v>Project Manager - Senior (Network Projects)</v>
      </c>
      <c r="F8" s="259">
        <f>IF(Inputs!$GT8=$F$1,Inputs!F8,
CHOOSE(MATCH(Inputs!$GT8,'Key assumptions'!$E$117:$E$119,0),'Key assumptions'!$H$117,'Key assumptions'!$H$118,'Key assumptions'!$H$119)*Inputs!F8)</f>
        <v>305.35199204892962</v>
      </c>
      <c r="G8" s="259">
        <f>IF(Inputs!$GT8=$F$1,Inputs!G8,
CHOOSE(MATCH(Inputs!$GT8,'Key assumptions'!$E$117:$E$119,0),'Key assumptions'!$H$117,'Key assumptions'!$H$118,'Key assumptions'!$H$119)*Inputs!G8)</f>
        <v>0</v>
      </c>
      <c r="H8" s="231">
        <f>Inputs!H8</f>
        <v>0</v>
      </c>
      <c r="I8" s="231">
        <f>Inputs!I8</f>
        <v>0</v>
      </c>
      <c r="J8" s="231">
        <f>Inputs!J8</f>
        <v>0</v>
      </c>
      <c r="K8" s="231">
        <f>Inputs!K8</f>
        <v>0</v>
      </c>
      <c r="L8" s="231">
        <f>Inputs!L8</f>
        <v>0</v>
      </c>
      <c r="M8" s="231">
        <f>Inputs!M8</f>
        <v>0</v>
      </c>
      <c r="N8" s="231">
        <f>Inputs!N8</f>
        <v>0</v>
      </c>
      <c r="O8" s="231">
        <f>Inputs!O8</f>
        <v>0</v>
      </c>
      <c r="P8" s="231">
        <f>Inputs!P8</f>
        <v>0</v>
      </c>
      <c r="Q8" s="231">
        <f>Inputs!Q8</f>
        <v>0</v>
      </c>
      <c r="R8" s="231">
        <f>Inputs!R8</f>
        <v>0</v>
      </c>
      <c r="S8" s="231">
        <f>Inputs!S8</f>
        <v>0</v>
      </c>
      <c r="T8" s="231">
        <f>Inputs!T8</f>
        <v>0.92307692307692313</v>
      </c>
      <c r="U8" s="231">
        <f>Inputs!U8</f>
        <v>0.92307692307692313</v>
      </c>
      <c r="V8" s="231">
        <f>Inputs!V8</f>
        <v>0.92307692307692313</v>
      </c>
      <c r="W8" s="231">
        <f>Inputs!W8</f>
        <v>0.92307692307692313</v>
      </c>
      <c r="X8" s="231">
        <f>Inputs!X8</f>
        <v>0.92307692307692313</v>
      </c>
      <c r="Y8" s="231">
        <f>Inputs!Y8</f>
        <v>0.92307692307692313</v>
      </c>
      <c r="Z8" s="231">
        <f>Inputs!Z8</f>
        <v>0.92307692307692313</v>
      </c>
      <c r="AA8" s="231">
        <f>Inputs!AA8</f>
        <v>0.92307692307692313</v>
      </c>
      <c r="AB8" s="231">
        <f>Inputs!AB8</f>
        <v>0.92307692307692313</v>
      </c>
      <c r="AC8" s="231">
        <f>Inputs!AC8</f>
        <v>0.92307692307692313</v>
      </c>
      <c r="AD8" s="231">
        <f>Inputs!AD8</f>
        <v>0.92307692307692313</v>
      </c>
      <c r="AE8" s="231">
        <f>Inputs!AE8</f>
        <v>0.92307692307692313</v>
      </c>
      <c r="AF8" s="231">
        <f>Inputs!AF8</f>
        <v>0.92307692307692313</v>
      </c>
      <c r="AG8" s="231">
        <f>Inputs!AG8</f>
        <v>0.92307692307692313</v>
      </c>
      <c r="AH8" s="231">
        <f>Inputs!AH8</f>
        <v>0.92307692307692313</v>
      </c>
      <c r="AI8" s="231">
        <f>Inputs!AI8</f>
        <v>0.92307692307692313</v>
      </c>
      <c r="AJ8" s="231">
        <f>Inputs!AJ8</f>
        <v>0.92307692307692313</v>
      </c>
      <c r="AK8" s="231">
        <f>Inputs!AK8</f>
        <v>0.92307692307692313</v>
      </c>
      <c r="AL8" s="231">
        <f>Inputs!AL8</f>
        <v>0.92307692307692313</v>
      </c>
      <c r="AM8" s="231">
        <f>Inputs!AM8</f>
        <v>0.92307692307692313</v>
      </c>
      <c r="AN8" s="231">
        <f>Inputs!AN8</f>
        <v>0.92307692307692313</v>
      </c>
      <c r="AO8" s="231">
        <f>Inputs!AO8</f>
        <v>0.92307692307692313</v>
      </c>
      <c r="AP8" s="231">
        <f>Inputs!AP8</f>
        <v>0.92307692307692313</v>
      </c>
      <c r="AQ8" s="231">
        <f>Inputs!AQ8</f>
        <v>0.92307692307692313</v>
      </c>
      <c r="AR8" s="231">
        <f>Inputs!AR8</f>
        <v>0.92307692307692313</v>
      </c>
      <c r="AS8" s="231">
        <f>Inputs!AS8</f>
        <v>0.92307692307692313</v>
      </c>
      <c r="AT8" s="231">
        <f>Inputs!AT8</f>
        <v>0.92307692307692313</v>
      </c>
      <c r="AU8" s="231">
        <f>Inputs!AU8</f>
        <v>0.92307692307692313</v>
      </c>
      <c r="AV8" s="231">
        <f>Inputs!AV8</f>
        <v>0.92307692307692313</v>
      </c>
      <c r="AW8" s="231">
        <f>Inputs!AW8</f>
        <v>0.92307692307692313</v>
      </c>
      <c r="AX8" s="231">
        <f>Inputs!AX8</f>
        <v>0.92307692307692313</v>
      </c>
      <c r="AY8" s="231">
        <f>Inputs!AY8</f>
        <v>0.92307692307692313</v>
      </c>
      <c r="AZ8" s="231">
        <f>Inputs!AZ8</f>
        <v>0.92307692307692313</v>
      </c>
      <c r="BA8" s="231">
        <f>Inputs!BA8</f>
        <v>0.92307692307692313</v>
      </c>
      <c r="BB8" s="231">
        <f>Inputs!BB8</f>
        <v>0.92307692307692313</v>
      </c>
      <c r="BC8" s="231">
        <f>Inputs!BC8</f>
        <v>0.92307692307692313</v>
      </c>
      <c r="BD8" s="231">
        <f>Inputs!BD8</f>
        <v>0.92307692307692313</v>
      </c>
      <c r="BE8" s="231">
        <f>Inputs!BE8</f>
        <v>0.92307692307692313</v>
      </c>
      <c r="BF8" s="231">
        <f>Inputs!BF8</f>
        <v>0.92307692307692313</v>
      </c>
      <c r="BG8" s="231">
        <f>Inputs!BG8</f>
        <v>0.92307692307692313</v>
      </c>
      <c r="BH8" s="231">
        <f>Inputs!BH8</f>
        <v>0.92307692307692313</v>
      </c>
      <c r="BI8" s="231">
        <f>Inputs!BI8</f>
        <v>0.92307692307692313</v>
      </c>
      <c r="BJ8" s="231">
        <f>Inputs!BJ8</f>
        <v>0.92307692307692313</v>
      </c>
      <c r="BK8" s="231">
        <f>Inputs!BK8</f>
        <v>0.92307692307692313</v>
      </c>
      <c r="BL8" s="231">
        <f>Inputs!BL8</f>
        <v>0.92307692307692313</v>
      </c>
      <c r="BM8" s="231">
        <f>Inputs!BM8</f>
        <v>0.92307692307692313</v>
      </c>
      <c r="BN8" s="231">
        <f>Inputs!BN8</f>
        <v>0.92307692307692313</v>
      </c>
      <c r="BO8" s="231">
        <f>Inputs!BO8</f>
        <v>0.92307692307692313</v>
      </c>
      <c r="BP8" s="231">
        <f>Inputs!BP8</f>
        <v>0.76923076923076927</v>
      </c>
      <c r="BQ8" s="231">
        <f>Inputs!BQ8</f>
        <v>0.76923076923076927</v>
      </c>
      <c r="BR8" s="231">
        <f>Inputs!BR8</f>
        <v>0.76923076923076927</v>
      </c>
      <c r="BS8" s="231">
        <f>Inputs!BS8</f>
        <v>0.76923076923076927</v>
      </c>
      <c r="BT8" s="231">
        <f>Inputs!BT8</f>
        <v>0.76923076923076927</v>
      </c>
      <c r="BU8" s="231">
        <f>Inputs!BU8</f>
        <v>0.76923076923076927</v>
      </c>
      <c r="BV8" s="231">
        <f>Inputs!BV8</f>
        <v>0.76923076923076927</v>
      </c>
      <c r="BW8" s="231">
        <f>Inputs!BW8</f>
        <v>0.76923076923076927</v>
      </c>
      <c r="BX8" s="231">
        <f>Inputs!BX8</f>
        <v>0.76923076923076927</v>
      </c>
      <c r="BY8" s="231">
        <f>Inputs!BY8</f>
        <v>0.76923076923076927</v>
      </c>
      <c r="BZ8" s="231">
        <f>Inputs!BZ8</f>
        <v>0.76923076923076927</v>
      </c>
      <c r="CA8" s="231">
        <f>Inputs!CA8</f>
        <v>0.76923076923076927</v>
      </c>
      <c r="CB8" s="231">
        <f>Inputs!CB8</f>
        <v>0</v>
      </c>
      <c r="CC8" s="231">
        <f>Inputs!CC8</f>
        <v>0</v>
      </c>
      <c r="CD8" s="231">
        <f>Inputs!CD8</f>
        <v>0</v>
      </c>
      <c r="CE8" s="231">
        <f>Inputs!CE8</f>
        <v>0</v>
      </c>
      <c r="CF8" s="231">
        <f>Inputs!CF8</f>
        <v>0</v>
      </c>
      <c r="CG8" s="231">
        <f>Inputs!CG8</f>
        <v>0</v>
      </c>
      <c r="CH8" s="231">
        <f>Inputs!CH8</f>
        <v>0</v>
      </c>
      <c r="CI8" s="231">
        <f>Inputs!CI8</f>
        <v>0</v>
      </c>
      <c r="CJ8" s="231">
        <f>Inputs!CJ8</f>
        <v>0</v>
      </c>
      <c r="CK8" s="231">
        <f>Inputs!CK8</f>
        <v>0</v>
      </c>
      <c r="CL8" s="231">
        <f>Inputs!CL8</f>
        <v>0</v>
      </c>
      <c r="CM8" s="231">
        <f>Inputs!CM8</f>
        <v>0</v>
      </c>
      <c r="CN8" s="231">
        <f>Inputs!CN8</f>
        <v>0</v>
      </c>
      <c r="CO8" s="231">
        <f>Inputs!CO8</f>
        <v>0</v>
      </c>
      <c r="CP8" s="231">
        <f>Inputs!CP8</f>
        <v>0</v>
      </c>
      <c r="CQ8" s="231">
        <f>Inputs!CQ8</f>
        <v>0</v>
      </c>
      <c r="CR8" s="231">
        <f>Inputs!CR8</f>
        <v>0</v>
      </c>
      <c r="CS8" s="231">
        <f>Inputs!CS8</f>
        <v>0</v>
      </c>
      <c r="CT8" s="231">
        <f>Inputs!CT8</f>
        <v>0</v>
      </c>
      <c r="CU8" s="231">
        <f>Inputs!CU8</f>
        <v>0</v>
      </c>
      <c r="CV8" s="231">
        <f>Inputs!CV8</f>
        <v>0</v>
      </c>
      <c r="CW8" s="231">
        <f>Inputs!CW8</f>
        <v>0</v>
      </c>
      <c r="CX8" s="231">
        <f>Inputs!CX8</f>
        <v>0</v>
      </c>
      <c r="CY8" s="231">
        <f>Inputs!CY8</f>
        <v>0</v>
      </c>
      <c r="DA8" s="232">
        <f>IF(OR($C8="Non-Labour",$C8="Labour-related"),IF(Inputs!$GT8=$F$1,Inputs!DA8,$F8*N(H8)),$F8*N(H8)*avg_hrs)</f>
        <v>0</v>
      </c>
      <c r="DB8" s="232">
        <f>IF(OR($C8="Non-Labour",$C8="Labour-related"),IF(Inputs!$GT8=$F$1,Inputs!DB8,$F8*N(I8)),$F8*N(I8)*avg_hrs)</f>
        <v>0</v>
      </c>
      <c r="DC8" s="232">
        <f>IF(OR($C8="Non-Labour",$C8="Labour-related"),IF(Inputs!$GT8=$F$1,Inputs!DC8,$F8*N(J8)),$F8*N(J8)*avg_hrs)</f>
        <v>0</v>
      </c>
      <c r="DD8" s="232">
        <f>IF(OR($C8="Non-Labour",$C8="Labour-related"),IF(Inputs!$GT8=$F$1,Inputs!DD8,$F8*N(K8)),$F8*N(K8)*avg_hrs)</f>
        <v>0</v>
      </c>
      <c r="DE8" s="232">
        <f>IF(OR($C8="Non-Labour",$C8="Labour-related"),IF(Inputs!$GT8=$F$1,Inputs!DE8,$F8*N(L8)),$F8*N(L8)*avg_hrs)</f>
        <v>0</v>
      </c>
      <c r="DF8" s="232">
        <f>IF(OR($C8="Non-Labour",$C8="Labour-related"),IF(Inputs!$GT8=$F$1,Inputs!DF8,$F8*N(M8)),$F8*N(M8)*avg_hrs)</f>
        <v>0</v>
      </c>
      <c r="DG8" s="232">
        <f>IF(OR($C8="Non-Labour",$C8="Labour-related"),IF(Inputs!$GT8=$F$1,Inputs!DG8,$F8*N(N8)),$F8*N(N8)*avg_hrs)</f>
        <v>0</v>
      </c>
      <c r="DH8" s="232">
        <f>IF(OR($C8="Non-Labour",$C8="Labour-related"),IF(Inputs!$GT8=$F$1,Inputs!DH8,$F8*N(O8)),$F8*N(O8)*avg_hrs)</f>
        <v>0</v>
      </c>
      <c r="DI8" s="232">
        <f>IF(OR($C8="Non-Labour",$C8="Labour-related"),IF(Inputs!$GT8=$F$1,Inputs!DI8,$F8*N(P8)),$F8*N(P8)*avg_hrs)</f>
        <v>0</v>
      </c>
      <c r="DJ8" s="232">
        <f>IF(OR($C8="Non-Labour",$C8="Labour-related"),IF(Inputs!$GT8=$F$1,Inputs!DJ8,$F8*N(Q8)),$F8*N(Q8)*avg_hrs)</f>
        <v>0</v>
      </c>
      <c r="DK8" s="232">
        <f>IF(OR($C8="Non-Labour",$C8="Labour-related"),IF(Inputs!$GT8=$F$1,Inputs!DK8,$F8*N(R8)),$F8*N(R8)*avg_hrs)</f>
        <v>0</v>
      </c>
      <c r="DL8" s="232">
        <f>IF(OR($C8="Non-Labour",$C8="Labour-related"),IF(Inputs!$GT8=$F$1,Inputs!DL8,$F8*N(S8)),$F8*N(S8)*avg_hrs)</f>
        <v>0</v>
      </c>
      <c r="DM8" s="232">
        <f>IF(OR($C8="Non-Labour",$C8="Labour-related"),IF(Inputs!$GT8=$F$1,Inputs!DM8,$F8*N(T8)),$F8*N(T8)*avg_hrs)</f>
        <v>42279.506591390251</v>
      </c>
      <c r="DN8" s="232">
        <f>IF(OR($C8="Non-Labour",$C8="Labour-related"),IF(Inputs!$GT8=$F$1,Inputs!DN8,$F8*N(U8)),$F8*N(U8)*avg_hrs)</f>
        <v>42279.506591390251</v>
      </c>
      <c r="DO8" s="232">
        <f>IF(OR($C8="Non-Labour",$C8="Labour-related"),IF(Inputs!$GT8=$F$1,Inputs!DO8,$F8*N(V8)),$F8*N(V8)*avg_hrs)</f>
        <v>42279.506591390251</v>
      </c>
      <c r="DP8" s="232">
        <f>IF(OR($C8="Non-Labour",$C8="Labour-related"),IF(Inputs!$GT8=$F$1,Inputs!DP8,$F8*N(W8)),$F8*N(W8)*avg_hrs)</f>
        <v>42279.506591390251</v>
      </c>
      <c r="DQ8" s="232">
        <f>IF(OR($C8="Non-Labour",$C8="Labour-related"),IF(Inputs!$GT8=$F$1,Inputs!DQ8,$F8*N(X8)),$F8*N(X8)*avg_hrs)</f>
        <v>42279.506591390251</v>
      </c>
      <c r="DR8" s="232">
        <f>IF(OR($C8="Non-Labour",$C8="Labour-related"),IF(Inputs!$GT8=$F$1,Inputs!DR8,$F8*N(Y8)),$F8*N(Y8)*avg_hrs)</f>
        <v>42279.506591390251</v>
      </c>
      <c r="DS8" s="232">
        <f>IF(OR($C8="Non-Labour",$C8="Labour-related"),IF(Inputs!$GT8=$F$1,Inputs!DS8,$F8*N(Z8)),$F8*N(Z8)*avg_hrs)</f>
        <v>42279.506591390251</v>
      </c>
      <c r="DT8" s="232">
        <f>IF(OR($C8="Non-Labour",$C8="Labour-related"),IF(Inputs!$GT8=$F$1,Inputs!DT8,$F8*N(AA8)),$F8*N(AA8)*avg_hrs)</f>
        <v>42279.506591390251</v>
      </c>
      <c r="DU8" s="232">
        <f>IF(OR($C8="Non-Labour",$C8="Labour-related"),IF(Inputs!$GT8=$F$1,Inputs!DU8,$F8*N(AB8)),$F8*N(AB8)*avg_hrs)</f>
        <v>42279.506591390251</v>
      </c>
      <c r="DV8" s="232">
        <f>IF(OR($C8="Non-Labour",$C8="Labour-related"),IF(Inputs!$GT8=$F$1,Inputs!DV8,$F8*N(AC8)),$F8*N(AC8)*avg_hrs)</f>
        <v>42279.506591390251</v>
      </c>
      <c r="DW8" s="232">
        <f>IF(OR($C8="Non-Labour",$C8="Labour-related"),IF(Inputs!$GT8=$F$1,Inputs!DW8,$F8*N(AD8)),$F8*N(AD8)*avg_hrs)</f>
        <v>42279.506591390251</v>
      </c>
      <c r="DX8" s="232">
        <f>IF(OR($C8="Non-Labour",$C8="Labour-related"),IF(Inputs!$GT8=$F$1,Inputs!DX8,$F8*N(AE8)),$F8*N(AE8)*avg_hrs)</f>
        <v>42279.506591390251</v>
      </c>
      <c r="DY8" s="232">
        <f>IF(OR($C8="Non-Labour",$C8="Labour-related"),IF(Inputs!$GT8=$F$1,Inputs!DY8,$F8*N(AF8)),$F8*N(AF8)*avg_hrs)</f>
        <v>42279.506591390251</v>
      </c>
      <c r="DZ8" s="232">
        <f>IF(OR($C8="Non-Labour",$C8="Labour-related"),IF(Inputs!$GT8=$F$1,Inputs!DZ8,$F8*N(AG8)),$F8*N(AG8)*avg_hrs)</f>
        <v>42279.506591390251</v>
      </c>
      <c r="EA8" s="232">
        <f>IF(OR($C8="Non-Labour",$C8="Labour-related"),IF(Inputs!$GT8=$F$1,Inputs!EA8,$F8*N(AH8)),$F8*N(AH8)*avg_hrs)</f>
        <v>42279.506591390251</v>
      </c>
      <c r="EB8" s="232">
        <f>IF(OR($C8="Non-Labour",$C8="Labour-related"),IF(Inputs!$GT8=$F$1,Inputs!EB8,$F8*N(AI8)),$F8*N(AI8)*avg_hrs)</f>
        <v>42279.506591390251</v>
      </c>
      <c r="EC8" s="232">
        <f>IF(OR($C8="Non-Labour",$C8="Labour-related"),IF(Inputs!$GT8=$F$1,Inputs!EC8,$F8*N(AJ8)),$F8*N(AJ8)*avg_hrs)</f>
        <v>42279.506591390251</v>
      </c>
      <c r="ED8" s="232">
        <f>IF(OR($C8="Non-Labour",$C8="Labour-related"),IF(Inputs!$GT8=$F$1,Inputs!ED8,$F8*N(AK8)),$F8*N(AK8)*avg_hrs)</f>
        <v>42279.506591390251</v>
      </c>
      <c r="EE8" s="232">
        <f>IF(OR($C8="Non-Labour",$C8="Labour-related"),IF(Inputs!$GT8=$F$1,Inputs!EE8,$F8*N(AL8)),$F8*N(AL8)*avg_hrs)</f>
        <v>42279.506591390251</v>
      </c>
      <c r="EF8" s="232">
        <f>IF(OR($C8="Non-Labour",$C8="Labour-related"),IF(Inputs!$GT8=$F$1,Inputs!EF8,$F8*N(AM8)),$F8*N(AM8)*avg_hrs)</f>
        <v>42279.506591390251</v>
      </c>
      <c r="EG8" s="232">
        <f>IF(OR($C8="Non-Labour",$C8="Labour-related"),IF(Inputs!$GT8=$F$1,Inputs!EG8,$F8*N(AN8)),$F8*N(AN8)*avg_hrs)</f>
        <v>42279.506591390251</v>
      </c>
      <c r="EH8" s="232">
        <f>IF(OR($C8="Non-Labour",$C8="Labour-related"),IF(Inputs!$GT8=$F$1,Inputs!EH8,$F8*N(AO8)),$F8*N(AO8)*avg_hrs)</f>
        <v>42279.506591390251</v>
      </c>
      <c r="EI8" s="232">
        <f>IF(OR($C8="Non-Labour",$C8="Labour-related"),IF(Inputs!$GT8=$F$1,Inputs!EI8,$F8*N(AP8)),$F8*N(AP8)*avg_hrs)</f>
        <v>42279.506591390251</v>
      </c>
      <c r="EJ8" s="232">
        <f>IF(OR($C8="Non-Labour",$C8="Labour-related"),IF(Inputs!$GT8=$F$1,Inputs!EJ8,$F8*N(AQ8)),$F8*N(AQ8)*avg_hrs)</f>
        <v>42279.506591390251</v>
      </c>
      <c r="EK8" s="232">
        <f>IF(OR($C8="Non-Labour",$C8="Labour-related"),IF(Inputs!$GT8=$F$1,Inputs!EK8,$F8*N(AR8)),$F8*N(AR8)*avg_hrs)</f>
        <v>42279.506591390251</v>
      </c>
      <c r="EL8" s="232">
        <f>IF(OR($C8="Non-Labour",$C8="Labour-related"),IF(Inputs!$GT8=$F$1,Inputs!EL8,$F8*N(AS8)),$F8*N(AS8)*avg_hrs)</f>
        <v>42279.506591390251</v>
      </c>
      <c r="EM8" s="232">
        <f>IF(OR($C8="Non-Labour",$C8="Labour-related"),IF(Inputs!$GT8=$F$1,Inputs!EM8,$F8*N(AT8)),$F8*N(AT8)*avg_hrs)</f>
        <v>42279.506591390251</v>
      </c>
      <c r="EN8" s="232">
        <f>IF(OR($C8="Non-Labour",$C8="Labour-related"),IF(Inputs!$GT8=$F$1,Inputs!EN8,$F8*N(AU8)),$F8*N(AU8)*avg_hrs)</f>
        <v>42279.506591390251</v>
      </c>
      <c r="EO8" s="232">
        <f>IF(OR($C8="Non-Labour",$C8="Labour-related"),IF(Inputs!$GT8=$F$1,Inputs!EO8,$F8*N(AV8)),$F8*N(AV8)*avg_hrs)</f>
        <v>42279.506591390251</v>
      </c>
      <c r="EP8" s="232">
        <f>IF(OR($C8="Non-Labour",$C8="Labour-related"),IF(Inputs!$GT8=$F$1,Inputs!EP8,$F8*N(AW8)),$F8*N(AW8)*avg_hrs)</f>
        <v>42279.506591390251</v>
      </c>
      <c r="EQ8" s="232">
        <f>IF(OR($C8="Non-Labour",$C8="Labour-related"),IF(Inputs!$GT8=$F$1,Inputs!EQ8,$F8*N(AX8)),$F8*N(AX8)*avg_hrs)</f>
        <v>42279.506591390251</v>
      </c>
      <c r="ER8" s="232">
        <f>IF(OR($C8="Non-Labour",$C8="Labour-related"),IF(Inputs!$GT8=$F$1,Inputs!ER8,$F8*N(AY8)),$F8*N(AY8)*avg_hrs)</f>
        <v>42279.506591390251</v>
      </c>
      <c r="ES8" s="232">
        <f>IF(OR($C8="Non-Labour",$C8="Labour-related"),IF(Inputs!$GT8=$F$1,Inputs!ES8,$F8*N(AZ8)),$F8*N(AZ8)*avg_hrs)</f>
        <v>42279.506591390251</v>
      </c>
      <c r="ET8" s="232">
        <f>IF(OR($C8="Non-Labour",$C8="Labour-related"),IF(Inputs!$GT8=$F$1,Inputs!ET8,$F8*N(BA8)),$F8*N(BA8)*avg_hrs)</f>
        <v>42279.506591390251</v>
      </c>
      <c r="EU8" s="232">
        <f>IF(OR($C8="Non-Labour",$C8="Labour-related"),IF(Inputs!$GT8=$F$1,Inputs!EU8,$F8*N(BB8)),$F8*N(BB8)*avg_hrs)</f>
        <v>42279.506591390251</v>
      </c>
      <c r="EV8" s="232">
        <f>IF(OR($C8="Non-Labour",$C8="Labour-related"),IF(Inputs!$GT8=$F$1,Inputs!EV8,$F8*N(BC8)),$F8*N(BC8)*avg_hrs)</f>
        <v>42279.506591390251</v>
      </c>
      <c r="EW8" s="232">
        <f>IF(OR($C8="Non-Labour",$C8="Labour-related"),IF(Inputs!$GT8=$F$1,Inputs!EW8,$F8*N(BD8)),$F8*N(BD8)*avg_hrs)</f>
        <v>42279.506591390251</v>
      </c>
      <c r="EX8" s="232">
        <f>IF(OR($C8="Non-Labour",$C8="Labour-related"),IF(Inputs!$GT8=$F$1,Inputs!EX8,$F8*N(BE8)),$F8*N(BE8)*avg_hrs)</f>
        <v>42279.506591390251</v>
      </c>
      <c r="EY8" s="232">
        <f>IF(OR($C8="Non-Labour",$C8="Labour-related"),IF(Inputs!$GT8=$F$1,Inputs!EY8,$F8*N(BF8)),$F8*N(BF8)*avg_hrs)</f>
        <v>42279.506591390251</v>
      </c>
      <c r="EZ8" s="232">
        <f>IF(OR($C8="Non-Labour",$C8="Labour-related"),IF(Inputs!$GT8=$F$1,Inputs!EZ8,$F8*N(BG8)),$F8*N(BG8)*avg_hrs)</f>
        <v>42279.506591390251</v>
      </c>
      <c r="FA8" s="232">
        <f>IF(OR($C8="Non-Labour",$C8="Labour-related"),IF(Inputs!$GT8=$F$1,Inputs!FA8,$F8*N(BH8)),$F8*N(BH8)*avg_hrs)</f>
        <v>42279.506591390251</v>
      </c>
      <c r="FB8" s="232">
        <f>IF(OR($C8="Non-Labour",$C8="Labour-related"),IF(Inputs!$GT8=$F$1,Inputs!FB8,$F8*N(BI8)),$F8*N(BI8)*avg_hrs)</f>
        <v>42279.506591390251</v>
      </c>
      <c r="FC8" s="232">
        <f>IF(OR($C8="Non-Labour",$C8="Labour-related"),IF(Inputs!$GT8=$F$1,Inputs!FC8,$F8*N(BJ8)),$F8*N(BJ8)*avg_hrs)</f>
        <v>42279.506591390251</v>
      </c>
      <c r="FD8" s="232">
        <f>IF(OR($C8="Non-Labour",$C8="Labour-related"),IF(Inputs!$GT8=$F$1,Inputs!FD8,$F8*N(BK8)),$F8*N(BK8)*avg_hrs)</f>
        <v>42279.506591390251</v>
      </c>
      <c r="FE8" s="232">
        <f>IF(OR($C8="Non-Labour",$C8="Labour-related"),IF(Inputs!$GT8=$F$1,Inputs!FE8,$F8*N(BL8)),$F8*N(BL8)*avg_hrs)</f>
        <v>42279.506591390251</v>
      </c>
      <c r="FF8" s="232">
        <f>IF(OR($C8="Non-Labour",$C8="Labour-related"),IF(Inputs!$GT8=$F$1,Inputs!FF8,$F8*N(BM8)),$F8*N(BM8)*avg_hrs)</f>
        <v>42279.506591390251</v>
      </c>
      <c r="FG8" s="232">
        <f>IF(OR($C8="Non-Labour",$C8="Labour-related"),IF(Inputs!$GT8=$F$1,Inputs!FG8,$F8*N(BN8)),$F8*N(BN8)*avg_hrs)</f>
        <v>42279.506591390251</v>
      </c>
      <c r="FH8" s="232">
        <f>IF(OR($C8="Non-Labour",$C8="Labour-related"),IF(Inputs!$GT8=$F$1,Inputs!FH8,$F8*N(BO8)),$F8*N(BO8)*avg_hrs)</f>
        <v>42279.506591390251</v>
      </c>
      <c r="FI8" s="232">
        <f>IF(OR($C8="Non-Labour",$C8="Labour-related"),IF(Inputs!$GT8=$F$1,Inputs!FI8,$F8*N(BP8)),$F8*N(BP8)*avg_hrs)</f>
        <v>35232.922159491878</v>
      </c>
      <c r="FJ8" s="232">
        <f>IF(OR($C8="Non-Labour",$C8="Labour-related"),IF(Inputs!$GT8=$F$1,Inputs!FJ8,$F8*N(BQ8)),$F8*N(BQ8)*avg_hrs)</f>
        <v>35232.922159491878</v>
      </c>
      <c r="FK8" s="232">
        <f>IF(OR($C8="Non-Labour",$C8="Labour-related"),IF(Inputs!$GT8=$F$1,Inputs!FK8,$F8*N(BR8)),$F8*N(BR8)*avg_hrs)</f>
        <v>35232.922159491878</v>
      </c>
      <c r="FL8" s="232">
        <f>IF(OR($C8="Non-Labour",$C8="Labour-related"),IF(Inputs!$GT8=$F$1,Inputs!FL8,$F8*N(BS8)),$F8*N(BS8)*avg_hrs)</f>
        <v>35232.922159491878</v>
      </c>
      <c r="FM8" s="232">
        <f>IF(OR($C8="Non-Labour",$C8="Labour-related"),IF(Inputs!$GT8=$F$1,Inputs!FM8,$F8*N(BT8)),$F8*N(BT8)*avg_hrs)</f>
        <v>35232.922159491878</v>
      </c>
      <c r="FN8" s="232">
        <f>IF(OR($C8="Non-Labour",$C8="Labour-related"),IF(Inputs!$GT8=$F$1,Inputs!FN8,$F8*N(BU8)),$F8*N(BU8)*avg_hrs)</f>
        <v>35232.922159491878</v>
      </c>
      <c r="FO8" s="232">
        <f>IF(OR($C8="Non-Labour",$C8="Labour-related"),IF(Inputs!$GT8=$F$1,Inputs!FO8,$F8*N(BV8)),$F8*N(BV8)*avg_hrs)</f>
        <v>35232.922159491878</v>
      </c>
      <c r="FP8" s="232">
        <f>IF(OR($C8="Non-Labour",$C8="Labour-related"),IF(Inputs!$GT8=$F$1,Inputs!FP8,$F8*N(BW8)),$F8*N(BW8)*avg_hrs)</f>
        <v>35232.922159491878</v>
      </c>
      <c r="FQ8" s="232">
        <f>IF(OR($C8="Non-Labour",$C8="Labour-related"),IF(Inputs!$GT8=$F$1,Inputs!FQ8,$F8*N(BX8)),$F8*N(BX8)*avg_hrs)</f>
        <v>35232.922159491878</v>
      </c>
      <c r="FR8" s="232">
        <f>IF(OR($C8="Non-Labour",$C8="Labour-related"),IF(Inputs!$GT8=$F$1,Inputs!FR8,$F8*N(BY8)),$F8*N(BY8)*avg_hrs)</f>
        <v>35232.922159491878</v>
      </c>
      <c r="FS8" s="232">
        <f>IF(OR($C8="Non-Labour",$C8="Labour-related"),IF(Inputs!$GT8=$F$1,Inputs!FS8,$F8*N(BZ8)),$F8*N(BZ8)*avg_hrs)</f>
        <v>35232.922159491878</v>
      </c>
      <c r="FT8" s="232">
        <f>IF(OR($C8="Non-Labour",$C8="Labour-related"),IF(Inputs!$GT8=$F$1,Inputs!FT8,$F8*N(CA8)),$F8*N(CA8)*avg_hrs)</f>
        <v>35232.922159491878</v>
      </c>
      <c r="FU8" s="232">
        <f>IF(OR($C8="Non-Labour",$C8="Labour-related"),IF(Inputs!$GT8=$F$1,Inputs!FU8,$F8*N(CB8)),$F8*N(CB8)*avg_hrs)</f>
        <v>0</v>
      </c>
      <c r="FV8" s="232">
        <f>IF(OR($C8="Non-Labour",$C8="Labour-related"),IF(Inputs!$GT8=$F$1,Inputs!FV8,$F8*N(CC8)),$F8*N(CC8)*avg_hrs)</f>
        <v>0</v>
      </c>
      <c r="FW8" s="232">
        <f>IF(OR($C8="Non-Labour",$C8="Labour-related"),IF(Inputs!$GT8=$F$1,Inputs!FW8,$F8*N(CD8)),$F8*N(CD8)*avg_hrs)</f>
        <v>0</v>
      </c>
      <c r="FX8" s="232">
        <f>IF(OR($C8="Non-Labour",$C8="Labour-related"),IF(Inputs!$GT8=$F$1,Inputs!FX8,$F8*N(CE8)),$F8*N(CE8)*avg_hrs)</f>
        <v>0</v>
      </c>
      <c r="FY8" s="232">
        <f>IF(OR($C8="Non-Labour",$C8="Labour-related"),IF(Inputs!$GT8=$F$1,Inputs!FY8,$F8*N(CF8)),$F8*N(CF8)*avg_hrs)</f>
        <v>0</v>
      </c>
      <c r="FZ8" s="232">
        <f>IF(OR($C8="Non-Labour",$C8="Labour-related"),IF(Inputs!$GT8=$F$1,Inputs!FZ8,$F8*N(CG8)),$F8*N(CG8)*avg_hrs)</f>
        <v>0</v>
      </c>
      <c r="GA8" s="232">
        <f>IF(OR($C8="Non-Labour",$C8="Labour-related"),IF(Inputs!$GT8=$F$1,Inputs!GA8,$F8*N(CH8)),$F8*N(CH8)*avg_hrs)</f>
        <v>0</v>
      </c>
      <c r="GB8" s="232">
        <f>IF(OR($C8="Non-Labour",$C8="Labour-related"),IF(Inputs!$GT8=$F$1,Inputs!GB8,$F8*N(CI8)),$F8*N(CI8)*avg_hrs)</f>
        <v>0</v>
      </c>
      <c r="GC8" s="232">
        <f>IF(OR($C8="Non-Labour",$C8="Labour-related"),IF(Inputs!$GT8=$F$1,Inputs!GC8,$F8*N(CJ8)),$F8*N(CJ8)*avg_hrs)</f>
        <v>0</v>
      </c>
      <c r="GD8" s="232">
        <f>IF(OR($C8="Non-Labour",$C8="Labour-related"),IF(Inputs!$GT8=$F$1,Inputs!GD8,$F8*N(CK8)),$F8*N(CK8)*avg_hrs)</f>
        <v>0</v>
      </c>
      <c r="GE8" s="232">
        <f>IF(OR($C8="Non-Labour",$C8="Labour-related"),IF(Inputs!$GT8=$F$1,Inputs!GE8,$F8*N(CL8)),$F8*N(CL8)*avg_hrs)</f>
        <v>0</v>
      </c>
      <c r="GF8" s="232">
        <f>IF(OR($C8="Non-Labour",$C8="Labour-related"),IF(Inputs!$GT8=$F$1,Inputs!GF8,$F8*N(CM8)),$F8*N(CM8)*avg_hrs)</f>
        <v>0</v>
      </c>
      <c r="GG8" s="232">
        <f>IF(OR($C8="Non-Labour",$C8="Labour-related"),IF(Inputs!$GT8=$F$1,Inputs!GG8,$F8*N(CN8)),$F8*N(CN8)*avg_hrs)</f>
        <v>0</v>
      </c>
      <c r="GH8" s="232">
        <f>IF(OR($C8="Non-Labour",$C8="Labour-related"),IF(Inputs!$GT8=$F$1,Inputs!GH8,$F8*N(CO8)),$F8*N(CO8)*avg_hrs)</f>
        <v>0</v>
      </c>
      <c r="GI8" s="232">
        <f>IF(OR($C8="Non-Labour",$C8="Labour-related"),IF(Inputs!$GT8=$F$1,Inputs!GI8,$F8*N(CP8)),$F8*N(CP8)*avg_hrs)</f>
        <v>0</v>
      </c>
      <c r="GJ8" s="232">
        <f>IF(OR($C8="Non-Labour",$C8="Labour-related"),IF(Inputs!$GT8=$F$1,Inputs!GJ8,$F8*N(CQ8)),$F8*N(CQ8)*avg_hrs)</f>
        <v>0</v>
      </c>
      <c r="GK8" s="232">
        <f>IF(OR($C8="Non-Labour",$C8="Labour-related"),IF(Inputs!$GT8=$F$1,Inputs!GK8,$F8*N(CR8)),$F8*N(CR8)*avg_hrs)</f>
        <v>0</v>
      </c>
      <c r="GL8" s="232">
        <f>IF(OR($C8="Non-Labour",$C8="Labour-related"),IF(Inputs!$GT8=$F$1,Inputs!GL8,$F8*N(CS8)),$F8*N(CS8)*avg_hrs)</f>
        <v>0</v>
      </c>
      <c r="GM8" s="232">
        <f>IF(OR($C8="Non-Labour",$C8="Labour-related"),IF(Inputs!$GT8=$F$1,Inputs!GM8,$F8*N(CT8)),$F8*N(CT8)*avg_hrs)</f>
        <v>0</v>
      </c>
      <c r="GN8" s="232">
        <f>IF(OR($C8="Non-Labour",$C8="Labour-related"),IF(Inputs!$GT8=$F$1,Inputs!GN8,$F8*N(CU8)),$F8*N(CU8)*avg_hrs)</f>
        <v>0</v>
      </c>
      <c r="GO8" s="232">
        <f>IF(OR($C8="Non-Labour",$C8="Labour-related"),IF(Inputs!$GT8=$F$1,Inputs!GO8,$F8*N(CV8)),$F8*N(CV8)*avg_hrs)</f>
        <v>0</v>
      </c>
      <c r="GP8" s="232">
        <f>IF(OR($C8="Non-Labour",$C8="Labour-related"),IF(Inputs!$GT8=$F$1,Inputs!GP8,$F8*N(CW8)),$F8*N(CW8)*avg_hrs)</f>
        <v>0</v>
      </c>
      <c r="GQ8" s="232">
        <f>IF(OR($C8="Non-Labour",$C8="Labour-related"),IF(Inputs!$GT8=$F$1,Inputs!GQ8,$F8*N(CX8)),$F8*N(CX8)*avg_hrs)</f>
        <v>0</v>
      </c>
      <c r="GR8" s="232">
        <f>IF(OR($C8="Non-Labour",$C8="Labour-related"),IF(Inputs!$GT8=$F$1,Inputs!GR8,$F8*N(CY8)),$F8*N(CY8)*avg_hrs)</f>
        <v>0</v>
      </c>
      <c r="GT8" s="120" t="s">
        <v>207</v>
      </c>
      <c r="GU8" s="272"/>
      <c r="GV8" s="272"/>
      <c r="GW8" s="272"/>
      <c r="GX8" s="232">
        <f t="shared" si="2"/>
        <v>0</v>
      </c>
      <c r="GY8" s="232">
        <f t="shared" si="2"/>
        <v>507354.07909668289</v>
      </c>
      <c r="GZ8" s="232">
        <f t="shared" si="2"/>
        <v>507354.07909668289</v>
      </c>
      <c r="HA8" s="232">
        <f t="shared" si="3"/>
        <v>507354.07909668289</v>
      </c>
      <c r="HB8" s="232">
        <f t="shared" si="4"/>
        <v>507354.07909668289</v>
      </c>
      <c r="HC8" s="232">
        <f t="shared" si="4"/>
        <v>422795.06591390242</v>
      </c>
      <c r="HD8" s="232">
        <f t="shared" si="4"/>
        <v>0</v>
      </c>
      <c r="HE8" s="232">
        <f t="shared" si="4"/>
        <v>0</v>
      </c>
      <c r="HF8" s="232">
        <f t="shared" si="5"/>
        <v>2452211.3823006339</v>
      </c>
    </row>
    <row r="9" spans="1:214" hidden="1" x14ac:dyDescent="0.2">
      <c r="A9" s="120" t="str">
        <f>Inputs!A9</f>
        <v>Corporate</v>
      </c>
      <c r="B9" s="120" t="str">
        <f>Inputs!B9</f>
        <v>Procurement Officer</v>
      </c>
      <c r="C9" s="120" t="str">
        <f>Inputs!C9</f>
        <v>Internal Labour</v>
      </c>
      <c r="D9" s="120" t="str">
        <f>Inputs!D9</f>
        <v xml:space="preserve">project management </v>
      </c>
      <c r="E9" s="120" t="str">
        <f>Inputs!E9</f>
        <v>Supply Specialist (Project Procurement)</v>
      </c>
      <c r="F9" s="259">
        <f>IF(Inputs!$GT9=$F$1,Inputs!F9,
CHOOSE(MATCH(Inputs!$GT9,'Key assumptions'!$E$117:$E$119,0),'Key assumptions'!$H$117,'Key assumptions'!$H$118,'Key assumptions'!$H$119)*Inputs!F9)</f>
        <v>163.4590850152905</v>
      </c>
      <c r="G9" s="259">
        <f>IF(Inputs!$GT9=$F$1,Inputs!G9,
CHOOSE(MATCH(Inputs!$GT9,'Key assumptions'!$E$117:$E$119,0),'Key assumptions'!$H$117,'Key assumptions'!$H$118,'Key assumptions'!$H$119)*Inputs!G9)</f>
        <v>0</v>
      </c>
      <c r="H9" s="231">
        <f>Inputs!H9</f>
        <v>0</v>
      </c>
      <c r="I9" s="231">
        <f>Inputs!I9</f>
        <v>0</v>
      </c>
      <c r="J9" s="231">
        <f>Inputs!J9</f>
        <v>0</v>
      </c>
      <c r="K9" s="231">
        <f>Inputs!K9</f>
        <v>0</v>
      </c>
      <c r="L9" s="231">
        <f>Inputs!L9</f>
        <v>0</v>
      </c>
      <c r="M9" s="231">
        <f>Inputs!M9</f>
        <v>0</v>
      </c>
      <c r="N9" s="231">
        <f>Inputs!N9</f>
        <v>0</v>
      </c>
      <c r="O9" s="231">
        <f>Inputs!O9</f>
        <v>0</v>
      </c>
      <c r="P9" s="231">
        <f>Inputs!P9</f>
        <v>0</v>
      </c>
      <c r="Q9" s="231">
        <f>Inputs!Q9</f>
        <v>0</v>
      </c>
      <c r="R9" s="231">
        <f>Inputs!R9</f>
        <v>0</v>
      </c>
      <c r="S9" s="231">
        <f>Inputs!S9</f>
        <v>0</v>
      </c>
      <c r="T9" s="231">
        <f>Inputs!T9</f>
        <v>0.36923076923076931</v>
      </c>
      <c r="U9" s="231">
        <f>Inputs!U9</f>
        <v>0.36923076923076931</v>
      </c>
      <c r="V9" s="231">
        <f>Inputs!V9</f>
        <v>0.36923076923076931</v>
      </c>
      <c r="W9" s="231">
        <f>Inputs!W9</f>
        <v>0.36923076923076931</v>
      </c>
      <c r="X9" s="231">
        <f>Inputs!X9</f>
        <v>0.36923076923076931</v>
      </c>
      <c r="Y9" s="231">
        <f>Inputs!Y9</f>
        <v>0.36923076923076931</v>
      </c>
      <c r="Z9" s="231">
        <f>Inputs!Z9</f>
        <v>0.36923076923076931</v>
      </c>
      <c r="AA9" s="231">
        <f>Inputs!AA9</f>
        <v>0.36923076923076931</v>
      </c>
      <c r="AB9" s="231">
        <f>Inputs!AB9</f>
        <v>0.36923076923076931</v>
      </c>
      <c r="AC9" s="231">
        <f>Inputs!AC9</f>
        <v>0.36923076923076931</v>
      </c>
      <c r="AD9" s="231">
        <f>Inputs!AD9</f>
        <v>0.36923076923076931</v>
      </c>
      <c r="AE9" s="231">
        <f>Inputs!AE9</f>
        <v>0.36923076923076931</v>
      </c>
      <c r="AF9" s="231">
        <f>Inputs!AF9</f>
        <v>0</v>
      </c>
      <c r="AG9" s="231">
        <f>Inputs!AG9</f>
        <v>0</v>
      </c>
      <c r="AH9" s="231">
        <f>Inputs!AH9</f>
        <v>0</v>
      </c>
      <c r="AI9" s="231">
        <f>Inputs!AI9</f>
        <v>0</v>
      </c>
      <c r="AJ9" s="231">
        <f>Inputs!AJ9</f>
        <v>0</v>
      </c>
      <c r="AK9" s="231">
        <f>Inputs!AK9</f>
        <v>0</v>
      </c>
      <c r="AL9" s="231">
        <f>Inputs!AL9</f>
        <v>0</v>
      </c>
      <c r="AM9" s="231">
        <f>Inputs!AM9</f>
        <v>0</v>
      </c>
      <c r="AN9" s="231">
        <f>Inputs!AN9</f>
        <v>0</v>
      </c>
      <c r="AO9" s="231">
        <f>Inputs!AO9</f>
        <v>0</v>
      </c>
      <c r="AP9" s="231">
        <f>Inputs!AP9</f>
        <v>0</v>
      </c>
      <c r="AQ9" s="231">
        <f>Inputs!AQ9</f>
        <v>0</v>
      </c>
      <c r="AR9" s="231">
        <f>Inputs!AR9</f>
        <v>0</v>
      </c>
      <c r="AS9" s="231">
        <f>Inputs!AS9</f>
        <v>0</v>
      </c>
      <c r="AT9" s="231">
        <f>Inputs!AT9</f>
        <v>0</v>
      </c>
      <c r="AU9" s="231">
        <f>Inputs!AU9</f>
        <v>0</v>
      </c>
      <c r="AV9" s="231">
        <f>Inputs!AV9</f>
        <v>0</v>
      </c>
      <c r="AW9" s="231">
        <f>Inputs!AW9</f>
        <v>0</v>
      </c>
      <c r="AX9" s="231">
        <f>Inputs!AX9</f>
        <v>0</v>
      </c>
      <c r="AY9" s="231">
        <f>Inputs!AY9</f>
        <v>0</v>
      </c>
      <c r="AZ9" s="231">
        <f>Inputs!AZ9</f>
        <v>0</v>
      </c>
      <c r="BA9" s="231">
        <f>Inputs!BA9</f>
        <v>0</v>
      </c>
      <c r="BB9" s="231">
        <f>Inputs!BB9</f>
        <v>0</v>
      </c>
      <c r="BC9" s="231">
        <f>Inputs!BC9</f>
        <v>0</v>
      </c>
      <c r="BD9" s="231">
        <f>Inputs!BD9</f>
        <v>0</v>
      </c>
      <c r="BE9" s="231">
        <f>Inputs!BE9</f>
        <v>0</v>
      </c>
      <c r="BF9" s="231">
        <f>Inputs!BF9</f>
        <v>0</v>
      </c>
      <c r="BG9" s="231">
        <f>Inputs!BG9</f>
        <v>0</v>
      </c>
      <c r="BH9" s="231">
        <f>Inputs!BH9</f>
        <v>0</v>
      </c>
      <c r="BI9" s="231">
        <f>Inputs!BI9</f>
        <v>0</v>
      </c>
      <c r="BJ9" s="231">
        <f>Inputs!BJ9</f>
        <v>0</v>
      </c>
      <c r="BK9" s="231">
        <f>Inputs!BK9</f>
        <v>0</v>
      </c>
      <c r="BL9" s="231">
        <f>Inputs!BL9</f>
        <v>0</v>
      </c>
      <c r="BM9" s="231">
        <f>Inputs!BM9</f>
        <v>0</v>
      </c>
      <c r="BN9" s="231">
        <f>Inputs!BN9</f>
        <v>0</v>
      </c>
      <c r="BO9" s="231">
        <f>Inputs!BO9</f>
        <v>0</v>
      </c>
      <c r="BP9" s="231">
        <f>Inputs!BP9</f>
        <v>0</v>
      </c>
      <c r="BQ9" s="231">
        <f>Inputs!BQ9</f>
        <v>0</v>
      </c>
      <c r="BR9" s="231">
        <f>Inputs!BR9</f>
        <v>0</v>
      </c>
      <c r="BS9" s="231">
        <f>Inputs!BS9</f>
        <v>0</v>
      </c>
      <c r="BT9" s="231">
        <f>Inputs!BT9</f>
        <v>0</v>
      </c>
      <c r="BU9" s="231">
        <f>Inputs!BU9</f>
        <v>0</v>
      </c>
      <c r="BV9" s="231">
        <f>Inputs!BV9</f>
        <v>0</v>
      </c>
      <c r="BW9" s="231">
        <f>Inputs!BW9</f>
        <v>0</v>
      </c>
      <c r="BX9" s="231">
        <f>Inputs!BX9</f>
        <v>0</v>
      </c>
      <c r="BY9" s="231">
        <f>Inputs!BY9</f>
        <v>0</v>
      </c>
      <c r="BZ9" s="231">
        <f>Inputs!BZ9</f>
        <v>0</v>
      </c>
      <c r="CA9" s="231">
        <f>Inputs!CA9</f>
        <v>0</v>
      </c>
      <c r="CB9" s="231">
        <f>Inputs!CB9</f>
        <v>0</v>
      </c>
      <c r="CC9" s="231">
        <f>Inputs!CC9</f>
        <v>0</v>
      </c>
      <c r="CD9" s="231">
        <f>Inputs!CD9</f>
        <v>0</v>
      </c>
      <c r="CE9" s="231">
        <f>Inputs!CE9</f>
        <v>0</v>
      </c>
      <c r="CF9" s="231">
        <f>Inputs!CF9</f>
        <v>0</v>
      </c>
      <c r="CG9" s="231">
        <f>Inputs!CG9</f>
        <v>0</v>
      </c>
      <c r="CH9" s="231">
        <f>Inputs!CH9</f>
        <v>0</v>
      </c>
      <c r="CI9" s="231">
        <f>Inputs!CI9</f>
        <v>0</v>
      </c>
      <c r="CJ9" s="231">
        <f>Inputs!CJ9</f>
        <v>0</v>
      </c>
      <c r="CK9" s="231">
        <f>Inputs!CK9</f>
        <v>0</v>
      </c>
      <c r="CL9" s="231">
        <f>Inputs!CL9</f>
        <v>0</v>
      </c>
      <c r="CM9" s="231">
        <f>Inputs!CM9</f>
        <v>0</v>
      </c>
      <c r="CN9" s="231">
        <f>Inputs!CN9</f>
        <v>0</v>
      </c>
      <c r="CO9" s="231">
        <f>Inputs!CO9</f>
        <v>0</v>
      </c>
      <c r="CP9" s="231">
        <f>Inputs!CP9</f>
        <v>0</v>
      </c>
      <c r="CQ9" s="231">
        <f>Inputs!CQ9</f>
        <v>0</v>
      </c>
      <c r="CR9" s="231">
        <f>Inputs!CR9</f>
        <v>0</v>
      </c>
      <c r="CS9" s="231">
        <f>Inputs!CS9</f>
        <v>0</v>
      </c>
      <c r="CT9" s="231">
        <f>Inputs!CT9</f>
        <v>0</v>
      </c>
      <c r="CU9" s="231">
        <f>Inputs!CU9</f>
        <v>0</v>
      </c>
      <c r="CV9" s="231">
        <f>Inputs!CV9</f>
        <v>0</v>
      </c>
      <c r="CW9" s="231">
        <f>Inputs!CW9</f>
        <v>0</v>
      </c>
      <c r="CX9" s="231">
        <f>Inputs!CX9</f>
        <v>0</v>
      </c>
      <c r="CY9" s="231">
        <f>Inputs!CY9</f>
        <v>0</v>
      </c>
      <c r="DA9" s="232">
        <f>IF(OR($C9="Non-Labour",$C9="Labour-related"),IF(Inputs!$GT9=$F$1,Inputs!DA9,$F9*N(H9)),$F9*N(H9)*avg_hrs)</f>
        <v>0</v>
      </c>
      <c r="DB9" s="232">
        <f>IF(OR($C9="Non-Labour",$C9="Labour-related"),IF(Inputs!$GT9=$F$1,Inputs!DB9,$F9*N(I9)),$F9*N(I9)*avg_hrs)</f>
        <v>0</v>
      </c>
      <c r="DC9" s="232">
        <f>IF(OR($C9="Non-Labour",$C9="Labour-related"),IF(Inputs!$GT9=$F$1,Inputs!DC9,$F9*N(J9)),$F9*N(J9)*avg_hrs)</f>
        <v>0</v>
      </c>
      <c r="DD9" s="232">
        <f>IF(OR($C9="Non-Labour",$C9="Labour-related"),IF(Inputs!$GT9=$F$1,Inputs!DD9,$F9*N(K9)),$F9*N(K9)*avg_hrs)</f>
        <v>0</v>
      </c>
      <c r="DE9" s="232">
        <f>IF(OR($C9="Non-Labour",$C9="Labour-related"),IF(Inputs!$GT9=$F$1,Inputs!DE9,$F9*N(L9)),$F9*N(L9)*avg_hrs)</f>
        <v>0</v>
      </c>
      <c r="DF9" s="232">
        <f>IF(OR($C9="Non-Labour",$C9="Labour-related"),IF(Inputs!$GT9=$F$1,Inputs!DF9,$F9*N(M9)),$F9*N(M9)*avg_hrs)</f>
        <v>0</v>
      </c>
      <c r="DG9" s="232">
        <f>IF(OR($C9="Non-Labour",$C9="Labour-related"),IF(Inputs!$GT9=$F$1,Inputs!DG9,$F9*N(N9)),$F9*N(N9)*avg_hrs)</f>
        <v>0</v>
      </c>
      <c r="DH9" s="232">
        <f>IF(OR($C9="Non-Labour",$C9="Labour-related"),IF(Inputs!$GT9=$F$1,Inputs!DH9,$F9*N(O9)),$F9*N(O9)*avg_hrs)</f>
        <v>0</v>
      </c>
      <c r="DI9" s="232">
        <f>IF(OR($C9="Non-Labour",$C9="Labour-related"),IF(Inputs!$GT9=$F$1,Inputs!DI9,$F9*N(P9)),$F9*N(P9)*avg_hrs)</f>
        <v>0</v>
      </c>
      <c r="DJ9" s="232">
        <f>IF(OR($C9="Non-Labour",$C9="Labour-related"),IF(Inputs!$GT9=$F$1,Inputs!DJ9,$F9*N(Q9)),$F9*N(Q9)*avg_hrs)</f>
        <v>0</v>
      </c>
      <c r="DK9" s="232">
        <f>IF(OR($C9="Non-Labour",$C9="Labour-related"),IF(Inputs!$GT9=$F$1,Inputs!DK9,$F9*N(R9)),$F9*N(R9)*avg_hrs)</f>
        <v>0</v>
      </c>
      <c r="DL9" s="232">
        <f>IF(OR($C9="Non-Labour",$C9="Labour-related"),IF(Inputs!$GT9=$F$1,Inputs!DL9,$F9*N(S9)),$F9*N(S9)*avg_hrs)</f>
        <v>0</v>
      </c>
      <c r="DM9" s="232">
        <f>IF(OR($C9="Non-Labour",$C9="Labour-related"),IF(Inputs!$GT9=$F$1,Inputs!DM9,$F9*N(T9)),$F9*N(T9)*avg_hrs)</f>
        <v>9053.1185546930137</v>
      </c>
      <c r="DN9" s="232">
        <f>IF(OR($C9="Non-Labour",$C9="Labour-related"),IF(Inputs!$GT9=$F$1,Inputs!DN9,$F9*N(U9)),$F9*N(U9)*avg_hrs)</f>
        <v>9053.1185546930137</v>
      </c>
      <c r="DO9" s="232">
        <f>IF(OR($C9="Non-Labour",$C9="Labour-related"),IF(Inputs!$GT9=$F$1,Inputs!DO9,$F9*N(V9)),$F9*N(V9)*avg_hrs)</f>
        <v>9053.1185546930137</v>
      </c>
      <c r="DP9" s="232">
        <f>IF(OR($C9="Non-Labour",$C9="Labour-related"),IF(Inputs!$GT9=$F$1,Inputs!DP9,$F9*N(W9)),$F9*N(W9)*avg_hrs)</f>
        <v>9053.1185546930137</v>
      </c>
      <c r="DQ9" s="232">
        <f>IF(OR($C9="Non-Labour",$C9="Labour-related"),IF(Inputs!$GT9=$F$1,Inputs!DQ9,$F9*N(X9)),$F9*N(X9)*avg_hrs)</f>
        <v>9053.1185546930137</v>
      </c>
      <c r="DR9" s="232">
        <f>IF(OR($C9="Non-Labour",$C9="Labour-related"),IF(Inputs!$GT9=$F$1,Inputs!DR9,$F9*N(Y9)),$F9*N(Y9)*avg_hrs)</f>
        <v>9053.1185546930137</v>
      </c>
      <c r="DS9" s="232">
        <f>IF(OR($C9="Non-Labour",$C9="Labour-related"),IF(Inputs!$GT9=$F$1,Inputs!DS9,$F9*N(Z9)),$F9*N(Z9)*avg_hrs)</f>
        <v>9053.1185546930137</v>
      </c>
      <c r="DT9" s="232">
        <f>IF(OR($C9="Non-Labour",$C9="Labour-related"),IF(Inputs!$GT9=$F$1,Inputs!DT9,$F9*N(AA9)),$F9*N(AA9)*avg_hrs)</f>
        <v>9053.1185546930137</v>
      </c>
      <c r="DU9" s="232">
        <f>IF(OR($C9="Non-Labour",$C9="Labour-related"),IF(Inputs!$GT9=$F$1,Inputs!DU9,$F9*N(AB9)),$F9*N(AB9)*avg_hrs)</f>
        <v>9053.1185546930137</v>
      </c>
      <c r="DV9" s="232">
        <f>IF(OR($C9="Non-Labour",$C9="Labour-related"),IF(Inputs!$GT9=$F$1,Inputs!DV9,$F9*N(AC9)),$F9*N(AC9)*avg_hrs)</f>
        <v>9053.1185546930137</v>
      </c>
      <c r="DW9" s="232">
        <f>IF(OR($C9="Non-Labour",$C9="Labour-related"),IF(Inputs!$GT9=$F$1,Inputs!DW9,$F9*N(AD9)),$F9*N(AD9)*avg_hrs)</f>
        <v>9053.1185546930137</v>
      </c>
      <c r="DX9" s="232">
        <f>IF(OR($C9="Non-Labour",$C9="Labour-related"),IF(Inputs!$GT9=$F$1,Inputs!DX9,$F9*N(AE9)),$F9*N(AE9)*avg_hrs)</f>
        <v>9053.1185546930137</v>
      </c>
      <c r="DY9" s="232">
        <f>IF(OR($C9="Non-Labour",$C9="Labour-related"),IF(Inputs!$GT9=$F$1,Inputs!DY9,$F9*N(AF9)),$F9*N(AF9)*avg_hrs)</f>
        <v>0</v>
      </c>
      <c r="DZ9" s="232">
        <f>IF(OR($C9="Non-Labour",$C9="Labour-related"),IF(Inputs!$GT9=$F$1,Inputs!DZ9,$F9*N(AG9)),$F9*N(AG9)*avg_hrs)</f>
        <v>0</v>
      </c>
      <c r="EA9" s="232">
        <f>IF(OR($C9="Non-Labour",$C9="Labour-related"),IF(Inputs!$GT9=$F$1,Inputs!EA9,$F9*N(AH9)),$F9*N(AH9)*avg_hrs)</f>
        <v>0</v>
      </c>
      <c r="EB9" s="232">
        <f>IF(OR($C9="Non-Labour",$C9="Labour-related"),IF(Inputs!$GT9=$F$1,Inputs!EB9,$F9*N(AI9)),$F9*N(AI9)*avg_hrs)</f>
        <v>0</v>
      </c>
      <c r="EC9" s="232">
        <f>IF(OR($C9="Non-Labour",$C9="Labour-related"),IF(Inputs!$GT9=$F$1,Inputs!EC9,$F9*N(AJ9)),$F9*N(AJ9)*avg_hrs)</f>
        <v>0</v>
      </c>
      <c r="ED9" s="232">
        <f>IF(OR($C9="Non-Labour",$C9="Labour-related"),IF(Inputs!$GT9=$F$1,Inputs!ED9,$F9*N(AK9)),$F9*N(AK9)*avg_hrs)</f>
        <v>0</v>
      </c>
      <c r="EE9" s="232">
        <f>IF(OR($C9="Non-Labour",$C9="Labour-related"),IF(Inputs!$GT9=$F$1,Inputs!EE9,$F9*N(AL9)),$F9*N(AL9)*avg_hrs)</f>
        <v>0</v>
      </c>
      <c r="EF9" s="232">
        <f>IF(OR($C9="Non-Labour",$C9="Labour-related"),IF(Inputs!$GT9=$F$1,Inputs!EF9,$F9*N(AM9)),$F9*N(AM9)*avg_hrs)</f>
        <v>0</v>
      </c>
      <c r="EG9" s="232">
        <f>IF(OR($C9="Non-Labour",$C9="Labour-related"),IF(Inputs!$GT9=$F$1,Inputs!EG9,$F9*N(AN9)),$F9*N(AN9)*avg_hrs)</f>
        <v>0</v>
      </c>
      <c r="EH9" s="232">
        <f>IF(OR($C9="Non-Labour",$C9="Labour-related"),IF(Inputs!$GT9=$F$1,Inputs!EH9,$F9*N(AO9)),$F9*N(AO9)*avg_hrs)</f>
        <v>0</v>
      </c>
      <c r="EI9" s="232">
        <f>IF(OR($C9="Non-Labour",$C9="Labour-related"),IF(Inputs!$GT9=$F$1,Inputs!EI9,$F9*N(AP9)),$F9*N(AP9)*avg_hrs)</f>
        <v>0</v>
      </c>
      <c r="EJ9" s="232">
        <f>IF(OR($C9="Non-Labour",$C9="Labour-related"),IF(Inputs!$GT9=$F$1,Inputs!EJ9,$F9*N(AQ9)),$F9*N(AQ9)*avg_hrs)</f>
        <v>0</v>
      </c>
      <c r="EK9" s="232">
        <f>IF(OR($C9="Non-Labour",$C9="Labour-related"),IF(Inputs!$GT9=$F$1,Inputs!EK9,$F9*N(AR9)),$F9*N(AR9)*avg_hrs)</f>
        <v>0</v>
      </c>
      <c r="EL9" s="232">
        <f>IF(OR($C9="Non-Labour",$C9="Labour-related"),IF(Inputs!$GT9=$F$1,Inputs!EL9,$F9*N(AS9)),$F9*N(AS9)*avg_hrs)</f>
        <v>0</v>
      </c>
      <c r="EM9" s="232">
        <f>IF(OR($C9="Non-Labour",$C9="Labour-related"),IF(Inputs!$GT9=$F$1,Inputs!EM9,$F9*N(AT9)),$F9*N(AT9)*avg_hrs)</f>
        <v>0</v>
      </c>
      <c r="EN9" s="232">
        <f>IF(OR($C9="Non-Labour",$C9="Labour-related"),IF(Inputs!$GT9=$F$1,Inputs!EN9,$F9*N(AU9)),$F9*N(AU9)*avg_hrs)</f>
        <v>0</v>
      </c>
      <c r="EO9" s="232">
        <f>IF(OR($C9="Non-Labour",$C9="Labour-related"),IF(Inputs!$GT9=$F$1,Inputs!EO9,$F9*N(AV9)),$F9*N(AV9)*avg_hrs)</f>
        <v>0</v>
      </c>
      <c r="EP9" s="232">
        <f>IF(OR($C9="Non-Labour",$C9="Labour-related"),IF(Inputs!$GT9=$F$1,Inputs!EP9,$F9*N(AW9)),$F9*N(AW9)*avg_hrs)</f>
        <v>0</v>
      </c>
      <c r="EQ9" s="232">
        <f>IF(OR($C9="Non-Labour",$C9="Labour-related"),IF(Inputs!$GT9=$F$1,Inputs!EQ9,$F9*N(AX9)),$F9*N(AX9)*avg_hrs)</f>
        <v>0</v>
      </c>
      <c r="ER9" s="232">
        <f>IF(OR($C9="Non-Labour",$C9="Labour-related"),IF(Inputs!$GT9=$F$1,Inputs!ER9,$F9*N(AY9)),$F9*N(AY9)*avg_hrs)</f>
        <v>0</v>
      </c>
      <c r="ES9" s="232">
        <f>IF(OR($C9="Non-Labour",$C9="Labour-related"),IF(Inputs!$GT9=$F$1,Inputs!ES9,$F9*N(AZ9)),$F9*N(AZ9)*avg_hrs)</f>
        <v>0</v>
      </c>
      <c r="ET9" s="232">
        <f>IF(OR($C9="Non-Labour",$C9="Labour-related"),IF(Inputs!$GT9=$F$1,Inputs!ET9,$F9*N(BA9)),$F9*N(BA9)*avg_hrs)</f>
        <v>0</v>
      </c>
      <c r="EU9" s="232">
        <f>IF(OR($C9="Non-Labour",$C9="Labour-related"),IF(Inputs!$GT9=$F$1,Inputs!EU9,$F9*N(BB9)),$F9*N(BB9)*avg_hrs)</f>
        <v>0</v>
      </c>
      <c r="EV9" s="232">
        <f>IF(OR($C9="Non-Labour",$C9="Labour-related"),IF(Inputs!$GT9=$F$1,Inputs!EV9,$F9*N(BC9)),$F9*N(BC9)*avg_hrs)</f>
        <v>0</v>
      </c>
      <c r="EW9" s="232">
        <f>IF(OR($C9="Non-Labour",$C9="Labour-related"),IF(Inputs!$GT9=$F$1,Inputs!EW9,$F9*N(BD9)),$F9*N(BD9)*avg_hrs)</f>
        <v>0</v>
      </c>
      <c r="EX9" s="232">
        <f>IF(OR($C9="Non-Labour",$C9="Labour-related"),IF(Inputs!$GT9=$F$1,Inputs!EX9,$F9*N(BE9)),$F9*N(BE9)*avg_hrs)</f>
        <v>0</v>
      </c>
      <c r="EY9" s="232">
        <f>IF(OR($C9="Non-Labour",$C9="Labour-related"),IF(Inputs!$GT9=$F$1,Inputs!EY9,$F9*N(BF9)),$F9*N(BF9)*avg_hrs)</f>
        <v>0</v>
      </c>
      <c r="EZ9" s="232">
        <f>IF(OR($C9="Non-Labour",$C9="Labour-related"),IF(Inputs!$GT9=$F$1,Inputs!EZ9,$F9*N(BG9)),$F9*N(BG9)*avg_hrs)</f>
        <v>0</v>
      </c>
      <c r="FA9" s="232">
        <f>IF(OR($C9="Non-Labour",$C9="Labour-related"),IF(Inputs!$GT9=$F$1,Inputs!FA9,$F9*N(BH9)),$F9*N(BH9)*avg_hrs)</f>
        <v>0</v>
      </c>
      <c r="FB9" s="232">
        <f>IF(OR($C9="Non-Labour",$C9="Labour-related"),IF(Inputs!$GT9=$F$1,Inputs!FB9,$F9*N(BI9)),$F9*N(BI9)*avg_hrs)</f>
        <v>0</v>
      </c>
      <c r="FC9" s="232">
        <f>IF(OR($C9="Non-Labour",$C9="Labour-related"),IF(Inputs!$GT9=$F$1,Inputs!FC9,$F9*N(BJ9)),$F9*N(BJ9)*avg_hrs)</f>
        <v>0</v>
      </c>
      <c r="FD9" s="232">
        <f>IF(OR($C9="Non-Labour",$C9="Labour-related"),IF(Inputs!$GT9=$F$1,Inputs!FD9,$F9*N(BK9)),$F9*N(BK9)*avg_hrs)</f>
        <v>0</v>
      </c>
      <c r="FE9" s="232">
        <f>IF(OR($C9="Non-Labour",$C9="Labour-related"),IF(Inputs!$GT9=$F$1,Inputs!FE9,$F9*N(BL9)),$F9*N(BL9)*avg_hrs)</f>
        <v>0</v>
      </c>
      <c r="FF9" s="232">
        <f>IF(OR($C9="Non-Labour",$C9="Labour-related"),IF(Inputs!$GT9=$F$1,Inputs!FF9,$F9*N(BM9)),$F9*N(BM9)*avg_hrs)</f>
        <v>0</v>
      </c>
      <c r="FG9" s="232">
        <f>IF(OR($C9="Non-Labour",$C9="Labour-related"),IF(Inputs!$GT9=$F$1,Inputs!FG9,$F9*N(BN9)),$F9*N(BN9)*avg_hrs)</f>
        <v>0</v>
      </c>
      <c r="FH9" s="232">
        <f>IF(OR($C9="Non-Labour",$C9="Labour-related"),IF(Inputs!$GT9=$F$1,Inputs!FH9,$F9*N(BO9)),$F9*N(BO9)*avg_hrs)</f>
        <v>0</v>
      </c>
      <c r="FI9" s="232">
        <f>IF(OR($C9="Non-Labour",$C9="Labour-related"),IF(Inputs!$GT9=$F$1,Inputs!FI9,$F9*N(BP9)),$F9*N(BP9)*avg_hrs)</f>
        <v>0</v>
      </c>
      <c r="FJ9" s="232">
        <f>IF(OR($C9="Non-Labour",$C9="Labour-related"),IF(Inputs!$GT9=$F$1,Inputs!FJ9,$F9*N(BQ9)),$F9*N(BQ9)*avg_hrs)</f>
        <v>0</v>
      </c>
      <c r="FK9" s="232">
        <f>IF(OR($C9="Non-Labour",$C9="Labour-related"),IF(Inputs!$GT9=$F$1,Inputs!FK9,$F9*N(BR9)),$F9*N(BR9)*avg_hrs)</f>
        <v>0</v>
      </c>
      <c r="FL9" s="232">
        <f>IF(OR($C9="Non-Labour",$C9="Labour-related"),IF(Inputs!$GT9=$F$1,Inputs!FL9,$F9*N(BS9)),$F9*N(BS9)*avg_hrs)</f>
        <v>0</v>
      </c>
      <c r="FM9" s="232">
        <f>IF(OR($C9="Non-Labour",$C9="Labour-related"),IF(Inputs!$GT9=$F$1,Inputs!FM9,$F9*N(BT9)),$F9*N(BT9)*avg_hrs)</f>
        <v>0</v>
      </c>
      <c r="FN9" s="232">
        <f>IF(OR($C9="Non-Labour",$C9="Labour-related"),IF(Inputs!$GT9=$F$1,Inputs!FN9,$F9*N(BU9)),$F9*N(BU9)*avg_hrs)</f>
        <v>0</v>
      </c>
      <c r="FO9" s="232">
        <f>IF(OR($C9="Non-Labour",$C9="Labour-related"),IF(Inputs!$GT9=$F$1,Inputs!FO9,$F9*N(BV9)),$F9*N(BV9)*avg_hrs)</f>
        <v>0</v>
      </c>
      <c r="FP9" s="232">
        <f>IF(OR($C9="Non-Labour",$C9="Labour-related"),IF(Inputs!$GT9=$F$1,Inputs!FP9,$F9*N(BW9)),$F9*N(BW9)*avg_hrs)</f>
        <v>0</v>
      </c>
      <c r="FQ9" s="232">
        <f>IF(OR($C9="Non-Labour",$C9="Labour-related"),IF(Inputs!$GT9=$F$1,Inputs!FQ9,$F9*N(BX9)),$F9*N(BX9)*avg_hrs)</f>
        <v>0</v>
      </c>
      <c r="FR9" s="232">
        <f>IF(OR($C9="Non-Labour",$C9="Labour-related"),IF(Inputs!$GT9=$F$1,Inputs!FR9,$F9*N(BY9)),$F9*N(BY9)*avg_hrs)</f>
        <v>0</v>
      </c>
      <c r="FS9" s="232">
        <f>IF(OR($C9="Non-Labour",$C9="Labour-related"),IF(Inputs!$GT9=$F$1,Inputs!FS9,$F9*N(BZ9)),$F9*N(BZ9)*avg_hrs)</f>
        <v>0</v>
      </c>
      <c r="FT9" s="232">
        <f>IF(OR($C9="Non-Labour",$C9="Labour-related"),IF(Inputs!$GT9=$F$1,Inputs!FT9,$F9*N(CA9)),$F9*N(CA9)*avg_hrs)</f>
        <v>0</v>
      </c>
      <c r="FU9" s="232">
        <f>IF(OR($C9="Non-Labour",$C9="Labour-related"),IF(Inputs!$GT9=$F$1,Inputs!FU9,$F9*N(CB9)),$F9*N(CB9)*avg_hrs)</f>
        <v>0</v>
      </c>
      <c r="FV9" s="232">
        <f>IF(OR($C9="Non-Labour",$C9="Labour-related"),IF(Inputs!$GT9=$F$1,Inputs!FV9,$F9*N(CC9)),$F9*N(CC9)*avg_hrs)</f>
        <v>0</v>
      </c>
      <c r="FW9" s="232">
        <f>IF(OR($C9="Non-Labour",$C9="Labour-related"),IF(Inputs!$GT9=$F$1,Inputs!FW9,$F9*N(CD9)),$F9*N(CD9)*avg_hrs)</f>
        <v>0</v>
      </c>
      <c r="FX9" s="232">
        <f>IF(OR($C9="Non-Labour",$C9="Labour-related"),IF(Inputs!$GT9=$F$1,Inputs!FX9,$F9*N(CE9)),$F9*N(CE9)*avg_hrs)</f>
        <v>0</v>
      </c>
      <c r="FY9" s="232">
        <f>IF(OR($C9="Non-Labour",$C9="Labour-related"),IF(Inputs!$GT9=$F$1,Inputs!FY9,$F9*N(CF9)),$F9*N(CF9)*avg_hrs)</f>
        <v>0</v>
      </c>
      <c r="FZ9" s="232">
        <f>IF(OR($C9="Non-Labour",$C9="Labour-related"),IF(Inputs!$GT9=$F$1,Inputs!FZ9,$F9*N(CG9)),$F9*N(CG9)*avg_hrs)</f>
        <v>0</v>
      </c>
      <c r="GA9" s="232">
        <f>IF(OR($C9="Non-Labour",$C9="Labour-related"),IF(Inputs!$GT9=$F$1,Inputs!GA9,$F9*N(CH9)),$F9*N(CH9)*avg_hrs)</f>
        <v>0</v>
      </c>
      <c r="GB9" s="232">
        <f>IF(OR($C9="Non-Labour",$C9="Labour-related"),IF(Inputs!$GT9=$F$1,Inputs!GB9,$F9*N(CI9)),$F9*N(CI9)*avg_hrs)</f>
        <v>0</v>
      </c>
      <c r="GC9" s="232">
        <f>IF(OR($C9="Non-Labour",$C9="Labour-related"),IF(Inputs!$GT9=$F$1,Inputs!GC9,$F9*N(CJ9)),$F9*N(CJ9)*avg_hrs)</f>
        <v>0</v>
      </c>
      <c r="GD9" s="232">
        <f>IF(OR($C9="Non-Labour",$C9="Labour-related"),IF(Inputs!$GT9=$F$1,Inputs!GD9,$F9*N(CK9)),$F9*N(CK9)*avg_hrs)</f>
        <v>0</v>
      </c>
      <c r="GE9" s="232">
        <f>IF(OR($C9="Non-Labour",$C9="Labour-related"),IF(Inputs!$GT9=$F$1,Inputs!GE9,$F9*N(CL9)),$F9*N(CL9)*avg_hrs)</f>
        <v>0</v>
      </c>
      <c r="GF9" s="232">
        <f>IF(OR($C9="Non-Labour",$C9="Labour-related"),IF(Inputs!$GT9=$F$1,Inputs!GF9,$F9*N(CM9)),$F9*N(CM9)*avg_hrs)</f>
        <v>0</v>
      </c>
      <c r="GG9" s="232">
        <f>IF(OR($C9="Non-Labour",$C9="Labour-related"),IF(Inputs!$GT9=$F$1,Inputs!GG9,$F9*N(CN9)),$F9*N(CN9)*avg_hrs)</f>
        <v>0</v>
      </c>
      <c r="GH9" s="232">
        <f>IF(OR($C9="Non-Labour",$C9="Labour-related"),IF(Inputs!$GT9=$F$1,Inputs!GH9,$F9*N(CO9)),$F9*N(CO9)*avg_hrs)</f>
        <v>0</v>
      </c>
      <c r="GI9" s="232">
        <f>IF(OR($C9="Non-Labour",$C9="Labour-related"),IF(Inputs!$GT9=$F$1,Inputs!GI9,$F9*N(CP9)),$F9*N(CP9)*avg_hrs)</f>
        <v>0</v>
      </c>
      <c r="GJ9" s="232">
        <f>IF(OR($C9="Non-Labour",$C9="Labour-related"),IF(Inputs!$GT9=$F$1,Inputs!GJ9,$F9*N(CQ9)),$F9*N(CQ9)*avg_hrs)</f>
        <v>0</v>
      </c>
      <c r="GK9" s="232">
        <f>IF(OR($C9="Non-Labour",$C9="Labour-related"),IF(Inputs!$GT9=$F$1,Inputs!GK9,$F9*N(CR9)),$F9*N(CR9)*avg_hrs)</f>
        <v>0</v>
      </c>
      <c r="GL9" s="232">
        <f>IF(OR($C9="Non-Labour",$C9="Labour-related"),IF(Inputs!$GT9=$F$1,Inputs!GL9,$F9*N(CS9)),$F9*N(CS9)*avg_hrs)</f>
        <v>0</v>
      </c>
      <c r="GM9" s="232">
        <f>IF(OR($C9="Non-Labour",$C9="Labour-related"),IF(Inputs!$GT9=$F$1,Inputs!GM9,$F9*N(CT9)),$F9*N(CT9)*avg_hrs)</f>
        <v>0</v>
      </c>
      <c r="GN9" s="232">
        <f>IF(OR($C9="Non-Labour",$C9="Labour-related"),IF(Inputs!$GT9=$F$1,Inputs!GN9,$F9*N(CU9)),$F9*N(CU9)*avg_hrs)</f>
        <v>0</v>
      </c>
      <c r="GO9" s="232">
        <f>IF(OR($C9="Non-Labour",$C9="Labour-related"),IF(Inputs!$GT9=$F$1,Inputs!GO9,$F9*N(CV9)),$F9*N(CV9)*avg_hrs)</f>
        <v>0</v>
      </c>
      <c r="GP9" s="232">
        <f>IF(OR($C9="Non-Labour",$C9="Labour-related"),IF(Inputs!$GT9=$F$1,Inputs!GP9,$F9*N(CW9)),$F9*N(CW9)*avg_hrs)</f>
        <v>0</v>
      </c>
      <c r="GQ9" s="232">
        <f>IF(OR($C9="Non-Labour",$C9="Labour-related"),IF(Inputs!$GT9=$F$1,Inputs!GQ9,$F9*N(CX9)),$F9*N(CX9)*avg_hrs)</f>
        <v>0</v>
      </c>
      <c r="GR9" s="232">
        <f>IF(OR($C9="Non-Labour",$C9="Labour-related"),IF(Inputs!$GT9=$F$1,Inputs!GR9,$F9*N(CY9)),$F9*N(CY9)*avg_hrs)</f>
        <v>0</v>
      </c>
      <c r="GT9" s="120" t="s">
        <v>207</v>
      </c>
      <c r="GU9" s="272"/>
      <c r="GV9" s="272"/>
      <c r="GW9" s="272"/>
      <c r="GX9" s="232">
        <f t="shared" si="2"/>
        <v>0</v>
      </c>
      <c r="GY9" s="232">
        <f t="shared" si="2"/>
        <v>108637.42265631614</v>
      </c>
      <c r="GZ9" s="232">
        <f t="shared" si="2"/>
        <v>0</v>
      </c>
      <c r="HA9" s="232">
        <f t="shared" si="3"/>
        <v>0</v>
      </c>
      <c r="HB9" s="232">
        <f t="shared" si="4"/>
        <v>0</v>
      </c>
      <c r="HC9" s="232">
        <f t="shared" si="4"/>
        <v>0</v>
      </c>
      <c r="HD9" s="232">
        <f t="shared" si="4"/>
        <v>0</v>
      </c>
      <c r="HE9" s="232">
        <f t="shared" si="4"/>
        <v>0</v>
      </c>
      <c r="HF9" s="232">
        <f t="shared" si="5"/>
        <v>108637.42265631614</v>
      </c>
    </row>
    <row r="10" spans="1:214" hidden="1" x14ac:dyDescent="0.2">
      <c r="A10" s="120" t="str">
        <f>Inputs!A10</f>
        <v>Delivery</v>
      </c>
      <c r="B10" s="120" t="str">
        <f>Inputs!B10</f>
        <v xml:space="preserve">Project Admin </v>
      </c>
      <c r="C10" s="120" t="str">
        <f>Inputs!C10</f>
        <v>Internal Labour</v>
      </c>
      <c r="D10" s="120" t="str">
        <f>Inputs!D10</f>
        <v xml:space="preserve">project management </v>
      </c>
      <c r="E10" s="120" t="str">
        <f>Inputs!E10</f>
        <v>Admin Support Officer (Network Projects)</v>
      </c>
      <c r="F10" s="259">
        <f>IF(Inputs!$GT10=$F$1,Inputs!F10,
CHOOSE(MATCH(Inputs!$GT10,'Key assumptions'!$E$117:$E$119,0),'Key assumptions'!$H$117,'Key assumptions'!$H$118,'Key assumptions'!$H$119)*Inputs!F10)</f>
        <v>165.65912464831803</v>
      </c>
      <c r="G10" s="259">
        <f>IF(Inputs!$GT10=$F$1,Inputs!G10,
CHOOSE(MATCH(Inputs!$GT10,'Key assumptions'!$E$117:$E$119,0),'Key assumptions'!$H$117,'Key assumptions'!$H$118,'Key assumptions'!$H$119)*Inputs!G10)</f>
        <v>0</v>
      </c>
      <c r="H10" s="231">
        <f>Inputs!H10</f>
        <v>0</v>
      </c>
      <c r="I10" s="231">
        <f>Inputs!I10</f>
        <v>0</v>
      </c>
      <c r="J10" s="231">
        <f>Inputs!J10</f>
        <v>0</v>
      </c>
      <c r="K10" s="231">
        <f>Inputs!K10</f>
        <v>0</v>
      </c>
      <c r="L10" s="231">
        <f>Inputs!L10</f>
        <v>0</v>
      </c>
      <c r="M10" s="231">
        <f>Inputs!M10</f>
        <v>0</v>
      </c>
      <c r="N10" s="231">
        <f>Inputs!N10</f>
        <v>0</v>
      </c>
      <c r="O10" s="231">
        <f>Inputs!O10</f>
        <v>0</v>
      </c>
      <c r="P10" s="231">
        <f>Inputs!P10</f>
        <v>0</v>
      </c>
      <c r="Q10" s="231">
        <f>Inputs!Q10</f>
        <v>0</v>
      </c>
      <c r="R10" s="231">
        <f>Inputs!R10</f>
        <v>0</v>
      </c>
      <c r="S10" s="231">
        <f>Inputs!S10</f>
        <v>0</v>
      </c>
      <c r="T10" s="231">
        <f>Inputs!T10</f>
        <v>0.92307692307692335</v>
      </c>
      <c r="U10" s="231">
        <f>Inputs!U10</f>
        <v>0.92307692307692335</v>
      </c>
      <c r="V10" s="231">
        <f>Inputs!V10</f>
        <v>0.92307692307692335</v>
      </c>
      <c r="W10" s="231">
        <f>Inputs!W10</f>
        <v>0.92307692307692335</v>
      </c>
      <c r="X10" s="231">
        <f>Inputs!X10</f>
        <v>0.92307692307692335</v>
      </c>
      <c r="Y10" s="231">
        <f>Inputs!Y10</f>
        <v>0.92307692307692335</v>
      </c>
      <c r="Z10" s="231">
        <f>Inputs!Z10</f>
        <v>0.92307692307692335</v>
      </c>
      <c r="AA10" s="231">
        <f>Inputs!AA10</f>
        <v>0.92307692307692335</v>
      </c>
      <c r="AB10" s="231">
        <f>Inputs!AB10</f>
        <v>0.92307692307692335</v>
      </c>
      <c r="AC10" s="231">
        <f>Inputs!AC10</f>
        <v>0.92307692307692335</v>
      </c>
      <c r="AD10" s="231">
        <f>Inputs!AD10</f>
        <v>0.92307692307692335</v>
      </c>
      <c r="AE10" s="231">
        <f>Inputs!AE10</f>
        <v>0.92307692307692335</v>
      </c>
      <c r="AF10" s="231">
        <f>Inputs!AF10</f>
        <v>0.92307692307692335</v>
      </c>
      <c r="AG10" s="231">
        <f>Inputs!AG10</f>
        <v>0.92307692307692335</v>
      </c>
      <c r="AH10" s="231">
        <f>Inputs!AH10</f>
        <v>0.92307692307692335</v>
      </c>
      <c r="AI10" s="231">
        <f>Inputs!AI10</f>
        <v>0.92307692307692335</v>
      </c>
      <c r="AJ10" s="231">
        <f>Inputs!AJ10</f>
        <v>0.92307692307692335</v>
      </c>
      <c r="AK10" s="231">
        <f>Inputs!AK10</f>
        <v>0.92307692307692335</v>
      </c>
      <c r="AL10" s="231">
        <f>Inputs!AL10</f>
        <v>0.92307692307692335</v>
      </c>
      <c r="AM10" s="231">
        <f>Inputs!AM10</f>
        <v>0.92307692307692335</v>
      </c>
      <c r="AN10" s="231">
        <f>Inputs!AN10</f>
        <v>0.92307692307692335</v>
      </c>
      <c r="AO10" s="231">
        <f>Inputs!AO10</f>
        <v>0.92307692307692335</v>
      </c>
      <c r="AP10" s="231">
        <f>Inputs!AP10</f>
        <v>0.92307692307692335</v>
      </c>
      <c r="AQ10" s="231">
        <f>Inputs!AQ10</f>
        <v>0.92307692307692335</v>
      </c>
      <c r="AR10" s="231">
        <f>Inputs!AR10</f>
        <v>0.92307692307692335</v>
      </c>
      <c r="AS10" s="231">
        <f>Inputs!AS10</f>
        <v>0.92307692307692335</v>
      </c>
      <c r="AT10" s="231">
        <f>Inputs!AT10</f>
        <v>0.92307692307692335</v>
      </c>
      <c r="AU10" s="231">
        <f>Inputs!AU10</f>
        <v>0.92307692307692335</v>
      </c>
      <c r="AV10" s="231">
        <f>Inputs!AV10</f>
        <v>0.92307692307692335</v>
      </c>
      <c r="AW10" s="231">
        <f>Inputs!AW10</f>
        <v>0.92307692307692335</v>
      </c>
      <c r="AX10" s="231">
        <f>Inputs!AX10</f>
        <v>0.92307692307692335</v>
      </c>
      <c r="AY10" s="231">
        <f>Inputs!AY10</f>
        <v>0.92307692307692335</v>
      </c>
      <c r="AZ10" s="231">
        <f>Inputs!AZ10</f>
        <v>0.92307692307692335</v>
      </c>
      <c r="BA10" s="231">
        <f>Inputs!BA10</f>
        <v>0.92307692307692335</v>
      </c>
      <c r="BB10" s="231">
        <f>Inputs!BB10</f>
        <v>0.92307692307692335</v>
      </c>
      <c r="BC10" s="231">
        <f>Inputs!BC10</f>
        <v>0.92307692307692335</v>
      </c>
      <c r="BD10" s="231">
        <f>Inputs!BD10</f>
        <v>0.92307692307692335</v>
      </c>
      <c r="BE10" s="231">
        <f>Inputs!BE10</f>
        <v>0.92307692307692335</v>
      </c>
      <c r="BF10" s="231">
        <f>Inputs!BF10</f>
        <v>0.92307692307692335</v>
      </c>
      <c r="BG10" s="231">
        <f>Inputs!BG10</f>
        <v>0.92307692307692335</v>
      </c>
      <c r="BH10" s="231">
        <f>Inputs!BH10</f>
        <v>0.92307692307692335</v>
      </c>
      <c r="BI10" s="231">
        <f>Inputs!BI10</f>
        <v>0.92307692307692335</v>
      </c>
      <c r="BJ10" s="231">
        <f>Inputs!BJ10</f>
        <v>0.92307692307692335</v>
      </c>
      <c r="BK10" s="231">
        <f>Inputs!BK10</f>
        <v>0.92307692307692335</v>
      </c>
      <c r="BL10" s="231">
        <f>Inputs!BL10</f>
        <v>0.92307692307692335</v>
      </c>
      <c r="BM10" s="231">
        <f>Inputs!BM10</f>
        <v>0.92307692307692335</v>
      </c>
      <c r="BN10" s="231">
        <f>Inputs!BN10</f>
        <v>0.92307692307692335</v>
      </c>
      <c r="BO10" s="231">
        <f>Inputs!BO10</f>
        <v>0.92307692307692335</v>
      </c>
      <c r="BP10" s="231">
        <f>Inputs!BP10</f>
        <v>0.76923076923076938</v>
      </c>
      <c r="BQ10" s="231">
        <f>Inputs!BQ10</f>
        <v>0.76923076923076938</v>
      </c>
      <c r="BR10" s="231">
        <f>Inputs!BR10</f>
        <v>0.76923076923076938</v>
      </c>
      <c r="BS10" s="231">
        <f>Inputs!BS10</f>
        <v>0.76923076923076938</v>
      </c>
      <c r="BT10" s="231">
        <f>Inputs!BT10</f>
        <v>0.76923076923076938</v>
      </c>
      <c r="BU10" s="231">
        <f>Inputs!BU10</f>
        <v>0.76923076923076938</v>
      </c>
      <c r="BV10" s="231">
        <f>Inputs!BV10</f>
        <v>0.76923076923076938</v>
      </c>
      <c r="BW10" s="231">
        <f>Inputs!BW10</f>
        <v>0.76923076923076938</v>
      </c>
      <c r="BX10" s="231">
        <f>Inputs!BX10</f>
        <v>0.76923076923076938</v>
      </c>
      <c r="BY10" s="231">
        <f>Inputs!BY10</f>
        <v>0.76923076923076938</v>
      </c>
      <c r="BZ10" s="231">
        <f>Inputs!BZ10</f>
        <v>0.76923076923076938</v>
      </c>
      <c r="CA10" s="231">
        <f>Inputs!CA10</f>
        <v>0.76923076923076938</v>
      </c>
      <c r="CB10" s="231">
        <f>Inputs!CB10</f>
        <v>0</v>
      </c>
      <c r="CC10" s="231">
        <f>Inputs!CC10</f>
        <v>0</v>
      </c>
      <c r="CD10" s="231">
        <f>Inputs!CD10</f>
        <v>0</v>
      </c>
      <c r="CE10" s="231">
        <f>Inputs!CE10</f>
        <v>0</v>
      </c>
      <c r="CF10" s="231">
        <f>Inputs!CF10</f>
        <v>0</v>
      </c>
      <c r="CG10" s="231">
        <f>Inputs!CG10</f>
        <v>0</v>
      </c>
      <c r="CH10" s="231">
        <f>Inputs!CH10</f>
        <v>0</v>
      </c>
      <c r="CI10" s="231">
        <f>Inputs!CI10</f>
        <v>0</v>
      </c>
      <c r="CJ10" s="231">
        <f>Inputs!CJ10</f>
        <v>0</v>
      </c>
      <c r="CK10" s="231">
        <f>Inputs!CK10</f>
        <v>0</v>
      </c>
      <c r="CL10" s="231">
        <f>Inputs!CL10</f>
        <v>0</v>
      </c>
      <c r="CM10" s="231">
        <f>Inputs!CM10</f>
        <v>0</v>
      </c>
      <c r="CN10" s="231">
        <f>Inputs!CN10</f>
        <v>0</v>
      </c>
      <c r="CO10" s="231">
        <f>Inputs!CO10</f>
        <v>0</v>
      </c>
      <c r="CP10" s="231">
        <f>Inputs!CP10</f>
        <v>0</v>
      </c>
      <c r="CQ10" s="231">
        <f>Inputs!CQ10</f>
        <v>0</v>
      </c>
      <c r="CR10" s="231">
        <f>Inputs!CR10</f>
        <v>0</v>
      </c>
      <c r="CS10" s="231">
        <f>Inputs!CS10</f>
        <v>0</v>
      </c>
      <c r="CT10" s="231">
        <f>Inputs!CT10</f>
        <v>0</v>
      </c>
      <c r="CU10" s="231">
        <f>Inputs!CU10</f>
        <v>0</v>
      </c>
      <c r="CV10" s="231">
        <f>Inputs!CV10</f>
        <v>0</v>
      </c>
      <c r="CW10" s="231">
        <f>Inputs!CW10</f>
        <v>0</v>
      </c>
      <c r="CX10" s="231">
        <f>Inputs!CX10</f>
        <v>0</v>
      </c>
      <c r="CY10" s="231">
        <f>Inputs!CY10</f>
        <v>0</v>
      </c>
      <c r="DA10" s="232">
        <f>IF(OR($C10="Non-Labour",$C10="Labour-related"),IF(Inputs!$GT10=$F$1,Inputs!DA10,$F10*N(H10)),$F10*N(H10)*avg_hrs)</f>
        <v>0</v>
      </c>
      <c r="DB10" s="232">
        <f>IF(OR($C10="Non-Labour",$C10="Labour-related"),IF(Inputs!$GT10=$F$1,Inputs!DB10,$F10*N(I10)),$F10*N(I10)*avg_hrs)</f>
        <v>0</v>
      </c>
      <c r="DC10" s="232">
        <f>IF(OR($C10="Non-Labour",$C10="Labour-related"),IF(Inputs!$GT10=$F$1,Inputs!DC10,$F10*N(J10)),$F10*N(J10)*avg_hrs)</f>
        <v>0</v>
      </c>
      <c r="DD10" s="232">
        <f>IF(OR($C10="Non-Labour",$C10="Labour-related"),IF(Inputs!$GT10=$F$1,Inputs!DD10,$F10*N(K10)),$F10*N(K10)*avg_hrs)</f>
        <v>0</v>
      </c>
      <c r="DE10" s="232">
        <f>IF(OR($C10="Non-Labour",$C10="Labour-related"),IF(Inputs!$GT10=$F$1,Inputs!DE10,$F10*N(L10)),$F10*N(L10)*avg_hrs)</f>
        <v>0</v>
      </c>
      <c r="DF10" s="232">
        <f>IF(OR($C10="Non-Labour",$C10="Labour-related"),IF(Inputs!$GT10=$F$1,Inputs!DF10,$F10*N(M10)),$F10*N(M10)*avg_hrs)</f>
        <v>0</v>
      </c>
      <c r="DG10" s="232">
        <f>IF(OR($C10="Non-Labour",$C10="Labour-related"),IF(Inputs!$GT10=$F$1,Inputs!DG10,$F10*N(N10)),$F10*N(N10)*avg_hrs)</f>
        <v>0</v>
      </c>
      <c r="DH10" s="232">
        <f>IF(OR($C10="Non-Labour",$C10="Labour-related"),IF(Inputs!$GT10=$F$1,Inputs!DH10,$F10*N(O10)),$F10*N(O10)*avg_hrs)</f>
        <v>0</v>
      </c>
      <c r="DI10" s="232">
        <f>IF(OR($C10="Non-Labour",$C10="Labour-related"),IF(Inputs!$GT10=$F$1,Inputs!DI10,$F10*N(P10)),$F10*N(P10)*avg_hrs)</f>
        <v>0</v>
      </c>
      <c r="DJ10" s="232">
        <f>IF(OR($C10="Non-Labour",$C10="Labour-related"),IF(Inputs!$GT10=$F$1,Inputs!DJ10,$F10*N(Q10)),$F10*N(Q10)*avg_hrs)</f>
        <v>0</v>
      </c>
      <c r="DK10" s="232">
        <f>IF(OR($C10="Non-Labour",$C10="Labour-related"),IF(Inputs!$GT10=$F$1,Inputs!DK10,$F10*N(R10)),$F10*N(R10)*avg_hrs)</f>
        <v>0</v>
      </c>
      <c r="DL10" s="232">
        <f>IF(OR($C10="Non-Labour",$C10="Labour-related"),IF(Inputs!$GT10=$F$1,Inputs!DL10,$F10*N(S10)),$F10*N(S10)*avg_hrs)</f>
        <v>0</v>
      </c>
      <c r="DM10" s="232">
        <f>IF(OR($C10="Non-Labour",$C10="Labour-related"),IF(Inputs!$GT10=$F$1,Inputs!DM10,$F10*N(T10)),$F10*N(T10)*avg_hrs)</f>
        <v>22937.417258997888</v>
      </c>
      <c r="DN10" s="232">
        <f>IF(OR($C10="Non-Labour",$C10="Labour-related"),IF(Inputs!$GT10=$F$1,Inputs!DN10,$F10*N(U10)),$F10*N(U10)*avg_hrs)</f>
        <v>22937.417258997888</v>
      </c>
      <c r="DO10" s="232">
        <f>IF(OR($C10="Non-Labour",$C10="Labour-related"),IF(Inputs!$GT10=$F$1,Inputs!DO10,$F10*N(V10)),$F10*N(V10)*avg_hrs)</f>
        <v>22937.417258997888</v>
      </c>
      <c r="DP10" s="232">
        <f>IF(OR($C10="Non-Labour",$C10="Labour-related"),IF(Inputs!$GT10=$F$1,Inputs!DP10,$F10*N(W10)),$F10*N(W10)*avg_hrs)</f>
        <v>22937.417258997888</v>
      </c>
      <c r="DQ10" s="232">
        <f>IF(OR($C10="Non-Labour",$C10="Labour-related"),IF(Inputs!$GT10=$F$1,Inputs!DQ10,$F10*N(X10)),$F10*N(X10)*avg_hrs)</f>
        <v>22937.417258997888</v>
      </c>
      <c r="DR10" s="232">
        <f>IF(OR($C10="Non-Labour",$C10="Labour-related"),IF(Inputs!$GT10=$F$1,Inputs!DR10,$F10*N(Y10)),$F10*N(Y10)*avg_hrs)</f>
        <v>22937.417258997888</v>
      </c>
      <c r="DS10" s="232">
        <f>IF(OR($C10="Non-Labour",$C10="Labour-related"),IF(Inputs!$GT10=$F$1,Inputs!DS10,$F10*N(Z10)),$F10*N(Z10)*avg_hrs)</f>
        <v>22937.417258997888</v>
      </c>
      <c r="DT10" s="232">
        <f>IF(OR($C10="Non-Labour",$C10="Labour-related"),IF(Inputs!$GT10=$F$1,Inputs!DT10,$F10*N(AA10)),$F10*N(AA10)*avg_hrs)</f>
        <v>22937.417258997888</v>
      </c>
      <c r="DU10" s="232">
        <f>IF(OR($C10="Non-Labour",$C10="Labour-related"),IF(Inputs!$GT10=$F$1,Inputs!DU10,$F10*N(AB10)),$F10*N(AB10)*avg_hrs)</f>
        <v>22937.417258997888</v>
      </c>
      <c r="DV10" s="232">
        <f>IF(OR($C10="Non-Labour",$C10="Labour-related"),IF(Inputs!$GT10=$F$1,Inputs!DV10,$F10*N(AC10)),$F10*N(AC10)*avg_hrs)</f>
        <v>22937.417258997888</v>
      </c>
      <c r="DW10" s="232">
        <f>IF(OR($C10="Non-Labour",$C10="Labour-related"),IF(Inputs!$GT10=$F$1,Inputs!DW10,$F10*N(AD10)),$F10*N(AD10)*avg_hrs)</f>
        <v>22937.417258997888</v>
      </c>
      <c r="DX10" s="232">
        <f>IF(OR($C10="Non-Labour",$C10="Labour-related"),IF(Inputs!$GT10=$F$1,Inputs!DX10,$F10*N(AE10)),$F10*N(AE10)*avg_hrs)</f>
        <v>22937.417258997888</v>
      </c>
      <c r="DY10" s="232">
        <f>IF(OR($C10="Non-Labour",$C10="Labour-related"),IF(Inputs!$GT10=$F$1,Inputs!DY10,$F10*N(AF10)),$F10*N(AF10)*avg_hrs)</f>
        <v>22937.417258997888</v>
      </c>
      <c r="DZ10" s="232">
        <f>IF(OR($C10="Non-Labour",$C10="Labour-related"),IF(Inputs!$GT10=$F$1,Inputs!DZ10,$F10*N(AG10)),$F10*N(AG10)*avg_hrs)</f>
        <v>22937.417258997888</v>
      </c>
      <c r="EA10" s="232">
        <f>IF(OR($C10="Non-Labour",$C10="Labour-related"),IF(Inputs!$GT10=$F$1,Inputs!EA10,$F10*N(AH10)),$F10*N(AH10)*avg_hrs)</f>
        <v>22937.417258997888</v>
      </c>
      <c r="EB10" s="232">
        <f>IF(OR($C10="Non-Labour",$C10="Labour-related"),IF(Inputs!$GT10=$F$1,Inputs!EB10,$F10*N(AI10)),$F10*N(AI10)*avg_hrs)</f>
        <v>22937.417258997888</v>
      </c>
      <c r="EC10" s="232">
        <f>IF(OR($C10="Non-Labour",$C10="Labour-related"),IF(Inputs!$GT10=$F$1,Inputs!EC10,$F10*N(AJ10)),$F10*N(AJ10)*avg_hrs)</f>
        <v>22937.417258997888</v>
      </c>
      <c r="ED10" s="232">
        <f>IF(OR($C10="Non-Labour",$C10="Labour-related"),IF(Inputs!$GT10=$F$1,Inputs!ED10,$F10*N(AK10)),$F10*N(AK10)*avg_hrs)</f>
        <v>22937.417258997888</v>
      </c>
      <c r="EE10" s="232">
        <f>IF(OR($C10="Non-Labour",$C10="Labour-related"),IF(Inputs!$GT10=$F$1,Inputs!EE10,$F10*N(AL10)),$F10*N(AL10)*avg_hrs)</f>
        <v>22937.417258997888</v>
      </c>
      <c r="EF10" s="232">
        <f>IF(OR($C10="Non-Labour",$C10="Labour-related"),IF(Inputs!$GT10=$F$1,Inputs!EF10,$F10*N(AM10)),$F10*N(AM10)*avg_hrs)</f>
        <v>22937.417258997888</v>
      </c>
      <c r="EG10" s="232">
        <f>IF(OR($C10="Non-Labour",$C10="Labour-related"),IF(Inputs!$GT10=$F$1,Inputs!EG10,$F10*N(AN10)),$F10*N(AN10)*avg_hrs)</f>
        <v>22937.417258997888</v>
      </c>
      <c r="EH10" s="232">
        <f>IF(OR($C10="Non-Labour",$C10="Labour-related"),IF(Inputs!$GT10=$F$1,Inputs!EH10,$F10*N(AO10)),$F10*N(AO10)*avg_hrs)</f>
        <v>22937.417258997888</v>
      </c>
      <c r="EI10" s="232">
        <f>IF(OR($C10="Non-Labour",$C10="Labour-related"),IF(Inputs!$GT10=$F$1,Inputs!EI10,$F10*N(AP10)),$F10*N(AP10)*avg_hrs)</f>
        <v>22937.417258997888</v>
      </c>
      <c r="EJ10" s="232">
        <f>IF(OR($C10="Non-Labour",$C10="Labour-related"),IF(Inputs!$GT10=$F$1,Inputs!EJ10,$F10*N(AQ10)),$F10*N(AQ10)*avg_hrs)</f>
        <v>22937.417258997888</v>
      </c>
      <c r="EK10" s="232">
        <f>IF(OR($C10="Non-Labour",$C10="Labour-related"),IF(Inputs!$GT10=$F$1,Inputs!EK10,$F10*N(AR10)),$F10*N(AR10)*avg_hrs)</f>
        <v>22937.417258997888</v>
      </c>
      <c r="EL10" s="232">
        <f>IF(OR($C10="Non-Labour",$C10="Labour-related"),IF(Inputs!$GT10=$F$1,Inputs!EL10,$F10*N(AS10)),$F10*N(AS10)*avg_hrs)</f>
        <v>22937.417258997888</v>
      </c>
      <c r="EM10" s="232">
        <f>IF(OR($C10="Non-Labour",$C10="Labour-related"),IF(Inputs!$GT10=$F$1,Inputs!EM10,$F10*N(AT10)),$F10*N(AT10)*avg_hrs)</f>
        <v>22937.417258997888</v>
      </c>
      <c r="EN10" s="232">
        <f>IF(OR($C10="Non-Labour",$C10="Labour-related"),IF(Inputs!$GT10=$F$1,Inputs!EN10,$F10*N(AU10)),$F10*N(AU10)*avg_hrs)</f>
        <v>22937.417258997888</v>
      </c>
      <c r="EO10" s="232">
        <f>IF(OR($C10="Non-Labour",$C10="Labour-related"),IF(Inputs!$GT10=$F$1,Inputs!EO10,$F10*N(AV10)),$F10*N(AV10)*avg_hrs)</f>
        <v>22937.417258997888</v>
      </c>
      <c r="EP10" s="232">
        <f>IF(OR($C10="Non-Labour",$C10="Labour-related"),IF(Inputs!$GT10=$F$1,Inputs!EP10,$F10*N(AW10)),$F10*N(AW10)*avg_hrs)</f>
        <v>22937.417258997888</v>
      </c>
      <c r="EQ10" s="232">
        <f>IF(OR($C10="Non-Labour",$C10="Labour-related"),IF(Inputs!$GT10=$F$1,Inputs!EQ10,$F10*N(AX10)),$F10*N(AX10)*avg_hrs)</f>
        <v>22937.417258997888</v>
      </c>
      <c r="ER10" s="232">
        <f>IF(OR($C10="Non-Labour",$C10="Labour-related"),IF(Inputs!$GT10=$F$1,Inputs!ER10,$F10*N(AY10)),$F10*N(AY10)*avg_hrs)</f>
        <v>22937.417258997888</v>
      </c>
      <c r="ES10" s="232">
        <f>IF(OR($C10="Non-Labour",$C10="Labour-related"),IF(Inputs!$GT10=$F$1,Inputs!ES10,$F10*N(AZ10)),$F10*N(AZ10)*avg_hrs)</f>
        <v>22937.417258997888</v>
      </c>
      <c r="ET10" s="232">
        <f>IF(OR($C10="Non-Labour",$C10="Labour-related"),IF(Inputs!$GT10=$F$1,Inputs!ET10,$F10*N(BA10)),$F10*N(BA10)*avg_hrs)</f>
        <v>22937.417258997888</v>
      </c>
      <c r="EU10" s="232">
        <f>IF(OR($C10="Non-Labour",$C10="Labour-related"),IF(Inputs!$GT10=$F$1,Inputs!EU10,$F10*N(BB10)),$F10*N(BB10)*avg_hrs)</f>
        <v>22937.417258997888</v>
      </c>
      <c r="EV10" s="232">
        <f>IF(OR($C10="Non-Labour",$C10="Labour-related"),IF(Inputs!$GT10=$F$1,Inputs!EV10,$F10*N(BC10)),$F10*N(BC10)*avg_hrs)</f>
        <v>22937.417258997888</v>
      </c>
      <c r="EW10" s="232">
        <f>IF(OR($C10="Non-Labour",$C10="Labour-related"),IF(Inputs!$GT10=$F$1,Inputs!EW10,$F10*N(BD10)),$F10*N(BD10)*avg_hrs)</f>
        <v>22937.417258997888</v>
      </c>
      <c r="EX10" s="232">
        <f>IF(OR($C10="Non-Labour",$C10="Labour-related"),IF(Inputs!$GT10=$F$1,Inputs!EX10,$F10*N(BE10)),$F10*N(BE10)*avg_hrs)</f>
        <v>22937.417258997888</v>
      </c>
      <c r="EY10" s="232">
        <f>IF(OR($C10="Non-Labour",$C10="Labour-related"),IF(Inputs!$GT10=$F$1,Inputs!EY10,$F10*N(BF10)),$F10*N(BF10)*avg_hrs)</f>
        <v>22937.417258997888</v>
      </c>
      <c r="EZ10" s="232">
        <f>IF(OR($C10="Non-Labour",$C10="Labour-related"),IF(Inputs!$GT10=$F$1,Inputs!EZ10,$F10*N(BG10)),$F10*N(BG10)*avg_hrs)</f>
        <v>22937.417258997888</v>
      </c>
      <c r="FA10" s="232">
        <f>IF(OR($C10="Non-Labour",$C10="Labour-related"),IF(Inputs!$GT10=$F$1,Inputs!FA10,$F10*N(BH10)),$F10*N(BH10)*avg_hrs)</f>
        <v>22937.417258997888</v>
      </c>
      <c r="FB10" s="232">
        <f>IF(OR($C10="Non-Labour",$C10="Labour-related"),IF(Inputs!$GT10=$F$1,Inputs!FB10,$F10*N(BI10)),$F10*N(BI10)*avg_hrs)</f>
        <v>22937.417258997888</v>
      </c>
      <c r="FC10" s="232">
        <f>IF(OR($C10="Non-Labour",$C10="Labour-related"),IF(Inputs!$GT10=$F$1,Inputs!FC10,$F10*N(BJ10)),$F10*N(BJ10)*avg_hrs)</f>
        <v>22937.417258997888</v>
      </c>
      <c r="FD10" s="232">
        <f>IF(OR($C10="Non-Labour",$C10="Labour-related"),IF(Inputs!$GT10=$F$1,Inputs!FD10,$F10*N(BK10)),$F10*N(BK10)*avg_hrs)</f>
        <v>22937.417258997888</v>
      </c>
      <c r="FE10" s="232">
        <f>IF(OR($C10="Non-Labour",$C10="Labour-related"),IF(Inputs!$GT10=$F$1,Inputs!FE10,$F10*N(BL10)),$F10*N(BL10)*avg_hrs)</f>
        <v>22937.417258997888</v>
      </c>
      <c r="FF10" s="232">
        <f>IF(OR($C10="Non-Labour",$C10="Labour-related"),IF(Inputs!$GT10=$F$1,Inputs!FF10,$F10*N(BM10)),$F10*N(BM10)*avg_hrs)</f>
        <v>22937.417258997888</v>
      </c>
      <c r="FG10" s="232">
        <f>IF(OR($C10="Non-Labour",$C10="Labour-related"),IF(Inputs!$GT10=$F$1,Inputs!FG10,$F10*N(BN10)),$F10*N(BN10)*avg_hrs)</f>
        <v>22937.417258997888</v>
      </c>
      <c r="FH10" s="232">
        <f>IF(OR($C10="Non-Labour",$C10="Labour-related"),IF(Inputs!$GT10=$F$1,Inputs!FH10,$F10*N(BO10)),$F10*N(BO10)*avg_hrs)</f>
        <v>22937.417258997888</v>
      </c>
      <c r="FI10" s="232">
        <f>IF(OR($C10="Non-Labour",$C10="Labour-related"),IF(Inputs!$GT10=$F$1,Inputs!FI10,$F10*N(BP10)),$F10*N(BP10)*avg_hrs)</f>
        <v>19114.514382498237</v>
      </c>
      <c r="FJ10" s="232">
        <f>IF(OR($C10="Non-Labour",$C10="Labour-related"),IF(Inputs!$GT10=$F$1,Inputs!FJ10,$F10*N(BQ10)),$F10*N(BQ10)*avg_hrs)</f>
        <v>19114.514382498237</v>
      </c>
      <c r="FK10" s="232">
        <f>IF(OR($C10="Non-Labour",$C10="Labour-related"),IF(Inputs!$GT10=$F$1,Inputs!FK10,$F10*N(BR10)),$F10*N(BR10)*avg_hrs)</f>
        <v>19114.514382498237</v>
      </c>
      <c r="FL10" s="232">
        <f>IF(OR($C10="Non-Labour",$C10="Labour-related"),IF(Inputs!$GT10=$F$1,Inputs!FL10,$F10*N(BS10)),$F10*N(BS10)*avg_hrs)</f>
        <v>19114.514382498237</v>
      </c>
      <c r="FM10" s="232">
        <f>IF(OR($C10="Non-Labour",$C10="Labour-related"),IF(Inputs!$GT10=$F$1,Inputs!FM10,$F10*N(BT10)),$F10*N(BT10)*avg_hrs)</f>
        <v>19114.514382498237</v>
      </c>
      <c r="FN10" s="232">
        <f>IF(OR($C10="Non-Labour",$C10="Labour-related"),IF(Inputs!$GT10=$F$1,Inputs!FN10,$F10*N(BU10)),$F10*N(BU10)*avg_hrs)</f>
        <v>19114.514382498237</v>
      </c>
      <c r="FO10" s="232">
        <f>IF(OR($C10="Non-Labour",$C10="Labour-related"),IF(Inputs!$GT10=$F$1,Inputs!FO10,$F10*N(BV10)),$F10*N(BV10)*avg_hrs)</f>
        <v>19114.514382498237</v>
      </c>
      <c r="FP10" s="232">
        <f>IF(OR($C10="Non-Labour",$C10="Labour-related"),IF(Inputs!$GT10=$F$1,Inputs!FP10,$F10*N(BW10)),$F10*N(BW10)*avg_hrs)</f>
        <v>19114.514382498237</v>
      </c>
      <c r="FQ10" s="232">
        <f>IF(OR($C10="Non-Labour",$C10="Labour-related"),IF(Inputs!$GT10=$F$1,Inputs!FQ10,$F10*N(BX10)),$F10*N(BX10)*avg_hrs)</f>
        <v>19114.514382498237</v>
      </c>
      <c r="FR10" s="232">
        <f>IF(OR($C10="Non-Labour",$C10="Labour-related"),IF(Inputs!$GT10=$F$1,Inputs!FR10,$F10*N(BY10)),$F10*N(BY10)*avg_hrs)</f>
        <v>19114.514382498237</v>
      </c>
      <c r="FS10" s="232">
        <f>IF(OR($C10="Non-Labour",$C10="Labour-related"),IF(Inputs!$GT10=$F$1,Inputs!FS10,$F10*N(BZ10)),$F10*N(BZ10)*avg_hrs)</f>
        <v>19114.514382498237</v>
      </c>
      <c r="FT10" s="232">
        <f>IF(OR($C10="Non-Labour",$C10="Labour-related"),IF(Inputs!$GT10=$F$1,Inputs!FT10,$F10*N(CA10)),$F10*N(CA10)*avg_hrs)</f>
        <v>19114.514382498237</v>
      </c>
      <c r="FU10" s="232">
        <f>IF(OR($C10="Non-Labour",$C10="Labour-related"),IF(Inputs!$GT10=$F$1,Inputs!FU10,$F10*N(CB10)),$F10*N(CB10)*avg_hrs)</f>
        <v>0</v>
      </c>
      <c r="FV10" s="232">
        <f>IF(OR($C10="Non-Labour",$C10="Labour-related"),IF(Inputs!$GT10=$F$1,Inputs!FV10,$F10*N(CC10)),$F10*N(CC10)*avg_hrs)</f>
        <v>0</v>
      </c>
      <c r="FW10" s="232">
        <f>IF(OR($C10="Non-Labour",$C10="Labour-related"),IF(Inputs!$GT10=$F$1,Inputs!FW10,$F10*N(CD10)),$F10*N(CD10)*avg_hrs)</f>
        <v>0</v>
      </c>
      <c r="FX10" s="232">
        <f>IF(OR($C10="Non-Labour",$C10="Labour-related"),IF(Inputs!$GT10=$F$1,Inputs!FX10,$F10*N(CE10)),$F10*N(CE10)*avg_hrs)</f>
        <v>0</v>
      </c>
      <c r="FY10" s="232">
        <f>IF(OR($C10="Non-Labour",$C10="Labour-related"),IF(Inputs!$GT10=$F$1,Inputs!FY10,$F10*N(CF10)),$F10*N(CF10)*avg_hrs)</f>
        <v>0</v>
      </c>
      <c r="FZ10" s="232">
        <f>IF(OR($C10="Non-Labour",$C10="Labour-related"),IF(Inputs!$GT10=$F$1,Inputs!FZ10,$F10*N(CG10)),$F10*N(CG10)*avg_hrs)</f>
        <v>0</v>
      </c>
      <c r="GA10" s="232">
        <f>IF(OR($C10="Non-Labour",$C10="Labour-related"),IF(Inputs!$GT10=$F$1,Inputs!GA10,$F10*N(CH10)),$F10*N(CH10)*avg_hrs)</f>
        <v>0</v>
      </c>
      <c r="GB10" s="232">
        <f>IF(OR($C10="Non-Labour",$C10="Labour-related"),IF(Inputs!$GT10=$F$1,Inputs!GB10,$F10*N(CI10)),$F10*N(CI10)*avg_hrs)</f>
        <v>0</v>
      </c>
      <c r="GC10" s="232">
        <f>IF(OR($C10="Non-Labour",$C10="Labour-related"),IF(Inputs!$GT10=$F$1,Inputs!GC10,$F10*N(CJ10)),$F10*N(CJ10)*avg_hrs)</f>
        <v>0</v>
      </c>
      <c r="GD10" s="232">
        <f>IF(OR($C10="Non-Labour",$C10="Labour-related"),IF(Inputs!$GT10=$F$1,Inputs!GD10,$F10*N(CK10)),$F10*N(CK10)*avg_hrs)</f>
        <v>0</v>
      </c>
      <c r="GE10" s="232">
        <f>IF(OR($C10="Non-Labour",$C10="Labour-related"),IF(Inputs!$GT10=$F$1,Inputs!GE10,$F10*N(CL10)),$F10*N(CL10)*avg_hrs)</f>
        <v>0</v>
      </c>
      <c r="GF10" s="232">
        <f>IF(OR($C10="Non-Labour",$C10="Labour-related"),IF(Inputs!$GT10=$F$1,Inputs!GF10,$F10*N(CM10)),$F10*N(CM10)*avg_hrs)</f>
        <v>0</v>
      </c>
      <c r="GG10" s="232">
        <f>IF(OR($C10="Non-Labour",$C10="Labour-related"),IF(Inputs!$GT10=$F$1,Inputs!GG10,$F10*N(CN10)),$F10*N(CN10)*avg_hrs)</f>
        <v>0</v>
      </c>
      <c r="GH10" s="232">
        <f>IF(OR($C10="Non-Labour",$C10="Labour-related"),IF(Inputs!$GT10=$F$1,Inputs!GH10,$F10*N(CO10)),$F10*N(CO10)*avg_hrs)</f>
        <v>0</v>
      </c>
      <c r="GI10" s="232">
        <f>IF(OR($C10="Non-Labour",$C10="Labour-related"),IF(Inputs!$GT10=$F$1,Inputs!GI10,$F10*N(CP10)),$F10*N(CP10)*avg_hrs)</f>
        <v>0</v>
      </c>
      <c r="GJ10" s="232">
        <f>IF(OR($C10="Non-Labour",$C10="Labour-related"),IF(Inputs!$GT10=$F$1,Inputs!GJ10,$F10*N(CQ10)),$F10*N(CQ10)*avg_hrs)</f>
        <v>0</v>
      </c>
      <c r="GK10" s="232">
        <f>IF(OR($C10="Non-Labour",$C10="Labour-related"),IF(Inputs!$GT10=$F$1,Inputs!GK10,$F10*N(CR10)),$F10*N(CR10)*avg_hrs)</f>
        <v>0</v>
      </c>
      <c r="GL10" s="232">
        <f>IF(OR($C10="Non-Labour",$C10="Labour-related"),IF(Inputs!$GT10=$F$1,Inputs!GL10,$F10*N(CS10)),$F10*N(CS10)*avg_hrs)</f>
        <v>0</v>
      </c>
      <c r="GM10" s="232">
        <f>IF(OR($C10="Non-Labour",$C10="Labour-related"),IF(Inputs!$GT10=$F$1,Inputs!GM10,$F10*N(CT10)),$F10*N(CT10)*avg_hrs)</f>
        <v>0</v>
      </c>
      <c r="GN10" s="232">
        <f>IF(OR($C10="Non-Labour",$C10="Labour-related"),IF(Inputs!$GT10=$F$1,Inputs!GN10,$F10*N(CU10)),$F10*N(CU10)*avg_hrs)</f>
        <v>0</v>
      </c>
      <c r="GO10" s="232">
        <f>IF(OR($C10="Non-Labour",$C10="Labour-related"),IF(Inputs!$GT10=$F$1,Inputs!GO10,$F10*N(CV10)),$F10*N(CV10)*avg_hrs)</f>
        <v>0</v>
      </c>
      <c r="GP10" s="232">
        <f>IF(OR($C10="Non-Labour",$C10="Labour-related"),IF(Inputs!$GT10=$F$1,Inputs!GP10,$F10*N(CW10)),$F10*N(CW10)*avg_hrs)</f>
        <v>0</v>
      </c>
      <c r="GQ10" s="232">
        <f>IF(OR($C10="Non-Labour",$C10="Labour-related"),IF(Inputs!$GT10=$F$1,Inputs!GQ10,$F10*N(CX10)),$F10*N(CX10)*avg_hrs)</f>
        <v>0</v>
      </c>
      <c r="GR10" s="232">
        <f>IF(OR($C10="Non-Labour",$C10="Labour-related"),IF(Inputs!$GT10=$F$1,Inputs!GR10,$F10*N(CY10)),$F10*N(CY10)*avg_hrs)</f>
        <v>0</v>
      </c>
      <c r="GT10" s="120" t="s">
        <v>207</v>
      </c>
      <c r="GU10" s="272"/>
      <c r="GV10" s="272"/>
      <c r="GW10" s="272"/>
      <c r="GX10" s="232">
        <f t="shared" si="2"/>
        <v>0</v>
      </c>
      <c r="GY10" s="232">
        <f t="shared" si="2"/>
        <v>275249.00710797467</v>
      </c>
      <c r="GZ10" s="232">
        <f t="shared" si="2"/>
        <v>275249.00710797467</v>
      </c>
      <c r="HA10" s="232">
        <f t="shared" si="3"/>
        <v>275249.00710797467</v>
      </c>
      <c r="HB10" s="232">
        <f t="shared" si="4"/>
        <v>275249.00710797467</v>
      </c>
      <c r="HC10" s="232">
        <f t="shared" si="4"/>
        <v>229374.17258997879</v>
      </c>
      <c r="HD10" s="232">
        <f t="shared" si="4"/>
        <v>0</v>
      </c>
      <c r="HE10" s="232">
        <f t="shared" si="4"/>
        <v>0</v>
      </c>
      <c r="HF10" s="232">
        <f t="shared" si="5"/>
        <v>1330370.2010218776</v>
      </c>
    </row>
    <row r="11" spans="1:214" hidden="1" x14ac:dyDescent="0.2">
      <c r="A11" s="120" t="str">
        <f>Inputs!A11</f>
        <v>Network Operations</v>
      </c>
      <c r="B11" s="120" t="str">
        <f>Inputs!B11</f>
        <v>Test Manager</v>
      </c>
      <c r="C11" s="120" t="str">
        <f>Inputs!C11</f>
        <v>Internal Labour</v>
      </c>
      <c r="D11" s="120" t="str">
        <f>Inputs!D11</f>
        <v xml:space="preserve">Test management </v>
      </c>
      <c r="E11" s="120" t="str">
        <f>Inputs!E11</f>
        <v>Project Manager (Network Projects)</v>
      </c>
      <c r="F11" s="259">
        <f>IF(Inputs!$GT11=$F$1,Inputs!F11,
CHOOSE(MATCH(Inputs!$GT11,'Key assumptions'!$E$117:$E$119,0),'Key assumptions'!$H$117,'Key assumptions'!$H$118,'Key assumptions'!$H$119)*Inputs!F11)</f>
        <v>216.32758128440364</v>
      </c>
      <c r="G11" s="259">
        <f>IF(Inputs!$GT11=$F$1,Inputs!G11,
CHOOSE(MATCH(Inputs!$GT11,'Key assumptions'!$E$117:$E$119,0),'Key assumptions'!$H$117,'Key assumptions'!$H$118,'Key assumptions'!$H$119)*Inputs!G11)</f>
        <v>0</v>
      </c>
      <c r="H11" s="231">
        <f>Inputs!H11</f>
        <v>0</v>
      </c>
      <c r="I11" s="231">
        <f>Inputs!I11</f>
        <v>0</v>
      </c>
      <c r="J11" s="231">
        <f>Inputs!J11</f>
        <v>0</v>
      </c>
      <c r="K11" s="231">
        <f>Inputs!K11</f>
        <v>0</v>
      </c>
      <c r="L11" s="231">
        <f>Inputs!L11</f>
        <v>0</v>
      </c>
      <c r="M11" s="231">
        <f>Inputs!M11</f>
        <v>0</v>
      </c>
      <c r="N11" s="231">
        <f>Inputs!N11</f>
        <v>0</v>
      </c>
      <c r="O11" s="231">
        <f>Inputs!O11</f>
        <v>0</v>
      </c>
      <c r="P11" s="231">
        <f>Inputs!P11</f>
        <v>0</v>
      </c>
      <c r="Q11" s="231">
        <f>Inputs!Q11</f>
        <v>0</v>
      </c>
      <c r="R11" s="231">
        <f>Inputs!R11</f>
        <v>0</v>
      </c>
      <c r="S11" s="231">
        <f>Inputs!S11</f>
        <v>0</v>
      </c>
      <c r="T11" s="231">
        <f>Inputs!T11</f>
        <v>3.0769230769230767E-2</v>
      </c>
      <c r="U11" s="231">
        <f>Inputs!U11</f>
        <v>3.0769230769230767E-2</v>
      </c>
      <c r="V11" s="231">
        <f>Inputs!V11</f>
        <v>3.0769230769230767E-2</v>
      </c>
      <c r="W11" s="231">
        <f>Inputs!W11</f>
        <v>3.0769230769230767E-2</v>
      </c>
      <c r="X11" s="231">
        <f>Inputs!X11</f>
        <v>3.0769230769230767E-2</v>
      </c>
      <c r="Y11" s="231">
        <f>Inputs!Y11</f>
        <v>3.0769230769230767E-2</v>
      </c>
      <c r="Z11" s="231">
        <f>Inputs!Z11</f>
        <v>3.0769230769230767E-2</v>
      </c>
      <c r="AA11" s="231">
        <f>Inputs!AA11</f>
        <v>3.0769230769230767E-2</v>
      </c>
      <c r="AB11" s="231">
        <f>Inputs!AB11</f>
        <v>3.0769230769230767E-2</v>
      </c>
      <c r="AC11" s="231">
        <f>Inputs!AC11</f>
        <v>3.0769230769230767E-2</v>
      </c>
      <c r="AD11" s="231">
        <f>Inputs!AD11</f>
        <v>3.0769230769230767E-2</v>
      </c>
      <c r="AE11" s="231">
        <f>Inputs!AE11</f>
        <v>3.0769230769230767E-2</v>
      </c>
      <c r="AF11" s="231">
        <f>Inputs!AF11</f>
        <v>0.36923076923076925</v>
      </c>
      <c r="AG11" s="231">
        <f>Inputs!AG11</f>
        <v>0.36923076923076925</v>
      </c>
      <c r="AH11" s="231">
        <f>Inputs!AH11</f>
        <v>0.36923076923076925</v>
      </c>
      <c r="AI11" s="231">
        <f>Inputs!AI11</f>
        <v>0.36923076923076925</v>
      </c>
      <c r="AJ11" s="231">
        <f>Inputs!AJ11</f>
        <v>0.36923076923076925</v>
      </c>
      <c r="AK11" s="231">
        <f>Inputs!AK11</f>
        <v>0.36923076923076925</v>
      </c>
      <c r="AL11" s="231">
        <f>Inputs!AL11</f>
        <v>0.36923076923076925</v>
      </c>
      <c r="AM11" s="231">
        <f>Inputs!AM11</f>
        <v>0.36923076923076925</v>
      </c>
      <c r="AN11" s="231">
        <f>Inputs!AN11</f>
        <v>0.36923076923076925</v>
      </c>
      <c r="AO11" s="231">
        <f>Inputs!AO11</f>
        <v>0.36923076923076925</v>
      </c>
      <c r="AP11" s="231">
        <f>Inputs!AP11</f>
        <v>0.36923076923076925</v>
      </c>
      <c r="AQ11" s="231">
        <f>Inputs!AQ11</f>
        <v>0.36923076923076925</v>
      </c>
      <c r="AR11" s="231">
        <f>Inputs!AR11</f>
        <v>0.36923076923076925</v>
      </c>
      <c r="AS11" s="231">
        <f>Inputs!AS11</f>
        <v>0.36923076923076925</v>
      </c>
      <c r="AT11" s="231">
        <f>Inputs!AT11</f>
        <v>0.36923076923076925</v>
      </c>
      <c r="AU11" s="231">
        <f>Inputs!AU11</f>
        <v>0.36923076923076925</v>
      </c>
      <c r="AV11" s="231">
        <f>Inputs!AV11</f>
        <v>0.36923076923076925</v>
      </c>
      <c r="AW11" s="231">
        <f>Inputs!AW11</f>
        <v>0.36923076923076925</v>
      </c>
      <c r="AX11" s="231">
        <f>Inputs!AX11</f>
        <v>0.36923076923076925</v>
      </c>
      <c r="AY11" s="231">
        <f>Inputs!AY11</f>
        <v>0.36923076923076925</v>
      </c>
      <c r="AZ11" s="231">
        <f>Inputs!AZ11</f>
        <v>0.36923076923076925</v>
      </c>
      <c r="BA11" s="231">
        <f>Inputs!BA11</f>
        <v>0.36923076923076925</v>
      </c>
      <c r="BB11" s="231">
        <f>Inputs!BB11</f>
        <v>0.36923076923076925</v>
      </c>
      <c r="BC11" s="231">
        <f>Inputs!BC11</f>
        <v>0.36923076923076925</v>
      </c>
      <c r="BD11" s="231">
        <f>Inputs!BD11</f>
        <v>0.36923076923076925</v>
      </c>
      <c r="BE11" s="231">
        <f>Inputs!BE11</f>
        <v>0.36923076923076925</v>
      </c>
      <c r="BF11" s="231">
        <f>Inputs!BF11</f>
        <v>0.36923076923076925</v>
      </c>
      <c r="BG11" s="231">
        <f>Inputs!BG11</f>
        <v>0.36923076923076925</v>
      </c>
      <c r="BH11" s="231">
        <f>Inputs!BH11</f>
        <v>0.36923076923076925</v>
      </c>
      <c r="BI11" s="231">
        <f>Inputs!BI11</f>
        <v>0.36923076923076925</v>
      </c>
      <c r="BJ11" s="231">
        <f>Inputs!BJ11</f>
        <v>0.36923076923076925</v>
      </c>
      <c r="BK11" s="231">
        <f>Inputs!BK11</f>
        <v>0.36923076923076925</v>
      </c>
      <c r="BL11" s="231">
        <f>Inputs!BL11</f>
        <v>0.36923076923076925</v>
      </c>
      <c r="BM11" s="231">
        <f>Inputs!BM11</f>
        <v>0.36923076923076925</v>
      </c>
      <c r="BN11" s="231">
        <f>Inputs!BN11</f>
        <v>0.36923076923076925</v>
      </c>
      <c r="BO11" s="231">
        <f>Inputs!BO11</f>
        <v>0.36923076923076925</v>
      </c>
      <c r="BP11" s="231">
        <f>Inputs!BP11</f>
        <v>0.30769230769230765</v>
      </c>
      <c r="BQ11" s="231">
        <f>Inputs!BQ11</f>
        <v>0.30769230769230765</v>
      </c>
      <c r="BR11" s="231">
        <f>Inputs!BR11</f>
        <v>0.30769230769230765</v>
      </c>
      <c r="BS11" s="231">
        <f>Inputs!BS11</f>
        <v>0.30769230769230765</v>
      </c>
      <c r="BT11" s="231">
        <f>Inputs!BT11</f>
        <v>0.30769230769230765</v>
      </c>
      <c r="BU11" s="231">
        <f>Inputs!BU11</f>
        <v>0.30769230769230765</v>
      </c>
      <c r="BV11" s="231">
        <f>Inputs!BV11</f>
        <v>0.30769230769230765</v>
      </c>
      <c r="BW11" s="231">
        <f>Inputs!BW11</f>
        <v>0.30769230769230765</v>
      </c>
      <c r="BX11" s="231">
        <f>Inputs!BX11</f>
        <v>0.30769230769230765</v>
      </c>
      <c r="BY11" s="231">
        <f>Inputs!BY11</f>
        <v>0.30769230769230765</v>
      </c>
      <c r="BZ11" s="231">
        <f>Inputs!BZ11</f>
        <v>0.30769230769230765</v>
      </c>
      <c r="CA11" s="231">
        <f>Inputs!CA11</f>
        <v>0.30769230769230765</v>
      </c>
      <c r="CB11" s="231">
        <f>Inputs!CB11</f>
        <v>0</v>
      </c>
      <c r="CC11" s="231">
        <f>Inputs!CC11</f>
        <v>0</v>
      </c>
      <c r="CD11" s="231">
        <f>Inputs!CD11</f>
        <v>0</v>
      </c>
      <c r="CE11" s="231">
        <f>Inputs!CE11</f>
        <v>0</v>
      </c>
      <c r="CF11" s="231">
        <f>Inputs!CF11</f>
        <v>0</v>
      </c>
      <c r="CG11" s="231">
        <f>Inputs!CG11</f>
        <v>0</v>
      </c>
      <c r="CH11" s="231">
        <f>Inputs!CH11</f>
        <v>0</v>
      </c>
      <c r="CI11" s="231">
        <f>Inputs!CI11</f>
        <v>0</v>
      </c>
      <c r="CJ11" s="231">
        <f>Inputs!CJ11</f>
        <v>0</v>
      </c>
      <c r="CK11" s="231">
        <f>Inputs!CK11</f>
        <v>0</v>
      </c>
      <c r="CL11" s="231">
        <f>Inputs!CL11</f>
        <v>0</v>
      </c>
      <c r="CM11" s="231">
        <f>Inputs!CM11</f>
        <v>0</v>
      </c>
      <c r="CN11" s="231">
        <f>Inputs!CN11</f>
        <v>0</v>
      </c>
      <c r="CO11" s="231">
        <f>Inputs!CO11</f>
        <v>0</v>
      </c>
      <c r="CP11" s="231">
        <f>Inputs!CP11</f>
        <v>0</v>
      </c>
      <c r="CQ11" s="231">
        <f>Inputs!CQ11</f>
        <v>0</v>
      </c>
      <c r="CR11" s="231">
        <f>Inputs!CR11</f>
        <v>0</v>
      </c>
      <c r="CS11" s="231">
        <f>Inputs!CS11</f>
        <v>0</v>
      </c>
      <c r="CT11" s="231">
        <f>Inputs!CT11</f>
        <v>0</v>
      </c>
      <c r="CU11" s="231">
        <f>Inputs!CU11</f>
        <v>0</v>
      </c>
      <c r="CV11" s="231">
        <f>Inputs!CV11</f>
        <v>0</v>
      </c>
      <c r="CW11" s="231">
        <f>Inputs!CW11</f>
        <v>0</v>
      </c>
      <c r="CX11" s="231">
        <f>Inputs!CX11</f>
        <v>0</v>
      </c>
      <c r="CY11" s="231">
        <f>Inputs!CY11</f>
        <v>0</v>
      </c>
      <c r="DA11" s="232">
        <f>IF(OR($C11="Non-Labour",$C11="Labour-related"),IF(Inputs!$GT11=$F$1,Inputs!DA11,$F11*N(H11)),$F11*N(H11)*avg_hrs)</f>
        <v>0</v>
      </c>
      <c r="DB11" s="232">
        <f>IF(OR($C11="Non-Labour",$C11="Labour-related"),IF(Inputs!$GT11=$F$1,Inputs!DB11,$F11*N(I11)),$F11*N(I11)*avg_hrs)</f>
        <v>0</v>
      </c>
      <c r="DC11" s="232">
        <f>IF(OR($C11="Non-Labour",$C11="Labour-related"),IF(Inputs!$GT11=$F$1,Inputs!DC11,$F11*N(J11)),$F11*N(J11)*avg_hrs)</f>
        <v>0</v>
      </c>
      <c r="DD11" s="232">
        <f>IF(OR($C11="Non-Labour",$C11="Labour-related"),IF(Inputs!$GT11=$F$1,Inputs!DD11,$F11*N(K11)),$F11*N(K11)*avg_hrs)</f>
        <v>0</v>
      </c>
      <c r="DE11" s="232">
        <f>IF(OR($C11="Non-Labour",$C11="Labour-related"),IF(Inputs!$GT11=$F$1,Inputs!DE11,$F11*N(L11)),$F11*N(L11)*avg_hrs)</f>
        <v>0</v>
      </c>
      <c r="DF11" s="232">
        <f>IF(OR($C11="Non-Labour",$C11="Labour-related"),IF(Inputs!$GT11=$F$1,Inputs!DF11,$F11*N(M11)),$F11*N(M11)*avg_hrs)</f>
        <v>0</v>
      </c>
      <c r="DG11" s="232">
        <f>IF(OR($C11="Non-Labour",$C11="Labour-related"),IF(Inputs!$GT11=$F$1,Inputs!DG11,$F11*N(N11)),$F11*N(N11)*avg_hrs)</f>
        <v>0</v>
      </c>
      <c r="DH11" s="232">
        <f>IF(OR($C11="Non-Labour",$C11="Labour-related"),IF(Inputs!$GT11=$F$1,Inputs!DH11,$F11*N(O11)),$F11*N(O11)*avg_hrs)</f>
        <v>0</v>
      </c>
      <c r="DI11" s="232">
        <f>IF(OR($C11="Non-Labour",$C11="Labour-related"),IF(Inputs!$GT11=$F$1,Inputs!DI11,$F11*N(P11)),$F11*N(P11)*avg_hrs)</f>
        <v>0</v>
      </c>
      <c r="DJ11" s="232">
        <f>IF(OR($C11="Non-Labour",$C11="Labour-related"),IF(Inputs!$GT11=$F$1,Inputs!DJ11,$F11*N(Q11)),$F11*N(Q11)*avg_hrs)</f>
        <v>0</v>
      </c>
      <c r="DK11" s="232">
        <f>IF(OR($C11="Non-Labour",$C11="Labour-related"),IF(Inputs!$GT11=$F$1,Inputs!DK11,$F11*N(R11)),$F11*N(R11)*avg_hrs)</f>
        <v>0</v>
      </c>
      <c r="DL11" s="232">
        <f>IF(OR($C11="Non-Labour",$C11="Labour-related"),IF(Inputs!$GT11=$F$1,Inputs!DL11,$F11*N(S11)),$F11*N(S11)*avg_hrs)</f>
        <v>0</v>
      </c>
      <c r="DM11" s="232">
        <f>IF(OR($C11="Non-Labour",$C11="Labour-related"),IF(Inputs!$GT11=$F$1,Inputs!DM11,$F11*N(T11)),$F11*N(T11)*avg_hrs)</f>
        <v>998.43499054340134</v>
      </c>
      <c r="DN11" s="232">
        <f>IF(OR($C11="Non-Labour",$C11="Labour-related"),IF(Inputs!$GT11=$F$1,Inputs!DN11,$F11*N(U11)),$F11*N(U11)*avg_hrs)</f>
        <v>998.43499054340134</v>
      </c>
      <c r="DO11" s="232">
        <f>IF(OR($C11="Non-Labour",$C11="Labour-related"),IF(Inputs!$GT11=$F$1,Inputs!DO11,$F11*N(V11)),$F11*N(V11)*avg_hrs)</f>
        <v>998.43499054340134</v>
      </c>
      <c r="DP11" s="232">
        <f>IF(OR($C11="Non-Labour",$C11="Labour-related"),IF(Inputs!$GT11=$F$1,Inputs!DP11,$F11*N(W11)),$F11*N(W11)*avg_hrs)</f>
        <v>998.43499054340134</v>
      </c>
      <c r="DQ11" s="232">
        <f>IF(OR($C11="Non-Labour",$C11="Labour-related"),IF(Inputs!$GT11=$F$1,Inputs!DQ11,$F11*N(X11)),$F11*N(X11)*avg_hrs)</f>
        <v>998.43499054340134</v>
      </c>
      <c r="DR11" s="232">
        <f>IF(OR($C11="Non-Labour",$C11="Labour-related"),IF(Inputs!$GT11=$F$1,Inputs!DR11,$F11*N(Y11)),$F11*N(Y11)*avg_hrs)</f>
        <v>998.43499054340134</v>
      </c>
      <c r="DS11" s="232">
        <f>IF(OR($C11="Non-Labour",$C11="Labour-related"),IF(Inputs!$GT11=$F$1,Inputs!DS11,$F11*N(Z11)),$F11*N(Z11)*avg_hrs)</f>
        <v>998.43499054340134</v>
      </c>
      <c r="DT11" s="232">
        <f>IF(OR($C11="Non-Labour",$C11="Labour-related"),IF(Inputs!$GT11=$F$1,Inputs!DT11,$F11*N(AA11)),$F11*N(AA11)*avg_hrs)</f>
        <v>998.43499054340134</v>
      </c>
      <c r="DU11" s="232">
        <f>IF(OR($C11="Non-Labour",$C11="Labour-related"),IF(Inputs!$GT11=$F$1,Inputs!DU11,$F11*N(AB11)),$F11*N(AB11)*avg_hrs)</f>
        <v>998.43499054340134</v>
      </c>
      <c r="DV11" s="232">
        <f>IF(OR($C11="Non-Labour",$C11="Labour-related"),IF(Inputs!$GT11=$F$1,Inputs!DV11,$F11*N(AC11)),$F11*N(AC11)*avg_hrs)</f>
        <v>998.43499054340134</v>
      </c>
      <c r="DW11" s="232">
        <f>IF(OR($C11="Non-Labour",$C11="Labour-related"),IF(Inputs!$GT11=$F$1,Inputs!DW11,$F11*N(AD11)),$F11*N(AD11)*avg_hrs)</f>
        <v>998.43499054340134</v>
      </c>
      <c r="DX11" s="232">
        <f>IF(OR($C11="Non-Labour",$C11="Labour-related"),IF(Inputs!$GT11=$F$1,Inputs!DX11,$F11*N(AE11)),$F11*N(AE11)*avg_hrs)</f>
        <v>998.43499054340134</v>
      </c>
      <c r="DY11" s="232">
        <f>IF(OR($C11="Non-Labour",$C11="Labour-related"),IF(Inputs!$GT11=$F$1,Inputs!DY11,$F11*N(AF11)),$F11*N(AF11)*avg_hrs)</f>
        <v>11981.219886520817</v>
      </c>
      <c r="DZ11" s="232">
        <f>IF(OR($C11="Non-Labour",$C11="Labour-related"),IF(Inputs!$GT11=$F$1,Inputs!DZ11,$F11*N(AG11)),$F11*N(AG11)*avg_hrs)</f>
        <v>11981.219886520817</v>
      </c>
      <c r="EA11" s="232">
        <f>IF(OR($C11="Non-Labour",$C11="Labour-related"),IF(Inputs!$GT11=$F$1,Inputs!EA11,$F11*N(AH11)),$F11*N(AH11)*avg_hrs)</f>
        <v>11981.219886520817</v>
      </c>
      <c r="EB11" s="232">
        <f>IF(OR($C11="Non-Labour",$C11="Labour-related"),IF(Inputs!$GT11=$F$1,Inputs!EB11,$F11*N(AI11)),$F11*N(AI11)*avg_hrs)</f>
        <v>11981.219886520817</v>
      </c>
      <c r="EC11" s="232">
        <f>IF(OR($C11="Non-Labour",$C11="Labour-related"),IF(Inputs!$GT11=$F$1,Inputs!EC11,$F11*N(AJ11)),$F11*N(AJ11)*avg_hrs)</f>
        <v>11981.219886520817</v>
      </c>
      <c r="ED11" s="232">
        <f>IF(OR($C11="Non-Labour",$C11="Labour-related"),IF(Inputs!$GT11=$F$1,Inputs!ED11,$F11*N(AK11)),$F11*N(AK11)*avg_hrs)</f>
        <v>11981.219886520817</v>
      </c>
      <c r="EE11" s="232">
        <f>IF(OR($C11="Non-Labour",$C11="Labour-related"),IF(Inputs!$GT11=$F$1,Inputs!EE11,$F11*N(AL11)),$F11*N(AL11)*avg_hrs)</f>
        <v>11981.219886520817</v>
      </c>
      <c r="EF11" s="232">
        <f>IF(OR($C11="Non-Labour",$C11="Labour-related"),IF(Inputs!$GT11=$F$1,Inputs!EF11,$F11*N(AM11)),$F11*N(AM11)*avg_hrs)</f>
        <v>11981.219886520817</v>
      </c>
      <c r="EG11" s="232">
        <f>IF(OR($C11="Non-Labour",$C11="Labour-related"),IF(Inputs!$GT11=$F$1,Inputs!EG11,$F11*N(AN11)),$F11*N(AN11)*avg_hrs)</f>
        <v>11981.219886520817</v>
      </c>
      <c r="EH11" s="232">
        <f>IF(OR($C11="Non-Labour",$C11="Labour-related"),IF(Inputs!$GT11=$F$1,Inputs!EH11,$F11*N(AO11)),$F11*N(AO11)*avg_hrs)</f>
        <v>11981.219886520817</v>
      </c>
      <c r="EI11" s="232">
        <f>IF(OR($C11="Non-Labour",$C11="Labour-related"),IF(Inputs!$GT11=$F$1,Inputs!EI11,$F11*N(AP11)),$F11*N(AP11)*avg_hrs)</f>
        <v>11981.219886520817</v>
      </c>
      <c r="EJ11" s="232">
        <f>IF(OR($C11="Non-Labour",$C11="Labour-related"),IF(Inputs!$GT11=$F$1,Inputs!EJ11,$F11*N(AQ11)),$F11*N(AQ11)*avg_hrs)</f>
        <v>11981.219886520817</v>
      </c>
      <c r="EK11" s="232">
        <f>IF(OR($C11="Non-Labour",$C11="Labour-related"),IF(Inputs!$GT11=$F$1,Inputs!EK11,$F11*N(AR11)),$F11*N(AR11)*avg_hrs)</f>
        <v>11981.219886520817</v>
      </c>
      <c r="EL11" s="232">
        <f>IF(OR($C11="Non-Labour",$C11="Labour-related"),IF(Inputs!$GT11=$F$1,Inputs!EL11,$F11*N(AS11)),$F11*N(AS11)*avg_hrs)</f>
        <v>11981.219886520817</v>
      </c>
      <c r="EM11" s="232">
        <f>IF(OR($C11="Non-Labour",$C11="Labour-related"),IF(Inputs!$GT11=$F$1,Inputs!EM11,$F11*N(AT11)),$F11*N(AT11)*avg_hrs)</f>
        <v>11981.219886520817</v>
      </c>
      <c r="EN11" s="232">
        <f>IF(OR($C11="Non-Labour",$C11="Labour-related"),IF(Inputs!$GT11=$F$1,Inputs!EN11,$F11*N(AU11)),$F11*N(AU11)*avg_hrs)</f>
        <v>11981.219886520817</v>
      </c>
      <c r="EO11" s="232">
        <f>IF(OR($C11="Non-Labour",$C11="Labour-related"),IF(Inputs!$GT11=$F$1,Inputs!EO11,$F11*N(AV11)),$F11*N(AV11)*avg_hrs)</f>
        <v>11981.219886520817</v>
      </c>
      <c r="EP11" s="232">
        <f>IF(OR($C11="Non-Labour",$C11="Labour-related"),IF(Inputs!$GT11=$F$1,Inputs!EP11,$F11*N(AW11)),$F11*N(AW11)*avg_hrs)</f>
        <v>11981.219886520817</v>
      </c>
      <c r="EQ11" s="232">
        <f>IF(OR($C11="Non-Labour",$C11="Labour-related"),IF(Inputs!$GT11=$F$1,Inputs!EQ11,$F11*N(AX11)),$F11*N(AX11)*avg_hrs)</f>
        <v>11981.219886520817</v>
      </c>
      <c r="ER11" s="232">
        <f>IF(OR($C11="Non-Labour",$C11="Labour-related"),IF(Inputs!$GT11=$F$1,Inputs!ER11,$F11*N(AY11)),$F11*N(AY11)*avg_hrs)</f>
        <v>11981.219886520817</v>
      </c>
      <c r="ES11" s="232">
        <f>IF(OR($C11="Non-Labour",$C11="Labour-related"),IF(Inputs!$GT11=$F$1,Inputs!ES11,$F11*N(AZ11)),$F11*N(AZ11)*avg_hrs)</f>
        <v>11981.219886520817</v>
      </c>
      <c r="ET11" s="232">
        <f>IF(OR($C11="Non-Labour",$C11="Labour-related"),IF(Inputs!$GT11=$F$1,Inputs!ET11,$F11*N(BA11)),$F11*N(BA11)*avg_hrs)</f>
        <v>11981.219886520817</v>
      </c>
      <c r="EU11" s="232">
        <f>IF(OR($C11="Non-Labour",$C11="Labour-related"),IF(Inputs!$GT11=$F$1,Inputs!EU11,$F11*N(BB11)),$F11*N(BB11)*avg_hrs)</f>
        <v>11981.219886520817</v>
      </c>
      <c r="EV11" s="232">
        <f>IF(OR($C11="Non-Labour",$C11="Labour-related"),IF(Inputs!$GT11=$F$1,Inputs!EV11,$F11*N(BC11)),$F11*N(BC11)*avg_hrs)</f>
        <v>11981.219886520817</v>
      </c>
      <c r="EW11" s="232">
        <f>IF(OR($C11="Non-Labour",$C11="Labour-related"),IF(Inputs!$GT11=$F$1,Inputs!EW11,$F11*N(BD11)),$F11*N(BD11)*avg_hrs)</f>
        <v>11981.219886520817</v>
      </c>
      <c r="EX11" s="232">
        <f>IF(OR($C11="Non-Labour",$C11="Labour-related"),IF(Inputs!$GT11=$F$1,Inputs!EX11,$F11*N(BE11)),$F11*N(BE11)*avg_hrs)</f>
        <v>11981.219886520817</v>
      </c>
      <c r="EY11" s="232">
        <f>IF(OR($C11="Non-Labour",$C11="Labour-related"),IF(Inputs!$GT11=$F$1,Inputs!EY11,$F11*N(BF11)),$F11*N(BF11)*avg_hrs)</f>
        <v>11981.219886520817</v>
      </c>
      <c r="EZ11" s="232">
        <f>IF(OR($C11="Non-Labour",$C11="Labour-related"),IF(Inputs!$GT11=$F$1,Inputs!EZ11,$F11*N(BG11)),$F11*N(BG11)*avg_hrs)</f>
        <v>11981.219886520817</v>
      </c>
      <c r="FA11" s="232">
        <f>IF(OR($C11="Non-Labour",$C11="Labour-related"),IF(Inputs!$GT11=$F$1,Inputs!FA11,$F11*N(BH11)),$F11*N(BH11)*avg_hrs)</f>
        <v>11981.219886520817</v>
      </c>
      <c r="FB11" s="232">
        <f>IF(OR($C11="Non-Labour",$C11="Labour-related"),IF(Inputs!$GT11=$F$1,Inputs!FB11,$F11*N(BI11)),$F11*N(BI11)*avg_hrs)</f>
        <v>11981.219886520817</v>
      </c>
      <c r="FC11" s="232">
        <f>IF(OR($C11="Non-Labour",$C11="Labour-related"),IF(Inputs!$GT11=$F$1,Inputs!FC11,$F11*N(BJ11)),$F11*N(BJ11)*avg_hrs)</f>
        <v>11981.219886520817</v>
      </c>
      <c r="FD11" s="232">
        <f>IF(OR($C11="Non-Labour",$C11="Labour-related"),IF(Inputs!$GT11=$F$1,Inputs!FD11,$F11*N(BK11)),$F11*N(BK11)*avg_hrs)</f>
        <v>11981.219886520817</v>
      </c>
      <c r="FE11" s="232">
        <f>IF(OR($C11="Non-Labour",$C11="Labour-related"),IF(Inputs!$GT11=$F$1,Inputs!FE11,$F11*N(BL11)),$F11*N(BL11)*avg_hrs)</f>
        <v>11981.219886520817</v>
      </c>
      <c r="FF11" s="232">
        <f>IF(OR($C11="Non-Labour",$C11="Labour-related"),IF(Inputs!$GT11=$F$1,Inputs!FF11,$F11*N(BM11)),$F11*N(BM11)*avg_hrs)</f>
        <v>11981.219886520817</v>
      </c>
      <c r="FG11" s="232">
        <f>IF(OR($C11="Non-Labour",$C11="Labour-related"),IF(Inputs!$GT11=$F$1,Inputs!FG11,$F11*N(BN11)),$F11*N(BN11)*avg_hrs)</f>
        <v>11981.219886520817</v>
      </c>
      <c r="FH11" s="232">
        <f>IF(OR($C11="Non-Labour",$C11="Labour-related"),IF(Inputs!$GT11=$F$1,Inputs!FH11,$F11*N(BO11)),$F11*N(BO11)*avg_hrs)</f>
        <v>11981.219886520817</v>
      </c>
      <c r="FI11" s="232">
        <f>IF(OR($C11="Non-Labour",$C11="Labour-related"),IF(Inputs!$GT11=$F$1,Inputs!FI11,$F11*N(BP11)),$F11*N(BP11)*avg_hrs)</f>
        <v>9984.3499054340118</v>
      </c>
      <c r="FJ11" s="232">
        <f>IF(OR($C11="Non-Labour",$C11="Labour-related"),IF(Inputs!$GT11=$F$1,Inputs!FJ11,$F11*N(BQ11)),$F11*N(BQ11)*avg_hrs)</f>
        <v>9984.3499054340118</v>
      </c>
      <c r="FK11" s="232">
        <f>IF(OR($C11="Non-Labour",$C11="Labour-related"),IF(Inputs!$GT11=$F$1,Inputs!FK11,$F11*N(BR11)),$F11*N(BR11)*avg_hrs)</f>
        <v>9984.3499054340118</v>
      </c>
      <c r="FL11" s="232">
        <f>IF(OR($C11="Non-Labour",$C11="Labour-related"),IF(Inputs!$GT11=$F$1,Inputs!FL11,$F11*N(BS11)),$F11*N(BS11)*avg_hrs)</f>
        <v>9984.3499054340118</v>
      </c>
      <c r="FM11" s="232">
        <f>IF(OR($C11="Non-Labour",$C11="Labour-related"),IF(Inputs!$GT11=$F$1,Inputs!FM11,$F11*N(BT11)),$F11*N(BT11)*avg_hrs)</f>
        <v>9984.3499054340118</v>
      </c>
      <c r="FN11" s="232">
        <f>IF(OR($C11="Non-Labour",$C11="Labour-related"),IF(Inputs!$GT11=$F$1,Inputs!FN11,$F11*N(BU11)),$F11*N(BU11)*avg_hrs)</f>
        <v>9984.3499054340118</v>
      </c>
      <c r="FO11" s="232">
        <f>IF(OR($C11="Non-Labour",$C11="Labour-related"),IF(Inputs!$GT11=$F$1,Inputs!FO11,$F11*N(BV11)),$F11*N(BV11)*avg_hrs)</f>
        <v>9984.3499054340118</v>
      </c>
      <c r="FP11" s="232">
        <f>IF(OR($C11="Non-Labour",$C11="Labour-related"),IF(Inputs!$GT11=$F$1,Inputs!FP11,$F11*N(BW11)),$F11*N(BW11)*avg_hrs)</f>
        <v>9984.3499054340118</v>
      </c>
      <c r="FQ11" s="232">
        <f>IF(OR($C11="Non-Labour",$C11="Labour-related"),IF(Inputs!$GT11=$F$1,Inputs!FQ11,$F11*N(BX11)),$F11*N(BX11)*avg_hrs)</f>
        <v>9984.3499054340118</v>
      </c>
      <c r="FR11" s="232">
        <f>IF(OR($C11="Non-Labour",$C11="Labour-related"),IF(Inputs!$GT11=$F$1,Inputs!FR11,$F11*N(BY11)),$F11*N(BY11)*avg_hrs)</f>
        <v>9984.3499054340118</v>
      </c>
      <c r="FS11" s="232">
        <f>IF(OR($C11="Non-Labour",$C11="Labour-related"),IF(Inputs!$GT11=$F$1,Inputs!FS11,$F11*N(BZ11)),$F11*N(BZ11)*avg_hrs)</f>
        <v>9984.3499054340118</v>
      </c>
      <c r="FT11" s="232">
        <f>IF(OR($C11="Non-Labour",$C11="Labour-related"),IF(Inputs!$GT11=$F$1,Inputs!FT11,$F11*N(CA11)),$F11*N(CA11)*avg_hrs)</f>
        <v>9984.3499054340118</v>
      </c>
      <c r="FU11" s="232">
        <f>IF(OR($C11="Non-Labour",$C11="Labour-related"),IF(Inputs!$GT11=$F$1,Inputs!FU11,$F11*N(CB11)),$F11*N(CB11)*avg_hrs)</f>
        <v>0</v>
      </c>
      <c r="FV11" s="232">
        <f>IF(OR($C11="Non-Labour",$C11="Labour-related"),IF(Inputs!$GT11=$F$1,Inputs!FV11,$F11*N(CC11)),$F11*N(CC11)*avg_hrs)</f>
        <v>0</v>
      </c>
      <c r="FW11" s="232">
        <f>IF(OR($C11="Non-Labour",$C11="Labour-related"),IF(Inputs!$GT11=$F$1,Inputs!FW11,$F11*N(CD11)),$F11*N(CD11)*avg_hrs)</f>
        <v>0</v>
      </c>
      <c r="FX11" s="232">
        <f>IF(OR($C11="Non-Labour",$C11="Labour-related"),IF(Inputs!$GT11=$F$1,Inputs!FX11,$F11*N(CE11)),$F11*N(CE11)*avg_hrs)</f>
        <v>0</v>
      </c>
      <c r="FY11" s="232">
        <f>IF(OR($C11="Non-Labour",$C11="Labour-related"),IF(Inputs!$GT11=$F$1,Inputs!FY11,$F11*N(CF11)),$F11*N(CF11)*avg_hrs)</f>
        <v>0</v>
      </c>
      <c r="FZ11" s="232">
        <f>IF(OR($C11="Non-Labour",$C11="Labour-related"),IF(Inputs!$GT11=$F$1,Inputs!FZ11,$F11*N(CG11)),$F11*N(CG11)*avg_hrs)</f>
        <v>0</v>
      </c>
      <c r="GA11" s="232">
        <f>IF(OR($C11="Non-Labour",$C11="Labour-related"),IF(Inputs!$GT11=$F$1,Inputs!GA11,$F11*N(CH11)),$F11*N(CH11)*avg_hrs)</f>
        <v>0</v>
      </c>
      <c r="GB11" s="232">
        <f>IF(OR($C11="Non-Labour",$C11="Labour-related"),IF(Inputs!$GT11=$F$1,Inputs!GB11,$F11*N(CI11)),$F11*N(CI11)*avg_hrs)</f>
        <v>0</v>
      </c>
      <c r="GC11" s="232">
        <f>IF(OR($C11="Non-Labour",$C11="Labour-related"),IF(Inputs!$GT11=$F$1,Inputs!GC11,$F11*N(CJ11)),$F11*N(CJ11)*avg_hrs)</f>
        <v>0</v>
      </c>
      <c r="GD11" s="232">
        <f>IF(OR($C11="Non-Labour",$C11="Labour-related"),IF(Inputs!$GT11=$F$1,Inputs!GD11,$F11*N(CK11)),$F11*N(CK11)*avg_hrs)</f>
        <v>0</v>
      </c>
      <c r="GE11" s="232">
        <f>IF(OR($C11="Non-Labour",$C11="Labour-related"),IF(Inputs!$GT11=$F$1,Inputs!GE11,$F11*N(CL11)),$F11*N(CL11)*avg_hrs)</f>
        <v>0</v>
      </c>
      <c r="GF11" s="232">
        <f>IF(OR($C11="Non-Labour",$C11="Labour-related"),IF(Inputs!$GT11=$F$1,Inputs!GF11,$F11*N(CM11)),$F11*N(CM11)*avg_hrs)</f>
        <v>0</v>
      </c>
      <c r="GG11" s="232">
        <f>IF(OR($C11="Non-Labour",$C11="Labour-related"),IF(Inputs!$GT11=$F$1,Inputs!GG11,$F11*N(CN11)),$F11*N(CN11)*avg_hrs)</f>
        <v>0</v>
      </c>
      <c r="GH11" s="232">
        <f>IF(OR($C11="Non-Labour",$C11="Labour-related"),IF(Inputs!$GT11=$F$1,Inputs!GH11,$F11*N(CO11)),$F11*N(CO11)*avg_hrs)</f>
        <v>0</v>
      </c>
      <c r="GI11" s="232">
        <f>IF(OR($C11="Non-Labour",$C11="Labour-related"),IF(Inputs!$GT11=$F$1,Inputs!GI11,$F11*N(CP11)),$F11*N(CP11)*avg_hrs)</f>
        <v>0</v>
      </c>
      <c r="GJ11" s="232">
        <f>IF(OR($C11="Non-Labour",$C11="Labour-related"),IF(Inputs!$GT11=$F$1,Inputs!GJ11,$F11*N(CQ11)),$F11*N(CQ11)*avg_hrs)</f>
        <v>0</v>
      </c>
      <c r="GK11" s="232">
        <f>IF(OR($C11="Non-Labour",$C11="Labour-related"),IF(Inputs!$GT11=$F$1,Inputs!GK11,$F11*N(CR11)),$F11*N(CR11)*avg_hrs)</f>
        <v>0</v>
      </c>
      <c r="GL11" s="232">
        <f>IF(OR($C11="Non-Labour",$C11="Labour-related"),IF(Inputs!$GT11=$F$1,Inputs!GL11,$F11*N(CS11)),$F11*N(CS11)*avg_hrs)</f>
        <v>0</v>
      </c>
      <c r="GM11" s="232">
        <f>IF(OR($C11="Non-Labour",$C11="Labour-related"),IF(Inputs!$GT11=$F$1,Inputs!GM11,$F11*N(CT11)),$F11*N(CT11)*avg_hrs)</f>
        <v>0</v>
      </c>
      <c r="GN11" s="232">
        <f>IF(OR($C11="Non-Labour",$C11="Labour-related"),IF(Inputs!$GT11=$F$1,Inputs!GN11,$F11*N(CU11)),$F11*N(CU11)*avg_hrs)</f>
        <v>0</v>
      </c>
      <c r="GO11" s="232">
        <f>IF(OR($C11="Non-Labour",$C11="Labour-related"),IF(Inputs!$GT11=$F$1,Inputs!GO11,$F11*N(CV11)),$F11*N(CV11)*avg_hrs)</f>
        <v>0</v>
      </c>
      <c r="GP11" s="232">
        <f>IF(OR($C11="Non-Labour",$C11="Labour-related"),IF(Inputs!$GT11=$F$1,Inputs!GP11,$F11*N(CW11)),$F11*N(CW11)*avg_hrs)</f>
        <v>0</v>
      </c>
      <c r="GQ11" s="232">
        <f>IF(OR($C11="Non-Labour",$C11="Labour-related"),IF(Inputs!$GT11=$F$1,Inputs!GQ11,$F11*N(CX11)),$F11*N(CX11)*avg_hrs)</f>
        <v>0</v>
      </c>
      <c r="GR11" s="232">
        <f>IF(OR($C11="Non-Labour",$C11="Labour-related"),IF(Inputs!$GT11=$F$1,Inputs!GR11,$F11*N(CY11)),$F11*N(CY11)*avg_hrs)</f>
        <v>0</v>
      </c>
      <c r="GT11" s="120" t="s">
        <v>207</v>
      </c>
      <c r="GU11" s="272"/>
      <c r="GV11" s="272"/>
      <c r="GW11" s="272"/>
      <c r="GX11" s="232">
        <f t="shared" si="2"/>
        <v>0</v>
      </c>
      <c r="GY11" s="232">
        <f t="shared" si="2"/>
        <v>11981.219886520814</v>
      </c>
      <c r="GZ11" s="232">
        <f t="shared" si="2"/>
        <v>143774.6386382498</v>
      </c>
      <c r="HA11" s="232">
        <f t="shared" si="3"/>
        <v>143774.6386382498</v>
      </c>
      <c r="HB11" s="232">
        <f t="shared" si="4"/>
        <v>143774.6386382498</v>
      </c>
      <c r="HC11" s="232">
        <f t="shared" si="4"/>
        <v>119812.19886520812</v>
      </c>
      <c r="HD11" s="232">
        <f t="shared" si="4"/>
        <v>0</v>
      </c>
      <c r="HE11" s="232">
        <f t="shared" si="4"/>
        <v>0</v>
      </c>
      <c r="HF11" s="232">
        <f t="shared" si="5"/>
        <v>563117.33466647833</v>
      </c>
    </row>
    <row r="12" spans="1:214" hidden="1" x14ac:dyDescent="0.2">
      <c r="A12" s="120" t="str">
        <f>Inputs!A12</f>
        <v>Network Operations</v>
      </c>
      <c r="B12" s="120" t="str">
        <f>Inputs!B12</f>
        <v>SCADA/AEMS Testers</v>
      </c>
      <c r="C12" s="120" t="str">
        <f>Inputs!C12</f>
        <v>Internal Labour</v>
      </c>
      <c r="D12" s="120" t="str">
        <f>Inputs!D12</f>
        <v xml:space="preserve">Test management </v>
      </c>
      <c r="E12" s="120" t="str">
        <f>Inputs!E12</f>
        <v>SCADA Officer (Nwk Operations Tech)</v>
      </c>
      <c r="F12" s="259">
        <f>IF(Inputs!$GT12=$F$1,Inputs!F12,
CHOOSE(MATCH(Inputs!$GT12,'Key assumptions'!$E$117:$E$119,0),'Key assumptions'!$H$117,'Key assumptions'!$H$118,'Key assumptions'!$H$119)*Inputs!F12)</f>
        <v>195.6201907033639</v>
      </c>
      <c r="G12" s="259">
        <f>IF(Inputs!$GT12=$F$1,Inputs!G12,
CHOOSE(MATCH(Inputs!$GT12,'Key assumptions'!$E$117:$E$119,0),'Key assumptions'!$H$117,'Key assumptions'!$H$118,'Key assumptions'!$H$119)*Inputs!G12)</f>
        <v>0</v>
      </c>
      <c r="H12" s="231">
        <f>Inputs!H12</f>
        <v>0</v>
      </c>
      <c r="I12" s="231">
        <f>Inputs!I12</f>
        <v>0</v>
      </c>
      <c r="J12" s="231">
        <f>Inputs!J12</f>
        <v>0</v>
      </c>
      <c r="K12" s="231">
        <f>Inputs!K12</f>
        <v>0</v>
      </c>
      <c r="L12" s="231">
        <f>Inputs!L12</f>
        <v>0</v>
      </c>
      <c r="M12" s="231">
        <f>Inputs!M12</f>
        <v>0</v>
      </c>
      <c r="N12" s="231">
        <f>Inputs!N12</f>
        <v>0</v>
      </c>
      <c r="O12" s="231">
        <f>Inputs!O12</f>
        <v>0</v>
      </c>
      <c r="P12" s="231">
        <f>Inputs!P12</f>
        <v>0</v>
      </c>
      <c r="Q12" s="231">
        <f>Inputs!Q12</f>
        <v>0</v>
      </c>
      <c r="R12" s="231">
        <f>Inputs!R12</f>
        <v>0</v>
      </c>
      <c r="S12" s="231">
        <f>Inputs!S12</f>
        <v>0</v>
      </c>
      <c r="T12" s="231">
        <f>Inputs!T12</f>
        <v>0</v>
      </c>
      <c r="U12" s="231">
        <f>Inputs!U12</f>
        <v>0</v>
      </c>
      <c r="V12" s="231">
        <f>Inputs!V12</f>
        <v>0</v>
      </c>
      <c r="W12" s="231">
        <f>Inputs!W12</f>
        <v>0</v>
      </c>
      <c r="X12" s="231">
        <f>Inputs!X12</f>
        <v>0</v>
      </c>
      <c r="Y12" s="231">
        <f>Inputs!Y12</f>
        <v>0</v>
      </c>
      <c r="Z12" s="231">
        <f>Inputs!Z12</f>
        <v>0</v>
      </c>
      <c r="AA12" s="231">
        <f>Inputs!AA12</f>
        <v>0</v>
      </c>
      <c r="AB12" s="231">
        <f>Inputs!AB12</f>
        <v>0</v>
      </c>
      <c r="AC12" s="231">
        <f>Inputs!AC12</f>
        <v>0</v>
      </c>
      <c r="AD12" s="231">
        <f>Inputs!AD12</f>
        <v>0</v>
      </c>
      <c r="AE12" s="231">
        <f>Inputs!AE12</f>
        <v>0</v>
      </c>
      <c r="AF12" s="231">
        <f>Inputs!AF12</f>
        <v>0</v>
      </c>
      <c r="AG12" s="231">
        <f>Inputs!AG12</f>
        <v>0</v>
      </c>
      <c r="AH12" s="231">
        <f>Inputs!AH12</f>
        <v>0</v>
      </c>
      <c r="AI12" s="231">
        <f>Inputs!AI12</f>
        <v>0</v>
      </c>
      <c r="AJ12" s="231">
        <f>Inputs!AJ12</f>
        <v>0</v>
      </c>
      <c r="AK12" s="231">
        <f>Inputs!AK12</f>
        <v>0</v>
      </c>
      <c r="AL12" s="231">
        <f>Inputs!AL12</f>
        <v>0</v>
      </c>
      <c r="AM12" s="231">
        <f>Inputs!AM12</f>
        <v>0</v>
      </c>
      <c r="AN12" s="231">
        <f>Inputs!AN12</f>
        <v>0</v>
      </c>
      <c r="AO12" s="231">
        <f>Inputs!AO12</f>
        <v>0</v>
      </c>
      <c r="AP12" s="231">
        <f>Inputs!AP12</f>
        <v>0</v>
      </c>
      <c r="AQ12" s="231">
        <f>Inputs!AQ12</f>
        <v>0</v>
      </c>
      <c r="AR12" s="231">
        <f>Inputs!AR12</f>
        <v>2.0769230769230766</v>
      </c>
      <c r="AS12" s="231">
        <f>Inputs!AS12</f>
        <v>2.0769230769230766</v>
      </c>
      <c r="AT12" s="231">
        <f>Inputs!AT12</f>
        <v>2.0769230769230766</v>
      </c>
      <c r="AU12" s="231">
        <f>Inputs!AU12</f>
        <v>2.0769230769230766</v>
      </c>
      <c r="AV12" s="231">
        <f>Inputs!AV12</f>
        <v>2.0769230769230766</v>
      </c>
      <c r="AW12" s="231">
        <f>Inputs!AW12</f>
        <v>2.0769230769230766</v>
      </c>
      <c r="AX12" s="231">
        <f>Inputs!AX12</f>
        <v>2.0769230769230766</v>
      </c>
      <c r="AY12" s="231">
        <f>Inputs!AY12</f>
        <v>2.0769230769230766</v>
      </c>
      <c r="AZ12" s="231">
        <f>Inputs!AZ12</f>
        <v>2.0769230769230766</v>
      </c>
      <c r="BA12" s="231">
        <f>Inputs!BA12</f>
        <v>2.0769230769230766</v>
      </c>
      <c r="BB12" s="231">
        <f>Inputs!BB12</f>
        <v>2.0769230769230766</v>
      </c>
      <c r="BC12" s="231">
        <f>Inputs!BC12</f>
        <v>2.0769230769230766</v>
      </c>
      <c r="BD12" s="231">
        <f>Inputs!BD12</f>
        <v>0</v>
      </c>
      <c r="BE12" s="231">
        <f>Inputs!BE12</f>
        <v>0</v>
      </c>
      <c r="BF12" s="231">
        <f>Inputs!BF12</f>
        <v>0</v>
      </c>
      <c r="BG12" s="231">
        <f>Inputs!BG12</f>
        <v>0</v>
      </c>
      <c r="BH12" s="231">
        <f>Inputs!BH12</f>
        <v>0</v>
      </c>
      <c r="BI12" s="231">
        <f>Inputs!BI12</f>
        <v>0</v>
      </c>
      <c r="BJ12" s="231">
        <f>Inputs!BJ12</f>
        <v>0</v>
      </c>
      <c r="BK12" s="231">
        <f>Inputs!BK12</f>
        <v>0</v>
      </c>
      <c r="BL12" s="231">
        <f>Inputs!BL12</f>
        <v>0</v>
      </c>
      <c r="BM12" s="231">
        <f>Inputs!BM12</f>
        <v>0</v>
      </c>
      <c r="BN12" s="231">
        <f>Inputs!BN12</f>
        <v>0</v>
      </c>
      <c r="BO12" s="231">
        <f>Inputs!BO12</f>
        <v>0</v>
      </c>
      <c r="BP12" s="231">
        <f>Inputs!BP12</f>
        <v>2.0769230769230766</v>
      </c>
      <c r="BQ12" s="231">
        <f>Inputs!BQ12</f>
        <v>2.0769230769230766</v>
      </c>
      <c r="BR12" s="231">
        <f>Inputs!BR12</f>
        <v>2.0769230769230766</v>
      </c>
      <c r="BS12" s="231">
        <f>Inputs!BS12</f>
        <v>2.0769230769230766</v>
      </c>
      <c r="BT12" s="231">
        <f>Inputs!BT12</f>
        <v>2.0769230769230766</v>
      </c>
      <c r="BU12" s="231">
        <f>Inputs!BU12</f>
        <v>2.0769230769230766</v>
      </c>
      <c r="BV12" s="231">
        <f>Inputs!BV12</f>
        <v>2.0769230769230766</v>
      </c>
      <c r="BW12" s="231">
        <f>Inputs!BW12</f>
        <v>2.0769230769230766</v>
      </c>
      <c r="BX12" s="231">
        <f>Inputs!BX12</f>
        <v>2.0769230769230766</v>
      </c>
      <c r="BY12" s="231">
        <f>Inputs!BY12</f>
        <v>2.0769230769230766</v>
      </c>
      <c r="BZ12" s="231">
        <f>Inputs!BZ12</f>
        <v>2.0769230769230766</v>
      </c>
      <c r="CA12" s="231">
        <f>Inputs!CA12</f>
        <v>2.0769230769230766</v>
      </c>
      <c r="CB12" s="231">
        <f>Inputs!CB12</f>
        <v>0</v>
      </c>
      <c r="CC12" s="231">
        <f>Inputs!CC12</f>
        <v>0</v>
      </c>
      <c r="CD12" s="231">
        <f>Inputs!CD12</f>
        <v>0</v>
      </c>
      <c r="CE12" s="231">
        <f>Inputs!CE12</f>
        <v>0</v>
      </c>
      <c r="CF12" s="231">
        <f>Inputs!CF12</f>
        <v>0</v>
      </c>
      <c r="CG12" s="231">
        <f>Inputs!CG12</f>
        <v>0</v>
      </c>
      <c r="CH12" s="231">
        <f>Inputs!CH12</f>
        <v>0</v>
      </c>
      <c r="CI12" s="231">
        <f>Inputs!CI12</f>
        <v>0</v>
      </c>
      <c r="CJ12" s="231">
        <f>Inputs!CJ12</f>
        <v>0</v>
      </c>
      <c r="CK12" s="231">
        <f>Inputs!CK12</f>
        <v>0</v>
      </c>
      <c r="CL12" s="231">
        <f>Inputs!CL12</f>
        <v>0</v>
      </c>
      <c r="CM12" s="231">
        <f>Inputs!CM12</f>
        <v>0</v>
      </c>
      <c r="CN12" s="231">
        <f>Inputs!CN12</f>
        <v>0</v>
      </c>
      <c r="CO12" s="231">
        <f>Inputs!CO12</f>
        <v>0</v>
      </c>
      <c r="CP12" s="231">
        <f>Inputs!CP12</f>
        <v>0</v>
      </c>
      <c r="CQ12" s="231">
        <f>Inputs!CQ12</f>
        <v>0</v>
      </c>
      <c r="CR12" s="231">
        <f>Inputs!CR12</f>
        <v>0</v>
      </c>
      <c r="CS12" s="231">
        <f>Inputs!CS12</f>
        <v>0</v>
      </c>
      <c r="CT12" s="231">
        <f>Inputs!CT12</f>
        <v>0</v>
      </c>
      <c r="CU12" s="231">
        <f>Inputs!CU12</f>
        <v>0</v>
      </c>
      <c r="CV12" s="231">
        <f>Inputs!CV12</f>
        <v>0</v>
      </c>
      <c r="CW12" s="231">
        <f>Inputs!CW12</f>
        <v>0</v>
      </c>
      <c r="CX12" s="231">
        <f>Inputs!CX12</f>
        <v>0</v>
      </c>
      <c r="CY12" s="231">
        <f>Inputs!CY12</f>
        <v>0</v>
      </c>
      <c r="DA12" s="232">
        <f>IF(OR($C12="Non-Labour",$C12="Labour-related"),IF(Inputs!$GT12=$F$1,Inputs!DA12,$F12*N(H12)),$F12*N(H12)*avg_hrs)</f>
        <v>0</v>
      </c>
      <c r="DB12" s="232">
        <f>IF(OR($C12="Non-Labour",$C12="Labour-related"),IF(Inputs!$GT12=$F$1,Inputs!DB12,$F12*N(I12)),$F12*N(I12)*avg_hrs)</f>
        <v>0</v>
      </c>
      <c r="DC12" s="232">
        <f>IF(OR($C12="Non-Labour",$C12="Labour-related"),IF(Inputs!$GT12=$F$1,Inputs!DC12,$F12*N(J12)),$F12*N(J12)*avg_hrs)</f>
        <v>0</v>
      </c>
      <c r="DD12" s="232">
        <f>IF(OR($C12="Non-Labour",$C12="Labour-related"),IF(Inputs!$GT12=$F$1,Inputs!DD12,$F12*N(K12)),$F12*N(K12)*avg_hrs)</f>
        <v>0</v>
      </c>
      <c r="DE12" s="232">
        <f>IF(OR($C12="Non-Labour",$C12="Labour-related"),IF(Inputs!$GT12=$F$1,Inputs!DE12,$F12*N(L12)),$F12*N(L12)*avg_hrs)</f>
        <v>0</v>
      </c>
      <c r="DF12" s="232">
        <f>IF(OR($C12="Non-Labour",$C12="Labour-related"),IF(Inputs!$GT12=$F$1,Inputs!DF12,$F12*N(M12)),$F12*N(M12)*avg_hrs)</f>
        <v>0</v>
      </c>
      <c r="DG12" s="232">
        <f>IF(OR($C12="Non-Labour",$C12="Labour-related"),IF(Inputs!$GT12=$F$1,Inputs!DG12,$F12*N(N12)),$F12*N(N12)*avg_hrs)</f>
        <v>0</v>
      </c>
      <c r="DH12" s="232">
        <f>IF(OR($C12="Non-Labour",$C12="Labour-related"),IF(Inputs!$GT12=$F$1,Inputs!DH12,$F12*N(O12)),$F12*N(O12)*avg_hrs)</f>
        <v>0</v>
      </c>
      <c r="DI12" s="232">
        <f>IF(OR($C12="Non-Labour",$C12="Labour-related"),IF(Inputs!$GT12=$F$1,Inputs!DI12,$F12*N(P12)),$F12*N(P12)*avg_hrs)</f>
        <v>0</v>
      </c>
      <c r="DJ12" s="232">
        <f>IF(OR($C12="Non-Labour",$C12="Labour-related"),IF(Inputs!$GT12=$F$1,Inputs!DJ12,$F12*N(Q12)),$F12*N(Q12)*avg_hrs)</f>
        <v>0</v>
      </c>
      <c r="DK12" s="232">
        <f>IF(OR($C12="Non-Labour",$C12="Labour-related"),IF(Inputs!$GT12=$F$1,Inputs!DK12,$F12*N(R12)),$F12*N(R12)*avg_hrs)</f>
        <v>0</v>
      </c>
      <c r="DL12" s="232">
        <f>IF(OR($C12="Non-Labour",$C12="Labour-related"),IF(Inputs!$GT12=$F$1,Inputs!DL12,$F12*N(S12)),$F12*N(S12)*avg_hrs)</f>
        <v>0</v>
      </c>
      <c r="DM12" s="232">
        <f>IF(OR($C12="Non-Labour",$C12="Labour-related"),IF(Inputs!$GT12=$F$1,Inputs!DM12,$F12*N(T12)),$F12*N(T12)*avg_hrs)</f>
        <v>0</v>
      </c>
      <c r="DN12" s="232">
        <f>IF(OR($C12="Non-Labour",$C12="Labour-related"),IF(Inputs!$GT12=$F$1,Inputs!DN12,$F12*N(U12)),$F12*N(U12)*avg_hrs)</f>
        <v>0</v>
      </c>
      <c r="DO12" s="232">
        <f>IF(OR($C12="Non-Labour",$C12="Labour-related"),IF(Inputs!$GT12=$F$1,Inputs!DO12,$F12*N(V12)),$F12*N(V12)*avg_hrs)</f>
        <v>0</v>
      </c>
      <c r="DP12" s="232">
        <f>IF(OR($C12="Non-Labour",$C12="Labour-related"),IF(Inputs!$GT12=$F$1,Inputs!DP12,$F12*N(W12)),$F12*N(W12)*avg_hrs)</f>
        <v>0</v>
      </c>
      <c r="DQ12" s="232">
        <f>IF(OR($C12="Non-Labour",$C12="Labour-related"),IF(Inputs!$GT12=$F$1,Inputs!DQ12,$F12*N(X12)),$F12*N(X12)*avg_hrs)</f>
        <v>0</v>
      </c>
      <c r="DR12" s="232">
        <f>IF(OR($C12="Non-Labour",$C12="Labour-related"),IF(Inputs!$GT12=$F$1,Inputs!DR12,$F12*N(Y12)),$F12*N(Y12)*avg_hrs)</f>
        <v>0</v>
      </c>
      <c r="DS12" s="232">
        <f>IF(OR($C12="Non-Labour",$C12="Labour-related"),IF(Inputs!$GT12=$F$1,Inputs!DS12,$F12*N(Z12)),$F12*N(Z12)*avg_hrs)</f>
        <v>0</v>
      </c>
      <c r="DT12" s="232">
        <f>IF(OR($C12="Non-Labour",$C12="Labour-related"),IF(Inputs!$GT12=$F$1,Inputs!DT12,$F12*N(AA12)),$F12*N(AA12)*avg_hrs)</f>
        <v>0</v>
      </c>
      <c r="DU12" s="232">
        <f>IF(OR($C12="Non-Labour",$C12="Labour-related"),IF(Inputs!$GT12=$F$1,Inputs!DU12,$F12*N(AB12)),$F12*N(AB12)*avg_hrs)</f>
        <v>0</v>
      </c>
      <c r="DV12" s="232">
        <f>IF(OR($C12="Non-Labour",$C12="Labour-related"),IF(Inputs!$GT12=$F$1,Inputs!DV12,$F12*N(AC12)),$F12*N(AC12)*avg_hrs)</f>
        <v>0</v>
      </c>
      <c r="DW12" s="232">
        <f>IF(OR($C12="Non-Labour",$C12="Labour-related"),IF(Inputs!$GT12=$F$1,Inputs!DW12,$F12*N(AD12)),$F12*N(AD12)*avg_hrs)</f>
        <v>0</v>
      </c>
      <c r="DX12" s="232">
        <f>IF(OR($C12="Non-Labour",$C12="Labour-related"),IF(Inputs!$GT12=$F$1,Inputs!DX12,$F12*N(AE12)),$F12*N(AE12)*avg_hrs)</f>
        <v>0</v>
      </c>
      <c r="DY12" s="232">
        <f>IF(OR($C12="Non-Labour",$C12="Labour-related"),IF(Inputs!$GT12=$F$1,Inputs!DY12,$F12*N(AF12)),$F12*N(AF12)*avg_hrs)</f>
        <v>0</v>
      </c>
      <c r="DZ12" s="232">
        <f>IF(OR($C12="Non-Labour",$C12="Labour-related"),IF(Inputs!$GT12=$F$1,Inputs!DZ12,$F12*N(AG12)),$F12*N(AG12)*avg_hrs)</f>
        <v>0</v>
      </c>
      <c r="EA12" s="232">
        <f>IF(OR($C12="Non-Labour",$C12="Labour-related"),IF(Inputs!$GT12=$F$1,Inputs!EA12,$F12*N(AH12)),$F12*N(AH12)*avg_hrs)</f>
        <v>0</v>
      </c>
      <c r="EB12" s="232">
        <f>IF(OR($C12="Non-Labour",$C12="Labour-related"),IF(Inputs!$GT12=$F$1,Inputs!EB12,$F12*N(AI12)),$F12*N(AI12)*avg_hrs)</f>
        <v>0</v>
      </c>
      <c r="EC12" s="232">
        <f>IF(OR($C12="Non-Labour",$C12="Labour-related"),IF(Inputs!$GT12=$F$1,Inputs!EC12,$F12*N(AJ12)),$F12*N(AJ12)*avg_hrs)</f>
        <v>0</v>
      </c>
      <c r="ED12" s="232">
        <f>IF(OR($C12="Non-Labour",$C12="Labour-related"),IF(Inputs!$GT12=$F$1,Inputs!ED12,$F12*N(AK12)),$F12*N(AK12)*avg_hrs)</f>
        <v>0</v>
      </c>
      <c r="EE12" s="232">
        <f>IF(OR($C12="Non-Labour",$C12="Labour-related"),IF(Inputs!$GT12=$F$1,Inputs!EE12,$F12*N(AL12)),$F12*N(AL12)*avg_hrs)</f>
        <v>0</v>
      </c>
      <c r="EF12" s="232">
        <f>IF(OR($C12="Non-Labour",$C12="Labour-related"),IF(Inputs!$GT12=$F$1,Inputs!EF12,$F12*N(AM12)),$F12*N(AM12)*avg_hrs)</f>
        <v>0</v>
      </c>
      <c r="EG12" s="232">
        <f>IF(OR($C12="Non-Labour",$C12="Labour-related"),IF(Inputs!$GT12=$F$1,Inputs!EG12,$F12*N(AN12)),$F12*N(AN12)*avg_hrs)</f>
        <v>0</v>
      </c>
      <c r="EH12" s="232">
        <f>IF(OR($C12="Non-Labour",$C12="Labour-related"),IF(Inputs!$GT12=$F$1,Inputs!EH12,$F12*N(AO12)),$F12*N(AO12)*avg_hrs)</f>
        <v>0</v>
      </c>
      <c r="EI12" s="232">
        <f>IF(OR($C12="Non-Labour",$C12="Labour-related"),IF(Inputs!$GT12=$F$1,Inputs!EI12,$F12*N(AP12)),$F12*N(AP12)*avg_hrs)</f>
        <v>0</v>
      </c>
      <c r="EJ12" s="232">
        <f>IF(OR($C12="Non-Labour",$C12="Labour-related"),IF(Inputs!$GT12=$F$1,Inputs!EJ12,$F12*N(AQ12)),$F12*N(AQ12)*avg_hrs)</f>
        <v>0</v>
      </c>
      <c r="EK12" s="232">
        <f>IF(OR($C12="Non-Labour",$C12="Labour-related"),IF(Inputs!$GT12=$F$1,Inputs!EK12,$F12*N(AR12)),$F12*N(AR12)*avg_hrs)</f>
        <v>60943.213257586438</v>
      </c>
      <c r="EL12" s="232">
        <f>IF(OR($C12="Non-Labour",$C12="Labour-related"),IF(Inputs!$GT12=$F$1,Inputs!EL12,$F12*N(AS12)),$F12*N(AS12)*avg_hrs)</f>
        <v>60943.213257586438</v>
      </c>
      <c r="EM12" s="232">
        <f>IF(OR($C12="Non-Labour",$C12="Labour-related"),IF(Inputs!$GT12=$F$1,Inputs!EM12,$F12*N(AT12)),$F12*N(AT12)*avg_hrs)</f>
        <v>60943.213257586438</v>
      </c>
      <c r="EN12" s="232">
        <f>IF(OR($C12="Non-Labour",$C12="Labour-related"),IF(Inputs!$GT12=$F$1,Inputs!EN12,$F12*N(AU12)),$F12*N(AU12)*avg_hrs)</f>
        <v>60943.213257586438</v>
      </c>
      <c r="EO12" s="232">
        <f>IF(OR($C12="Non-Labour",$C12="Labour-related"),IF(Inputs!$GT12=$F$1,Inputs!EO12,$F12*N(AV12)),$F12*N(AV12)*avg_hrs)</f>
        <v>60943.213257586438</v>
      </c>
      <c r="EP12" s="232">
        <f>IF(OR($C12="Non-Labour",$C12="Labour-related"),IF(Inputs!$GT12=$F$1,Inputs!EP12,$F12*N(AW12)),$F12*N(AW12)*avg_hrs)</f>
        <v>60943.213257586438</v>
      </c>
      <c r="EQ12" s="232">
        <f>IF(OR($C12="Non-Labour",$C12="Labour-related"),IF(Inputs!$GT12=$F$1,Inputs!EQ12,$F12*N(AX12)),$F12*N(AX12)*avg_hrs)</f>
        <v>60943.213257586438</v>
      </c>
      <c r="ER12" s="232">
        <f>IF(OR($C12="Non-Labour",$C12="Labour-related"),IF(Inputs!$GT12=$F$1,Inputs!ER12,$F12*N(AY12)),$F12*N(AY12)*avg_hrs)</f>
        <v>60943.213257586438</v>
      </c>
      <c r="ES12" s="232">
        <f>IF(OR($C12="Non-Labour",$C12="Labour-related"),IF(Inputs!$GT12=$F$1,Inputs!ES12,$F12*N(AZ12)),$F12*N(AZ12)*avg_hrs)</f>
        <v>60943.213257586438</v>
      </c>
      <c r="ET12" s="232">
        <f>IF(OR($C12="Non-Labour",$C12="Labour-related"),IF(Inputs!$GT12=$F$1,Inputs!ET12,$F12*N(BA12)),$F12*N(BA12)*avg_hrs)</f>
        <v>60943.213257586438</v>
      </c>
      <c r="EU12" s="232">
        <f>IF(OR($C12="Non-Labour",$C12="Labour-related"),IF(Inputs!$GT12=$F$1,Inputs!EU12,$F12*N(BB12)),$F12*N(BB12)*avg_hrs)</f>
        <v>60943.213257586438</v>
      </c>
      <c r="EV12" s="232">
        <f>IF(OR($C12="Non-Labour",$C12="Labour-related"),IF(Inputs!$GT12=$F$1,Inputs!EV12,$F12*N(BC12)),$F12*N(BC12)*avg_hrs)</f>
        <v>60943.213257586438</v>
      </c>
      <c r="EW12" s="232">
        <f>IF(OR($C12="Non-Labour",$C12="Labour-related"),IF(Inputs!$GT12=$F$1,Inputs!EW12,$F12*N(BD12)),$F12*N(BD12)*avg_hrs)</f>
        <v>0</v>
      </c>
      <c r="EX12" s="232">
        <f>IF(OR($C12="Non-Labour",$C12="Labour-related"),IF(Inputs!$GT12=$F$1,Inputs!EX12,$F12*N(BE12)),$F12*N(BE12)*avg_hrs)</f>
        <v>0</v>
      </c>
      <c r="EY12" s="232">
        <f>IF(OR($C12="Non-Labour",$C12="Labour-related"),IF(Inputs!$GT12=$F$1,Inputs!EY12,$F12*N(BF12)),$F12*N(BF12)*avg_hrs)</f>
        <v>0</v>
      </c>
      <c r="EZ12" s="232">
        <f>IF(OR($C12="Non-Labour",$C12="Labour-related"),IF(Inputs!$GT12=$F$1,Inputs!EZ12,$F12*N(BG12)),$F12*N(BG12)*avg_hrs)</f>
        <v>0</v>
      </c>
      <c r="FA12" s="232">
        <f>IF(OR($C12="Non-Labour",$C12="Labour-related"),IF(Inputs!$GT12=$F$1,Inputs!FA12,$F12*N(BH12)),$F12*N(BH12)*avg_hrs)</f>
        <v>0</v>
      </c>
      <c r="FB12" s="232">
        <f>IF(OR($C12="Non-Labour",$C12="Labour-related"),IF(Inputs!$GT12=$F$1,Inputs!FB12,$F12*N(BI12)),$F12*N(BI12)*avg_hrs)</f>
        <v>0</v>
      </c>
      <c r="FC12" s="232">
        <f>IF(OR($C12="Non-Labour",$C12="Labour-related"),IF(Inputs!$GT12=$F$1,Inputs!FC12,$F12*N(BJ12)),$F12*N(BJ12)*avg_hrs)</f>
        <v>0</v>
      </c>
      <c r="FD12" s="232">
        <f>IF(OR($C12="Non-Labour",$C12="Labour-related"),IF(Inputs!$GT12=$F$1,Inputs!FD12,$F12*N(BK12)),$F12*N(BK12)*avg_hrs)</f>
        <v>0</v>
      </c>
      <c r="FE12" s="232">
        <f>IF(OR($C12="Non-Labour",$C12="Labour-related"),IF(Inputs!$GT12=$F$1,Inputs!FE12,$F12*N(BL12)),$F12*N(BL12)*avg_hrs)</f>
        <v>0</v>
      </c>
      <c r="FF12" s="232">
        <f>IF(OR($C12="Non-Labour",$C12="Labour-related"),IF(Inputs!$GT12=$F$1,Inputs!FF12,$F12*N(BM12)),$F12*N(BM12)*avg_hrs)</f>
        <v>0</v>
      </c>
      <c r="FG12" s="232">
        <f>IF(OR($C12="Non-Labour",$C12="Labour-related"),IF(Inputs!$GT12=$F$1,Inputs!FG12,$F12*N(BN12)),$F12*N(BN12)*avg_hrs)</f>
        <v>0</v>
      </c>
      <c r="FH12" s="232">
        <f>IF(OR($C12="Non-Labour",$C12="Labour-related"),IF(Inputs!$GT12=$F$1,Inputs!FH12,$F12*N(BO12)),$F12*N(BO12)*avg_hrs)</f>
        <v>0</v>
      </c>
      <c r="FI12" s="232">
        <f>IF(OR($C12="Non-Labour",$C12="Labour-related"),IF(Inputs!$GT12=$F$1,Inputs!FI12,$F12*N(BP12)),$F12*N(BP12)*avg_hrs)</f>
        <v>60943.213257586438</v>
      </c>
      <c r="FJ12" s="232">
        <f>IF(OR($C12="Non-Labour",$C12="Labour-related"),IF(Inputs!$GT12=$F$1,Inputs!FJ12,$F12*N(BQ12)),$F12*N(BQ12)*avg_hrs)</f>
        <v>60943.213257586438</v>
      </c>
      <c r="FK12" s="232">
        <f>IF(OR($C12="Non-Labour",$C12="Labour-related"),IF(Inputs!$GT12=$F$1,Inputs!FK12,$F12*N(BR12)),$F12*N(BR12)*avg_hrs)</f>
        <v>60943.213257586438</v>
      </c>
      <c r="FL12" s="232">
        <f>IF(OR($C12="Non-Labour",$C12="Labour-related"),IF(Inputs!$GT12=$F$1,Inputs!FL12,$F12*N(BS12)),$F12*N(BS12)*avg_hrs)</f>
        <v>60943.213257586438</v>
      </c>
      <c r="FM12" s="232">
        <f>IF(OR($C12="Non-Labour",$C12="Labour-related"),IF(Inputs!$GT12=$F$1,Inputs!FM12,$F12*N(BT12)),$F12*N(BT12)*avg_hrs)</f>
        <v>60943.213257586438</v>
      </c>
      <c r="FN12" s="232">
        <f>IF(OR($C12="Non-Labour",$C12="Labour-related"),IF(Inputs!$GT12=$F$1,Inputs!FN12,$F12*N(BU12)),$F12*N(BU12)*avg_hrs)</f>
        <v>60943.213257586438</v>
      </c>
      <c r="FO12" s="232">
        <f>IF(OR($C12="Non-Labour",$C12="Labour-related"),IF(Inputs!$GT12=$F$1,Inputs!FO12,$F12*N(BV12)),$F12*N(BV12)*avg_hrs)</f>
        <v>60943.213257586438</v>
      </c>
      <c r="FP12" s="232">
        <f>IF(OR($C12="Non-Labour",$C12="Labour-related"),IF(Inputs!$GT12=$F$1,Inputs!FP12,$F12*N(BW12)),$F12*N(BW12)*avg_hrs)</f>
        <v>60943.213257586438</v>
      </c>
      <c r="FQ12" s="232">
        <f>IF(OR($C12="Non-Labour",$C12="Labour-related"),IF(Inputs!$GT12=$F$1,Inputs!FQ12,$F12*N(BX12)),$F12*N(BX12)*avg_hrs)</f>
        <v>60943.213257586438</v>
      </c>
      <c r="FR12" s="232">
        <f>IF(OR($C12="Non-Labour",$C12="Labour-related"),IF(Inputs!$GT12=$F$1,Inputs!FR12,$F12*N(BY12)),$F12*N(BY12)*avg_hrs)</f>
        <v>60943.213257586438</v>
      </c>
      <c r="FS12" s="232">
        <f>IF(OR($C12="Non-Labour",$C12="Labour-related"),IF(Inputs!$GT12=$F$1,Inputs!FS12,$F12*N(BZ12)),$F12*N(BZ12)*avg_hrs)</f>
        <v>60943.213257586438</v>
      </c>
      <c r="FT12" s="232">
        <f>IF(OR($C12="Non-Labour",$C12="Labour-related"),IF(Inputs!$GT12=$F$1,Inputs!FT12,$F12*N(CA12)),$F12*N(CA12)*avg_hrs)</f>
        <v>60943.213257586438</v>
      </c>
      <c r="FU12" s="232">
        <f>IF(OR($C12="Non-Labour",$C12="Labour-related"),IF(Inputs!$GT12=$F$1,Inputs!FU12,$F12*N(CB12)),$F12*N(CB12)*avg_hrs)</f>
        <v>0</v>
      </c>
      <c r="FV12" s="232">
        <f>IF(OR($C12="Non-Labour",$C12="Labour-related"),IF(Inputs!$GT12=$F$1,Inputs!FV12,$F12*N(CC12)),$F12*N(CC12)*avg_hrs)</f>
        <v>0</v>
      </c>
      <c r="FW12" s="232">
        <f>IF(OR($C12="Non-Labour",$C12="Labour-related"),IF(Inputs!$GT12=$F$1,Inputs!FW12,$F12*N(CD12)),$F12*N(CD12)*avg_hrs)</f>
        <v>0</v>
      </c>
      <c r="FX12" s="232">
        <f>IF(OR($C12="Non-Labour",$C12="Labour-related"),IF(Inputs!$GT12=$F$1,Inputs!FX12,$F12*N(CE12)),$F12*N(CE12)*avg_hrs)</f>
        <v>0</v>
      </c>
      <c r="FY12" s="232">
        <f>IF(OR($C12="Non-Labour",$C12="Labour-related"),IF(Inputs!$GT12=$F$1,Inputs!FY12,$F12*N(CF12)),$F12*N(CF12)*avg_hrs)</f>
        <v>0</v>
      </c>
      <c r="FZ12" s="232">
        <f>IF(OR($C12="Non-Labour",$C12="Labour-related"),IF(Inputs!$GT12=$F$1,Inputs!FZ12,$F12*N(CG12)),$F12*N(CG12)*avg_hrs)</f>
        <v>0</v>
      </c>
      <c r="GA12" s="232">
        <f>IF(OR($C12="Non-Labour",$C12="Labour-related"),IF(Inputs!$GT12=$F$1,Inputs!GA12,$F12*N(CH12)),$F12*N(CH12)*avg_hrs)</f>
        <v>0</v>
      </c>
      <c r="GB12" s="232">
        <f>IF(OR($C12="Non-Labour",$C12="Labour-related"),IF(Inputs!$GT12=$F$1,Inputs!GB12,$F12*N(CI12)),$F12*N(CI12)*avg_hrs)</f>
        <v>0</v>
      </c>
      <c r="GC12" s="232">
        <f>IF(OR($C12="Non-Labour",$C12="Labour-related"),IF(Inputs!$GT12=$F$1,Inputs!GC12,$F12*N(CJ12)),$F12*N(CJ12)*avg_hrs)</f>
        <v>0</v>
      </c>
      <c r="GD12" s="232">
        <f>IF(OR($C12="Non-Labour",$C12="Labour-related"),IF(Inputs!$GT12=$F$1,Inputs!GD12,$F12*N(CK12)),$F12*N(CK12)*avg_hrs)</f>
        <v>0</v>
      </c>
      <c r="GE12" s="232">
        <f>IF(OR($C12="Non-Labour",$C12="Labour-related"),IF(Inputs!$GT12=$F$1,Inputs!GE12,$F12*N(CL12)),$F12*N(CL12)*avg_hrs)</f>
        <v>0</v>
      </c>
      <c r="GF12" s="232">
        <f>IF(OR($C12="Non-Labour",$C12="Labour-related"),IF(Inputs!$GT12=$F$1,Inputs!GF12,$F12*N(CM12)),$F12*N(CM12)*avg_hrs)</f>
        <v>0</v>
      </c>
      <c r="GG12" s="232">
        <f>IF(OR($C12="Non-Labour",$C12="Labour-related"),IF(Inputs!$GT12=$F$1,Inputs!GG12,$F12*N(CN12)),$F12*N(CN12)*avg_hrs)</f>
        <v>0</v>
      </c>
      <c r="GH12" s="232">
        <f>IF(OR($C12="Non-Labour",$C12="Labour-related"),IF(Inputs!$GT12=$F$1,Inputs!GH12,$F12*N(CO12)),$F12*N(CO12)*avg_hrs)</f>
        <v>0</v>
      </c>
      <c r="GI12" s="232">
        <f>IF(OR($C12="Non-Labour",$C12="Labour-related"),IF(Inputs!$GT12=$F$1,Inputs!GI12,$F12*N(CP12)),$F12*N(CP12)*avg_hrs)</f>
        <v>0</v>
      </c>
      <c r="GJ12" s="232">
        <f>IF(OR($C12="Non-Labour",$C12="Labour-related"),IF(Inputs!$GT12=$F$1,Inputs!GJ12,$F12*N(CQ12)),$F12*N(CQ12)*avg_hrs)</f>
        <v>0</v>
      </c>
      <c r="GK12" s="232">
        <f>IF(OR($C12="Non-Labour",$C12="Labour-related"),IF(Inputs!$GT12=$F$1,Inputs!GK12,$F12*N(CR12)),$F12*N(CR12)*avg_hrs)</f>
        <v>0</v>
      </c>
      <c r="GL12" s="232">
        <f>IF(OR($C12="Non-Labour",$C12="Labour-related"),IF(Inputs!$GT12=$F$1,Inputs!GL12,$F12*N(CS12)),$F12*N(CS12)*avg_hrs)</f>
        <v>0</v>
      </c>
      <c r="GM12" s="232">
        <f>IF(OR($C12="Non-Labour",$C12="Labour-related"),IF(Inputs!$GT12=$F$1,Inputs!GM12,$F12*N(CT12)),$F12*N(CT12)*avg_hrs)</f>
        <v>0</v>
      </c>
      <c r="GN12" s="232">
        <f>IF(OR($C12="Non-Labour",$C12="Labour-related"),IF(Inputs!$GT12=$F$1,Inputs!GN12,$F12*N(CU12)),$F12*N(CU12)*avg_hrs)</f>
        <v>0</v>
      </c>
      <c r="GO12" s="232">
        <f>IF(OR($C12="Non-Labour",$C12="Labour-related"),IF(Inputs!$GT12=$F$1,Inputs!GO12,$F12*N(CV12)),$F12*N(CV12)*avg_hrs)</f>
        <v>0</v>
      </c>
      <c r="GP12" s="232">
        <f>IF(OR($C12="Non-Labour",$C12="Labour-related"),IF(Inputs!$GT12=$F$1,Inputs!GP12,$F12*N(CW12)),$F12*N(CW12)*avg_hrs)</f>
        <v>0</v>
      </c>
      <c r="GQ12" s="232">
        <f>IF(OR($C12="Non-Labour",$C12="Labour-related"),IF(Inputs!$GT12=$F$1,Inputs!GQ12,$F12*N(CX12)),$F12*N(CX12)*avg_hrs)</f>
        <v>0</v>
      </c>
      <c r="GR12" s="232">
        <f>IF(OR($C12="Non-Labour",$C12="Labour-related"),IF(Inputs!$GT12=$F$1,Inputs!GR12,$F12*N(CY12)),$F12*N(CY12)*avg_hrs)</f>
        <v>0</v>
      </c>
      <c r="GT12" s="120" t="s">
        <v>207</v>
      </c>
      <c r="GU12" s="272"/>
      <c r="GV12" s="272"/>
      <c r="GW12" s="272"/>
      <c r="GX12" s="232">
        <f t="shared" si="2"/>
        <v>0</v>
      </c>
      <c r="GY12" s="232">
        <f t="shared" si="2"/>
        <v>0</v>
      </c>
      <c r="GZ12" s="232">
        <f t="shared" si="2"/>
        <v>0</v>
      </c>
      <c r="HA12" s="232">
        <f t="shared" si="3"/>
        <v>731318.55909103749</v>
      </c>
      <c r="HB12" s="232">
        <f t="shared" si="4"/>
        <v>0</v>
      </c>
      <c r="HC12" s="232">
        <f t="shared" si="4"/>
        <v>731318.55909103749</v>
      </c>
      <c r="HD12" s="232">
        <f t="shared" si="4"/>
        <v>0</v>
      </c>
      <c r="HE12" s="232">
        <f t="shared" si="4"/>
        <v>0</v>
      </c>
      <c r="HF12" s="232">
        <f t="shared" si="5"/>
        <v>1462637.118182075</v>
      </c>
    </row>
    <row r="13" spans="1:214" hidden="1" x14ac:dyDescent="0.2">
      <c r="A13" s="120" t="str">
        <f>Inputs!A13</f>
        <v>IT</v>
      </c>
      <c r="B13" s="120" t="str">
        <f>Inputs!B13</f>
        <v>Security Tester</v>
      </c>
      <c r="C13" s="120" t="str">
        <f>Inputs!C13</f>
        <v>Internal Labour</v>
      </c>
      <c r="D13" s="120" t="str">
        <f>Inputs!D13</f>
        <v xml:space="preserve">Test management </v>
      </c>
      <c r="E13" s="120" t="str">
        <f>Inputs!E13</f>
        <v>SCADA Officer (Nwk Operations Tech)</v>
      </c>
      <c r="F13" s="259">
        <f>IF(Inputs!$GT13=$F$1,Inputs!F13,
CHOOSE(MATCH(Inputs!$GT13,'Key assumptions'!$E$117:$E$119,0),'Key assumptions'!$H$117,'Key assumptions'!$H$118,'Key assumptions'!$H$119)*Inputs!F13)</f>
        <v>195.6201907033639</v>
      </c>
      <c r="G13" s="259">
        <f>IF(Inputs!$GT13=$F$1,Inputs!G13,
CHOOSE(MATCH(Inputs!$GT13,'Key assumptions'!$E$117:$E$119,0),'Key assumptions'!$H$117,'Key assumptions'!$H$118,'Key assumptions'!$H$119)*Inputs!G13)</f>
        <v>0</v>
      </c>
      <c r="H13" s="231">
        <f>Inputs!H13</f>
        <v>0</v>
      </c>
      <c r="I13" s="231">
        <f>Inputs!I13</f>
        <v>0</v>
      </c>
      <c r="J13" s="231">
        <f>Inputs!J13</f>
        <v>0</v>
      </c>
      <c r="K13" s="231">
        <f>Inputs!K13</f>
        <v>0</v>
      </c>
      <c r="L13" s="231">
        <f>Inputs!L13</f>
        <v>0</v>
      </c>
      <c r="M13" s="231">
        <f>Inputs!M13</f>
        <v>0</v>
      </c>
      <c r="N13" s="231">
        <f>Inputs!N13</f>
        <v>0</v>
      </c>
      <c r="O13" s="231">
        <f>Inputs!O13</f>
        <v>0</v>
      </c>
      <c r="P13" s="231">
        <f>Inputs!P13</f>
        <v>0</v>
      </c>
      <c r="Q13" s="231">
        <f>Inputs!Q13</f>
        <v>0</v>
      </c>
      <c r="R13" s="231">
        <f>Inputs!R13</f>
        <v>0</v>
      </c>
      <c r="S13" s="231">
        <f>Inputs!S13</f>
        <v>0</v>
      </c>
      <c r="T13" s="231">
        <f>Inputs!T13</f>
        <v>0</v>
      </c>
      <c r="U13" s="231">
        <f>Inputs!U13</f>
        <v>0</v>
      </c>
      <c r="V13" s="231">
        <f>Inputs!V13</f>
        <v>0</v>
      </c>
      <c r="W13" s="231">
        <f>Inputs!W13</f>
        <v>0</v>
      </c>
      <c r="X13" s="231">
        <f>Inputs!X13</f>
        <v>0</v>
      </c>
      <c r="Y13" s="231">
        <f>Inputs!Y13</f>
        <v>0</v>
      </c>
      <c r="Z13" s="231">
        <f>Inputs!Z13</f>
        <v>0</v>
      </c>
      <c r="AA13" s="231">
        <f>Inputs!AA13</f>
        <v>0</v>
      </c>
      <c r="AB13" s="231">
        <f>Inputs!AB13</f>
        <v>0</v>
      </c>
      <c r="AC13" s="231">
        <f>Inputs!AC13</f>
        <v>0</v>
      </c>
      <c r="AD13" s="231">
        <f>Inputs!AD13</f>
        <v>0</v>
      </c>
      <c r="AE13" s="231">
        <f>Inputs!AE13</f>
        <v>0</v>
      </c>
      <c r="AF13" s="231">
        <f>Inputs!AF13</f>
        <v>0</v>
      </c>
      <c r="AG13" s="231">
        <f>Inputs!AG13</f>
        <v>0</v>
      </c>
      <c r="AH13" s="231">
        <f>Inputs!AH13</f>
        <v>0</v>
      </c>
      <c r="AI13" s="231">
        <f>Inputs!AI13</f>
        <v>0</v>
      </c>
      <c r="AJ13" s="231">
        <f>Inputs!AJ13</f>
        <v>0</v>
      </c>
      <c r="AK13" s="231">
        <f>Inputs!AK13</f>
        <v>0</v>
      </c>
      <c r="AL13" s="231">
        <f>Inputs!AL13</f>
        <v>0</v>
      </c>
      <c r="AM13" s="231">
        <f>Inputs!AM13</f>
        <v>0</v>
      </c>
      <c r="AN13" s="231">
        <f>Inputs!AN13</f>
        <v>0</v>
      </c>
      <c r="AO13" s="231">
        <f>Inputs!AO13</f>
        <v>0</v>
      </c>
      <c r="AP13" s="231">
        <f>Inputs!AP13</f>
        <v>0</v>
      </c>
      <c r="AQ13" s="231">
        <f>Inputs!AQ13</f>
        <v>0</v>
      </c>
      <c r="AR13" s="231">
        <f>Inputs!AR13</f>
        <v>0.46153846153846151</v>
      </c>
      <c r="AS13" s="231">
        <f>Inputs!AS13</f>
        <v>0.46153846153846151</v>
      </c>
      <c r="AT13" s="231">
        <f>Inputs!AT13</f>
        <v>0.46153846153846151</v>
      </c>
      <c r="AU13" s="231">
        <f>Inputs!AU13</f>
        <v>0.46153846153846151</v>
      </c>
      <c r="AV13" s="231">
        <f>Inputs!AV13</f>
        <v>0.46153846153846151</v>
      </c>
      <c r="AW13" s="231">
        <f>Inputs!AW13</f>
        <v>0.46153846153846151</v>
      </c>
      <c r="AX13" s="231">
        <f>Inputs!AX13</f>
        <v>0.46153846153846151</v>
      </c>
      <c r="AY13" s="231">
        <f>Inputs!AY13</f>
        <v>0.46153846153846151</v>
      </c>
      <c r="AZ13" s="231">
        <f>Inputs!AZ13</f>
        <v>0.46153846153846151</v>
      </c>
      <c r="BA13" s="231">
        <f>Inputs!BA13</f>
        <v>0.46153846153846151</v>
      </c>
      <c r="BB13" s="231">
        <f>Inputs!BB13</f>
        <v>0.46153846153846151</v>
      </c>
      <c r="BC13" s="231">
        <f>Inputs!BC13</f>
        <v>0.46153846153846151</v>
      </c>
      <c r="BD13" s="231">
        <f>Inputs!BD13</f>
        <v>0</v>
      </c>
      <c r="BE13" s="231">
        <f>Inputs!BE13</f>
        <v>0</v>
      </c>
      <c r="BF13" s="231">
        <f>Inputs!BF13</f>
        <v>0</v>
      </c>
      <c r="BG13" s="231">
        <f>Inputs!BG13</f>
        <v>0</v>
      </c>
      <c r="BH13" s="231">
        <f>Inputs!BH13</f>
        <v>0</v>
      </c>
      <c r="BI13" s="231">
        <f>Inputs!BI13</f>
        <v>0</v>
      </c>
      <c r="BJ13" s="231">
        <f>Inputs!BJ13</f>
        <v>0</v>
      </c>
      <c r="BK13" s="231">
        <f>Inputs!BK13</f>
        <v>0</v>
      </c>
      <c r="BL13" s="231">
        <f>Inputs!BL13</f>
        <v>0</v>
      </c>
      <c r="BM13" s="231">
        <f>Inputs!BM13</f>
        <v>0</v>
      </c>
      <c r="BN13" s="231">
        <f>Inputs!BN13</f>
        <v>0</v>
      </c>
      <c r="BO13" s="231">
        <f>Inputs!BO13</f>
        <v>0</v>
      </c>
      <c r="BP13" s="231">
        <f>Inputs!BP13</f>
        <v>7.6923076923076913E-2</v>
      </c>
      <c r="BQ13" s="231">
        <f>Inputs!BQ13</f>
        <v>7.6923076923076913E-2</v>
      </c>
      <c r="BR13" s="231">
        <f>Inputs!BR13</f>
        <v>7.6923076923076913E-2</v>
      </c>
      <c r="BS13" s="231">
        <f>Inputs!BS13</f>
        <v>7.6923076923076913E-2</v>
      </c>
      <c r="BT13" s="231">
        <f>Inputs!BT13</f>
        <v>7.6923076923076913E-2</v>
      </c>
      <c r="BU13" s="231">
        <f>Inputs!BU13</f>
        <v>7.6923076923076913E-2</v>
      </c>
      <c r="BV13" s="231">
        <f>Inputs!BV13</f>
        <v>7.6923076923076913E-2</v>
      </c>
      <c r="BW13" s="231">
        <f>Inputs!BW13</f>
        <v>7.6923076923076913E-2</v>
      </c>
      <c r="BX13" s="231">
        <f>Inputs!BX13</f>
        <v>7.6923076923076913E-2</v>
      </c>
      <c r="BY13" s="231">
        <f>Inputs!BY13</f>
        <v>7.6923076923076913E-2</v>
      </c>
      <c r="BZ13" s="231">
        <f>Inputs!BZ13</f>
        <v>7.6923076923076913E-2</v>
      </c>
      <c r="CA13" s="231">
        <f>Inputs!CA13</f>
        <v>7.6923076923076913E-2</v>
      </c>
      <c r="CB13" s="231">
        <f>Inputs!CB13</f>
        <v>0</v>
      </c>
      <c r="CC13" s="231">
        <f>Inputs!CC13</f>
        <v>0</v>
      </c>
      <c r="CD13" s="231">
        <f>Inputs!CD13</f>
        <v>0</v>
      </c>
      <c r="CE13" s="231">
        <f>Inputs!CE13</f>
        <v>0</v>
      </c>
      <c r="CF13" s="231">
        <f>Inputs!CF13</f>
        <v>0</v>
      </c>
      <c r="CG13" s="231">
        <f>Inputs!CG13</f>
        <v>0</v>
      </c>
      <c r="CH13" s="231">
        <f>Inputs!CH13</f>
        <v>0</v>
      </c>
      <c r="CI13" s="231">
        <f>Inputs!CI13</f>
        <v>0</v>
      </c>
      <c r="CJ13" s="231">
        <f>Inputs!CJ13</f>
        <v>0</v>
      </c>
      <c r="CK13" s="231">
        <f>Inputs!CK13</f>
        <v>0</v>
      </c>
      <c r="CL13" s="231">
        <f>Inputs!CL13</f>
        <v>0</v>
      </c>
      <c r="CM13" s="231">
        <f>Inputs!CM13</f>
        <v>0</v>
      </c>
      <c r="CN13" s="231">
        <f>Inputs!CN13</f>
        <v>0</v>
      </c>
      <c r="CO13" s="231">
        <f>Inputs!CO13</f>
        <v>0</v>
      </c>
      <c r="CP13" s="231">
        <f>Inputs!CP13</f>
        <v>0</v>
      </c>
      <c r="CQ13" s="231">
        <f>Inputs!CQ13</f>
        <v>0</v>
      </c>
      <c r="CR13" s="231">
        <f>Inputs!CR13</f>
        <v>0</v>
      </c>
      <c r="CS13" s="231">
        <f>Inputs!CS13</f>
        <v>0</v>
      </c>
      <c r="CT13" s="231">
        <f>Inputs!CT13</f>
        <v>0</v>
      </c>
      <c r="CU13" s="231">
        <f>Inputs!CU13</f>
        <v>0</v>
      </c>
      <c r="CV13" s="231">
        <f>Inputs!CV13</f>
        <v>0</v>
      </c>
      <c r="CW13" s="231">
        <f>Inputs!CW13</f>
        <v>0</v>
      </c>
      <c r="CX13" s="231">
        <f>Inputs!CX13</f>
        <v>0</v>
      </c>
      <c r="CY13" s="231">
        <f>Inputs!CY13</f>
        <v>0</v>
      </c>
      <c r="DA13" s="232">
        <f>IF(OR($C13="Non-Labour",$C13="Labour-related"),IF(Inputs!$GT13=$F$1,Inputs!DA13,$F13*N(H13)),$F13*N(H13)*avg_hrs)</f>
        <v>0</v>
      </c>
      <c r="DB13" s="232">
        <f>IF(OR($C13="Non-Labour",$C13="Labour-related"),IF(Inputs!$GT13=$F$1,Inputs!DB13,$F13*N(I13)),$F13*N(I13)*avg_hrs)</f>
        <v>0</v>
      </c>
      <c r="DC13" s="232">
        <f>IF(OR($C13="Non-Labour",$C13="Labour-related"),IF(Inputs!$GT13=$F$1,Inputs!DC13,$F13*N(J13)),$F13*N(J13)*avg_hrs)</f>
        <v>0</v>
      </c>
      <c r="DD13" s="232">
        <f>IF(OR($C13="Non-Labour",$C13="Labour-related"),IF(Inputs!$GT13=$F$1,Inputs!DD13,$F13*N(K13)),$F13*N(K13)*avg_hrs)</f>
        <v>0</v>
      </c>
      <c r="DE13" s="232">
        <f>IF(OR($C13="Non-Labour",$C13="Labour-related"),IF(Inputs!$GT13=$F$1,Inputs!DE13,$F13*N(L13)),$F13*N(L13)*avg_hrs)</f>
        <v>0</v>
      </c>
      <c r="DF13" s="232">
        <f>IF(OR($C13="Non-Labour",$C13="Labour-related"),IF(Inputs!$GT13=$F$1,Inputs!DF13,$F13*N(M13)),$F13*N(M13)*avg_hrs)</f>
        <v>0</v>
      </c>
      <c r="DG13" s="232">
        <f>IF(OR($C13="Non-Labour",$C13="Labour-related"),IF(Inputs!$GT13=$F$1,Inputs!DG13,$F13*N(N13)),$F13*N(N13)*avg_hrs)</f>
        <v>0</v>
      </c>
      <c r="DH13" s="232">
        <f>IF(OR($C13="Non-Labour",$C13="Labour-related"),IF(Inputs!$GT13=$F$1,Inputs!DH13,$F13*N(O13)),$F13*N(O13)*avg_hrs)</f>
        <v>0</v>
      </c>
      <c r="DI13" s="232">
        <f>IF(OR($C13="Non-Labour",$C13="Labour-related"),IF(Inputs!$GT13=$F$1,Inputs!DI13,$F13*N(P13)),$F13*N(P13)*avg_hrs)</f>
        <v>0</v>
      </c>
      <c r="DJ13" s="232">
        <f>IF(OR($C13="Non-Labour",$C13="Labour-related"),IF(Inputs!$GT13=$F$1,Inputs!DJ13,$F13*N(Q13)),$F13*N(Q13)*avg_hrs)</f>
        <v>0</v>
      </c>
      <c r="DK13" s="232">
        <f>IF(OR($C13="Non-Labour",$C13="Labour-related"),IF(Inputs!$GT13=$F$1,Inputs!DK13,$F13*N(R13)),$F13*N(R13)*avg_hrs)</f>
        <v>0</v>
      </c>
      <c r="DL13" s="232">
        <f>IF(OR($C13="Non-Labour",$C13="Labour-related"),IF(Inputs!$GT13=$F$1,Inputs!DL13,$F13*N(S13)),$F13*N(S13)*avg_hrs)</f>
        <v>0</v>
      </c>
      <c r="DM13" s="232">
        <f>IF(OR($C13="Non-Labour",$C13="Labour-related"),IF(Inputs!$GT13=$F$1,Inputs!DM13,$F13*N(T13)),$F13*N(T13)*avg_hrs)</f>
        <v>0</v>
      </c>
      <c r="DN13" s="232">
        <f>IF(OR($C13="Non-Labour",$C13="Labour-related"),IF(Inputs!$GT13=$F$1,Inputs!DN13,$F13*N(U13)),$F13*N(U13)*avg_hrs)</f>
        <v>0</v>
      </c>
      <c r="DO13" s="232">
        <f>IF(OR($C13="Non-Labour",$C13="Labour-related"),IF(Inputs!$GT13=$F$1,Inputs!DO13,$F13*N(V13)),$F13*N(V13)*avg_hrs)</f>
        <v>0</v>
      </c>
      <c r="DP13" s="232">
        <f>IF(OR($C13="Non-Labour",$C13="Labour-related"),IF(Inputs!$GT13=$F$1,Inputs!DP13,$F13*N(W13)),$F13*N(W13)*avg_hrs)</f>
        <v>0</v>
      </c>
      <c r="DQ13" s="232">
        <f>IF(OR($C13="Non-Labour",$C13="Labour-related"),IF(Inputs!$GT13=$F$1,Inputs!DQ13,$F13*N(X13)),$F13*N(X13)*avg_hrs)</f>
        <v>0</v>
      </c>
      <c r="DR13" s="232">
        <f>IF(OR($C13="Non-Labour",$C13="Labour-related"),IF(Inputs!$GT13=$F$1,Inputs!DR13,$F13*N(Y13)),$F13*N(Y13)*avg_hrs)</f>
        <v>0</v>
      </c>
      <c r="DS13" s="232">
        <f>IF(OR($C13="Non-Labour",$C13="Labour-related"),IF(Inputs!$GT13=$F$1,Inputs!DS13,$F13*N(Z13)),$F13*N(Z13)*avg_hrs)</f>
        <v>0</v>
      </c>
      <c r="DT13" s="232">
        <f>IF(OR($C13="Non-Labour",$C13="Labour-related"),IF(Inputs!$GT13=$F$1,Inputs!DT13,$F13*N(AA13)),$F13*N(AA13)*avg_hrs)</f>
        <v>0</v>
      </c>
      <c r="DU13" s="232">
        <f>IF(OR($C13="Non-Labour",$C13="Labour-related"),IF(Inputs!$GT13=$F$1,Inputs!DU13,$F13*N(AB13)),$F13*N(AB13)*avg_hrs)</f>
        <v>0</v>
      </c>
      <c r="DV13" s="232">
        <f>IF(OR($C13="Non-Labour",$C13="Labour-related"),IF(Inputs!$GT13=$F$1,Inputs!DV13,$F13*N(AC13)),$F13*N(AC13)*avg_hrs)</f>
        <v>0</v>
      </c>
      <c r="DW13" s="232">
        <f>IF(OR($C13="Non-Labour",$C13="Labour-related"),IF(Inputs!$GT13=$F$1,Inputs!DW13,$F13*N(AD13)),$F13*N(AD13)*avg_hrs)</f>
        <v>0</v>
      </c>
      <c r="DX13" s="232">
        <f>IF(OR($C13="Non-Labour",$C13="Labour-related"),IF(Inputs!$GT13=$F$1,Inputs!DX13,$F13*N(AE13)),$F13*N(AE13)*avg_hrs)</f>
        <v>0</v>
      </c>
      <c r="DY13" s="232">
        <f>IF(OR($C13="Non-Labour",$C13="Labour-related"),IF(Inputs!$GT13=$F$1,Inputs!DY13,$F13*N(AF13)),$F13*N(AF13)*avg_hrs)</f>
        <v>0</v>
      </c>
      <c r="DZ13" s="232">
        <f>IF(OR($C13="Non-Labour",$C13="Labour-related"),IF(Inputs!$GT13=$F$1,Inputs!DZ13,$F13*N(AG13)),$F13*N(AG13)*avg_hrs)</f>
        <v>0</v>
      </c>
      <c r="EA13" s="232">
        <f>IF(OR($C13="Non-Labour",$C13="Labour-related"),IF(Inputs!$GT13=$F$1,Inputs!EA13,$F13*N(AH13)),$F13*N(AH13)*avg_hrs)</f>
        <v>0</v>
      </c>
      <c r="EB13" s="232">
        <f>IF(OR($C13="Non-Labour",$C13="Labour-related"),IF(Inputs!$GT13=$F$1,Inputs!EB13,$F13*N(AI13)),$F13*N(AI13)*avg_hrs)</f>
        <v>0</v>
      </c>
      <c r="EC13" s="232">
        <f>IF(OR($C13="Non-Labour",$C13="Labour-related"),IF(Inputs!$GT13=$F$1,Inputs!EC13,$F13*N(AJ13)),$F13*N(AJ13)*avg_hrs)</f>
        <v>0</v>
      </c>
      <c r="ED13" s="232">
        <f>IF(OR($C13="Non-Labour",$C13="Labour-related"),IF(Inputs!$GT13=$F$1,Inputs!ED13,$F13*N(AK13)),$F13*N(AK13)*avg_hrs)</f>
        <v>0</v>
      </c>
      <c r="EE13" s="232">
        <f>IF(OR($C13="Non-Labour",$C13="Labour-related"),IF(Inputs!$GT13=$F$1,Inputs!EE13,$F13*N(AL13)),$F13*N(AL13)*avg_hrs)</f>
        <v>0</v>
      </c>
      <c r="EF13" s="232">
        <f>IF(OR($C13="Non-Labour",$C13="Labour-related"),IF(Inputs!$GT13=$F$1,Inputs!EF13,$F13*N(AM13)),$F13*N(AM13)*avg_hrs)</f>
        <v>0</v>
      </c>
      <c r="EG13" s="232">
        <f>IF(OR($C13="Non-Labour",$C13="Labour-related"),IF(Inputs!$GT13=$F$1,Inputs!EG13,$F13*N(AN13)),$F13*N(AN13)*avg_hrs)</f>
        <v>0</v>
      </c>
      <c r="EH13" s="232">
        <f>IF(OR($C13="Non-Labour",$C13="Labour-related"),IF(Inputs!$GT13=$F$1,Inputs!EH13,$F13*N(AO13)),$F13*N(AO13)*avg_hrs)</f>
        <v>0</v>
      </c>
      <c r="EI13" s="232">
        <f>IF(OR($C13="Non-Labour",$C13="Labour-related"),IF(Inputs!$GT13=$F$1,Inputs!EI13,$F13*N(AP13)),$F13*N(AP13)*avg_hrs)</f>
        <v>0</v>
      </c>
      <c r="EJ13" s="232">
        <f>IF(OR($C13="Non-Labour",$C13="Labour-related"),IF(Inputs!$GT13=$F$1,Inputs!EJ13,$F13*N(AQ13)),$F13*N(AQ13)*avg_hrs)</f>
        <v>0</v>
      </c>
      <c r="EK13" s="232">
        <f>IF(OR($C13="Non-Labour",$C13="Labour-related"),IF(Inputs!$GT13=$F$1,Inputs!EK13,$F13*N(AR13)),$F13*N(AR13)*avg_hrs)</f>
        <v>13542.936279463653</v>
      </c>
      <c r="EL13" s="232">
        <f>IF(OR($C13="Non-Labour",$C13="Labour-related"),IF(Inputs!$GT13=$F$1,Inputs!EL13,$F13*N(AS13)),$F13*N(AS13)*avg_hrs)</f>
        <v>13542.936279463653</v>
      </c>
      <c r="EM13" s="232">
        <f>IF(OR($C13="Non-Labour",$C13="Labour-related"),IF(Inputs!$GT13=$F$1,Inputs!EM13,$F13*N(AT13)),$F13*N(AT13)*avg_hrs)</f>
        <v>13542.936279463653</v>
      </c>
      <c r="EN13" s="232">
        <f>IF(OR($C13="Non-Labour",$C13="Labour-related"),IF(Inputs!$GT13=$F$1,Inputs!EN13,$F13*N(AU13)),$F13*N(AU13)*avg_hrs)</f>
        <v>13542.936279463653</v>
      </c>
      <c r="EO13" s="232">
        <f>IF(OR($C13="Non-Labour",$C13="Labour-related"),IF(Inputs!$GT13=$F$1,Inputs!EO13,$F13*N(AV13)),$F13*N(AV13)*avg_hrs)</f>
        <v>13542.936279463653</v>
      </c>
      <c r="EP13" s="232">
        <f>IF(OR($C13="Non-Labour",$C13="Labour-related"),IF(Inputs!$GT13=$F$1,Inputs!EP13,$F13*N(AW13)),$F13*N(AW13)*avg_hrs)</f>
        <v>13542.936279463653</v>
      </c>
      <c r="EQ13" s="232">
        <f>IF(OR($C13="Non-Labour",$C13="Labour-related"),IF(Inputs!$GT13=$F$1,Inputs!EQ13,$F13*N(AX13)),$F13*N(AX13)*avg_hrs)</f>
        <v>13542.936279463653</v>
      </c>
      <c r="ER13" s="232">
        <f>IF(OR($C13="Non-Labour",$C13="Labour-related"),IF(Inputs!$GT13=$F$1,Inputs!ER13,$F13*N(AY13)),$F13*N(AY13)*avg_hrs)</f>
        <v>13542.936279463653</v>
      </c>
      <c r="ES13" s="232">
        <f>IF(OR($C13="Non-Labour",$C13="Labour-related"),IF(Inputs!$GT13=$F$1,Inputs!ES13,$F13*N(AZ13)),$F13*N(AZ13)*avg_hrs)</f>
        <v>13542.936279463653</v>
      </c>
      <c r="ET13" s="232">
        <f>IF(OR($C13="Non-Labour",$C13="Labour-related"),IF(Inputs!$GT13=$F$1,Inputs!ET13,$F13*N(BA13)),$F13*N(BA13)*avg_hrs)</f>
        <v>13542.936279463653</v>
      </c>
      <c r="EU13" s="232">
        <f>IF(OR($C13="Non-Labour",$C13="Labour-related"),IF(Inputs!$GT13=$F$1,Inputs!EU13,$F13*N(BB13)),$F13*N(BB13)*avg_hrs)</f>
        <v>13542.936279463653</v>
      </c>
      <c r="EV13" s="232">
        <f>IF(OR($C13="Non-Labour",$C13="Labour-related"),IF(Inputs!$GT13=$F$1,Inputs!EV13,$F13*N(BC13)),$F13*N(BC13)*avg_hrs)</f>
        <v>13542.936279463653</v>
      </c>
      <c r="EW13" s="232">
        <f>IF(OR($C13="Non-Labour",$C13="Labour-related"),IF(Inputs!$GT13=$F$1,Inputs!EW13,$F13*N(BD13)),$F13*N(BD13)*avg_hrs)</f>
        <v>0</v>
      </c>
      <c r="EX13" s="232">
        <f>IF(OR($C13="Non-Labour",$C13="Labour-related"),IF(Inputs!$GT13=$F$1,Inputs!EX13,$F13*N(BE13)),$F13*N(BE13)*avg_hrs)</f>
        <v>0</v>
      </c>
      <c r="EY13" s="232">
        <f>IF(OR($C13="Non-Labour",$C13="Labour-related"),IF(Inputs!$GT13=$F$1,Inputs!EY13,$F13*N(BF13)),$F13*N(BF13)*avg_hrs)</f>
        <v>0</v>
      </c>
      <c r="EZ13" s="232">
        <f>IF(OR($C13="Non-Labour",$C13="Labour-related"),IF(Inputs!$GT13=$F$1,Inputs!EZ13,$F13*N(BG13)),$F13*N(BG13)*avg_hrs)</f>
        <v>0</v>
      </c>
      <c r="FA13" s="232">
        <f>IF(OR($C13="Non-Labour",$C13="Labour-related"),IF(Inputs!$GT13=$F$1,Inputs!FA13,$F13*N(BH13)),$F13*N(BH13)*avg_hrs)</f>
        <v>0</v>
      </c>
      <c r="FB13" s="232">
        <f>IF(OR($C13="Non-Labour",$C13="Labour-related"),IF(Inputs!$GT13=$F$1,Inputs!FB13,$F13*N(BI13)),$F13*N(BI13)*avg_hrs)</f>
        <v>0</v>
      </c>
      <c r="FC13" s="232">
        <f>IF(OR($C13="Non-Labour",$C13="Labour-related"),IF(Inputs!$GT13=$F$1,Inputs!FC13,$F13*N(BJ13)),$F13*N(BJ13)*avg_hrs)</f>
        <v>0</v>
      </c>
      <c r="FD13" s="232">
        <f>IF(OR($C13="Non-Labour",$C13="Labour-related"),IF(Inputs!$GT13=$F$1,Inputs!FD13,$F13*N(BK13)),$F13*N(BK13)*avg_hrs)</f>
        <v>0</v>
      </c>
      <c r="FE13" s="232">
        <f>IF(OR($C13="Non-Labour",$C13="Labour-related"),IF(Inputs!$GT13=$F$1,Inputs!FE13,$F13*N(BL13)),$F13*N(BL13)*avg_hrs)</f>
        <v>0</v>
      </c>
      <c r="FF13" s="232">
        <f>IF(OR($C13="Non-Labour",$C13="Labour-related"),IF(Inputs!$GT13=$F$1,Inputs!FF13,$F13*N(BM13)),$F13*N(BM13)*avg_hrs)</f>
        <v>0</v>
      </c>
      <c r="FG13" s="232">
        <f>IF(OR($C13="Non-Labour",$C13="Labour-related"),IF(Inputs!$GT13=$F$1,Inputs!FG13,$F13*N(BN13)),$F13*N(BN13)*avg_hrs)</f>
        <v>0</v>
      </c>
      <c r="FH13" s="232">
        <f>IF(OR($C13="Non-Labour",$C13="Labour-related"),IF(Inputs!$GT13=$F$1,Inputs!FH13,$F13*N(BO13)),$F13*N(BO13)*avg_hrs)</f>
        <v>0</v>
      </c>
      <c r="FI13" s="232">
        <f>IF(OR($C13="Non-Labour",$C13="Labour-related"),IF(Inputs!$GT13=$F$1,Inputs!FI13,$F13*N(BP13)),$F13*N(BP13)*avg_hrs)</f>
        <v>2257.1560465772754</v>
      </c>
      <c r="FJ13" s="232">
        <f>IF(OR($C13="Non-Labour",$C13="Labour-related"),IF(Inputs!$GT13=$F$1,Inputs!FJ13,$F13*N(BQ13)),$F13*N(BQ13)*avg_hrs)</f>
        <v>2257.1560465772754</v>
      </c>
      <c r="FK13" s="232">
        <f>IF(OR($C13="Non-Labour",$C13="Labour-related"),IF(Inputs!$GT13=$F$1,Inputs!FK13,$F13*N(BR13)),$F13*N(BR13)*avg_hrs)</f>
        <v>2257.1560465772754</v>
      </c>
      <c r="FL13" s="232">
        <f>IF(OR($C13="Non-Labour",$C13="Labour-related"),IF(Inputs!$GT13=$F$1,Inputs!FL13,$F13*N(BS13)),$F13*N(BS13)*avg_hrs)</f>
        <v>2257.1560465772754</v>
      </c>
      <c r="FM13" s="232">
        <f>IF(OR($C13="Non-Labour",$C13="Labour-related"),IF(Inputs!$GT13=$F$1,Inputs!FM13,$F13*N(BT13)),$F13*N(BT13)*avg_hrs)</f>
        <v>2257.1560465772754</v>
      </c>
      <c r="FN13" s="232">
        <f>IF(OR($C13="Non-Labour",$C13="Labour-related"),IF(Inputs!$GT13=$F$1,Inputs!FN13,$F13*N(BU13)),$F13*N(BU13)*avg_hrs)</f>
        <v>2257.1560465772754</v>
      </c>
      <c r="FO13" s="232">
        <f>IF(OR($C13="Non-Labour",$C13="Labour-related"),IF(Inputs!$GT13=$F$1,Inputs!FO13,$F13*N(BV13)),$F13*N(BV13)*avg_hrs)</f>
        <v>2257.1560465772754</v>
      </c>
      <c r="FP13" s="232">
        <f>IF(OR($C13="Non-Labour",$C13="Labour-related"),IF(Inputs!$GT13=$F$1,Inputs!FP13,$F13*N(BW13)),$F13*N(BW13)*avg_hrs)</f>
        <v>2257.1560465772754</v>
      </c>
      <c r="FQ13" s="232">
        <f>IF(OR($C13="Non-Labour",$C13="Labour-related"),IF(Inputs!$GT13=$F$1,Inputs!FQ13,$F13*N(BX13)),$F13*N(BX13)*avg_hrs)</f>
        <v>2257.1560465772754</v>
      </c>
      <c r="FR13" s="232">
        <f>IF(OR($C13="Non-Labour",$C13="Labour-related"),IF(Inputs!$GT13=$F$1,Inputs!FR13,$F13*N(BY13)),$F13*N(BY13)*avg_hrs)</f>
        <v>2257.1560465772754</v>
      </c>
      <c r="FS13" s="232">
        <f>IF(OR($C13="Non-Labour",$C13="Labour-related"),IF(Inputs!$GT13=$F$1,Inputs!FS13,$F13*N(BZ13)),$F13*N(BZ13)*avg_hrs)</f>
        <v>2257.1560465772754</v>
      </c>
      <c r="FT13" s="232">
        <f>IF(OR($C13="Non-Labour",$C13="Labour-related"),IF(Inputs!$GT13=$F$1,Inputs!FT13,$F13*N(CA13)),$F13*N(CA13)*avg_hrs)</f>
        <v>2257.1560465772754</v>
      </c>
      <c r="FU13" s="232">
        <f>IF(OR($C13="Non-Labour",$C13="Labour-related"),IF(Inputs!$GT13=$F$1,Inputs!FU13,$F13*N(CB13)),$F13*N(CB13)*avg_hrs)</f>
        <v>0</v>
      </c>
      <c r="FV13" s="232">
        <f>IF(OR($C13="Non-Labour",$C13="Labour-related"),IF(Inputs!$GT13=$F$1,Inputs!FV13,$F13*N(CC13)),$F13*N(CC13)*avg_hrs)</f>
        <v>0</v>
      </c>
      <c r="FW13" s="232">
        <f>IF(OR($C13="Non-Labour",$C13="Labour-related"),IF(Inputs!$GT13=$F$1,Inputs!FW13,$F13*N(CD13)),$F13*N(CD13)*avg_hrs)</f>
        <v>0</v>
      </c>
      <c r="FX13" s="232">
        <f>IF(OR($C13="Non-Labour",$C13="Labour-related"),IF(Inputs!$GT13=$F$1,Inputs!FX13,$F13*N(CE13)),$F13*N(CE13)*avg_hrs)</f>
        <v>0</v>
      </c>
      <c r="FY13" s="232">
        <f>IF(OR($C13="Non-Labour",$C13="Labour-related"),IF(Inputs!$GT13=$F$1,Inputs!FY13,$F13*N(CF13)),$F13*N(CF13)*avg_hrs)</f>
        <v>0</v>
      </c>
      <c r="FZ13" s="232">
        <f>IF(OR($C13="Non-Labour",$C13="Labour-related"),IF(Inputs!$GT13=$F$1,Inputs!FZ13,$F13*N(CG13)),$F13*N(CG13)*avg_hrs)</f>
        <v>0</v>
      </c>
      <c r="GA13" s="232">
        <f>IF(OR($C13="Non-Labour",$C13="Labour-related"),IF(Inputs!$GT13=$F$1,Inputs!GA13,$F13*N(CH13)),$F13*N(CH13)*avg_hrs)</f>
        <v>0</v>
      </c>
      <c r="GB13" s="232">
        <f>IF(OR($C13="Non-Labour",$C13="Labour-related"),IF(Inputs!$GT13=$F$1,Inputs!GB13,$F13*N(CI13)),$F13*N(CI13)*avg_hrs)</f>
        <v>0</v>
      </c>
      <c r="GC13" s="232">
        <f>IF(OR($C13="Non-Labour",$C13="Labour-related"),IF(Inputs!$GT13=$F$1,Inputs!GC13,$F13*N(CJ13)),$F13*N(CJ13)*avg_hrs)</f>
        <v>0</v>
      </c>
      <c r="GD13" s="232">
        <f>IF(OR($C13="Non-Labour",$C13="Labour-related"),IF(Inputs!$GT13=$F$1,Inputs!GD13,$F13*N(CK13)),$F13*N(CK13)*avg_hrs)</f>
        <v>0</v>
      </c>
      <c r="GE13" s="232">
        <f>IF(OR($C13="Non-Labour",$C13="Labour-related"),IF(Inputs!$GT13=$F$1,Inputs!GE13,$F13*N(CL13)),$F13*N(CL13)*avg_hrs)</f>
        <v>0</v>
      </c>
      <c r="GF13" s="232">
        <f>IF(OR($C13="Non-Labour",$C13="Labour-related"),IF(Inputs!$GT13=$F$1,Inputs!GF13,$F13*N(CM13)),$F13*N(CM13)*avg_hrs)</f>
        <v>0</v>
      </c>
      <c r="GG13" s="232">
        <f>IF(OR($C13="Non-Labour",$C13="Labour-related"),IF(Inputs!$GT13=$F$1,Inputs!GG13,$F13*N(CN13)),$F13*N(CN13)*avg_hrs)</f>
        <v>0</v>
      </c>
      <c r="GH13" s="232">
        <f>IF(OR($C13="Non-Labour",$C13="Labour-related"),IF(Inputs!$GT13=$F$1,Inputs!GH13,$F13*N(CO13)),$F13*N(CO13)*avg_hrs)</f>
        <v>0</v>
      </c>
      <c r="GI13" s="232">
        <f>IF(OR($C13="Non-Labour",$C13="Labour-related"),IF(Inputs!$GT13=$F$1,Inputs!GI13,$F13*N(CP13)),$F13*N(CP13)*avg_hrs)</f>
        <v>0</v>
      </c>
      <c r="GJ13" s="232">
        <f>IF(OR($C13="Non-Labour",$C13="Labour-related"),IF(Inputs!$GT13=$F$1,Inputs!GJ13,$F13*N(CQ13)),$F13*N(CQ13)*avg_hrs)</f>
        <v>0</v>
      </c>
      <c r="GK13" s="232">
        <f>IF(OR($C13="Non-Labour",$C13="Labour-related"),IF(Inputs!$GT13=$F$1,Inputs!GK13,$F13*N(CR13)),$F13*N(CR13)*avg_hrs)</f>
        <v>0</v>
      </c>
      <c r="GL13" s="232">
        <f>IF(OR($C13="Non-Labour",$C13="Labour-related"),IF(Inputs!$GT13=$F$1,Inputs!GL13,$F13*N(CS13)),$F13*N(CS13)*avg_hrs)</f>
        <v>0</v>
      </c>
      <c r="GM13" s="232">
        <f>IF(OR($C13="Non-Labour",$C13="Labour-related"),IF(Inputs!$GT13=$F$1,Inputs!GM13,$F13*N(CT13)),$F13*N(CT13)*avg_hrs)</f>
        <v>0</v>
      </c>
      <c r="GN13" s="232">
        <f>IF(OR($C13="Non-Labour",$C13="Labour-related"),IF(Inputs!$GT13=$F$1,Inputs!GN13,$F13*N(CU13)),$F13*N(CU13)*avg_hrs)</f>
        <v>0</v>
      </c>
      <c r="GO13" s="232">
        <f>IF(OR($C13="Non-Labour",$C13="Labour-related"),IF(Inputs!$GT13=$F$1,Inputs!GO13,$F13*N(CV13)),$F13*N(CV13)*avg_hrs)</f>
        <v>0</v>
      </c>
      <c r="GP13" s="232">
        <f>IF(OR($C13="Non-Labour",$C13="Labour-related"),IF(Inputs!$GT13=$F$1,Inputs!GP13,$F13*N(CW13)),$F13*N(CW13)*avg_hrs)</f>
        <v>0</v>
      </c>
      <c r="GQ13" s="232">
        <f>IF(OR($C13="Non-Labour",$C13="Labour-related"),IF(Inputs!$GT13=$F$1,Inputs!GQ13,$F13*N(CX13)),$F13*N(CX13)*avg_hrs)</f>
        <v>0</v>
      </c>
      <c r="GR13" s="232">
        <f>IF(OR($C13="Non-Labour",$C13="Labour-related"),IF(Inputs!$GT13=$F$1,Inputs!GR13,$F13*N(CY13)),$F13*N(CY13)*avg_hrs)</f>
        <v>0</v>
      </c>
      <c r="GT13" s="120" t="s">
        <v>207</v>
      </c>
      <c r="GU13" s="272"/>
      <c r="GV13" s="272"/>
      <c r="GW13" s="272"/>
      <c r="GX13" s="232">
        <f t="shared" si="2"/>
        <v>0</v>
      </c>
      <c r="GY13" s="232">
        <f t="shared" si="2"/>
        <v>0</v>
      </c>
      <c r="GZ13" s="232">
        <f t="shared" si="2"/>
        <v>0</v>
      </c>
      <c r="HA13" s="232">
        <f t="shared" si="3"/>
        <v>162515.2353535638</v>
      </c>
      <c r="HB13" s="232">
        <f t="shared" si="4"/>
        <v>0</v>
      </c>
      <c r="HC13" s="232">
        <f t="shared" si="4"/>
        <v>27085.872558927298</v>
      </c>
      <c r="HD13" s="232">
        <f t="shared" si="4"/>
        <v>0</v>
      </c>
      <c r="HE13" s="232">
        <f t="shared" si="4"/>
        <v>0</v>
      </c>
      <c r="HF13" s="232">
        <f t="shared" si="5"/>
        <v>189601.1079124911</v>
      </c>
    </row>
    <row r="14" spans="1:214" hidden="1" x14ac:dyDescent="0.2">
      <c r="A14" s="120" t="str">
        <f>Inputs!A14</f>
        <v>IT</v>
      </c>
      <c r="B14" s="120" t="str">
        <f>Inputs!B14</f>
        <v>Infrastructure Tester</v>
      </c>
      <c r="C14" s="120" t="str">
        <f>Inputs!C14</f>
        <v>Internal Labour</v>
      </c>
      <c r="D14" s="120" t="str">
        <f>Inputs!D14</f>
        <v xml:space="preserve">Test management </v>
      </c>
      <c r="E14" s="120" t="str">
        <f>Inputs!E14</f>
        <v>SCADA Officer (Nwk Operations Tech)</v>
      </c>
      <c r="F14" s="259">
        <f>IF(Inputs!$GT14=$F$1,Inputs!F14,
CHOOSE(MATCH(Inputs!$GT14,'Key assumptions'!$E$117:$E$119,0),'Key assumptions'!$H$117,'Key assumptions'!$H$118,'Key assumptions'!$H$119)*Inputs!F14)</f>
        <v>195.6201907033639</v>
      </c>
      <c r="G14" s="259">
        <f>IF(Inputs!$GT14=$F$1,Inputs!G14,
CHOOSE(MATCH(Inputs!$GT14,'Key assumptions'!$E$117:$E$119,0),'Key assumptions'!$H$117,'Key assumptions'!$H$118,'Key assumptions'!$H$119)*Inputs!G14)</f>
        <v>0</v>
      </c>
      <c r="H14" s="231">
        <f>Inputs!H14</f>
        <v>0</v>
      </c>
      <c r="I14" s="231">
        <f>Inputs!I14</f>
        <v>0</v>
      </c>
      <c r="J14" s="231">
        <f>Inputs!J14</f>
        <v>0</v>
      </c>
      <c r="K14" s="231">
        <f>Inputs!K14</f>
        <v>0</v>
      </c>
      <c r="L14" s="231">
        <f>Inputs!L14</f>
        <v>0</v>
      </c>
      <c r="M14" s="231">
        <f>Inputs!M14</f>
        <v>0</v>
      </c>
      <c r="N14" s="231">
        <f>Inputs!N14</f>
        <v>0</v>
      </c>
      <c r="O14" s="231">
        <f>Inputs!O14</f>
        <v>0</v>
      </c>
      <c r="P14" s="231">
        <f>Inputs!P14</f>
        <v>0</v>
      </c>
      <c r="Q14" s="231">
        <f>Inputs!Q14</f>
        <v>0</v>
      </c>
      <c r="R14" s="231">
        <f>Inputs!R14</f>
        <v>0</v>
      </c>
      <c r="S14" s="231">
        <f>Inputs!S14</f>
        <v>0</v>
      </c>
      <c r="T14" s="231">
        <f>Inputs!T14</f>
        <v>0</v>
      </c>
      <c r="U14" s="231">
        <f>Inputs!U14</f>
        <v>0</v>
      </c>
      <c r="V14" s="231">
        <f>Inputs!V14</f>
        <v>0</v>
      </c>
      <c r="W14" s="231">
        <f>Inputs!W14</f>
        <v>0</v>
      </c>
      <c r="X14" s="231">
        <f>Inputs!X14</f>
        <v>0</v>
      </c>
      <c r="Y14" s="231">
        <f>Inputs!Y14</f>
        <v>0</v>
      </c>
      <c r="Z14" s="231">
        <f>Inputs!Z14</f>
        <v>0</v>
      </c>
      <c r="AA14" s="231">
        <f>Inputs!AA14</f>
        <v>0</v>
      </c>
      <c r="AB14" s="231">
        <f>Inputs!AB14</f>
        <v>0</v>
      </c>
      <c r="AC14" s="231">
        <f>Inputs!AC14</f>
        <v>0</v>
      </c>
      <c r="AD14" s="231">
        <f>Inputs!AD14</f>
        <v>0</v>
      </c>
      <c r="AE14" s="231">
        <f>Inputs!AE14</f>
        <v>0</v>
      </c>
      <c r="AF14" s="231">
        <f>Inputs!AF14</f>
        <v>0</v>
      </c>
      <c r="AG14" s="231">
        <f>Inputs!AG14</f>
        <v>0</v>
      </c>
      <c r="AH14" s="231">
        <f>Inputs!AH14</f>
        <v>0</v>
      </c>
      <c r="AI14" s="231">
        <f>Inputs!AI14</f>
        <v>0</v>
      </c>
      <c r="AJ14" s="231">
        <f>Inputs!AJ14</f>
        <v>0</v>
      </c>
      <c r="AK14" s="231">
        <f>Inputs!AK14</f>
        <v>0</v>
      </c>
      <c r="AL14" s="231">
        <f>Inputs!AL14</f>
        <v>0</v>
      </c>
      <c r="AM14" s="231">
        <f>Inputs!AM14</f>
        <v>0</v>
      </c>
      <c r="AN14" s="231">
        <f>Inputs!AN14</f>
        <v>0</v>
      </c>
      <c r="AO14" s="231">
        <f>Inputs!AO14</f>
        <v>0</v>
      </c>
      <c r="AP14" s="231">
        <f>Inputs!AP14</f>
        <v>0</v>
      </c>
      <c r="AQ14" s="231">
        <f>Inputs!AQ14</f>
        <v>0</v>
      </c>
      <c r="AR14" s="231">
        <f>Inputs!AR14</f>
        <v>0.46153846153846151</v>
      </c>
      <c r="AS14" s="231">
        <f>Inputs!AS14</f>
        <v>0.46153846153846151</v>
      </c>
      <c r="AT14" s="231">
        <f>Inputs!AT14</f>
        <v>0.46153846153846151</v>
      </c>
      <c r="AU14" s="231">
        <f>Inputs!AU14</f>
        <v>0.46153846153846151</v>
      </c>
      <c r="AV14" s="231">
        <f>Inputs!AV14</f>
        <v>0.46153846153846151</v>
      </c>
      <c r="AW14" s="231">
        <f>Inputs!AW14</f>
        <v>0.46153846153846151</v>
      </c>
      <c r="AX14" s="231">
        <f>Inputs!AX14</f>
        <v>0.46153846153846151</v>
      </c>
      <c r="AY14" s="231">
        <f>Inputs!AY14</f>
        <v>0.46153846153846151</v>
      </c>
      <c r="AZ14" s="231">
        <f>Inputs!AZ14</f>
        <v>0.46153846153846151</v>
      </c>
      <c r="BA14" s="231">
        <f>Inputs!BA14</f>
        <v>0.46153846153846151</v>
      </c>
      <c r="BB14" s="231">
        <f>Inputs!BB14</f>
        <v>0.46153846153846151</v>
      </c>
      <c r="BC14" s="231">
        <f>Inputs!BC14</f>
        <v>0.46153846153846151</v>
      </c>
      <c r="BD14" s="231">
        <f>Inputs!BD14</f>
        <v>0</v>
      </c>
      <c r="BE14" s="231">
        <f>Inputs!BE14</f>
        <v>0</v>
      </c>
      <c r="BF14" s="231">
        <f>Inputs!BF14</f>
        <v>0</v>
      </c>
      <c r="BG14" s="231">
        <f>Inputs!BG14</f>
        <v>0</v>
      </c>
      <c r="BH14" s="231">
        <f>Inputs!BH14</f>
        <v>0</v>
      </c>
      <c r="BI14" s="231">
        <f>Inputs!BI14</f>
        <v>0</v>
      </c>
      <c r="BJ14" s="231">
        <f>Inputs!BJ14</f>
        <v>0</v>
      </c>
      <c r="BK14" s="231">
        <f>Inputs!BK14</f>
        <v>0</v>
      </c>
      <c r="BL14" s="231">
        <f>Inputs!BL14</f>
        <v>0</v>
      </c>
      <c r="BM14" s="231">
        <f>Inputs!BM14</f>
        <v>0</v>
      </c>
      <c r="BN14" s="231">
        <f>Inputs!BN14</f>
        <v>0</v>
      </c>
      <c r="BO14" s="231">
        <f>Inputs!BO14</f>
        <v>0</v>
      </c>
      <c r="BP14" s="231">
        <f>Inputs!BP14</f>
        <v>7.6923076923076913E-2</v>
      </c>
      <c r="BQ14" s="231">
        <f>Inputs!BQ14</f>
        <v>7.6923076923076913E-2</v>
      </c>
      <c r="BR14" s="231">
        <f>Inputs!BR14</f>
        <v>7.6923076923076913E-2</v>
      </c>
      <c r="BS14" s="231">
        <f>Inputs!BS14</f>
        <v>7.6923076923076913E-2</v>
      </c>
      <c r="BT14" s="231">
        <f>Inputs!BT14</f>
        <v>7.6923076923076913E-2</v>
      </c>
      <c r="BU14" s="231">
        <f>Inputs!BU14</f>
        <v>7.6923076923076913E-2</v>
      </c>
      <c r="BV14" s="231">
        <f>Inputs!BV14</f>
        <v>7.6923076923076913E-2</v>
      </c>
      <c r="BW14" s="231">
        <f>Inputs!BW14</f>
        <v>7.6923076923076913E-2</v>
      </c>
      <c r="BX14" s="231">
        <f>Inputs!BX14</f>
        <v>7.6923076923076913E-2</v>
      </c>
      <c r="BY14" s="231">
        <f>Inputs!BY14</f>
        <v>7.6923076923076913E-2</v>
      </c>
      <c r="BZ14" s="231">
        <f>Inputs!BZ14</f>
        <v>7.6923076923076913E-2</v>
      </c>
      <c r="CA14" s="231">
        <f>Inputs!CA14</f>
        <v>7.6923076923076913E-2</v>
      </c>
      <c r="CB14" s="231">
        <f>Inputs!CB14</f>
        <v>0</v>
      </c>
      <c r="CC14" s="231">
        <f>Inputs!CC14</f>
        <v>0</v>
      </c>
      <c r="CD14" s="231">
        <f>Inputs!CD14</f>
        <v>0</v>
      </c>
      <c r="CE14" s="231">
        <f>Inputs!CE14</f>
        <v>0</v>
      </c>
      <c r="CF14" s="231">
        <f>Inputs!CF14</f>
        <v>0</v>
      </c>
      <c r="CG14" s="231">
        <f>Inputs!CG14</f>
        <v>0</v>
      </c>
      <c r="CH14" s="231">
        <f>Inputs!CH14</f>
        <v>0</v>
      </c>
      <c r="CI14" s="231">
        <f>Inputs!CI14</f>
        <v>0</v>
      </c>
      <c r="CJ14" s="231">
        <f>Inputs!CJ14</f>
        <v>0</v>
      </c>
      <c r="CK14" s="231">
        <f>Inputs!CK14</f>
        <v>0</v>
      </c>
      <c r="CL14" s="231">
        <f>Inputs!CL14</f>
        <v>0</v>
      </c>
      <c r="CM14" s="231">
        <f>Inputs!CM14</f>
        <v>0</v>
      </c>
      <c r="CN14" s="231">
        <f>Inputs!CN14</f>
        <v>0</v>
      </c>
      <c r="CO14" s="231">
        <f>Inputs!CO14</f>
        <v>0</v>
      </c>
      <c r="CP14" s="231">
        <f>Inputs!CP14</f>
        <v>0</v>
      </c>
      <c r="CQ14" s="231">
        <f>Inputs!CQ14</f>
        <v>0</v>
      </c>
      <c r="CR14" s="231">
        <f>Inputs!CR14</f>
        <v>0</v>
      </c>
      <c r="CS14" s="231">
        <f>Inputs!CS14</f>
        <v>0</v>
      </c>
      <c r="CT14" s="231">
        <f>Inputs!CT14</f>
        <v>0</v>
      </c>
      <c r="CU14" s="231">
        <f>Inputs!CU14</f>
        <v>0</v>
      </c>
      <c r="CV14" s="231">
        <f>Inputs!CV14</f>
        <v>0</v>
      </c>
      <c r="CW14" s="231">
        <f>Inputs!CW14</f>
        <v>0</v>
      </c>
      <c r="CX14" s="231">
        <f>Inputs!CX14</f>
        <v>0</v>
      </c>
      <c r="CY14" s="231">
        <f>Inputs!CY14</f>
        <v>0</v>
      </c>
      <c r="DA14" s="232">
        <f>IF(OR($C14="Non-Labour",$C14="Labour-related"),IF(Inputs!$GT14=$F$1,Inputs!DA14,$F14*N(H14)),$F14*N(H14)*avg_hrs)</f>
        <v>0</v>
      </c>
      <c r="DB14" s="232">
        <f>IF(OR($C14="Non-Labour",$C14="Labour-related"),IF(Inputs!$GT14=$F$1,Inputs!DB14,$F14*N(I14)),$F14*N(I14)*avg_hrs)</f>
        <v>0</v>
      </c>
      <c r="DC14" s="232">
        <f>IF(OR($C14="Non-Labour",$C14="Labour-related"),IF(Inputs!$GT14=$F$1,Inputs!DC14,$F14*N(J14)),$F14*N(J14)*avg_hrs)</f>
        <v>0</v>
      </c>
      <c r="DD14" s="232">
        <f>IF(OR($C14="Non-Labour",$C14="Labour-related"),IF(Inputs!$GT14=$F$1,Inputs!DD14,$F14*N(K14)),$F14*N(K14)*avg_hrs)</f>
        <v>0</v>
      </c>
      <c r="DE14" s="232">
        <f>IF(OR($C14="Non-Labour",$C14="Labour-related"),IF(Inputs!$GT14=$F$1,Inputs!DE14,$F14*N(L14)),$F14*N(L14)*avg_hrs)</f>
        <v>0</v>
      </c>
      <c r="DF14" s="232">
        <f>IF(OR($C14="Non-Labour",$C14="Labour-related"),IF(Inputs!$GT14=$F$1,Inputs!DF14,$F14*N(M14)),$F14*N(M14)*avg_hrs)</f>
        <v>0</v>
      </c>
      <c r="DG14" s="232">
        <f>IF(OR($C14="Non-Labour",$C14="Labour-related"),IF(Inputs!$GT14=$F$1,Inputs!DG14,$F14*N(N14)),$F14*N(N14)*avg_hrs)</f>
        <v>0</v>
      </c>
      <c r="DH14" s="232">
        <f>IF(OR($C14="Non-Labour",$C14="Labour-related"),IF(Inputs!$GT14=$F$1,Inputs!DH14,$F14*N(O14)),$F14*N(O14)*avg_hrs)</f>
        <v>0</v>
      </c>
      <c r="DI14" s="232">
        <f>IF(OR($C14="Non-Labour",$C14="Labour-related"),IF(Inputs!$GT14=$F$1,Inputs!DI14,$F14*N(P14)),$F14*N(P14)*avg_hrs)</f>
        <v>0</v>
      </c>
      <c r="DJ14" s="232">
        <f>IF(OR($C14="Non-Labour",$C14="Labour-related"),IF(Inputs!$GT14=$F$1,Inputs!DJ14,$F14*N(Q14)),$F14*N(Q14)*avg_hrs)</f>
        <v>0</v>
      </c>
      <c r="DK14" s="232">
        <f>IF(OR($C14="Non-Labour",$C14="Labour-related"),IF(Inputs!$GT14=$F$1,Inputs!DK14,$F14*N(R14)),$F14*N(R14)*avg_hrs)</f>
        <v>0</v>
      </c>
      <c r="DL14" s="232">
        <f>IF(OR($C14="Non-Labour",$C14="Labour-related"),IF(Inputs!$GT14=$F$1,Inputs!DL14,$F14*N(S14)),$F14*N(S14)*avg_hrs)</f>
        <v>0</v>
      </c>
      <c r="DM14" s="232">
        <f>IF(OR($C14="Non-Labour",$C14="Labour-related"),IF(Inputs!$GT14=$F$1,Inputs!DM14,$F14*N(T14)),$F14*N(T14)*avg_hrs)</f>
        <v>0</v>
      </c>
      <c r="DN14" s="232">
        <f>IF(OR($C14="Non-Labour",$C14="Labour-related"),IF(Inputs!$GT14=$F$1,Inputs!DN14,$F14*N(U14)),$F14*N(U14)*avg_hrs)</f>
        <v>0</v>
      </c>
      <c r="DO14" s="232">
        <f>IF(OR($C14="Non-Labour",$C14="Labour-related"),IF(Inputs!$GT14=$F$1,Inputs!DO14,$F14*N(V14)),$F14*N(V14)*avg_hrs)</f>
        <v>0</v>
      </c>
      <c r="DP14" s="232">
        <f>IF(OR($C14="Non-Labour",$C14="Labour-related"),IF(Inputs!$GT14=$F$1,Inputs!DP14,$F14*N(W14)),$F14*N(W14)*avg_hrs)</f>
        <v>0</v>
      </c>
      <c r="DQ14" s="232">
        <f>IF(OR($C14="Non-Labour",$C14="Labour-related"),IF(Inputs!$GT14=$F$1,Inputs!DQ14,$F14*N(X14)),$F14*N(X14)*avg_hrs)</f>
        <v>0</v>
      </c>
      <c r="DR14" s="232">
        <f>IF(OR($C14="Non-Labour",$C14="Labour-related"),IF(Inputs!$GT14=$F$1,Inputs!DR14,$F14*N(Y14)),$F14*N(Y14)*avg_hrs)</f>
        <v>0</v>
      </c>
      <c r="DS14" s="232">
        <f>IF(OR($C14="Non-Labour",$C14="Labour-related"),IF(Inputs!$GT14=$F$1,Inputs!DS14,$F14*N(Z14)),$F14*N(Z14)*avg_hrs)</f>
        <v>0</v>
      </c>
      <c r="DT14" s="232">
        <f>IF(OR($C14="Non-Labour",$C14="Labour-related"),IF(Inputs!$GT14=$F$1,Inputs!DT14,$F14*N(AA14)),$F14*N(AA14)*avg_hrs)</f>
        <v>0</v>
      </c>
      <c r="DU14" s="232">
        <f>IF(OR($C14="Non-Labour",$C14="Labour-related"),IF(Inputs!$GT14=$F$1,Inputs!DU14,$F14*N(AB14)),$F14*N(AB14)*avg_hrs)</f>
        <v>0</v>
      </c>
      <c r="DV14" s="232">
        <f>IF(OR($C14="Non-Labour",$C14="Labour-related"),IF(Inputs!$GT14=$F$1,Inputs!DV14,$F14*N(AC14)),$F14*N(AC14)*avg_hrs)</f>
        <v>0</v>
      </c>
      <c r="DW14" s="232">
        <f>IF(OR($C14="Non-Labour",$C14="Labour-related"),IF(Inputs!$GT14=$F$1,Inputs!DW14,$F14*N(AD14)),$F14*N(AD14)*avg_hrs)</f>
        <v>0</v>
      </c>
      <c r="DX14" s="232">
        <f>IF(OR($C14="Non-Labour",$C14="Labour-related"),IF(Inputs!$GT14=$F$1,Inputs!DX14,$F14*N(AE14)),$F14*N(AE14)*avg_hrs)</f>
        <v>0</v>
      </c>
      <c r="DY14" s="232">
        <f>IF(OR($C14="Non-Labour",$C14="Labour-related"),IF(Inputs!$GT14=$F$1,Inputs!DY14,$F14*N(AF14)),$F14*N(AF14)*avg_hrs)</f>
        <v>0</v>
      </c>
      <c r="DZ14" s="232">
        <f>IF(OR($C14="Non-Labour",$C14="Labour-related"),IF(Inputs!$GT14=$F$1,Inputs!DZ14,$F14*N(AG14)),$F14*N(AG14)*avg_hrs)</f>
        <v>0</v>
      </c>
      <c r="EA14" s="232">
        <f>IF(OR($C14="Non-Labour",$C14="Labour-related"),IF(Inputs!$GT14=$F$1,Inputs!EA14,$F14*N(AH14)),$F14*N(AH14)*avg_hrs)</f>
        <v>0</v>
      </c>
      <c r="EB14" s="232">
        <f>IF(OR($C14="Non-Labour",$C14="Labour-related"),IF(Inputs!$GT14=$F$1,Inputs!EB14,$F14*N(AI14)),$F14*N(AI14)*avg_hrs)</f>
        <v>0</v>
      </c>
      <c r="EC14" s="232">
        <f>IF(OR($C14="Non-Labour",$C14="Labour-related"),IF(Inputs!$GT14=$F$1,Inputs!EC14,$F14*N(AJ14)),$F14*N(AJ14)*avg_hrs)</f>
        <v>0</v>
      </c>
      <c r="ED14" s="232">
        <f>IF(OR($C14="Non-Labour",$C14="Labour-related"),IF(Inputs!$GT14=$F$1,Inputs!ED14,$F14*N(AK14)),$F14*N(AK14)*avg_hrs)</f>
        <v>0</v>
      </c>
      <c r="EE14" s="232">
        <f>IF(OR($C14="Non-Labour",$C14="Labour-related"),IF(Inputs!$GT14=$F$1,Inputs!EE14,$F14*N(AL14)),$F14*N(AL14)*avg_hrs)</f>
        <v>0</v>
      </c>
      <c r="EF14" s="232">
        <f>IF(OR($C14="Non-Labour",$C14="Labour-related"),IF(Inputs!$GT14=$F$1,Inputs!EF14,$F14*N(AM14)),$F14*N(AM14)*avg_hrs)</f>
        <v>0</v>
      </c>
      <c r="EG14" s="232">
        <f>IF(OR($C14="Non-Labour",$C14="Labour-related"),IF(Inputs!$GT14=$F$1,Inputs!EG14,$F14*N(AN14)),$F14*N(AN14)*avg_hrs)</f>
        <v>0</v>
      </c>
      <c r="EH14" s="232">
        <f>IF(OR($C14="Non-Labour",$C14="Labour-related"),IF(Inputs!$GT14=$F$1,Inputs!EH14,$F14*N(AO14)),$F14*N(AO14)*avg_hrs)</f>
        <v>0</v>
      </c>
      <c r="EI14" s="232">
        <f>IF(OR($C14="Non-Labour",$C14="Labour-related"),IF(Inputs!$GT14=$F$1,Inputs!EI14,$F14*N(AP14)),$F14*N(AP14)*avg_hrs)</f>
        <v>0</v>
      </c>
      <c r="EJ14" s="232">
        <f>IF(OR($C14="Non-Labour",$C14="Labour-related"),IF(Inputs!$GT14=$F$1,Inputs!EJ14,$F14*N(AQ14)),$F14*N(AQ14)*avg_hrs)</f>
        <v>0</v>
      </c>
      <c r="EK14" s="232">
        <f>IF(OR($C14="Non-Labour",$C14="Labour-related"),IF(Inputs!$GT14=$F$1,Inputs!EK14,$F14*N(AR14)),$F14*N(AR14)*avg_hrs)</f>
        <v>13542.936279463653</v>
      </c>
      <c r="EL14" s="232">
        <f>IF(OR($C14="Non-Labour",$C14="Labour-related"),IF(Inputs!$GT14=$F$1,Inputs!EL14,$F14*N(AS14)),$F14*N(AS14)*avg_hrs)</f>
        <v>13542.936279463653</v>
      </c>
      <c r="EM14" s="232">
        <f>IF(OR($C14="Non-Labour",$C14="Labour-related"),IF(Inputs!$GT14=$F$1,Inputs!EM14,$F14*N(AT14)),$F14*N(AT14)*avg_hrs)</f>
        <v>13542.936279463653</v>
      </c>
      <c r="EN14" s="232">
        <f>IF(OR($C14="Non-Labour",$C14="Labour-related"),IF(Inputs!$GT14=$F$1,Inputs!EN14,$F14*N(AU14)),$F14*N(AU14)*avg_hrs)</f>
        <v>13542.936279463653</v>
      </c>
      <c r="EO14" s="232">
        <f>IF(OR($C14="Non-Labour",$C14="Labour-related"),IF(Inputs!$GT14=$F$1,Inputs!EO14,$F14*N(AV14)),$F14*N(AV14)*avg_hrs)</f>
        <v>13542.936279463653</v>
      </c>
      <c r="EP14" s="232">
        <f>IF(OR($C14="Non-Labour",$C14="Labour-related"),IF(Inputs!$GT14=$F$1,Inputs!EP14,$F14*N(AW14)),$F14*N(AW14)*avg_hrs)</f>
        <v>13542.936279463653</v>
      </c>
      <c r="EQ14" s="232">
        <f>IF(OR($C14="Non-Labour",$C14="Labour-related"),IF(Inputs!$GT14=$F$1,Inputs!EQ14,$F14*N(AX14)),$F14*N(AX14)*avg_hrs)</f>
        <v>13542.936279463653</v>
      </c>
      <c r="ER14" s="232">
        <f>IF(OR($C14="Non-Labour",$C14="Labour-related"),IF(Inputs!$GT14=$F$1,Inputs!ER14,$F14*N(AY14)),$F14*N(AY14)*avg_hrs)</f>
        <v>13542.936279463653</v>
      </c>
      <c r="ES14" s="232">
        <f>IF(OR($C14="Non-Labour",$C14="Labour-related"),IF(Inputs!$GT14=$F$1,Inputs!ES14,$F14*N(AZ14)),$F14*N(AZ14)*avg_hrs)</f>
        <v>13542.936279463653</v>
      </c>
      <c r="ET14" s="232">
        <f>IF(OR($C14="Non-Labour",$C14="Labour-related"),IF(Inputs!$GT14=$F$1,Inputs!ET14,$F14*N(BA14)),$F14*N(BA14)*avg_hrs)</f>
        <v>13542.936279463653</v>
      </c>
      <c r="EU14" s="232">
        <f>IF(OR($C14="Non-Labour",$C14="Labour-related"),IF(Inputs!$GT14=$F$1,Inputs!EU14,$F14*N(BB14)),$F14*N(BB14)*avg_hrs)</f>
        <v>13542.936279463653</v>
      </c>
      <c r="EV14" s="232">
        <f>IF(OR($C14="Non-Labour",$C14="Labour-related"),IF(Inputs!$GT14=$F$1,Inputs!EV14,$F14*N(BC14)),$F14*N(BC14)*avg_hrs)</f>
        <v>13542.936279463653</v>
      </c>
      <c r="EW14" s="232">
        <f>IF(OR($C14="Non-Labour",$C14="Labour-related"),IF(Inputs!$GT14=$F$1,Inputs!EW14,$F14*N(BD14)),$F14*N(BD14)*avg_hrs)</f>
        <v>0</v>
      </c>
      <c r="EX14" s="232">
        <f>IF(OR($C14="Non-Labour",$C14="Labour-related"),IF(Inputs!$GT14=$F$1,Inputs!EX14,$F14*N(BE14)),$F14*N(BE14)*avg_hrs)</f>
        <v>0</v>
      </c>
      <c r="EY14" s="232">
        <f>IF(OR($C14="Non-Labour",$C14="Labour-related"),IF(Inputs!$GT14=$F$1,Inputs!EY14,$F14*N(BF14)),$F14*N(BF14)*avg_hrs)</f>
        <v>0</v>
      </c>
      <c r="EZ14" s="232">
        <f>IF(OR($C14="Non-Labour",$C14="Labour-related"),IF(Inputs!$GT14=$F$1,Inputs!EZ14,$F14*N(BG14)),$F14*N(BG14)*avg_hrs)</f>
        <v>0</v>
      </c>
      <c r="FA14" s="232">
        <f>IF(OR($C14="Non-Labour",$C14="Labour-related"),IF(Inputs!$GT14=$F$1,Inputs!FA14,$F14*N(BH14)),$F14*N(BH14)*avg_hrs)</f>
        <v>0</v>
      </c>
      <c r="FB14" s="232">
        <f>IF(OR($C14="Non-Labour",$C14="Labour-related"),IF(Inputs!$GT14=$F$1,Inputs!FB14,$F14*N(BI14)),$F14*N(BI14)*avg_hrs)</f>
        <v>0</v>
      </c>
      <c r="FC14" s="232">
        <f>IF(OR($C14="Non-Labour",$C14="Labour-related"),IF(Inputs!$GT14=$F$1,Inputs!FC14,$F14*N(BJ14)),$F14*N(BJ14)*avg_hrs)</f>
        <v>0</v>
      </c>
      <c r="FD14" s="232">
        <f>IF(OR($C14="Non-Labour",$C14="Labour-related"),IF(Inputs!$GT14=$F$1,Inputs!FD14,$F14*N(BK14)),$F14*N(BK14)*avg_hrs)</f>
        <v>0</v>
      </c>
      <c r="FE14" s="232">
        <f>IF(OR($C14="Non-Labour",$C14="Labour-related"),IF(Inputs!$GT14=$F$1,Inputs!FE14,$F14*N(BL14)),$F14*N(BL14)*avg_hrs)</f>
        <v>0</v>
      </c>
      <c r="FF14" s="232">
        <f>IF(OR($C14="Non-Labour",$C14="Labour-related"),IF(Inputs!$GT14=$F$1,Inputs!FF14,$F14*N(BM14)),$F14*N(BM14)*avg_hrs)</f>
        <v>0</v>
      </c>
      <c r="FG14" s="232">
        <f>IF(OR($C14="Non-Labour",$C14="Labour-related"),IF(Inputs!$GT14=$F$1,Inputs!FG14,$F14*N(BN14)),$F14*N(BN14)*avg_hrs)</f>
        <v>0</v>
      </c>
      <c r="FH14" s="232">
        <f>IF(OR($C14="Non-Labour",$C14="Labour-related"),IF(Inputs!$GT14=$F$1,Inputs!FH14,$F14*N(BO14)),$F14*N(BO14)*avg_hrs)</f>
        <v>0</v>
      </c>
      <c r="FI14" s="232">
        <f>IF(OR($C14="Non-Labour",$C14="Labour-related"),IF(Inputs!$GT14=$F$1,Inputs!FI14,$F14*N(BP14)),$F14*N(BP14)*avg_hrs)</f>
        <v>2257.1560465772754</v>
      </c>
      <c r="FJ14" s="232">
        <f>IF(OR($C14="Non-Labour",$C14="Labour-related"),IF(Inputs!$GT14=$F$1,Inputs!FJ14,$F14*N(BQ14)),$F14*N(BQ14)*avg_hrs)</f>
        <v>2257.1560465772754</v>
      </c>
      <c r="FK14" s="232">
        <f>IF(OR($C14="Non-Labour",$C14="Labour-related"),IF(Inputs!$GT14=$F$1,Inputs!FK14,$F14*N(BR14)),$F14*N(BR14)*avg_hrs)</f>
        <v>2257.1560465772754</v>
      </c>
      <c r="FL14" s="232">
        <f>IF(OR($C14="Non-Labour",$C14="Labour-related"),IF(Inputs!$GT14=$F$1,Inputs!FL14,$F14*N(BS14)),$F14*N(BS14)*avg_hrs)</f>
        <v>2257.1560465772754</v>
      </c>
      <c r="FM14" s="232">
        <f>IF(OR($C14="Non-Labour",$C14="Labour-related"),IF(Inputs!$GT14=$F$1,Inputs!FM14,$F14*N(BT14)),$F14*N(BT14)*avg_hrs)</f>
        <v>2257.1560465772754</v>
      </c>
      <c r="FN14" s="232">
        <f>IF(OR($C14="Non-Labour",$C14="Labour-related"),IF(Inputs!$GT14=$F$1,Inputs!FN14,$F14*N(BU14)),$F14*N(BU14)*avg_hrs)</f>
        <v>2257.1560465772754</v>
      </c>
      <c r="FO14" s="232">
        <f>IF(OR($C14="Non-Labour",$C14="Labour-related"),IF(Inputs!$GT14=$F$1,Inputs!FO14,$F14*N(BV14)),$F14*N(BV14)*avg_hrs)</f>
        <v>2257.1560465772754</v>
      </c>
      <c r="FP14" s="232">
        <f>IF(OR($C14="Non-Labour",$C14="Labour-related"),IF(Inputs!$GT14=$F$1,Inputs!FP14,$F14*N(BW14)),$F14*N(BW14)*avg_hrs)</f>
        <v>2257.1560465772754</v>
      </c>
      <c r="FQ14" s="232">
        <f>IF(OR($C14="Non-Labour",$C14="Labour-related"),IF(Inputs!$GT14=$F$1,Inputs!FQ14,$F14*N(BX14)),$F14*N(BX14)*avg_hrs)</f>
        <v>2257.1560465772754</v>
      </c>
      <c r="FR14" s="232">
        <f>IF(OR($C14="Non-Labour",$C14="Labour-related"),IF(Inputs!$GT14=$F$1,Inputs!FR14,$F14*N(BY14)),$F14*N(BY14)*avg_hrs)</f>
        <v>2257.1560465772754</v>
      </c>
      <c r="FS14" s="232">
        <f>IF(OR($C14="Non-Labour",$C14="Labour-related"),IF(Inputs!$GT14=$F$1,Inputs!FS14,$F14*N(BZ14)),$F14*N(BZ14)*avg_hrs)</f>
        <v>2257.1560465772754</v>
      </c>
      <c r="FT14" s="232">
        <f>IF(OR($C14="Non-Labour",$C14="Labour-related"),IF(Inputs!$GT14=$F$1,Inputs!FT14,$F14*N(CA14)),$F14*N(CA14)*avg_hrs)</f>
        <v>2257.1560465772754</v>
      </c>
      <c r="FU14" s="232">
        <f>IF(OR($C14="Non-Labour",$C14="Labour-related"),IF(Inputs!$GT14=$F$1,Inputs!FU14,$F14*N(CB14)),$F14*N(CB14)*avg_hrs)</f>
        <v>0</v>
      </c>
      <c r="FV14" s="232">
        <f>IF(OR($C14="Non-Labour",$C14="Labour-related"),IF(Inputs!$GT14=$F$1,Inputs!FV14,$F14*N(CC14)),$F14*N(CC14)*avg_hrs)</f>
        <v>0</v>
      </c>
      <c r="FW14" s="232">
        <f>IF(OR($C14="Non-Labour",$C14="Labour-related"),IF(Inputs!$GT14=$F$1,Inputs!FW14,$F14*N(CD14)),$F14*N(CD14)*avg_hrs)</f>
        <v>0</v>
      </c>
      <c r="FX14" s="232">
        <f>IF(OR($C14="Non-Labour",$C14="Labour-related"),IF(Inputs!$GT14=$F$1,Inputs!FX14,$F14*N(CE14)),$F14*N(CE14)*avg_hrs)</f>
        <v>0</v>
      </c>
      <c r="FY14" s="232">
        <f>IF(OR($C14="Non-Labour",$C14="Labour-related"),IF(Inputs!$GT14=$F$1,Inputs!FY14,$F14*N(CF14)),$F14*N(CF14)*avg_hrs)</f>
        <v>0</v>
      </c>
      <c r="FZ14" s="232">
        <f>IF(OR($C14="Non-Labour",$C14="Labour-related"),IF(Inputs!$GT14=$F$1,Inputs!FZ14,$F14*N(CG14)),$F14*N(CG14)*avg_hrs)</f>
        <v>0</v>
      </c>
      <c r="GA14" s="232">
        <f>IF(OR($C14="Non-Labour",$C14="Labour-related"),IF(Inputs!$GT14=$F$1,Inputs!GA14,$F14*N(CH14)),$F14*N(CH14)*avg_hrs)</f>
        <v>0</v>
      </c>
      <c r="GB14" s="232">
        <f>IF(OR($C14="Non-Labour",$C14="Labour-related"),IF(Inputs!$GT14=$F$1,Inputs!GB14,$F14*N(CI14)),$F14*N(CI14)*avg_hrs)</f>
        <v>0</v>
      </c>
      <c r="GC14" s="232">
        <f>IF(OR($C14="Non-Labour",$C14="Labour-related"),IF(Inputs!$GT14=$F$1,Inputs!GC14,$F14*N(CJ14)),$F14*N(CJ14)*avg_hrs)</f>
        <v>0</v>
      </c>
      <c r="GD14" s="232">
        <f>IF(OR($C14="Non-Labour",$C14="Labour-related"),IF(Inputs!$GT14=$F$1,Inputs!GD14,$F14*N(CK14)),$F14*N(CK14)*avg_hrs)</f>
        <v>0</v>
      </c>
      <c r="GE14" s="232">
        <f>IF(OR($C14="Non-Labour",$C14="Labour-related"),IF(Inputs!$GT14=$F$1,Inputs!GE14,$F14*N(CL14)),$F14*N(CL14)*avg_hrs)</f>
        <v>0</v>
      </c>
      <c r="GF14" s="232">
        <f>IF(OR($C14="Non-Labour",$C14="Labour-related"),IF(Inputs!$GT14=$F$1,Inputs!GF14,$F14*N(CM14)),$F14*N(CM14)*avg_hrs)</f>
        <v>0</v>
      </c>
      <c r="GG14" s="232">
        <f>IF(OR($C14="Non-Labour",$C14="Labour-related"),IF(Inputs!$GT14=$F$1,Inputs!GG14,$F14*N(CN14)),$F14*N(CN14)*avg_hrs)</f>
        <v>0</v>
      </c>
      <c r="GH14" s="232">
        <f>IF(OR($C14="Non-Labour",$C14="Labour-related"),IF(Inputs!$GT14=$F$1,Inputs!GH14,$F14*N(CO14)),$F14*N(CO14)*avg_hrs)</f>
        <v>0</v>
      </c>
      <c r="GI14" s="232">
        <f>IF(OR($C14="Non-Labour",$C14="Labour-related"),IF(Inputs!$GT14=$F$1,Inputs!GI14,$F14*N(CP14)),$F14*N(CP14)*avg_hrs)</f>
        <v>0</v>
      </c>
      <c r="GJ14" s="232">
        <f>IF(OR($C14="Non-Labour",$C14="Labour-related"),IF(Inputs!$GT14=$F$1,Inputs!GJ14,$F14*N(CQ14)),$F14*N(CQ14)*avg_hrs)</f>
        <v>0</v>
      </c>
      <c r="GK14" s="232">
        <f>IF(OR($C14="Non-Labour",$C14="Labour-related"),IF(Inputs!$GT14=$F$1,Inputs!GK14,$F14*N(CR14)),$F14*N(CR14)*avg_hrs)</f>
        <v>0</v>
      </c>
      <c r="GL14" s="232">
        <f>IF(OR($C14="Non-Labour",$C14="Labour-related"),IF(Inputs!$GT14=$F$1,Inputs!GL14,$F14*N(CS14)),$F14*N(CS14)*avg_hrs)</f>
        <v>0</v>
      </c>
      <c r="GM14" s="232">
        <f>IF(OR($C14="Non-Labour",$C14="Labour-related"),IF(Inputs!$GT14=$F$1,Inputs!GM14,$F14*N(CT14)),$F14*N(CT14)*avg_hrs)</f>
        <v>0</v>
      </c>
      <c r="GN14" s="232">
        <f>IF(OR($C14="Non-Labour",$C14="Labour-related"),IF(Inputs!$GT14=$F$1,Inputs!GN14,$F14*N(CU14)),$F14*N(CU14)*avg_hrs)</f>
        <v>0</v>
      </c>
      <c r="GO14" s="232">
        <f>IF(OR($C14="Non-Labour",$C14="Labour-related"),IF(Inputs!$GT14=$F$1,Inputs!GO14,$F14*N(CV14)),$F14*N(CV14)*avg_hrs)</f>
        <v>0</v>
      </c>
      <c r="GP14" s="232">
        <f>IF(OR($C14="Non-Labour",$C14="Labour-related"),IF(Inputs!$GT14=$F$1,Inputs!GP14,$F14*N(CW14)),$F14*N(CW14)*avg_hrs)</f>
        <v>0</v>
      </c>
      <c r="GQ14" s="232">
        <f>IF(OR($C14="Non-Labour",$C14="Labour-related"),IF(Inputs!$GT14=$F$1,Inputs!GQ14,$F14*N(CX14)),$F14*N(CX14)*avg_hrs)</f>
        <v>0</v>
      </c>
      <c r="GR14" s="232">
        <f>IF(OR($C14="Non-Labour",$C14="Labour-related"),IF(Inputs!$GT14=$F$1,Inputs!GR14,$F14*N(CY14)),$F14*N(CY14)*avg_hrs)</f>
        <v>0</v>
      </c>
      <c r="GT14" s="120" t="s">
        <v>207</v>
      </c>
      <c r="GU14" s="272"/>
      <c r="GV14" s="272"/>
      <c r="GW14" s="272"/>
      <c r="GX14" s="232">
        <f t="shared" si="2"/>
        <v>0</v>
      </c>
      <c r="GY14" s="232">
        <f t="shared" si="2"/>
        <v>0</v>
      </c>
      <c r="GZ14" s="232">
        <f t="shared" si="2"/>
        <v>0</v>
      </c>
      <c r="HA14" s="232">
        <f t="shared" si="3"/>
        <v>162515.2353535638</v>
      </c>
      <c r="HB14" s="232">
        <f t="shared" si="4"/>
        <v>0</v>
      </c>
      <c r="HC14" s="232">
        <f t="shared" si="4"/>
        <v>27085.872558927298</v>
      </c>
      <c r="HD14" s="232">
        <f t="shared" si="4"/>
        <v>0</v>
      </c>
      <c r="HE14" s="232">
        <f t="shared" si="4"/>
        <v>0</v>
      </c>
      <c r="HF14" s="232">
        <f t="shared" si="5"/>
        <v>189601.1079124911</v>
      </c>
    </row>
    <row r="15" spans="1:214" hidden="1" x14ac:dyDescent="0.2">
      <c r="A15" s="120" t="str">
        <f>Inputs!A15</f>
        <v>Network Operations</v>
      </c>
      <c r="B15" s="120" t="str">
        <f>Inputs!B15</f>
        <v>User Acceptance Testing (Control Room)</v>
      </c>
      <c r="C15" s="120" t="str">
        <f>Inputs!C15</f>
        <v>Internal Labour</v>
      </c>
      <c r="D15" s="120" t="str">
        <f>Inputs!D15</f>
        <v xml:space="preserve">Test management </v>
      </c>
      <c r="E15" s="120" t="str">
        <f>Inputs!E15</f>
        <v>Network Operations Officer (Control Centre)</v>
      </c>
      <c r="F15" s="259">
        <f>IF(Inputs!$GT15=$F$1,Inputs!F15,
CHOOSE(MATCH(Inputs!$GT15,'Key assumptions'!$E$117:$E$119,0),'Key assumptions'!$H$117,'Key assumptions'!$H$118,'Key assumptions'!$H$119)*Inputs!F15)</f>
        <v>232.40330948012229</v>
      </c>
      <c r="G15" s="259">
        <f>IF(Inputs!$GT15=$F$1,Inputs!G15,
CHOOSE(MATCH(Inputs!$GT15,'Key assumptions'!$E$117:$E$119,0),'Key assumptions'!$H$117,'Key assumptions'!$H$118,'Key assumptions'!$H$119)*Inputs!G15)</f>
        <v>0</v>
      </c>
      <c r="H15" s="231">
        <f>Inputs!H15</f>
        <v>0</v>
      </c>
      <c r="I15" s="231">
        <f>Inputs!I15</f>
        <v>0</v>
      </c>
      <c r="J15" s="231">
        <f>Inputs!J15</f>
        <v>0</v>
      </c>
      <c r="K15" s="231">
        <f>Inputs!K15</f>
        <v>0</v>
      </c>
      <c r="L15" s="231">
        <f>Inputs!L15</f>
        <v>0</v>
      </c>
      <c r="M15" s="231">
        <f>Inputs!M15</f>
        <v>0</v>
      </c>
      <c r="N15" s="231">
        <f>Inputs!N15</f>
        <v>0</v>
      </c>
      <c r="O15" s="231">
        <f>Inputs!O15</f>
        <v>0</v>
      </c>
      <c r="P15" s="231">
        <f>Inputs!P15</f>
        <v>0</v>
      </c>
      <c r="Q15" s="231">
        <f>Inputs!Q15</f>
        <v>0</v>
      </c>
      <c r="R15" s="231">
        <f>Inputs!R15</f>
        <v>0</v>
      </c>
      <c r="S15" s="231">
        <f>Inputs!S15</f>
        <v>0</v>
      </c>
      <c r="T15" s="231">
        <f>Inputs!T15</f>
        <v>0</v>
      </c>
      <c r="U15" s="231">
        <f>Inputs!U15</f>
        <v>0</v>
      </c>
      <c r="V15" s="231">
        <f>Inputs!V15</f>
        <v>0</v>
      </c>
      <c r="W15" s="231">
        <f>Inputs!W15</f>
        <v>0</v>
      </c>
      <c r="X15" s="231">
        <f>Inputs!X15</f>
        <v>0</v>
      </c>
      <c r="Y15" s="231">
        <f>Inputs!Y15</f>
        <v>0</v>
      </c>
      <c r="Z15" s="231">
        <f>Inputs!Z15</f>
        <v>0</v>
      </c>
      <c r="AA15" s="231">
        <f>Inputs!AA15</f>
        <v>0</v>
      </c>
      <c r="AB15" s="231">
        <f>Inputs!AB15</f>
        <v>0</v>
      </c>
      <c r="AC15" s="231">
        <f>Inputs!AC15</f>
        <v>0</v>
      </c>
      <c r="AD15" s="231">
        <f>Inputs!AD15</f>
        <v>0</v>
      </c>
      <c r="AE15" s="231">
        <f>Inputs!AE15</f>
        <v>0</v>
      </c>
      <c r="AF15" s="231">
        <f>Inputs!AF15</f>
        <v>0</v>
      </c>
      <c r="AG15" s="231">
        <f>Inputs!AG15</f>
        <v>0</v>
      </c>
      <c r="AH15" s="231">
        <f>Inputs!AH15</f>
        <v>0</v>
      </c>
      <c r="AI15" s="231">
        <f>Inputs!AI15</f>
        <v>0</v>
      </c>
      <c r="AJ15" s="231">
        <f>Inputs!AJ15</f>
        <v>0</v>
      </c>
      <c r="AK15" s="231">
        <f>Inputs!AK15</f>
        <v>0</v>
      </c>
      <c r="AL15" s="231">
        <f>Inputs!AL15</f>
        <v>0</v>
      </c>
      <c r="AM15" s="231">
        <f>Inputs!AM15</f>
        <v>0</v>
      </c>
      <c r="AN15" s="231">
        <f>Inputs!AN15</f>
        <v>0</v>
      </c>
      <c r="AO15" s="231">
        <f>Inputs!AO15</f>
        <v>0</v>
      </c>
      <c r="AP15" s="231">
        <f>Inputs!AP15</f>
        <v>0</v>
      </c>
      <c r="AQ15" s="231">
        <f>Inputs!AQ15</f>
        <v>0</v>
      </c>
      <c r="AR15" s="231">
        <f>Inputs!AR15</f>
        <v>0.6923076923076924</v>
      </c>
      <c r="AS15" s="231">
        <f>Inputs!AS15</f>
        <v>0.6923076923076924</v>
      </c>
      <c r="AT15" s="231">
        <f>Inputs!AT15</f>
        <v>0.6923076923076924</v>
      </c>
      <c r="AU15" s="231">
        <f>Inputs!AU15</f>
        <v>0.6923076923076924</v>
      </c>
      <c r="AV15" s="231">
        <f>Inputs!AV15</f>
        <v>0.6923076923076924</v>
      </c>
      <c r="AW15" s="231">
        <f>Inputs!AW15</f>
        <v>0.6923076923076924</v>
      </c>
      <c r="AX15" s="231">
        <f>Inputs!AX15</f>
        <v>0.6923076923076924</v>
      </c>
      <c r="AY15" s="231">
        <f>Inputs!AY15</f>
        <v>0.6923076923076924</v>
      </c>
      <c r="AZ15" s="231">
        <f>Inputs!AZ15</f>
        <v>0.6923076923076924</v>
      </c>
      <c r="BA15" s="231">
        <f>Inputs!BA15</f>
        <v>0.6923076923076924</v>
      </c>
      <c r="BB15" s="231">
        <f>Inputs!BB15</f>
        <v>0.6923076923076924</v>
      </c>
      <c r="BC15" s="231">
        <f>Inputs!BC15</f>
        <v>0.6923076923076924</v>
      </c>
      <c r="BD15" s="231">
        <f>Inputs!BD15</f>
        <v>0</v>
      </c>
      <c r="BE15" s="231">
        <f>Inputs!BE15</f>
        <v>0</v>
      </c>
      <c r="BF15" s="231">
        <f>Inputs!BF15</f>
        <v>0</v>
      </c>
      <c r="BG15" s="231">
        <f>Inputs!BG15</f>
        <v>0</v>
      </c>
      <c r="BH15" s="231">
        <f>Inputs!BH15</f>
        <v>0</v>
      </c>
      <c r="BI15" s="231">
        <f>Inputs!BI15</f>
        <v>0</v>
      </c>
      <c r="BJ15" s="231">
        <f>Inputs!BJ15</f>
        <v>0</v>
      </c>
      <c r="BK15" s="231">
        <f>Inputs!BK15</f>
        <v>0</v>
      </c>
      <c r="BL15" s="231">
        <f>Inputs!BL15</f>
        <v>0</v>
      </c>
      <c r="BM15" s="231">
        <f>Inputs!BM15</f>
        <v>0</v>
      </c>
      <c r="BN15" s="231">
        <f>Inputs!BN15</f>
        <v>0</v>
      </c>
      <c r="BO15" s="231">
        <f>Inputs!BO15</f>
        <v>0</v>
      </c>
      <c r="BP15" s="231">
        <f>Inputs!BP15</f>
        <v>0.6923076923076924</v>
      </c>
      <c r="BQ15" s="231">
        <f>Inputs!BQ15</f>
        <v>0.6923076923076924</v>
      </c>
      <c r="BR15" s="231">
        <f>Inputs!BR15</f>
        <v>0.6923076923076924</v>
      </c>
      <c r="BS15" s="231">
        <f>Inputs!BS15</f>
        <v>0.6923076923076924</v>
      </c>
      <c r="BT15" s="231">
        <f>Inputs!BT15</f>
        <v>0.6923076923076924</v>
      </c>
      <c r="BU15" s="231">
        <f>Inputs!BU15</f>
        <v>0.6923076923076924</v>
      </c>
      <c r="BV15" s="231">
        <f>Inputs!BV15</f>
        <v>0.6923076923076924</v>
      </c>
      <c r="BW15" s="231">
        <f>Inputs!BW15</f>
        <v>0.6923076923076924</v>
      </c>
      <c r="BX15" s="231">
        <f>Inputs!BX15</f>
        <v>0.6923076923076924</v>
      </c>
      <c r="BY15" s="231">
        <f>Inputs!BY15</f>
        <v>0.6923076923076924</v>
      </c>
      <c r="BZ15" s="231">
        <f>Inputs!BZ15</f>
        <v>0.6923076923076924</v>
      </c>
      <c r="CA15" s="231">
        <f>Inputs!CA15</f>
        <v>0.6923076923076924</v>
      </c>
      <c r="CB15" s="231">
        <f>Inputs!CB15</f>
        <v>0</v>
      </c>
      <c r="CC15" s="231">
        <f>Inputs!CC15</f>
        <v>0</v>
      </c>
      <c r="CD15" s="231">
        <f>Inputs!CD15</f>
        <v>0</v>
      </c>
      <c r="CE15" s="231">
        <f>Inputs!CE15</f>
        <v>0</v>
      </c>
      <c r="CF15" s="231">
        <f>Inputs!CF15</f>
        <v>0</v>
      </c>
      <c r="CG15" s="231">
        <f>Inputs!CG15</f>
        <v>0</v>
      </c>
      <c r="CH15" s="231">
        <f>Inputs!CH15</f>
        <v>0</v>
      </c>
      <c r="CI15" s="231">
        <f>Inputs!CI15</f>
        <v>0</v>
      </c>
      <c r="CJ15" s="231">
        <f>Inputs!CJ15</f>
        <v>0</v>
      </c>
      <c r="CK15" s="231">
        <f>Inputs!CK15</f>
        <v>0</v>
      </c>
      <c r="CL15" s="231">
        <f>Inputs!CL15</f>
        <v>0</v>
      </c>
      <c r="CM15" s="231">
        <f>Inputs!CM15</f>
        <v>0</v>
      </c>
      <c r="CN15" s="231">
        <f>Inputs!CN15</f>
        <v>0</v>
      </c>
      <c r="CO15" s="231">
        <f>Inputs!CO15</f>
        <v>0</v>
      </c>
      <c r="CP15" s="231">
        <f>Inputs!CP15</f>
        <v>0</v>
      </c>
      <c r="CQ15" s="231">
        <f>Inputs!CQ15</f>
        <v>0</v>
      </c>
      <c r="CR15" s="231">
        <f>Inputs!CR15</f>
        <v>0</v>
      </c>
      <c r="CS15" s="231">
        <f>Inputs!CS15</f>
        <v>0</v>
      </c>
      <c r="CT15" s="231">
        <f>Inputs!CT15</f>
        <v>0</v>
      </c>
      <c r="CU15" s="231">
        <f>Inputs!CU15</f>
        <v>0</v>
      </c>
      <c r="CV15" s="231">
        <f>Inputs!CV15</f>
        <v>0</v>
      </c>
      <c r="CW15" s="231">
        <f>Inputs!CW15</f>
        <v>0</v>
      </c>
      <c r="CX15" s="231">
        <f>Inputs!CX15</f>
        <v>0</v>
      </c>
      <c r="CY15" s="231">
        <f>Inputs!CY15</f>
        <v>0</v>
      </c>
      <c r="DA15" s="232">
        <f>IF(OR($C15="Non-Labour",$C15="Labour-related"),IF(Inputs!$GT15=$F$1,Inputs!DA15,$F15*N(H15)),$F15*N(H15)*avg_hrs)</f>
        <v>0</v>
      </c>
      <c r="DB15" s="232">
        <f>IF(OR($C15="Non-Labour",$C15="Labour-related"),IF(Inputs!$GT15=$F$1,Inputs!DB15,$F15*N(I15)),$F15*N(I15)*avg_hrs)</f>
        <v>0</v>
      </c>
      <c r="DC15" s="232">
        <f>IF(OR($C15="Non-Labour",$C15="Labour-related"),IF(Inputs!$GT15=$F$1,Inputs!DC15,$F15*N(J15)),$F15*N(J15)*avg_hrs)</f>
        <v>0</v>
      </c>
      <c r="DD15" s="232">
        <f>IF(OR($C15="Non-Labour",$C15="Labour-related"),IF(Inputs!$GT15=$F$1,Inputs!DD15,$F15*N(K15)),$F15*N(K15)*avg_hrs)</f>
        <v>0</v>
      </c>
      <c r="DE15" s="232">
        <f>IF(OR($C15="Non-Labour",$C15="Labour-related"),IF(Inputs!$GT15=$F$1,Inputs!DE15,$F15*N(L15)),$F15*N(L15)*avg_hrs)</f>
        <v>0</v>
      </c>
      <c r="DF15" s="232">
        <f>IF(OR($C15="Non-Labour",$C15="Labour-related"),IF(Inputs!$GT15=$F$1,Inputs!DF15,$F15*N(M15)),$F15*N(M15)*avg_hrs)</f>
        <v>0</v>
      </c>
      <c r="DG15" s="232">
        <f>IF(OR($C15="Non-Labour",$C15="Labour-related"),IF(Inputs!$GT15=$F$1,Inputs!DG15,$F15*N(N15)),$F15*N(N15)*avg_hrs)</f>
        <v>0</v>
      </c>
      <c r="DH15" s="232">
        <f>IF(OR($C15="Non-Labour",$C15="Labour-related"),IF(Inputs!$GT15=$F$1,Inputs!DH15,$F15*N(O15)),$F15*N(O15)*avg_hrs)</f>
        <v>0</v>
      </c>
      <c r="DI15" s="232">
        <f>IF(OR($C15="Non-Labour",$C15="Labour-related"),IF(Inputs!$GT15=$F$1,Inputs!DI15,$F15*N(P15)),$F15*N(P15)*avg_hrs)</f>
        <v>0</v>
      </c>
      <c r="DJ15" s="232">
        <f>IF(OR($C15="Non-Labour",$C15="Labour-related"),IF(Inputs!$GT15=$F$1,Inputs!DJ15,$F15*N(Q15)),$F15*N(Q15)*avg_hrs)</f>
        <v>0</v>
      </c>
      <c r="DK15" s="232">
        <f>IF(OR($C15="Non-Labour",$C15="Labour-related"),IF(Inputs!$GT15=$F$1,Inputs!DK15,$F15*N(R15)),$F15*N(R15)*avg_hrs)</f>
        <v>0</v>
      </c>
      <c r="DL15" s="232">
        <f>IF(OR($C15="Non-Labour",$C15="Labour-related"),IF(Inputs!$GT15=$F$1,Inputs!DL15,$F15*N(S15)),$F15*N(S15)*avg_hrs)</f>
        <v>0</v>
      </c>
      <c r="DM15" s="232">
        <f>IF(OR($C15="Non-Labour",$C15="Labour-related"),IF(Inputs!$GT15=$F$1,Inputs!DM15,$F15*N(T15)),$F15*N(T15)*avg_hrs)</f>
        <v>0</v>
      </c>
      <c r="DN15" s="232">
        <f>IF(OR($C15="Non-Labour",$C15="Labour-related"),IF(Inputs!$GT15=$F$1,Inputs!DN15,$F15*N(U15)),$F15*N(U15)*avg_hrs)</f>
        <v>0</v>
      </c>
      <c r="DO15" s="232">
        <f>IF(OR($C15="Non-Labour",$C15="Labour-related"),IF(Inputs!$GT15=$F$1,Inputs!DO15,$F15*N(V15)),$F15*N(V15)*avg_hrs)</f>
        <v>0</v>
      </c>
      <c r="DP15" s="232">
        <f>IF(OR($C15="Non-Labour",$C15="Labour-related"),IF(Inputs!$GT15=$F$1,Inputs!DP15,$F15*N(W15)),$F15*N(W15)*avg_hrs)</f>
        <v>0</v>
      </c>
      <c r="DQ15" s="232">
        <f>IF(OR($C15="Non-Labour",$C15="Labour-related"),IF(Inputs!$GT15=$F$1,Inputs!DQ15,$F15*N(X15)),$F15*N(X15)*avg_hrs)</f>
        <v>0</v>
      </c>
      <c r="DR15" s="232">
        <f>IF(OR($C15="Non-Labour",$C15="Labour-related"),IF(Inputs!$GT15=$F$1,Inputs!DR15,$F15*N(Y15)),$F15*N(Y15)*avg_hrs)</f>
        <v>0</v>
      </c>
      <c r="DS15" s="232">
        <f>IF(OR($C15="Non-Labour",$C15="Labour-related"),IF(Inputs!$GT15=$F$1,Inputs!DS15,$F15*N(Z15)),$F15*N(Z15)*avg_hrs)</f>
        <v>0</v>
      </c>
      <c r="DT15" s="232">
        <f>IF(OR($C15="Non-Labour",$C15="Labour-related"),IF(Inputs!$GT15=$F$1,Inputs!DT15,$F15*N(AA15)),$F15*N(AA15)*avg_hrs)</f>
        <v>0</v>
      </c>
      <c r="DU15" s="232">
        <f>IF(OR($C15="Non-Labour",$C15="Labour-related"),IF(Inputs!$GT15=$F$1,Inputs!DU15,$F15*N(AB15)),$F15*N(AB15)*avg_hrs)</f>
        <v>0</v>
      </c>
      <c r="DV15" s="232">
        <f>IF(OR($C15="Non-Labour",$C15="Labour-related"),IF(Inputs!$GT15=$F$1,Inputs!DV15,$F15*N(AC15)),$F15*N(AC15)*avg_hrs)</f>
        <v>0</v>
      </c>
      <c r="DW15" s="232">
        <f>IF(OR($C15="Non-Labour",$C15="Labour-related"),IF(Inputs!$GT15=$F$1,Inputs!DW15,$F15*N(AD15)),$F15*N(AD15)*avg_hrs)</f>
        <v>0</v>
      </c>
      <c r="DX15" s="232">
        <f>IF(OR($C15="Non-Labour",$C15="Labour-related"),IF(Inputs!$GT15=$F$1,Inputs!DX15,$F15*N(AE15)),$F15*N(AE15)*avg_hrs)</f>
        <v>0</v>
      </c>
      <c r="DY15" s="232">
        <f>IF(OR($C15="Non-Labour",$C15="Labour-related"),IF(Inputs!$GT15=$F$1,Inputs!DY15,$F15*N(AF15)),$F15*N(AF15)*avg_hrs)</f>
        <v>0</v>
      </c>
      <c r="DZ15" s="232">
        <f>IF(OR($C15="Non-Labour",$C15="Labour-related"),IF(Inputs!$GT15=$F$1,Inputs!DZ15,$F15*N(AG15)),$F15*N(AG15)*avg_hrs)</f>
        <v>0</v>
      </c>
      <c r="EA15" s="232">
        <f>IF(OR($C15="Non-Labour",$C15="Labour-related"),IF(Inputs!$GT15=$F$1,Inputs!EA15,$F15*N(AH15)),$F15*N(AH15)*avg_hrs)</f>
        <v>0</v>
      </c>
      <c r="EB15" s="232">
        <f>IF(OR($C15="Non-Labour",$C15="Labour-related"),IF(Inputs!$GT15=$F$1,Inputs!EB15,$F15*N(AI15)),$F15*N(AI15)*avg_hrs)</f>
        <v>0</v>
      </c>
      <c r="EC15" s="232">
        <f>IF(OR($C15="Non-Labour",$C15="Labour-related"),IF(Inputs!$GT15=$F$1,Inputs!EC15,$F15*N(AJ15)),$F15*N(AJ15)*avg_hrs)</f>
        <v>0</v>
      </c>
      <c r="ED15" s="232">
        <f>IF(OR($C15="Non-Labour",$C15="Labour-related"),IF(Inputs!$GT15=$F$1,Inputs!ED15,$F15*N(AK15)),$F15*N(AK15)*avg_hrs)</f>
        <v>0</v>
      </c>
      <c r="EE15" s="232">
        <f>IF(OR($C15="Non-Labour",$C15="Labour-related"),IF(Inputs!$GT15=$F$1,Inputs!EE15,$F15*N(AL15)),$F15*N(AL15)*avg_hrs)</f>
        <v>0</v>
      </c>
      <c r="EF15" s="232">
        <f>IF(OR($C15="Non-Labour",$C15="Labour-related"),IF(Inputs!$GT15=$F$1,Inputs!EF15,$F15*N(AM15)),$F15*N(AM15)*avg_hrs)</f>
        <v>0</v>
      </c>
      <c r="EG15" s="232">
        <f>IF(OR($C15="Non-Labour",$C15="Labour-related"),IF(Inputs!$GT15=$F$1,Inputs!EG15,$F15*N(AN15)),$F15*N(AN15)*avg_hrs)</f>
        <v>0</v>
      </c>
      <c r="EH15" s="232">
        <f>IF(OR($C15="Non-Labour",$C15="Labour-related"),IF(Inputs!$GT15=$F$1,Inputs!EH15,$F15*N(AO15)),$F15*N(AO15)*avg_hrs)</f>
        <v>0</v>
      </c>
      <c r="EI15" s="232">
        <f>IF(OR($C15="Non-Labour",$C15="Labour-related"),IF(Inputs!$GT15=$F$1,Inputs!EI15,$F15*N(AP15)),$F15*N(AP15)*avg_hrs)</f>
        <v>0</v>
      </c>
      <c r="EJ15" s="232">
        <f>IF(OR($C15="Non-Labour",$C15="Labour-related"),IF(Inputs!$GT15=$F$1,Inputs!EJ15,$F15*N(AQ15)),$F15*N(AQ15)*avg_hrs)</f>
        <v>0</v>
      </c>
      <c r="EK15" s="232">
        <f>IF(OR($C15="Non-Labour",$C15="Labour-related"),IF(Inputs!$GT15=$F$1,Inputs!EK15,$F15*N(AR15)),$F15*N(AR15)*avg_hrs)</f>
        <v>24134.189830628085</v>
      </c>
      <c r="EL15" s="232">
        <f>IF(OR($C15="Non-Labour",$C15="Labour-related"),IF(Inputs!$GT15=$F$1,Inputs!EL15,$F15*N(AS15)),$F15*N(AS15)*avg_hrs)</f>
        <v>24134.189830628085</v>
      </c>
      <c r="EM15" s="232">
        <f>IF(OR($C15="Non-Labour",$C15="Labour-related"),IF(Inputs!$GT15=$F$1,Inputs!EM15,$F15*N(AT15)),$F15*N(AT15)*avg_hrs)</f>
        <v>24134.189830628085</v>
      </c>
      <c r="EN15" s="232">
        <f>IF(OR($C15="Non-Labour",$C15="Labour-related"),IF(Inputs!$GT15=$F$1,Inputs!EN15,$F15*N(AU15)),$F15*N(AU15)*avg_hrs)</f>
        <v>24134.189830628085</v>
      </c>
      <c r="EO15" s="232">
        <f>IF(OR($C15="Non-Labour",$C15="Labour-related"),IF(Inputs!$GT15=$F$1,Inputs!EO15,$F15*N(AV15)),$F15*N(AV15)*avg_hrs)</f>
        <v>24134.189830628085</v>
      </c>
      <c r="EP15" s="232">
        <f>IF(OR($C15="Non-Labour",$C15="Labour-related"),IF(Inputs!$GT15=$F$1,Inputs!EP15,$F15*N(AW15)),$F15*N(AW15)*avg_hrs)</f>
        <v>24134.189830628085</v>
      </c>
      <c r="EQ15" s="232">
        <f>IF(OR($C15="Non-Labour",$C15="Labour-related"),IF(Inputs!$GT15=$F$1,Inputs!EQ15,$F15*N(AX15)),$F15*N(AX15)*avg_hrs)</f>
        <v>24134.189830628085</v>
      </c>
      <c r="ER15" s="232">
        <f>IF(OR($C15="Non-Labour",$C15="Labour-related"),IF(Inputs!$GT15=$F$1,Inputs!ER15,$F15*N(AY15)),$F15*N(AY15)*avg_hrs)</f>
        <v>24134.189830628085</v>
      </c>
      <c r="ES15" s="232">
        <f>IF(OR($C15="Non-Labour",$C15="Labour-related"),IF(Inputs!$GT15=$F$1,Inputs!ES15,$F15*N(AZ15)),$F15*N(AZ15)*avg_hrs)</f>
        <v>24134.189830628085</v>
      </c>
      <c r="ET15" s="232">
        <f>IF(OR($C15="Non-Labour",$C15="Labour-related"),IF(Inputs!$GT15=$F$1,Inputs!ET15,$F15*N(BA15)),$F15*N(BA15)*avg_hrs)</f>
        <v>24134.189830628085</v>
      </c>
      <c r="EU15" s="232">
        <f>IF(OR($C15="Non-Labour",$C15="Labour-related"),IF(Inputs!$GT15=$F$1,Inputs!EU15,$F15*N(BB15)),$F15*N(BB15)*avg_hrs)</f>
        <v>24134.189830628085</v>
      </c>
      <c r="EV15" s="232">
        <f>IF(OR($C15="Non-Labour",$C15="Labour-related"),IF(Inputs!$GT15=$F$1,Inputs!EV15,$F15*N(BC15)),$F15*N(BC15)*avg_hrs)</f>
        <v>24134.189830628085</v>
      </c>
      <c r="EW15" s="232">
        <f>IF(OR($C15="Non-Labour",$C15="Labour-related"),IF(Inputs!$GT15=$F$1,Inputs!EW15,$F15*N(BD15)),$F15*N(BD15)*avg_hrs)</f>
        <v>0</v>
      </c>
      <c r="EX15" s="232">
        <f>IF(OR($C15="Non-Labour",$C15="Labour-related"),IF(Inputs!$GT15=$F$1,Inputs!EX15,$F15*N(BE15)),$F15*N(BE15)*avg_hrs)</f>
        <v>0</v>
      </c>
      <c r="EY15" s="232">
        <f>IF(OR($C15="Non-Labour",$C15="Labour-related"),IF(Inputs!$GT15=$F$1,Inputs!EY15,$F15*N(BF15)),$F15*N(BF15)*avg_hrs)</f>
        <v>0</v>
      </c>
      <c r="EZ15" s="232">
        <f>IF(OR($C15="Non-Labour",$C15="Labour-related"),IF(Inputs!$GT15=$F$1,Inputs!EZ15,$F15*N(BG15)),$F15*N(BG15)*avg_hrs)</f>
        <v>0</v>
      </c>
      <c r="FA15" s="232">
        <f>IF(OR($C15="Non-Labour",$C15="Labour-related"),IF(Inputs!$GT15=$F$1,Inputs!FA15,$F15*N(BH15)),$F15*N(BH15)*avg_hrs)</f>
        <v>0</v>
      </c>
      <c r="FB15" s="232">
        <f>IF(OR($C15="Non-Labour",$C15="Labour-related"),IF(Inputs!$GT15=$F$1,Inputs!FB15,$F15*N(BI15)),$F15*N(BI15)*avg_hrs)</f>
        <v>0</v>
      </c>
      <c r="FC15" s="232">
        <f>IF(OR($C15="Non-Labour",$C15="Labour-related"),IF(Inputs!$GT15=$F$1,Inputs!FC15,$F15*N(BJ15)),$F15*N(BJ15)*avg_hrs)</f>
        <v>0</v>
      </c>
      <c r="FD15" s="232">
        <f>IF(OR($C15="Non-Labour",$C15="Labour-related"),IF(Inputs!$GT15=$F$1,Inputs!FD15,$F15*N(BK15)),$F15*N(BK15)*avg_hrs)</f>
        <v>0</v>
      </c>
      <c r="FE15" s="232">
        <f>IF(OR($C15="Non-Labour",$C15="Labour-related"),IF(Inputs!$GT15=$F$1,Inputs!FE15,$F15*N(BL15)),$F15*N(BL15)*avg_hrs)</f>
        <v>0</v>
      </c>
      <c r="FF15" s="232">
        <f>IF(OR($C15="Non-Labour",$C15="Labour-related"),IF(Inputs!$GT15=$F$1,Inputs!FF15,$F15*N(BM15)),$F15*N(BM15)*avg_hrs)</f>
        <v>0</v>
      </c>
      <c r="FG15" s="232">
        <f>IF(OR($C15="Non-Labour",$C15="Labour-related"),IF(Inputs!$GT15=$F$1,Inputs!FG15,$F15*N(BN15)),$F15*N(BN15)*avg_hrs)</f>
        <v>0</v>
      </c>
      <c r="FH15" s="232">
        <f>IF(OR($C15="Non-Labour",$C15="Labour-related"),IF(Inputs!$GT15=$F$1,Inputs!FH15,$F15*N(BO15)),$F15*N(BO15)*avg_hrs)</f>
        <v>0</v>
      </c>
      <c r="FI15" s="232">
        <f>IF(OR($C15="Non-Labour",$C15="Labour-related"),IF(Inputs!$GT15=$F$1,Inputs!FI15,$F15*N(BP15)),$F15*N(BP15)*avg_hrs)</f>
        <v>24134.189830628085</v>
      </c>
      <c r="FJ15" s="232">
        <f>IF(OR($C15="Non-Labour",$C15="Labour-related"),IF(Inputs!$GT15=$F$1,Inputs!FJ15,$F15*N(BQ15)),$F15*N(BQ15)*avg_hrs)</f>
        <v>24134.189830628085</v>
      </c>
      <c r="FK15" s="232">
        <f>IF(OR($C15="Non-Labour",$C15="Labour-related"),IF(Inputs!$GT15=$F$1,Inputs!FK15,$F15*N(BR15)),$F15*N(BR15)*avg_hrs)</f>
        <v>24134.189830628085</v>
      </c>
      <c r="FL15" s="232">
        <f>IF(OR($C15="Non-Labour",$C15="Labour-related"),IF(Inputs!$GT15=$F$1,Inputs!FL15,$F15*N(BS15)),$F15*N(BS15)*avg_hrs)</f>
        <v>24134.189830628085</v>
      </c>
      <c r="FM15" s="232">
        <f>IF(OR($C15="Non-Labour",$C15="Labour-related"),IF(Inputs!$GT15=$F$1,Inputs!FM15,$F15*N(BT15)),$F15*N(BT15)*avg_hrs)</f>
        <v>24134.189830628085</v>
      </c>
      <c r="FN15" s="232">
        <f>IF(OR($C15="Non-Labour",$C15="Labour-related"),IF(Inputs!$GT15=$F$1,Inputs!FN15,$F15*N(BU15)),$F15*N(BU15)*avg_hrs)</f>
        <v>24134.189830628085</v>
      </c>
      <c r="FO15" s="232">
        <f>IF(OR($C15="Non-Labour",$C15="Labour-related"),IF(Inputs!$GT15=$F$1,Inputs!FO15,$F15*N(BV15)),$F15*N(BV15)*avg_hrs)</f>
        <v>24134.189830628085</v>
      </c>
      <c r="FP15" s="232">
        <f>IF(OR($C15="Non-Labour",$C15="Labour-related"),IF(Inputs!$GT15=$F$1,Inputs!FP15,$F15*N(BW15)),$F15*N(BW15)*avg_hrs)</f>
        <v>24134.189830628085</v>
      </c>
      <c r="FQ15" s="232">
        <f>IF(OR($C15="Non-Labour",$C15="Labour-related"),IF(Inputs!$GT15=$F$1,Inputs!FQ15,$F15*N(BX15)),$F15*N(BX15)*avg_hrs)</f>
        <v>24134.189830628085</v>
      </c>
      <c r="FR15" s="232">
        <f>IF(OR($C15="Non-Labour",$C15="Labour-related"),IF(Inputs!$GT15=$F$1,Inputs!FR15,$F15*N(BY15)),$F15*N(BY15)*avg_hrs)</f>
        <v>24134.189830628085</v>
      </c>
      <c r="FS15" s="232">
        <f>IF(OR($C15="Non-Labour",$C15="Labour-related"),IF(Inputs!$GT15=$F$1,Inputs!FS15,$F15*N(BZ15)),$F15*N(BZ15)*avg_hrs)</f>
        <v>24134.189830628085</v>
      </c>
      <c r="FT15" s="232">
        <f>IF(OR($C15="Non-Labour",$C15="Labour-related"),IF(Inputs!$GT15=$F$1,Inputs!FT15,$F15*N(CA15)),$F15*N(CA15)*avg_hrs)</f>
        <v>24134.189830628085</v>
      </c>
      <c r="FU15" s="232">
        <f>IF(OR($C15="Non-Labour",$C15="Labour-related"),IF(Inputs!$GT15=$F$1,Inputs!FU15,$F15*N(CB15)),$F15*N(CB15)*avg_hrs)</f>
        <v>0</v>
      </c>
      <c r="FV15" s="232">
        <f>IF(OR($C15="Non-Labour",$C15="Labour-related"),IF(Inputs!$GT15=$F$1,Inputs!FV15,$F15*N(CC15)),$F15*N(CC15)*avg_hrs)</f>
        <v>0</v>
      </c>
      <c r="FW15" s="232">
        <f>IF(OR($C15="Non-Labour",$C15="Labour-related"),IF(Inputs!$GT15=$F$1,Inputs!FW15,$F15*N(CD15)),$F15*N(CD15)*avg_hrs)</f>
        <v>0</v>
      </c>
      <c r="FX15" s="232">
        <f>IF(OR($C15="Non-Labour",$C15="Labour-related"),IF(Inputs!$GT15=$F$1,Inputs!FX15,$F15*N(CE15)),$F15*N(CE15)*avg_hrs)</f>
        <v>0</v>
      </c>
      <c r="FY15" s="232">
        <f>IF(OR($C15="Non-Labour",$C15="Labour-related"),IF(Inputs!$GT15=$F$1,Inputs!FY15,$F15*N(CF15)),$F15*N(CF15)*avg_hrs)</f>
        <v>0</v>
      </c>
      <c r="FZ15" s="232">
        <f>IF(OR($C15="Non-Labour",$C15="Labour-related"),IF(Inputs!$GT15=$F$1,Inputs!FZ15,$F15*N(CG15)),$F15*N(CG15)*avg_hrs)</f>
        <v>0</v>
      </c>
      <c r="GA15" s="232">
        <f>IF(OR($C15="Non-Labour",$C15="Labour-related"),IF(Inputs!$GT15=$F$1,Inputs!GA15,$F15*N(CH15)),$F15*N(CH15)*avg_hrs)</f>
        <v>0</v>
      </c>
      <c r="GB15" s="232">
        <f>IF(OR($C15="Non-Labour",$C15="Labour-related"),IF(Inputs!$GT15=$F$1,Inputs!GB15,$F15*N(CI15)),$F15*N(CI15)*avg_hrs)</f>
        <v>0</v>
      </c>
      <c r="GC15" s="232">
        <f>IF(OR($C15="Non-Labour",$C15="Labour-related"),IF(Inputs!$GT15=$F$1,Inputs!GC15,$F15*N(CJ15)),$F15*N(CJ15)*avg_hrs)</f>
        <v>0</v>
      </c>
      <c r="GD15" s="232">
        <f>IF(OR($C15="Non-Labour",$C15="Labour-related"),IF(Inputs!$GT15=$F$1,Inputs!GD15,$F15*N(CK15)),$F15*N(CK15)*avg_hrs)</f>
        <v>0</v>
      </c>
      <c r="GE15" s="232">
        <f>IF(OR($C15="Non-Labour",$C15="Labour-related"),IF(Inputs!$GT15=$F$1,Inputs!GE15,$F15*N(CL15)),$F15*N(CL15)*avg_hrs)</f>
        <v>0</v>
      </c>
      <c r="GF15" s="232">
        <f>IF(OR($C15="Non-Labour",$C15="Labour-related"),IF(Inputs!$GT15=$F$1,Inputs!GF15,$F15*N(CM15)),$F15*N(CM15)*avg_hrs)</f>
        <v>0</v>
      </c>
      <c r="GG15" s="232">
        <f>IF(OR($C15="Non-Labour",$C15="Labour-related"),IF(Inputs!$GT15=$F$1,Inputs!GG15,$F15*N(CN15)),$F15*N(CN15)*avg_hrs)</f>
        <v>0</v>
      </c>
      <c r="GH15" s="232">
        <f>IF(OR($C15="Non-Labour",$C15="Labour-related"),IF(Inputs!$GT15=$F$1,Inputs!GH15,$F15*N(CO15)),$F15*N(CO15)*avg_hrs)</f>
        <v>0</v>
      </c>
      <c r="GI15" s="232">
        <f>IF(OR($C15="Non-Labour",$C15="Labour-related"),IF(Inputs!$GT15=$F$1,Inputs!GI15,$F15*N(CP15)),$F15*N(CP15)*avg_hrs)</f>
        <v>0</v>
      </c>
      <c r="GJ15" s="232">
        <f>IF(OR($C15="Non-Labour",$C15="Labour-related"),IF(Inputs!$GT15=$F$1,Inputs!GJ15,$F15*N(CQ15)),$F15*N(CQ15)*avg_hrs)</f>
        <v>0</v>
      </c>
      <c r="GK15" s="232">
        <f>IF(OR($C15="Non-Labour",$C15="Labour-related"),IF(Inputs!$GT15=$F$1,Inputs!GK15,$F15*N(CR15)),$F15*N(CR15)*avg_hrs)</f>
        <v>0</v>
      </c>
      <c r="GL15" s="232">
        <f>IF(OR($C15="Non-Labour",$C15="Labour-related"),IF(Inputs!$GT15=$F$1,Inputs!GL15,$F15*N(CS15)),$F15*N(CS15)*avg_hrs)</f>
        <v>0</v>
      </c>
      <c r="GM15" s="232">
        <f>IF(OR($C15="Non-Labour",$C15="Labour-related"),IF(Inputs!$GT15=$F$1,Inputs!GM15,$F15*N(CT15)),$F15*N(CT15)*avg_hrs)</f>
        <v>0</v>
      </c>
      <c r="GN15" s="232">
        <f>IF(OR($C15="Non-Labour",$C15="Labour-related"),IF(Inputs!$GT15=$F$1,Inputs!GN15,$F15*N(CU15)),$F15*N(CU15)*avg_hrs)</f>
        <v>0</v>
      </c>
      <c r="GO15" s="232">
        <f>IF(OR($C15="Non-Labour",$C15="Labour-related"),IF(Inputs!$GT15=$F$1,Inputs!GO15,$F15*N(CV15)),$F15*N(CV15)*avg_hrs)</f>
        <v>0</v>
      </c>
      <c r="GP15" s="232">
        <f>IF(OR($C15="Non-Labour",$C15="Labour-related"),IF(Inputs!$GT15=$F$1,Inputs!GP15,$F15*N(CW15)),$F15*N(CW15)*avg_hrs)</f>
        <v>0</v>
      </c>
      <c r="GQ15" s="232">
        <f>IF(OR($C15="Non-Labour",$C15="Labour-related"),IF(Inputs!$GT15=$F$1,Inputs!GQ15,$F15*N(CX15)),$F15*N(CX15)*avg_hrs)</f>
        <v>0</v>
      </c>
      <c r="GR15" s="232">
        <f>IF(OR($C15="Non-Labour",$C15="Labour-related"),IF(Inputs!$GT15=$F$1,Inputs!GR15,$F15*N(CY15)),$F15*N(CY15)*avg_hrs)</f>
        <v>0</v>
      </c>
      <c r="GT15" s="120" t="s">
        <v>207</v>
      </c>
      <c r="GU15" s="272"/>
      <c r="GV15" s="272"/>
      <c r="GW15" s="272"/>
      <c r="GX15" s="232">
        <f t="shared" si="2"/>
        <v>0</v>
      </c>
      <c r="GY15" s="232">
        <f t="shared" si="2"/>
        <v>0</v>
      </c>
      <c r="GZ15" s="232">
        <f t="shared" si="2"/>
        <v>0</v>
      </c>
      <c r="HA15" s="232">
        <f t="shared" si="3"/>
        <v>289610.277967537</v>
      </c>
      <c r="HB15" s="232">
        <f t="shared" si="4"/>
        <v>0</v>
      </c>
      <c r="HC15" s="232">
        <f t="shared" si="4"/>
        <v>289610.277967537</v>
      </c>
      <c r="HD15" s="232">
        <f t="shared" si="4"/>
        <v>0</v>
      </c>
      <c r="HE15" s="232">
        <f t="shared" si="4"/>
        <v>0</v>
      </c>
      <c r="HF15" s="232">
        <f t="shared" si="5"/>
        <v>579220.55593507399</v>
      </c>
    </row>
    <row r="16" spans="1:214" hidden="1" x14ac:dyDescent="0.2">
      <c r="A16" s="120" t="str">
        <f>Inputs!A16</f>
        <v>Network Operations</v>
      </c>
      <c r="B16" s="120" t="str">
        <f>Inputs!B16</f>
        <v>Test Automation Developer</v>
      </c>
      <c r="C16" s="120" t="str">
        <f>Inputs!C16</f>
        <v>Internal Labour</v>
      </c>
      <c r="D16" s="120" t="str">
        <f>Inputs!D16</f>
        <v xml:space="preserve">Test management </v>
      </c>
      <c r="E16" s="120" t="str">
        <f>Inputs!E16</f>
        <v>SCADA Officer (Nwk Operations Tech)</v>
      </c>
      <c r="F16" s="259">
        <f>IF(Inputs!$GT16=$F$1,Inputs!F16,
CHOOSE(MATCH(Inputs!$GT16,'Key assumptions'!$E$117:$E$119,0),'Key assumptions'!$H$117,'Key assumptions'!$H$118,'Key assumptions'!$H$119)*Inputs!F16)</f>
        <v>195.6201907033639</v>
      </c>
      <c r="G16" s="259">
        <f>IF(Inputs!$GT16=$F$1,Inputs!G16,
CHOOSE(MATCH(Inputs!$GT16,'Key assumptions'!$E$117:$E$119,0),'Key assumptions'!$H$117,'Key assumptions'!$H$118,'Key assumptions'!$H$119)*Inputs!G16)</f>
        <v>0</v>
      </c>
      <c r="H16" s="231">
        <f>Inputs!H16</f>
        <v>0</v>
      </c>
      <c r="I16" s="231">
        <f>Inputs!I16</f>
        <v>0</v>
      </c>
      <c r="J16" s="231">
        <f>Inputs!J16</f>
        <v>0</v>
      </c>
      <c r="K16" s="231">
        <f>Inputs!K16</f>
        <v>0</v>
      </c>
      <c r="L16" s="231">
        <f>Inputs!L16</f>
        <v>0</v>
      </c>
      <c r="M16" s="231">
        <f>Inputs!M16</f>
        <v>0</v>
      </c>
      <c r="N16" s="231">
        <f>Inputs!N16</f>
        <v>0</v>
      </c>
      <c r="O16" s="231">
        <f>Inputs!O16</f>
        <v>0</v>
      </c>
      <c r="P16" s="231">
        <f>Inputs!P16</f>
        <v>0</v>
      </c>
      <c r="Q16" s="231">
        <f>Inputs!Q16</f>
        <v>0</v>
      </c>
      <c r="R16" s="231">
        <f>Inputs!R16</f>
        <v>0</v>
      </c>
      <c r="S16" s="231">
        <f>Inputs!S16</f>
        <v>0</v>
      </c>
      <c r="T16" s="231">
        <f>Inputs!T16</f>
        <v>0</v>
      </c>
      <c r="U16" s="231">
        <f>Inputs!U16</f>
        <v>0</v>
      </c>
      <c r="V16" s="231">
        <f>Inputs!V16</f>
        <v>0</v>
      </c>
      <c r="W16" s="231">
        <f>Inputs!W16</f>
        <v>0</v>
      </c>
      <c r="X16" s="231">
        <f>Inputs!X16</f>
        <v>0</v>
      </c>
      <c r="Y16" s="231">
        <f>Inputs!Y16</f>
        <v>0</v>
      </c>
      <c r="Z16" s="231">
        <f>Inputs!Z16</f>
        <v>0</v>
      </c>
      <c r="AA16" s="231">
        <f>Inputs!AA16</f>
        <v>0</v>
      </c>
      <c r="AB16" s="231">
        <f>Inputs!AB16</f>
        <v>0</v>
      </c>
      <c r="AC16" s="231">
        <f>Inputs!AC16</f>
        <v>0</v>
      </c>
      <c r="AD16" s="231">
        <f>Inputs!AD16</f>
        <v>0</v>
      </c>
      <c r="AE16" s="231">
        <f>Inputs!AE16</f>
        <v>0</v>
      </c>
      <c r="AF16" s="231">
        <f>Inputs!AF16</f>
        <v>0.61538461538461542</v>
      </c>
      <c r="AG16" s="231">
        <f>Inputs!AG16</f>
        <v>0.61538461538461542</v>
      </c>
      <c r="AH16" s="231">
        <f>Inputs!AH16</f>
        <v>0.61538461538461542</v>
      </c>
      <c r="AI16" s="231">
        <f>Inputs!AI16</f>
        <v>0.61538461538461542</v>
      </c>
      <c r="AJ16" s="231">
        <f>Inputs!AJ16</f>
        <v>0.61538461538461542</v>
      </c>
      <c r="AK16" s="231">
        <f>Inputs!AK16</f>
        <v>0.61538461538461542</v>
      </c>
      <c r="AL16" s="231">
        <f>Inputs!AL16</f>
        <v>0.61538461538461542</v>
      </c>
      <c r="AM16" s="231">
        <f>Inputs!AM16</f>
        <v>0.61538461538461542</v>
      </c>
      <c r="AN16" s="231">
        <f>Inputs!AN16</f>
        <v>0.61538461538461542</v>
      </c>
      <c r="AO16" s="231">
        <f>Inputs!AO16</f>
        <v>0.61538461538461542</v>
      </c>
      <c r="AP16" s="231">
        <f>Inputs!AP16</f>
        <v>0.61538461538461542</v>
      </c>
      <c r="AQ16" s="231">
        <f>Inputs!AQ16</f>
        <v>0.61538461538461542</v>
      </c>
      <c r="AR16" s="231">
        <f>Inputs!AR16</f>
        <v>0.92307692307692324</v>
      </c>
      <c r="AS16" s="231">
        <f>Inputs!AS16</f>
        <v>0.92307692307692324</v>
      </c>
      <c r="AT16" s="231">
        <f>Inputs!AT16</f>
        <v>0.92307692307692324</v>
      </c>
      <c r="AU16" s="231">
        <f>Inputs!AU16</f>
        <v>0.92307692307692324</v>
      </c>
      <c r="AV16" s="231">
        <f>Inputs!AV16</f>
        <v>0.92307692307692324</v>
      </c>
      <c r="AW16" s="231">
        <f>Inputs!AW16</f>
        <v>0.92307692307692324</v>
      </c>
      <c r="AX16" s="231">
        <f>Inputs!AX16</f>
        <v>0.92307692307692324</v>
      </c>
      <c r="AY16" s="231">
        <f>Inputs!AY16</f>
        <v>0.92307692307692324</v>
      </c>
      <c r="AZ16" s="231">
        <f>Inputs!AZ16</f>
        <v>0.92307692307692324</v>
      </c>
      <c r="BA16" s="231">
        <f>Inputs!BA16</f>
        <v>0.92307692307692324</v>
      </c>
      <c r="BB16" s="231">
        <f>Inputs!BB16</f>
        <v>0.92307692307692324</v>
      </c>
      <c r="BC16" s="231">
        <f>Inputs!BC16</f>
        <v>0.92307692307692324</v>
      </c>
      <c r="BD16" s="231">
        <f>Inputs!BD16</f>
        <v>0.92307692307692324</v>
      </c>
      <c r="BE16" s="231">
        <f>Inputs!BE16</f>
        <v>0.92307692307692324</v>
      </c>
      <c r="BF16" s="231">
        <f>Inputs!BF16</f>
        <v>0.92307692307692324</v>
      </c>
      <c r="BG16" s="231">
        <f>Inputs!BG16</f>
        <v>0.92307692307692324</v>
      </c>
      <c r="BH16" s="231">
        <f>Inputs!BH16</f>
        <v>0.92307692307692324</v>
      </c>
      <c r="BI16" s="231">
        <f>Inputs!BI16</f>
        <v>0.92307692307692324</v>
      </c>
      <c r="BJ16" s="231">
        <f>Inputs!BJ16</f>
        <v>0.92307692307692324</v>
      </c>
      <c r="BK16" s="231">
        <f>Inputs!BK16</f>
        <v>0.92307692307692324</v>
      </c>
      <c r="BL16" s="231">
        <f>Inputs!BL16</f>
        <v>0.92307692307692324</v>
      </c>
      <c r="BM16" s="231">
        <f>Inputs!BM16</f>
        <v>0.92307692307692324</v>
      </c>
      <c r="BN16" s="231">
        <f>Inputs!BN16</f>
        <v>0.92307692307692324</v>
      </c>
      <c r="BO16" s="231">
        <f>Inputs!BO16</f>
        <v>0.92307692307692324</v>
      </c>
      <c r="BP16" s="231">
        <f>Inputs!BP16</f>
        <v>0.76923076923076927</v>
      </c>
      <c r="BQ16" s="231">
        <f>Inputs!BQ16</f>
        <v>0.76923076923076927</v>
      </c>
      <c r="BR16" s="231">
        <f>Inputs!BR16</f>
        <v>0.76923076923076927</v>
      </c>
      <c r="BS16" s="231">
        <f>Inputs!BS16</f>
        <v>0.76923076923076927</v>
      </c>
      <c r="BT16" s="231">
        <f>Inputs!BT16</f>
        <v>0.76923076923076927</v>
      </c>
      <c r="BU16" s="231">
        <f>Inputs!BU16</f>
        <v>0.76923076923076927</v>
      </c>
      <c r="BV16" s="231">
        <f>Inputs!BV16</f>
        <v>0.76923076923076927</v>
      </c>
      <c r="BW16" s="231">
        <f>Inputs!BW16</f>
        <v>0.76923076923076927</v>
      </c>
      <c r="BX16" s="231">
        <f>Inputs!BX16</f>
        <v>0.76923076923076927</v>
      </c>
      <c r="BY16" s="231">
        <f>Inputs!BY16</f>
        <v>0.76923076923076927</v>
      </c>
      <c r="BZ16" s="231">
        <f>Inputs!BZ16</f>
        <v>0.76923076923076927</v>
      </c>
      <c r="CA16" s="231">
        <f>Inputs!CA16</f>
        <v>0.76923076923076927</v>
      </c>
      <c r="CB16" s="231">
        <f>Inputs!CB16</f>
        <v>0</v>
      </c>
      <c r="CC16" s="231">
        <f>Inputs!CC16</f>
        <v>0</v>
      </c>
      <c r="CD16" s="231">
        <f>Inputs!CD16</f>
        <v>0</v>
      </c>
      <c r="CE16" s="231">
        <f>Inputs!CE16</f>
        <v>0</v>
      </c>
      <c r="CF16" s="231">
        <f>Inputs!CF16</f>
        <v>0</v>
      </c>
      <c r="CG16" s="231">
        <f>Inputs!CG16</f>
        <v>0</v>
      </c>
      <c r="CH16" s="231">
        <f>Inputs!CH16</f>
        <v>0</v>
      </c>
      <c r="CI16" s="231">
        <f>Inputs!CI16</f>
        <v>0</v>
      </c>
      <c r="CJ16" s="231">
        <f>Inputs!CJ16</f>
        <v>0</v>
      </c>
      <c r="CK16" s="231">
        <f>Inputs!CK16</f>
        <v>0</v>
      </c>
      <c r="CL16" s="231">
        <f>Inputs!CL16</f>
        <v>0</v>
      </c>
      <c r="CM16" s="231">
        <f>Inputs!CM16</f>
        <v>0</v>
      </c>
      <c r="CN16" s="231">
        <f>Inputs!CN16</f>
        <v>0</v>
      </c>
      <c r="CO16" s="231">
        <f>Inputs!CO16</f>
        <v>0</v>
      </c>
      <c r="CP16" s="231">
        <f>Inputs!CP16</f>
        <v>0</v>
      </c>
      <c r="CQ16" s="231">
        <f>Inputs!CQ16</f>
        <v>0</v>
      </c>
      <c r="CR16" s="231">
        <f>Inputs!CR16</f>
        <v>0</v>
      </c>
      <c r="CS16" s="231">
        <f>Inputs!CS16</f>
        <v>0</v>
      </c>
      <c r="CT16" s="231">
        <f>Inputs!CT16</f>
        <v>0</v>
      </c>
      <c r="CU16" s="231">
        <f>Inputs!CU16</f>
        <v>0</v>
      </c>
      <c r="CV16" s="231">
        <f>Inputs!CV16</f>
        <v>0</v>
      </c>
      <c r="CW16" s="231">
        <f>Inputs!CW16</f>
        <v>0</v>
      </c>
      <c r="CX16" s="231">
        <f>Inputs!CX16</f>
        <v>0</v>
      </c>
      <c r="CY16" s="231">
        <f>Inputs!CY16</f>
        <v>0</v>
      </c>
      <c r="DA16" s="232">
        <f>IF(OR($C16="Non-Labour",$C16="Labour-related"),IF(Inputs!$GT16=$F$1,Inputs!DA16,$F16*N(H16)),$F16*N(H16)*avg_hrs)</f>
        <v>0</v>
      </c>
      <c r="DB16" s="232">
        <f>IF(OR($C16="Non-Labour",$C16="Labour-related"),IF(Inputs!$GT16=$F$1,Inputs!DB16,$F16*N(I16)),$F16*N(I16)*avg_hrs)</f>
        <v>0</v>
      </c>
      <c r="DC16" s="232">
        <f>IF(OR($C16="Non-Labour",$C16="Labour-related"),IF(Inputs!$GT16=$F$1,Inputs!DC16,$F16*N(J16)),$F16*N(J16)*avg_hrs)</f>
        <v>0</v>
      </c>
      <c r="DD16" s="232">
        <f>IF(OR($C16="Non-Labour",$C16="Labour-related"),IF(Inputs!$GT16=$F$1,Inputs!DD16,$F16*N(K16)),$F16*N(K16)*avg_hrs)</f>
        <v>0</v>
      </c>
      <c r="DE16" s="232">
        <f>IF(OR($C16="Non-Labour",$C16="Labour-related"),IF(Inputs!$GT16=$F$1,Inputs!DE16,$F16*N(L16)),$F16*N(L16)*avg_hrs)</f>
        <v>0</v>
      </c>
      <c r="DF16" s="232">
        <f>IF(OR($C16="Non-Labour",$C16="Labour-related"),IF(Inputs!$GT16=$F$1,Inputs!DF16,$F16*N(M16)),$F16*N(M16)*avg_hrs)</f>
        <v>0</v>
      </c>
      <c r="DG16" s="232">
        <f>IF(OR($C16="Non-Labour",$C16="Labour-related"),IF(Inputs!$GT16=$F$1,Inputs!DG16,$F16*N(N16)),$F16*N(N16)*avg_hrs)</f>
        <v>0</v>
      </c>
      <c r="DH16" s="232">
        <f>IF(OR($C16="Non-Labour",$C16="Labour-related"),IF(Inputs!$GT16=$F$1,Inputs!DH16,$F16*N(O16)),$F16*N(O16)*avg_hrs)</f>
        <v>0</v>
      </c>
      <c r="DI16" s="232">
        <f>IF(OR($C16="Non-Labour",$C16="Labour-related"),IF(Inputs!$GT16=$F$1,Inputs!DI16,$F16*N(P16)),$F16*N(P16)*avg_hrs)</f>
        <v>0</v>
      </c>
      <c r="DJ16" s="232">
        <f>IF(OR($C16="Non-Labour",$C16="Labour-related"),IF(Inputs!$GT16=$F$1,Inputs!DJ16,$F16*N(Q16)),$F16*N(Q16)*avg_hrs)</f>
        <v>0</v>
      </c>
      <c r="DK16" s="232">
        <f>IF(OR($C16="Non-Labour",$C16="Labour-related"),IF(Inputs!$GT16=$F$1,Inputs!DK16,$F16*N(R16)),$F16*N(R16)*avg_hrs)</f>
        <v>0</v>
      </c>
      <c r="DL16" s="232">
        <f>IF(OR($C16="Non-Labour",$C16="Labour-related"),IF(Inputs!$GT16=$F$1,Inputs!DL16,$F16*N(S16)),$F16*N(S16)*avg_hrs)</f>
        <v>0</v>
      </c>
      <c r="DM16" s="232">
        <f>IF(OR($C16="Non-Labour",$C16="Labour-related"),IF(Inputs!$GT16=$F$1,Inputs!DM16,$F16*N(T16)),$F16*N(T16)*avg_hrs)</f>
        <v>0</v>
      </c>
      <c r="DN16" s="232">
        <f>IF(OR($C16="Non-Labour",$C16="Labour-related"),IF(Inputs!$GT16=$F$1,Inputs!DN16,$F16*N(U16)),$F16*N(U16)*avg_hrs)</f>
        <v>0</v>
      </c>
      <c r="DO16" s="232">
        <f>IF(OR($C16="Non-Labour",$C16="Labour-related"),IF(Inputs!$GT16=$F$1,Inputs!DO16,$F16*N(V16)),$F16*N(V16)*avg_hrs)</f>
        <v>0</v>
      </c>
      <c r="DP16" s="232">
        <f>IF(OR($C16="Non-Labour",$C16="Labour-related"),IF(Inputs!$GT16=$F$1,Inputs!DP16,$F16*N(W16)),$F16*N(W16)*avg_hrs)</f>
        <v>0</v>
      </c>
      <c r="DQ16" s="232">
        <f>IF(OR($C16="Non-Labour",$C16="Labour-related"),IF(Inputs!$GT16=$F$1,Inputs!DQ16,$F16*N(X16)),$F16*N(X16)*avg_hrs)</f>
        <v>0</v>
      </c>
      <c r="DR16" s="232">
        <f>IF(OR($C16="Non-Labour",$C16="Labour-related"),IF(Inputs!$GT16=$F$1,Inputs!DR16,$F16*N(Y16)),$F16*N(Y16)*avg_hrs)</f>
        <v>0</v>
      </c>
      <c r="DS16" s="232">
        <f>IF(OR($C16="Non-Labour",$C16="Labour-related"),IF(Inputs!$GT16=$F$1,Inputs!DS16,$F16*N(Z16)),$F16*N(Z16)*avg_hrs)</f>
        <v>0</v>
      </c>
      <c r="DT16" s="232">
        <f>IF(OR($C16="Non-Labour",$C16="Labour-related"),IF(Inputs!$GT16=$F$1,Inputs!DT16,$F16*N(AA16)),$F16*N(AA16)*avg_hrs)</f>
        <v>0</v>
      </c>
      <c r="DU16" s="232">
        <f>IF(OR($C16="Non-Labour",$C16="Labour-related"),IF(Inputs!$GT16=$F$1,Inputs!DU16,$F16*N(AB16)),$F16*N(AB16)*avg_hrs)</f>
        <v>0</v>
      </c>
      <c r="DV16" s="232">
        <f>IF(OR($C16="Non-Labour",$C16="Labour-related"),IF(Inputs!$GT16=$F$1,Inputs!DV16,$F16*N(AC16)),$F16*N(AC16)*avg_hrs)</f>
        <v>0</v>
      </c>
      <c r="DW16" s="232">
        <f>IF(OR($C16="Non-Labour",$C16="Labour-related"),IF(Inputs!$GT16=$F$1,Inputs!DW16,$F16*N(AD16)),$F16*N(AD16)*avg_hrs)</f>
        <v>0</v>
      </c>
      <c r="DX16" s="232">
        <f>IF(OR($C16="Non-Labour",$C16="Labour-related"),IF(Inputs!$GT16=$F$1,Inputs!DX16,$F16*N(AE16)),$F16*N(AE16)*avg_hrs)</f>
        <v>0</v>
      </c>
      <c r="DY16" s="232">
        <f>IF(OR($C16="Non-Labour",$C16="Labour-related"),IF(Inputs!$GT16=$F$1,Inputs!DY16,$F16*N(AF16)),$F16*N(AF16)*avg_hrs)</f>
        <v>18057.248372618207</v>
      </c>
      <c r="DZ16" s="232">
        <f>IF(OR($C16="Non-Labour",$C16="Labour-related"),IF(Inputs!$GT16=$F$1,Inputs!DZ16,$F16*N(AG16)),$F16*N(AG16)*avg_hrs)</f>
        <v>18057.248372618207</v>
      </c>
      <c r="EA16" s="232">
        <f>IF(OR($C16="Non-Labour",$C16="Labour-related"),IF(Inputs!$GT16=$F$1,Inputs!EA16,$F16*N(AH16)),$F16*N(AH16)*avg_hrs)</f>
        <v>18057.248372618207</v>
      </c>
      <c r="EB16" s="232">
        <f>IF(OR($C16="Non-Labour",$C16="Labour-related"),IF(Inputs!$GT16=$F$1,Inputs!EB16,$F16*N(AI16)),$F16*N(AI16)*avg_hrs)</f>
        <v>18057.248372618207</v>
      </c>
      <c r="EC16" s="232">
        <f>IF(OR($C16="Non-Labour",$C16="Labour-related"),IF(Inputs!$GT16=$F$1,Inputs!EC16,$F16*N(AJ16)),$F16*N(AJ16)*avg_hrs)</f>
        <v>18057.248372618207</v>
      </c>
      <c r="ED16" s="232">
        <f>IF(OR($C16="Non-Labour",$C16="Labour-related"),IF(Inputs!$GT16=$F$1,Inputs!ED16,$F16*N(AK16)),$F16*N(AK16)*avg_hrs)</f>
        <v>18057.248372618207</v>
      </c>
      <c r="EE16" s="232">
        <f>IF(OR($C16="Non-Labour",$C16="Labour-related"),IF(Inputs!$GT16=$F$1,Inputs!EE16,$F16*N(AL16)),$F16*N(AL16)*avg_hrs)</f>
        <v>18057.248372618207</v>
      </c>
      <c r="EF16" s="232">
        <f>IF(OR($C16="Non-Labour",$C16="Labour-related"),IF(Inputs!$GT16=$F$1,Inputs!EF16,$F16*N(AM16)),$F16*N(AM16)*avg_hrs)</f>
        <v>18057.248372618207</v>
      </c>
      <c r="EG16" s="232">
        <f>IF(OR($C16="Non-Labour",$C16="Labour-related"),IF(Inputs!$GT16=$F$1,Inputs!EG16,$F16*N(AN16)),$F16*N(AN16)*avg_hrs)</f>
        <v>18057.248372618207</v>
      </c>
      <c r="EH16" s="232">
        <f>IF(OR($C16="Non-Labour",$C16="Labour-related"),IF(Inputs!$GT16=$F$1,Inputs!EH16,$F16*N(AO16)),$F16*N(AO16)*avg_hrs)</f>
        <v>18057.248372618207</v>
      </c>
      <c r="EI16" s="232">
        <f>IF(OR($C16="Non-Labour",$C16="Labour-related"),IF(Inputs!$GT16=$F$1,Inputs!EI16,$F16*N(AP16)),$F16*N(AP16)*avg_hrs)</f>
        <v>18057.248372618207</v>
      </c>
      <c r="EJ16" s="232">
        <f>IF(OR($C16="Non-Labour",$C16="Labour-related"),IF(Inputs!$GT16=$F$1,Inputs!EJ16,$F16*N(AQ16)),$F16*N(AQ16)*avg_hrs)</f>
        <v>18057.248372618207</v>
      </c>
      <c r="EK16" s="232">
        <f>IF(OR($C16="Non-Labour",$C16="Labour-related"),IF(Inputs!$GT16=$F$1,Inputs!EK16,$F16*N(AR16)),$F16*N(AR16)*avg_hrs)</f>
        <v>27085.872558927316</v>
      </c>
      <c r="EL16" s="232">
        <f>IF(OR($C16="Non-Labour",$C16="Labour-related"),IF(Inputs!$GT16=$F$1,Inputs!EL16,$F16*N(AS16)),$F16*N(AS16)*avg_hrs)</f>
        <v>27085.872558927316</v>
      </c>
      <c r="EM16" s="232">
        <f>IF(OR($C16="Non-Labour",$C16="Labour-related"),IF(Inputs!$GT16=$F$1,Inputs!EM16,$F16*N(AT16)),$F16*N(AT16)*avg_hrs)</f>
        <v>27085.872558927316</v>
      </c>
      <c r="EN16" s="232">
        <f>IF(OR($C16="Non-Labour",$C16="Labour-related"),IF(Inputs!$GT16=$F$1,Inputs!EN16,$F16*N(AU16)),$F16*N(AU16)*avg_hrs)</f>
        <v>27085.872558927316</v>
      </c>
      <c r="EO16" s="232">
        <f>IF(OR($C16="Non-Labour",$C16="Labour-related"),IF(Inputs!$GT16=$F$1,Inputs!EO16,$F16*N(AV16)),$F16*N(AV16)*avg_hrs)</f>
        <v>27085.872558927316</v>
      </c>
      <c r="EP16" s="232">
        <f>IF(OR($C16="Non-Labour",$C16="Labour-related"),IF(Inputs!$GT16=$F$1,Inputs!EP16,$F16*N(AW16)),$F16*N(AW16)*avg_hrs)</f>
        <v>27085.872558927316</v>
      </c>
      <c r="EQ16" s="232">
        <f>IF(OR($C16="Non-Labour",$C16="Labour-related"),IF(Inputs!$GT16=$F$1,Inputs!EQ16,$F16*N(AX16)),$F16*N(AX16)*avg_hrs)</f>
        <v>27085.872558927316</v>
      </c>
      <c r="ER16" s="232">
        <f>IF(OR($C16="Non-Labour",$C16="Labour-related"),IF(Inputs!$GT16=$F$1,Inputs!ER16,$F16*N(AY16)),$F16*N(AY16)*avg_hrs)</f>
        <v>27085.872558927316</v>
      </c>
      <c r="ES16" s="232">
        <f>IF(OR($C16="Non-Labour",$C16="Labour-related"),IF(Inputs!$GT16=$F$1,Inputs!ES16,$F16*N(AZ16)),$F16*N(AZ16)*avg_hrs)</f>
        <v>27085.872558927316</v>
      </c>
      <c r="ET16" s="232">
        <f>IF(OR($C16="Non-Labour",$C16="Labour-related"),IF(Inputs!$GT16=$F$1,Inputs!ET16,$F16*N(BA16)),$F16*N(BA16)*avg_hrs)</f>
        <v>27085.872558927316</v>
      </c>
      <c r="EU16" s="232">
        <f>IF(OR($C16="Non-Labour",$C16="Labour-related"),IF(Inputs!$GT16=$F$1,Inputs!EU16,$F16*N(BB16)),$F16*N(BB16)*avg_hrs)</f>
        <v>27085.872558927316</v>
      </c>
      <c r="EV16" s="232">
        <f>IF(OR($C16="Non-Labour",$C16="Labour-related"),IF(Inputs!$GT16=$F$1,Inputs!EV16,$F16*N(BC16)),$F16*N(BC16)*avg_hrs)</f>
        <v>27085.872558927316</v>
      </c>
      <c r="EW16" s="232">
        <f>IF(OR($C16="Non-Labour",$C16="Labour-related"),IF(Inputs!$GT16=$F$1,Inputs!EW16,$F16*N(BD16)),$F16*N(BD16)*avg_hrs)</f>
        <v>27085.872558927316</v>
      </c>
      <c r="EX16" s="232">
        <f>IF(OR($C16="Non-Labour",$C16="Labour-related"),IF(Inputs!$GT16=$F$1,Inputs!EX16,$F16*N(BE16)),$F16*N(BE16)*avg_hrs)</f>
        <v>27085.872558927316</v>
      </c>
      <c r="EY16" s="232">
        <f>IF(OR($C16="Non-Labour",$C16="Labour-related"),IF(Inputs!$GT16=$F$1,Inputs!EY16,$F16*N(BF16)),$F16*N(BF16)*avg_hrs)</f>
        <v>27085.872558927316</v>
      </c>
      <c r="EZ16" s="232">
        <f>IF(OR($C16="Non-Labour",$C16="Labour-related"),IF(Inputs!$GT16=$F$1,Inputs!EZ16,$F16*N(BG16)),$F16*N(BG16)*avg_hrs)</f>
        <v>27085.872558927316</v>
      </c>
      <c r="FA16" s="232">
        <f>IF(OR($C16="Non-Labour",$C16="Labour-related"),IF(Inputs!$GT16=$F$1,Inputs!FA16,$F16*N(BH16)),$F16*N(BH16)*avg_hrs)</f>
        <v>27085.872558927316</v>
      </c>
      <c r="FB16" s="232">
        <f>IF(OR($C16="Non-Labour",$C16="Labour-related"),IF(Inputs!$GT16=$F$1,Inputs!FB16,$F16*N(BI16)),$F16*N(BI16)*avg_hrs)</f>
        <v>27085.872558927316</v>
      </c>
      <c r="FC16" s="232">
        <f>IF(OR($C16="Non-Labour",$C16="Labour-related"),IF(Inputs!$GT16=$F$1,Inputs!FC16,$F16*N(BJ16)),$F16*N(BJ16)*avg_hrs)</f>
        <v>27085.872558927316</v>
      </c>
      <c r="FD16" s="232">
        <f>IF(OR($C16="Non-Labour",$C16="Labour-related"),IF(Inputs!$GT16=$F$1,Inputs!FD16,$F16*N(BK16)),$F16*N(BK16)*avg_hrs)</f>
        <v>27085.872558927316</v>
      </c>
      <c r="FE16" s="232">
        <f>IF(OR($C16="Non-Labour",$C16="Labour-related"),IF(Inputs!$GT16=$F$1,Inputs!FE16,$F16*N(BL16)),$F16*N(BL16)*avg_hrs)</f>
        <v>27085.872558927316</v>
      </c>
      <c r="FF16" s="232">
        <f>IF(OR($C16="Non-Labour",$C16="Labour-related"),IF(Inputs!$GT16=$F$1,Inputs!FF16,$F16*N(BM16)),$F16*N(BM16)*avg_hrs)</f>
        <v>27085.872558927316</v>
      </c>
      <c r="FG16" s="232">
        <f>IF(OR($C16="Non-Labour",$C16="Labour-related"),IF(Inputs!$GT16=$F$1,Inputs!FG16,$F16*N(BN16)),$F16*N(BN16)*avg_hrs)</f>
        <v>27085.872558927316</v>
      </c>
      <c r="FH16" s="232">
        <f>IF(OR($C16="Non-Labour",$C16="Labour-related"),IF(Inputs!$GT16=$F$1,Inputs!FH16,$F16*N(BO16)),$F16*N(BO16)*avg_hrs)</f>
        <v>27085.872558927316</v>
      </c>
      <c r="FI16" s="232">
        <f>IF(OR($C16="Non-Labour",$C16="Labour-related"),IF(Inputs!$GT16=$F$1,Inputs!FI16,$F16*N(BP16)),$F16*N(BP16)*avg_hrs)</f>
        <v>22571.56046577276</v>
      </c>
      <c r="FJ16" s="232">
        <f>IF(OR($C16="Non-Labour",$C16="Labour-related"),IF(Inputs!$GT16=$F$1,Inputs!FJ16,$F16*N(BQ16)),$F16*N(BQ16)*avg_hrs)</f>
        <v>22571.56046577276</v>
      </c>
      <c r="FK16" s="232">
        <f>IF(OR($C16="Non-Labour",$C16="Labour-related"),IF(Inputs!$GT16=$F$1,Inputs!FK16,$F16*N(BR16)),$F16*N(BR16)*avg_hrs)</f>
        <v>22571.56046577276</v>
      </c>
      <c r="FL16" s="232">
        <f>IF(OR($C16="Non-Labour",$C16="Labour-related"),IF(Inputs!$GT16=$F$1,Inputs!FL16,$F16*N(BS16)),$F16*N(BS16)*avg_hrs)</f>
        <v>22571.56046577276</v>
      </c>
      <c r="FM16" s="232">
        <f>IF(OR($C16="Non-Labour",$C16="Labour-related"),IF(Inputs!$GT16=$F$1,Inputs!FM16,$F16*N(BT16)),$F16*N(BT16)*avg_hrs)</f>
        <v>22571.56046577276</v>
      </c>
      <c r="FN16" s="232">
        <f>IF(OR($C16="Non-Labour",$C16="Labour-related"),IF(Inputs!$GT16=$F$1,Inputs!FN16,$F16*N(BU16)),$F16*N(BU16)*avg_hrs)</f>
        <v>22571.56046577276</v>
      </c>
      <c r="FO16" s="232">
        <f>IF(OR($C16="Non-Labour",$C16="Labour-related"),IF(Inputs!$GT16=$F$1,Inputs!FO16,$F16*N(BV16)),$F16*N(BV16)*avg_hrs)</f>
        <v>22571.56046577276</v>
      </c>
      <c r="FP16" s="232">
        <f>IF(OR($C16="Non-Labour",$C16="Labour-related"),IF(Inputs!$GT16=$F$1,Inputs!FP16,$F16*N(BW16)),$F16*N(BW16)*avg_hrs)</f>
        <v>22571.56046577276</v>
      </c>
      <c r="FQ16" s="232">
        <f>IF(OR($C16="Non-Labour",$C16="Labour-related"),IF(Inputs!$GT16=$F$1,Inputs!FQ16,$F16*N(BX16)),$F16*N(BX16)*avg_hrs)</f>
        <v>22571.56046577276</v>
      </c>
      <c r="FR16" s="232">
        <f>IF(OR($C16="Non-Labour",$C16="Labour-related"),IF(Inputs!$GT16=$F$1,Inputs!FR16,$F16*N(BY16)),$F16*N(BY16)*avg_hrs)</f>
        <v>22571.56046577276</v>
      </c>
      <c r="FS16" s="232">
        <f>IF(OR($C16="Non-Labour",$C16="Labour-related"),IF(Inputs!$GT16=$F$1,Inputs!FS16,$F16*N(BZ16)),$F16*N(BZ16)*avg_hrs)</f>
        <v>22571.56046577276</v>
      </c>
      <c r="FT16" s="232">
        <f>IF(OR($C16="Non-Labour",$C16="Labour-related"),IF(Inputs!$GT16=$F$1,Inputs!FT16,$F16*N(CA16)),$F16*N(CA16)*avg_hrs)</f>
        <v>22571.56046577276</v>
      </c>
      <c r="FU16" s="232">
        <f>IF(OR($C16="Non-Labour",$C16="Labour-related"),IF(Inputs!$GT16=$F$1,Inputs!FU16,$F16*N(CB16)),$F16*N(CB16)*avg_hrs)</f>
        <v>0</v>
      </c>
      <c r="FV16" s="232">
        <f>IF(OR($C16="Non-Labour",$C16="Labour-related"),IF(Inputs!$GT16=$F$1,Inputs!FV16,$F16*N(CC16)),$F16*N(CC16)*avg_hrs)</f>
        <v>0</v>
      </c>
      <c r="FW16" s="232">
        <f>IF(OR($C16="Non-Labour",$C16="Labour-related"),IF(Inputs!$GT16=$F$1,Inputs!FW16,$F16*N(CD16)),$F16*N(CD16)*avg_hrs)</f>
        <v>0</v>
      </c>
      <c r="FX16" s="232">
        <f>IF(OR($C16="Non-Labour",$C16="Labour-related"),IF(Inputs!$GT16=$F$1,Inputs!FX16,$F16*N(CE16)),$F16*N(CE16)*avg_hrs)</f>
        <v>0</v>
      </c>
      <c r="FY16" s="232">
        <f>IF(OR($C16="Non-Labour",$C16="Labour-related"),IF(Inputs!$GT16=$F$1,Inputs!FY16,$F16*N(CF16)),$F16*N(CF16)*avg_hrs)</f>
        <v>0</v>
      </c>
      <c r="FZ16" s="232">
        <f>IF(OR($C16="Non-Labour",$C16="Labour-related"),IF(Inputs!$GT16=$F$1,Inputs!FZ16,$F16*N(CG16)),$F16*N(CG16)*avg_hrs)</f>
        <v>0</v>
      </c>
      <c r="GA16" s="232">
        <f>IF(OR($C16="Non-Labour",$C16="Labour-related"),IF(Inputs!$GT16=$F$1,Inputs!GA16,$F16*N(CH16)),$F16*N(CH16)*avg_hrs)</f>
        <v>0</v>
      </c>
      <c r="GB16" s="232">
        <f>IF(OR($C16="Non-Labour",$C16="Labour-related"),IF(Inputs!$GT16=$F$1,Inputs!GB16,$F16*N(CI16)),$F16*N(CI16)*avg_hrs)</f>
        <v>0</v>
      </c>
      <c r="GC16" s="232">
        <f>IF(OR($C16="Non-Labour",$C16="Labour-related"),IF(Inputs!$GT16=$F$1,Inputs!GC16,$F16*N(CJ16)),$F16*N(CJ16)*avg_hrs)</f>
        <v>0</v>
      </c>
      <c r="GD16" s="232">
        <f>IF(OR($C16="Non-Labour",$C16="Labour-related"),IF(Inputs!$GT16=$F$1,Inputs!GD16,$F16*N(CK16)),$F16*N(CK16)*avg_hrs)</f>
        <v>0</v>
      </c>
      <c r="GE16" s="232">
        <f>IF(OR($C16="Non-Labour",$C16="Labour-related"),IF(Inputs!$GT16=$F$1,Inputs!GE16,$F16*N(CL16)),$F16*N(CL16)*avg_hrs)</f>
        <v>0</v>
      </c>
      <c r="GF16" s="232">
        <f>IF(OR($C16="Non-Labour",$C16="Labour-related"),IF(Inputs!$GT16=$F$1,Inputs!GF16,$F16*N(CM16)),$F16*N(CM16)*avg_hrs)</f>
        <v>0</v>
      </c>
      <c r="GG16" s="232">
        <f>IF(OR($C16="Non-Labour",$C16="Labour-related"),IF(Inputs!$GT16=$F$1,Inputs!GG16,$F16*N(CN16)),$F16*N(CN16)*avg_hrs)</f>
        <v>0</v>
      </c>
      <c r="GH16" s="232">
        <f>IF(OR($C16="Non-Labour",$C16="Labour-related"),IF(Inputs!$GT16=$F$1,Inputs!GH16,$F16*N(CO16)),$F16*N(CO16)*avg_hrs)</f>
        <v>0</v>
      </c>
      <c r="GI16" s="232">
        <f>IF(OR($C16="Non-Labour",$C16="Labour-related"),IF(Inputs!$GT16=$F$1,Inputs!GI16,$F16*N(CP16)),$F16*N(CP16)*avg_hrs)</f>
        <v>0</v>
      </c>
      <c r="GJ16" s="232">
        <f>IF(OR($C16="Non-Labour",$C16="Labour-related"),IF(Inputs!$GT16=$F$1,Inputs!GJ16,$F16*N(CQ16)),$F16*N(CQ16)*avg_hrs)</f>
        <v>0</v>
      </c>
      <c r="GK16" s="232">
        <f>IF(OR($C16="Non-Labour",$C16="Labour-related"),IF(Inputs!$GT16=$F$1,Inputs!GK16,$F16*N(CR16)),$F16*N(CR16)*avg_hrs)</f>
        <v>0</v>
      </c>
      <c r="GL16" s="232">
        <f>IF(OR($C16="Non-Labour",$C16="Labour-related"),IF(Inputs!$GT16=$F$1,Inputs!GL16,$F16*N(CS16)),$F16*N(CS16)*avg_hrs)</f>
        <v>0</v>
      </c>
      <c r="GM16" s="232">
        <f>IF(OR($C16="Non-Labour",$C16="Labour-related"),IF(Inputs!$GT16=$F$1,Inputs!GM16,$F16*N(CT16)),$F16*N(CT16)*avg_hrs)</f>
        <v>0</v>
      </c>
      <c r="GN16" s="232">
        <f>IF(OR($C16="Non-Labour",$C16="Labour-related"),IF(Inputs!$GT16=$F$1,Inputs!GN16,$F16*N(CU16)),$F16*N(CU16)*avg_hrs)</f>
        <v>0</v>
      </c>
      <c r="GO16" s="232">
        <f>IF(OR($C16="Non-Labour",$C16="Labour-related"),IF(Inputs!$GT16=$F$1,Inputs!GO16,$F16*N(CV16)),$F16*N(CV16)*avg_hrs)</f>
        <v>0</v>
      </c>
      <c r="GP16" s="232">
        <f>IF(OR($C16="Non-Labour",$C16="Labour-related"),IF(Inputs!$GT16=$F$1,Inputs!GP16,$F16*N(CW16)),$F16*N(CW16)*avg_hrs)</f>
        <v>0</v>
      </c>
      <c r="GQ16" s="232">
        <f>IF(OR($C16="Non-Labour",$C16="Labour-related"),IF(Inputs!$GT16=$F$1,Inputs!GQ16,$F16*N(CX16)),$F16*N(CX16)*avg_hrs)</f>
        <v>0</v>
      </c>
      <c r="GR16" s="232">
        <f>IF(OR($C16="Non-Labour",$C16="Labour-related"),IF(Inputs!$GT16=$F$1,Inputs!GR16,$F16*N(CY16)),$F16*N(CY16)*avg_hrs)</f>
        <v>0</v>
      </c>
      <c r="GT16" s="120" t="s">
        <v>207</v>
      </c>
      <c r="GU16" s="272"/>
      <c r="GV16" s="272"/>
      <c r="GW16" s="272"/>
      <c r="GX16" s="232">
        <f t="shared" si="2"/>
        <v>0</v>
      </c>
      <c r="GY16" s="232">
        <f t="shared" si="2"/>
        <v>0</v>
      </c>
      <c r="GZ16" s="232">
        <f t="shared" si="2"/>
        <v>216686.98047141844</v>
      </c>
      <c r="HA16" s="232">
        <f t="shared" si="3"/>
        <v>325030.47070712782</v>
      </c>
      <c r="HB16" s="232">
        <f t="shared" si="4"/>
        <v>325030.47070712782</v>
      </c>
      <c r="HC16" s="232">
        <f t="shared" si="4"/>
        <v>270858.72558927309</v>
      </c>
      <c r="HD16" s="232">
        <f t="shared" si="4"/>
        <v>0</v>
      </c>
      <c r="HE16" s="232">
        <f t="shared" si="4"/>
        <v>0</v>
      </c>
      <c r="HF16" s="232">
        <f t="shared" si="5"/>
        <v>1137606.6474749472</v>
      </c>
    </row>
    <row r="17" spans="1:214" x14ac:dyDescent="0.2">
      <c r="A17" s="120" t="str">
        <f>Inputs!A17</f>
        <v>Delivery</v>
      </c>
      <c r="B17" s="332" t="str">
        <f>Inputs!B17</f>
        <v>c-i-c</v>
      </c>
      <c r="C17" s="120" t="str">
        <f>Inputs!C17</f>
        <v>Contracted Labour</v>
      </c>
      <c r="D17" s="120" t="str">
        <f>Inputs!D17</f>
        <v xml:space="preserve">Test management </v>
      </c>
      <c r="E17" s="332" t="str">
        <f>Inputs!E17</f>
        <v>c-i-c</v>
      </c>
      <c r="F17" s="259">
        <f>IF(Inputs!$GT17=$F$1,Inputs!F17,
CHOOSE(MATCH(Inputs!$GT17,'Key assumptions'!$E$117:$E$119,0),'Key assumptions'!$H$117,'Key assumptions'!$H$118,'Key assumptions'!$H$119)*Inputs!F17)</f>
        <v>28.081627852270053</v>
      </c>
      <c r="G17" s="259">
        <f>IF(Inputs!$GT17=$F$1,Inputs!G17,
CHOOSE(MATCH(Inputs!$GT17,'Key assumptions'!$E$117:$E$119,0),'Key assumptions'!$H$117,'Key assumptions'!$H$118,'Key assumptions'!$H$119)*Inputs!G17)</f>
        <v>0</v>
      </c>
      <c r="H17" s="231">
        <f>Inputs!H17</f>
        <v>0</v>
      </c>
      <c r="I17" s="231">
        <f>Inputs!I17</f>
        <v>0</v>
      </c>
      <c r="J17" s="231">
        <f>Inputs!J17</f>
        <v>0</v>
      </c>
      <c r="K17" s="231">
        <f>Inputs!K17</f>
        <v>0</v>
      </c>
      <c r="L17" s="231">
        <f>Inputs!L17</f>
        <v>0</v>
      </c>
      <c r="M17" s="231">
        <f>Inputs!M17</f>
        <v>0</v>
      </c>
      <c r="N17" s="231">
        <f>Inputs!N17</f>
        <v>0</v>
      </c>
      <c r="O17" s="231">
        <f>Inputs!O17</f>
        <v>0</v>
      </c>
      <c r="P17" s="231">
        <f>Inputs!P17</f>
        <v>0</v>
      </c>
      <c r="Q17" s="231">
        <f>Inputs!Q17</f>
        <v>0</v>
      </c>
      <c r="R17" s="231">
        <f>Inputs!R17</f>
        <v>0</v>
      </c>
      <c r="S17" s="231">
        <f>Inputs!S17</f>
        <v>0</v>
      </c>
      <c r="T17" s="231">
        <f>Inputs!T17</f>
        <v>0</v>
      </c>
      <c r="U17" s="231">
        <f>Inputs!U17</f>
        <v>0</v>
      </c>
      <c r="V17" s="231">
        <f>Inputs!V17</f>
        <v>0</v>
      </c>
      <c r="W17" s="231">
        <f>Inputs!W17</f>
        <v>0</v>
      </c>
      <c r="X17" s="231">
        <f>Inputs!X17</f>
        <v>0</v>
      </c>
      <c r="Y17" s="231">
        <f>Inputs!Y17</f>
        <v>0</v>
      </c>
      <c r="Z17" s="231">
        <f>Inputs!Z17</f>
        <v>0</v>
      </c>
      <c r="AA17" s="231">
        <f>Inputs!AA17</f>
        <v>0</v>
      </c>
      <c r="AB17" s="231">
        <f>Inputs!AB17</f>
        <v>0</v>
      </c>
      <c r="AC17" s="231">
        <f>Inputs!AC17</f>
        <v>0</v>
      </c>
      <c r="AD17" s="231">
        <f>Inputs!AD17</f>
        <v>0</v>
      </c>
      <c r="AE17" s="231">
        <f>Inputs!AE17</f>
        <v>0</v>
      </c>
      <c r="AF17" s="231">
        <f>Inputs!AF17</f>
        <v>1</v>
      </c>
      <c r="AG17" s="231">
        <f>Inputs!AG17</f>
        <v>1</v>
      </c>
      <c r="AH17" s="231">
        <f>Inputs!AH17</f>
        <v>1</v>
      </c>
      <c r="AI17" s="231">
        <f>Inputs!AI17</f>
        <v>1</v>
      </c>
      <c r="AJ17" s="231">
        <f>Inputs!AJ17</f>
        <v>1</v>
      </c>
      <c r="AK17" s="231">
        <f>Inputs!AK17</f>
        <v>1</v>
      </c>
      <c r="AL17" s="231">
        <f>Inputs!AL17</f>
        <v>1</v>
      </c>
      <c r="AM17" s="231">
        <f>Inputs!AM17</f>
        <v>1</v>
      </c>
      <c r="AN17" s="231">
        <f>Inputs!AN17</f>
        <v>1</v>
      </c>
      <c r="AO17" s="231">
        <f>Inputs!AO17</f>
        <v>1</v>
      </c>
      <c r="AP17" s="231">
        <f>Inputs!AP17</f>
        <v>1</v>
      </c>
      <c r="AQ17" s="231">
        <f>Inputs!AQ17</f>
        <v>1</v>
      </c>
      <c r="AR17" s="231">
        <f>Inputs!AR17</f>
        <v>1</v>
      </c>
      <c r="AS17" s="231">
        <f>Inputs!AS17</f>
        <v>1</v>
      </c>
      <c r="AT17" s="231">
        <f>Inputs!AT17</f>
        <v>1</v>
      </c>
      <c r="AU17" s="231">
        <f>Inputs!AU17</f>
        <v>1</v>
      </c>
      <c r="AV17" s="231">
        <f>Inputs!AV17</f>
        <v>1</v>
      </c>
      <c r="AW17" s="231">
        <f>Inputs!AW17</f>
        <v>1</v>
      </c>
      <c r="AX17" s="231">
        <f>Inputs!AX17</f>
        <v>1</v>
      </c>
      <c r="AY17" s="231">
        <f>Inputs!AY17</f>
        <v>1</v>
      </c>
      <c r="AZ17" s="231">
        <f>Inputs!AZ17</f>
        <v>1</v>
      </c>
      <c r="BA17" s="231">
        <f>Inputs!BA17</f>
        <v>1</v>
      </c>
      <c r="BB17" s="231">
        <f>Inputs!BB17</f>
        <v>1</v>
      </c>
      <c r="BC17" s="231">
        <f>Inputs!BC17</f>
        <v>1</v>
      </c>
      <c r="BD17" s="231">
        <f>Inputs!BD17</f>
        <v>0</v>
      </c>
      <c r="BE17" s="231">
        <f>Inputs!BE17</f>
        <v>0</v>
      </c>
      <c r="BF17" s="231">
        <f>Inputs!BF17</f>
        <v>0</v>
      </c>
      <c r="BG17" s="231">
        <f>Inputs!BG17</f>
        <v>0</v>
      </c>
      <c r="BH17" s="231">
        <f>Inputs!BH17</f>
        <v>0</v>
      </c>
      <c r="BI17" s="231">
        <f>Inputs!BI17</f>
        <v>0</v>
      </c>
      <c r="BJ17" s="231">
        <f>Inputs!BJ17</f>
        <v>0</v>
      </c>
      <c r="BK17" s="231">
        <f>Inputs!BK17</f>
        <v>0</v>
      </c>
      <c r="BL17" s="231">
        <f>Inputs!BL17</f>
        <v>0</v>
      </c>
      <c r="BM17" s="231">
        <f>Inputs!BM17</f>
        <v>0</v>
      </c>
      <c r="BN17" s="231">
        <f>Inputs!BN17</f>
        <v>0</v>
      </c>
      <c r="BO17" s="231">
        <f>Inputs!BO17</f>
        <v>0</v>
      </c>
      <c r="BP17" s="231">
        <f>Inputs!BP17</f>
        <v>1</v>
      </c>
      <c r="BQ17" s="231">
        <f>Inputs!BQ17</f>
        <v>1</v>
      </c>
      <c r="BR17" s="231">
        <f>Inputs!BR17</f>
        <v>1</v>
      </c>
      <c r="BS17" s="231">
        <f>Inputs!BS17</f>
        <v>1</v>
      </c>
      <c r="BT17" s="231">
        <f>Inputs!BT17</f>
        <v>1</v>
      </c>
      <c r="BU17" s="231">
        <f>Inputs!BU17</f>
        <v>1</v>
      </c>
      <c r="BV17" s="231">
        <f>Inputs!BV17</f>
        <v>1</v>
      </c>
      <c r="BW17" s="231">
        <f>Inputs!BW17</f>
        <v>1</v>
      </c>
      <c r="BX17" s="231">
        <f>Inputs!BX17</f>
        <v>1</v>
      </c>
      <c r="BY17" s="231">
        <f>Inputs!BY17</f>
        <v>1</v>
      </c>
      <c r="BZ17" s="231">
        <f>Inputs!BZ17</f>
        <v>1</v>
      </c>
      <c r="CA17" s="231">
        <f>Inputs!CA17</f>
        <v>1</v>
      </c>
      <c r="CB17" s="231">
        <f>Inputs!CB17</f>
        <v>0</v>
      </c>
      <c r="CC17" s="231">
        <f>Inputs!CC17</f>
        <v>0</v>
      </c>
      <c r="CD17" s="231">
        <f>Inputs!CD17</f>
        <v>0</v>
      </c>
      <c r="CE17" s="231">
        <f>Inputs!CE17</f>
        <v>0</v>
      </c>
      <c r="CF17" s="231">
        <f>Inputs!CF17</f>
        <v>0</v>
      </c>
      <c r="CG17" s="231">
        <f>Inputs!CG17</f>
        <v>0</v>
      </c>
      <c r="CH17" s="231">
        <f>Inputs!CH17</f>
        <v>0</v>
      </c>
      <c r="CI17" s="231">
        <f>Inputs!CI17</f>
        <v>0</v>
      </c>
      <c r="CJ17" s="231">
        <f>Inputs!CJ17</f>
        <v>0</v>
      </c>
      <c r="CK17" s="231">
        <f>Inputs!CK17</f>
        <v>0</v>
      </c>
      <c r="CL17" s="231">
        <f>Inputs!CL17</f>
        <v>0</v>
      </c>
      <c r="CM17" s="231">
        <f>Inputs!CM17</f>
        <v>0</v>
      </c>
      <c r="CN17" s="231">
        <f>Inputs!CN17</f>
        <v>0</v>
      </c>
      <c r="CO17" s="231">
        <f>Inputs!CO17</f>
        <v>0</v>
      </c>
      <c r="CP17" s="231">
        <f>Inputs!CP17</f>
        <v>0</v>
      </c>
      <c r="CQ17" s="231">
        <f>Inputs!CQ17</f>
        <v>0</v>
      </c>
      <c r="CR17" s="231">
        <f>Inputs!CR17</f>
        <v>0</v>
      </c>
      <c r="CS17" s="231">
        <f>Inputs!CS17</f>
        <v>0</v>
      </c>
      <c r="CT17" s="231">
        <f>Inputs!CT17</f>
        <v>0</v>
      </c>
      <c r="CU17" s="231">
        <f>Inputs!CU17</f>
        <v>0</v>
      </c>
      <c r="CV17" s="231">
        <f>Inputs!CV17</f>
        <v>0</v>
      </c>
      <c r="CW17" s="231">
        <f>Inputs!CW17</f>
        <v>0</v>
      </c>
      <c r="CX17" s="231">
        <f>Inputs!CX17</f>
        <v>0</v>
      </c>
      <c r="CY17" s="231">
        <f>Inputs!CY17</f>
        <v>0</v>
      </c>
      <c r="DA17" s="232">
        <f>IF(OR($C17="Non-Labour",$C17="Labour-related"),IF(Inputs!$GT17=$F$1,Inputs!DA17,$F17*N(H17)),$F17*N(H17)*avg_hrs)</f>
        <v>0</v>
      </c>
      <c r="DB17" s="232">
        <f>IF(OR($C17="Non-Labour",$C17="Labour-related"),IF(Inputs!$GT17=$F$1,Inputs!DB17,$F17*N(I17)),$F17*N(I17)*avg_hrs)</f>
        <v>0</v>
      </c>
      <c r="DC17" s="232">
        <f>IF(OR($C17="Non-Labour",$C17="Labour-related"),IF(Inputs!$GT17=$F$1,Inputs!DC17,$F17*N(J17)),$F17*N(J17)*avg_hrs)</f>
        <v>0</v>
      </c>
      <c r="DD17" s="232">
        <f>IF(OR($C17="Non-Labour",$C17="Labour-related"),IF(Inputs!$GT17=$F$1,Inputs!DD17,$F17*N(K17)),$F17*N(K17)*avg_hrs)</f>
        <v>0</v>
      </c>
      <c r="DE17" s="232">
        <f>IF(OR($C17="Non-Labour",$C17="Labour-related"),IF(Inputs!$GT17=$F$1,Inputs!DE17,$F17*N(L17)),$F17*N(L17)*avg_hrs)</f>
        <v>0</v>
      </c>
      <c r="DF17" s="232">
        <f>IF(OR($C17="Non-Labour",$C17="Labour-related"),IF(Inputs!$GT17=$F$1,Inputs!DF17,$F17*N(M17)),$F17*N(M17)*avg_hrs)</f>
        <v>0</v>
      </c>
      <c r="DG17" s="232">
        <f>IF(OR($C17="Non-Labour",$C17="Labour-related"),IF(Inputs!$GT17=$F$1,Inputs!DG17,$F17*N(N17)),$F17*N(N17)*avg_hrs)</f>
        <v>0</v>
      </c>
      <c r="DH17" s="232">
        <f>IF(OR($C17="Non-Labour",$C17="Labour-related"),IF(Inputs!$GT17=$F$1,Inputs!DH17,$F17*N(O17)),$F17*N(O17)*avg_hrs)</f>
        <v>0</v>
      </c>
      <c r="DI17" s="232">
        <f>IF(OR($C17="Non-Labour",$C17="Labour-related"),IF(Inputs!$GT17=$F$1,Inputs!DI17,$F17*N(P17)),$F17*N(P17)*avg_hrs)</f>
        <v>0</v>
      </c>
      <c r="DJ17" s="232">
        <f>IF(OR($C17="Non-Labour",$C17="Labour-related"),IF(Inputs!$GT17=$F$1,Inputs!DJ17,$F17*N(Q17)),$F17*N(Q17)*avg_hrs)</f>
        <v>0</v>
      </c>
      <c r="DK17" s="232">
        <f>IF(OR($C17="Non-Labour",$C17="Labour-related"),IF(Inputs!$GT17=$F$1,Inputs!DK17,$F17*N(R17)),$F17*N(R17)*avg_hrs)</f>
        <v>0</v>
      </c>
      <c r="DL17" s="232">
        <f>IF(OR($C17="Non-Labour",$C17="Labour-related"),IF(Inputs!$GT17=$F$1,Inputs!DL17,$F17*N(S17)),$F17*N(S17)*avg_hrs)</f>
        <v>0</v>
      </c>
      <c r="DM17" s="232">
        <f>IF(OR($C17="Non-Labour",$C17="Labour-related"),IF(Inputs!$GT17=$F$1,Inputs!DM17,$F17*N(T17)),$F17*N(T17)*avg_hrs)</f>
        <v>0</v>
      </c>
      <c r="DN17" s="232">
        <f>IF(OR($C17="Non-Labour",$C17="Labour-related"),IF(Inputs!$GT17=$F$1,Inputs!DN17,$F17*N(U17)),$F17*N(U17)*avg_hrs)</f>
        <v>0</v>
      </c>
      <c r="DO17" s="232">
        <f>IF(OR($C17="Non-Labour",$C17="Labour-related"),IF(Inputs!$GT17=$F$1,Inputs!DO17,$F17*N(V17)),$F17*N(V17)*avg_hrs)</f>
        <v>0</v>
      </c>
      <c r="DP17" s="232">
        <f>IF(OR($C17="Non-Labour",$C17="Labour-related"),IF(Inputs!$GT17=$F$1,Inputs!DP17,$F17*N(W17)),$F17*N(W17)*avg_hrs)</f>
        <v>0</v>
      </c>
      <c r="DQ17" s="232">
        <f>IF(OR($C17="Non-Labour",$C17="Labour-related"),IF(Inputs!$GT17=$F$1,Inputs!DQ17,$F17*N(X17)),$F17*N(X17)*avg_hrs)</f>
        <v>0</v>
      </c>
      <c r="DR17" s="232">
        <f>IF(OR($C17="Non-Labour",$C17="Labour-related"),IF(Inputs!$GT17=$F$1,Inputs!DR17,$F17*N(Y17)),$F17*N(Y17)*avg_hrs)</f>
        <v>0</v>
      </c>
      <c r="DS17" s="232">
        <f>IF(OR($C17="Non-Labour",$C17="Labour-related"),IF(Inputs!$GT17=$F$1,Inputs!DS17,$F17*N(Z17)),$F17*N(Z17)*avg_hrs)</f>
        <v>0</v>
      </c>
      <c r="DT17" s="232">
        <f>IF(OR($C17="Non-Labour",$C17="Labour-related"),IF(Inputs!$GT17=$F$1,Inputs!DT17,$F17*N(AA17)),$F17*N(AA17)*avg_hrs)</f>
        <v>0</v>
      </c>
      <c r="DU17" s="232">
        <f>IF(OR($C17="Non-Labour",$C17="Labour-related"),IF(Inputs!$GT17=$F$1,Inputs!DU17,$F17*N(AB17)),$F17*N(AB17)*avg_hrs)</f>
        <v>0</v>
      </c>
      <c r="DV17" s="232">
        <f>IF(OR($C17="Non-Labour",$C17="Labour-related"),IF(Inputs!$GT17=$F$1,Inputs!DV17,$F17*N(AC17)),$F17*N(AC17)*avg_hrs)</f>
        <v>0</v>
      </c>
      <c r="DW17" s="232">
        <f>IF(OR($C17="Non-Labour",$C17="Labour-related"),IF(Inputs!$GT17=$F$1,Inputs!DW17,$F17*N(AD17)),$F17*N(AD17)*avg_hrs)</f>
        <v>0</v>
      </c>
      <c r="DX17" s="232">
        <f>IF(OR($C17="Non-Labour",$C17="Labour-related"),IF(Inputs!$GT17=$F$1,Inputs!DX17,$F17*N(AE17)),$F17*N(AE17)*avg_hrs)</f>
        <v>0</v>
      </c>
      <c r="DY17" s="232">
        <f>IF(OR($C17="Non-Labour",$C17="Labour-related"),IF(Inputs!$GT17=$F$1,Inputs!DY17,$F17*N(AF17)),$F17*N(AF17)*avg_hrs)</f>
        <v>4212.2441778405082</v>
      </c>
      <c r="DZ17" s="232">
        <f>IF(OR($C17="Non-Labour",$C17="Labour-related"),IF(Inputs!$GT17=$F$1,Inputs!DZ17,$F17*N(AG17)),$F17*N(AG17)*avg_hrs)</f>
        <v>4212.2441778405082</v>
      </c>
      <c r="EA17" s="232">
        <f>IF(OR($C17="Non-Labour",$C17="Labour-related"),IF(Inputs!$GT17=$F$1,Inputs!EA17,$F17*N(AH17)),$F17*N(AH17)*avg_hrs)</f>
        <v>4212.2441778405082</v>
      </c>
      <c r="EB17" s="232">
        <f>IF(OR($C17="Non-Labour",$C17="Labour-related"),IF(Inputs!$GT17=$F$1,Inputs!EB17,$F17*N(AI17)),$F17*N(AI17)*avg_hrs)</f>
        <v>4212.2441778405082</v>
      </c>
      <c r="EC17" s="232">
        <f>IF(OR($C17="Non-Labour",$C17="Labour-related"),IF(Inputs!$GT17=$F$1,Inputs!EC17,$F17*N(AJ17)),$F17*N(AJ17)*avg_hrs)</f>
        <v>4212.2441778405082</v>
      </c>
      <c r="ED17" s="232">
        <f>IF(OR($C17="Non-Labour",$C17="Labour-related"),IF(Inputs!$GT17=$F$1,Inputs!ED17,$F17*N(AK17)),$F17*N(AK17)*avg_hrs)</f>
        <v>4212.2441778405082</v>
      </c>
      <c r="EE17" s="232">
        <f>IF(OR($C17="Non-Labour",$C17="Labour-related"),IF(Inputs!$GT17=$F$1,Inputs!EE17,$F17*N(AL17)),$F17*N(AL17)*avg_hrs)</f>
        <v>4212.2441778405082</v>
      </c>
      <c r="EF17" s="232">
        <f>IF(OR($C17="Non-Labour",$C17="Labour-related"),IF(Inputs!$GT17=$F$1,Inputs!EF17,$F17*N(AM17)),$F17*N(AM17)*avg_hrs)</f>
        <v>4212.2441778405082</v>
      </c>
      <c r="EG17" s="232">
        <f>IF(OR($C17="Non-Labour",$C17="Labour-related"),IF(Inputs!$GT17=$F$1,Inputs!EG17,$F17*N(AN17)),$F17*N(AN17)*avg_hrs)</f>
        <v>4212.2441778405082</v>
      </c>
      <c r="EH17" s="232">
        <f>IF(OR($C17="Non-Labour",$C17="Labour-related"),IF(Inputs!$GT17=$F$1,Inputs!EH17,$F17*N(AO17)),$F17*N(AO17)*avg_hrs)</f>
        <v>4212.2441778405082</v>
      </c>
      <c r="EI17" s="232">
        <f>IF(OR($C17="Non-Labour",$C17="Labour-related"),IF(Inputs!$GT17=$F$1,Inputs!EI17,$F17*N(AP17)),$F17*N(AP17)*avg_hrs)</f>
        <v>4212.2441778405082</v>
      </c>
      <c r="EJ17" s="232">
        <f>IF(OR($C17="Non-Labour",$C17="Labour-related"),IF(Inputs!$GT17=$F$1,Inputs!EJ17,$F17*N(AQ17)),$F17*N(AQ17)*avg_hrs)</f>
        <v>4212.2441778405082</v>
      </c>
      <c r="EK17" s="232">
        <f>IF(OR($C17="Non-Labour",$C17="Labour-related"),IF(Inputs!$GT17=$F$1,Inputs!EK17,$F17*N(AR17)),$F17*N(AR17)*avg_hrs)</f>
        <v>4212.2441778405082</v>
      </c>
      <c r="EL17" s="232">
        <f>IF(OR($C17="Non-Labour",$C17="Labour-related"),IF(Inputs!$GT17=$F$1,Inputs!EL17,$F17*N(AS17)),$F17*N(AS17)*avg_hrs)</f>
        <v>4212.2441778405082</v>
      </c>
      <c r="EM17" s="232">
        <f>IF(OR($C17="Non-Labour",$C17="Labour-related"),IF(Inputs!$GT17=$F$1,Inputs!EM17,$F17*N(AT17)),$F17*N(AT17)*avg_hrs)</f>
        <v>4212.2441778405082</v>
      </c>
      <c r="EN17" s="232">
        <f>IF(OR($C17="Non-Labour",$C17="Labour-related"),IF(Inputs!$GT17=$F$1,Inputs!EN17,$F17*N(AU17)),$F17*N(AU17)*avg_hrs)</f>
        <v>4212.2441778405082</v>
      </c>
      <c r="EO17" s="232">
        <f>IF(OR($C17="Non-Labour",$C17="Labour-related"),IF(Inputs!$GT17=$F$1,Inputs!EO17,$F17*N(AV17)),$F17*N(AV17)*avg_hrs)</f>
        <v>4212.2441778405082</v>
      </c>
      <c r="EP17" s="232">
        <f>IF(OR($C17="Non-Labour",$C17="Labour-related"),IF(Inputs!$GT17=$F$1,Inputs!EP17,$F17*N(AW17)),$F17*N(AW17)*avg_hrs)</f>
        <v>4212.2441778405082</v>
      </c>
      <c r="EQ17" s="232">
        <f>IF(OR($C17="Non-Labour",$C17="Labour-related"),IF(Inputs!$GT17=$F$1,Inputs!EQ17,$F17*N(AX17)),$F17*N(AX17)*avg_hrs)</f>
        <v>4212.2441778405082</v>
      </c>
      <c r="ER17" s="232">
        <f>IF(OR($C17="Non-Labour",$C17="Labour-related"),IF(Inputs!$GT17=$F$1,Inputs!ER17,$F17*N(AY17)),$F17*N(AY17)*avg_hrs)</f>
        <v>4212.2441778405082</v>
      </c>
      <c r="ES17" s="232">
        <f>IF(OR($C17="Non-Labour",$C17="Labour-related"),IF(Inputs!$GT17=$F$1,Inputs!ES17,$F17*N(AZ17)),$F17*N(AZ17)*avg_hrs)</f>
        <v>4212.2441778405082</v>
      </c>
      <c r="ET17" s="232">
        <f>IF(OR($C17="Non-Labour",$C17="Labour-related"),IF(Inputs!$GT17=$F$1,Inputs!ET17,$F17*N(BA17)),$F17*N(BA17)*avg_hrs)</f>
        <v>4212.2441778405082</v>
      </c>
      <c r="EU17" s="232">
        <f>IF(OR($C17="Non-Labour",$C17="Labour-related"),IF(Inputs!$GT17=$F$1,Inputs!EU17,$F17*N(BB17)),$F17*N(BB17)*avg_hrs)</f>
        <v>4212.2441778405082</v>
      </c>
      <c r="EV17" s="232">
        <f>IF(OR($C17="Non-Labour",$C17="Labour-related"),IF(Inputs!$GT17=$F$1,Inputs!EV17,$F17*N(BC17)),$F17*N(BC17)*avg_hrs)</f>
        <v>4212.2441778405082</v>
      </c>
      <c r="EW17" s="232">
        <f>IF(OR($C17="Non-Labour",$C17="Labour-related"),IF(Inputs!$GT17=$F$1,Inputs!EW17,$F17*N(BD17)),$F17*N(BD17)*avg_hrs)</f>
        <v>0</v>
      </c>
      <c r="EX17" s="232">
        <f>IF(OR($C17="Non-Labour",$C17="Labour-related"),IF(Inputs!$GT17=$F$1,Inputs!EX17,$F17*N(BE17)),$F17*N(BE17)*avg_hrs)</f>
        <v>0</v>
      </c>
      <c r="EY17" s="232">
        <f>IF(OR($C17="Non-Labour",$C17="Labour-related"),IF(Inputs!$GT17=$F$1,Inputs!EY17,$F17*N(BF17)),$F17*N(BF17)*avg_hrs)</f>
        <v>0</v>
      </c>
      <c r="EZ17" s="232">
        <f>IF(OR($C17="Non-Labour",$C17="Labour-related"),IF(Inputs!$GT17=$F$1,Inputs!EZ17,$F17*N(BG17)),$F17*N(BG17)*avg_hrs)</f>
        <v>0</v>
      </c>
      <c r="FA17" s="232">
        <f>IF(OR($C17="Non-Labour",$C17="Labour-related"),IF(Inputs!$GT17=$F$1,Inputs!FA17,$F17*N(BH17)),$F17*N(BH17)*avg_hrs)</f>
        <v>0</v>
      </c>
      <c r="FB17" s="232">
        <f>IF(OR($C17="Non-Labour",$C17="Labour-related"),IF(Inputs!$GT17=$F$1,Inputs!FB17,$F17*N(BI17)),$F17*N(BI17)*avg_hrs)</f>
        <v>0</v>
      </c>
      <c r="FC17" s="232">
        <f>IF(OR($C17="Non-Labour",$C17="Labour-related"),IF(Inputs!$GT17=$F$1,Inputs!FC17,$F17*N(BJ17)),$F17*N(BJ17)*avg_hrs)</f>
        <v>0</v>
      </c>
      <c r="FD17" s="232">
        <f>IF(OR($C17="Non-Labour",$C17="Labour-related"),IF(Inputs!$GT17=$F$1,Inputs!FD17,$F17*N(BK17)),$F17*N(BK17)*avg_hrs)</f>
        <v>0</v>
      </c>
      <c r="FE17" s="232">
        <f>IF(OR($C17="Non-Labour",$C17="Labour-related"),IF(Inputs!$GT17=$F$1,Inputs!FE17,$F17*N(BL17)),$F17*N(BL17)*avg_hrs)</f>
        <v>0</v>
      </c>
      <c r="FF17" s="232">
        <f>IF(OR($C17="Non-Labour",$C17="Labour-related"),IF(Inputs!$GT17=$F$1,Inputs!FF17,$F17*N(BM17)),$F17*N(BM17)*avg_hrs)</f>
        <v>0</v>
      </c>
      <c r="FG17" s="232">
        <f>IF(OR($C17="Non-Labour",$C17="Labour-related"),IF(Inputs!$GT17=$F$1,Inputs!FG17,$F17*N(BN17)),$F17*N(BN17)*avg_hrs)</f>
        <v>0</v>
      </c>
      <c r="FH17" s="232">
        <f>IF(OR($C17="Non-Labour",$C17="Labour-related"),IF(Inputs!$GT17=$F$1,Inputs!FH17,$F17*N(BO17)),$F17*N(BO17)*avg_hrs)</f>
        <v>0</v>
      </c>
      <c r="FI17" s="232">
        <f>IF(OR($C17="Non-Labour",$C17="Labour-related"),IF(Inputs!$GT17=$F$1,Inputs!FI17,$F17*N(BP17)),$F17*N(BP17)*avg_hrs)</f>
        <v>4212.2441778405082</v>
      </c>
      <c r="FJ17" s="232">
        <f>IF(OR($C17="Non-Labour",$C17="Labour-related"),IF(Inputs!$GT17=$F$1,Inputs!FJ17,$F17*N(BQ17)),$F17*N(BQ17)*avg_hrs)</f>
        <v>4212.2441778405082</v>
      </c>
      <c r="FK17" s="232">
        <f>IF(OR($C17="Non-Labour",$C17="Labour-related"),IF(Inputs!$GT17=$F$1,Inputs!FK17,$F17*N(BR17)),$F17*N(BR17)*avg_hrs)</f>
        <v>4212.2441778405082</v>
      </c>
      <c r="FL17" s="232">
        <f>IF(OR($C17="Non-Labour",$C17="Labour-related"),IF(Inputs!$GT17=$F$1,Inputs!FL17,$F17*N(BS17)),$F17*N(BS17)*avg_hrs)</f>
        <v>4212.2441778405082</v>
      </c>
      <c r="FM17" s="232">
        <f>IF(OR($C17="Non-Labour",$C17="Labour-related"),IF(Inputs!$GT17=$F$1,Inputs!FM17,$F17*N(BT17)),$F17*N(BT17)*avg_hrs)</f>
        <v>4212.2441778405082</v>
      </c>
      <c r="FN17" s="232">
        <f>IF(OR($C17="Non-Labour",$C17="Labour-related"),IF(Inputs!$GT17=$F$1,Inputs!FN17,$F17*N(BU17)),$F17*N(BU17)*avg_hrs)</f>
        <v>4212.2441778405082</v>
      </c>
      <c r="FO17" s="232">
        <f>IF(OR($C17="Non-Labour",$C17="Labour-related"),IF(Inputs!$GT17=$F$1,Inputs!FO17,$F17*N(BV17)),$F17*N(BV17)*avg_hrs)</f>
        <v>4212.2441778405082</v>
      </c>
      <c r="FP17" s="232">
        <f>IF(OR($C17="Non-Labour",$C17="Labour-related"),IF(Inputs!$GT17=$F$1,Inputs!FP17,$F17*N(BW17)),$F17*N(BW17)*avg_hrs)</f>
        <v>4212.2441778405082</v>
      </c>
      <c r="FQ17" s="232">
        <f>IF(OR($C17="Non-Labour",$C17="Labour-related"),IF(Inputs!$GT17=$F$1,Inputs!FQ17,$F17*N(BX17)),$F17*N(BX17)*avg_hrs)</f>
        <v>4212.2441778405082</v>
      </c>
      <c r="FR17" s="232">
        <f>IF(OR($C17="Non-Labour",$C17="Labour-related"),IF(Inputs!$GT17=$F$1,Inputs!FR17,$F17*N(BY17)),$F17*N(BY17)*avg_hrs)</f>
        <v>4212.2441778405082</v>
      </c>
      <c r="FS17" s="232">
        <f>IF(OR($C17="Non-Labour",$C17="Labour-related"),IF(Inputs!$GT17=$F$1,Inputs!FS17,$F17*N(BZ17)),$F17*N(BZ17)*avg_hrs)</f>
        <v>4212.2441778405082</v>
      </c>
      <c r="FT17" s="232">
        <f>IF(OR($C17="Non-Labour",$C17="Labour-related"),IF(Inputs!$GT17=$F$1,Inputs!FT17,$F17*N(CA17)),$F17*N(CA17)*avg_hrs)</f>
        <v>4212.2441778405082</v>
      </c>
      <c r="FU17" s="232">
        <f>IF(OR($C17="Non-Labour",$C17="Labour-related"),IF(Inputs!$GT17=$F$1,Inputs!FU17,$F17*N(CB17)),$F17*N(CB17)*avg_hrs)</f>
        <v>0</v>
      </c>
      <c r="FV17" s="232">
        <f>IF(OR($C17="Non-Labour",$C17="Labour-related"),IF(Inputs!$GT17=$F$1,Inputs!FV17,$F17*N(CC17)),$F17*N(CC17)*avg_hrs)</f>
        <v>0</v>
      </c>
      <c r="FW17" s="232">
        <f>IF(OR($C17="Non-Labour",$C17="Labour-related"),IF(Inputs!$GT17=$F$1,Inputs!FW17,$F17*N(CD17)),$F17*N(CD17)*avg_hrs)</f>
        <v>0</v>
      </c>
      <c r="FX17" s="232">
        <f>IF(OR($C17="Non-Labour",$C17="Labour-related"),IF(Inputs!$GT17=$F$1,Inputs!FX17,$F17*N(CE17)),$F17*N(CE17)*avg_hrs)</f>
        <v>0</v>
      </c>
      <c r="FY17" s="232">
        <f>IF(OR($C17="Non-Labour",$C17="Labour-related"),IF(Inputs!$GT17=$F$1,Inputs!FY17,$F17*N(CF17)),$F17*N(CF17)*avg_hrs)</f>
        <v>0</v>
      </c>
      <c r="FZ17" s="232">
        <f>IF(OR($C17="Non-Labour",$C17="Labour-related"),IF(Inputs!$GT17=$F$1,Inputs!FZ17,$F17*N(CG17)),$F17*N(CG17)*avg_hrs)</f>
        <v>0</v>
      </c>
      <c r="GA17" s="232">
        <f>IF(OR($C17="Non-Labour",$C17="Labour-related"),IF(Inputs!$GT17=$F$1,Inputs!GA17,$F17*N(CH17)),$F17*N(CH17)*avg_hrs)</f>
        <v>0</v>
      </c>
      <c r="GB17" s="232">
        <f>IF(OR($C17="Non-Labour",$C17="Labour-related"),IF(Inputs!$GT17=$F$1,Inputs!GB17,$F17*N(CI17)),$F17*N(CI17)*avg_hrs)</f>
        <v>0</v>
      </c>
      <c r="GC17" s="232">
        <f>IF(OR($C17="Non-Labour",$C17="Labour-related"),IF(Inputs!$GT17=$F$1,Inputs!GC17,$F17*N(CJ17)),$F17*N(CJ17)*avg_hrs)</f>
        <v>0</v>
      </c>
      <c r="GD17" s="232">
        <f>IF(OR($C17="Non-Labour",$C17="Labour-related"),IF(Inputs!$GT17=$F$1,Inputs!GD17,$F17*N(CK17)),$F17*N(CK17)*avg_hrs)</f>
        <v>0</v>
      </c>
      <c r="GE17" s="232">
        <f>IF(OR($C17="Non-Labour",$C17="Labour-related"),IF(Inputs!$GT17=$F$1,Inputs!GE17,$F17*N(CL17)),$F17*N(CL17)*avg_hrs)</f>
        <v>0</v>
      </c>
      <c r="GF17" s="232">
        <f>IF(OR($C17="Non-Labour",$C17="Labour-related"),IF(Inputs!$GT17=$F$1,Inputs!GF17,$F17*N(CM17)),$F17*N(CM17)*avg_hrs)</f>
        <v>0</v>
      </c>
      <c r="GG17" s="232">
        <f>IF(OR($C17="Non-Labour",$C17="Labour-related"),IF(Inputs!$GT17=$F$1,Inputs!GG17,$F17*N(CN17)),$F17*N(CN17)*avg_hrs)</f>
        <v>0</v>
      </c>
      <c r="GH17" s="232">
        <f>IF(OR($C17="Non-Labour",$C17="Labour-related"),IF(Inputs!$GT17=$F$1,Inputs!GH17,$F17*N(CO17)),$F17*N(CO17)*avg_hrs)</f>
        <v>0</v>
      </c>
      <c r="GI17" s="232">
        <f>IF(OR($C17="Non-Labour",$C17="Labour-related"),IF(Inputs!$GT17=$F$1,Inputs!GI17,$F17*N(CP17)),$F17*N(CP17)*avg_hrs)</f>
        <v>0</v>
      </c>
      <c r="GJ17" s="232">
        <f>IF(OR($C17="Non-Labour",$C17="Labour-related"),IF(Inputs!$GT17=$F$1,Inputs!GJ17,$F17*N(CQ17)),$F17*N(CQ17)*avg_hrs)</f>
        <v>0</v>
      </c>
      <c r="GK17" s="232">
        <f>IF(OR($C17="Non-Labour",$C17="Labour-related"),IF(Inputs!$GT17=$F$1,Inputs!GK17,$F17*N(CR17)),$F17*N(CR17)*avg_hrs)</f>
        <v>0</v>
      </c>
      <c r="GL17" s="232">
        <f>IF(OR($C17="Non-Labour",$C17="Labour-related"),IF(Inputs!$GT17=$F$1,Inputs!GL17,$F17*N(CS17)),$F17*N(CS17)*avg_hrs)</f>
        <v>0</v>
      </c>
      <c r="GM17" s="232">
        <f>IF(OR($C17="Non-Labour",$C17="Labour-related"),IF(Inputs!$GT17=$F$1,Inputs!GM17,$F17*N(CT17)),$F17*N(CT17)*avg_hrs)</f>
        <v>0</v>
      </c>
      <c r="GN17" s="232">
        <f>IF(OR($C17="Non-Labour",$C17="Labour-related"),IF(Inputs!$GT17=$F$1,Inputs!GN17,$F17*N(CU17)),$F17*N(CU17)*avg_hrs)</f>
        <v>0</v>
      </c>
      <c r="GO17" s="232">
        <f>IF(OR($C17="Non-Labour",$C17="Labour-related"),IF(Inputs!$GT17=$F$1,Inputs!GO17,$F17*N(CV17)),$F17*N(CV17)*avg_hrs)</f>
        <v>0</v>
      </c>
      <c r="GP17" s="232">
        <f>IF(OR($C17="Non-Labour",$C17="Labour-related"),IF(Inputs!$GT17=$F$1,Inputs!GP17,$F17*N(CW17)),$F17*N(CW17)*avg_hrs)</f>
        <v>0</v>
      </c>
      <c r="GQ17" s="232">
        <f>IF(OR($C17="Non-Labour",$C17="Labour-related"),IF(Inputs!$GT17=$F$1,Inputs!GQ17,$F17*N(CX17)),$F17*N(CX17)*avg_hrs)</f>
        <v>0</v>
      </c>
      <c r="GR17" s="232">
        <f>IF(OR($C17="Non-Labour",$C17="Labour-related"),IF(Inputs!$GT17=$F$1,Inputs!GR17,$F17*N(CY17)),$F17*N(CY17)*avg_hrs)</f>
        <v>0</v>
      </c>
      <c r="GT17" s="120" t="s">
        <v>207</v>
      </c>
      <c r="GU17" s="272"/>
      <c r="GV17" s="272"/>
      <c r="GW17" s="272"/>
      <c r="GX17" s="232">
        <f t="shared" si="2"/>
        <v>0</v>
      </c>
      <c r="GY17" s="232">
        <f t="shared" si="2"/>
        <v>0</v>
      </c>
      <c r="GZ17" s="232">
        <f t="shared" si="2"/>
        <v>50546.930134086084</v>
      </c>
      <c r="HA17" s="232">
        <f t="shared" si="3"/>
        <v>50546.930134086084</v>
      </c>
      <c r="HB17" s="232">
        <f t="shared" si="4"/>
        <v>0</v>
      </c>
      <c r="HC17" s="232">
        <f t="shared" si="4"/>
        <v>50546.930134086084</v>
      </c>
      <c r="HD17" s="232">
        <f t="shared" si="4"/>
        <v>0</v>
      </c>
      <c r="HE17" s="232">
        <f t="shared" si="4"/>
        <v>0</v>
      </c>
      <c r="HF17" s="232">
        <f t="shared" si="5"/>
        <v>151640.79040225825</v>
      </c>
    </row>
    <row r="18" spans="1:214" hidden="1" x14ac:dyDescent="0.2">
      <c r="A18" s="120" t="str">
        <f>Inputs!A18</f>
        <v>Network Operations</v>
      </c>
      <c r="B18" s="120" t="str">
        <f>Inputs!B18</f>
        <v>Technology change and release manager</v>
      </c>
      <c r="C18" s="120" t="str">
        <f>Inputs!C18</f>
        <v>Internal Labour</v>
      </c>
      <c r="D18" s="120" t="str">
        <f>Inputs!D18</f>
        <v xml:space="preserve">Test management </v>
      </c>
      <c r="E18" s="120" t="str">
        <f>Inputs!E18</f>
        <v>Admin Support Officer (Network Projects)</v>
      </c>
      <c r="F18" s="259">
        <f>IF(Inputs!$GT18=$F$1,Inputs!F18,
CHOOSE(MATCH(Inputs!$GT18,'Key assumptions'!$E$117:$E$119,0),'Key assumptions'!$H$117,'Key assumptions'!$H$118,'Key assumptions'!$H$119)*Inputs!F18)</f>
        <v>165.65912464831803</v>
      </c>
      <c r="G18" s="259">
        <f>IF(Inputs!$GT18=$F$1,Inputs!G18,
CHOOSE(MATCH(Inputs!$GT18,'Key assumptions'!$E$117:$E$119,0),'Key assumptions'!$H$117,'Key assumptions'!$H$118,'Key assumptions'!$H$119)*Inputs!G18)</f>
        <v>0</v>
      </c>
      <c r="H18" s="231">
        <f>Inputs!H18</f>
        <v>0</v>
      </c>
      <c r="I18" s="231">
        <f>Inputs!I18</f>
        <v>0</v>
      </c>
      <c r="J18" s="231">
        <f>Inputs!J18</f>
        <v>0</v>
      </c>
      <c r="K18" s="231">
        <f>Inputs!K18</f>
        <v>0</v>
      </c>
      <c r="L18" s="231">
        <f>Inputs!L18</f>
        <v>0</v>
      </c>
      <c r="M18" s="231">
        <f>Inputs!M18</f>
        <v>0</v>
      </c>
      <c r="N18" s="231">
        <f>Inputs!N18</f>
        <v>0</v>
      </c>
      <c r="O18" s="231">
        <f>Inputs!O18</f>
        <v>0</v>
      </c>
      <c r="P18" s="231">
        <f>Inputs!P18</f>
        <v>0</v>
      </c>
      <c r="Q18" s="231">
        <f>Inputs!Q18</f>
        <v>0</v>
      </c>
      <c r="R18" s="231">
        <f>Inputs!R18</f>
        <v>0</v>
      </c>
      <c r="S18" s="231">
        <f>Inputs!S18</f>
        <v>0</v>
      </c>
      <c r="T18" s="231">
        <f>Inputs!T18</f>
        <v>0</v>
      </c>
      <c r="U18" s="231">
        <f>Inputs!U18</f>
        <v>0</v>
      </c>
      <c r="V18" s="231">
        <f>Inputs!V18</f>
        <v>0</v>
      </c>
      <c r="W18" s="231">
        <f>Inputs!W18</f>
        <v>0</v>
      </c>
      <c r="X18" s="231">
        <f>Inputs!X18</f>
        <v>0</v>
      </c>
      <c r="Y18" s="231">
        <f>Inputs!Y18</f>
        <v>0</v>
      </c>
      <c r="Z18" s="231">
        <f>Inputs!Z18</f>
        <v>0</v>
      </c>
      <c r="AA18" s="231">
        <f>Inputs!AA18</f>
        <v>0</v>
      </c>
      <c r="AB18" s="231">
        <f>Inputs!AB18</f>
        <v>0</v>
      </c>
      <c r="AC18" s="231">
        <f>Inputs!AC18</f>
        <v>0</v>
      </c>
      <c r="AD18" s="231">
        <f>Inputs!AD18</f>
        <v>0</v>
      </c>
      <c r="AE18" s="231">
        <f>Inputs!AE18</f>
        <v>0</v>
      </c>
      <c r="AF18" s="231">
        <f>Inputs!AF18</f>
        <v>0</v>
      </c>
      <c r="AG18" s="231">
        <f>Inputs!AG18</f>
        <v>0</v>
      </c>
      <c r="AH18" s="231">
        <f>Inputs!AH18</f>
        <v>0</v>
      </c>
      <c r="AI18" s="231">
        <f>Inputs!AI18</f>
        <v>0</v>
      </c>
      <c r="AJ18" s="231">
        <f>Inputs!AJ18</f>
        <v>0</v>
      </c>
      <c r="AK18" s="231">
        <f>Inputs!AK18</f>
        <v>0</v>
      </c>
      <c r="AL18" s="231">
        <f>Inputs!AL18</f>
        <v>0</v>
      </c>
      <c r="AM18" s="231">
        <f>Inputs!AM18</f>
        <v>0</v>
      </c>
      <c r="AN18" s="231">
        <f>Inputs!AN18</f>
        <v>0</v>
      </c>
      <c r="AO18" s="231">
        <f>Inputs!AO18</f>
        <v>0</v>
      </c>
      <c r="AP18" s="231">
        <f>Inputs!AP18</f>
        <v>0</v>
      </c>
      <c r="AQ18" s="231">
        <f>Inputs!AQ18</f>
        <v>0</v>
      </c>
      <c r="AR18" s="231">
        <f>Inputs!AR18</f>
        <v>0.32307692307692309</v>
      </c>
      <c r="AS18" s="231">
        <f>Inputs!AS18</f>
        <v>0.32307692307692309</v>
      </c>
      <c r="AT18" s="231">
        <f>Inputs!AT18</f>
        <v>0.32307692307692309</v>
      </c>
      <c r="AU18" s="231">
        <f>Inputs!AU18</f>
        <v>0.32307692307692309</v>
      </c>
      <c r="AV18" s="231">
        <f>Inputs!AV18</f>
        <v>0.32307692307692309</v>
      </c>
      <c r="AW18" s="231">
        <f>Inputs!AW18</f>
        <v>0.32307692307692309</v>
      </c>
      <c r="AX18" s="231">
        <f>Inputs!AX18</f>
        <v>0.32307692307692309</v>
      </c>
      <c r="AY18" s="231">
        <f>Inputs!AY18</f>
        <v>0.32307692307692309</v>
      </c>
      <c r="AZ18" s="231">
        <f>Inputs!AZ18</f>
        <v>0.32307692307692309</v>
      </c>
      <c r="BA18" s="231">
        <f>Inputs!BA18</f>
        <v>0.32307692307692309</v>
      </c>
      <c r="BB18" s="231">
        <f>Inputs!BB18</f>
        <v>0.32307692307692309</v>
      </c>
      <c r="BC18" s="231">
        <f>Inputs!BC18</f>
        <v>0.32307692307692309</v>
      </c>
      <c r="BD18" s="231">
        <f>Inputs!BD18</f>
        <v>0.55384615384615377</v>
      </c>
      <c r="BE18" s="231">
        <f>Inputs!BE18</f>
        <v>0.55384615384615377</v>
      </c>
      <c r="BF18" s="231">
        <f>Inputs!BF18</f>
        <v>0.55384615384615377</v>
      </c>
      <c r="BG18" s="231">
        <f>Inputs!BG18</f>
        <v>0.55384615384615377</v>
      </c>
      <c r="BH18" s="231">
        <f>Inputs!BH18</f>
        <v>0.55384615384615377</v>
      </c>
      <c r="BI18" s="231">
        <f>Inputs!BI18</f>
        <v>0.55384615384615377</v>
      </c>
      <c r="BJ18" s="231">
        <f>Inputs!BJ18</f>
        <v>0.55384615384615377</v>
      </c>
      <c r="BK18" s="231">
        <f>Inputs!BK18</f>
        <v>0.55384615384615377</v>
      </c>
      <c r="BL18" s="231">
        <f>Inputs!BL18</f>
        <v>0.55384615384615377</v>
      </c>
      <c r="BM18" s="231">
        <f>Inputs!BM18</f>
        <v>0.55384615384615377</v>
      </c>
      <c r="BN18" s="231">
        <f>Inputs!BN18</f>
        <v>0.55384615384615377</v>
      </c>
      <c r="BO18" s="231">
        <f>Inputs!BO18</f>
        <v>0.55384615384615377</v>
      </c>
      <c r="BP18" s="231">
        <f>Inputs!BP18</f>
        <v>0.36923076923076931</v>
      </c>
      <c r="BQ18" s="231">
        <f>Inputs!BQ18</f>
        <v>0.36923076923076931</v>
      </c>
      <c r="BR18" s="231">
        <f>Inputs!BR18</f>
        <v>0.36923076923076931</v>
      </c>
      <c r="BS18" s="231">
        <f>Inputs!BS18</f>
        <v>0.36923076923076931</v>
      </c>
      <c r="BT18" s="231">
        <f>Inputs!BT18</f>
        <v>0.36923076923076931</v>
      </c>
      <c r="BU18" s="231">
        <f>Inputs!BU18</f>
        <v>0.36923076923076931</v>
      </c>
      <c r="BV18" s="231">
        <f>Inputs!BV18</f>
        <v>0.36923076923076931</v>
      </c>
      <c r="BW18" s="231">
        <f>Inputs!BW18</f>
        <v>0.36923076923076931</v>
      </c>
      <c r="BX18" s="231">
        <f>Inputs!BX18</f>
        <v>0.36923076923076931</v>
      </c>
      <c r="BY18" s="231">
        <f>Inputs!BY18</f>
        <v>0.36923076923076931</v>
      </c>
      <c r="BZ18" s="231">
        <f>Inputs!BZ18</f>
        <v>0.36923076923076931</v>
      </c>
      <c r="CA18" s="231">
        <f>Inputs!CA18</f>
        <v>0.36923076923076931</v>
      </c>
      <c r="CB18" s="231">
        <f>Inputs!CB18</f>
        <v>0</v>
      </c>
      <c r="CC18" s="231">
        <f>Inputs!CC18</f>
        <v>0</v>
      </c>
      <c r="CD18" s="231">
        <f>Inputs!CD18</f>
        <v>0</v>
      </c>
      <c r="CE18" s="231">
        <f>Inputs!CE18</f>
        <v>0</v>
      </c>
      <c r="CF18" s="231">
        <f>Inputs!CF18</f>
        <v>0</v>
      </c>
      <c r="CG18" s="231">
        <f>Inputs!CG18</f>
        <v>0</v>
      </c>
      <c r="CH18" s="231">
        <f>Inputs!CH18</f>
        <v>0</v>
      </c>
      <c r="CI18" s="231">
        <f>Inputs!CI18</f>
        <v>0</v>
      </c>
      <c r="CJ18" s="231">
        <f>Inputs!CJ18</f>
        <v>0</v>
      </c>
      <c r="CK18" s="231">
        <f>Inputs!CK18</f>
        <v>0</v>
      </c>
      <c r="CL18" s="231">
        <f>Inputs!CL18</f>
        <v>0</v>
      </c>
      <c r="CM18" s="231">
        <f>Inputs!CM18</f>
        <v>0</v>
      </c>
      <c r="CN18" s="231">
        <f>Inputs!CN18</f>
        <v>0</v>
      </c>
      <c r="CO18" s="231">
        <f>Inputs!CO18</f>
        <v>0</v>
      </c>
      <c r="CP18" s="231">
        <f>Inputs!CP18</f>
        <v>0</v>
      </c>
      <c r="CQ18" s="231">
        <f>Inputs!CQ18</f>
        <v>0</v>
      </c>
      <c r="CR18" s="231">
        <f>Inputs!CR18</f>
        <v>0</v>
      </c>
      <c r="CS18" s="231">
        <f>Inputs!CS18</f>
        <v>0</v>
      </c>
      <c r="CT18" s="231">
        <f>Inputs!CT18</f>
        <v>0</v>
      </c>
      <c r="CU18" s="231">
        <f>Inputs!CU18</f>
        <v>0</v>
      </c>
      <c r="CV18" s="231">
        <f>Inputs!CV18</f>
        <v>0</v>
      </c>
      <c r="CW18" s="231">
        <f>Inputs!CW18</f>
        <v>0</v>
      </c>
      <c r="CX18" s="231">
        <f>Inputs!CX18</f>
        <v>0</v>
      </c>
      <c r="CY18" s="231">
        <f>Inputs!CY18</f>
        <v>0</v>
      </c>
      <c r="DA18" s="232">
        <f>IF(OR($C18="Non-Labour",$C18="Labour-related"),IF(Inputs!$GT18=$F$1,Inputs!DA18,$F18*N(H18)),$F18*N(H18)*avg_hrs)</f>
        <v>0</v>
      </c>
      <c r="DB18" s="232">
        <f>IF(OR($C18="Non-Labour",$C18="Labour-related"),IF(Inputs!$GT18=$F$1,Inputs!DB18,$F18*N(I18)),$F18*N(I18)*avg_hrs)</f>
        <v>0</v>
      </c>
      <c r="DC18" s="232">
        <f>IF(OR($C18="Non-Labour",$C18="Labour-related"),IF(Inputs!$GT18=$F$1,Inputs!DC18,$F18*N(J18)),$F18*N(J18)*avg_hrs)</f>
        <v>0</v>
      </c>
      <c r="DD18" s="232">
        <f>IF(OR($C18="Non-Labour",$C18="Labour-related"),IF(Inputs!$GT18=$F$1,Inputs!DD18,$F18*N(K18)),$F18*N(K18)*avg_hrs)</f>
        <v>0</v>
      </c>
      <c r="DE18" s="232">
        <f>IF(OR($C18="Non-Labour",$C18="Labour-related"),IF(Inputs!$GT18=$F$1,Inputs!DE18,$F18*N(L18)),$F18*N(L18)*avg_hrs)</f>
        <v>0</v>
      </c>
      <c r="DF18" s="232">
        <f>IF(OR($C18="Non-Labour",$C18="Labour-related"),IF(Inputs!$GT18=$F$1,Inputs!DF18,$F18*N(M18)),$F18*N(M18)*avg_hrs)</f>
        <v>0</v>
      </c>
      <c r="DG18" s="232">
        <f>IF(OR($C18="Non-Labour",$C18="Labour-related"),IF(Inputs!$GT18=$F$1,Inputs!DG18,$F18*N(N18)),$F18*N(N18)*avg_hrs)</f>
        <v>0</v>
      </c>
      <c r="DH18" s="232">
        <f>IF(OR($C18="Non-Labour",$C18="Labour-related"),IF(Inputs!$GT18=$F$1,Inputs!DH18,$F18*N(O18)),$F18*N(O18)*avg_hrs)</f>
        <v>0</v>
      </c>
      <c r="DI18" s="232">
        <f>IF(OR($C18="Non-Labour",$C18="Labour-related"),IF(Inputs!$GT18=$F$1,Inputs!DI18,$F18*N(P18)),$F18*N(P18)*avg_hrs)</f>
        <v>0</v>
      </c>
      <c r="DJ18" s="232">
        <f>IF(OR($C18="Non-Labour",$C18="Labour-related"),IF(Inputs!$GT18=$F$1,Inputs!DJ18,$F18*N(Q18)),$F18*N(Q18)*avg_hrs)</f>
        <v>0</v>
      </c>
      <c r="DK18" s="232">
        <f>IF(OR($C18="Non-Labour",$C18="Labour-related"),IF(Inputs!$GT18=$F$1,Inputs!DK18,$F18*N(R18)),$F18*N(R18)*avg_hrs)</f>
        <v>0</v>
      </c>
      <c r="DL18" s="232">
        <f>IF(OR($C18="Non-Labour",$C18="Labour-related"),IF(Inputs!$GT18=$F$1,Inputs!DL18,$F18*N(S18)),$F18*N(S18)*avg_hrs)</f>
        <v>0</v>
      </c>
      <c r="DM18" s="232">
        <f>IF(OR($C18="Non-Labour",$C18="Labour-related"),IF(Inputs!$GT18=$F$1,Inputs!DM18,$F18*N(T18)),$F18*N(T18)*avg_hrs)</f>
        <v>0</v>
      </c>
      <c r="DN18" s="232">
        <f>IF(OR($C18="Non-Labour",$C18="Labour-related"),IF(Inputs!$GT18=$F$1,Inputs!DN18,$F18*N(U18)),$F18*N(U18)*avg_hrs)</f>
        <v>0</v>
      </c>
      <c r="DO18" s="232">
        <f>IF(OR($C18="Non-Labour",$C18="Labour-related"),IF(Inputs!$GT18=$F$1,Inputs!DO18,$F18*N(V18)),$F18*N(V18)*avg_hrs)</f>
        <v>0</v>
      </c>
      <c r="DP18" s="232">
        <f>IF(OR($C18="Non-Labour",$C18="Labour-related"),IF(Inputs!$GT18=$F$1,Inputs!DP18,$F18*N(W18)),$F18*N(W18)*avg_hrs)</f>
        <v>0</v>
      </c>
      <c r="DQ18" s="232">
        <f>IF(OR($C18="Non-Labour",$C18="Labour-related"),IF(Inputs!$GT18=$F$1,Inputs!DQ18,$F18*N(X18)),$F18*N(X18)*avg_hrs)</f>
        <v>0</v>
      </c>
      <c r="DR18" s="232">
        <f>IF(OR($C18="Non-Labour",$C18="Labour-related"),IF(Inputs!$GT18=$F$1,Inputs!DR18,$F18*N(Y18)),$F18*N(Y18)*avg_hrs)</f>
        <v>0</v>
      </c>
      <c r="DS18" s="232">
        <f>IF(OR($C18="Non-Labour",$C18="Labour-related"),IF(Inputs!$GT18=$F$1,Inputs!DS18,$F18*N(Z18)),$F18*N(Z18)*avg_hrs)</f>
        <v>0</v>
      </c>
      <c r="DT18" s="232">
        <f>IF(OR($C18="Non-Labour",$C18="Labour-related"),IF(Inputs!$GT18=$F$1,Inputs!DT18,$F18*N(AA18)),$F18*N(AA18)*avg_hrs)</f>
        <v>0</v>
      </c>
      <c r="DU18" s="232">
        <f>IF(OR($C18="Non-Labour",$C18="Labour-related"),IF(Inputs!$GT18=$F$1,Inputs!DU18,$F18*N(AB18)),$F18*N(AB18)*avg_hrs)</f>
        <v>0</v>
      </c>
      <c r="DV18" s="232">
        <f>IF(OR($C18="Non-Labour",$C18="Labour-related"),IF(Inputs!$GT18=$F$1,Inputs!DV18,$F18*N(AC18)),$F18*N(AC18)*avg_hrs)</f>
        <v>0</v>
      </c>
      <c r="DW18" s="232">
        <f>IF(OR($C18="Non-Labour",$C18="Labour-related"),IF(Inputs!$GT18=$F$1,Inputs!DW18,$F18*N(AD18)),$F18*N(AD18)*avg_hrs)</f>
        <v>0</v>
      </c>
      <c r="DX18" s="232">
        <f>IF(OR($C18="Non-Labour",$C18="Labour-related"),IF(Inputs!$GT18=$F$1,Inputs!DX18,$F18*N(AE18)),$F18*N(AE18)*avg_hrs)</f>
        <v>0</v>
      </c>
      <c r="DY18" s="232">
        <f>IF(OR($C18="Non-Labour",$C18="Labour-related"),IF(Inputs!$GT18=$F$1,Inputs!DY18,$F18*N(AF18)),$F18*N(AF18)*avg_hrs)</f>
        <v>0</v>
      </c>
      <c r="DZ18" s="232">
        <f>IF(OR($C18="Non-Labour",$C18="Labour-related"),IF(Inputs!$GT18=$F$1,Inputs!DZ18,$F18*N(AG18)),$F18*N(AG18)*avg_hrs)</f>
        <v>0</v>
      </c>
      <c r="EA18" s="232">
        <f>IF(OR($C18="Non-Labour",$C18="Labour-related"),IF(Inputs!$GT18=$F$1,Inputs!EA18,$F18*N(AH18)),$F18*N(AH18)*avg_hrs)</f>
        <v>0</v>
      </c>
      <c r="EB18" s="232">
        <f>IF(OR($C18="Non-Labour",$C18="Labour-related"),IF(Inputs!$GT18=$F$1,Inputs!EB18,$F18*N(AI18)),$F18*N(AI18)*avg_hrs)</f>
        <v>0</v>
      </c>
      <c r="EC18" s="232">
        <f>IF(OR($C18="Non-Labour",$C18="Labour-related"),IF(Inputs!$GT18=$F$1,Inputs!EC18,$F18*N(AJ18)),$F18*N(AJ18)*avg_hrs)</f>
        <v>0</v>
      </c>
      <c r="ED18" s="232">
        <f>IF(OR($C18="Non-Labour",$C18="Labour-related"),IF(Inputs!$GT18=$F$1,Inputs!ED18,$F18*N(AK18)),$F18*N(AK18)*avg_hrs)</f>
        <v>0</v>
      </c>
      <c r="EE18" s="232">
        <f>IF(OR($C18="Non-Labour",$C18="Labour-related"),IF(Inputs!$GT18=$F$1,Inputs!EE18,$F18*N(AL18)),$F18*N(AL18)*avg_hrs)</f>
        <v>0</v>
      </c>
      <c r="EF18" s="232">
        <f>IF(OR($C18="Non-Labour",$C18="Labour-related"),IF(Inputs!$GT18=$F$1,Inputs!EF18,$F18*N(AM18)),$F18*N(AM18)*avg_hrs)</f>
        <v>0</v>
      </c>
      <c r="EG18" s="232">
        <f>IF(OR($C18="Non-Labour",$C18="Labour-related"),IF(Inputs!$GT18=$F$1,Inputs!EG18,$F18*N(AN18)),$F18*N(AN18)*avg_hrs)</f>
        <v>0</v>
      </c>
      <c r="EH18" s="232">
        <f>IF(OR($C18="Non-Labour",$C18="Labour-related"),IF(Inputs!$GT18=$F$1,Inputs!EH18,$F18*N(AO18)),$F18*N(AO18)*avg_hrs)</f>
        <v>0</v>
      </c>
      <c r="EI18" s="232">
        <f>IF(OR($C18="Non-Labour",$C18="Labour-related"),IF(Inputs!$GT18=$F$1,Inputs!EI18,$F18*N(AP18)),$F18*N(AP18)*avg_hrs)</f>
        <v>0</v>
      </c>
      <c r="EJ18" s="232">
        <f>IF(OR($C18="Non-Labour",$C18="Labour-related"),IF(Inputs!$GT18=$F$1,Inputs!EJ18,$F18*N(AQ18)),$F18*N(AQ18)*avg_hrs)</f>
        <v>0</v>
      </c>
      <c r="EK18" s="232">
        <f>IF(OR($C18="Non-Labour",$C18="Labour-related"),IF(Inputs!$GT18=$F$1,Inputs!EK18,$F18*N(AR18)),$F18*N(AR18)*avg_hrs)</f>
        <v>8028.0960406492586</v>
      </c>
      <c r="EL18" s="232">
        <f>IF(OR($C18="Non-Labour",$C18="Labour-related"),IF(Inputs!$GT18=$F$1,Inputs!EL18,$F18*N(AS18)),$F18*N(AS18)*avg_hrs)</f>
        <v>8028.0960406492586</v>
      </c>
      <c r="EM18" s="232">
        <f>IF(OR($C18="Non-Labour",$C18="Labour-related"),IF(Inputs!$GT18=$F$1,Inputs!EM18,$F18*N(AT18)),$F18*N(AT18)*avg_hrs)</f>
        <v>8028.0960406492586</v>
      </c>
      <c r="EN18" s="232">
        <f>IF(OR($C18="Non-Labour",$C18="Labour-related"),IF(Inputs!$GT18=$F$1,Inputs!EN18,$F18*N(AU18)),$F18*N(AU18)*avg_hrs)</f>
        <v>8028.0960406492586</v>
      </c>
      <c r="EO18" s="232">
        <f>IF(OR($C18="Non-Labour",$C18="Labour-related"),IF(Inputs!$GT18=$F$1,Inputs!EO18,$F18*N(AV18)),$F18*N(AV18)*avg_hrs)</f>
        <v>8028.0960406492586</v>
      </c>
      <c r="EP18" s="232">
        <f>IF(OR($C18="Non-Labour",$C18="Labour-related"),IF(Inputs!$GT18=$F$1,Inputs!EP18,$F18*N(AW18)),$F18*N(AW18)*avg_hrs)</f>
        <v>8028.0960406492586</v>
      </c>
      <c r="EQ18" s="232">
        <f>IF(OR($C18="Non-Labour",$C18="Labour-related"),IF(Inputs!$GT18=$F$1,Inputs!EQ18,$F18*N(AX18)),$F18*N(AX18)*avg_hrs)</f>
        <v>8028.0960406492586</v>
      </c>
      <c r="ER18" s="232">
        <f>IF(OR($C18="Non-Labour",$C18="Labour-related"),IF(Inputs!$GT18=$F$1,Inputs!ER18,$F18*N(AY18)),$F18*N(AY18)*avg_hrs)</f>
        <v>8028.0960406492586</v>
      </c>
      <c r="ES18" s="232">
        <f>IF(OR($C18="Non-Labour",$C18="Labour-related"),IF(Inputs!$GT18=$F$1,Inputs!ES18,$F18*N(AZ18)),$F18*N(AZ18)*avg_hrs)</f>
        <v>8028.0960406492586</v>
      </c>
      <c r="ET18" s="232">
        <f>IF(OR($C18="Non-Labour",$C18="Labour-related"),IF(Inputs!$GT18=$F$1,Inputs!ET18,$F18*N(BA18)),$F18*N(BA18)*avg_hrs)</f>
        <v>8028.0960406492586</v>
      </c>
      <c r="EU18" s="232">
        <f>IF(OR($C18="Non-Labour",$C18="Labour-related"),IF(Inputs!$GT18=$F$1,Inputs!EU18,$F18*N(BB18)),$F18*N(BB18)*avg_hrs)</f>
        <v>8028.0960406492586</v>
      </c>
      <c r="EV18" s="232">
        <f>IF(OR($C18="Non-Labour",$C18="Labour-related"),IF(Inputs!$GT18=$F$1,Inputs!EV18,$F18*N(BC18)),$F18*N(BC18)*avg_hrs)</f>
        <v>8028.0960406492586</v>
      </c>
      <c r="EW18" s="232">
        <f>IF(OR($C18="Non-Labour",$C18="Labour-related"),IF(Inputs!$GT18=$F$1,Inputs!EW18,$F18*N(BD18)),$F18*N(BD18)*avg_hrs)</f>
        <v>13762.450355398727</v>
      </c>
      <c r="EX18" s="232">
        <f>IF(OR($C18="Non-Labour",$C18="Labour-related"),IF(Inputs!$GT18=$F$1,Inputs!EX18,$F18*N(BE18)),$F18*N(BE18)*avg_hrs)</f>
        <v>13762.450355398727</v>
      </c>
      <c r="EY18" s="232">
        <f>IF(OR($C18="Non-Labour",$C18="Labour-related"),IF(Inputs!$GT18=$F$1,Inputs!EY18,$F18*N(BF18)),$F18*N(BF18)*avg_hrs)</f>
        <v>13762.450355398727</v>
      </c>
      <c r="EZ18" s="232">
        <f>IF(OR($C18="Non-Labour",$C18="Labour-related"),IF(Inputs!$GT18=$F$1,Inputs!EZ18,$F18*N(BG18)),$F18*N(BG18)*avg_hrs)</f>
        <v>13762.450355398727</v>
      </c>
      <c r="FA18" s="232">
        <f>IF(OR($C18="Non-Labour",$C18="Labour-related"),IF(Inputs!$GT18=$F$1,Inputs!FA18,$F18*N(BH18)),$F18*N(BH18)*avg_hrs)</f>
        <v>13762.450355398727</v>
      </c>
      <c r="FB18" s="232">
        <f>IF(OR($C18="Non-Labour",$C18="Labour-related"),IF(Inputs!$GT18=$F$1,Inputs!FB18,$F18*N(BI18)),$F18*N(BI18)*avg_hrs)</f>
        <v>13762.450355398727</v>
      </c>
      <c r="FC18" s="232">
        <f>IF(OR($C18="Non-Labour",$C18="Labour-related"),IF(Inputs!$GT18=$F$1,Inputs!FC18,$F18*N(BJ18)),$F18*N(BJ18)*avg_hrs)</f>
        <v>13762.450355398727</v>
      </c>
      <c r="FD18" s="232">
        <f>IF(OR($C18="Non-Labour",$C18="Labour-related"),IF(Inputs!$GT18=$F$1,Inputs!FD18,$F18*N(BK18)),$F18*N(BK18)*avg_hrs)</f>
        <v>13762.450355398727</v>
      </c>
      <c r="FE18" s="232">
        <f>IF(OR($C18="Non-Labour",$C18="Labour-related"),IF(Inputs!$GT18=$F$1,Inputs!FE18,$F18*N(BL18)),$F18*N(BL18)*avg_hrs)</f>
        <v>13762.450355398727</v>
      </c>
      <c r="FF18" s="232">
        <f>IF(OR($C18="Non-Labour",$C18="Labour-related"),IF(Inputs!$GT18=$F$1,Inputs!FF18,$F18*N(BM18)),$F18*N(BM18)*avg_hrs)</f>
        <v>13762.450355398727</v>
      </c>
      <c r="FG18" s="232">
        <f>IF(OR($C18="Non-Labour",$C18="Labour-related"),IF(Inputs!$GT18=$F$1,Inputs!FG18,$F18*N(BN18)),$F18*N(BN18)*avg_hrs)</f>
        <v>13762.450355398727</v>
      </c>
      <c r="FH18" s="232">
        <f>IF(OR($C18="Non-Labour",$C18="Labour-related"),IF(Inputs!$GT18=$F$1,Inputs!FH18,$F18*N(BO18)),$F18*N(BO18)*avg_hrs)</f>
        <v>13762.450355398727</v>
      </c>
      <c r="FI18" s="232">
        <f>IF(OR($C18="Non-Labour",$C18="Labour-related"),IF(Inputs!$GT18=$F$1,Inputs!FI18,$F18*N(BP18)),$F18*N(BP18)*avg_hrs)</f>
        <v>9174.9669035991537</v>
      </c>
      <c r="FJ18" s="232">
        <f>IF(OR($C18="Non-Labour",$C18="Labour-related"),IF(Inputs!$GT18=$F$1,Inputs!FJ18,$F18*N(BQ18)),$F18*N(BQ18)*avg_hrs)</f>
        <v>9174.9669035991537</v>
      </c>
      <c r="FK18" s="232">
        <f>IF(OR($C18="Non-Labour",$C18="Labour-related"),IF(Inputs!$GT18=$F$1,Inputs!FK18,$F18*N(BR18)),$F18*N(BR18)*avg_hrs)</f>
        <v>9174.9669035991537</v>
      </c>
      <c r="FL18" s="232">
        <f>IF(OR($C18="Non-Labour",$C18="Labour-related"),IF(Inputs!$GT18=$F$1,Inputs!FL18,$F18*N(BS18)),$F18*N(BS18)*avg_hrs)</f>
        <v>9174.9669035991537</v>
      </c>
      <c r="FM18" s="232">
        <f>IF(OR($C18="Non-Labour",$C18="Labour-related"),IF(Inputs!$GT18=$F$1,Inputs!FM18,$F18*N(BT18)),$F18*N(BT18)*avg_hrs)</f>
        <v>9174.9669035991537</v>
      </c>
      <c r="FN18" s="232">
        <f>IF(OR($C18="Non-Labour",$C18="Labour-related"),IF(Inputs!$GT18=$F$1,Inputs!FN18,$F18*N(BU18)),$F18*N(BU18)*avg_hrs)</f>
        <v>9174.9669035991537</v>
      </c>
      <c r="FO18" s="232">
        <f>IF(OR($C18="Non-Labour",$C18="Labour-related"),IF(Inputs!$GT18=$F$1,Inputs!FO18,$F18*N(BV18)),$F18*N(BV18)*avg_hrs)</f>
        <v>9174.9669035991537</v>
      </c>
      <c r="FP18" s="232">
        <f>IF(OR($C18="Non-Labour",$C18="Labour-related"),IF(Inputs!$GT18=$F$1,Inputs!FP18,$F18*N(BW18)),$F18*N(BW18)*avg_hrs)</f>
        <v>9174.9669035991537</v>
      </c>
      <c r="FQ18" s="232">
        <f>IF(OR($C18="Non-Labour",$C18="Labour-related"),IF(Inputs!$GT18=$F$1,Inputs!FQ18,$F18*N(BX18)),$F18*N(BX18)*avg_hrs)</f>
        <v>9174.9669035991537</v>
      </c>
      <c r="FR18" s="232">
        <f>IF(OR($C18="Non-Labour",$C18="Labour-related"),IF(Inputs!$GT18=$F$1,Inputs!FR18,$F18*N(BY18)),$F18*N(BY18)*avg_hrs)</f>
        <v>9174.9669035991537</v>
      </c>
      <c r="FS18" s="232">
        <f>IF(OR($C18="Non-Labour",$C18="Labour-related"),IF(Inputs!$GT18=$F$1,Inputs!FS18,$F18*N(BZ18)),$F18*N(BZ18)*avg_hrs)</f>
        <v>9174.9669035991537</v>
      </c>
      <c r="FT18" s="232">
        <f>IF(OR($C18="Non-Labour",$C18="Labour-related"),IF(Inputs!$GT18=$F$1,Inputs!FT18,$F18*N(CA18)),$F18*N(CA18)*avg_hrs)</f>
        <v>9174.9669035991537</v>
      </c>
      <c r="FU18" s="232">
        <f>IF(OR($C18="Non-Labour",$C18="Labour-related"),IF(Inputs!$GT18=$F$1,Inputs!FU18,$F18*N(CB18)),$F18*N(CB18)*avg_hrs)</f>
        <v>0</v>
      </c>
      <c r="FV18" s="232">
        <f>IF(OR($C18="Non-Labour",$C18="Labour-related"),IF(Inputs!$GT18=$F$1,Inputs!FV18,$F18*N(CC18)),$F18*N(CC18)*avg_hrs)</f>
        <v>0</v>
      </c>
      <c r="FW18" s="232">
        <f>IF(OR($C18="Non-Labour",$C18="Labour-related"),IF(Inputs!$GT18=$F$1,Inputs!FW18,$F18*N(CD18)),$F18*N(CD18)*avg_hrs)</f>
        <v>0</v>
      </c>
      <c r="FX18" s="232">
        <f>IF(OR($C18="Non-Labour",$C18="Labour-related"),IF(Inputs!$GT18=$F$1,Inputs!FX18,$F18*N(CE18)),$F18*N(CE18)*avg_hrs)</f>
        <v>0</v>
      </c>
      <c r="FY18" s="232">
        <f>IF(OR($C18="Non-Labour",$C18="Labour-related"),IF(Inputs!$GT18=$F$1,Inputs!FY18,$F18*N(CF18)),$F18*N(CF18)*avg_hrs)</f>
        <v>0</v>
      </c>
      <c r="FZ18" s="232">
        <f>IF(OR($C18="Non-Labour",$C18="Labour-related"),IF(Inputs!$GT18=$F$1,Inputs!FZ18,$F18*N(CG18)),$F18*N(CG18)*avg_hrs)</f>
        <v>0</v>
      </c>
      <c r="GA18" s="232">
        <f>IF(OR($C18="Non-Labour",$C18="Labour-related"),IF(Inputs!$GT18=$F$1,Inputs!GA18,$F18*N(CH18)),$F18*N(CH18)*avg_hrs)</f>
        <v>0</v>
      </c>
      <c r="GB18" s="232">
        <f>IF(OR($C18="Non-Labour",$C18="Labour-related"),IF(Inputs!$GT18=$F$1,Inputs!GB18,$F18*N(CI18)),$F18*N(CI18)*avg_hrs)</f>
        <v>0</v>
      </c>
      <c r="GC18" s="232">
        <f>IF(OR($C18="Non-Labour",$C18="Labour-related"),IF(Inputs!$GT18=$F$1,Inputs!GC18,$F18*N(CJ18)),$F18*N(CJ18)*avg_hrs)</f>
        <v>0</v>
      </c>
      <c r="GD18" s="232">
        <f>IF(OR($C18="Non-Labour",$C18="Labour-related"),IF(Inputs!$GT18=$F$1,Inputs!GD18,$F18*N(CK18)),$F18*N(CK18)*avg_hrs)</f>
        <v>0</v>
      </c>
      <c r="GE18" s="232">
        <f>IF(OR($C18="Non-Labour",$C18="Labour-related"),IF(Inputs!$GT18=$F$1,Inputs!GE18,$F18*N(CL18)),$F18*N(CL18)*avg_hrs)</f>
        <v>0</v>
      </c>
      <c r="GF18" s="232">
        <f>IF(OR($C18="Non-Labour",$C18="Labour-related"),IF(Inputs!$GT18=$F$1,Inputs!GF18,$F18*N(CM18)),$F18*N(CM18)*avg_hrs)</f>
        <v>0</v>
      </c>
      <c r="GG18" s="232">
        <f>IF(OR($C18="Non-Labour",$C18="Labour-related"),IF(Inputs!$GT18=$F$1,Inputs!GG18,$F18*N(CN18)),$F18*N(CN18)*avg_hrs)</f>
        <v>0</v>
      </c>
      <c r="GH18" s="232">
        <f>IF(OR($C18="Non-Labour",$C18="Labour-related"),IF(Inputs!$GT18=$F$1,Inputs!GH18,$F18*N(CO18)),$F18*N(CO18)*avg_hrs)</f>
        <v>0</v>
      </c>
      <c r="GI18" s="232">
        <f>IF(OR($C18="Non-Labour",$C18="Labour-related"),IF(Inputs!$GT18=$F$1,Inputs!GI18,$F18*N(CP18)),$F18*N(CP18)*avg_hrs)</f>
        <v>0</v>
      </c>
      <c r="GJ18" s="232">
        <f>IF(OR($C18="Non-Labour",$C18="Labour-related"),IF(Inputs!$GT18=$F$1,Inputs!GJ18,$F18*N(CQ18)),$F18*N(CQ18)*avg_hrs)</f>
        <v>0</v>
      </c>
      <c r="GK18" s="232">
        <f>IF(OR($C18="Non-Labour",$C18="Labour-related"),IF(Inputs!$GT18=$F$1,Inputs!GK18,$F18*N(CR18)),$F18*N(CR18)*avg_hrs)</f>
        <v>0</v>
      </c>
      <c r="GL18" s="232">
        <f>IF(OR($C18="Non-Labour",$C18="Labour-related"),IF(Inputs!$GT18=$F$1,Inputs!GL18,$F18*N(CS18)),$F18*N(CS18)*avg_hrs)</f>
        <v>0</v>
      </c>
      <c r="GM18" s="232">
        <f>IF(OR($C18="Non-Labour",$C18="Labour-related"),IF(Inputs!$GT18=$F$1,Inputs!GM18,$F18*N(CT18)),$F18*N(CT18)*avg_hrs)</f>
        <v>0</v>
      </c>
      <c r="GN18" s="232">
        <f>IF(OR($C18="Non-Labour",$C18="Labour-related"),IF(Inputs!$GT18=$F$1,Inputs!GN18,$F18*N(CU18)),$F18*N(CU18)*avg_hrs)</f>
        <v>0</v>
      </c>
      <c r="GO18" s="232">
        <f>IF(OR($C18="Non-Labour",$C18="Labour-related"),IF(Inputs!$GT18=$F$1,Inputs!GO18,$F18*N(CV18)),$F18*N(CV18)*avg_hrs)</f>
        <v>0</v>
      </c>
      <c r="GP18" s="232">
        <f>IF(OR($C18="Non-Labour",$C18="Labour-related"),IF(Inputs!$GT18=$F$1,Inputs!GP18,$F18*N(CW18)),$F18*N(CW18)*avg_hrs)</f>
        <v>0</v>
      </c>
      <c r="GQ18" s="232">
        <f>IF(OR($C18="Non-Labour",$C18="Labour-related"),IF(Inputs!$GT18=$F$1,Inputs!GQ18,$F18*N(CX18)),$F18*N(CX18)*avg_hrs)</f>
        <v>0</v>
      </c>
      <c r="GR18" s="232">
        <f>IF(OR($C18="Non-Labour",$C18="Labour-related"),IF(Inputs!$GT18=$F$1,Inputs!GR18,$F18*N(CY18)),$F18*N(CY18)*avg_hrs)</f>
        <v>0</v>
      </c>
      <c r="GT18" s="120" t="s">
        <v>207</v>
      </c>
      <c r="GU18" s="272"/>
      <c r="GV18" s="272"/>
      <c r="GW18" s="272"/>
      <c r="GX18" s="232">
        <f t="shared" si="2"/>
        <v>0</v>
      </c>
      <c r="GY18" s="232">
        <f t="shared" si="2"/>
        <v>0</v>
      </c>
      <c r="GZ18" s="232">
        <f t="shared" si="2"/>
        <v>0</v>
      </c>
      <c r="HA18" s="232">
        <f t="shared" si="3"/>
        <v>96337.152487791085</v>
      </c>
      <c r="HB18" s="232">
        <f t="shared" si="4"/>
        <v>165149.40426478474</v>
      </c>
      <c r="HC18" s="232">
        <f t="shared" si="4"/>
        <v>110099.60284318984</v>
      </c>
      <c r="HD18" s="232">
        <f t="shared" si="4"/>
        <v>0</v>
      </c>
      <c r="HE18" s="232">
        <f t="shared" si="4"/>
        <v>0</v>
      </c>
      <c r="HF18" s="232">
        <f t="shared" si="5"/>
        <v>371586.15959576564</v>
      </c>
    </row>
    <row r="19" spans="1:214" hidden="1" x14ac:dyDescent="0.2">
      <c r="A19" s="120" t="str">
        <f>Inputs!A19</f>
        <v>IT</v>
      </c>
      <c r="B19" s="120" t="str">
        <f>Inputs!B19</f>
        <v xml:space="preserve">Lead Architect </v>
      </c>
      <c r="C19" s="120" t="str">
        <f>Inputs!C19</f>
        <v>Internal Labour</v>
      </c>
      <c r="D19" s="120" t="str">
        <f>Inputs!D19</f>
        <v>Technology Architecture</v>
      </c>
      <c r="E19" s="120" t="str">
        <f>Inputs!E19</f>
        <v>IT Support Analyst - Senior (IT Service Mgmt)</v>
      </c>
      <c r="F19" s="259">
        <f>IF(Inputs!$GT19=$F$1,Inputs!F19,
CHOOSE(MATCH(Inputs!$GT19,'Key assumptions'!$E$117:$E$119,0),'Key assumptions'!$H$117,'Key assumptions'!$H$118,'Key assumptions'!$H$119)*Inputs!F19)</f>
        <v>275.33303021406721</v>
      </c>
      <c r="G19" s="259">
        <f>IF(Inputs!$GT19=$F$1,Inputs!G19,
CHOOSE(MATCH(Inputs!$GT19,'Key assumptions'!$E$117:$E$119,0),'Key assumptions'!$H$117,'Key assumptions'!$H$118,'Key assumptions'!$H$119)*Inputs!G19)</f>
        <v>0</v>
      </c>
      <c r="H19" s="231">
        <f>Inputs!H19</f>
        <v>0</v>
      </c>
      <c r="I19" s="231">
        <f>Inputs!I19</f>
        <v>0</v>
      </c>
      <c r="J19" s="231">
        <f>Inputs!J19</f>
        <v>0</v>
      </c>
      <c r="K19" s="231">
        <f>Inputs!K19</f>
        <v>0</v>
      </c>
      <c r="L19" s="231">
        <f>Inputs!L19</f>
        <v>0</v>
      </c>
      <c r="M19" s="231">
        <f>Inputs!M19</f>
        <v>0</v>
      </c>
      <c r="N19" s="231">
        <f>Inputs!N19</f>
        <v>0</v>
      </c>
      <c r="O19" s="231">
        <f>Inputs!O19</f>
        <v>0</v>
      </c>
      <c r="P19" s="231">
        <f>Inputs!P19</f>
        <v>0</v>
      </c>
      <c r="Q19" s="231">
        <f>Inputs!Q19</f>
        <v>0</v>
      </c>
      <c r="R19" s="231">
        <f>Inputs!R19</f>
        <v>0</v>
      </c>
      <c r="S19" s="231">
        <f>Inputs!S19</f>
        <v>0</v>
      </c>
      <c r="T19" s="231">
        <f>Inputs!T19</f>
        <v>0.6923076923076924</v>
      </c>
      <c r="U19" s="231">
        <f>Inputs!U19</f>
        <v>0.6923076923076924</v>
      </c>
      <c r="V19" s="231">
        <f>Inputs!V19</f>
        <v>0.6923076923076924</v>
      </c>
      <c r="W19" s="231">
        <f>Inputs!W19</f>
        <v>0.6923076923076924</v>
      </c>
      <c r="X19" s="231">
        <f>Inputs!X19</f>
        <v>0.6923076923076924</v>
      </c>
      <c r="Y19" s="231">
        <f>Inputs!Y19</f>
        <v>0.6923076923076924</v>
      </c>
      <c r="Z19" s="231">
        <f>Inputs!Z19</f>
        <v>0.6923076923076924</v>
      </c>
      <c r="AA19" s="231">
        <f>Inputs!AA19</f>
        <v>0.6923076923076924</v>
      </c>
      <c r="AB19" s="231">
        <f>Inputs!AB19</f>
        <v>0.6923076923076924</v>
      </c>
      <c r="AC19" s="231">
        <f>Inputs!AC19</f>
        <v>0.6923076923076924</v>
      </c>
      <c r="AD19" s="231">
        <f>Inputs!AD19</f>
        <v>0.6923076923076924</v>
      </c>
      <c r="AE19" s="231">
        <f>Inputs!AE19</f>
        <v>0.6923076923076924</v>
      </c>
      <c r="AF19" s="231">
        <f>Inputs!AF19</f>
        <v>0.4307692307692309</v>
      </c>
      <c r="AG19" s="231">
        <f>Inputs!AG19</f>
        <v>0.4307692307692309</v>
      </c>
      <c r="AH19" s="231">
        <f>Inputs!AH19</f>
        <v>0.4307692307692309</v>
      </c>
      <c r="AI19" s="231">
        <f>Inputs!AI19</f>
        <v>0.4307692307692309</v>
      </c>
      <c r="AJ19" s="231">
        <f>Inputs!AJ19</f>
        <v>0.4307692307692309</v>
      </c>
      <c r="AK19" s="231">
        <f>Inputs!AK19</f>
        <v>0.4307692307692309</v>
      </c>
      <c r="AL19" s="231">
        <f>Inputs!AL19</f>
        <v>0.4307692307692309</v>
      </c>
      <c r="AM19" s="231">
        <f>Inputs!AM19</f>
        <v>0.4307692307692309</v>
      </c>
      <c r="AN19" s="231">
        <f>Inputs!AN19</f>
        <v>0.4307692307692309</v>
      </c>
      <c r="AO19" s="231">
        <f>Inputs!AO19</f>
        <v>0.4307692307692309</v>
      </c>
      <c r="AP19" s="231">
        <f>Inputs!AP19</f>
        <v>0.4307692307692309</v>
      </c>
      <c r="AQ19" s="231">
        <f>Inputs!AQ19</f>
        <v>0.4307692307692309</v>
      </c>
      <c r="AR19" s="231">
        <f>Inputs!AR19</f>
        <v>0.18461538461538468</v>
      </c>
      <c r="AS19" s="231">
        <f>Inputs!AS19</f>
        <v>0.18461538461538468</v>
      </c>
      <c r="AT19" s="231">
        <f>Inputs!AT19</f>
        <v>0.18461538461538468</v>
      </c>
      <c r="AU19" s="231">
        <f>Inputs!AU19</f>
        <v>0.18461538461538468</v>
      </c>
      <c r="AV19" s="231">
        <f>Inputs!AV19</f>
        <v>0.18461538461538468</v>
      </c>
      <c r="AW19" s="231">
        <f>Inputs!AW19</f>
        <v>0.18461538461538468</v>
      </c>
      <c r="AX19" s="231">
        <f>Inputs!AX19</f>
        <v>0.18461538461538468</v>
      </c>
      <c r="AY19" s="231">
        <f>Inputs!AY19</f>
        <v>0.18461538461538468</v>
      </c>
      <c r="AZ19" s="231">
        <f>Inputs!AZ19</f>
        <v>0.18461538461538468</v>
      </c>
      <c r="BA19" s="231">
        <f>Inputs!BA19</f>
        <v>0.18461538461538468</v>
      </c>
      <c r="BB19" s="231">
        <f>Inputs!BB19</f>
        <v>0.18461538461538468</v>
      </c>
      <c r="BC19" s="231">
        <f>Inputs!BC19</f>
        <v>0.18461538461538468</v>
      </c>
      <c r="BD19" s="231">
        <f>Inputs!BD19</f>
        <v>0.18461538461538468</v>
      </c>
      <c r="BE19" s="231">
        <f>Inputs!BE19</f>
        <v>0.18461538461538468</v>
      </c>
      <c r="BF19" s="231">
        <f>Inputs!BF19</f>
        <v>0.18461538461538468</v>
      </c>
      <c r="BG19" s="231">
        <f>Inputs!BG19</f>
        <v>0.18461538461538468</v>
      </c>
      <c r="BH19" s="231">
        <f>Inputs!BH19</f>
        <v>0.18461538461538468</v>
      </c>
      <c r="BI19" s="231">
        <f>Inputs!BI19</f>
        <v>0.18461538461538468</v>
      </c>
      <c r="BJ19" s="231">
        <f>Inputs!BJ19</f>
        <v>0.18461538461538468</v>
      </c>
      <c r="BK19" s="231">
        <f>Inputs!BK19</f>
        <v>0.18461538461538468</v>
      </c>
      <c r="BL19" s="231">
        <f>Inputs!BL19</f>
        <v>0.18461538461538468</v>
      </c>
      <c r="BM19" s="231">
        <f>Inputs!BM19</f>
        <v>0.18461538461538468</v>
      </c>
      <c r="BN19" s="231">
        <f>Inputs!BN19</f>
        <v>0.18461538461538468</v>
      </c>
      <c r="BO19" s="231">
        <f>Inputs!BO19</f>
        <v>0.18461538461538468</v>
      </c>
      <c r="BP19" s="231">
        <f>Inputs!BP19</f>
        <v>0.15384615384615388</v>
      </c>
      <c r="BQ19" s="231">
        <f>Inputs!BQ19</f>
        <v>0.15384615384615388</v>
      </c>
      <c r="BR19" s="231">
        <f>Inputs!BR19</f>
        <v>0.15384615384615388</v>
      </c>
      <c r="BS19" s="231">
        <f>Inputs!BS19</f>
        <v>0.15384615384615388</v>
      </c>
      <c r="BT19" s="231">
        <f>Inputs!BT19</f>
        <v>0.15384615384615388</v>
      </c>
      <c r="BU19" s="231">
        <f>Inputs!BU19</f>
        <v>0.15384615384615388</v>
      </c>
      <c r="BV19" s="231">
        <f>Inputs!BV19</f>
        <v>0.15384615384615388</v>
      </c>
      <c r="BW19" s="231">
        <f>Inputs!BW19</f>
        <v>0.15384615384615388</v>
      </c>
      <c r="BX19" s="231">
        <f>Inputs!BX19</f>
        <v>0.15384615384615388</v>
      </c>
      <c r="BY19" s="231">
        <f>Inputs!BY19</f>
        <v>0.15384615384615388</v>
      </c>
      <c r="BZ19" s="231">
        <f>Inputs!BZ19</f>
        <v>0.15384615384615388</v>
      </c>
      <c r="CA19" s="231">
        <f>Inputs!CA19</f>
        <v>0.15384615384615388</v>
      </c>
      <c r="CB19" s="231">
        <f>Inputs!CB19</f>
        <v>0</v>
      </c>
      <c r="CC19" s="231">
        <f>Inputs!CC19</f>
        <v>0</v>
      </c>
      <c r="CD19" s="231">
        <f>Inputs!CD19</f>
        <v>0</v>
      </c>
      <c r="CE19" s="231">
        <f>Inputs!CE19</f>
        <v>0</v>
      </c>
      <c r="CF19" s="231">
        <f>Inputs!CF19</f>
        <v>0</v>
      </c>
      <c r="CG19" s="231">
        <f>Inputs!CG19</f>
        <v>0</v>
      </c>
      <c r="CH19" s="231">
        <f>Inputs!CH19</f>
        <v>0</v>
      </c>
      <c r="CI19" s="231">
        <f>Inputs!CI19</f>
        <v>0</v>
      </c>
      <c r="CJ19" s="231">
        <f>Inputs!CJ19</f>
        <v>0</v>
      </c>
      <c r="CK19" s="231">
        <f>Inputs!CK19</f>
        <v>0</v>
      </c>
      <c r="CL19" s="231">
        <f>Inputs!CL19</f>
        <v>0</v>
      </c>
      <c r="CM19" s="231">
        <f>Inputs!CM19</f>
        <v>0</v>
      </c>
      <c r="CN19" s="231">
        <f>Inputs!CN19</f>
        <v>0</v>
      </c>
      <c r="CO19" s="231">
        <f>Inputs!CO19</f>
        <v>0</v>
      </c>
      <c r="CP19" s="231">
        <f>Inputs!CP19</f>
        <v>0</v>
      </c>
      <c r="CQ19" s="231">
        <f>Inputs!CQ19</f>
        <v>0</v>
      </c>
      <c r="CR19" s="231">
        <f>Inputs!CR19</f>
        <v>0</v>
      </c>
      <c r="CS19" s="231">
        <f>Inputs!CS19</f>
        <v>0</v>
      </c>
      <c r="CT19" s="231">
        <f>Inputs!CT19</f>
        <v>0</v>
      </c>
      <c r="CU19" s="231">
        <f>Inputs!CU19</f>
        <v>0</v>
      </c>
      <c r="CV19" s="231">
        <f>Inputs!CV19</f>
        <v>0</v>
      </c>
      <c r="CW19" s="231">
        <f>Inputs!CW19</f>
        <v>0</v>
      </c>
      <c r="CX19" s="231">
        <f>Inputs!CX19</f>
        <v>0</v>
      </c>
      <c r="CY19" s="231">
        <f>Inputs!CY19</f>
        <v>0</v>
      </c>
      <c r="DA19" s="232">
        <f>IF(OR($C19="Non-Labour",$C19="Labour-related"),IF(Inputs!$GT19=$F$1,Inputs!DA19,$F19*N(H19)),$F19*N(H19)*avg_hrs)</f>
        <v>0</v>
      </c>
      <c r="DB19" s="232">
        <f>IF(OR($C19="Non-Labour",$C19="Labour-related"),IF(Inputs!$GT19=$F$1,Inputs!DB19,$F19*N(I19)),$F19*N(I19)*avg_hrs)</f>
        <v>0</v>
      </c>
      <c r="DC19" s="232">
        <f>IF(OR($C19="Non-Labour",$C19="Labour-related"),IF(Inputs!$GT19=$F$1,Inputs!DC19,$F19*N(J19)),$F19*N(J19)*avg_hrs)</f>
        <v>0</v>
      </c>
      <c r="DD19" s="232">
        <f>IF(OR($C19="Non-Labour",$C19="Labour-related"),IF(Inputs!$GT19=$F$1,Inputs!DD19,$F19*N(K19)),$F19*N(K19)*avg_hrs)</f>
        <v>0</v>
      </c>
      <c r="DE19" s="232">
        <f>IF(OR($C19="Non-Labour",$C19="Labour-related"),IF(Inputs!$GT19=$F$1,Inputs!DE19,$F19*N(L19)),$F19*N(L19)*avg_hrs)</f>
        <v>0</v>
      </c>
      <c r="DF19" s="232">
        <f>IF(OR($C19="Non-Labour",$C19="Labour-related"),IF(Inputs!$GT19=$F$1,Inputs!DF19,$F19*N(M19)),$F19*N(M19)*avg_hrs)</f>
        <v>0</v>
      </c>
      <c r="DG19" s="232">
        <f>IF(OR($C19="Non-Labour",$C19="Labour-related"),IF(Inputs!$GT19=$F$1,Inputs!DG19,$F19*N(N19)),$F19*N(N19)*avg_hrs)</f>
        <v>0</v>
      </c>
      <c r="DH19" s="232">
        <f>IF(OR($C19="Non-Labour",$C19="Labour-related"),IF(Inputs!$GT19=$F$1,Inputs!DH19,$F19*N(O19)),$F19*N(O19)*avg_hrs)</f>
        <v>0</v>
      </c>
      <c r="DI19" s="232">
        <f>IF(OR($C19="Non-Labour",$C19="Labour-related"),IF(Inputs!$GT19=$F$1,Inputs!DI19,$F19*N(P19)),$F19*N(P19)*avg_hrs)</f>
        <v>0</v>
      </c>
      <c r="DJ19" s="232">
        <f>IF(OR($C19="Non-Labour",$C19="Labour-related"),IF(Inputs!$GT19=$F$1,Inputs!DJ19,$F19*N(Q19)),$F19*N(Q19)*avg_hrs)</f>
        <v>0</v>
      </c>
      <c r="DK19" s="232">
        <f>IF(OR($C19="Non-Labour",$C19="Labour-related"),IF(Inputs!$GT19=$F$1,Inputs!DK19,$F19*N(R19)),$F19*N(R19)*avg_hrs)</f>
        <v>0</v>
      </c>
      <c r="DL19" s="232">
        <f>IF(OR($C19="Non-Labour",$C19="Labour-related"),IF(Inputs!$GT19=$F$1,Inputs!DL19,$F19*N(S19)),$F19*N(S19)*avg_hrs)</f>
        <v>0</v>
      </c>
      <c r="DM19" s="232">
        <f>IF(OR($C19="Non-Labour",$C19="Labour-related"),IF(Inputs!$GT19=$F$1,Inputs!DM19,$F19*N(T19)),$F19*N(T19)*avg_hrs)</f>
        <v>28592.276214537749</v>
      </c>
      <c r="DN19" s="232">
        <f>IF(OR($C19="Non-Labour",$C19="Labour-related"),IF(Inputs!$GT19=$F$1,Inputs!DN19,$F19*N(U19)),$F19*N(U19)*avg_hrs)</f>
        <v>28592.276214537749</v>
      </c>
      <c r="DO19" s="232">
        <f>IF(OR($C19="Non-Labour",$C19="Labour-related"),IF(Inputs!$GT19=$F$1,Inputs!DO19,$F19*N(V19)),$F19*N(V19)*avg_hrs)</f>
        <v>28592.276214537749</v>
      </c>
      <c r="DP19" s="232">
        <f>IF(OR($C19="Non-Labour",$C19="Labour-related"),IF(Inputs!$GT19=$F$1,Inputs!DP19,$F19*N(W19)),$F19*N(W19)*avg_hrs)</f>
        <v>28592.276214537749</v>
      </c>
      <c r="DQ19" s="232">
        <f>IF(OR($C19="Non-Labour",$C19="Labour-related"),IF(Inputs!$GT19=$F$1,Inputs!DQ19,$F19*N(X19)),$F19*N(X19)*avg_hrs)</f>
        <v>28592.276214537749</v>
      </c>
      <c r="DR19" s="232">
        <f>IF(OR($C19="Non-Labour",$C19="Labour-related"),IF(Inputs!$GT19=$F$1,Inputs!DR19,$F19*N(Y19)),$F19*N(Y19)*avg_hrs)</f>
        <v>28592.276214537749</v>
      </c>
      <c r="DS19" s="232">
        <f>IF(OR($C19="Non-Labour",$C19="Labour-related"),IF(Inputs!$GT19=$F$1,Inputs!DS19,$F19*N(Z19)),$F19*N(Z19)*avg_hrs)</f>
        <v>28592.276214537749</v>
      </c>
      <c r="DT19" s="232">
        <f>IF(OR($C19="Non-Labour",$C19="Labour-related"),IF(Inputs!$GT19=$F$1,Inputs!DT19,$F19*N(AA19)),$F19*N(AA19)*avg_hrs)</f>
        <v>28592.276214537749</v>
      </c>
      <c r="DU19" s="232">
        <f>IF(OR($C19="Non-Labour",$C19="Labour-related"),IF(Inputs!$GT19=$F$1,Inputs!DU19,$F19*N(AB19)),$F19*N(AB19)*avg_hrs)</f>
        <v>28592.276214537749</v>
      </c>
      <c r="DV19" s="232">
        <f>IF(OR($C19="Non-Labour",$C19="Labour-related"),IF(Inputs!$GT19=$F$1,Inputs!DV19,$F19*N(AC19)),$F19*N(AC19)*avg_hrs)</f>
        <v>28592.276214537749</v>
      </c>
      <c r="DW19" s="232">
        <f>IF(OR($C19="Non-Labour",$C19="Labour-related"),IF(Inputs!$GT19=$F$1,Inputs!DW19,$F19*N(AD19)),$F19*N(AD19)*avg_hrs)</f>
        <v>28592.276214537749</v>
      </c>
      <c r="DX19" s="232">
        <f>IF(OR($C19="Non-Labour",$C19="Labour-related"),IF(Inputs!$GT19=$F$1,Inputs!DX19,$F19*N(AE19)),$F19*N(AE19)*avg_hrs)</f>
        <v>28592.276214537749</v>
      </c>
      <c r="DY19" s="232">
        <f>IF(OR($C19="Non-Labour",$C19="Labour-related"),IF(Inputs!$GT19=$F$1,Inputs!DY19,$F19*N(AF19)),$F19*N(AF19)*avg_hrs)</f>
        <v>17790.74964460127</v>
      </c>
      <c r="DZ19" s="232">
        <f>IF(OR($C19="Non-Labour",$C19="Labour-related"),IF(Inputs!$GT19=$F$1,Inputs!DZ19,$F19*N(AG19)),$F19*N(AG19)*avg_hrs)</f>
        <v>17790.74964460127</v>
      </c>
      <c r="EA19" s="232">
        <f>IF(OR($C19="Non-Labour",$C19="Labour-related"),IF(Inputs!$GT19=$F$1,Inputs!EA19,$F19*N(AH19)),$F19*N(AH19)*avg_hrs)</f>
        <v>17790.74964460127</v>
      </c>
      <c r="EB19" s="232">
        <f>IF(OR($C19="Non-Labour",$C19="Labour-related"),IF(Inputs!$GT19=$F$1,Inputs!EB19,$F19*N(AI19)),$F19*N(AI19)*avg_hrs)</f>
        <v>17790.74964460127</v>
      </c>
      <c r="EC19" s="232">
        <f>IF(OR($C19="Non-Labour",$C19="Labour-related"),IF(Inputs!$GT19=$F$1,Inputs!EC19,$F19*N(AJ19)),$F19*N(AJ19)*avg_hrs)</f>
        <v>17790.74964460127</v>
      </c>
      <c r="ED19" s="232">
        <f>IF(OR($C19="Non-Labour",$C19="Labour-related"),IF(Inputs!$GT19=$F$1,Inputs!ED19,$F19*N(AK19)),$F19*N(AK19)*avg_hrs)</f>
        <v>17790.74964460127</v>
      </c>
      <c r="EE19" s="232">
        <f>IF(OR($C19="Non-Labour",$C19="Labour-related"),IF(Inputs!$GT19=$F$1,Inputs!EE19,$F19*N(AL19)),$F19*N(AL19)*avg_hrs)</f>
        <v>17790.74964460127</v>
      </c>
      <c r="EF19" s="232">
        <f>IF(OR($C19="Non-Labour",$C19="Labour-related"),IF(Inputs!$GT19=$F$1,Inputs!EF19,$F19*N(AM19)),$F19*N(AM19)*avg_hrs)</f>
        <v>17790.74964460127</v>
      </c>
      <c r="EG19" s="232">
        <f>IF(OR($C19="Non-Labour",$C19="Labour-related"),IF(Inputs!$GT19=$F$1,Inputs!EG19,$F19*N(AN19)),$F19*N(AN19)*avg_hrs)</f>
        <v>17790.74964460127</v>
      </c>
      <c r="EH19" s="232">
        <f>IF(OR($C19="Non-Labour",$C19="Labour-related"),IF(Inputs!$GT19=$F$1,Inputs!EH19,$F19*N(AO19)),$F19*N(AO19)*avg_hrs)</f>
        <v>17790.74964460127</v>
      </c>
      <c r="EI19" s="232">
        <f>IF(OR($C19="Non-Labour",$C19="Labour-related"),IF(Inputs!$GT19=$F$1,Inputs!EI19,$F19*N(AP19)),$F19*N(AP19)*avg_hrs)</f>
        <v>17790.74964460127</v>
      </c>
      <c r="EJ19" s="232">
        <f>IF(OR($C19="Non-Labour",$C19="Labour-related"),IF(Inputs!$GT19=$F$1,Inputs!EJ19,$F19*N(AQ19)),$F19*N(AQ19)*avg_hrs)</f>
        <v>17790.74964460127</v>
      </c>
      <c r="EK19" s="232">
        <f>IF(OR($C19="Non-Labour",$C19="Labour-related"),IF(Inputs!$GT19=$F$1,Inputs!EK19,$F19*N(AR19)),$F19*N(AR19)*avg_hrs)</f>
        <v>7624.6069905434024</v>
      </c>
      <c r="EL19" s="232">
        <f>IF(OR($C19="Non-Labour",$C19="Labour-related"),IF(Inputs!$GT19=$F$1,Inputs!EL19,$F19*N(AS19)),$F19*N(AS19)*avg_hrs)</f>
        <v>7624.6069905434024</v>
      </c>
      <c r="EM19" s="232">
        <f>IF(OR($C19="Non-Labour",$C19="Labour-related"),IF(Inputs!$GT19=$F$1,Inputs!EM19,$F19*N(AT19)),$F19*N(AT19)*avg_hrs)</f>
        <v>7624.6069905434024</v>
      </c>
      <c r="EN19" s="232">
        <f>IF(OR($C19="Non-Labour",$C19="Labour-related"),IF(Inputs!$GT19=$F$1,Inputs!EN19,$F19*N(AU19)),$F19*N(AU19)*avg_hrs)</f>
        <v>7624.6069905434024</v>
      </c>
      <c r="EO19" s="232">
        <f>IF(OR($C19="Non-Labour",$C19="Labour-related"),IF(Inputs!$GT19=$F$1,Inputs!EO19,$F19*N(AV19)),$F19*N(AV19)*avg_hrs)</f>
        <v>7624.6069905434024</v>
      </c>
      <c r="EP19" s="232">
        <f>IF(OR($C19="Non-Labour",$C19="Labour-related"),IF(Inputs!$GT19=$F$1,Inputs!EP19,$F19*N(AW19)),$F19*N(AW19)*avg_hrs)</f>
        <v>7624.6069905434024</v>
      </c>
      <c r="EQ19" s="232">
        <f>IF(OR($C19="Non-Labour",$C19="Labour-related"),IF(Inputs!$GT19=$F$1,Inputs!EQ19,$F19*N(AX19)),$F19*N(AX19)*avg_hrs)</f>
        <v>7624.6069905434024</v>
      </c>
      <c r="ER19" s="232">
        <f>IF(OR($C19="Non-Labour",$C19="Labour-related"),IF(Inputs!$GT19=$F$1,Inputs!ER19,$F19*N(AY19)),$F19*N(AY19)*avg_hrs)</f>
        <v>7624.6069905434024</v>
      </c>
      <c r="ES19" s="232">
        <f>IF(OR($C19="Non-Labour",$C19="Labour-related"),IF(Inputs!$GT19=$F$1,Inputs!ES19,$F19*N(AZ19)),$F19*N(AZ19)*avg_hrs)</f>
        <v>7624.6069905434024</v>
      </c>
      <c r="ET19" s="232">
        <f>IF(OR($C19="Non-Labour",$C19="Labour-related"),IF(Inputs!$GT19=$F$1,Inputs!ET19,$F19*N(BA19)),$F19*N(BA19)*avg_hrs)</f>
        <v>7624.6069905434024</v>
      </c>
      <c r="EU19" s="232">
        <f>IF(OR($C19="Non-Labour",$C19="Labour-related"),IF(Inputs!$GT19=$F$1,Inputs!EU19,$F19*N(BB19)),$F19*N(BB19)*avg_hrs)</f>
        <v>7624.6069905434024</v>
      </c>
      <c r="EV19" s="232">
        <f>IF(OR($C19="Non-Labour",$C19="Labour-related"),IF(Inputs!$GT19=$F$1,Inputs!EV19,$F19*N(BC19)),$F19*N(BC19)*avg_hrs)</f>
        <v>7624.6069905434024</v>
      </c>
      <c r="EW19" s="232">
        <f>IF(OR($C19="Non-Labour",$C19="Labour-related"),IF(Inputs!$GT19=$F$1,Inputs!EW19,$F19*N(BD19)),$F19*N(BD19)*avg_hrs)</f>
        <v>7624.6069905434024</v>
      </c>
      <c r="EX19" s="232">
        <f>IF(OR($C19="Non-Labour",$C19="Labour-related"),IF(Inputs!$GT19=$F$1,Inputs!EX19,$F19*N(BE19)),$F19*N(BE19)*avg_hrs)</f>
        <v>7624.6069905434024</v>
      </c>
      <c r="EY19" s="232">
        <f>IF(OR($C19="Non-Labour",$C19="Labour-related"),IF(Inputs!$GT19=$F$1,Inputs!EY19,$F19*N(BF19)),$F19*N(BF19)*avg_hrs)</f>
        <v>7624.6069905434024</v>
      </c>
      <c r="EZ19" s="232">
        <f>IF(OR($C19="Non-Labour",$C19="Labour-related"),IF(Inputs!$GT19=$F$1,Inputs!EZ19,$F19*N(BG19)),$F19*N(BG19)*avg_hrs)</f>
        <v>7624.6069905434024</v>
      </c>
      <c r="FA19" s="232">
        <f>IF(OR($C19="Non-Labour",$C19="Labour-related"),IF(Inputs!$GT19=$F$1,Inputs!FA19,$F19*N(BH19)),$F19*N(BH19)*avg_hrs)</f>
        <v>7624.6069905434024</v>
      </c>
      <c r="FB19" s="232">
        <f>IF(OR($C19="Non-Labour",$C19="Labour-related"),IF(Inputs!$GT19=$F$1,Inputs!FB19,$F19*N(BI19)),$F19*N(BI19)*avg_hrs)</f>
        <v>7624.6069905434024</v>
      </c>
      <c r="FC19" s="232">
        <f>IF(OR($C19="Non-Labour",$C19="Labour-related"),IF(Inputs!$GT19=$F$1,Inputs!FC19,$F19*N(BJ19)),$F19*N(BJ19)*avg_hrs)</f>
        <v>7624.6069905434024</v>
      </c>
      <c r="FD19" s="232">
        <f>IF(OR($C19="Non-Labour",$C19="Labour-related"),IF(Inputs!$GT19=$F$1,Inputs!FD19,$F19*N(BK19)),$F19*N(BK19)*avg_hrs)</f>
        <v>7624.6069905434024</v>
      </c>
      <c r="FE19" s="232">
        <f>IF(OR($C19="Non-Labour",$C19="Labour-related"),IF(Inputs!$GT19=$F$1,Inputs!FE19,$F19*N(BL19)),$F19*N(BL19)*avg_hrs)</f>
        <v>7624.6069905434024</v>
      </c>
      <c r="FF19" s="232">
        <f>IF(OR($C19="Non-Labour",$C19="Labour-related"),IF(Inputs!$GT19=$F$1,Inputs!FF19,$F19*N(BM19)),$F19*N(BM19)*avg_hrs)</f>
        <v>7624.6069905434024</v>
      </c>
      <c r="FG19" s="232">
        <f>IF(OR($C19="Non-Labour",$C19="Labour-related"),IF(Inputs!$GT19=$F$1,Inputs!FG19,$F19*N(BN19)),$F19*N(BN19)*avg_hrs)</f>
        <v>7624.6069905434024</v>
      </c>
      <c r="FH19" s="232">
        <f>IF(OR($C19="Non-Labour",$C19="Labour-related"),IF(Inputs!$GT19=$F$1,Inputs!FH19,$F19*N(BO19)),$F19*N(BO19)*avg_hrs)</f>
        <v>7624.6069905434024</v>
      </c>
      <c r="FI19" s="232">
        <f>IF(OR($C19="Non-Labour",$C19="Labour-related"),IF(Inputs!$GT19=$F$1,Inputs!FI19,$F19*N(BP19)),$F19*N(BP19)*avg_hrs)</f>
        <v>6353.8391587861679</v>
      </c>
      <c r="FJ19" s="232">
        <f>IF(OR($C19="Non-Labour",$C19="Labour-related"),IF(Inputs!$GT19=$F$1,Inputs!FJ19,$F19*N(BQ19)),$F19*N(BQ19)*avg_hrs)</f>
        <v>6353.8391587861679</v>
      </c>
      <c r="FK19" s="232">
        <f>IF(OR($C19="Non-Labour",$C19="Labour-related"),IF(Inputs!$GT19=$F$1,Inputs!FK19,$F19*N(BR19)),$F19*N(BR19)*avg_hrs)</f>
        <v>6353.8391587861679</v>
      </c>
      <c r="FL19" s="232">
        <f>IF(OR($C19="Non-Labour",$C19="Labour-related"),IF(Inputs!$GT19=$F$1,Inputs!FL19,$F19*N(BS19)),$F19*N(BS19)*avg_hrs)</f>
        <v>6353.8391587861679</v>
      </c>
      <c r="FM19" s="232">
        <f>IF(OR($C19="Non-Labour",$C19="Labour-related"),IF(Inputs!$GT19=$F$1,Inputs!FM19,$F19*N(BT19)),$F19*N(BT19)*avg_hrs)</f>
        <v>6353.8391587861679</v>
      </c>
      <c r="FN19" s="232">
        <f>IF(OR($C19="Non-Labour",$C19="Labour-related"),IF(Inputs!$GT19=$F$1,Inputs!FN19,$F19*N(BU19)),$F19*N(BU19)*avg_hrs)</f>
        <v>6353.8391587861679</v>
      </c>
      <c r="FO19" s="232">
        <f>IF(OR($C19="Non-Labour",$C19="Labour-related"),IF(Inputs!$GT19=$F$1,Inputs!FO19,$F19*N(BV19)),$F19*N(BV19)*avg_hrs)</f>
        <v>6353.8391587861679</v>
      </c>
      <c r="FP19" s="232">
        <f>IF(OR($C19="Non-Labour",$C19="Labour-related"),IF(Inputs!$GT19=$F$1,Inputs!FP19,$F19*N(BW19)),$F19*N(BW19)*avg_hrs)</f>
        <v>6353.8391587861679</v>
      </c>
      <c r="FQ19" s="232">
        <f>IF(OR($C19="Non-Labour",$C19="Labour-related"),IF(Inputs!$GT19=$F$1,Inputs!FQ19,$F19*N(BX19)),$F19*N(BX19)*avg_hrs)</f>
        <v>6353.8391587861679</v>
      </c>
      <c r="FR19" s="232">
        <f>IF(OR($C19="Non-Labour",$C19="Labour-related"),IF(Inputs!$GT19=$F$1,Inputs!FR19,$F19*N(BY19)),$F19*N(BY19)*avg_hrs)</f>
        <v>6353.8391587861679</v>
      </c>
      <c r="FS19" s="232">
        <f>IF(OR($C19="Non-Labour",$C19="Labour-related"),IF(Inputs!$GT19=$F$1,Inputs!FS19,$F19*N(BZ19)),$F19*N(BZ19)*avg_hrs)</f>
        <v>6353.8391587861679</v>
      </c>
      <c r="FT19" s="232">
        <f>IF(OR($C19="Non-Labour",$C19="Labour-related"),IF(Inputs!$GT19=$F$1,Inputs!FT19,$F19*N(CA19)),$F19*N(CA19)*avg_hrs)</f>
        <v>6353.8391587861679</v>
      </c>
      <c r="FU19" s="232">
        <f>IF(OR($C19="Non-Labour",$C19="Labour-related"),IF(Inputs!$GT19=$F$1,Inputs!FU19,$F19*N(CB19)),$F19*N(CB19)*avg_hrs)</f>
        <v>0</v>
      </c>
      <c r="FV19" s="232">
        <f>IF(OR($C19="Non-Labour",$C19="Labour-related"),IF(Inputs!$GT19=$F$1,Inputs!FV19,$F19*N(CC19)),$F19*N(CC19)*avg_hrs)</f>
        <v>0</v>
      </c>
      <c r="FW19" s="232">
        <f>IF(OR($C19="Non-Labour",$C19="Labour-related"),IF(Inputs!$GT19=$F$1,Inputs!FW19,$F19*N(CD19)),$F19*N(CD19)*avg_hrs)</f>
        <v>0</v>
      </c>
      <c r="FX19" s="232">
        <f>IF(OR($C19="Non-Labour",$C19="Labour-related"),IF(Inputs!$GT19=$F$1,Inputs!FX19,$F19*N(CE19)),$F19*N(CE19)*avg_hrs)</f>
        <v>0</v>
      </c>
      <c r="FY19" s="232">
        <f>IF(OR($C19="Non-Labour",$C19="Labour-related"),IF(Inputs!$GT19=$F$1,Inputs!FY19,$F19*N(CF19)),$F19*N(CF19)*avg_hrs)</f>
        <v>0</v>
      </c>
      <c r="FZ19" s="232">
        <f>IF(OR($C19="Non-Labour",$C19="Labour-related"),IF(Inputs!$GT19=$F$1,Inputs!FZ19,$F19*N(CG19)),$F19*N(CG19)*avg_hrs)</f>
        <v>0</v>
      </c>
      <c r="GA19" s="232">
        <f>IF(OR($C19="Non-Labour",$C19="Labour-related"),IF(Inputs!$GT19=$F$1,Inputs!GA19,$F19*N(CH19)),$F19*N(CH19)*avg_hrs)</f>
        <v>0</v>
      </c>
      <c r="GB19" s="232">
        <f>IF(OR($C19="Non-Labour",$C19="Labour-related"),IF(Inputs!$GT19=$F$1,Inputs!GB19,$F19*N(CI19)),$F19*N(CI19)*avg_hrs)</f>
        <v>0</v>
      </c>
      <c r="GC19" s="232">
        <f>IF(OR($C19="Non-Labour",$C19="Labour-related"),IF(Inputs!$GT19=$F$1,Inputs!GC19,$F19*N(CJ19)),$F19*N(CJ19)*avg_hrs)</f>
        <v>0</v>
      </c>
      <c r="GD19" s="232">
        <f>IF(OR($C19="Non-Labour",$C19="Labour-related"),IF(Inputs!$GT19=$F$1,Inputs!GD19,$F19*N(CK19)),$F19*N(CK19)*avg_hrs)</f>
        <v>0</v>
      </c>
      <c r="GE19" s="232">
        <f>IF(OR($C19="Non-Labour",$C19="Labour-related"),IF(Inputs!$GT19=$F$1,Inputs!GE19,$F19*N(CL19)),$F19*N(CL19)*avg_hrs)</f>
        <v>0</v>
      </c>
      <c r="GF19" s="232">
        <f>IF(OR($C19="Non-Labour",$C19="Labour-related"),IF(Inputs!$GT19=$F$1,Inputs!GF19,$F19*N(CM19)),$F19*N(CM19)*avg_hrs)</f>
        <v>0</v>
      </c>
      <c r="GG19" s="232">
        <f>IF(OR($C19="Non-Labour",$C19="Labour-related"),IF(Inputs!$GT19=$F$1,Inputs!GG19,$F19*N(CN19)),$F19*N(CN19)*avg_hrs)</f>
        <v>0</v>
      </c>
      <c r="GH19" s="232">
        <f>IF(OR($C19="Non-Labour",$C19="Labour-related"),IF(Inputs!$GT19=$F$1,Inputs!GH19,$F19*N(CO19)),$F19*N(CO19)*avg_hrs)</f>
        <v>0</v>
      </c>
      <c r="GI19" s="232">
        <f>IF(OR($C19="Non-Labour",$C19="Labour-related"),IF(Inputs!$GT19=$F$1,Inputs!GI19,$F19*N(CP19)),$F19*N(CP19)*avg_hrs)</f>
        <v>0</v>
      </c>
      <c r="GJ19" s="232">
        <f>IF(OR($C19="Non-Labour",$C19="Labour-related"),IF(Inputs!$GT19=$F$1,Inputs!GJ19,$F19*N(CQ19)),$F19*N(CQ19)*avg_hrs)</f>
        <v>0</v>
      </c>
      <c r="GK19" s="232">
        <f>IF(OR($C19="Non-Labour",$C19="Labour-related"),IF(Inputs!$GT19=$F$1,Inputs!GK19,$F19*N(CR19)),$F19*N(CR19)*avg_hrs)</f>
        <v>0</v>
      </c>
      <c r="GL19" s="232">
        <f>IF(OR($C19="Non-Labour",$C19="Labour-related"),IF(Inputs!$GT19=$F$1,Inputs!GL19,$F19*N(CS19)),$F19*N(CS19)*avg_hrs)</f>
        <v>0</v>
      </c>
      <c r="GM19" s="232">
        <f>IF(OR($C19="Non-Labour",$C19="Labour-related"),IF(Inputs!$GT19=$F$1,Inputs!GM19,$F19*N(CT19)),$F19*N(CT19)*avg_hrs)</f>
        <v>0</v>
      </c>
      <c r="GN19" s="232">
        <f>IF(OR($C19="Non-Labour",$C19="Labour-related"),IF(Inputs!$GT19=$F$1,Inputs!GN19,$F19*N(CU19)),$F19*N(CU19)*avg_hrs)</f>
        <v>0</v>
      </c>
      <c r="GO19" s="232">
        <f>IF(OR($C19="Non-Labour",$C19="Labour-related"),IF(Inputs!$GT19=$F$1,Inputs!GO19,$F19*N(CV19)),$F19*N(CV19)*avg_hrs)</f>
        <v>0</v>
      </c>
      <c r="GP19" s="232">
        <f>IF(OR($C19="Non-Labour",$C19="Labour-related"),IF(Inputs!$GT19=$F$1,Inputs!GP19,$F19*N(CW19)),$F19*N(CW19)*avg_hrs)</f>
        <v>0</v>
      </c>
      <c r="GQ19" s="232">
        <f>IF(OR($C19="Non-Labour",$C19="Labour-related"),IF(Inputs!$GT19=$F$1,Inputs!GQ19,$F19*N(CX19)),$F19*N(CX19)*avg_hrs)</f>
        <v>0</v>
      </c>
      <c r="GR19" s="232">
        <f>IF(OR($C19="Non-Labour",$C19="Labour-related"),IF(Inputs!$GT19=$F$1,Inputs!GR19,$F19*N(CY19)),$F19*N(CY19)*avg_hrs)</f>
        <v>0</v>
      </c>
      <c r="GT19" s="120" t="s">
        <v>207</v>
      </c>
      <c r="GU19" s="272"/>
      <c r="GV19" s="272"/>
      <c r="GW19" s="272"/>
      <c r="GX19" s="232">
        <f t="shared" si="2"/>
        <v>0</v>
      </c>
      <c r="GY19" s="232">
        <f t="shared" si="2"/>
        <v>343107.31457445287</v>
      </c>
      <c r="GZ19" s="232">
        <f t="shared" si="2"/>
        <v>213488.99573521529</v>
      </c>
      <c r="HA19" s="232">
        <f t="shared" si="3"/>
        <v>91495.283886520818</v>
      </c>
      <c r="HB19" s="232">
        <f t="shared" si="4"/>
        <v>91495.283886520818</v>
      </c>
      <c r="HC19" s="232">
        <f t="shared" si="4"/>
        <v>76246.069905434022</v>
      </c>
      <c r="HD19" s="232">
        <f t="shared" si="4"/>
        <v>0</v>
      </c>
      <c r="HE19" s="232">
        <f t="shared" si="4"/>
        <v>0</v>
      </c>
      <c r="HF19" s="232">
        <f t="shared" si="5"/>
        <v>815832.94798814377</v>
      </c>
    </row>
    <row r="20" spans="1:214" hidden="1" x14ac:dyDescent="0.2">
      <c r="A20" s="120" t="str">
        <f>Inputs!A20</f>
        <v>IT</v>
      </c>
      <c r="B20" s="120" t="str">
        <f>Inputs!B20</f>
        <v xml:space="preserve">Infrastrucutre Architect </v>
      </c>
      <c r="C20" s="120" t="str">
        <f>Inputs!C20</f>
        <v>Internal Labour</v>
      </c>
      <c r="D20" s="120" t="str">
        <f>Inputs!D20</f>
        <v>Technology Architecture</v>
      </c>
      <c r="E20" s="120" t="str">
        <f>Inputs!E20</f>
        <v>IT Support Analyst - Senior (IT Service Mgmt)</v>
      </c>
      <c r="F20" s="259">
        <f>IF(Inputs!$GT20=$F$1,Inputs!F20,
CHOOSE(MATCH(Inputs!$GT20,'Key assumptions'!$E$117:$E$119,0),'Key assumptions'!$H$117,'Key assumptions'!$H$118,'Key assumptions'!$H$119)*Inputs!F20)</f>
        <v>275.33303021406721</v>
      </c>
      <c r="G20" s="259">
        <f>IF(Inputs!$GT20=$F$1,Inputs!G20,
CHOOSE(MATCH(Inputs!$GT20,'Key assumptions'!$E$117:$E$119,0),'Key assumptions'!$H$117,'Key assumptions'!$H$118,'Key assumptions'!$H$119)*Inputs!G20)</f>
        <v>0</v>
      </c>
      <c r="H20" s="231">
        <f>Inputs!H20</f>
        <v>0</v>
      </c>
      <c r="I20" s="231">
        <f>Inputs!I20</f>
        <v>0</v>
      </c>
      <c r="J20" s="231">
        <f>Inputs!J20</f>
        <v>0</v>
      </c>
      <c r="K20" s="231">
        <f>Inputs!K20</f>
        <v>0</v>
      </c>
      <c r="L20" s="231">
        <f>Inputs!L20</f>
        <v>0</v>
      </c>
      <c r="M20" s="231">
        <f>Inputs!M20</f>
        <v>0</v>
      </c>
      <c r="N20" s="231">
        <f>Inputs!N20</f>
        <v>0</v>
      </c>
      <c r="O20" s="231">
        <f>Inputs!O20</f>
        <v>0</v>
      </c>
      <c r="P20" s="231">
        <f>Inputs!P20</f>
        <v>0</v>
      </c>
      <c r="Q20" s="231">
        <f>Inputs!Q20</f>
        <v>0</v>
      </c>
      <c r="R20" s="231">
        <f>Inputs!R20</f>
        <v>0</v>
      </c>
      <c r="S20" s="231">
        <f>Inputs!S20</f>
        <v>0</v>
      </c>
      <c r="T20" s="231">
        <f>Inputs!T20</f>
        <v>3.0769230769230771E-2</v>
      </c>
      <c r="U20" s="231">
        <f>Inputs!U20</f>
        <v>3.0769230769230771E-2</v>
      </c>
      <c r="V20" s="231">
        <f>Inputs!V20</f>
        <v>3.0769230769230771E-2</v>
      </c>
      <c r="W20" s="231">
        <f>Inputs!W20</f>
        <v>3.0769230769230771E-2</v>
      </c>
      <c r="X20" s="231">
        <f>Inputs!X20</f>
        <v>3.0769230769230771E-2</v>
      </c>
      <c r="Y20" s="231">
        <f>Inputs!Y20</f>
        <v>3.0769230769230771E-2</v>
      </c>
      <c r="Z20" s="231">
        <f>Inputs!Z20</f>
        <v>3.0769230769230771E-2</v>
      </c>
      <c r="AA20" s="231">
        <f>Inputs!AA20</f>
        <v>3.0769230769230771E-2</v>
      </c>
      <c r="AB20" s="231">
        <f>Inputs!AB20</f>
        <v>3.0769230769230771E-2</v>
      </c>
      <c r="AC20" s="231">
        <f>Inputs!AC20</f>
        <v>3.0769230769230771E-2</v>
      </c>
      <c r="AD20" s="231">
        <f>Inputs!AD20</f>
        <v>3.0769230769230771E-2</v>
      </c>
      <c r="AE20" s="231">
        <f>Inputs!AE20</f>
        <v>3.0769230769230771E-2</v>
      </c>
      <c r="AF20" s="231">
        <f>Inputs!AF20</f>
        <v>0.1538461538461538</v>
      </c>
      <c r="AG20" s="231">
        <f>Inputs!AG20</f>
        <v>0.1538461538461538</v>
      </c>
      <c r="AH20" s="231">
        <f>Inputs!AH20</f>
        <v>0.1538461538461538</v>
      </c>
      <c r="AI20" s="231">
        <f>Inputs!AI20</f>
        <v>0.1538461538461538</v>
      </c>
      <c r="AJ20" s="231">
        <f>Inputs!AJ20</f>
        <v>0.1538461538461538</v>
      </c>
      <c r="AK20" s="231">
        <f>Inputs!AK20</f>
        <v>0.1538461538461538</v>
      </c>
      <c r="AL20" s="231">
        <f>Inputs!AL20</f>
        <v>0.1538461538461538</v>
      </c>
      <c r="AM20" s="231">
        <f>Inputs!AM20</f>
        <v>0.1538461538461538</v>
      </c>
      <c r="AN20" s="231">
        <f>Inputs!AN20</f>
        <v>0.1538461538461538</v>
      </c>
      <c r="AO20" s="231">
        <f>Inputs!AO20</f>
        <v>0.1538461538461538</v>
      </c>
      <c r="AP20" s="231">
        <f>Inputs!AP20</f>
        <v>0.1538461538461538</v>
      </c>
      <c r="AQ20" s="231">
        <f>Inputs!AQ20</f>
        <v>0.1538461538461538</v>
      </c>
      <c r="AR20" s="231">
        <f>Inputs!AR20</f>
        <v>1.9230769230769232E-2</v>
      </c>
      <c r="AS20" s="231">
        <f>Inputs!AS20</f>
        <v>1.9230769230769232E-2</v>
      </c>
      <c r="AT20" s="231">
        <f>Inputs!AT20</f>
        <v>1.9230769230769232E-2</v>
      </c>
      <c r="AU20" s="231">
        <f>Inputs!AU20</f>
        <v>1.9230769230769232E-2</v>
      </c>
      <c r="AV20" s="231">
        <f>Inputs!AV20</f>
        <v>1.9230769230769232E-2</v>
      </c>
      <c r="AW20" s="231">
        <f>Inputs!AW20</f>
        <v>1.9230769230769232E-2</v>
      </c>
      <c r="AX20" s="231">
        <f>Inputs!AX20</f>
        <v>1.9230769230769232E-2</v>
      </c>
      <c r="AY20" s="231">
        <f>Inputs!AY20</f>
        <v>1.9230769230769232E-2</v>
      </c>
      <c r="AZ20" s="231">
        <f>Inputs!AZ20</f>
        <v>1.9230769230769232E-2</v>
      </c>
      <c r="BA20" s="231">
        <f>Inputs!BA20</f>
        <v>1.9230769230769232E-2</v>
      </c>
      <c r="BB20" s="231">
        <f>Inputs!BB20</f>
        <v>1.9230769230769232E-2</v>
      </c>
      <c r="BC20" s="231">
        <f>Inputs!BC20</f>
        <v>1.9230769230769232E-2</v>
      </c>
      <c r="BD20" s="231">
        <f>Inputs!BD20</f>
        <v>0</v>
      </c>
      <c r="BE20" s="231">
        <f>Inputs!BE20</f>
        <v>0</v>
      </c>
      <c r="BF20" s="231">
        <f>Inputs!BF20</f>
        <v>0</v>
      </c>
      <c r="BG20" s="231">
        <f>Inputs!BG20</f>
        <v>0</v>
      </c>
      <c r="BH20" s="231">
        <f>Inputs!BH20</f>
        <v>0</v>
      </c>
      <c r="BI20" s="231">
        <f>Inputs!BI20</f>
        <v>0</v>
      </c>
      <c r="BJ20" s="231">
        <f>Inputs!BJ20</f>
        <v>0</v>
      </c>
      <c r="BK20" s="231">
        <f>Inputs!BK20</f>
        <v>0</v>
      </c>
      <c r="BL20" s="231">
        <f>Inputs!BL20</f>
        <v>0</v>
      </c>
      <c r="BM20" s="231">
        <f>Inputs!BM20</f>
        <v>0</v>
      </c>
      <c r="BN20" s="231">
        <f>Inputs!BN20</f>
        <v>0</v>
      </c>
      <c r="BO20" s="231">
        <f>Inputs!BO20</f>
        <v>0</v>
      </c>
      <c r="BP20" s="231">
        <f>Inputs!BP20</f>
        <v>0</v>
      </c>
      <c r="BQ20" s="231">
        <f>Inputs!BQ20</f>
        <v>0</v>
      </c>
      <c r="BR20" s="231">
        <f>Inputs!BR20</f>
        <v>0</v>
      </c>
      <c r="BS20" s="231">
        <f>Inputs!BS20</f>
        <v>0</v>
      </c>
      <c r="BT20" s="231">
        <f>Inputs!BT20</f>
        <v>0</v>
      </c>
      <c r="BU20" s="231">
        <f>Inputs!BU20</f>
        <v>0</v>
      </c>
      <c r="BV20" s="231">
        <f>Inputs!BV20</f>
        <v>0</v>
      </c>
      <c r="BW20" s="231">
        <f>Inputs!BW20</f>
        <v>0</v>
      </c>
      <c r="BX20" s="231">
        <f>Inputs!BX20</f>
        <v>0</v>
      </c>
      <c r="BY20" s="231">
        <f>Inputs!BY20</f>
        <v>0</v>
      </c>
      <c r="BZ20" s="231">
        <f>Inputs!BZ20</f>
        <v>0</v>
      </c>
      <c r="CA20" s="231">
        <f>Inputs!CA20</f>
        <v>0</v>
      </c>
      <c r="CB20" s="231">
        <f>Inputs!CB20</f>
        <v>0</v>
      </c>
      <c r="CC20" s="231">
        <f>Inputs!CC20</f>
        <v>0</v>
      </c>
      <c r="CD20" s="231">
        <f>Inputs!CD20</f>
        <v>0</v>
      </c>
      <c r="CE20" s="231">
        <f>Inputs!CE20</f>
        <v>0</v>
      </c>
      <c r="CF20" s="231">
        <f>Inputs!CF20</f>
        <v>0</v>
      </c>
      <c r="CG20" s="231">
        <f>Inputs!CG20</f>
        <v>0</v>
      </c>
      <c r="CH20" s="231">
        <f>Inputs!CH20</f>
        <v>0</v>
      </c>
      <c r="CI20" s="231">
        <f>Inputs!CI20</f>
        <v>0</v>
      </c>
      <c r="CJ20" s="231">
        <f>Inputs!CJ20</f>
        <v>0</v>
      </c>
      <c r="CK20" s="231">
        <f>Inputs!CK20</f>
        <v>0</v>
      </c>
      <c r="CL20" s="231">
        <f>Inputs!CL20</f>
        <v>0</v>
      </c>
      <c r="CM20" s="231">
        <f>Inputs!CM20</f>
        <v>0</v>
      </c>
      <c r="CN20" s="231">
        <f>Inputs!CN20</f>
        <v>0</v>
      </c>
      <c r="CO20" s="231">
        <f>Inputs!CO20</f>
        <v>0</v>
      </c>
      <c r="CP20" s="231">
        <f>Inputs!CP20</f>
        <v>0</v>
      </c>
      <c r="CQ20" s="231">
        <f>Inputs!CQ20</f>
        <v>0</v>
      </c>
      <c r="CR20" s="231">
        <f>Inputs!CR20</f>
        <v>0</v>
      </c>
      <c r="CS20" s="231">
        <f>Inputs!CS20</f>
        <v>0</v>
      </c>
      <c r="CT20" s="231">
        <f>Inputs!CT20</f>
        <v>0</v>
      </c>
      <c r="CU20" s="231">
        <f>Inputs!CU20</f>
        <v>0</v>
      </c>
      <c r="CV20" s="231">
        <f>Inputs!CV20</f>
        <v>0</v>
      </c>
      <c r="CW20" s="231">
        <f>Inputs!CW20</f>
        <v>0</v>
      </c>
      <c r="CX20" s="231">
        <f>Inputs!CX20</f>
        <v>0</v>
      </c>
      <c r="CY20" s="231">
        <f>Inputs!CY20</f>
        <v>0</v>
      </c>
      <c r="DA20" s="232">
        <f>IF(OR($C20="Non-Labour",$C20="Labour-related"),IF(Inputs!$GT20=$F$1,Inputs!DA20,$F20*N(H20)),$F20*N(H20)*avg_hrs)</f>
        <v>0</v>
      </c>
      <c r="DB20" s="232">
        <f>IF(OR($C20="Non-Labour",$C20="Labour-related"),IF(Inputs!$GT20=$F$1,Inputs!DB20,$F20*N(I20)),$F20*N(I20)*avg_hrs)</f>
        <v>0</v>
      </c>
      <c r="DC20" s="232">
        <f>IF(OR($C20="Non-Labour",$C20="Labour-related"),IF(Inputs!$GT20=$F$1,Inputs!DC20,$F20*N(J20)),$F20*N(J20)*avg_hrs)</f>
        <v>0</v>
      </c>
      <c r="DD20" s="232">
        <f>IF(OR($C20="Non-Labour",$C20="Labour-related"),IF(Inputs!$GT20=$F$1,Inputs!DD20,$F20*N(K20)),$F20*N(K20)*avg_hrs)</f>
        <v>0</v>
      </c>
      <c r="DE20" s="232">
        <f>IF(OR($C20="Non-Labour",$C20="Labour-related"),IF(Inputs!$GT20=$F$1,Inputs!DE20,$F20*N(L20)),$F20*N(L20)*avg_hrs)</f>
        <v>0</v>
      </c>
      <c r="DF20" s="232">
        <f>IF(OR($C20="Non-Labour",$C20="Labour-related"),IF(Inputs!$GT20=$F$1,Inputs!DF20,$F20*N(M20)),$F20*N(M20)*avg_hrs)</f>
        <v>0</v>
      </c>
      <c r="DG20" s="232">
        <f>IF(OR($C20="Non-Labour",$C20="Labour-related"),IF(Inputs!$GT20=$F$1,Inputs!DG20,$F20*N(N20)),$F20*N(N20)*avg_hrs)</f>
        <v>0</v>
      </c>
      <c r="DH20" s="232">
        <f>IF(OR($C20="Non-Labour",$C20="Labour-related"),IF(Inputs!$GT20=$F$1,Inputs!DH20,$F20*N(O20)),$F20*N(O20)*avg_hrs)</f>
        <v>0</v>
      </c>
      <c r="DI20" s="232">
        <f>IF(OR($C20="Non-Labour",$C20="Labour-related"),IF(Inputs!$GT20=$F$1,Inputs!DI20,$F20*N(P20)),$F20*N(P20)*avg_hrs)</f>
        <v>0</v>
      </c>
      <c r="DJ20" s="232">
        <f>IF(OR($C20="Non-Labour",$C20="Labour-related"),IF(Inputs!$GT20=$F$1,Inputs!DJ20,$F20*N(Q20)),$F20*N(Q20)*avg_hrs)</f>
        <v>0</v>
      </c>
      <c r="DK20" s="232">
        <f>IF(OR($C20="Non-Labour",$C20="Labour-related"),IF(Inputs!$GT20=$F$1,Inputs!DK20,$F20*N(R20)),$F20*N(R20)*avg_hrs)</f>
        <v>0</v>
      </c>
      <c r="DL20" s="232">
        <f>IF(OR($C20="Non-Labour",$C20="Labour-related"),IF(Inputs!$GT20=$F$1,Inputs!DL20,$F20*N(S20)),$F20*N(S20)*avg_hrs)</f>
        <v>0</v>
      </c>
      <c r="DM20" s="232">
        <f>IF(OR($C20="Non-Labour",$C20="Labour-related"),IF(Inputs!$GT20=$F$1,Inputs!DM20,$F20*N(T20)),$F20*N(T20)*avg_hrs)</f>
        <v>1270.7678317572334</v>
      </c>
      <c r="DN20" s="232">
        <f>IF(OR($C20="Non-Labour",$C20="Labour-related"),IF(Inputs!$GT20=$F$1,Inputs!DN20,$F20*N(U20)),$F20*N(U20)*avg_hrs)</f>
        <v>1270.7678317572334</v>
      </c>
      <c r="DO20" s="232">
        <f>IF(OR($C20="Non-Labour",$C20="Labour-related"),IF(Inputs!$GT20=$F$1,Inputs!DO20,$F20*N(V20)),$F20*N(V20)*avg_hrs)</f>
        <v>1270.7678317572334</v>
      </c>
      <c r="DP20" s="232">
        <f>IF(OR($C20="Non-Labour",$C20="Labour-related"),IF(Inputs!$GT20=$F$1,Inputs!DP20,$F20*N(W20)),$F20*N(W20)*avg_hrs)</f>
        <v>1270.7678317572334</v>
      </c>
      <c r="DQ20" s="232">
        <f>IF(OR($C20="Non-Labour",$C20="Labour-related"),IF(Inputs!$GT20=$F$1,Inputs!DQ20,$F20*N(X20)),$F20*N(X20)*avg_hrs)</f>
        <v>1270.7678317572334</v>
      </c>
      <c r="DR20" s="232">
        <f>IF(OR($C20="Non-Labour",$C20="Labour-related"),IF(Inputs!$GT20=$F$1,Inputs!DR20,$F20*N(Y20)),$F20*N(Y20)*avg_hrs)</f>
        <v>1270.7678317572334</v>
      </c>
      <c r="DS20" s="232">
        <f>IF(OR($C20="Non-Labour",$C20="Labour-related"),IF(Inputs!$GT20=$F$1,Inputs!DS20,$F20*N(Z20)),$F20*N(Z20)*avg_hrs)</f>
        <v>1270.7678317572334</v>
      </c>
      <c r="DT20" s="232">
        <f>IF(OR($C20="Non-Labour",$C20="Labour-related"),IF(Inputs!$GT20=$F$1,Inputs!DT20,$F20*N(AA20)),$F20*N(AA20)*avg_hrs)</f>
        <v>1270.7678317572334</v>
      </c>
      <c r="DU20" s="232">
        <f>IF(OR($C20="Non-Labour",$C20="Labour-related"),IF(Inputs!$GT20=$F$1,Inputs!DU20,$F20*N(AB20)),$F20*N(AB20)*avg_hrs)</f>
        <v>1270.7678317572334</v>
      </c>
      <c r="DV20" s="232">
        <f>IF(OR($C20="Non-Labour",$C20="Labour-related"),IF(Inputs!$GT20=$F$1,Inputs!DV20,$F20*N(AC20)),$F20*N(AC20)*avg_hrs)</f>
        <v>1270.7678317572334</v>
      </c>
      <c r="DW20" s="232">
        <f>IF(OR($C20="Non-Labour",$C20="Labour-related"),IF(Inputs!$GT20=$F$1,Inputs!DW20,$F20*N(AD20)),$F20*N(AD20)*avg_hrs)</f>
        <v>1270.7678317572334</v>
      </c>
      <c r="DX20" s="232">
        <f>IF(OR($C20="Non-Labour",$C20="Labour-related"),IF(Inputs!$GT20=$F$1,Inputs!DX20,$F20*N(AE20)),$F20*N(AE20)*avg_hrs)</f>
        <v>1270.7678317572334</v>
      </c>
      <c r="DY20" s="232">
        <f>IF(OR($C20="Non-Labour",$C20="Labour-related"),IF(Inputs!$GT20=$F$1,Inputs!DY20,$F20*N(AF20)),$F20*N(AF20)*avg_hrs)</f>
        <v>6353.8391587861643</v>
      </c>
      <c r="DZ20" s="232">
        <f>IF(OR($C20="Non-Labour",$C20="Labour-related"),IF(Inputs!$GT20=$F$1,Inputs!DZ20,$F20*N(AG20)),$F20*N(AG20)*avg_hrs)</f>
        <v>6353.8391587861643</v>
      </c>
      <c r="EA20" s="232">
        <f>IF(OR($C20="Non-Labour",$C20="Labour-related"),IF(Inputs!$GT20=$F$1,Inputs!EA20,$F20*N(AH20)),$F20*N(AH20)*avg_hrs)</f>
        <v>6353.8391587861643</v>
      </c>
      <c r="EB20" s="232">
        <f>IF(OR($C20="Non-Labour",$C20="Labour-related"),IF(Inputs!$GT20=$F$1,Inputs!EB20,$F20*N(AI20)),$F20*N(AI20)*avg_hrs)</f>
        <v>6353.8391587861643</v>
      </c>
      <c r="EC20" s="232">
        <f>IF(OR($C20="Non-Labour",$C20="Labour-related"),IF(Inputs!$GT20=$F$1,Inputs!EC20,$F20*N(AJ20)),$F20*N(AJ20)*avg_hrs)</f>
        <v>6353.8391587861643</v>
      </c>
      <c r="ED20" s="232">
        <f>IF(OR($C20="Non-Labour",$C20="Labour-related"),IF(Inputs!$GT20=$F$1,Inputs!ED20,$F20*N(AK20)),$F20*N(AK20)*avg_hrs)</f>
        <v>6353.8391587861643</v>
      </c>
      <c r="EE20" s="232">
        <f>IF(OR($C20="Non-Labour",$C20="Labour-related"),IF(Inputs!$GT20=$F$1,Inputs!EE20,$F20*N(AL20)),$F20*N(AL20)*avg_hrs)</f>
        <v>6353.8391587861643</v>
      </c>
      <c r="EF20" s="232">
        <f>IF(OR($C20="Non-Labour",$C20="Labour-related"),IF(Inputs!$GT20=$F$1,Inputs!EF20,$F20*N(AM20)),$F20*N(AM20)*avg_hrs)</f>
        <v>6353.8391587861643</v>
      </c>
      <c r="EG20" s="232">
        <f>IF(OR($C20="Non-Labour",$C20="Labour-related"),IF(Inputs!$GT20=$F$1,Inputs!EG20,$F20*N(AN20)),$F20*N(AN20)*avg_hrs)</f>
        <v>6353.8391587861643</v>
      </c>
      <c r="EH20" s="232">
        <f>IF(OR($C20="Non-Labour",$C20="Labour-related"),IF(Inputs!$GT20=$F$1,Inputs!EH20,$F20*N(AO20)),$F20*N(AO20)*avg_hrs)</f>
        <v>6353.8391587861643</v>
      </c>
      <c r="EI20" s="232">
        <f>IF(OR($C20="Non-Labour",$C20="Labour-related"),IF(Inputs!$GT20=$F$1,Inputs!EI20,$F20*N(AP20)),$F20*N(AP20)*avg_hrs)</f>
        <v>6353.8391587861643</v>
      </c>
      <c r="EJ20" s="232">
        <f>IF(OR($C20="Non-Labour",$C20="Labour-related"),IF(Inputs!$GT20=$F$1,Inputs!EJ20,$F20*N(AQ20)),$F20*N(AQ20)*avg_hrs)</f>
        <v>6353.8391587861643</v>
      </c>
      <c r="EK20" s="232">
        <f>IF(OR($C20="Non-Labour",$C20="Labour-related"),IF(Inputs!$GT20=$F$1,Inputs!EK20,$F20*N(AR20)),$F20*N(AR20)*avg_hrs)</f>
        <v>794.22989484827076</v>
      </c>
      <c r="EL20" s="232">
        <f>IF(OR($C20="Non-Labour",$C20="Labour-related"),IF(Inputs!$GT20=$F$1,Inputs!EL20,$F20*N(AS20)),$F20*N(AS20)*avg_hrs)</f>
        <v>794.22989484827076</v>
      </c>
      <c r="EM20" s="232">
        <f>IF(OR($C20="Non-Labour",$C20="Labour-related"),IF(Inputs!$GT20=$F$1,Inputs!EM20,$F20*N(AT20)),$F20*N(AT20)*avg_hrs)</f>
        <v>794.22989484827076</v>
      </c>
      <c r="EN20" s="232">
        <f>IF(OR($C20="Non-Labour",$C20="Labour-related"),IF(Inputs!$GT20=$F$1,Inputs!EN20,$F20*N(AU20)),$F20*N(AU20)*avg_hrs)</f>
        <v>794.22989484827076</v>
      </c>
      <c r="EO20" s="232">
        <f>IF(OR($C20="Non-Labour",$C20="Labour-related"),IF(Inputs!$GT20=$F$1,Inputs!EO20,$F20*N(AV20)),$F20*N(AV20)*avg_hrs)</f>
        <v>794.22989484827076</v>
      </c>
      <c r="EP20" s="232">
        <f>IF(OR($C20="Non-Labour",$C20="Labour-related"),IF(Inputs!$GT20=$F$1,Inputs!EP20,$F20*N(AW20)),$F20*N(AW20)*avg_hrs)</f>
        <v>794.22989484827076</v>
      </c>
      <c r="EQ20" s="232">
        <f>IF(OR($C20="Non-Labour",$C20="Labour-related"),IF(Inputs!$GT20=$F$1,Inputs!EQ20,$F20*N(AX20)),$F20*N(AX20)*avg_hrs)</f>
        <v>794.22989484827076</v>
      </c>
      <c r="ER20" s="232">
        <f>IF(OR($C20="Non-Labour",$C20="Labour-related"),IF(Inputs!$GT20=$F$1,Inputs!ER20,$F20*N(AY20)),$F20*N(AY20)*avg_hrs)</f>
        <v>794.22989484827076</v>
      </c>
      <c r="ES20" s="232">
        <f>IF(OR($C20="Non-Labour",$C20="Labour-related"),IF(Inputs!$GT20=$F$1,Inputs!ES20,$F20*N(AZ20)),$F20*N(AZ20)*avg_hrs)</f>
        <v>794.22989484827076</v>
      </c>
      <c r="ET20" s="232">
        <f>IF(OR($C20="Non-Labour",$C20="Labour-related"),IF(Inputs!$GT20=$F$1,Inputs!ET20,$F20*N(BA20)),$F20*N(BA20)*avg_hrs)</f>
        <v>794.22989484827076</v>
      </c>
      <c r="EU20" s="232">
        <f>IF(OR($C20="Non-Labour",$C20="Labour-related"),IF(Inputs!$GT20=$F$1,Inputs!EU20,$F20*N(BB20)),$F20*N(BB20)*avg_hrs)</f>
        <v>794.22989484827076</v>
      </c>
      <c r="EV20" s="232">
        <f>IF(OR($C20="Non-Labour",$C20="Labour-related"),IF(Inputs!$GT20=$F$1,Inputs!EV20,$F20*N(BC20)),$F20*N(BC20)*avg_hrs)</f>
        <v>794.22989484827076</v>
      </c>
      <c r="EW20" s="232">
        <f>IF(OR($C20="Non-Labour",$C20="Labour-related"),IF(Inputs!$GT20=$F$1,Inputs!EW20,$F20*N(BD20)),$F20*N(BD20)*avg_hrs)</f>
        <v>0</v>
      </c>
      <c r="EX20" s="232">
        <f>IF(OR($C20="Non-Labour",$C20="Labour-related"),IF(Inputs!$GT20=$F$1,Inputs!EX20,$F20*N(BE20)),$F20*N(BE20)*avg_hrs)</f>
        <v>0</v>
      </c>
      <c r="EY20" s="232">
        <f>IF(OR($C20="Non-Labour",$C20="Labour-related"),IF(Inputs!$GT20=$F$1,Inputs!EY20,$F20*N(BF20)),$F20*N(BF20)*avg_hrs)</f>
        <v>0</v>
      </c>
      <c r="EZ20" s="232">
        <f>IF(OR($C20="Non-Labour",$C20="Labour-related"),IF(Inputs!$GT20=$F$1,Inputs!EZ20,$F20*N(BG20)),$F20*N(BG20)*avg_hrs)</f>
        <v>0</v>
      </c>
      <c r="FA20" s="232">
        <f>IF(OR($C20="Non-Labour",$C20="Labour-related"),IF(Inputs!$GT20=$F$1,Inputs!FA20,$F20*N(BH20)),$F20*N(BH20)*avg_hrs)</f>
        <v>0</v>
      </c>
      <c r="FB20" s="232">
        <f>IF(OR($C20="Non-Labour",$C20="Labour-related"),IF(Inputs!$GT20=$F$1,Inputs!FB20,$F20*N(BI20)),$F20*N(BI20)*avg_hrs)</f>
        <v>0</v>
      </c>
      <c r="FC20" s="232">
        <f>IF(OR($C20="Non-Labour",$C20="Labour-related"),IF(Inputs!$GT20=$F$1,Inputs!FC20,$F20*N(BJ20)),$F20*N(BJ20)*avg_hrs)</f>
        <v>0</v>
      </c>
      <c r="FD20" s="232">
        <f>IF(OR($C20="Non-Labour",$C20="Labour-related"),IF(Inputs!$GT20=$F$1,Inputs!FD20,$F20*N(BK20)),$F20*N(BK20)*avg_hrs)</f>
        <v>0</v>
      </c>
      <c r="FE20" s="232">
        <f>IF(OR($C20="Non-Labour",$C20="Labour-related"),IF(Inputs!$GT20=$F$1,Inputs!FE20,$F20*N(BL20)),$F20*N(BL20)*avg_hrs)</f>
        <v>0</v>
      </c>
      <c r="FF20" s="232">
        <f>IF(OR($C20="Non-Labour",$C20="Labour-related"),IF(Inputs!$GT20=$F$1,Inputs!FF20,$F20*N(BM20)),$F20*N(BM20)*avg_hrs)</f>
        <v>0</v>
      </c>
      <c r="FG20" s="232">
        <f>IF(OR($C20="Non-Labour",$C20="Labour-related"),IF(Inputs!$GT20=$F$1,Inputs!FG20,$F20*N(BN20)),$F20*N(BN20)*avg_hrs)</f>
        <v>0</v>
      </c>
      <c r="FH20" s="232">
        <f>IF(OR($C20="Non-Labour",$C20="Labour-related"),IF(Inputs!$GT20=$F$1,Inputs!FH20,$F20*N(BO20)),$F20*N(BO20)*avg_hrs)</f>
        <v>0</v>
      </c>
      <c r="FI20" s="232">
        <f>IF(OR($C20="Non-Labour",$C20="Labour-related"),IF(Inputs!$GT20=$F$1,Inputs!FI20,$F20*N(BP20)),$F20*N(BP20)*avg_hrs)</f>
        <v>0</v>
      </c>
      <c r="FJ20" s="232">
        <f>IF(OR($C20="Non-Labour",$C20="Labour-related"),IF(Inputs!$GT20=$F$1,Inputs!FJ20,$F20*N(BQ20)),$F20*N(BQ20)*avg_hrs)</f>
        <v>0</v>
      </c>
      <c r="FK20" s="232">
        <f>IF(OR($C20="Non-Labour",$C20="Labour-related"),IF(Inputs!$GT20=$F$1,Inputs!FK20,$F20*N(BR20)),$F20*N(BR20)*avg_hrs)</f>
        <v>0</v>
      </c>
      <c r="FL20" s="232">
        <f>IF(OR($C20="Non-Labour",$C20="Labour-related"),IF(Inputs!$GT20=$F$1,Inputs!FL20,$F20*N(BS20)),$F20*N(BS20)*avg_hrs)</f>
        <v>0</v>
      </c>
      <c r="FM20" s="232">
        <f>IF(OR($C20="Non-Labour",$C20="Labour-related"),IF(Inputs!$GT20=$F$1,Inputs!FM20,$F20*N(BT20)),$F20*N(BT20)*avg_hrs)</f>
        <v>0</v>
      </c>
      <c r="FN20" s="232">
        <f>IF(OR($C20="Non-Labour",$C20="Labour-related"),IF(Inputs!$GT20=$F$1,Inputs!FN20,$F20*N(BU20)),$F20*N(BU20)*avg_hrs)</f>
        <v>0</v>
      </c>
      <c r="FO20" s="232">
        <f>IF(OR($C20="Non-Labour",$C20="Labour-related"),IF(Inputs!$GT20=$F$1,Inputs!FO20,$F20*N(BV20)),$F20*N(BV20)*avg_hrs)</f>
        <v>0</v>
      </c>
      <c r="FP20" s="232">
        <f>IF(OR($C20="Non-Labour",$C20="Labour-related"),IF(Inputs!$GT20=$F$1,Inputs!FP20,$F20*N(BW20)),$F20*N(BW20)*avg_hrs)</f>
        <v>0</v>
      </c>
      <c r="FQ20" s="232">
        <f>IF(OR($C20="Non-Labour",$C20="Labour-related"),IF(Inputs!$GT20=$F$1,Inputs!FQ20,$F20*N(BX20)),$F20*N(BX20)*avg_hrs)</f>
        <v>0</v>
      </c>
      <c r="FR20" s="232">
        <f>IF(OR($C20="Non-Labour",$C20="Labour-related"),IF(Inputs!$GT20=$F$1,Inputs!FR20,$F20*N(BY20)),$F20*N(BY20)*avg_hrs)</f>
        <v>0</v>
      </c>
      <c r="FS20" s="232">
        <f>IF(OR($C20="Non-Labour",$C20="Labour-related"),IF(Inputs!$GT20=$F$1,Inputs!FS20,$F20*N(BZ20)),$F20*N(BZ20)*avg_hrs)</f>
        <v>0</v>
      </c>
      <c r="FT20" s="232">
        <f>IF(OR($C20="Non-Labour",$C20="Labour-related"),IF(Inputs!$GT20=$F$1,Inputs!FT20,$F20*N(CA20)),$F20*N(CA20)*avg_hrs)</f>
        <v>0</v>
      </c>
      <c r="FU20" s="232">
        <f>IF(OR($C20="Non-Labour",$C20="Labour-related"),IF(Inputs!$GT20=$F$1,Inputs!FU20,$F20*N(CB20)),$F20*N(CB20)*avg_hrs)</f>
        <v>0</v>
      </c>
      <c r="FV20" s="232">
        <f>IF(OR($C20="Non-Labour",$C20="Labour-related"),IF(Inputs!$GT20=$F$1,Inputs!FV20,$F20*N(CC20)),$F20*N(CC20)*avg_hrs)</f>
        <v>0</v>
      </c>
      <c r="FW20" s="232">
        <f>IF(OR($C20="Non-Labour",$C20="Labour-related"),IF(Inputs!$GT20=$F$1,Inputs!FW20,$F20*N(CD20)),$F20*N(CD20)*avg_hrs)</f>
        <v>0</v>
      </c>
      <c r="FX20" s="232">
        <f>IF(OR($C20="Non-Labour",$C20="Labour-related"),IF(Inputs!$GT20=$F$1,Inputs!FX20,$F20*N(CE20)),$F20*N(CE20)*avg_hrs)</f>
        <v>0</v>
      </c>
      <c r="FY20" s="232">
        <f>IF(OR($C20="Non-Labour",$C20="Labour-related"),IF(Inputs!$GT20=$F$1,Inputs!FY20,$F20*N(CF20)),$F20*N(CF20)*avg_hrs)</f>
        <v>0</v>
      </c>
      <c r="FZ20" s="232">
        <f>IF(OR($C20="Non-Labour",$C20="Labour-related"),IF(Inputs!$GT20=$F$1,Inputs!FZ20,$F20*N(CG20)),$F20*N(CG20)*avg_hrs)</f>
        <v>0</v>
      </c>
      <c r="GA20" s="232">
        <f>IF(OR($C20="Non-Labour",$C20="Labour-related"),IF(Inputs!$GT20=$F$1,Inputs!GA20,$F20*N(CH20)),$F20*N(CH20)*avg_hrs)</f>
        <v>0</v>
      </c>
      <c r="GB20" s="232">
        <f>IF(OR($C20="Non-Labour",$C20="Labour-related"),IF(Inputs!$GT20=$F$1,Inputs!GB20,$F20*N(CI20)),$F20*N(CI20)*avg_hrs)</f>
        <v>0</v>
      </c>
      <c r="GC20" s="232">
        <f>IF(OR($C20="Non-Labour",$C20="Labour-related"),IF(Inputs!$GT20=$F$1,Inputs!GC20,$F20*N(CJ20)),$F20*N(CJ20)*avg_hrs)</f>
        <v>0</v>
      </c>
      <c r="GD20" s="232">
        <f>IF(OR($C20="Non-Labour",$C20="Labour-related"),IF(Inputs!$GT20=$F$1,Inputs!GD20,$F20*N(CK20)),$F20*N(CK20)*avg_hrs)</f>
        <v>0</v>
      </c>
      <c r="GE20" s="232">
        <f>IF(OR($C20="Non-Labour",$C20="Labour-related"),IF(Inputs!$GT20=$F$1,Inputs!GE20,$F20*N(CL20)),$F20*N(CL20)*avg_hrs)</f>
        <v>0</v>
      </c>
      <c r="GF20" s="232">
        <f>IF(OR($C20="Non-Labour",$C20="Labour-related"),IF(Inputs!$GT20=$F$1,Inputs!GF20,$F20*N(CM20)),$F20*N(CM20)*avg_hrs)</f>
        <v>0</v>
      </c>
      <c r="GG20" s="232">
        <f>IF(OR($C20="Non-Labour",$C20="Labour-related"),IF(Inputs!$GT20=$F$1,Inputs!GG20,$F20*N(CN20)),$F20*N(CN20)*avg_hrs)</f>
        <v>0</v>
      </c>
      <c r="GH20" s="232">
        <f>IF(OR($C20="Non-Labour",$C20="Labour-related"),IF(Inputs!$GT20=$F$1,Inputs!GH20,$F20*N(CO20)),$F20*N(CO20)*avg_hrs)</f>
        <v>0</v>
      </c>
      <c r="GI20" s="232">
        <f>IF(OR($C20="Non-Labour",$C20="Labour-related"),IF(Inputs!$GT20=$F$1,Inputs!GI20,$F20*N(CP20)),$F20*N(CP20)*avg_hrs)</f>
        <v>0</v>
      </c>
      <c r="GJ20" s="232">
        <f>IF(OR($C20="Non-Labour",$C20="Labour-related"),IF(Inputs!$GT20=$F$1,Inputs!GJ20,$F20*N(CQ20)),$F20*N(CQ20)*avg_hrs)</f>
        <v>0</v>
      </c>
      <c r="GK20" s="232">
        <f>IF(OR($C20="Non-Labour",$C20="Labour-related"),IF(Inputs!$GT20=$F$1,Inputs!GK20,$F20*N(CR20)),$F20*N(CR20)*avg_hrs)</f>
        <v>0</v>
      </c>
      <c r="GL20" s="232">
        <f>IF(OR($C20="Non-Labour",$C20="Labour-related"),IF(Inputs!$GT20=$F$1,Inputs!GL20,$F20*N(CS20)),$F20*N(CS20)*avg_hrs)</f>
        <v>0</v>
      </c>
      <c r="GM20" s="232">
        <f>IF(OR($C20="Non-Labour",$C20="Labour-related"),IF(Inputs!$GT20=$F$1,Inputs!GM20,$F20*N(CT20)),$F20*N(CT20)*avg_hrs)</f>
        <v>0</v>
      </c>
      <c r="GN20" s="232">
        <f>IF(OR($C20="Non-Labour",$C20="Labour-related"),IF(Inputs!$GT20=$F$1,Inputs!GN20,$F20*N(CU20)),$F20*N(CU20)*avg_hrs)</f>
        <v>0</v>
      </c>
      <c r="GO20" s="232">
        <f>IF(OR($C20="Non-Labour",$C20="Labour-related"),IF(Inputs!$GT20=$F$1,Inputs!GO20,$F20*N(CV20)),$F20*N(CV20)*avg_hrs)</f>
        <v>0</v>
      </c>
      <c r="GP20" s="232">
        <f>IF(OR($C20="Non-Labour",$C20="Labour-related"),IF(Inputs!$GT20=$F$1,Inputs!GP20,$F20*N(CW20)),$F20*N(CW20)*avg_hrs)</f>
        <v>0</v>
      </c>
      <c r="GQ20" s="232">
        <f>IF(OR($C20="Non-Labour",$C20="Labour-related"),IF(Inputs!$GT20=$F$1,Inputs!GQ20,$F20*N(CX20)),$F20*N(CX20)*avg_hrs)</f>
        <v>0</v>
      </c>
      <c r="GR20" s="232">
        <f>IF(OR($C20="Non-Labour",$C20="Labour-related"),IF(Inputs!$GT20=$F$1,Inputs!GR20,$F20*N(CY20)),$F20*N(CY20)*avg_hrs)</f>
        <v>0</v>
      </c>
      <c r="GT20" s="120" t="s">
        <v>207</v>
      </c>
      <c r="GU20" s="272"/>
      <c r="GV20" s="272"/>
      <c r="GW20" s="272"/>
      <c r="GX20" s="232">
        <f t="shared" si="2"/>
        <v>0</v>
      </c>
      <c r="GY20" s="232">
        <f t="shared" si="2"/>
        <v>15249.213981086801</v>
      </c>
      <c r="GZ20" s="232">
        <f t="shared" si="2"/>
        <v>76246.069905433964</v>
      </c>
      <c r="HA20" s="232">
        <f t="shared" ref="HA20:HA51" si="6">SUMIF($DA$1:$GR$1,HA$2,$DA20:$GR20)</f>
        <v>9530.7587381792509</v>
      </c>
      <c r="HB20" s="232">
        <f t="shared" si="4"/>
        <v>0</v>
      </c>
      <c r="HC20" s="232">
        <f t="shared" si="4"/>
        <v>0</v>
      </c>
      <c r="HD20" s="232">
        <f t="shared" si="4"/>
        <v>0</v>
      </c>
      <c r="HE20" s="232">
        <f t="shared" si="4"/>
        <v>0</v>
      </c>
      <c r="HF20" s="232">
        <f t="shared" si="5"/>
        <v>101026.04262470001</v>
      </c>
    </row>
    <row r="21" spans="1:214" hidden="1" x14ac:dyDescent="0.2">
      <c r="A21" s="120" t="str">
        <f>Inputs!A21</f>
        <v>IT</v>
      </c>
      <c r="B21" s="120" t="str">
        <f>Inputs!B21</f>
        <v xml:space="preserve">Security Architect </v>
      </c>
      <c r="C21" s="120" t="str">
        <f>Inputs!C21</f>
        <v>Internal Labour</v>
      </c>
      <c r="D21" s="120" t="str">
        <f>Inputs!D21</f>
        <v>Technology Architecture</v>
      </c>
      <c r="E21" s="120" t="str">
        <f>Inputs!E21</f>
        <v>IT Support Analyst - Senior (IT Service Mgmt)</v>
      </c>
      <c r="F21" s="259">
        <f>IF(Inputs!$GT21=$F$1,Inputs!F21,
CHOOSE(MATCH(Inputs!$GT21,'Key assumptions'!$E$117:$E$119,0),'Key assumptions'!$H$117,'Key assumptions'!$H$118,'Key assumptions'!$H$119)*Inputs!F21)</f>
        <v>275.33303021406721</v>
      </c>
      <c r="G21" s="259">
        <f>IF(Inputs!$GT21=$F$1,Inputs!G21,
CHOOSE(MATCH(Inputs!$GT21,'Key assumptions'!$E$117:$E$119,0),'Key assumptions'!$H$117,'Key assumptions'!$H$118,'Key assumptions'!$H$119)*Inputs!G21)</f>
        <v>0</v>
      </c>
      <c r="H21" s="231">
        <f>Inputs!H21</f>
        <v>0</v>
      </c>
      <c r="I21" s="231">
        <f>Inputs!I21</f>
        <v>0</v>
      </c>
      <c r="J21" s="231">
        <f>Inputs!J21</f>
        <v>0</v>
      </c>
      <c r="K21" s="231">
        <f>Inputs!K21</f>
        <v>0</v>
      </c>
      <c r="L21" s="231">
        <f>Inputs!L21</f>
        <v>0</v>
      </c>
      <c r="M21" s="231">
        <f>Inputs!M21</f>
        <v>0</v>
      </c>
      <c r="N21" s="231">
        <f>Inputs!N21</f>
        <v>0</v>
      </c>
      <c r="O21" s="231">
        <f>Inputs!O21</f>
        <v>0</v>
      </c>
      <c r="P21" s="231">
        <f>Inputs!P21</f>
        <v>0</v>
      </c>
      <c r="Q21" s="231">
        <f>Inputs!Q21</f>
        <v>0</v>
      </c>
      <c r="R21" s="231">
        <f>Inputs!R21</f>
        <v>0</v>
      </c>
      <c r="S21" s="231">
        <f>Inputs!S21</f>
        <v>0</v>
      </c>
      <c r="T21" s="231">
        <f>Inputs!T21</f>
        <v>3.0769230769230771E-2</v>
      </c>
      <c r="U21" s="231">
        <f>Inputs!U21</f>
        <v>3.0769230769230771E-2</v>
      </c>
      <c r="V21" s="231">
        <f>Inputs!V21</f>
        <v>3.0769230769230771E-2</v>
      </c>
      <c r="W21" s="231">
        <f>Inputs!W21</f>
        <v>3.0769230769230771E-2</v>
      </c>
      <c r="X21" s="231">
        <f>Inputs!X21</f>
        <v>3.0769230769230771E-2</v>
      </c>
      <c r="Y21" s="231">
        <f>Inputs!Y21</f>
        <v>3.0769230769230771E-2</v>
      </c>
      <c r="Z21" s="231">
        <f>Inputs!Z21</f>
        <v>3.0769230769230771E-2</v>
      </c>
      <c r="AA21" s="231">
        <f>Inputs!AA21</f>
        <v>3.0769230769230771E-2</v>
      </c>
      <c r="AB21" s="231">
        <f>Inputs!AB21</f>
        <v>3.0769230769230771E-2</v>
      </c>
      <c r="AC21" s="231">
        <f>Inputs!AC21</f>
        <v>3.0769230769230771E-2</v>
      </c>
      <c r="AD21" s="231">
        <f>Inputs!AD21</f>
        <v>3.0769230769230771E-2</v>
      </c>
      <c r="AE21" s="231">
        <f>Inputs!AE21</f>
        <v>3.0769230769230771E-2</v>
      </c>
      <c r="AF21" s="231">
        <f>Inputs!AF21</f>
        <v>0.1538461538461538</v>
      </c>
      <c r="AG21" s="231">
        <f>Inputs!AG21</f>
        <v>0.1538461538461538</v>
      </c>
      <c r="AH21" s="231">
        <f>Inputs!AH21</f>
        <v>0.1538461538461538</v>
      </c>
      <c r="AI21" s="231">
        <f>Inputs!AI21</f>
        <v>0.1538461538461538</v>
      </c>
      <c r="AJ21" s="231">
        <f>Inputs!AJ21</f>
        <v>0.1538461538461538</v>
      </c>
      <c r="AK21" s="231">
        <f>Inputs!AK21</f>
        <v>0.1538461538461538</v>
      </c>
      <c r="AL21" s="231">
        <f>Inputs!AL21</f>
        <v>0.1538461538461538</v>
      </c>
      <c r="AM21" s="231">
        <f>Inputs!AM21</f>
        <v>0.1538461538461538</v>
      </c>
      <c r="AN21" s="231">
        <f>Inputs!AN21</f>
        <v>0.1538461538461538</v>
      </c>
      <c r="AO21" s="231">
        <f>Inputs!AO21</f>
        <v>0.1538461538461538</v>
      </c>
      <c r="AP21" s="231">
        <f>Inputs!AP21</f>
        <v>0.1538461538461538</v>
      </c>
      <c r="AQ21" s="231">
        <f>Inputs!AQ21</f>
        <v>0.1538461538461538</v>
      </c>
      <c r="AR21" s="231">
        <f>Inputs!AR21</f>
        <v>4.615384615384617E-2</v>
      </c>
      <c r="AS21" s="231">
        <f>Inputs!AS21</f>
        <v>4.615384615384617E-2</v>
      </c>
      <c r="AT21" s="231">
        <f>Inputs!AT21</f>
        <v>4.615384615384617E-2</v>
      </c>
      <c r="AU21" s="231">
        <f>Inputs!AU21</f>
        <v>4.615384615384617E-2</v>
      </c>
      <c r="AV21" s="231">
        <f>Inputs!AV21</f>
        <v>4.615384615384617E-2</v>
      </c>
      <c r="AW21" s="231">
        <f>Inputs!AW21</f>
        <v>4.615384615384617E-2</v>
      </c>
      <c r="AX21" s="231">
        <f>Inputs!AX21</f>
        <v>4.615384615384617E-2</v>
      </c>
      <c r="AY21" s="231">
        <f>Inputs!AY21</f>
        <v>4.615384615384617E-2</v>
      </c>
      <c r="AZ21" s="231">
        <f>Inputs!AZ21</f>
        <v>4.615384615384617E-2</v>
      </c>
      <c r="BA21" s="231">
        <f>Inputs!BA21</f>
        <v>4.615384615384617E-2</v>
      </c>
      <c r="BB21" s="231">
        <f>Inputs!BB21</f>
        <v>4.615384615384617E-2</v>
      </c>
      <c r="BC21" s="231">
        <f>Inputs!BC21</f>
        <v>4.615384615384617E-2</v>
      </c>
      <c r="BD21" s="231">
        <f>Inputs!BD21</f>
        <v>4.615384615384617E-2</v>
      </c>
      <c r="BE21" s="231">
        <f>Inputs!BE21</f>
        <v>4.615384615384617E-2</v>
      </c>
      <c r="BF21" s="231">
        <f>Inputs!BF21</f>
        <v>4.615384615384617E-2</v>
      </c>
      <c r="BG21" s="231">
        <f>Inputs!BG21</f>
        <v>4.615384615384617E-2</v>
      </c>
      <c r="BH21" s="231">
        <f>Inputs!BH21</f>
        <v>4.615384615384617E-2</v>
      </c>
      <c r="BI21" s="231">
        <f>Inputs!BI21</f>
        <v>4.615384615384617E-2</v>
      </c>
      <c r="BJ21" s="231">
        <f>Inputs!BJ21</f>
        <v>4.615384615384617E-2</v>
      </c>
      <c r="BK21" s="231">
        <f>Inputs!BK21</f>
        <v>4.615384615384617E-2</v>
      </c>
      <c r="BL21" s="231">
        <f>Inputs!BL21</f>
        <v>4.615384615384617E-2</v>
      </c>
      <c r="BM21" s="231">
        <f>Inputs!BM21</f>
        <v>4.615384615384617E-2</v>
      </c>
      <c r="BN21" s="231">
        <f>Inputs!BN21</f>
        <v>4.615384615384617E-2</v>
      </c>
      <c r="BO21" s="231">
        <f>Inputs!BO21</f>
        <v>4.615384615384617E-2</v>
      </c>
      <c r="BP21" s="231">
        <f>Inputs!BP21</f>
        <v>3.8461538461538471E-2</v>
      </c>
      <c r="BQ21" s="231">
        <f>Inputs!BQ21</f>
        <v>3.8461538461538471E-2</v>
      </c>
      <c r="BR21" s="231">
        <f>Inputs!BR21</f>
        <v>3.8461538461538471E-2</v>
      </c>
      <c r="BS21" s="231">
        <f>Inputs!BS21</f>
        <v>3.8461538461538471E-2</v>
      </c>
      <c r="BT21" s="231">
        <f>Inputs!BT21</f>
        <v>3.8461538461538471E-2</v>
      </c>
      <c r="BU21" s="231">
        <f>Inputs!BU21</f>
        <v>3.8461538461538471E-2</v>
      </c>
      <c r="BV21" s="231">
        <f>Inputs!BV21</f>
        <v>3.8461538461538471E-2</v>
      </c>
      <c r="BW21" s="231">
        <f>Inputs!BW21</f>
        <v>3.8461538461538471E-2</v>
      </c>
      <c r="BX21" s="231">
        <f>Inputs!BX21</f>
        <v>3.8461538461538471E-2</v>
      </c>
      <c r="BY21" s="231">
        <f>Inputs!BY21</f>
        <v>3.8461538461538471E-2</v>
      </c>
      <c r="BZ21" s="231">
        <f>Inputs!BZ21</f>
        <v>3.8461538461538471E-2</v>
      </c>
      <c r="CA21" s="231">
        <f>Inputs!CA21</f>
        <v>3.8461538461538471E-2</v>
      </c>
      <c r="CB21" s="231">
        <f>Inputs!CB21</f>
        <v>0</v>
      </c>
      <c r="CC21" s="231">
        <f>Inputs!CC21</f>
        <v>0</v>
      </c>
      <c r="CD21" s="231">
        <f>Inputs!CD21</f>
        <v>0</v>
      </c>
      <c r="CE21" s="231">
        <f>Inputs!CE21</f>
        <v>0</v>
      </c>
      <c r="CF21" s="231">
        <f>Inputs!CF21</f>
        <v>0</v>
      </c>
      <c r="CG21" s="231">
        <f>Inputs!CG21</f>
        <v>0</v>
      </c>
      <c r="CH21" s="231">
        <f>Inputs!CH21</f>
        <v>0</v>
      </c>
      <c r="CI21" s="231">
        <f>Inputs!CI21</f>
        <v>0</v>
      </c>
      <c r="CJ21" s="231">
        <f>Inputs!CJ21</f>
        <v>0</v>
      </c>
      <c r="CK21" s="231">
        <f>Inputs!CK21</f>
        <v>0</v>
      </c>
      <c r="CL21" s="231">
        <f>Inputs!CL21</f>
        <v>0</v>
      </c>
      <c r="CM21" s="231">
        <f>Inputs!CM21</f>
        <v>0</v>
      </c>
      <c r="CN21" s="231">
        <f>Inputs!CN21</f>
        <v>0</v>
      </c>
      <c r="CO21" s="231">
        <f>Inputs!CO21</f>
        <v>0</v>
      </c>
      <c r="CP21" s="231">
        <f>Inputs!CP21</f>
        <v>0</v>
      </c>
      <c r="CQ21" s="231">
        <f>Inputs!CQ21</f>
        <v>0</v>
      </c>
      <c r="CR21" s="231">
        <f>Inputs!CR21</f>
        <v>0</v>
      </c>
      <c r="CS21" s="231">
        <f>Inputs!CS21</f>
        <v>0</v>
      </c>
      <c r="CT21" s="231">
        <f>Inputs!CT21</f>
        <v>0</v>
      </c>
      <c r="CU21" s="231">
        <f>Inputs!CU21</f>
        <v>0</v>
      </c>
      <c r="CV21" s="231">
        <f>Inputs!CV21</f>
        <v>0</v>
      </c>
      <c r="CW21" s="231">
        <f>Inputs!CW21</f>
        <v>0</v>
      </c>
      <c r="CX21" s="231">
        <f>Inputs!CX21</f>
        <v>0</v>
      </c>
      <c r="CY21" s="231">
        <f>Inputs!CY21</f>
        <v>0</v>
      </c>
      <c r="DA21" s="232">
        <f>IF(OR($C21="Non-Labour",$C21="Labour-related"),IF(Inputs!$GT21=$F$1,Inputs!DA21,$F21*N(H21)),$F21*N(H21)*avg_hrs)</f>
        <v>0</v>
      </c>
      <c r="DB21" s="232">
        <f>IF(OR($C21="Non-Labour",$C21="Labour-related"),IF(Inputs!$GT21=$F$1,Inputs!DB21,$F21*N(I21)),$F21*N(I21)*avg_hrs)</f>
        <v>0</v>
      </c>
      <c r="DC21" s="232">
        <f>IF(OR($C21="Non-Labour",$C21="Labour-related"),IF(Inputs!$GT21=$F$1,Inputs!DC21,$F21*N(J21)),$F21*N(J21)*avg_hrs)</f>
        <v>0</v>
      </c>
      <c r="DD21" s="232">
        <f>IF(OR($C21="Non-Labour",$C21="Labour-related"),IF(Inputs!$GT21=$F$1,Inputs!DD21,$F21*N(K21)),$F21*N(K21)*avg_hrs)</f>
        <v>0</v>
      </c>
      <c r="DE21" s="232">
        <f>IF(OR($C21="Non-Labour",$C21="Labour-related"),IF(Inputs!$GT21=$F$1,Inputs!DE21,$F21*N(L21)),$F21*N(L21)*avg_hrs)</f>
        <v>0</v>
      </c>
      <c r="DF21" s="232">
        <f>IF(OR($C21="Non-Labour",$C21="Labour-related"),IF(Inputs!$GT21=$F$1,Inputs!DF21,$F21*N(M21)),$F21*N(M21)*avg_hrs)</f>
        <v>0</v>
      </c>
      <c r="DG21" s="232">
        <f>IF(OR($C21="Non-Labour",$C21="Labour-related"),IF(Inputs!$GT21=$F$1,Inputs!DG21,$F21*N(N21)),$F21*N(N21)*avg_hrs)</f>
        <v>0</v>
      </c>
      <c r="DH21" s="232">
        <f>IF(OR($C21="Non-Labour",$C21="Labour-related"),IF(Inputs!$GT21=$F$1,Inputs!DH21,$F21*N(O21)),$F21*N(O21)*avg_hrs)</f>
        <v>0</v>
      </c>
      <c r="DI21" s="232">
        <f>IF(OR($C21="Non-Labour",$C21="Labour-related"),IF(Inputs!$GT21=$F$1,Inputs!DI21,$F21*N(P21)),$F21*N(P21)*avg_hrs)</f>
        <v>0</v>
      </c>
      <c r="DJ21" s="232">
        <f>IF(OR($C21="Non-Labour",$C21="Labour-related"),IF(Inputs!$GT21=$F$1,Inputs!DJ21,$F21*N(Q21)),$F21*N(Q21)*avg_hrs)</f>
        <v>0</v>
      </c>
      <c r="DK21" s="232">
        <f>IF(OR($C21="Non-Labour",$C21="Labour-related"),IF(Inputs!$GT21=$F$1,Inputs!DK21,$F21*N(R21)),$F21*N(R21)*avg_hrs)</f>
        <v>0</v>
      </c>
      <c r="DL21" s="232">
        <f>IF(OR($C21="Non-Labour",$C21="Labour-related"),IF(Inputs!$GT21=$F$1,Inputs!DL21,$F21*N(S21)),$F21*N(S21)*avg_hrs)</f>
        <v>0</v>
      </c>
      <c r="DM21" s="232">
        <f>IF(OR($C21="Non-Labour",$C21="Labour-related"),IF(Inputs!$GT21=$F$1,Inputs!DM21,$F21*N(T21)),$F21*N(T21)*avg_hrs)</f>
        <v>1270.7678317572334</v>
      </c>
      <c r="DN21" s="232">
        <f>IF(OR($C21="Non-Labour",$C21="Labour-related"),IF(Inputs!$GT21=$F$1,Inputs!DN21,$F21*N(U21)),$F21*N(U21)*avg_hrs)</f>
        <v>1270.7678317572334</v>
      </c>
      <c r="DO21" s="232">
        <f>IF(OR($C21="Non-Labour",$C21="Labour-related"),IF(Inputs!$GT21=$F$1,Inputs!DO21,$F21*N(V21)),$F21*N(V21)*avg_hrs)</f>
        <v>1270.7678317572334</v>
      </c>
      <c r="DP21" s="232">
        <f>IF(OR($C21="Non-Labour",$C21="Labour-related"),IF(Inputs!$GT21=$F$1,Inputs!DP21,$F21*N(W21)),$F21*N(W21)*avg_hrs)</f>
        <v>1270.7678317572334</v>
      </c>
      <c r="DQ21" s="232">
        <f>IF(OR($C21="Non-Labour",$C21="Labour-related"),IF(Inputs!$GT21=$F$1,Inputs!DQ21,$F21*N(X21)),$F21*N(X21)*avg_hrs)</f>
        <v>1270.7678317572334</v>
      </c>
      <c r="DR21" s="232">
        <f>IF(OR($C21="Non-Labour",$C21="Labour-related"),IF(Inputs!$GT21=$F$1,Inputs!DR21,$F21*N(Y21)),$F21*N(Y21)*avg_hrs)</f>
        <v>1270.7678317572334</v>
      </c>
      <c r="DS21" s="232">
        <f>IF(OR($C21="Non-Labour",$C21="Labour-related"),IF(Inputs!$GT21=$F$1,Inputs!DS21,$F21*N(Z21)),$F21*N(Z21)*avg_hrs)</f>
        <v>1270.7678317572334</v>
      </c>
      <c r="DT21" s="232">
        <f>IF(OR($C21="Non-Labour",$C21="Labour-related"),IF(Inputs!$GT21=$F$1,Inputs!DT21,$F21*N(AA21)),$F21*N(AA21)*avg_hrs)</f>
        <v>1270.7678317572334</v>
      </c>
      <c r="DU21" s="232">
        <f>IF(OR($C21="Non-Labour",$C21="Labour-related"),IF(Inputs!$GT21=$F$1,Inputs!DU21,$F21*N(AB21)),$F21*N(AB21)*avg_hrs)</f>
        <v>1270.7678317572334</v>
      </c>
      <c r="DV21" s="232">
        <f>IF(OR($C21="Non-Labour",$C21="Labour-related"),IF(Inputs!$GT21=$F$1,Inputs!DV21,$F21*N(AC21)),$F21*N(AC21)*avg_hrs)</f>
        <v>1270.7678317572334</v>
      </c>
      <c r="DW21" s="232">
        <f>IF(OR($C21="Non-Labour",$C21="Labour-related"),IF(Inputs!$GT21=$F$1,Inputs!DW21,$F21*N(AD21)),$F21*N(AD21)*avg_hrs)</f>
        <v>1270.7678317572334</v>
      </c>
      <c r="DX21" s="232">
        <f>IF(OR($C21="Non-Labour",$C21="Labour-related"),IF(Inputs!$GT21=$F$1,Inputs!DX21,$F21*N(AE21)),$F21*N(AE21)*avg_hrs)</f>
        <v>1270.7678317572334</v>
      </c>
      <c r="DY21" s="232">
        <f>IF(OR($C21="Non-Labour",$C21="Labour-related"),IF(Inputs!$GT21=$F$1,Inputs!DY21,$F21*N(AF21)),$F21*N(AF21)*avg_hrs)</f>
        <v>6353.8391587861643</v>
      </c>
      <c r="DZ21" s="232">
        <f>IF(OR($C21="Non-Labour",$C21="Labour-related"),IF(Inputs!$GT21=$F$1,Inputs!DZ21,$F21*N(AG21)),$F21*N(AG21)*avg_hrs)</f>
        <v>6353.8391587861643</v>
      </c>
      <c r="EA21" s="232">
        <f>IF(OR($C21="Non-Labour",$C21="Labour-related"),IF(Inputs!$GT21=$F$1,Inputs!EA21,$F21*N(AH21)),$F21*N(AH21)*avg_hrs)</f>
        <v>6353.8391587861643</v>
      </c>
      <c r="EB21" s="232">
        <f>IF(OR($C21="Non-Labour",$C21="Labour-related"),IF(Inputs!$GT21=$F$1,Inputs!EB21,$F21*N(AI21)),$F21*N(AI21)*avg_hrs)</f>
        <v>6353.8391587861643</v>
      </c>
      <c r="EC21" s="232">
        <f>IF(OR($C21="Non-Labour",$C21="Labour-related"),IF(Inputs!$GT21=$F$1,Inputs!EC21,$F21*N(AJ21)),$F21*N(AJ21)*avg_hrs)</f>
        <v>6353.8391587861643</v>
      </c>
      <c r="ED21" s="232">
        <f>IF(OR($C21="Non-Labour",$C21="Labour-related"),IF(Inputs!$GT21=$F$1,Inputs!ED21,$F21*N(AK21)),$F21*N(AK21)*avg_hrs)</f>
        <v>6353.8391587861643</v>
      </c>
      <c r="EE21" s="232">
        <f>IF(OR($C21="Non-Labour",$C21="Labour-related"),IF(Inputs!$GT21=$F$1,Inputs!EE21,$F21*N(AL21)),$F21*N(AL21)*avg_hrs)</f>
        <v>6353.8391587861643</v>
      </c>
      <c r="EF21" s="232">
        <f>IF(OR($C21="Non-Labour",$C21="Labour-related"),IF(Inputs!$GT21=$F$1,Inputs!EF21,$F21*N(AM21)),$F21*N(AM21)*avg_hrs)</f>
        <v>6353.8391587861643</v>
      </c>
      <c r="EG21" s="232">
        <f>IF(OR($C21="Non-Labour",$C21="Labour-related"),IF(Inputs!$GT21=$F$1,Inputs!EG21,$F21*N(AN21)),$F21*N(AN21)*avg_hrs)</f>
        <v>6353.8391587861643</v>
      </c>
      <c r="EH21" s="232">
        <f>IF(OR($C21="Non-Labour",$C21="Labour-related"),IF(Inputs!$GT21=$F$1,Inputs!EH21,$F21*N(AO21)),$F21*N(AO21)*avg_hrs)</f>
        <v>6353.8391587861643</v>
      </c>
      <c r="EI21" s="232">
        <f>IF(OR($C21="Non-Labour",$C21="Labour-related"),IF(Inputs!$GT21=$F$1,Inputs!EI21,$F21*N(AP21)),$F21*N(AP21)*avg_hrs)</f>
        <v>6353.8391587861643</v>
      </c>
      <c r="EJ21" s="232">
        <f>IF(OR($C21="Non-Labour",$C21="Labour-related"),IF(Inputs!$GT21=$F$1,Inputs!EJ21,$F21*N(AQ21)),$F21*N(AQ21)*avg_hrs)</f>
        <v>6353.8391587861643</v>
      </c>
      <c r="EK21" s="232">
        <f>IF(OR($C21="Non-Labour",$C21="Labour-related"),IF(Inputs!$GT21=$F$1,Inputs!EK21,$F21*N(AR21)),$F21*N(AR21)*avg_hrs)</f>
        <v>1906.1517476358506</v>
      </c>
      <c r="EL21" s="232">
        <f>IF(OR($C21="Non-Labour",$C21="Labour-related"),IF(Inputs!$GT21=$F$1,Inputs!EL21,$F21*N(AS21)),$F21*N(AS21)*avg_hrs)</f>
        <v>1906.1517476358506</v>
      </c>
      <c r="EM21" s="232">
        <f>IF(OR($C21="Non-Labour",$C21="Labour-related"),IF(Inputs!$GT21=$F$1,Inputs!EM21,$F21*N(AT21)),$F21*N(AT21)*avg_hrs)</f>
        <v>1906.1517476358506</v>
      </c>
      <c r="EN21" s="232">
        <f>IF(OR($C21="Non-Labour",$C21="Labour-related"),IF(Inputs!$GT21=$F$1,Inputs!EN21,$F21*N(AU21)),$F21*N(AU21)*avg_hrs)</f>
        <v>1906.1517476358506</v>
      </c>
      <c r="EO21" s="232">
        <f>IF(OR($C21="Non-Labour",$C21="Labour-related"),IF(Inputs!$GT21=$F$1,Inputs!EO21,$F21*N(AV21)),$F21*N(AV21)*avg_hrs)</f>
        <v>1906.1517476358506</v>
      </c>
      <c r="EP21" s="232">
        <f>IF(OR($C21="Non-Labour",$C21="Labour-related"),IF(Inputs!$GT21=$F$1,Inputs!EP21,$F21*N(AW21)),$F21*N(AW21)*avg_hrs)</f>
        <v>1906.1517476358506</v>
      </c>
      <c r="EQ21" s="232">
        <f>IF(OR($C21="Non-Labour",$C21="Labour-related"),IF(Inputs!$GT21=$F$1,Inputs!EQ21,$F21*N(AX21)),$F21*N(AX21)*avg_hrs)</f>
        <v>1906.1517476358506</v>
      </c>
      <c r="ER21" s="232">
        <f>IF(OR($C21="Non-Labour",$C21="Labour-related"),IF(Inputs!$GT21=$F$1,Inputs!ER21,$F21*N(AY21)),$F21*N(AY21)*avg_hrs)</f>
        <v>1906.1517476358506</v>
      </c>
      <c r="ES21" s="232">
        <f>IF(OR($C21="Non-Labour",$C21="Labour-related"),IF(Inputs!$GT21=$F$1,Inputs!ES21,$F21*N(AZ21)),$F21*N(AZ21)*avg_hrs)</f>
        <v>1906.1517476358506</v>
      </c>
      <c r="ET21" s="232">
        <f>IF(OR($C21="Non-Labour",$C21="Labour-related"),IF(Inputs!$GT21=$F$1,Inputs!ET21,$F21*N(BA21)),$F21*N(BA21)*avg_hrs)</f>
        <v>1906.1517476358506</v>
      </c>
      <c r="EU21" s="232">
        <f>IF(OR($C21="Non-Labour",$C21="Labour-related"),IF(Inputs!$GT21=$F$1,Inputs!EU21,$F21*N(BB21)),$F21*N(BB21)*avg_hrs)</f>
        <v>1906.1517476358506</v>
      </c>
      <c r="EV21" s="232">
        <f>IF(OR($C21="Non-Labour",$C21="Labour-related"),IF(Inputs!$GT21=$F$1,Inputs!EV21,$F21*N(BC21)),$F21*N(BC21)*avg_hrs)</f>
        <v>1906.1517476358506</v>
      </c>
      <c r="EW21" s="232">
        <f>IF(OR($C21="Non-Labour",$C21="Labour-related"),IF(Inputs!$GT21=$F$1,Inputs!EW21,$F21*N(BD21)),$F21*N(BD21)*avg_hrs)</f>
        <v>1906.1517476358506</v>
      </c>
      <c r="EX21" s="232">
        <f>IF(OR($C21="Non-Labour",$C21="Labour-related"),IF(Inputs!$GT21=$F$1,Inputs!EX21,$F21*N(BE21)),$F21*N(BE21)*avg_hrs)</f>
        <v>1906.1517476358506</v>
      </c>
      <c r="EY21" s="232">
        <f>IF(OR($C21="Non-Labour",$C21="Labour-related"),IF(Inputs!$GT21=$F$1,Inputs!EY21,$F21*N(BF21)),$F21*N(BF21)*avg_hrs)</f>
        <v>1906.1517476358506</v>
      </c>
      <c r="EZ21" s="232">
        <f>IF(OR($C21="Non-Labour",$C21="Labour-related"),IF(Inputs!$GT21=$F$1,Inputs!EZ21,$F21*N(BG21)),$F21*N(BG21)*avg_hrs)</f>
        <v>1906.1517476358506</v>
      </c>
      <c r="FA21" s="232">
        <f>IF(OR($C21="Non-Labour",$C21="Labour-related"),IF(Inputs!$GT21=$F$1,Inputs!FA21,$F21*N(BH21)),$F21*N(BH21)*avg_hrs)</f>
        <v>1906.1517476358506</v>
      </c>
      <c r="FB21" s="232">
        <f>IF(OR($C21="Non-Labour",$C21="Labour-related"),IF(Inputs!$GT21=$F$1,Inputs!FB21,$F21*N(BI21)),$F21*N(BI21)*avg_hrs)</f>
        <v>1906.1517476358506</v>
      </c>
      <c r="FC21" s="232">
        <f>IF(OR($C21="Non-Labour",$C21="Labour-related"),IF(Inputs!$GT21=$F$1,Inputs!FC21,$F21*N(BJ21)),$F21*N(BJ21)*avg_hrs)</f>
        <v>1906.1517476358506</v>
      </c>
      <c r="FD21" s="232">
        <f>IF(OR($C21="Non-Labour",$C21="Labour-related"),IF(Inputs!$GT21=$F$1,Inputs!FD21,$F21*N(BK21)),$F21*N(BK21)*avg_hrs)</f>
        <v>1906.1517476358506</v>
      </c>
      <c r="FE21" s="232">
        <f>IF(OR($C21="Non-Labour",$C21="Labour-related"),IF(Inputs!$GT21=$F$1,Inputs!FE21,$F21*N(BL21)),$F21*N(BL21)*avg_hrs)</f>
        <v>1906.1517476358506</v>
      </c>
      <c r="FF21" s="232">
        <f>IF(OR($C21="Non-Labour",$C21="Labour-related"),IF(Inputs!$GT21=$F$1,Inputs!FF21,$F21*N(BM21)),$F21*N(BM21)*avg_hrs)</f>
        <v>1906.1517476358506</v>
      </c>
      <c r="FG21" s="232">
        <f>IF(OR($C21="Non-Labour",$C21="Labour-related"),IF(Inputs!$GT21=$F$1,Inputs!FG21,$F21*N(BN21)),$F21*N(BN21)*avg_hrs)</f>
        <v>1906.1517476358506</v>
      </c>
      <c r="FH21" s="232">
        <f>IF(OR($C21="Non-Labour",$C21="Labour-related"),IF(Inputs!$GT21=$F$1,Inputs!FH21,$F21*N(BO21)),$F21*N(BO21)*avg_hrs)</f>
        <v>1906.1517476358506</v>
      </c>
      <c r="FI21" s="232">
        <f>IF(OR($C21="Non-Labour",$C21="Labour-related"),IF(Inputs!$GT21=$F$1,Inputs!FI21,$F21*N(BP21)),$F21*N(BP21)*avg_hrs)</f>
        <v>1588.459789696542</v>
      </c>
      <c r="FJ21" s="232">
        <f>IF(OR($C21="Non-Labour",$C21="Labour-related"),IF(Inputs!$GT21=$F$1,Inputs!FJ21,$F21*N(BQ21)),$F21*N(BQ21)*avg_hrs)</f>
        <v>1588.459789696542</v>
      </c>
      <c r="FK21" s="232">
        <f>IF(OR($C21="Non-Labour",$C21="Labour-related"),IF(Inputs!$GT21=$F$1,Inputs!FK21,$F21*N(BR21)),$F21*N(BR21)*avg_hrs)</f>
        <v>1588.459789696542</v>
      </c>
      <c r="FL21" s="232">
        <f>IF(OR($C21="Non-Labour",$C21="Labour-related"),IF(Inputs!$GT21=$F$1,Inputs!FL21,$F21*N(BS21)),$F21*N(BS21)*avg_hrs)</f>
        <v>1588.459789696542</v>
      </c>
      <c r="FM21" s="232">
        <f>IF(OR($C21="Non-Labour",$C21="Labour-related"),IF(Inputs!$GT21=$F$1,Inputs!FM21,$F21*N(BT21)),$F21*N(BT21)*avg_hrs)</f>
        <v>1588.459789696542</v>
      </c>
      <c r="FN21" s="232">
        <f>IF(OR($C21="Non-Labour",$C21="Labour-related"),IF(Inputs!$GT21=$F$1,Inputs!FN21,$F21*N(BU21)),$F21*N(BU21)*avg_hrs)</f>
        <v>1588.459789696542</v>
      </c>
      <c r="FO21" s="232">
        <f>IF(OR($C21="Non-Labour",$C21="Labour-related"),IF(Inputs!$GT21=$F$1,Inputs!FO21,$F21*N(BV21)),$F21*N(BV21)*avg_hrs)</f>
        <v>1588.459789696542</v>
      </c>
      <c r="FP21" s="232">
        <f>IF(OR($C21="Non-Labour",$C21="Labour-related"),IF(Inputs!$GT21=$F$1,Inputs!FP21,$F21*N(BW21)),$F21*N(BW21)*avg_hrs)</f>
        <v>1588.459789696542</v>
      </c>
      <c r="FQ21" s="232">
        <f>IF(OR($C21="Non-Labour",$C21="Labour-related"),IF(Inputs!$GT21=$F$1,Inputs!FQ21,$F21*N(BX21)),$F21*N(BX21)*avg_hrs)</f>
        <v>1588.459789696542</v>
      </c>
      <c r="FR21" s="232">
        <f>IF(OR($C21="Non-Labour",$C21="Labour-related"),IF(Inputs!$GT21=$F$1,Inputs!FR21,$F21*N(BY21)),$F21*N(BY21)*avg_hrs)</f>
        <v>1588.459789696542</v>
      </c>
      <c r="FS21" s="232">
        <f>IF(OR($C21="Non-Labour",$C21="Labour-related"),IF(Inputs!$GT21=$F$1,Inputs!FS21,$F21*N(BZ21)),$F21*N(BZ21)*avg_hrs)</f>
        <v>1588.459789696542</v>
      </c>
      <c r="FT21" s="232">
        <f>IF(OR($C21="Non-Labour",$C21="Labour-related"),IF(Inputs!$GT21=$F$1,Inputs!FT21,$F21*N(CA21)),$F21*N(CA21)*avg_hrs)</f>
        <v>1588.459789696542</v>
      </c>
      <c r="FU21" s="232">
        <f>IF(OR($C21="Non-Labour",$C21="Labour-related"),IF(Inputs!$GT21=$F$1,Inputs!FU21,$F21*N(CB21)),$F21*N(CB21)*avg_hrs)</f>
        <v>0</v>
      </c>
      <c r="FV21" s="232">
        <f>IF(OR($C21="Non-Labour",$C21="Labour-related"),IF(Inputs!$GT21=$F$1,Inputs!FV21,$F21*N(CC21)),$F21*N(CC21)*avg_hrs)</f>
        <v>0</v>
      </c>
      <c r="FW21" s="232">
        <f>IF(OR($C21="Non-Labour",$C21="Labour-related"),IF(Inputs!$GT21=$F$1,Inputs!FW21,$F21*N(CD21)),$F21*N(CD21)*avg_hrs)</f>
        <v>0</v>
      </c>
      <c r="FX21" s="232">
        <f>IF(OR($C21="Non-Labour",$C21="Labour-related"),IF(Inputs!$GT21=$F$1,Inputs!FX21,$F21*N(CE21)),$F21*N(CE21)*avg_hrs)</f>
        <v>0</v>
      </c>
      <c r="FY21" s="232">
        <f>IF(OR($C21="Non-Labour",$C21="Labour-related"),IF(Inputs!$GT21=$F$1,Inputs!FY21,$F21*N(CF21)),$F21*N(CF21)*avg_hrs)</f>
        <v>0</v>
      </c>
      <c r="FZ21" s="232">
        <f>IF(OR($C21="Non-Labour",$C21="Labour-related"),IF(Inputs!$GT21=$F$1,Inputs!FZ21,$F21*N(CG21)),$F21*N(CG21)*avg_hrs)</f>
        <v>0</v>
      </c>
      <c r="GA21" s="232">
        <f>IF(OR($C21="Non-Labour",$C21="Labour-related"),IF(Inputs!$GT21=$F$1,Inputs!GA21,$F21*N(CH21)),$F21*N(CH21)*avg_hrs)</f>
        <v>0</v>
      </c>
      <c r="GB21" s="232">
        <f>IF(OR($C21="Non-Labour",$C21="Labour-related"),IF(Inputs!$GT21=$F$1,Inputs!GB21,$F21*N(CI21)),$F21*N(CI21)*avg_hrs)</f>
        <v>0</v>
      </c>
      <c r="GC21" s="232">
        <f>IF(OR($C21="Non-Labour",$C21="Labour-related"),IF(Inputs!$GT21=$F$1,Inputs!GC21,$F21*N(CJ21)),$F21*N(CJ21)*avg_hrs)</f>
        <v>0</v>
      </c>
      <c r="GD21" s="232">
        <f>IF(OR($C21="Non-Labour",$C21="Labour-related"),IF(Inputs!$GT21=$F$1,Inputs!GD21,$F21*N(CK21)),$F21*N(CK21)*avg_hrs)</f>
        <v>0</v>
      </c>
      <c r="GE21" s="232">
        <f>IF(OR($C21="Non-Labour",$C21="Labour-related"),IF(Inputs!$GT21=$F$1,Inputs!GE21,$F21*N(CL21)),$F21*N(CL21)*avg_hrs)</f>
        <v>0</v>
      </c>
      <c r="GF21" s="232">
        <f>IF(OR($C21="Non-Labour",$C21="Labour-related"),IF(Inputs!$GT21=$F$1,Inputs!GF21,$F21*N(CM21)),$F21*N(CM21)*avg_hrs)</f>
        <v>0</v>
      </c>
      <c r="GG21" s="232">
        <f>IF(OR($C21="Non-Labour",$C21="Labour-related"),IF(Inputs!$GT21=$F$1,Inputs!GG21,$F21*N(CN21)),$F21*N(CN21)*avg_hrs)</f>
        <v>0</v>
      </c>
      <c r="GH21" s="232">
        <f>IF(OR($C21="Non-Labour",$C21="Labour-related"),IF(Inputs!$GT21=$F$1,Inputs!GH21,$F21*N(CO21)),$F21*N(CO21)*avg_hrs)</f>
        <v>0</v>
      </c>
      <c r="GI21" s="232">
        <f>IF(OR($C21="Non-Labour",$C21="Labour-related"),IF(Inputs!$GT21=$F$1,Inputs!GI21,$F21*N(CP21)),$F21*N(CP21)*avg_hrs)</f>
        <v>0</v>
      </c>
      <c r="GJ21" s="232">
        <f>IF(OR($C21="Non-Labour",$C21="Labour-related"),IF(Inputs!$GT21=$F$1,Inputs!GJ21,$F21*N(CQ21)),$F21*N(CQ21)*avg_hrs)</f>
        <v>0</v>
      </c>
      <c r="GK21" s="232">
        <f>IF(OR($C21="Non-Labour",$C21="Labour-related"),IF(Inputs!$GT21=$F$1,Inputs!GK21,$F21*N(CR21)),$F21*N(CR21)*avg_hrs)</f>
        <v>0</v>
      </c>
      <c r="GL21" s="232">
        <f>IF(OR($C21="Non-Labour",$C21="Labour-related"),IF(Inputs!$GT21=$F$1,Inputs!GL21,$F21*N(CS21)),$F21*N(CS21)*avg_hrs)</f>
        <v>0</v>
      </c>
      <c r="GM21" s="232">
        <f>IF(OR($C21="Non-Labour",$C21="Labour-related"),IF(Inputs!$GT21=$F$1,Inputs!GM21,$F21*N(CT21)),$F21*N(CT21)*avg_hrs)</f>
        <v>0</v>
      </c>
      <c r="GN21" s="232">
        <f>IF(OR($C21="Non-Labour",$C21="Labour-related"),IF(Inputs!$GT21=$F$1,Inputs!GN21,$F21*N(CU21)),$F21*N(CU21)*avg_hrs)</f>
        <v>0</v>
      </c>
      <c r="GO21" s="232">
        <f>IF(OR($C21="Non-Labour",$C21="Labour-related"),IF(Inputs!$GT21=$F$1,Inputs!GO21,$F21*N(CV21)),$F21*N(CV21)*avg_hrs)</f>
        <v>0</v>
      </c>
      <c r="GP21" s="232">
        <f>IF(OR($C21="Non-Labour",$C21="Labour-related"),IF(Inputs!$GT21=$F$1,Inputs!GP21,$F21*N(CW21)),$F21*N(CW21)*avg_hrs)</f>
        <v>0</v>
      </c>
      <c r="GQ21" s="232">
        <f>IF(OR($C21="Non-Labour",$C21="Labour-related"),IF(Inputs!$GT21=$F$1,Inputs!GQ21,$F21*N(CX21)),$F21*N(CX21)*avg_hrs)</f>
        <v>0</v>
      </c>
      <c r="GR21" s="232">
        <f>IF(OR($C21="Non-Labour",$C21="Labour-related"),IF(Inputs!$GT21=$F$1,Inputs!GR21,$F21*N(CY21)),$F21*N(CY21)*avg_hrs)</f>
        <v>0</v>
      </c>
      <c r="GT21" s="120" t="s">
        <v>207</v>
      </c>
      <c r="GU21" s="272"/>
      <c r="GV21" s="272"/>
      <c r="GW21" s="272"/>
      <c r="GX21" s="232">
        <f t="shared" si="2"/>
        <v>0</v>
      </c>
      <c r="GY21" s="232">
        <f t="shared" si="2"/>
        <v>15249.213981086801</v>
      </c>
      <c r="GZ21" s="232">
        <f t="shared" si="2"/>
        <v>76246.069905433964</v>
      </c>
      <c r="HA21" s="232">
        <f t="shared" si="6"/>
        <v>22873.820971630204</v>
      </c>
      <c r="HB21" s="232">
        <f t="shared" si="4"/>
        <v>22873.820971630204</v>
      </c>
      <c r="HC21" s="232">
        <f t="shared" si="4"/>
        <v>19061.517476358506</v>
      </c>
      <c r="HD21" s="232">
        <f t="shared" si="4"/>
        <v>0</v>
      </c>
      <c r="HE21" s="232">
        <f t="shared" si="4"/>
        <v>0</v>
      </c>
      <c r="HF21" s="232">
        <f t="shared" si="5"/>
        <v>156304.44330613967</v>
      </c>
    </row>
    <row r="22" spans="1:214" hidden="1" x14ac:dyDescent="0.2">
      <c r="A22" s="120" t="str">
        <f>Inputs!A22</f>
        <v>IT</v>
      </c>
      <c r="B22" s="120" t="str">
        <f>Inputs!B22</f>
        <v xml:space="preserve">Network Architect </v>
      </c>
      <c r="C22" s="120" t="str">
        <f>Inputs!C22</f>
        <v>Internal Labour</v>
      </c>
      <c r="D22" s="120" t="str">
        <f>Inputs!D22</f>
        <v>Technology Architecture</v>
      </c>
      <c r="E22" s="120" t="str">
        <f>Inputs!E22</f>
        <v>IT Support Analyst - Senior (IT Service Mgmt)</v>
      </c>
      <c r="F22" s="259">
        <f>IF(Inputs!$GT22=$F$1,Inputs!F22,
CHOOSE(MATCH(Inputs!$GT22,'Key assumptions'!$E$117:$E$119,0),'Key assumptions'!$H$117,'Key assumptions'!$H$118,'Key assumptions'!$H$119)*Inputs!F22)</f>
        <v>275.33303021406721</v>
      </c>
      <c r="G22" s="259">
        <f>IF(Inputs!$GT22=$F$1,Inputs!G22,
CHOOSE(MATCH(Inputs!$GT22,'Key assumptions'!$E$117:$E$119,0),'Key assumptions'!$H$117,'Key assumptions'!$H$118,'Key assumptions'!$H$119)*Inputs!G22)</f>
        <v>0</v>
      </c>
      <c r="H22" s="231">
        <f>Inputs!H22</f>
        <v>0</v>
      </c>
      <c r="I22" s="231">
        <f>Inputs!I22</f>
        <v>0</v>
      </c>
      <c r="J22" s="231">
        <f>Inputs!J22</f>
        <v>0</v>
      </c>
      <c r="K22" s="231">
        <f>Inputs!K22</f>
        <v>0</v>
      </c>
      <c r="L22" s="231">
        <f>Inputs!L22</f>
        <v>0</v>
      </c>
      <c r="M22" s="231">
        <f>Inputs!M22</f>
        <v>0</v>
      </c>
      <c r="N22" s="231">
        <f>Inputs!N22</f>
        <v>0</v>
      </c>
      <c r="O22" s="231">
        <f>Inputs!O22</f>
        <v>0</v>
      </c>
      <c r="P22" s="231">
        <f>Inputs!P22</f>
        <v>0</v>
      </c>
      <c r="Q22" s="231">
        <f>Inputs!Q22</f>
        <v>0</v>
      </c>
      <c r="R22" s="231">
        <f>Inputs!R22</f>
        <v>0</v>
      </c>
      <c r="S22" s="231">
        <f>Inputs!S22</f>
        <v>0</v>
      </c>
      <c r="T22" s="231">
        <f>Inputs!T22</f>
        <v>3.0769230769230771E-2</v>
      </c>
      <c r="U22" s="231">
        <f>Inputs!U22</f>
        <v>3.0769230769230771E-2</v>
      </c>
      <c r="V22" s="231">
        <f>Inputs!V22</f>
        <v>3.0769230769230771E-2</v>
      </c>
      <c r="W22" s="231">
        <f>Inputs!W22</f>
        <v>3.0769230769230771E-2</v>
      </c>
      <c r="X22" s="231">
        <f>Inputs!X22</f>
        <v>3.0769230769230771E-2</v>
      </c>
      <c r="Y22" s="231">
        <f>Inputs!Y22</f>
        <v>3.0769230769230771E-2</v>
      </c>
      <c r="Z22" s="231">
        <f>Inputs!Z22</f>
        <v>3.0769230769230771E-2</v>
      </c>
      <c r="AA22" s="231">
        <f>Inputs!AA22</f>
        <v>3.0769230769230771E-2</v>
      </c>
      <c r="AB22" s="231">
        <f>Inputs!AB22</f>
        <v>3.0769230769230771E-2</v>
      </c>
      <c r="AC22" s="231">
        <f>Inputs!AC22</f>
        <v>3.0769230769230771E-2</v>
      </c>
      <c r="AD22" s="231">
        <f>Inputs!AD22</f>
        <v>3.0769230769230771E-2</v>
      </c>
      <c r="AE22" s="231">
        <f>Inputs!AE22</f>
        <v>3.0769230769230771E-2</v>
      </c>
      <c r="AF22" s="231">
        <f>Inputs!AF22</f>
        <v>0.18076923076923071</v>
      </c>
      <c r="AG22" s="231">
        <f>Inputs!AG22</f>
        <v>0.18076923076923071</v>
      </c>
      <c r="AH22" s="231">
        <f>Inputs!AH22</f>
        <v>0.18076923076923071</v>
      </c>
      <c r="AI22" s="231">
        <f>Inputs!AI22</f>
        <v>0.18076923076923071</v>
      </c>
      <c r="AJ22" s="231">
        <f>Inputs!AJ22</f>
        <v>0.18076923076923071</v>
      </c>
      <c r="AK22" s="231">
        <f>Inputs!AK22</f>
        <v>0.18076923076923071</v>
      </c>
      <c r="AL22" s="231">
        <f>Inputs!AL22</f>
        <v>0.18076923076923071</v>
      </c>
      <c r="AM22" s="231">
        <f>Inputs!AM22</f>
        <v>0.18076923076923071</v>
      </c>
      <c r="AN22" s="231">
        <f>Inputs!AN22</f>
        <v>0.18076923076923071</v>
      </c>
      <c r="AO22" s="231">
        <f>Inputs!AO22</f>
        <v>0.18076923076923071</v>
      </c>
      <c r="AP22" s="231">
        <f>Inputs!AP22</f>
        <v>0.18076923076923071</v>
      </c>
      <c r="AQ22" s="231">
        <f>Inputs!AQ22</f>
        <v>0.18076923076923071</v>
      </c>
      <c r="AR22" s="231">
        <f>Inputs!AR22</f>
        <v>1.9230769230769232E-2</v>
      </c>
      <c r="AS22" s="231">
        <f>Inputs!AS22</f>
        <v>1.9230769230769232E-2</v>
      </c>
      <c r="AT22" s="231">
        <f>Inputs!AT22</f>
        <v>1.9230769230769232E-2</v>
      </c>
      <c r="AU22" s="231">
        <f>Inputs!AU22</f>
        <v>1.9230769230769232E-2</v>
      </c>
      <c r="AV22" s="231">
        <f>Inputs!AV22</f>
        <v>1.9230769230769232E-2</v>
      </c>
      <c r="AW22" s="231">
        <f>Inputs!AW22</f>
        <v>1.9230769230769232E-2</v>
      </c>
      <c r="AX22" s="231">
        <f>Inputs!AX22</f>
        <v>1.9230769230769232E-2</v>
      </c>
      <c r="AY22" s="231">
        <f>Inputs!AY22</f>
        <v>1.9230769230769232E-2</v>
      </c>
      <c r="AZ22" s="231">
        <f>Inputs!AZ22</f>
        <v>1.9230769230769232E-2</v>
      </c>
      <c r="BA22" s="231">
        <f>Inputs!BA22</f>
        <v>1.9230769230769232E-2</v>
      </c>
      <c r="BB22" s="231">
        <f>Inputs!BB22</f>
        <v>1.9230769230769232E-2</v>
      </c>
      <c r="BC22" s="231">
        <f>Inputs!BC22</f>
        <v>1.9230769230769232E-2</v>
      </c>
      <c r="BD22" s="231">
        <f>Inputs!BD22</f>
        <v>0</v>
      </c>
      <c r="BE22" s="231">
        <f>Inputs!BE22</f>
        <v>0</v>
      </c>
      <c r="BF22" s="231">
        <f>Inputs!BF22</f>
        <v>0</v>
      </c>
      <c r="BG22" s="231">
        <f>Inputs!BG22</f>
        <v>0</v>
      </c>
      <c r="BH22" s="231">
        <f>Inputs!BH22</f>
        <v>0</v>
      </c>
      <c r="BI22" s="231">
        <f>Inputs!BI22</f>
        <v>0</v>
      </c>
      <c r="BJ22" s="231">
        <f>Inputs!BJ22</f>
        <v>0</v>
      </c>
      <c r="BK22" s="231">
        <f>Inputs!BK22</f>
        <v>0</v>
      </c>
      <c r="BL22" s="231">
        <f>Inputs!BL22</f>
        <v>0</v>
      </c>
      <c r="BM22" s="231">
        <f>Inputs!BM22</f>
        <v>0</v>
      </c>
      <c r="BN22" s="231">
        <f>Inputs!BN22</f>
        <v>0</v>
      </c>
      <c r="BO22" s="231">
        <f>Inputs!BO22</f>
        <v>0</v>
      </c>
      <c r="BP22" s="231">
        <f>Inputs!BP22</f>
        <v>0</v>
      </c>
      <c r="BQ22" s="231">
        <f>Inputs!BQ22</f>
        <v>0</v>
      </c>
      <c r="BR22" s="231">
        <f>Inputs!BR22</f>
        <v>0</v>
      </c>
      <c r="BS22" s="231">
        <f>Inputs!BS22</f>
        <v>0</v>
      </c>
      <c r="BT22" s="231">
        <f>Inputs!BT22</f>
        <v>0</v>
      </c>
      <c r="BU22" s="231">
        <f>Inputs!BU22</f>
        <v>0</v>
      </c>
      <c r="BV22" s="231">
        <f>Inputs!BV22</f>
        <v>0</v>
      </c>
      <c r="BW22" s="231">
        <f>Inputs!BW22</f>
        <v>0</v>
      </c>
      <c r="BX22" s="231">
        <f>Inputs!BX22</f>
        <v>0</v>
      </c>
      <c r="BY22" s="231">
        <f>Inputs!BY22</f>
        <v>0</v>
      </c>
      <c r="BZ22" s="231">
        <f>Inputs!BZ22</f>
        <v>0</v>
      </c>
      <c r="CA22" s="231">
        <f>Inputs!CA22</f>
        <v>0</v>
      </c>
      <c r="CB22" s="231">
        <f>Inputs!CB22</f>
        <v>0</v>
      </c>
      <c r="CC22" s="231">
        <f>Inputs!CC22</f>
        <v>0</v>
      </c>
      <c r="CD22" s="231">
        <f>Inputs!CD22</f>
        <v>0</v>
      </c>
      <c r="CE22" s="231">
        <f>Inputs!CE22</f>
        <v>0</v>
      </c>
      <c r="CF22" s="231">
        <f>Inputs!CF22</f>
        <v>0</v>
      </c>
      <c r="CG22" s="231">
        <f>Inputs!CG22</f>
        <v>0</v>
      </c>
      <c r="CH22" s="231">
        <f>Inputs!CH22</f>
        <v>0</v>
      </c>
      <c r="CI22" s="231">
        <f>Inputs!CI22</f>
        <v>0</v>
      </c>
      <c r="CJ22" s="231">
        <f>Inputs!CJ22</f>
        <v>0</v>
      </c>
      <c r="CK22" s="231">
        <f>Inputs!CK22</f>
        <v>0</v>
      </c>
      <c r="CL22" s="231">
        <f>Inputs!CL22</f>
        <v>0</v>
      </c>
      <c r="CM22" s="231">
        <f>Inputs!CM22</f>
        <v>0</v>
      </c>
      <c r="CN22" s="231">
        <f>Inputs!CN22</f>
        <v>0</v>
      </c>
      <c r="CO22" s="231">
        <f>Inputs!CO22</f>
        <v>0</v>
      </c>
      <c r="CP22" s="231">
        <f>Inputs!CP22</f>
        <v>0</v>
      </c>
      <c r="CQ22" s="231">
        <f>Inputs!CQ22</f>
        <v>0</v>
      </c>
      <c r="CR22" s="231">
        <f>Inputs!CR22</f>
        <v>0</v>
      </c>
      <c r="CS22" s="231">
        <f>Inputs!CS22</f>
        <v>0</v>
      </c>
      <c r="CT22" s="231">
        <f>Inputs!CT22</f>
        <v>0</v>
      </c>
      <c r="CU22" s="231">
        <f>Inputs!CU22</f>
        <v>0</v>
      </c>
      <c r="CV22" s="231">
        <f>Inputs!CV22</f>
        <v>0</v>
      </c>
      <c r="CW22" s="231">
        <f>Inputs!CW22</f>
        <v>0</v>
      </c>
      <c r="CX22" s="231">
        <f>Inputs!CX22</f>
        <v>0</v>
      </c>
      <c r="CY22" s="231">
        <f>Inputs!CY22</f>
        <v>0</v>
      </c>
      <c r="DA22" s="232">
        <f>IF(OR($C22="Non-Labour",$C22="Labour-related"),IF(Inputs!$GT22=$F$1,Inputs!DA22,$F22*N(H22)),$F22*N(H22)*avg_hrs)</f>
        <v>0</v>
      </c>
      <c r="DB22" s="232">
        <f>IF(OR($C22="Non-Labour",$C22="Labour-related"),IF(Inputs!$GT22=$F$1,Inputs!DB22,$F22*N(I22)),$F22*N(I22)*avg_hrs)</f>
        <v>0</v>
      </c>
      <c r="DC22" s="232">
        <f>IF(OR($C22="Non-Labour",$C22="Labour-related"),IF(Inputs!$GT22=$F$1,Inputs!DC22,$F22*N(J22)),$F22*N(J22)*avg_hrs)</f>
        <v>0</v>
      </c>
      <c r="DD22" s="232">
        <f>IF(OR($C22="Non-Labour",$C22="Labour-related"),IF(Inputs!$GT22=$F$1,Inputs!DD22,$F22*N(K22)),$F22*N(K22)*avg_hrs)</f>
        <v>0</v>
      </c>
      <c r="DE22" s="232">
        <f>IF(OR($C22="Non-Labour",$C22="Labour-related"),IF(Inputs!$GT22=$F$1,Inputs!DE22,$F22*N(L22)),$F22*N(L22)*avg_hrs)</f>
        <v>0</v>
      </c>
      <c r="DF22" s="232">
        <f>IF(OR($C22="Non-Labour",$C22="Labour-related"),IF(Inputs!$GT22=$F$1,Inputs!DF22,$F22*N(M22)),$F22*N(M22)*avg_hrs)</f>
        <v>0</v>
      </c>
      <c r="DG22" s="232">
        <f>IF(OR($C22="Non-Labour",$C22="Labour-related"),IF(Inputs!$GT22=$F$1,Inputs!DG22,$F22*N(N22)),$F22*N(N22)*avg_hrs)</f>
        <v>0</v>
      </c>
      <c r="DH22" s="232">
        <f>IF(OR($C22="Non-Labour",$C22="Labour-related"),IF(Inputs!$GT22=$F$1,Inputs!DH22,$F22*N(O22)),$F22*N(O22)*avg_hrs)</f>
        <v>0</v>
      </c>
      <c r="DI22" s="232">
        <f>IF(OR($C22="Non-Labour",$C22="Labour-related"),IF(Inputs!$GT22=$F$1,Inputs!DI22,$F22*N(P22)),$F22*N(P22)*avg_hrs)</f>
        <v>0</v>
      </c>
      <c r="DJ22" s="232">
        <f>IF(OR($C22="Non-Labour",$C22="Labour-related"),IF(Inputs!$GT22=$F$1,Inputs!DJ22,$F22*N(Q22)),$F22*N(Q22)*avg_hrs)</f>
        <v>0</v>
      </c>
      <c r="DK22" s="232">
        <f>IF(OR($C22="Non-Labour",$C22="Labour-related"),IF(Inputs!$GT22=$F$1,Inputs!DK22,$F22*N(R22)),$F22*N(R22)*avg_hrs)</f>
        <v>0</v>
      </c>
      <c r="DL22" s="232">
        <f>IF(OR($C22="Non-Labour",$C22="Labour-related"),IF(Inputs!$GT22=$F$1,Inputs!DL22,$F22*N(S22)),$F22*N(S22)*avg_hrs)</f>
        <v>0</v>
      </c>
      <c r="DM22" s="232">
        <f>IF(OR($C22="Non-Labour",$C22="Labour-related"),IF(Inputs!$GT22=$F$1,Inputs!DM22,$F22*N(T22)),$F22*N(T22)*avg_hrs)</f>
        <v>1270.7678317572334</v>
      </c>
      <c r="DN22" s="232">
        <f>IF(OR($C22="Non-Labour",$C22="Labour-related"),IF(Inputs!$GT22=$F$1,Inputs!DN22,$F22*N(U22)),$F22*N(U22)*avg_hrs)</f>
        <v>1270.7678317572334</v>
      </c>
      <c r="DO22" s="232">
        <f>IF(OR($C22="Non-Labour",$C22="Labour-related"),IF(Inputs!$GT22=$F$1,Inputs!DO22,$F22*N(V22)),$F22*N(V22)*avg_hrs)</f>
        <v>1270.7678317572334</v>
      </c>
      <c r="DP22" s="232">
        <f>IF(OR($C22="Non-Labour",$C22="Labour-related"),IF(Inputs!$GT22=$F$1,Inputs!DP22,$F22*N(W22)),$F22*N(W22)*avg_hrs)</f>
        <v>1270.7678317572334</v>
      </c>
      <c r="DQ22" s="232">
        <f>IF(OR($C22="Non-Labour",$C22="Labour-related"),IF(Inputs!$GT22=$F$1,Inputs!DQ22,$F22*N(X22)),$F22*N(X22)*avg_hrs)</f>
        <v>1270.7678317572334</v>
      </c>
      <c r="DR22" s="232">
        <f>IF(OR($C22="Non-Labour",$C22="Labour-related"),IF(Inputs!$GT22=$F$1,Inputs!DR22,$F22*N(Y22)),$F22*N(Y22)*avg_hrs)</f>
        <v>1270.7678317572334</v>
      </c>
      <c r="DS22" s="232">
        <f>IF(OR($C22="Non-Labour",$C22="Labour-related"),IF(Inputs!$GT22=$F$1,Inputs!DS22,$F22*N(Z22)),$F22*N(Z22)*avg_hrs)</f>
        <v>1270.7678317572334</v>
      </c>
      <c r="DT22" s="232">
        <f>IF(OR($C22="Non-Labour",$C22="Labour-related"),IF(Inputs!$GT22=$F$1,Inputs!DT22,$F22*N(AA22)),$F22*N(AA22)*avg_hrs)</f>
        <v>1270.7678317572334</v>
      </c>
      <c r="DU22" s="232">
        <f>IF(OR($C22="Non-Labour",$C22="Labour-related"),IF(Inputs!$GT22=$F$1,Inputs!DU22,$F22*N(AB22)),$F22*N(AB22)*avg_hrs)</f>
        <v>1270.7678317572334</v>
      </c>
      <c r="DV22" s="232">
        <f>IF(OR($C22="Non-Labour",$C22="Labour-related"),IF(Inputs!$GT22=$F$1,Inputs!DV22,$F22*N(AC22)),$F22*N(AC22)*avg_hrs)</f>
        <v>1270.7678317572334</v>
      </c>
      <c r="DW22" s="232">
        <f>IF(OR($C22="Non-Labour",$C22="Labour-related"),IF(Inputs!$GT22=$F$1,Inputs!DW22,$F22*N(AD22)),$F22*N(AD22)*avg_hrs)</f>
        <v>1270.7678317572334</v>
      </c>
      <c r="DX22" s="232">
        <f>IF(OR($C22="Non-Labour",$C22="Labour-related"),IF(Inputs!$GT22=$F$1,Inputs!DX22,$F22*N(AE22)),$F22*N(AE22)*avg_hrs)</f>
        <v>1270.7678317572334</v>
      </c>
      <c r="DY22" s="232">
        <f>IF(OR($C22="Non-Labour",$C22="Labour-related"),IF(Inputs!$GT22=$F$1,Inputs!DY22,$F22*N(AF22)),$F22*N(AF22)*avg_hrs)</f>
        <v>7465.7610115737425</v>
      </c>
      <c r="DZ22" s="232">
        <f>IF(OR($C22="Non-Labour",$C22="Labour-related"),IF(Inputs!$GT22=$F$1,Inputs!DZ22,$F22*N(AG22)),$F22*N(AG22)*avg_hrs)</f>
        <v>7465.7610115737425</v>
      </c>
      <c r="EA22" s="232">
        <f>IF(OR($C22="Non-Labour",$C22="Labour-related"),IF(Inputs!$GT22=$F$1,Inputs!EA22,$F22*N(AH22)),$F22*N(AH22)*avg_hrs)</f>
        <v>7465.7610115737425</v>
      </c>
      <c r="EB22" s="232">
        <f>IF(OR($C22="Non-Labour",$C22="Labour-related"),IF(Inputs!$GT22=$F$1,Inputs!EB22,$F22*N(AI22)),$F22*N(AI22)*avg_hrs)</f>
        <v>7465.7610115737425</v>
      </c>
      <c r="EC22" s="232">
        <f>IF(OR($C22="Non-Labour",$C22="Labour-related"),IF(Inputs!$GT22=$F$1,Inputs!EC22,$F22*N(AJ22)),$F22*N(AJ22)*avg_hrs)</f>
        <v>7465.7610115737425</v>
      </c>
      <c r="ED22" s="232">
        <f>IF(OR($C22="Non-Labour",$C22="Labour-related"),IF(Inputs!$GT22=$F$1,Inputs!ED22,$F22*N(AK22)),$F22*N(AK22)*avg_hrs)</f>
        <v>7465.7610115737425</v>
      </c>
      <c r="EE22" s="232">
        <f>IF(OR($C22="Non-Labour",$C22="Labour-related"),IF(Inputs!$GT22=$F$1,Inputs!EE22,$F22*N(AL22)),$F22*N(AL22)*avg_hrs)</f>
        <v>7465.7610115737425</v>
      </c>
      <c r="EF22" s="232">
        <f>IF(OR($C22="Non-Labour",$C22="Labour-related"),IF(Inputs!$GT22=$F$1,Inputs!EF22,$F22*N(AM22)),$F22*N(AM22)*avg_hrs)</f>
        <v>7465.7610115737425</v>
      </c>
      <c r="EG22" s="232">
        <f>IF(OR($C22="Non-Labour",$C22="Labour-related"),IF(Inputs!$GT22=$F$1,Inputs!EG22,$F22*N(AN22)),$F22*N(AN22)*avg_hrs)</f>
        <v>7465.7610115737425</v>
      </c>
      <c r="EH22" s="232">
        <f>IF(OR($C22="Non-Labour",$C22="Labour-related"),IF(Inputs!$GT22=$F$1,Inputs!EH22,$F22*N(AO22)),$F22*N(AO22)*avg_hrs)</f>
        <v>7465.7610115737425</v>
      </c>
      <c r="EI22" s="232">
        <f>IF(OR($C22="Non-Labour",$C22="Labour-related"),IF(Inputs!$GT22=$F$1,Inputs!EI22,$F22*N(AP22)),$F22*N(AP22)*avg_hrs)</f>
        <v>7465.7610115737425</v>
      </c>
      <c r="EJ22" s="232">
        <f>IF(OR($C22="Non-Labour",$C22="Labour-related"),IF(Inputs!$GT22=$F$1,Inputs!EJ22,$F22*N(AQ22)),$F22*N(AQ22)*avg_hrs)</f>
        <v>7465.7610115737425</v>
      </c>
      <c r="EK22" s="232">
        <f>IF(OR($C22="Non-Labour",$C22="Labour-related"),IF(Inputs!$GT22=$F$1,Inputs!EK22,$F22*N(AR22)),$F22*N(AR22)*avg_hrs)</f>
        <v>794.22989484827076</v>
      </c>
      <c r="EL22" s="232">
        <f>IF(OR($C22="Non-Labour",$C22="Labour-related"),IF(Inputs!$GT22=$F$1,Inputs!EL22,$F22*N(AS22)),$F22*N(AS22)*avg_hrs)</f>
        <v>794.22989484827076</v>
      </c>
      <c r="EM22" s="232">
        <f>IF(OR($C22="Non-Labour",$C22="Labour-related"),IF(Inputs!$GT22=$F$1,Inputs!EM22,$F22*N(AT22)),$F22*N(AT22)*avg_hrs)</f>
        <v>794.22989484827076</v>
      </c>
      <c r="EN22" s="232">
        <f>IF(OR($C22="Non-Labour",$C22="Labour-related"),IF(Inputs!$GT22=$F$1,Inputs!EN22,$F22*N(AU22)),$F22*N(AU22)*avg_hrs)</f>
        <v>794.22989484827076</v>
      </c>
      <c r="EO22" s="232">
        <f>IF(OR($C22="Non-Labour",$C22="Labour-related"),IF(Inputs!$GT22=$F$1,Inputs!EO22,$F22*N(AV22)),$F22*N(AV22)*avg_hrs)</f>
        <v>794.22989484827076</v>
      </c>
      <c r="EP22" s="232">
        <f>IF(OR($C22="Non-Labour",$C22="Labour-related"),IF(Inputs!$GT22=$F$1,Inputs!EP22,$F22*N(AW22)),$F22*N(AW22)*avg_hrs)</f>
        <v>794.22989484827076</v>
      </c>
      <c r="EQ22" s="232">
        <f>IF(OR($C22="Non-Labour",$C22="Labour-related"),IF(Inputs!$GT22=$F$1,Inputs!EQ22,$F22*N(AX22)),$F22*N(AX22)*avg_hrs)</f>
        <v>794.22989484827076</v>
      </c>
      <c r="ER22" s="232">
        <f>IF(OR($C22="Non-Labour",$C22="Labour-related"),IF(Inputs!$GT22=$F$1,Inputs!ER22,$F22*N(AY22)),$F22*N(AY22)*avg_hrs)</f>
        <v>794.22989484827076</v>
      </c>
      <c r="ES22" s="232">
        <f>IF(OR($C22="Non-Labour",$C22="Labour-related"),IF(Inputs!$GT22=$F$1,Inputs!ES22,$F22*N(AZ22)),$F22*N(AZ22)*avg_hrs)</f>
        <v>794.22989484827076</v>
      </c>
      <c r="ET22" s="232">
        <f>IF(OR($C22="Non-Labour",$C22="Labour-related"),IF(Inputs!$GT22=$F$1,Inputs!ET22,$F22*N(BA22)),$F22*N(BA22)*avg_hrs)</f>
        <v>794.22989484827076</v>
      </c>
      <c r="EU22" s="232">
        <f>IF(OR($C22="Non-Labour",$C22="Labour-related"),IF(Inputs!$GT22=$F$1,Inputs!EU22,$F22*N(BB22)),$F22*N(BB22)*avg_hrs)</f>
        <v>794.22989484827076</v>
      </c>
      <c r="EV22" s="232">
        <f>IF(OR($C22="Non-Labour",$C22="Labour-related"),IF(Inputs!$GT22=$F$1,Inputs!EV22,$F22*N(BC22)),$F22*N(BC22)*avg_hrs)</f>
        <v>794.22989484827076</v>
      </c>
      <c r="EW22" s="232">
        <f>IF(OR($C22="Non-Labour",$C22="Labour-related"),IF(Inputs!$GT22=$F$1,Inputs!EW22,$F22*N(BD22)),$F22*N(BD22)*avg_hrs)</f>
        <v>0</v>
      </c>
      <c r="EX22" s="232">
        <f>IF(OR($C22="Non-Labour",$C22="Labour-related"),IF(Inputs!$GT22=$F$1,Inputs!EX22,$F22*N(BE22)),$F22*N(BE22)*avg_hrs)</f>
        <v>0</v>
      </c>
      <c r="EY22" s="232">
        <f>IF(OR($C22="Non-Labour",$C22="Labour-related"),IF(Inputs!$GT22=$F$1,Inputs!EY22,$F22*N(BF22)),$F22*N(BF22)*avg_hrs)</f>
        <v>0</v>
      </c>
      <c r="EZ22" s="232">
        <f>IF(OR($C22="Non-Labour",$C22="Labour-related"),IF(Inputs!$GT22=$F$1,Inputs!EZ22,$F22*N(BG22)),$F22*N(BG22)*avg_hrs)</f>
        <v>0</v>
      </c>
      <c r="FA22" s="232">
        <f>IF(OR($C22="Non-Labour",$C22="Labour-related"),IF(Inputs!$GT22=$F$1,Inputs!FA22,$F22*N(BH22)),$F22*N(BH22)*avg_hrs)</f>
        <v>0</v>
      </c>
      <c r="FB22" s="232">
        <f>IF(OR($C22="Non-Labour",$C22="Labour-related"),IF(Inputs!$GT22=$F$1,Inputs!FB22,$F22*N(BI22)),$F22*N(BI22)*avg_hrs)</f>
        <v>0</v>
      </c>
      <c r="FC22" s="232">
        <f>IF(OR($C22="Non-Labour",$C22="Labour-related"),IF(Inputs!$GT22=$F$1,Inputs!FC22,$F22*N(BJ22)),$F22*N(BJ22)*avg_hrs)</f>
        <v>0</v>
      </c>
      <c r="FD22" s="232">
        <f>IF(OR($C22="Non-Labour",$C22="Labour-related"),IF(Inputs!$GT22=$F$1,Inputs!FD22,$F22*N(BK22)),$F22*N(BK22)*avg_hrs)</f>
        <v>0</v>
      </c>
      <c r="FE22" s="232">
        <f>IF(OR($C22="Non-Labour",$C22="Labour-related"),IF(Inputs!$GT22=$F$1,Inputs!FE22,$F22*N(BL22)),$F22*N(BL22)*avg_hrs)</f>
        <v>0</v>
      </c>
      <c r="FF22" s="232">
        <f>IF(OR($C22="Non-Labour",$C22="Labour-related"),IF(Inputs!$GT22=$F$1,Inputs!FF22,$F22*N(BM22)),$F22*N(BM22)*avg_hrs)</f>
        <v>0</v>
      </c>
      <c r="FG22" s="232">
        <f>IF(OR($C22="Non-Labour",$C22="Labour-related"),IF(Inputs!$GT22=$F$1,Inputs!FG22,$F22*N(BN22)),$F22*N(BN22)*avg_hrs)</f>
        <v>0</v>
      </c>
      <c r="FH22" s="232">
        <f>IF(OR($C22="Non-Labour",$C22="Labour-related"),IF(Inputs!$GT22=$F$1,Inputs!FH22,$F22*N(BO22)),$F22*N(BO22)*avg_hrs)</f>
        <v>0</v>
      </c>
      <c r="FI22" s="232">
        <f>IF(OR($C22="Non-Labour",$C22="Labour-related"),IF(Inputs!$GT22=$F$1,Inputs!FI22,$F22*N(BP22)),$F22*N(BP22)*avg_hrs)</f>
        <v>0</v>
      </c>
      <c r="FJ22" s="232">
        <f>IF(OR($C22="Non-Labour",$C22="Labour-related"),IF(Inputs!$GT22=$F$1,Inputs!FJ22,$F22*N(BQ22)),$F22*N(BQ22)*avg_hrs)</f>
        <v>0</v>
      </c>
      <c r="FK22" s="232">
        <f>IF(OR($C22="Non-Labour",$C22="Labour-related"),IF(Inputs!$GT22=$F$1,Inputs!FK22,$F22*N(BR22)),$F22*N(BR22)*avg_hrs)</f>
        <v>0</v>
      </c>
      <c r="FL22" s="232">
        <f>IF(OR($C22="Non-Labour",$C22="Labour-related"),IF(Inputs!$GT22=$F$1,Inputs!FL22,$F22*N(BS22)),$F22*N(BS22)*avg_hrs)</f>
        <v>0</v>
      </c>
      <c r="FM22" s="232">
        <f>IF(OR($C22="Non-Labour",$C22="Labour-related"),IF(Inputs!$GT22=$F$1,Inputs!FM22,$F22*N(BT22)),$F22*N(BT22)*avg_hrs)</f>
        <v>0</v>
      </c>
      <c r="FN22" s="232">
        <f>IF(OR($C22="Non-Labour",$C22="Labour-related"),IF(Inputs!$GT22=$F$1,Inputs!FN22,$F22*N(BU22)),$F22*N(BU22)*avg_hrs)</f>
        <v>0</v>
      </c>
      <c r="FO22" s="232">
        <f>IF(OR($C22="Non-Labour",$C22="Labour-related"),IF(Inputs!$GT22=$F$1,Inputs!FO22,$F22*N(BV22)),$F22*N(BV22)*avg_hrs)</f>
        <v>0</v>
      </c>
      <c r="FP22" s="232">
        <f>IF(OR($C22="Non-Labour",$C22="Labour-related"),IF(Inputs!$GT22=$F$1,Inputs!FP22,$F22*N(BW22)),$F22*N(BW22)*avg_hrs)</f>
        <v>0</v>
      </c>
      <c r="FQ22" s="232">
        <f>IF(OR($C22="Non-Labour",$C22="Labour-related"),IF(Inputs!$GT22=$F$1,Inputs!FQ22,$F22*N(BX22)),$F22*N(BX22)*avg_hrs)</f>
        <v>0</v>
      </c>
      <c r="FR22" s="232">
        <f>IF(OR($C22="Non-Labour",$C22="Labour-related"),IF(Inputs!$GT22=$F$1,Inputs!FR22,$F22*N(BY22)),$F22*N(BY22)*avg_hrs)</f>
        <v>0</v>
      </c>
      <c r="FS22" s="232">
        <f>IF(OR($C22="Non-Labour",$C22="Labour-related"),IF(Inputs!$GT22=$F$1,Inputs!FS22,$F22*N(BZ22)),$F22*N(BZ22)*avg_hrs)</f>
        <v>0</v>
      </c>
      <c r="FT22" s="232">
        <f>IF(OR($C22="Non-Labour",$C22="Labour-related"),IF(Inputs!$GT22=$F$1,Inputs!FT22,$F22*N(CA22)),$F22*N(CA22)*avg_hrs)</f>
        <v>0</v>
      </c>
      <c r="FU22" s="232">
        <f>IF(OR($C22="Non-Labour",$C22="Labour-related"),IF(Inputs!$GT22=$F$1,Inputs!FU22,$F22*N(CB22)),$F22*N(CB22)*avg_hrs)</f>
        <v>0</v>
      </c>
      <c r="FV22" s="232">
        <f>IF(OR($C22="Non-Labour",$C22="Labour-related"),IF(Inputs!$GT22=$F$1,Inputs!FV22,$F22*N(CC22)),$F22*N(CC22)*avg_hrs)</f>
        <v>0</v>
      </c>
      <c r="FW22" s="232">
        <f>IF(OR($C22="Non-Labour",$C22="Labour-related"),IF(Inputs!$GT22=$F$1,Inputs!FW22,$F22*N(CD22)),$F22*N(CD22)*avg_hrs)</f>
        <v>0</v>
      </c>
      <c r="FX22" s="232">
        <f>IF(OR($C22="Non-Labour",$C22="Labour-related"),IF(Inputs!$GT22=$F$1,Inputs!FX22,$F22*N(CE22)),$F22*N(CE22)*avg_hrs)</f>
        <v>0</v>
      </c>
      <c r="FY22" s="232">
        <f>IF(OR($C22="Non-Labour",$C22="Labour-related"),IF(Inputs!$GT22=$F$1,Inputs!FY22,$F22*N(CF22)),$F22*N(CF22)*avg_hrs)</f>
        <v>0</v>
      </c>
      <c r="FZ22" s="232">
        <f>IF(OR($C22="Non-Labour",$C22="Labour-related"),IF(Inputs!$GT22=$F$1,Inputs!FZ22,$F22*N(CG22)),$F22*N(CG22)*avg_hrs)</f>
        <v>0</v>
      </c>
      <c r="GA22" s="232">
        <f>IF(OR($C22="Non-Labour",$C22="Labour-related"),IF(Inputs!$GT22=$F$1,Inputs!GA22,$F22*N(CH22)),$F22*N(CH22)*avg_hrs)</f>
        <v>0</v>
      </c>
      <c r="GB22" s="232">
        <f>IF(OR($C22="Non-Labour",$C22="Labour-related"),IF(Inputs!$GT22=$F$1,Inputs!GB22,$F22*N(CI22)),$F22*N(CI22)*avg_hrs)</f>
        <v>0</v>
      </c>
      <c r="GC22" s="232">
        <f>IF(OR($C22="Non-Labour",$C22="Labour-related"),IF(Inputs!$GT22=$F$1,Inputs!GC22,$F22*N(CJ22)),$F22*N(CJ22)*avg_hrs)</f>
        <v>0</v>
      </c>
      <c r="GD22" s="232">
        <f>IF(OR($C22="Non-Labour",$C22="Labour-related"),IF(Inputs!$GT22=$F$1,Inputs!GD22,$F22*N(CK22)),$F22*N(CK22)*avg_hrs)</f>
        <v>0</v>
      </c>
      <c r="GE22" s="232">
        <f>IF(OR($C22="Non-Labour",$C22="Labour-related"),IF(Inputs!$GT22=$F$1,Inputs!GE22,$F22*N(CL22)),$F22*N(CL22)*avg_hrs)</f>
        <v>0</v>
      </c>
      <c r="GF22" s="232">
        <f>IF(OR($C22="Non-Labour",$C22="Labour-related"),IF(Inputs!$GT22=$F$1,Inputs!GF22,$F22*N(CM22)),$F22*N(CM22)*avg_hrs)</f>
        <v>0</v>
      </c>
      <c r="GG22" s="232">
        <f>IF(OR($C22="Non-Labour",$C22="Labour-related"),IF(Inputs!$GT22=$F$1,Inputs!GG22,$F22*N(CN22)),$F22*N(CN22)*avg_hrs)</f>
        <v>0</v>
      </c>
      <c r="GH22" s="232">
        <f>IF(OR($C22="Non-Labour",$C22="Labour-related"),IF(Inputs!$GT22=$F$1,Inputs!GH22,$F22*N(CO22)),$F22*N(CO22)*avg_hrs)</f>
        <v>0</v>
      </c>
      <c r="GI22" s="232">
        <f>IF(OR($C22="Non-Labour",$C22="Labour-related"),IF(Inputs!$GT22=$F$1,Inputs!GI22,$F22*N(CP22)),$F22*N(CP22)*avg_hrs)</f>
        <v>0</v>
      </c>
      <c r="GJ22" s="232">
        <f>IF(OR($C22="Non-Labour",$C22="Labour-related"),IF(Inputs!$GT22=$F$1,Inputs!GJ22,$F22*N(CQ22)),$F22*N(CQ22)*avg_hrs)</f>
        <v>0</v>
      </c>
      <c r="GK22" s="232">
        <f>IF(OR($C22="Non-Labour",$C22="Labour-related"),IF(Inputs!$GT22=$F$1,Inputs!GK22,$F22*N(CR22)),$F22*N(CR22)*avg_hrs)</f>
        <v>0</v>
      </c>
      <c r="GL22" s="232">
        <f>IF(OR($C22="Non-Labour",$C22="Labour-related"),IF(Inputs!$GT22=$F$1,Inputs!GL22,$F22*N(CS22)),$F22*N(CS22)*avg_hrs)</f>
        <v>0</v>
      </c>
      <c r="GM22" s="232">
        <f>IF(OR($C22="Non-Labour",$C22="Labour-related"),IF(Inputs!$GT22=$F$1,Inputs!GM22,$F22*N(CT22)),$F22*N(CT22)*avg_hrs)</f>
        <v>0</v>
      </c>
      <c r="GN22" s="232">
        <f>IF(OR($C22="Non-Labour",$C22="Labour-related"),IF(Inputs!$GT22=$F$1,Inputs!GN22,$F22*N(CU22)),$F22*N(CU22)*avg_hrs)</f>
        <v>0</v>
      </c>
      <c r="GO22" s="232">
        <f>IF(OR($C22="Non-Labour",$C22="Labour-related"),IF(Inputs!$GT22=$F$1,Inputs!GO22,$F22*N(CV22)),$F22*N(CV22)*avg_hrs)</f>
        <v>0</v>
      </c>
      <c r="GP22" s="232">
        <f>IF(OR($C22="Non-Labour",$C22="Labour-related"),IF(Inputs!$GT22=$F$1,Inputs!GP22,$F22*N(CW22)),$F22*N(CW22)*avg_hrs)</f>
        <v>0</v>
      </c>
      <c r="GQ22" s="232">
        <f>IF(OR($C22="Non-Labour",$C22="Labour-related"),IF(Inputs!$GT22=$F$1,Inputs!GQ22,$F22*N(CX22)),$F22*N(CX22)*avg_hrs)</f>
        <v>0</v>
      </c>
      <c r="GR22" s="232">
        <f>IF(OR($C22="Non-Labour",$C22="Labour-related"),IF(Inputs!$GT22=$F$1,Inputs!GR22,$F22*N(CY22)),$F22*N(CY22)*avg_hrs)</f>
        <v>0</v>
      </c>
      <c r="GT22" s="120" t="s">
        <v>207</v>
      </c>
      <c r="GU22" s="272"/>
      <c r="GV22" s="272"/>
      <c r="GW22" s="272"/>
      <c r="GX22" s="232">
        <f t="shared" si="2"/>
        <v>0</v>
      </c>
      <c r="GY22" s="232">
        <f t="shared" si="2"/>
        <v>15249.213981086801</v>
      </c>
      <c r="GZ22" s="232">
        <f t="shared" si="2"/>
        <v>89589.132138884917</v>
      </c>
      <c r="HA22" s="232">
        <f t="shared" si="6"/>
        <v>9530.7587381792509</v>
      </c>
      <c r="HB22" s="232">
        <f t="shared" si="4"/>
        <v>0</v>
      </c>
      <c r="HC22" s="232">
        <f t="shared" si="4"/>
        <v>0</v>
      </c>
      <c r="HD22" s="232">
        <f t="shared" si="4"/>
        <v>0</v>
      </c>
      <c r="HE22" s="232">
        <f t="shared" si="4"/>
        <v>0</v>
      </c>
      <c r="HF22" s="232">
        <f t="shared" si="5"/>
        <v>114369.10485815097</v>
      </c>
    </row>
    <row r="23" spans="1:214" hidden="1" x14ac:dyDescent="0.2">
      <c r="A23" s="120" t="str">
        <f>Inputs!A23</f>
        <v>Delivery</v>
      </c>
      <c r="B23" s="120" t="str">
        <f>Inputs!B23</f>
        <v>Safety Officer</v>
      </c>
      <c r="C23" s="120" t="str">
        <f>Inputs!C23</f>
        <v>Internal Labour</v>
      </c>
      <c r="D23" s="120" t="str">
        <f>Inputs!D23</f>
        <v>HSE</v>
      </c>
      <c r="E23" s="120" t="str">
        <f>Inputs!E23</f>
        <v>Safety Officer (Safety and Environmental Delivery)</v>
      </c>
      <c r="F23" s="259">
        <f>IF(Inputs!$GT23=$F$1,Inputs!F23,
CHOOSE(MATCH(Inputs!$GT23,'Key assumptions'!$E$117:$E$119,0),'Key assumptions'!$H$117,'Key assumptions'!$H$118,'Key assumptions'!$H$119)*Inputs!F23)</f>
        <v>198.04216415902135</v>
      </c>
      <c r="G23" s="259">
        <f>IF(Inputs!$GT23=$F$1,Inputs!G23,
CHOOSE(MATCH(Inputs!$GT23,'Key assumptions'!$E$117:$E$119,0),'Key assumptions'!$H$117,'Key assumptions'!$H$118,'Key assumptions'!$H$119)*Inputs!G23)</f>
        <v>0</v>
      </c>
      <c r="H23" s="231">
        <f>Inputs!H23</f>
        <v>0</v>
      </c>
      <c r="I23" s="231">
        <f>Inputs!I23</f>
        <v>0</v>
      </c>
      <c r="J23" s="231">
        <f>Inputs!J23</f>
        <v>0</v>
      </c>
      <c r="K23" s="231">
        <f>Inputs!K23</f>
        <v>0</v>
      </c>
      <c r="L23" s="231">
        <f>Inputs!L23</f>
        <v>0</v>
      </c>
      <c r="M23" s="231">
        <f>Inputs!M23</f>
        <v>0</v>
      </c>
      <c r="N23" s="231">
        <f>Inputs!N23</f>
        <v>0</v>
      </c>
      <c r="O23" s="231">
        <f>Inputs!O23</f>
        <v>0</v>
      </c>
      <c r="P23" s="231">
        <f>Inputs!P23</f>
        <v>0</v>
      </c>
      <c r="Q23" s="231">
        <f>Inputs!Q23</f>
        <v>0</v>
      </c>
      <c r="R23" s="231">
        <f>Inputs!R23</f>
        <v>0</v>
      </c>
      <c r="S23" s="231">
        <f>Inputs!S23</f>
        <v>0</v>
      </c>
      <c r="T23" s="231">
        <f>Inputs!T23</f>
        <v>1.7307692307692309E-2</v>
      </c>
      <c r="U23" s="231">
        <f>Inputs!U23</f>
        <v>1.7307692307692309E-2</v>
      </c>
      <c r="V23" s="231">
        <f>Inputs!V23</f>
        <v>1.7307692307692309E-2</v>
      </c>
      <c r="W23" s="231">
        <f>Inputs!W23</f>
        <v>1.7307692307692309E-2</v>
      </c>
      <c r="X23" s="231">
        <f>Inputs!X23</f>
        <v>1.7307692307692309E-2</v>
      </c>
      <c r="Y23" s="231">
        <f>Inputs!Y23</f>
        <v>1.7307692307692309E-2</v>
      </c>
      <c r="Z23" s="231">
        <f>Inputs!Z23</f>
        <v>1.7307692307692309E-2</v>
      </c>
      <c r="AA23" s="231">
        <f>Inputs!AA23</f>
        <v>1.7307692307692309E-2</v>
      </c>
      <c r="AB23" s="231">
        <f>Inputs!AB23</f>
        <v>1.7307692307692309E-2</v>
      </c>
      <c r="AC23" s="231">
        <f>Inputs!AC23</f>
        <v>1.7307692307692309E-2</v>
      </c>
      <c r="AD23" s="231">
        <f>Inputs!AD23</f>
        <v>1.7307692307692309E-2</v>
      </c>
      <c r="AE23" s="231">
        <f>Inputs!AE23</f>
        <v>1.7307692307692309E-2</v>
      </c>
      <c r="AF23" s="231">
        <f>Inputs!AF23</f>
        <v>2.3076923076923082E-2</v>
      </c>
      <c r="AG23" s="231">
        <f>Inputs!AG23</f>
        <v>2.3076923076923082E-2</v>
      </c>
      <c r="AH23" s="231">
        <f>Inputs!AH23</f>
        <v>2.3076923076923082E-2</v>
      </c>
      <c r="AI23" s="231">
        <f>Inputs!AI23</f>
        <v>2.3076923076923082E-2</v>
      </c>
      <c r="AJ23" s="231">
        <f>Inputs!AJ23</f>
        <v>2.3076923076923082E-2</v>
      </c>
      <c r="AK23" s="231">
        <f>Inputs!AK23</f>
        <v>2.3076923076923082E-2</v>
      </c>
      <c r="AL23" s="231">
        <f>Inputs!AL23</f>
        <v>2.3076923076923082E-2</v>
      </c>
      <c r="AM23" s="231">
        <f>Inputs!AM23</f>
        <v>2.3076923076923082E-2</v>
      </c>
      <c r="AN23" s="231">
        <f>Inputs!AN23</f>
        <v>2.3076923076923082E-2</v>
      </c>
      <c r="AO23" s="231">
        <f>Inputs!AO23</f>
        <v>2.3076923076923082E-2</v>
      </c>
      <c r="AP23" s="231">
        <f>Inputs!AP23</f>
        <v>2.3076923076923082E-2</v>
      </c>
      <c r="AQ23" s="231">
        <f>Inputs!AQ23</f>
        <v>2.3076923076923082E-2</v>
      </c>
      <c r="AR23" s="231">
        <f>Inputs!AR23</f>
        <v>2.3076923076923082E-2</v>
      </c>
      <c r="AS23" s="231">
        <f>Inputs!AS23</f>
        <v>2.3076923076923082E-2</v>
      </c>
      <c r="AT23" s="231">
        <f>Inputs!AT23</f>
        <v>2.3076923076923082E-2</v>
      </c>
      <c r="AU23" s="231">
        <f>Inputs!AU23</f>
        <v>2.3076923076923082E-2</v>
      </c>
      <c r="AV23" s="231">
        <f>Inputs!AV23</f>
        <v>2.3076923076923082E-2</v>
      </c>
      <c r="AW23" s="231">
        <f>Inputs!AW23</f>
        <v>2.3076923076923082E-2</v>
      </c>
      <c r="AX23" s="231">
        <f>Inputs!AX23</f>
        <v>2.3076923076923082E-2</v>
      </c>
      <c r="AY23" s="231">
        <f>Inputs!AY23</f>
        <v>2.3076923076923082E-2</v>
      </c>
      <c r="AZ23" s="231">
        <f>Inputs!AZ23</f>
        <v>2.3076923076923082E-2</v>
      </c>
      <c r="BA23" s="231">
        <f>Inputs!BA23</f>
        <v>2.3076923076923082E-2</v>
      </c>
      <c r="BB23" s="231">
        <f>Inputs!BB23</f>
        <v>2.3076923076923082E-2</v>
      </c>
      <c r="BC23" s="231">
        <f>Inputs!BC23</f>
        <v>2.3076923076923082E-2</v>
      </c>
      <c r="BD23" s="231">
        <f>Inputs!BD23</f>
        <v>2.3076923076923082E-2</v>
      </c>
      <c r="BE23" s="231">
        <f>Inputs!BE23</f>
        <v>2.3076923076923082E-2</v>
      </c>
      <c r="BF23" s="231">
        <f>Inputs!BF23</f>
        <v>2.3076923076923082E-2</v>
      </c>
      <c r="BG23" s="231">
        <f>Inputs!BG23</f>
        <v>2.3076923076923082E-2</v>
      </c>
      <c r="BH23" s="231">
        <f>Inputs!BH23</f>
        <v>2.3076923076923082E-2</v>
      </c>
      <c r="BI23" s="231">
        <f>Inputs!BI23</f>
        <v>2.3076923076923082E-2</v>
      </c>
      <c r="BJ23" s="231">
        <f>Inputs!BJ23</f>
        <v>2.3076923076923082E-2</v>
      </c>
      <c r="BK23" s="231">
        <f>Inputs!BK23</f>
        <v>2.3076923076923082E-2</v>
      </c>
      <c r="BL23" s="231">
        <f>Inputs!BL23</f>
        <v>2.3076923076923082E-2</v>
      </c>
      <c r="BM23" s="231">
        <f>Inputs!BM23</f>
        <v>2.3076923076923082E-2</v>
      </c>
      <c r="BN23" s="231">
        <f>Inputs!BN23</f>
        <v>2.3076923076923082E-2</v>
      </c>
      <c r="BO23" s="231">
        <f>Inputs!BO23</f>
        <v>2.3076923076923082E-2</v>
      </c>
      <c r="BP23" s="231">
        <f>Inputs!BP23</f>
        <v>1.9230769230769235E-2</v>
      </c>
      <c r="BQ23" s="231">
        <f>Inputs!BQ23</f>
        <v>1.9230769230769235E-2</v>
      </c>
      <c r="BR23" s="231">
        <f>Inputs!BR23</f>
        <v>1.9230769230769235E-2</v>
      </c>
      <c r="BS23" s="231">
        <f>Inputs!BS23</f>
        <v>1.9230769230769235E-2</v>
      </c>
      <c r="BT23" s="231">
        <f>Inputs!BT23</f>
        <v>1.9230769230769235E-2</v>
      </c>
      <c r="BU23" s="231">
        <f>Inputs!BU23</f>
        <v>1.9230769230769235E-2</v>
      </c>
      <c r="BV23" s="231">
        <f>Inputs!BV23</f>
        <v>1.9230769230769235E-2</v>
      </c>
      <c r="BW23" s="231">
        <f>Inputs!BW23</f>
        <v>1.9230769230769235E-2</v>
      </c>
      <c r="BX23" s="231">
        <f>Inputs!BX23</f>
        <v>1.9230769230769235E-2</v>
      </c>
      <c r="BY23" s="231">
        <f>Inputs!BY23</f>
        <v>1.9230769230769235E-2</v>
      </c>
      <c r="BZ23" s="231">
        <f>Inputs!BZ23</f>
        <v>1.9230769230769235E-2</v>
      </c>
      <c r="CA23" s="231">
        <f>Inputs!CA23</f>
        <v>1.9230769230769235E-2</v>
      </c>
      <c r="CB23" s="231">
        <f>Inputs!CB23</f>
        <v>0</v>
      </c>
      <c r="CC23" s="231">
        <f>Inputs!CC23</f>
        <v>0</v>
      </c>
      <c r="CD23" s="231">
        <f>Inputs!CD23</f>
        <v>0</v>
      </c>
      <c r="CE23" s="231">
        <f>Inputs!CE23</f>
        <v>0</v>
      </c>
      <c r="CF23" s="231">
        <f>Inputs!CF23</f>
        <v>0</v>
      </c>
      <c r="CG23" s="231">
        <f>Inputs!CG23</f>
        <v>0</v>
      </c>
      <c r="CH23" s="231">
        <f>Inputs!CH23</f>
        <v>0</v>
      </c>
      <c r="CI23" s="231">
        <f>Inputs!CI23</f>
        <v>0</v>
      </c>
      <c r="CJ23" s="231">
        <f>Inputs!CJ23</f>
        <v>0</v>
      </c>
      <c r="CK23" s="231">
        <f>Inputs!CK23</f>
        <v>0</v>
      </c>
      <c r="CL23" s="231">
        <f>Inputs!CL23</f>
        <v>0</v>
      </c>
      <c r="CM23" s="231">
        <f>Inputs!CM23</f>
        <v>0</v>
      </c>
      <c r="CN23" s="231">
        <f>Inputs!CN23</f>
        <v>0</v>
      </c>
      <c r="CO23" s="231">
        <f>Inputs!CO23</f>
        <v>0</v>
      </c>
      <c r="CP23" s="231">
        <f>Inputs!CP23</f>
        <v>0</v>
      </c>
      <c r="CQ23" s="231">
        <f>Inputs!CQ23</f>
        <v>0</v>
      </c>
      <c r="CR23" s="231">
        <f>Inputs!CR23</f>
        <v>0</v>
      </c>
      <c r="CS23" s="231">
        <f>Inputs!CS23</f>
        <v>0</v>
      </c>
      <c r="CT23" s="231">
        <f>Inputs!CT23</f>
        <v>0</v>
      </c>
      <c r="CU23" s="231">
        <f>Inputs!CU23</f>
        <v>0</v>
      </c>
      <c r="CV23" s="231">
        <f>Inputs!CV23</f>
        <v>0</v>
      </c>
      <c r="CW23" s="231">
        <f>Inputs!CW23</f>
        <v>0</v>
      </c>
      <c r="CX23" s="231">
        <f>Inputs!CX23</f>
        <v>0</v>
      </c>
      <c r="CY23" s="231">
        <f>Inputs!CY23</f>
        <v>0</v>
      </c>
      <c r="DA23" s="232">
        <f>IF(OR($C23="Non-Labour",$C23="Labour-related"),IF(Inputs!$GT23=$F$1,Inputs!DA23,$F23*N(H23)),$F23*N(H23)*avg_hrs)</f>
        <v>0</v>
      </c>
      <c r="DB23" s="232">
        <f>IF(OR($C23="Non-Labour",$C23="Labour-related"),IF(Inputs!$GT23=$F$1,Inputs!DB23,$F23*N(I23)),$F23*N(I23)*avg_hrs)</f>
        <v>0</v>
      </c>
      <c r="DC23" s="232">
        <f>IF(OR($C23="Non-Labour",$C23="Labour-related"),IF(Inputs!$GT23=$F$1,Inputs!DC23,$F23*N(J23)),$F23*N(J23)*avg_hrs)</f>
        <v>0</v>
      </c>
      <c r="DD23" s="232">
        <f>IF(OR($C23="Non-Labour",$C23="Labour-related"),IF(Inputs!$GT23=$F$1,Inputs!DD23,$F23*N(K23)),$F23*N(K23)*avg_hrs)</f>
        <v>0</v>
      </c>
      <c r="DE23" s="232">
        <f>IF(OR($C23="Non-Labour",$C23="Labour-related"),IF(Inputs!$GT23=$F$1,Inputs!DE23,$F23*N(L23)),$F23*N(L23)*avg_hrs)</f>
        <v>0</v>
      </c>
      <c r="DF23" s="232">
        <f>IF(OR($C23="Non-Labour",$C23="Labour-related"),IF(Inputs!$GT23=$F$1,Inputs!DF23,$F23*N(M23)),$F23*N(M23)*avg_hrs)</f>
        <v>0</v>
      </c>
      <c r="DG23" s="232">
        <f>IF(OR($C23="Non-Labour",$C23="Labour-related"),IF(Inputs!$GT23=$F$1,Inputs!DG23,$F23*N(N23)),$F23*N(N23)*avg_hrs)</f>
        <v>0</v>
      </c>
      <c r="DH23" s="232">
        <f>IF(OR($C23="Non-Labour",$C23="Labour-related"),IF(Inputs!$GT23=$F$1,Inputs!DH23,$F23*N(O23)),$F23*N(O23)*avg_hrs)</f>
        <v>0</v>
      </c>
      <c r="DI23" s="232">
        <f>IF(OR($C23="Non-Labour",$C23="Labour-related"),IF(Inputs!$GT23=$F$1,Inputs!DI23,$F23*N(P23)),$F23*N(P23)*avg_hrs)</f>
        <v>0</v>
      </c>
      <c r="DJ23" s="232">
        <f>IF(OR($C23="Non-Labour",$C23="Labour-related"),IF(Inputs!$GT23=$F$1,Inputs!DJ23,$F23*N(Q23)),$F23*N(Q23)*avg_hrs)</f>
        <v>0</v>
      </c>
      <c r="DK23" s="232">
        <f>IF(OR($C23="Non-Labour",$C23="Labour-related"),IF(Inputs!$GT23=$F$1,Inputs!DK23,$F23*N(R23)),$F23*N(R23)*avg_hrs)</f>
        <v>0</v>
      </c>
      <c r="DL23" s="232">
        <f>IF(OR($C23="Non-Labour",$C23="Labour-related"),IF(Inputs!$GT23=$F$1,Inputs!DL23,$F23*N(S23)),$F23*N(S23)*avg_hrs)</f>
        <v>0</v>
      </c>
      <c r="DM23" s="232">
        <f>IF(OR($C23="Non-Labour",$C23="Labour-related"),IF(Inputs!$GT23=$F$1,Inputs!DM23,$F23*N(T23)),$F23*N(T23)*avg_hrs)</f>
        <v>514.14792618207468</v>
      </c>
      <c r="DN23" s="232">
        <f>IF(OR($C23="Non-Labour",$C23="Labour-related"),IF(Inputs!$GT23=$F$1,Inputs!DN23,$F23*N(U23)),$F23*N(U23)*avg_hrs)</f>
        <v>514.14792618207468</v>
      </c>
      <c r="DO23" s="232">
        <f>IF(OR($C23="Non-Labour",$C23="Labour-related"),IF(Inputs!$GT23=$F$1,Inputs!DO23,$F23*N(V23)),$F23*N(V23)*avg_hrs)</f>
        <v>514.14792618207468</v>
      </c>
      <c r="DP23" s="232">
        <f>IF(OR($C23="Non-Labour",$C23="Labour-related"),IF(Inputs!$GT23=$F$1,Inputs!DP23,$F23*N(W23)),$F23*N(W23)*avg_hrs)</f>
        <v>514.14792618207468</v>
      </c>
      <c r="DQ23" s="232">
        <f>IF(OR($C23="Non-Labour",$C23="Labour-related"),IF(Inputs!$GT23=$F$1,Inputs!DQ23,$F23*N(X23)),$F23*N(X23)*avg_hrs)</f>
        <v>514.14792618207468</v>
      </c>
      <c r="DR23" s="232">
        <f>IF(OR($C23="Non-Labour",$C23="Labour-related"),IF(Inputs!$GT23=$F$1,Inputs!DR23,$F23*N(Y23)),$F23*N(Y23)*avg_hrs)</f>
        <v>514.14792618207468</v>
      </c>
      <c r="DS23" s="232">
        <f>IF(OR($C23="Non-Labour",$C23="Labour-related"),IF(Inputs!$GT23=$F$1,Inputs!DS23,$F23*N(Z23)),$F23*N(Z23)*avg_hrs)</f>
        <v>514.14792618207468</v>
      </c>
      <c r="DT23" s="232">
        <f>IF(OR($C23="Non-Labour",$C23="Labour-related"),IF(Inputs!$GT23=$F$1,Inputs!DT23,$F23*N(AA23)),$F23*N(AA23)*avg_hrs)</f>
        <v>514.14792618207468</v>
      </c>
      <c r="DU23" s="232">
        <f>IF(OR($C23="Non-Labour",$C23="Labour-related"),IF(Inputs!$GT23=$F$1,Inputs!DU23,$F23*N(AB23)),$F23*N(AB23)*avg_hrs)</f>
        <v>514.14792618207468</v>
      </c>
      <c r="DV23" s="232">
        <f>IF(OR($C23="Non-Labour",$C23="Labour-related"),IF(Inputs!$GT23=$F$1,Inputs!DV23,$F23*N(AC23)),$F23*N(AC23)*avg_hrs)</f>
        <v>514.14792618207468</v>
      </c>
      <c r="DW23" s="232">
        <f>IF(OR($C23="Non-Labour",$C23="Labour-related"),IF(Inputs!$GT23=$F$1,Inputs!DW23,$F23*N(AD23)),$F23*N(AD23)*avg_hrs)</f>
        <v>514.14792618207468</v>
      </c>
      <c r="DX23" s="232">
        <f>IF(OR($C23="Non-Labour",$C23="Labour-related"),IF(Inputs!$GT23=$F$1,Inputs!DX23,$F23*N(AE23)),$F23*N(AE23)*avg_hrs)</f>
        <v>514.14792618207468</v>
      </c>
      <c r="DY23" s="232">
        <f>IF(OR($C23="Non-Labour",$C23="Labour-related"),IF(Inputs!$GT23=$F$1,Inputs!DY23,$F23*N(AF23)),$F23*N(AF23)*avg_hrs)</f>
        <v>685.53056824276644</v>
      </c>
      <c r="DZ23" s="232">
        <f>IF(OR($C23="Non-Labour",$C23="Labour-related"),IF(Inputs!$GT23=$F$1,Inputs!DZ23,$F23*N(AG23)),$F23*N(AG23)*avg_hrs)</f>
        <v>685.53056824276644</v>
      </c>
      <c r="EA23" s="232">
        <f>IF(OR($C23="Non-Labour",$C23="Labour-related"),IF(Inputs!$GT23=$F$1,Inputs!EA23,$F23*N(AH23)),$F23*N(AH23)*avg_hrs)</f>
        <v>685.53056824276644</v>
      </c>
      <c r="EB23" s="232">
        <f>IF(OR($C23="Non-Labour",$C23="Labour-related"),IF(Inputs!$GT23=$F$1,Inputs!EB23,$F23*N(AI23)),$F23*N(AI23)*avg_hrs)</f>
        <v>685.53056824276644</v>
      </c>
      <c r="EC23" s="232">
        <f>IF(OR($C23="Non-Labour",$C23="Labour-related"),IF(Inputs!$GT23=$F$1,Inputs!EC23,$F23*N(AJ23)),$F23*N(AJ23)*avg_hrs)</f>
        <v>685.53056824276644</v>
      </c>
      <c r="ED23" s="232">
        <f>IF(OR($C23="Non-Labour",$C23="Labour-related"),IF(Inputs!$GT23=$F$1,Inputs!ED23,$F23*N(AK23)),$F23*N(AK23)*avg_hrs)</f>
        <v>685.53056824276644</v>
      </c>
      <c r="EE23" s="232">
        <f>IF(OR($C23="Non-Labour",$C23="Labour-related"),IF(Inputs!$GT23=$F$1,Inputs!EE23,$F23*N(AL23)),$F23*N(AL23)*avg_hrs)</f>
        <v>685.53056824276644</v>
      </c>
      <c r="EF23" s="232">
        <f>IF(OR($C23="Non-Labour",$C23="Labour-related"),IF(Inputs!$GT23=$F$1,Inputs!EF23,$F23*N(AM23)),$F23*N(AM23)*avg_hrs)</f>
        <v>685.53056824276644</v>
      </c>
      <c r="EG23" s="232">
        <f>IF(OR($C23="Non-Labour",$C23="Labour-related"),IF(Inputs!$GT23=$F$1,Inputs!EG23,$F23*N(AN23)),$F23*N(AN23)*avg_hrs)</f>
        <v>685.53056824276644</v>
      </c>
      <c r="EH23" s="232">
        <f>IF(OR($C23="Non-Labour",$C23="Labour-related"),IF(Inputs!$GT23=$F$1,Inputs!EH23,$F23*N(AO23)),$F23*N(AO23)*avg_hrs)</f>
        <v>685.53056824276644</v>
      </c>
      <c r="EI23" s="232">
        <f>IF(OR($C23="Non-Labour",$C23="Labour-related"),IF(Inputs!$GT23=$F$1,Inputs!EI23,$F23*N(AP23)),$F23*N(AP23)*avg_hrs)</f>
        <v>685.53056824276644</v>
      </c>
      <c r="EJ23" s="232">
        <f>IF(OR($C23="Non-Labour",$C23="Labour-related"),IF(Inputs!$GT23=$F$1,Inputs!EJ23,$F23*N(AQ23)),$F23*N(AQ23)*avg_hrs)</f>
        <v>685.53056824276644</v>
      </c>
      <c r="EK23" s="232">
        <f>IF(OR($C23="Non-Labour",$C23="Labour-related"),IF(Inputs!$GT23=$F$1,Inputs!EK23,$F23*N(AR23)),$F23*N(AR23)*avg_hrs)</f>
        <v>685.53056824276644</v>
      </c>
      <c r="EL23" s="232">
        <f>IF(OR($C23="Non-Labour",$C23="Labour-related"),IF(Inputs!$GT23=$F$1,Inputs!EL23,$F23*N(AS23)),$F23*N(AS23)*avg_hrs)</f>
        <v>685.53056824276644</v>
      </c>
      <c r="EM23" s="232">
        <f>IF(OR($C23="Non-Labour",$C23="Labour-related"),IF(Inputs!$GT23=$F$1,Inputs!EM23,$F23*N(AT23)),$F23*N(AT23)*avg_hrs)</f>
        <v>685.53056824276644</v>
      </c>
      <c r="EN23" s="232">
        <f>IF(OR($C23="Non-Labour",$C23="Labour-related"),IF(Inputs!$GT23=$F$1,Inputs!EN23,$F23*N(AU23)),$F23*N(AU23)*avg_hrs)</f>
        <v>685.53056824276644</v>
      </c>
      <c r="EO23" s="232">
        <f>IF(OR($C23="Non-Labour",$C23="Labour-related"),IF(Inputs!$GT23=$F$1,Inputs!EO23,$F23*N(AV23)),$F23*N(AV23)*avg_hrs)</f>
        <v>685.53056824276644</v>
      </c>
      <c r="EP23" s="232">
        <f>IF(OR($C23="Non-Labour",$C23="Labour-related"),IF(Inputs!$GT23=$F$1,Inputs!EP23,$F23*N(AW23)),$F23*N(AW23)*avg_hrs)</f>
        <v>685.53056824276644</v>
      </c>
      <c r="EQ23" s="232">
        <f>IF(OR($C23="Non-Labour",$C23="Labour-related"),IF(Inputs!$GT23=$F$1,Inputs!EQ23,$F23*N(AX23)),$F23*N(AX23)*avg_hrs)</f>
        <v>685.53056824276644</v>
      </c>
      <c r="ER23" s="232">
        <f>IF(OR($C23="Non-Labour",$C23="Labour-related"),IF(Inputs!$GT23=$F$1,Inputs!ER23,$F23*N(AY23)),$F23*N(AY23)*avg_hrs)</f>
        <v>685.53056824276644</v>
      </c>
      <c r="ES23" s="232">
        <f>IF(OR($C23="Non-Labour",$C23="Labour-related"),IF(Inputs!$GT23=$F$1,Inputs!ES23,$F23*N(AZ23)),$F23*N(AZ23)*avg_hrs)</f>
        <v>685.53056824276644</v>
      </c>
      <c r="ET23" s="232">
        <f>IF(OR($C23="Non-Labour",$C23="Labour-related"),IF(Inputs!$GT23=$F$1,Inputs!ET23,$F23*N(BA23)),$F23*N(BA23)*avg_hrs)</f>
        <v>685.53056824276644</v>
      </c>
      <c r="EU23" s="232">
        <f>IF(OR($C23="Non-Labour",$C23="Labour-related"),IF(Inputs!$GT23=$F$1,Inputs!EU23,$F23*N(BB23)),$F23*N(BB23)*avg_hrs)</f>
        <v>685.53056824276644</v>
      </c>
      <c r="EV23" s="232">
        <f>IF(OR($C23="Non-Labour",$C23="Labour-related"),IF(Inputs!$GT23=$F$1,Inputs!EV23,$F23*N(BC23)),$F23*N(BC23)*avg_hrs)</f>
        <v>685.53056824276644</v>
      </c>
      <c r="EW23" s="232">
        <f>IF(OR($C23="Non-Labour",$C23="Labour-related"),IF(Inputs!$GT23=$F$1,Inputs!EW23,$F23*N(BD23)),$F23*N(BD23)*avg_hrs)</f>
        <v>685.53056824276644</v>
      </c>
      <c r="EX23" s="232">
        <f>IF(OR($C23="Non-Labour",$C23="Labour-related"),IF(Inputs!$GT23=$F$1,Inputs!EX23,$F23*N(BE23)),$F23*N(BE23)*avg_hrs)</f>
        <v>685.53056824276644</v>
      </c>
      <c r="EY23" s="232">
        <f>IF(OR($C23="Non-Labour",$C23="Labour-related"),IF(Inputs!$GT23=$F$1,Inputs!EY23,$F23*N(BF23)),$F23*N(BF23)*avg_hrs)</f>
        <v>685.53056824276644</v>
      </c>
      <c r="EZ23" s="232">
        <f>IF(OR($C23="Non-Labour",$C23="Labour-related"),IF(Inputs!$GT23=$F$1,Inputs!EZ23,$F23*N(BG23)),$F23*N(BG23)*avg_hrs)</f>
        <v>685.53056824276644</v>
      </c>
      <c r="FA23" s="232">
        <f>IF(OR($C23="Non-Labour",$C23="Labour-related"),IF(Inputs!$GT23=$F$1,Inputs!FA23,$F23*N(BH23)),$F23*N(BH23)*avg_hrs)</f>
        <v>685.53056824276644</v>
      </c>
      <c r="FB23" s="232">
        <f>IF(OR($C23="Non-Labour",$C23="Labour-related"),IF(Inputs!$GT23=$F$1,Inputs!FB23,$F23*N(BI23)),$F23*N(BI23)*avg_hrs)</f>
        <v>685.53056824276644</v>
      </c>
      <c r="FC23" s="232">
        <f>IF(OR($C23="Non-Labour",$C23="Labour-related"),IF(Inputs!$GT23=$F$1,Inputs!FC23,$F23*N(BJ23)),$F23*N(BJ23)*avg_hrs)</f>
        <v>685.53056824276644</v>
      </c>
      <c r="FD23" s="232">
        <f>IF(OR($C23="Non-Labour",$C23="Labour-related"),IF(Inputs!$GT23=$F$1,Inputs!FD23,$F23*N(BK23)),$F23*N(BK23)*avg_hrs)</f>
        <v>685.53056824276644</v>
      </c>
      <c r="FE23" s="232">
        <f>IF(OR($C23="Non-Labour",$C23="Labour-related"),IF(Inputs!$GT23=$F$1,Inputs!FE23,$F23*N(BL23)),$F23*N(BL23)*avg_hrs)</f>
        <v>685.53056824276644</v>
      </c>
      <c r="FF23" s="232">
        <f>IF(OR($C23="Non-Labour",$C23="Labour-related"),IF(Inputs!$GT23=$F$1,Inputs!FF23,$F23*N(BM23)),$F23*N(BM23)*avg_hrs)</f>
        <v>685.53056824276644</v>
      </c>
      <c r="FG23" s="232">
        <f>IF(OR($C23="Non-Labour",$C23="Labour-related"),IF(Inputs!$GT23=$F$1,Inputs!FG23,$F23*N(BN23)),$F23*N(BN23)*avg_hrs)</f>
        <v>685.53056824276644</v>
      </c>
      <c r="FH23" s="232">
        <f>IF(OR($C23="Non-Labour",$C23="Labour-related"),IF(Inputs!$GT23=$F$1,Inputs!FH23,$F23*N(BO23)),$F23*N(BO23)*avg_hrs)</f>
        <v>685.53056824276644</v>
      </c>
      <c r="FI23" s="232">
        <f>IF(OR($C23="Non-Labour",$C23="Labour-related"),IF(Inputs!$GT23=$F$1,Inputs!FI23,$F23*N(BP23)),$F23*N(BP23)*avg_hrs)</f>
        <v>571.27547353563864</v>
      </c>
      <c r="FJ23" s="232">
        <f>IF(OR($C23="Non-Labour",$C23="Labour-related"),IF(Inputs!$GT23=$F$1,Inputs!FJ23,$F23*N(BQ23)),$F23*N(BQ23)*avg_hrs)</f>
        <v>571.27547353563864</v>
      </c>
      <c r="FK23" s="232">
        <f>IF(OR($C23="Non-Labour",$C23="Labour-related"),IF(Inputs!$GT23=$F$1,Inputs!FK23,$F23*N(BR23)),$F23*N(BR23)*avg_hrs)</f>
        <v>571.27547353563864</v>
      </c>
      <c r="FL23" s="232">
        <f>IF(OR($C23="Non-Labour",$C23="Labour-related"),IF(Inputs!$GT23=$F$1,Inputs!FL23,$F23*N(BS23)),$F23*N(BS23)*avg_hrs)</f>
        <v>571.27547353563864</v>
      </c>
      <c r="FM23" s="232">
        <f>IF(OR($C23="Non-Labour",$C23="Labour-related"),IF(Inputs!$GT23=$F$1,Inputs!FM23,$F23*N(BT23)),$F23*N(BT23)*avg_hrs)</f>
        <v>571.27547353563864</v>
      </c>
      <c r="FN23" s="232">
        <f>IF(OR($C23="Non-Labour",$C23="Labour-related"),IF(Inputs!$GT23=$F$1,Inputs!FN23,$F23*N(BU23)),$F23*N(BU23)*avg_hrs)</f>
        <v>571.27547353563864</v>
      </c>
      <c r="FO23" s="232">
        <f>IF(OR($C23="Non-Labour",$C23="Labour-related"),IF(Inputs!$GT23=$F$1,Inputs!FO23,$F23*N(BV23)),$F23*N(BV23)*avg_hrs)</f>
        <v>571.27547353563864</v>
      </c>
      <c r="FP23" s="232">
        <f>IF(OR($C23="Non-Labour",$C23="Labour-related"),IF(Inputs!$GT23=$F$1,Inputs!FP23,$F23*N(BW23)),$F23*N(BW23)*avg_hrs)</f>
        <v>571.27547353563864</v>
      </c>
      <c r="FQ23" s="232">
        <f>IF(OR($C23="Non-Labour",$C23="Labour-related"),IF(Inputs!$GT23=$F$1,Inputs!FQ23,$F23*N(BX23)),$F23*N(BX23)*avg_hrs)</f>
        <v>571.27547353563864</v>
      </c>
      <c r="FR23" s="232">
        <f>IF(OR($C23="Non-Labour",$C23="Labour-related"),IF(Inputs!$GT23=$F$1,Inputs!FR23,$F23*N(BY23)),$F23*N(BY23)*avg_hrs)</f>
        <v>571.27547353563864</v>
      </c>
      <c r="FS23" s="232">
        <f>IF(OR($C23="Non-Labour",$C23="Labour-related"),IF(Inputs!$GT23=$F$1,Inputs!FS23,$F23*N(BZ23)),$F23*N(BZ23)*avg_hrs)</f>
        <v>571.27547353563864</v>
      </c>
      <c r="FT23" s="232">
        <f>IF(OR($C23="Non-Labour",$C23="Labour-related"),IF(Inputs!$GT23=$F$1,Inputs!FT23,$F23*N(CA23)),$F23*N(CA23)*avg_hrs)</f>
        <v>571.27547353563864</v>
      </c>
      <c r="FU23" s="232">
        <f>IF(OR($C23="Non-Labour",$C23="Labour-related"),IF(Inputs!$GT23=$F$1,Inputs!FU23,$F23*N(CB23)),$F23*N(CB23)*avg_hrs)</f>
        <v>0</v>
      </c>
      <c r="FV23" s="232">
        <f>IF(OR($C23="Non-Labour",$C23="Labour-related"),IF(Inputs!$GT23=$F$1,Inputs!FV23,$F23*N(CC23)),$F23*N(CC23)*avg_hrs)</f>
        <v>0</v>
      </c>
      <c r="FW23" s="232">
        <f>IF(OR($C23="Non-Labour",$C23="Labour-related"),IF(Inputs!$GT23=$F$1,Inputs!FW23,$F23*N(CD23)),$F23*N(CD23)*avg_hrs)</f>
        <v>0</v>
      </c>
      <c r="FX23" s="232">
        <f>IF(OR($C23="Non-Labour",$C23="Labour-related"),IF(Inputs!$GT23=$F$1,Inputs!FX23,$F23*N(CE23)),$F23*N(CE23)*avg_hrs)</f>
        <v>0</v>
      </c>
      <c r="FY23" s="232">
        <f>IF(OR($C23="Non-Labour",$C23="Labour-related"),IF(Inputs!$GT23=$F$1,Inputs!FY23,$F23*N(CF23)),$F23*N(CF23)*avg_hrs)</f>
        <v>0</v>
      </c>
      <c r="FZ23" s="232">
        <f>IF(OR($C23="Non-Labour",$C23="Labour-related"),IF(Inputs!$GT23=$F$1,Inputs!FZ23,$F23*N(CG23)),$F23*N(CG23)*avg_hrs)</f>
        <v>0</v>
      </c>
      <c r="GA23" s="232">
        <f>IF(OR($C23="Non-Labour",$C23="Labour-related"),IF(Inputs!$GT23=$F$1,Inputs!GA23,$F23*N(CH23)),$F23*N(CH23)*avg_hrs)</f>
        <v>0</v>
      </c>
      <c r="GB23" s="232">
        <f>IF(OR($C23="Non-Labour",$C23="Labour-related"),IF(Inputs!$GT23=$F$1,Inputs!GB23,$F23*N(CI23)),$F23*N(CI23)*avg_hrs)</f>
        <v>0</v>
      </c>
      <c r="GC23" s="232">
        <f>IF(OR($C23="Non-Labour",$C23="Labour-related"),IF(Inputs!$GT23=$F$1,Inputs!GC23,$F23*N(CJ23)),$F23*N(CJ23)*avg_hrs)</f>
        <v>0</v>
      </c>
      <c r="GD23" s="232">
        <f>IF(OR($C23="Non-Labour",$C23="Labour-related"),IF(Inputs!$GT23=$F$1,Inputs!GD23,$F23*N(CK23)),$F23*N(CK23)*avg_hrs)</f>
        <v>0</v>
      </c>
      <c r="GE23" s="232">
        <f>IF(OR($C23="Non-Labour",$C23="Labour-related"),IF(Inputs!$GT23=$F$1,Inputs!GE23,$F23*N(CL23)),$F23*N(CL23)*avg_hrs)</f>
        <v>0</v>
      </c>
      <c r="GF23" s="232">
        <f>IF(OR($C23="Non-Labour",$C23="Labour-related"),IF(Inputs!$GT23=$F$1,Inputs!GF23,$F23*N(CM23)),$F23*N(CM23)*avg_hrs)</f>
        <v>0</v>
      </c>
      <c r="GG23" s="232">
        <f>IF(OR($C23="Non-Labour",$C23="Labour-related"),IF(Inputs!$GT23=$F$1,Inputs!GG23,$F23*N(CN23)),$F23*N(CN23)*avg_hrs)</f>
        <v>0</v>
      </c>
      <c r="GH23" s="232">
        <f>IF(OR($C23="Non-Labour",$C23="Labour-related"),IF(Inputs!$GT23=$F$1,Inputs!GH23,$F23*N(CO23)),$F23*N(CO23)*avg_hrs)</f>
        <v>0</v>
      </c>
      <c r="GI23" s="232">
        <f>IF(OR($C23="Non-Labour",$C23="Labour-related"),IF(Inputs!$GT23=$F$1,Inputs!GI23,$F23*N(CP23)),$F23*N(CP23)*avg_hrs)</f>
        <v>0</v>
      </c>
      <c r="GJ23" s="232">
        <f>IF(OR($C23="Non-Labour",$C23="Labour-related"),IF(Inputs!$GT23=$F$1,Inputs!GJ23,$F23*N(CQ23)),$F23*N(CQ23)*avg_hrs)</f>
        <v>0</v>
      </c>
      <c r="GK23" s="232">
        <f>IF(OR($C23="Non-Labour",$C23="Labour-related"),IF(Inputs!$GT23=$F$1,Inputs!GK23,$F23*N(CR23)),$F23*N(CR23)*avg_hrs)</f>
        <v>0</v>
      </c>
      <c r="GL23" s="232">
        <f>IF(OR($C23="Non-Labour",$C23="Labour-related"),IF(Inputs!$GT23=$F$1,Inputs!GL23,$F23*N(CS23)),$F23*N(CS23)*avg_hrs)</f>
        <v>0</v>
      </c>
      <c r="GM23" s="232">
        <f>IF(OR($C23="Non-Labour",$C23="Labour-related"),IF(Inputs!$GT23=$F$1,Inputs!GM23,$F23*N(CT23)),$F23*N(CT23)*avg_hrs)</f>
        <v>0</v>
      </c>
      <c r="GN23" s="232">
        <f>IF(OR($C23="Non-Labour",$C23="Labour-related"),IF(Inputs!$GT23=$F$1,Inputs!GN23,$F23*N(CU23)),$F23*N(CU23)*avg_hrs)</f>
        <v>0</v>
      </c>
      <c r="GO23" s="232">
        <f>IF(OR($C23="Non-Labour",$C23="Labour-related"),IF(Inputs!$GT23=$F$1,Inputs!GO23,$F23*N(CV23)),$F23*N(CV23)*avg_hrs)</f>
        <v>0</v>
      </c>
      <c r="GP23" s="232">
        <f>IF(OR($C23="Non-Labour",$C23="Labour-related"),IF(Inputs!$GT23=$F$1,Inputs!GP23,$F23*N(CW23)),$F23*N(CW23)*avg_hrs)</f>
        <v>0</v>
      </c>
      <c r="GQ23" s="232">
        <f>IF(OR($C23="Non-Labour",$C23="Labour-related"),IF(Inputs!$GT23=$F$1,Inputs!GQ23,$F23*N(CX23)),$F23*N(CX23)*avg_hrs)</f>
        <v>0</v>
      </c>
      <c r="GR23" s="232">
        <f>IF(OR($C23="Non-Labour",$C23="Labour-related"),IF(Inputs!$GT23=$F$1,Inputs!GR23,$F23*N(CY23)),$F23*N(CY23)*avg_hrs)</f>
        <v>0</v>
      </c>
      <c r="GT23" s="120" t="s">
        <v>207</v>
      </c>
      <c r="GU23" s="272"/>
      <c r="GV23" s="272"/>
      <c r="GW23" s="272"/>
      <c r="GX23" s="232">
        <f t="shared" si="2"/>
        <v>0</v>
      </c>
      <c r="GY23" s="232">
        <f t="shared" si="2"/>
        <v>6169.7751141848976</v>
      </c>
      <c r="GZ23" s="232">
        <f t="shared" si="2"/>
        <v>8226.3668189131949</v>
      </c>
      <c r="HA23" s="232">
        <f t="shared" si="6"/>
        <v>8226.3668189131949</v>
      </c>
      <c r="HB23" s="232">
        <f t="shared" si="4"/>
        <v>8226.3668189131949</v>
      </c>
      <c r="HC23" s="232">
        <f t="shared" si="4"/>
        <v>6855.3056824276618</v>
      </c>
      <c r="HD23" s="232">
        <f t="shared" si="4"/>
        <v>0</v>
      </c>
      <c r="HE23" s="232">
        <f t="shared" si="4"/>
        <v>0</v>
      </c>
      <c r="HF23" s="232">
        <f t="shared" si="5"/>
        <v>37704.181253352144</v>
      </c>
    </row>
    <row r="24" spans="1:214" hidden="1" x14ac:dyDescent="0.2">
      <c r="A24" s="120" t="str">
        <f>Inputs!A24</f>
        <v>Delivery</v>
      </c>
      <c r="B24" s="120" t="str">
        <f>Inputs!B24</f>
        <v>Environmental officer</v>
      </c>
      <c r="C24" s="120" t="str">
        <f>Inputs!C24</f>
        <v>Internal Labour</v>
      </c>
      <c r="D24" s="120" t="str">
        <f>Inputs!D24</f>
        <v>HSE</v>
      </c>
      <c r="E24" s="120" t="str">
        <f>Inputs!E24</f>
        <v>Environment Officer (Safety and Environmental Delivery)</v>
      </c>
      <c r="F24" s="259">
        <f>IF(Inputs!$GT24=$F$1,Inputs!F24,
CHOOSE(MATCH(Inputs!$GT24,'Key assumptions'!$E$117:$E$119,0),'Key assumptions'!$H$117,'Key assumptions'!$H$118,'Key assumptions'!$H$119)*Inputs!F24)</f>
        <v>202.67382654434246</v>
      </c>
      <c r="G24" s="259">
        <f>IF(Inputs!$GT24=$F$1,Inputs!G24,
CHOOSE(MATCH(Inputs!$GT24,'Key assumptions'!$E$117:$E$119,0),'Key assumptions'!$H$117,'Key assumptions'!$H$118,'Key assumptions'!$H$119)*Inputs!G24)</f>
        <v>0</v>
      </c>
      <c r="H24" s="231">
        <f>Inputs!H24</f>
        <v>0</v>
      </c>
      <c r="I24" s="231">
        <f>Inputs!I24</f>
        <v>0</v>
      </c>
      <c r="J24" s="231">
        <f>Inputs!J24</f>
        <v>0</v>
      </c>
      <c r="K24" s="231">
        <f>Inputs!K24</f>
        <v>0</v>
      </c>
      <c r="L24" s="231">
        <f>Inputs!L24</f>
        <v>0</v>
      </c>
      <c r="M24" s="231">
        <f>Inputs!M24</f>
        <v>0</v>
      </c>
      <c r="N24" s="231">
        <f>Inputs!N24</f>
        <v>0</v>
      </c>
      <c r="O24" s="231">
        <f>Inputs!O24</f>
        <v>0</v>
      </c>
      <c r="P24" s="231">
        <f>Inputs!P24</f>
        <v>0</v>
      </c>
      <c r="Q24" s="231">
        <f>Inputs!Q24</f>
        <v>0</v>
      </c>
      <c r="R24" s="231">
        <f>Inputs!R24</f>
        <v>0</v>
      </c>
      <c r="S24" s="231">
        <f>Inputs!S24</f>
        <v>0</v>
      </c>
      <c r="T24" s="231">
        <f>Inputs!T24</f>
        <v>2.6923076923076928E-2</v>
      </c>
      <c r="U24" s="231">
        <f>Inputs!U24</f>
        <v>2.6923076923076928E-2</v>
      </c>
      <c r="V24" s="231">
        <f>Inputs!V24</f>
        <v>2.6923076923076928E-2</v>
      </c>
      <c r="W24" s="231">
        <f>Inputs!W24</f>
        <v>2.6923076923076928E-2</v>
      </c>
      <c r="X24" s="231">
        <f>Inputs!X24</f>
        <v>2.6923076923076928E-2</v>
      </c>
      <c r="Y24" s="231">
        <f>Inputs!Y24</f>
        <v>2.6923076923076928E-2</v>
      </c>
      <c r="Z24" s="231">
        <f>Inputs!Z24</f>
        <v>2.6923076923076928E-2</v>
      </c>
      <c r="AA24" s="231">
        <f>Inputs!AA24</f>
        <v>2.6923076923076928E-2</v>
      </c>
      <c r="AB24" s="231">
        <f>Inputs!AB24</f>
        <v>2.6923076923076928E-2</v>
      </c>
      <c r="AC24" s="231">
        <f>Inputs!AC24</f>
        <v>2.6923076923076928E-2</v>
      </c>
      <c r="AD24" s="231">
        <f>Inputs!AD24</f>
        <v>2.6923076923076928E-2</v>
      </c>
      <c r="AE24" s="231">
        <f>Inputs!AE24</f>
        <v>2.6923076923076928E-2</v>
      </c>
      <c r="AF24" s="231">
        <f>Inputs!AF24</f>
        <v>0</v>
      </c>
      <c r="AG24" s="231">
        <f>Inputs!AG24</f>
        <v>0</v>
      </c>
      <c r="AH24" s="231">
        <f>Inputs!AH24</f>
        <v>0</v>
      </c>
      <c r="AI24" s="231">
        <f>Inputs!AI24</f>
        <v>0</v>
      </c>
      <c r="AJ24" s="231">
        <f>Inputs!AJ24</f>
        <v>0</v>
      </c>
      <c r="AK24" s="231">
        <f>Inputs!AK24</f>
        <v>0</v>
      </c>
      <c r="AL24" s="231">
        <f>Inputs!AL24</f>
        <v>0</v>
      </c>
      <c r="AM24" s="231">
        <f>Inputs!AM24</f>
        <v>0</v>
      </c>
      <c r="AN24" s="231">
        <f>Inputs!AN24</f>
        <v>0</v>
      </c>
      <c r="AO24" s="231">
        <f>Inputs!AO24</f>
        <v>0</v>
      </c>
      <c r="AP24" s="231">
        <f>Inputs!AP24</f>
        <v>0</v>
      </c>
      <c r="AQ24" s="231">
        <f>Inputs!AQ24</f>
        <v>0</v>
      </c>
      <c r="AR24" s="231">
        <f>Inputs!AR24</f>
        <v>0</v>
      </c>
      <c r="AS24" s="231">
        <f>Inputs!AS24</f>
        <v>0</v>
      </c>
      <c r="AT24" s="231">
        <f>Inputs!AT24</f>
        <v>0</v>
      </c>
      <c r="AU24" s="231">
        <f>Inputs!AU24</f>
        <v>0</v>
      </c>
      <c r="AV24" s="231">
        <f>Inputs!AV24</f>
        <v>0</v>
      </c>
      <c r="AW24" s="231">
        <f>Inputs!AW24</f>
        <v>0</v>
      </c>
      <c r="AX24" s="231">
        <f>Inputs!AX24</f>
        <v>0</v>
      </c>
      <c r="AY24" s="231">
        <f>Inputs!AY24</f>
        <v>0</v>
      </c>
      <c r="AZ24" s="231">
        <f>Inputs!AZ24</f>
        <v>0</v>
      </c>
      <c r="BA24" s="231">
        <f>Inputs!BA24</f>
        <v>0</v>
      </c>
      <c r="BB24" s="231">
        <f>Inputs!BB24</f>
        <v>0</v>
      </c>
      <c r="BC24" s="231">
        <f>Inputs!BC24</f>
        <v>0</v>
      </c>
      <c r="BD24" s="231">
        <f>Inputs!BD24</f>
        <v>0</v>
      </c>
      <c r="BE24" s="231">
        <f>Inputs!BE24</f>
        <v>0</v>
      </c>
      <c r="BF24" s="231">
        <f>Inputs!BF24</f>
        <v>0</v>
      </c>
      <c r="BG24" s="231">
        <f>Inputs!BG24</f>
        <v>0</v>
      </c>
      <c r="BH24" s="231">
        <f>Inputs!BH24</f>
        <v>0</v>
      </c>
      <c r="BI24" s="231">
        <f>Inputs!BI24</f>
        <v>0</v>
      </c>
      <c r="BJ24" s="231">
        <f>Inputs!BJ24</f>
        <v>0</v>
      </c>
      <c r="BK24" s="231">
        <f>Inputs!BK24</f>
        <v>0</v>
      </c>
      <c r="BL24" s="231">
        <f>Inputs!BL24</f>
        <v>0</v>
      </c>
      <c r="BM24" s="231">
        <f>Inputs!BM24</f>
        <v>0</v>
      </c>
      <c r="BN24" s="231">
        <f>Inputs!BN24</f>
        <v>0</v>
      </c>
      <c r="BO24" s="231">
        <f>Inputs!BO24</f>
        <v>0</v>
      </c>
      <c r="BP24" s="231">
        <f>Inputs!BP24</f>
        <v>0</v>
      </c>
      <c r="BQ24" s="231">
        <f>Inputs!BQ24</f>
        <v>0</v>
      </c>
      <c r="BR24" s="231">
        <f>Inputs!BR24</f>
        <v>0</v>
      </c>
      <c r="BS24" s="231">
        <f>Inputs!BS24</f>
        <v>0</v>
      </c>
      <c r="BT24" s="231">
        <f>Inputs!BT24</f>
        <v>0</v>
      </c>
      <c r="BU24" s="231">
        <f>Inputs!BU24</f>
        <v>0</v>
      </c>
      <c r="BV24" s="231">
        <f>Inputs!BV24</f>
        <v>0</v>
      </c>
      <c r="BW24" s="231">
        <f>Inputs!BW24</f>
        <v>0</v>
      </c>
      <c r="BX24" s="231">
        <f>Inputs!BX24</f>
        <v>0</v>
      </c>
      <c r="BY24" s="231">
        <f>Inputs!BY24</f>
        <v>0</v>
      </c>
      <c r="BZ24" s="231">
        <f>Inputs!BZ24</f>
        <v>0</v>
      </c>
      <c r="CA24" s="231">
        <f>Inputs!CA24</f>
        <v>0</v>
      </c>
      <c r="CB24" s="231">
        <f>Inputs!CB24</f>
        <v>0</v>
      </c>
      <c r="CC24" s="231">
        <f>Inputs!CC24</f>
        <v>0</v>
      </c>
      <c r="CD24" s="231">
        <f>Inputs!CD24</f>
        <v>0</v>
      </c>
      <c r="CE24" s="231">
        <f>Inputs!CE24</f>
        <v>0</v>
      </c>
      <c r="CF24" s="231">
        <f>Inputs!CF24</f>
        <v>0</v>
      </c>
      <c r="CG24" s="231">
        <f>Inputs!CG24</f>
        <v>0</v>
      </c>
      <c r="CH24" s="231">
        <f>Inputs!CH24</f>
        <v>0</v>
      </c>
      <c r="CI24" s="231">
        <f>Inputs!CI24</f>
        <v>0</v>
      </c>
      <c r="CJ24" s="231">
        <f>Inputs!CJ24</f>
        <v>0</v>
      </c>
      <c r="CK24" s="231">
        <f>Inputs!CK24</f>
        <v>0</v>
      </c>
      <c r="CL24" s="231">
        <f>Inputs!CL24</f>
        <v>0</v>
      </c>
      <c r="CM24" s="231">
        <f>Inputs!CM24</f>
        <v>0</v>
      </c>
      <c r="CN24" s="231">
        <f>Inputs!CN24</f>
        <v>0</v>
      </c>
      <c r="CO24" s="231">
        <f>Inputs!CO24</f>
        <v>0</v>
      </c>
      <c r="CP24" s="231">
        <f>Inputs!CP24</f>
        <v>0</v>
      </c>
      <c r="CQ24" s="231">
        <f>Inputs!CQ24</f>
        <v>0</v>
      </c>
      <c r="CR24" s="231">
        <f>Inputs!CR24</f>
        <v>0</v>
      </c>
      <c r="CS24" s="231">
        <f>Inputs!CS24</f>
        <v>0</v>
      </c>
      <c r="CT24" s="231">
        <f>Inputs!CT24</f>
        <v>0</v>
      </c>
      <c r="CU24" s="231">
        <f>Inputs!CU24</f>
        <v>0</v>
      </c>
      <c r="CV24" s="231">
        <f>Inputs!CV24</f>
        <v>0</v>
      </c>
      <c r="CW24" s="231">
        <f>Inputs!CW24</f>
        <v>0</v>
      </c>
      <c r="CX24" s="231">
        <f>Inputs!CX24</f>
        <v>0</v>
      </c>
      <c r="CY24" s="231">
        <f>Inputs!CY24</f>
        <v>0</v>
      </c>
      <c r="DA24" s="232">
        <f>IF(OR($C24="Non-Labour",$C24="Labour-related"),IF(Inputs!$GT24=$F$1,Inputs!DA24,$F24*N(H24)),$F24*N(H24)*avg_hrs)</f>
        <v>0</v>
      </c>
      <c r="DB24" s="232">
        <f>IF(OR($C24="Non-Labour",$C24="Labour-related"),IF(Inputs!$GT24=$F$1,Inputs!DB24,$F24*N(I24)),$F24*N(I24)*avg_hrs)</f>
        <v>0</v>
      </c>
      <c r="DC24" s="232">
        <f>IF(OR($C24="Non-Labour",$C24="Labour-related"),IF(Inputs!$GT24=$F$1,Inputs!DC24,$F24*N(J24)),$F24*N(J24)*avg_hrs)</f>
        <v>0</v>
      </c>
      <c r="DD24" s="232">
        <f>IF(OR($C24="Non-Labour",$C24="Labour-related"),IF(Inputs!$GT24=$F$1,Inputs!DD24,$F24*N(K24)),$F24*N(K24)*avg_hrs)</f>
        <v>0</v>
      </c>
      <c r="DE24" s="232">
        <f>IF(OR($C24="Non-Labour",$C24="Labour-related"),IF(Inputs!$GT24=$F$1,Inputs!DE24,$F24*N(L24)),$F24*N(L24)*avg_hrs)</f>
        <v>0</v>
      </c>
      <c r="DF24" s="232">
        <f>IF(OR($C24="Non-Labour",$C24="Labour-related"),IF(Inputs!$GT24=$F$1,Inputs!DF24,$F24*N(M24)),$F24*N(M24)*avg_hrs)</f>
        <v>0</v>
      </c>
      <c r="DG24" s="232">
        <f>IF(OR($C24="Non-Labour",$C24="Labour-related"),IF(Inputs!$GT24=$F$1,Inputs!DG24,$F24*N(N24)),$F24*N(N24)*avg_hrs)</f>
        <v>0</v>
      </c>
      <c r="DH24" s="232">
        <f>IF(OR($C24="Non-Labour",$C24="Labour-related"),IF(Inputs!$GT24=$F$1,Inputs!DH24,$F24*N(O24)),$F24*N(O24)*avg_hrs)</f>
        <v>0</v>
      </c>
      <c r="DI24" s="232">
        <f>IF(OR($C24="Non-Labour",$C24="Labour-related"),IF(Inputs!$GT24=$F$1,Inputs!DI24,$F24*N(P24)),$F24*N(P24)*avg_hrs)</f>
        <v>0</v>
      </c>
      <c r="DJ24" s="232">
        <f>IF(OR($C24="Non-Labour",$C24="Labour-related"),IF(Inputs!$GT24=$F$1,Inputs!DJ24,$F24*N(Q24)),$F24*N(Q24)*avg_hrs)</f>
        <v>0</v>
      </c>
      <c r="DK24" s="232">
        <f>IF(OR($C24="Non-Labour",$C24="Labour-related"),IF(Inputs!$GT24=$F$1,Inputs!DK24,$F24*N(R24)),$F24*N(R24)*avg_hrs)</f>
        <v>0</v>
      </c>
      <c r="DL24" s="232">
        <f>IF(OR($C24="Non-Labour",$C24="Labour-related"),IF(Inputs!$GT24=$F$1,Inputs!DL24,$F24*N(S24)),$F24*N(S24)*avg_hrs)</f>
        <v>0</v>
      </c>
      <c r="DM24" s="232">
        <f>IF(OR($C24="Non-Labour",$C24="Labour-related"),IF(Inputs!$GT24=$F$1,Inputs!DM24,$F24*N(T24)),$F24*N(T24)*avg_hrs)</f>
        <v>818.49045335215237</v>
      </c>
      <c r="DN24" s="232">
        <f>IF(OR($C24="Non-Labour",$C24="Labour-related"),IF(Inputs!$GT24=$F$1,Inputs!DN24,$F24*N(U24)),$F24*N(U24)*avg_hrs)</f>
        <v>818.49045335215237</v>
      </c>
      <c r="DO24" s="232">
        <f>IF(OR($C24="Non-Labour",$C24="Labour-related"),IF(Inputs!$GT24=$F$1,Inputs!DO24,$F24*N(V24)),$F24*N(V24)*avg_hrs)</f>
        <v>818.49045335215237</v>
      </c>
      <c r="DP24" s="232">
        <f>IF(OR($C24="Non-Labour",$C24="Labour-related"),IF(Inputs!$GT24=$F$1,Inputs!DP24,$F24*N(W24)),$F24*N(W24)*avg_hrs)</f>
        <v>818.49045335215237</v>
      </c>
      <c r="DQ24" s="232">
        <f>IF(OR($C24="Non-Labour",$C24="Labour-related"),IF(Inputs!$GT24=$F$1,Inputs!DQ24,$F24*N(X24)),$F24*N(X24)*avg_hrs)</f>
        <v>818.49045335215237</v>
      </c>
      <c r="DR24" s="232">
        <f>IF(OR($C24="Non-Labour",$C24="Labour-related"),IF(Inputs!$GT24=$F$1,Inputs!DR24,$F24*N(Y24)),$F24*N(Y24)*avg_hrs)</f>
        <v>818.49045335215237</v>
      </c>
      <c r="DS24" s="232">
        <f>IF(OR($C24="Non-Labour",$C24="Labour-related"),IF(Inputs!$GT24=$F$1,Inputs!DS24,$F24*N(Z24)),$F24*N(Z24)*avg_hrs)</f>
        <v>818.49045335215237</v>
      </c>
      <c r="DT24" s="232">
        <f>IF(OR($C24="Non-Labour",$C24="Labour-related"),IF(Inputs!$GT24=$F$1,Inputs!DT24,$F24*N(AA24)),$F24*N(AA24)*avg_hrs)</f>
        <v>818.49045335215237</v>
      </c>
      <c r="DU24" s="232">
        <f>IF(OR($C24="Non-Labour",$C24="Labour-related"),IF(Inputs!$GT24=$F$1,Inputs!DU24,$F24*N(AB24)),$F24*N(AB24)*avg_hrs)</f>
        <v>818.49045335215237</v>
      </c>
      <c r="DV24" s="232">
        <f>IF(OR($C24="Non-Labour",$C24="Labour-related"),IF(Inputs!$GT24=$F$1,Inputs!DV24,$F24*N(AC24)),$F24*N(AC24)*avg_hrs)</f>
        <v>818.49045335215237</v>
      </c>
      <c r="DW24" s="232">
        <f>IF(OR($C24="Non-Labour",$C24="Labour-related"),IF(Inputs!$GT24=$F$1,Inputs!DW24,$F24*N(AD24)),$F24*N(AD24)*avg_hrs)</f>
        <v>818.49045335215237</v>
      </c>
      <c r="DX24" s="232">
        <f>IF(OR($C24="Non-Labour",$C24="Labour-related"),IF(Inputs!$GT24=$F$1,Inputs!DX24,$F24*N(AE24)),$F24*N(AE24)*avg_hrs)</f>
        <v>818.49045335215237</v>
      </c>
      <c r="DY24" s="232">
        <f>IF(OR($C24="Non-Labour",$C24="Labour-related"),IF(Inputs!$GT24=$F$1,Inputs!DY24,$F24*N(AF24)),$F24*N(AF24)*avg_hrs)</f>
        <v>0</v>
      </c>
      <c r="DZ24" s="232">
        <f>IF(OR($C24="Non-Labour",$C24="Labour-related"),IF(Inputs!$GT24=$F$1,Inputs!DZ24,$F24*N(AG24)),$F24*N(AG24)*avg_hrs)</f>
        <v>0</v>
      </c>
      <c r="EA24" s="232">
        <f>IF(OR($C24="Non-Labour",$C24="Labour-related"),IF(Inputs!$GT24=$F$1,Inputs!EA24,$F24*N(AH24)),$F24*N(AH24)*avg_hrs)</f>
        <v>0</v>
      </c>
      <c r="EB24" s="232">
        <f>IF(OR($C24="Non-Labour",$C24="Labour-related"),IF(Inputs!$GT24=$F$1,Inputs!EB24,$F24*N(AI24)),$F24*N(AI24)*avg_hrs)</f>
        <v>0</v>
      </c>
      <c r="EC24" s="232">
        <f>IF(OR($C24="Non-Labour",$C24="Labour-related"),IF(Inputs!$GT24=$F$1,Inputs!EC24,$F24*N(AJ24)),$F24*N(AJ24)*avg_hrs)</f>
        <v>0</v>
      </c>
      <c r="ED24" s="232">
        <f>IF(OR($C24="Non-Labour",$C24="Labour-related"),IF(Inputs!$GT24=$F$1,Inputs!ED24,$F24*N(AK24)),$F24*N(AK24)*avg_hrs)</f>
        <v>0</v>
      </c>
      <c r="EE24" s="232">
        <f>IF(OR($C24="Non-Labour",$C24="Labour-related"),IF(Inputs!$GT24=$F$1,Inputs!EE24,$F24*N(AL24)),$F24*N(AL24)*avg_hrs)</f>
        <v>0</v>
      </c>
      <c r="EF24" s="232">
        <f>IF(OR($C24="Non-Labour",$C24="Labour-related"),IF(Inputs!$GT24=$F$1,Inputs!EF24,$F24*N(AM24)),$F24*N(AM24)*avg_hrs)</f>
        <v>0</v>
      </c>
      <c r="EG24" s="232">
        <f>IF(OR($C24="Non-Labour",$C24="Labour-related"),IF(Inputs!$GT24=$F$1,Inputs!EG24,$F24*N(AN24)),$F24*N(AN24)*avg_hrs)</f>
        <v>0</v>
      </c>
      <c r="EH24" s="232">
        <f>IF(OR($C24="Non-Labour",$C24="Labour-related"),IF(Inputs!$GT24=$F$1,Inputs!EH24,$F24*N(AO24)),$F24*N(AO24)*avg_hrs)</f>
        <v>0</v>
      </c>
      <c r="EI24" s="232">
        <f>IF(OR($C24="Non-Labour",$C24="Labour-related"),IF(Inputs!$GT24=$F$1,Inputs!EI24,$F24*N(AP24)),$F24*N(AP24)*avg_hrs)</f>
        <v>0</v>
      </c>
      <c r="EJ24" s="232">
        <f>IF(OR($C24="Non-Labour",$C24="Labour-related"),IF(Inputs!$GT24=$F$1,Inputs!EJ24,$F24*N(AQ24)),$F24*N(AQ24)*avg_hrs)</f>
        <v>0</v>
      </c>
      <c r="EK24" s="232">
        <f>IF(OR($C24="Non-Labour",$C24="Labour-related"),IF(Inputs!$GT24=$F$1,Inputs!EK24,$F24*N(AR24)),$F24*N(AR24)*avg_hrs)</f>
        <v>0</v>
      </c>
      <c r="EL24" s="232">
        <f>IF(OR($C24="Non-Labour",$C24="Labour-related"),IF(Inputs!$GT24=$F$1,Inputs!EL24,$F24*N(AS24)),$F24*N(AS24)*avg_hrs)</f>
        <v>0</v>
      </c>
      <c r="EM24" s="232">
        <f>IF(OR($C24="Non-Labour",$C24="Labour-related"),IF(Inputs!$GT24=$F$1,Inputs!EM24,$F24*N(AT24)),$F24*N(AT24)*avg_hrs)</f>
        <v>0</v>
      </c>
      <c r="EN24" s="232">
        <f>IF(OR($C24="Non-Labour",$C24="Labour-related"),IF(Inputs!$GT24=$F$1,Inputs!EN24,$F24*N(AU24)),$F24*N(AU24)*avg_hrs)</f>
        <v>0</v>
      </c>
      <c r="EO24" s="232">
        <f>IF(OR($C24="Non-Labour",$C24="Labour-related"),IF(Inputs!$GT24=$F$1,Inputs!EO24,$F24*N(AV24)),$F24*N(AV24)*avg_hrs)</f>
        <v>0</v>
      </c>
      <c r="EP24" s="232">
        <f>IF(OR($C24="Non-Labour",$C24="Labour-related"),IF(Inputs!$GT24=$F$1,Inputs!EP24,$F24*N(AW24)),$F24*N(AW24)*avg_hrs)</f>
        <v>0</v>
      </c>
      <c r="EQ24" s="232">
        <f>IF(OR($C24="Non-Labour",$C24="Labour-related"),IF(Inputs!$GT24=$F$1,Inputs!EQ24,$F24*N(AX24)),$F24*N(AX24)*avg_hrs)</f>
        <v>0</v>
      </c>
      <c r="ER24" s="232">
        <f>IF(OR($C24="Non-Labour",$C24="Labour-related"),IF(Inputs!$GT24=$F$1,Inputs!ER24,$F24*N(AY24)),$F24*N(AY24)*avg_hrs)</f>
        <v>0</v>
      </c>
      <c r="ES24" s="232">
        <f>IF(OR($C24="Non-Labour",$C24="Labour-related"),IF(Inputs!$GT24=$F$1,Inputs!ES24,$F24*N(AZ24)),$F24*N(AZ24)*avg_hrs)</f>
        <v>0</v>
      </c>
      <c r="ET24" s="232">
        <f>IF(OR($C24="Non-Labour",$C24="Labour-related"),IF(Inputs!$GT24=$F$1,Inputs!ET24,$F24*N(BA24)),$F24*N(BA24)*avg_hrs)</f>
        <v>0</v>
      </c>
      <c r="EU24" s="232">
        <f>IF(OR($C24="Non-Labour",$C24="Labour-related"),IF(Inputs!$GT24=$F$1,Inputs!EU24,$F24*N(BB24)),$F24*N(BB24)*avg_hrs)</f>
        <v>0</v>
      </c>
      <c r="EV24" s="232">
        <f>IF(OR($C24="Non-Labour",$C24="Labour-related"),IF(Inputs!$GT24=$F$1,Inputs!EV24,$F24*N(BC24)),$F24*N(BC24)*avg_hrs)</f>
        <v>0</v>
      </c>
      <c r="EW24" s="232">
        <f>IF(OR($C24="Non-Labour",$C24="Labour-related"),IF(Inputs!$GT24=$F$1,Inputs!EW24,$F24*N(BD24)),$F24*N(BD24)*avg_hrs)</f>
        <v>0</v>
      </c>
      <c r="EX24" s="232">
        <f>IF(OR($C24="Non-Labour",$C24="Labour-related"),IF(Inputs!$GT24=$F$1,Inputs!EX24,$F24*N(BE24)),$F24*N(BE24)*avg_hrs)</f>
        <v>0</v>
      </c>
      <c r="EY24" s="232">
        <f>IF(OR($C24="Non-Labour",$C24="Labour-related"),IF(Inputs!$GT24=$F$1,Inputs!EY24,$F24*N(BF24)),$F24*N(BF24)*avg_hrs)</f>
        <v>0</v>
      </c>
      <c r="EZ24" s="232">
        <f>IF(OR($C24="Non-Labour",$C24="Labour-related"),IF(Inputs!$GT24=$F$1,Inputs!EZ24,$F24*N(BG24)),$F24*N(BG24)*avg_hrs)</f>
        <v>0</v>
      </c>
      <c r="FA24" s="232">
        <f>IF(OR($C24="Non-Labour",$C24="Labour-related"),IF(Inputs!$GT24=$F$1,Inputs!FA24,$F24*N(BH24)),$F24*N(BH24)*avg_hrs)</f>
        <v>0</v>
      </c>
      <c r="FB24" s="232">
        <f>IF(OR($C24="Non-Labour",$C24="Labour-related"),IF(Inputs!$GT24=$F$1,Inputs!FB24,$F24*N(BI24)),$F24*N(BI24)*avg_hrs)</f>
        <v>0</v>
      </c>
      <c r="FC24" s="232">
        <f>IF(OR($C24="Non-Labour",$C24="Labour-related"),IF(Inputs!$GT24=$F$1,Inputs!FC24,$F24*N(BJ24)),$F24*N(BJ24)*avg_hrs)</f>
        <v>0</v>
      </c>
      <c r="FD24" s="232">
        <f>IF(OR($C24="Non-Labour",$C24="Labour-related"),IF(Inputs!$GT24=$F$1,Inputs!FD24,$F24*N(BK24)),$F24*N(BK24)*avg_hrs)</f>
        <v>0</v>
      </c>
      <c r="FE24" s="232">
        <f>IF(OR($C24="Non-Labour",$C24="Labour-related"),IF(Inputs!$GT24=$F$1,Inputs!FE24,$F24*N(BL24)),$F24*N(BL24)*avg_hrs)</f>
        <v>0</v>
      </c>
      <c r="FF24" s="232">
        <f>IF(OR($C24="Non-Labour",$C24="Labour-related"),IF(Inputs!$GT24=$F$1,Inputs!FF24,$F24*N(BM24)),$F24*N(BM24)*avg_hrs)</f>
        <v>0</v>
      </c>
      <c r="FG24" s="232">
        <f>IF(OR($C24="Non-Labour",$C24="Labour-related"),IF(Inputs!$GT24=$F$1,Inputs!FG24,$F24*N(BN24)),$F24*N(BN24)*avg_hrs)</f>
        <v>0</v>
      </c>
      <c r="FH24" s="232">
        <f>IF(OR($C24="Non-Labour",$C24="Labour-related"),IF(Inputs!$GT24=$F$1,Inputs!FH24,$F24*N(BO24)),$F24*N(BO24)*avg_hrs)</f>
        <v>0</v>
      </c>
      <c r="FI24" s="232">
        <f>IF(OR($C24="Non-Labour",$C24="Labour-related"),IF(Inputs!$GT24=$F$1,Inputs!FI24,$F24*N(BP24)),$F24*N(BP24)*avg_hrs)</f>
        <v>0</v>
      </c>
      <c r="FJ24" s="232">
        <f>IF(OR($C24="Non-Labour",$C24="Labour-related"),IF(Inputs!$GT24=$F$1,Inputs!FJ24,$F24*N(BQ24)),$F24*N(BQ24)*avg_hrs)</f>
        <v>0</v>
      </c>
      <c r="FK24" s="232">
        <f>IF(OR($C24="Non-Labour",$C24="Labour-related"),IF(Inputs!$GT24=$F$1,Inputs!FK24,$F24*N(BR24)),$F24*N(BR24)*avg_hrs)</f>
        <v>0</v>
      </c>
      <c r="FL24" s="232">
        <f>IF(OR($C24="Non-Labour",$C24="Labour-related"),IF(Inputs!$GT24=$F$1,Inputs!FL24,$F24*N(BS24)),$F24*N(BS24)*avg_hrs)</f>
        <v>0</v>
      </c>
      <c r="FM24" s="232">
        <f>IF(OR($C24="Non-Labour",$C24="Labour-related"),IF(Inputs!$GT24=$F$1,Inputs!FM24,$F24*N(BT24)),$F24*N(BT24)*avg_hrs)</f>
        <v>0</v>
      </c>
      <c r="FN24" s="232">
        <f>IF(OR($C24="Non-Labour",$C24="Labour-related"),IF(Inputs!$GT24=$F$1,Inputs!FN24,$F24*N(BU24)),$F24*N(BU24)*avg_hrs)</f>
        <v>0</v>
      </c>
      <c r="FO24" s="232">
        <f>IF(OR($C24="Non-Labour",$C24="Labour-related"),IF(Inputs!$GT24=$F$1,Inputs!FO24,$F24*N(BV24)),$F24*N(BV24)*avg_hrs)</f>
        <v>0</v>
      </c>
      <c r="FP24" s="232">
        <f>IF(OR($C24="Non-Labour",$C24="Labour-related"),IF(Inputs!$GT24=$F$1,Inputs!FP24,$F24*N(BW24)),$F24*N(BW24)*avg_hrs)</f>
        <v>0</v>
      </c>
      <c r="FQ24" s="232">
        <f>IF(OR($C24="Non-Labour",$C24="Labour-related"),IF(Inputs!$GT24=$F$1,Inputs!FQ24,$F24*N(BX24)),$F24*N(BX24)*avg_hrs)</f>
        <v>0</v>
      </c>
      <c r="FR24" s="232">
        <f>IF(OR($C24="Non-Labour",$C24="Labour-related"),IF(Inputs!$GT24=$F$1,Inputs!FR24,$F24*N(BY24)),$F24*N(BY24)*avg_hrs)</f>
        <v>0</v>
      </c>
      <c r="FS24" s="232">
        <f>IF(OR($C24="Non-Labour",$C24="Labour-related"),IF(Inputs!$GT24=$F$1,Inputs!FS24,$F24*N(BZ24)),$F24*N(BZ24)*avg_hrs)</f>
        <v>0</v>
      </c>
      <c r="FT24" s="232">
        <f>IF(OR($C24="Non-Labour",$C24="Labour-related"),IF(Inputs!$GT24=$F$1,Inputs!FT24,$F24*N(CA24)),$F24*N(CA24)*avg_hrs)</f>
        <v>0</v>
      </c>
      <c r="FU24" s="232">
        <f>IF(OR($C24="Non-Labour",$C24="Labour-related"),IF(Inputs!$GT24=$F$1,Inputs!FU24,$F24*N(CB24)),$F24*N(CB24)*avg_hrs)</f>
        <v>0</v>
      </c>
      <c r="FV24" s="232">
        <f>IF(OR($C24="Non-Labour",$C24="Labour-related"),IF(Inputs!$GT24=$F$1,Inputs!FV24,$F24*N(CC24)),$F24*N(CC24)*avg_hrs)</f>
        <v>0</v>
      </c>
      <c r="FW24" s="232">
        <f>IF(OR($C24="Non-Labour",$C24="Labour-related"),IF(Inputs!$GT24=$F$1,Inputs!FW24,$F24*N(CD24)),$F24*N(CD24)*avg_hrs)</f>
        <v>0</v>
      </c>
      <c r="FX24" s="232">
        <f>IF(OR($C24="Non-Labour",$C24="Labour-related"),IF(Inputs!$GT24=$F$1,Inputs!FX24,$F24*N(CE24)),$F24*N(CE24)*avg_hrs)</f>
        <v>0</v>
      </c>
      <c r="FY24" s="232">
        <f>IF(OR($C24="Non-Labour",$C24="Labour-related"),IF(Inputs!$GT24=$F$1,Inputs!FY24,$F24*N(CF24)),$F24*N(CF24)*avg_hrs)</f>
        <v>0</v>
      </c>
      <c r="FZ24" s="232">
        <f>IF(OR($C24="Non-Labour",$C24="Labour-related"),IF(Inputs!$GT24=$F$1,Inputs!FZ24,$F24*N(CG24)),$F24*N(CG24)*avg_hrs)</f>
        <v>0</v>
      </c>
      <c r="GA24" s="232">
        <f>IF(OR($C24="Non-Labour",$C24="Labour-related"),IF(Inputs!$GT24=$F$1,Inputs!GA24,$F24*N(CH24)),$F24*N(CH24)*avg_hrs)</f>
        <v>0</v>
      </c>
      <c r="GB24" s="232">
        <f>IF(OR($C24="Non-Labour",$C24="Labour-related"),IF(Inputs!$GT24=$F$1,Inputs!GB24,$F24*N(CI24)),$F24*N(CI24)*avg_hrs)</f>
        <v>0</v>
      </c>
      <c r="GC24" s="232">
        <f>IF(OR($C24="Non-Labour",$C24="Labour-related"),IF(Inputs!$GT24=$F$1,Inputs!GC24,$F24*N(CJ24)),$F24*N(CJ24)*avg_hrs)</f>
        <v>0</v>
      </c>
      <c r="GD24" s="232">
        <f>IF(OR($C24="Non-Labour",$C24="Labour-related"),IF(Inputs!$GT24=$F$1,Inputs!GD24,$F24*N(CK24)),$F24*N(CK24)*avg_hrs)</f>
        <v>0</v>
      </c>
      <c r="GE24" s="232">
        <f>IF(OR($C24="Non-Labour",$C24="Labour-related"),IF(Inputs!$GT24=$F$1,Inputs!GE24,$F24*N(CL24)),$F24*N(CL24)*avg_hrs)</f>
        <v>0</v>
      </c>
      <c r="GF24" s="232">
        <f>IF(OR($C24="Non-Labour",$C24="Labour-related"),IF(Inputs!$GT24=$F$1,Inputs!GF24,$F24*N(CM24)),$F24*N(CM24)*avg_hrs)</f>
        <v>0</v>
      </c>
      <c r="GG24" s="232">
        <f>IF(OR($C24="Non-Labour",$C24="Labour-related"),IF(Inputs!$GT24=$F$1,Inputs!GG24,$F24*N(CN24)),$F24*N(CN24)*avg_hrs)</f>
        <v>0</v>
      </c>
      <c r="GH24" s="232">
        <f>IF(OR($C24="Non-Labour",$C24="Labour-related"),IF(Inputs!$GT24=$F$1,Inputs!GH24,$F24*N(CO24)),$F24*N(CO24)*avg_hrs)</f>
        <v>0</v>
      </c>
      <c r="GI24" s="232">
        <f>IF(OR($C24="Non-Labour",$C24="Labour-related"),IF(Inputs!$GT24=$F$1,Inputs!GI24,$F24*N(CP24)),$F24*N(CP24)*avg_hrs)</f>
        <v>0</v>
      </c>
      <c r="GJ24" s="232">
        <f>IF(OR($C24="Non-Labour",$C24="Labour-related"),IF(Inputs!$GT24=$F$1,Inputs!GJ24,$F24*N(CQ24)),$F24*N(CQ24)*avg_hrs)</f>
        <v>0</v>
      </c>
      <c r="GK24" s="232">
        <f>IF(OR($C24="Non-Labour",$C24="Labour-related"),IF(Inputs!$GT24=$F$1,Inputs!GK24,$F24*N(CR24)),$F24*N(CR24)*avg_hrs)</f>
        <v>0</v>
      </c>
      <c r="GL24" s="232">
        <f>IF(OR($C24="Non-Labour",$C24="Labour-related"),IF(Inputs!$GT24=$F$1,Inputs!GL24,$F24*N(CS24)),$F24*N(CS24)*avg_hrs)</f>
        <v>0</v>
      </c>
      <c r="GM24" s="232">
        <f>IF(OR($C24="Non-Labour",$C24="Labour-related"),IF(Inputs!$GT24=$F$1,Inputs!GM24,$F24*N(CT24)),$F24*N(CT24)*avg_hrs)</f>
        <v>0</v>
      </c>
      <c r="GN24" s="232">
        <f>IF(OR($C24="Non-Labour",$C24="Labour-related"),IF(Inputs!$GT24=$F$1,Inputs!GN24,$F24*N(CU24)),$F24*N(CU24)*avg_hrs)</f>
        <v>0</v>
      </c>
      <c r="GO24" s="232">
        <f>IF(OR($C24="Non-Labour",$C24="Labour-related"),IF(Inputs!$GT24=$F$1,Inputs!GO24,$F24*N(CV24)),$F24*N(CV24)*avg_hrs)</f>
        <v>0</v>
      </c>
      <c r="GP24" s="232">
        <f>IF(OR($C24="Non-Labour",$C24="Labour-related"),IF(Inputs!$GT24=$F$1,Inputs!GP24,$F24*N(CW24)),$F24*N(CW24)*avg_hrs)</f>
        <v>0</v>
      </c>
      <c r="GQ24" s="232">
        <f>IF(OR($C24="Non-Labour",$C24="Labour-related"),IF(Inputs!$GT24=$F$1,Inputs!GQ24,$F24*N(CX24)),$F24*N(CX24)*avg_hrs)</f>
        <v>0</v>
      </c>
      <c r="GR24" s="232">
        <f>IF(OR($C24="Non-Labour",$C24="Labour-related"),IF(Inputs!$GT24=$F$1,Inputs!GR24,$F24*N(CY24)),$F24*N(CY24)*avg_hrs)</f>
        <v>0</v>
      </c>
      <c r="GT24" s="120" t="s">
        <v>207</v>
      </c>
      <c r="GU24" s="272"/>
      <c r="GV24" s="272"/>
      <c r="GW24" s="272"/>
      <c r="GX24" s="232">
        <f t="shared" ref="GX24:GZ43" si="7">SUMIF($DA$1:$GR$1,GX$2,$DA24:$GR24)</f>
        <v>0</v>
      </c>
      <c r="GY24" s="232">
        <f t="shared" si="7"/>
        <v>9821.8854402258276</v>
      </c>
      <c r="GZ24" s="232">
        <f t="shared" si="7"/>
        <v>0</v>
      </c>
      <c r="HA24" s="232">
        <f t="shared" si="6"/>
        <v>0</v>
      </c>
      <c r="HB24" s="232">
        <f t="shared" ref="HB24:HE43" si="8">SUMIF($DA$1:$GR$1,HB$2,$DA24:$GR24)</f>
        <v>0</v>
      </c>
      <c r="HC24" s="232">
        <f t="shared" si="8"/>
        <v>0</v>
      </c>
      <c r="HD24" s="232">
        <f t="shared" si="8"/>
        <v>0</v>
      </c>
      <c r="HE24" s="232">
        <f t="shared" si="8"/>
        <v>0</v>
      </c>
      <c r="HF24" s="232">
        <f t="shared" si="5"/>
        <v>9821.8854402258276</v>
      </c>
    </row>
    <row r="25" spans="1:214" hidden="1" x14ac:dyDescent="0.2">
      <c r="A25" s="120" t="str">
        <f>Inputs!A25</f>
        <v>Delivery</v>
      </c>
      <c r="B25" s="120" t="str">
        <f>Inputs!B25</f>
        <v>General Manager</v>
      </c>
      <c r="C25" s="120" t="str">
        <f>Inputs!C25</f>
        <v>Internal Labour</v>
      </c>
      <c r="D25" s="120" t="str">
        <f>Inputs!D25</f>
        <v>Close-Out</v>
      </c>
      <c r="E25" s="120" t="str">
        <f>Inputs!E25</f>
        <v>Level 4 ID Manager (Network Projects)</v>
      </c>
      <c r="F25" s="259">
        <f>IF(Inputs!$GT25=$F$1,Inputs!F25,
CHOOSE(MATCH(Inputs!$GT25,'Key assumptions'!$E$117:$E$119,0),'Key assumptions'!$H$117,'Key assumptions'!$H$118,'Key assumptions'!$H$119)*Inputs!F25)</f>
        <v>353.94584990825683</v>
      </c>
      <c r="G25" s="259">
        <f>IF(Inputs!$GT25=$F$1,Inputs!G25,
CHOOSE(MATCH(Inputs!$GT25,'Key assumptions'!$E$117:$E$119,0),'Key assumptions'!$H$117,'Key assumptions'!$H$118,'Key assumptions'!$H$119)*Inputs!G25)</f>
        <v>0</v>
      </c>
      <c r="H25" s="231">
        <f>Inputs!H25</f>
        <v>0</v>
      </c>
      <c r="I25" s="231">
        <f>Inputs!I25</f>
        <v>0</v>
      </c>
      <c r="J25" s="231">
        <f>Inputs!J25</f>
        <v>0</v>
      </c>
      <c r="K25" s="231">
        <f>Inputs!K25</f>
        <v>0</v>
      </c>
      <c r="L25" s="231">
        <f>Inputs!L25</f>
        <v>0</v>
      </c>
      <c r="M25" s="231">
        <f>Inputs!M25</f>
        <v>0</v>
      </c>
      <c r="N25" s="231">
        <f>Inputs!N25</f>
        <v>0</v>
      </c>
      <c r="O25" s="231">
        <f>Inputs!O25</f>
        <v>0</v>
      </c>
      <c r="P25" s="231">
        <f>Inputs!P25</f>
        <v>0</v>
      </c>
      <c r="Q25" s="231">
        <f>Inputs!Q25</f>
        <v>0</v>
      </c>
      <c r="R25" s="231">
        <f>Inputs!R25</f>
        <v>0</v>
      </c>
      <c r="S25" s="231">
        <f>Inputs!S25</f>
        <v>0</v>
      </c>
      <c r="T25" s="231">
        <f>Inputs!T25</f>
        <v>0</v>
      </c>
      <c r="U25" s="231">
        <f>Inputs!U25</f>
        <v>0</v>
      </c>
      <c r="V25" s="231">
        <f>Inputs!V25</f>
        <v>0</v>
      </c>
      <c r="W25" s="231">
        <f>Inputs!W25</f>
        <v>0</v>
      </c>
      <c r="X25" s="231">
        <f>Inputs!X25</f>
        <v>0</v>
      </c>
      <c r="Y25" s="231">
        <f>Inputs!Y25</f>
        <v>0</v>
      </c>
      <c r="Z25" s="231">
        <f>Inputs!Z25</f>
        <v>0</v>
      </c>
      <c r="AA25" s="231">
        <f>Inputs!AA25</f>
        <v>0</v>
      </c>
      <c r="AB25" s="231">
        <f>Inputs!AB25</f>
        <v>0</v>
      </c>
      <c r="AC25" s="231">
        <f>Inputs!AC25</f>
        <v>0</v>
      </c>
      <c r="AD25" s="231">
        <f>Inputs!AD25</f>
        <v>0</v>
      </c>
      <c r="AE25" s="231">
        <f>Inputs!AE25</f>
        <v>0</v>
      </c>
      <c r="AF25" s="231">
        <f>Inputs!AF25</f>
        <v>0</v>
      </c>
      <c r="AG25" s="231">
        <f>Inputs!AG25</f>
        <v>0</v>
      </c>
      <c r="AH25" s="231">
        <f>Inputs!AH25</f>
        <v>0</v>
      </c>
      <c r="AI25" s="231">
        <f>Inputs!AI25</f>
        <v>0</v>
      </c>
      <c r="AJ25" s="231">
        <f>Inputs!AJ25</f>
        <v>0</v>
      </c>
      <c r="AK25" s="231">
        <f>Inputs!AK25</f>
        <v>0</v>
      </c>
      <c r="AL25" s="231">
        <f>Inputs!AL25</f>
        <v>0</v>
      </c>
      <c r="AM25" s="231">
        <f>Inputs!AM25</f>
        <v>0</v>
      </c>
      <c r="AN25" s="231">
        <f>Inputs!AN25</f>
        <v>0</v>
      </c>
      <c r="AO25" s="231">
        <f>Inputs!AO25</f>
        <v>0</v>
      </c>
      <c r="AP25" s="231">
        <f>Inputs!AP25</f>
        <v>0</v>
      </c>
      <c r="AQ25" s="231">
        <f>Inputs!AQ25</f>
        <v>0</v>
      </c>
      <c r="AR25" s="231">
        <f>Inputs!AR25</f>
        <v>0</v>
      </c>
      <c r="AS25" s="231">
        <f>Inputs!AS25</f>
        <v>0</v>
      </c>
      <c r="AT25" s="231">
        <f>Inputs!AT25</f>
        <v>0</v>
      </c>
      <c r="AU25" s="231">
        <f>Inputs!AU25</f>
        <v>0</v>
      </c>
      <c r="AV25" s="231">
        <f>Inputs!AV25</f>
        <v>0</v>
      </c>
      <c r="AW25" s="231">
        <f>Inputs!AW25</f>
        <v>0</v>
      </c>
      <c r="AX25" s="231">
        <f>Inputs!AX25</f>
        <v>0</v>
      </c>
      <c r="AY25" s="231">
        <f>Inputs!AY25</f>
        <v>0</v>
      </c>
      <c r="AZ25" s="231">
        <f>Inputs!AZ25</f>
        <v>0</v>
      </c>
      <c r="BA25" s="231">
        <f>Inputs!BA25</f>
        <v>0</v>
      </c>
      <c r="BB25" s="231">
        <f>Inputs!BB25</f>
        <v>0</v>
      </c>
      <c r="BC25" s="231">
        <f>Inputs!BC25</f>
        <v>0</v>
      </c>
      <c r="BD25" s="231">
        <f>Inputs!BD25</f>
        <v>0</v>
      </c>
      <c r="BE25" s="231">
        <f>Inputs!BE25</f>
        <v>0</v>
      </c>
      <c r="BF25" s="231">
        <f>Inputs!BF25</f>
        <v>0</v>
      </c>
      <c r="BG25" s="231">
        <f>Inputs!BG25</f>
        <v>0</v>
      </c>
      <c r="BH25" s="231">
        <f>Inputs!BH25</f>
        <v>0</v>
      </c>
      <c r="BI25" s="231">
        <f>Inputs!BI25</f>
        <v>0</v>
      </c>
      <c r="BJ25" s="231">
        <f>Inputs!BJ25</f>
        <v>0</v>
      </c>
      <c r="BK25" s="231">
        <f>Inputs!BK25</f>
        <v>0</v>
      </c>
      <c r="BL25" s="231">
        <f>Inputs!BL25</f>
        <v>0</v>
      </c>
      <c r="BM25" s="231">
        <f>Inputs!BM25</f>
        <v>0</v>
      </c>
      <c r="BN25" s="231">
        <f>Inputs!BN25</f>
        <v>0</v>
      </c>
      <c r="BO25" s="231">
        <f>Inputs!BO25</f>
        <v>0</v>
      </c>
      <c r="BP25" s="231">
        <f>Inputs!BP25</f>
        <v>3.8461538461538455E-3</v>
      </c>
      <c r="BQ25" s="231">
        <f>Inputs!BQ25</f>
        <v>3.8461538461538455E-3</v>
      </c>
      <c r="BR25" s="231">
        <f>Inputs!BR25</f>
        <v>3.8461538461538455E-3</v>
      </c>
      <c r="BS25" s="231">
        <f>Inputs!BS25</f>
        <v>3.8461538461538455E-3</v>
      </c>
      <c r="BT25" s="231">
        <f>Inputs!BT25</f>
        <v>3.8461538461538455E-3</v>
      </c>
      <c r="BU25" s="231">
        <f>Inputs!BU25</f>
        <v>3.8461538461538455E-3</v>
      </c>
      <c r="BV25" s="231">
        <f>Inputs!BV25</f>
        <v>3.8461538461538455E-3</v>
      </c>
      <c r="BW25" s="231">
        <f>Inputs!BW25</f>
        <v>3.8461538461538455E-3</v>
      </c>
      <c r="BX25" s="231">
        <f>Inputs!BX25</f>
        <v>3.8461538461538455E-3</v>
      </c>
      <c r="BY25" s="231">
        <f>Inputs!BY25</f>
        <v>3.8461538461538455E-3</v>
      </c>
      <c r="BZ25" s="231">
        <f>Inputs!BZ25</f>
        <v>3.8461538461538455E-3</v>
      </c>
      <c r="CA25" s="231">
        <f>Inputs!CA25</f>
        <v>3.8461538461538455E-3</v>
      </c>
      <c r="CB25" s="231">
        <f>Inputs!CB25</f>
        <v>1.9230769230769227E-3</v>
      </c>
      <c r="CC25" s="231">
        <f>Inputs!CC25</f>
        <v>1.9230769230769227E-3</v>
      </c>
      <c r="CD25" s="231">
        <f>Inputs!CD25</f>
        <v>1.9230769230769227E-3</v>
      </c>
      <c r="CE25" s="231">
        <f>Inputs!CE25</f>
        <v>1.9230769230769227E-3</v>
      </c>
      <c r="CF25" s="231">
        <f>Inputs!CF25</f>
        <v>1.9230769230769227E-3</v>
      </c>
      <c r="CG25" s="231">
        <f>Inputs!CG25</f>
        <v>1.9230769230769227E-3</v>
      </c>
      <c r="CH25" s="231">
        <f>Inputs!CH25</f>
        <v>1.9230769230769227E-3</v>
      </c>
      <c r="CI25" s="231">
        <f>Inputs!CI25</f>
        <v>1.9230769230769227E-3</v>
      </c>
      <c r="CJ25" s="231">
        <f>Inputs!CJ25</f>
        <v>1.9230769230769227E-3</v>
      </c>
      <c r="CK25" s="231">
        <f>Inputs!CK25</f>
        <v>1.9230769230769227E-3</v>
      </c>
      <c r="CL25" s="231">
        <f>Inputs!CL25</f>
        <v>1.9230769230769227E-3</v>
      </c>
      <c r="CM25" s="231">
        <f>Inputs!CM25</f>
        <v>1.9230769230769227E-3</v>
      </c>
      <c r="CN25" s="231">
        <f>Inputs!CN25</f>
        <v>0</v>
      </c>
      <c r="CO25" s="231">
        <f>Inputs!CO25</f>
        <v>0</v>
      </c>
      <c r="CP25" s="231">
        <f>Inputs!CP25</f>
        <v>0</v>
      </c>
      <c r="CQ25" s="231">
        <f>Inputs!CQ25</f>
        <v>0</v>
      </c>
      <c r="CR25" s="231">
        <f>Inputs!CR25</f>
        <v>0</v>
      </c>
      <c r="CS25" s="231">
        <f>Inputs!CS25</f>
        <v>0</v>
      </c>
      <c r="CT25" s="231">
        <f>Inputs!CT25</f>
        <v>0</v>
      </c>
      <c r="CU25" s="231">
        <f>Inputs!CU25</f>
        <v>0</v>
      </c>
      <c r="CV25" s="231">
        <f>Inputs!CV25</f>
        <v>0</v>
      </c>
      <c r="CW25" s="231">
        <f>Inputs!CW25</f>
        <v>0</v>
      </c>
      <c r="CX25" s="231">
        <f>Inputs!CX25</f>
        <v>0</v>
      </c>
      <c r="CY25" s="231">
        <f>Inputs!CY25</f>
        <v>0</v>
      </c>
      <c r="DA25" s="232">
        <f>IF(OR($C25="Non-Labour",$C25="Labour-related"),IF(Inputs!$GT25=$F$1,Inputs!DA25,$F25*N(H25)),$F25*N(H25)*avg_hrs)</f>
        <v>0</v>
      </c>
      <c r="DB25" s="232">
        <f>IF(OR($C25="Non-Labour",$C25="Labour-related"),IF(Inputs!$GT25=$F$1,Inputs!DB25,$F25*N(I25)),$F25*N(I25)*avg_hrs)</f>
        <v>0</v>
      </c>
      <c r="DC25" s="232">
        <f>IF(OR($C25="Non-Labour",$C25="Labour-related"),IF(Inputs!$GT25=$F$1,Inputs!DC25,$F25*N(J25)),$F25*N(J25)*avg_hrs)</f>
        <v>0</v>
      </c>
      <c r="DD25" s="232">
        <f>IF(OR($C25="Non-Labour",$C25="Labour-related"),IF(Inputs!$GT25=$F$1,Inputs!DD25,$F25*N(K25)),$F25*N(K25)*avg_hrs)</f>
        <v>0</v>
      </c>
      <c r="DE25" s="232">
        <f>IF(OR($C25="Non-Labour",$C25="Labour-related"),IF(Inputs!$GT25=$F$1,Inputs!DE25,$F25*N(L25)),$F25*N(L25)*avg_hrs)</f>
        <v>0</v>
      </c>
      <c r="DF25" s="232">
        <f>IF(OR($C25="Non-Labour",$C25="Labour-related"),IF(Inputs!$GT25=$F$1,Inputs!DF25,$F25*N(M25)),$F25*N(M25)*avg_hrs)</f>
        <v>0</v>
      </c>
      <c r="DG25" s="232">
        <f>IF(OR($C25="Non-Labour",$C25="Labour-related"),IF(Inputs!$GT25=$F$1,Inputs!DG25,$F25*N(N25)),$F25*N(N25)*avg_hrs)</f>
        <v>0</v>
      </c>
      <c r="DH25" s="232">
        <f>IF(OR($C25="Non-Labour",$C25="Labour-related"),IF(Inputs!$GT25=$F$1,Inputs!DH25,$F25*N(O25)),$F25*N(O25)*avg_hrs)</f>
        <v>0</v>
      </c>
      <c r="DI25" s="232">
        <f>IF(OR($C25="Non-Labour",$C25="Labour-related"),IF(Inputs!$GT25=$F$1,Inputs!DI25,$F25*N(P25)),$F25*N(P25)*avg_hrs)</f>
        <v>0</v>
      </c>
      <c r="DJ25" s="232">
        <f>IF(OR($C25="Non-Labour",$C25="Labour-related"),IF(Inputs!$GT25=$F$1,Inputs!DJ25,$F25*N(Q25)),$F25*N(Q25)*avg_hrs)</f>
        <v>0</v>
      </c>
      <c r="DK25" s="232">
        <f>IF(OR($C25="Non-Labour",$C25="Labour-related"),IF(Inputs!$GT25=$F$1,Inputs!DK25,$F25*N(R25)),$F25*N(R25)*avg_hrs)</f>
        <v>0</v>
      </c>
      <c r="DL25" s="232">
        <f>IF(OR($C25="Non-Labour",$C25="Labour-related"),IF(Inputs!$GT25=$F$1,Inputs!DL25,$F25*N(S25)),$F25*N(S25)*avg_hrs)</f>
        <v>0</v>
      </c>
      <c r="DM25" s="232">
        <f>IF(OR($C25="Non-Labour",$C25="Labour-related"),IF(Inputs!$GT25=$F$1,Inputs!DM25,$F25*N(T25)),$F25*N(T25)*avg_hrs)</f>
        <v>0</v>
      </c>
      <c r="DN25" s="232">
        <f>IF(OR($C25="Non-Labour",$C25="Labour-related"),IF(Inputs!$GT25=$F$1,Inputs!DN25,$F25*N(U25)),$F25*N(U25)*avg_hrs)</f>
        <v>0</v>
      </c>
      <c r="DO25" s="232">
        <f>IF(OR($C25="Non-Labour",$C25="Labour-related"),IF(Inputs!$GT25=$F$1,Inputs!DO25,$F25*N(V25)),$F25*N(V25)*avg_hrs)</f>
        <v>0</v>
      </c>
      <c r="DP25" s="232">
        <f>IF(OR($C25="Non-Labour",$C25="Labour-related"),IF(Inputs!$GT25=$F$1,Inputs!DP25,$F25*N(W25)),$F25*N(W25)*avg_hrs)</f>
        <v>0</v>
      </c>
      <c r="DQ25" s="232">
        <f>IF(OR($C25="Non-Labour",$C25="Labour-related"),IF(Inputs!$GT25=$F$1,Inputs!DQ25,$F25*N(X25)),$F25*N(X25)*avg_hrs)</f>
        <v>0</v>
      </c>
      <c r="DR25" s="232">
        <f>IF(OR($C25="Non-Labour",$C25="Labour-related"),IF(Inputs!$GT25=$F$1,Inputs!DR25,$F25*N(Y25)),$F25*N(Y25)*avg_hrs)</f>
        <v>0</v>
      </c>
      <c r="DS25" s="232">
        <f>IF(OR($C25="Non-Labour",$C25="Labour-related"),IF(Inputs!$GT25=$F$1,Inputs!DS25,$F25*N(Z25)),$F25*N(Z25)*avg_hrs)</f>
        <v>0</v>
      </c>
      <c r="DT25" s="232">
        <f>IF(OR($C25="Non-Labour",$C25="Labour-related"),IF(Inputs!$GT25=$F$1,Inputs!DT25,$F25*N(AA25)),$F25*N(AA25)*avg_hrs)</f>
        <v>0</v>
      </c>
      <c r="DU25" s="232">
        <f>IF(OR($C25="Non-Labour",$C25="Labour-related"),IF(Inputs!$GT25=$F$1,Inputs!DU25,$F25*N(AB25)),$F25*N(AB25)*avg_hrs)</f>
        <v>0</v>
      </c>
      <c r="DV25" s="232">
        <f>IF(OR($C25="Non-Labour",$C25="Labour-related"),IF(Inputs!$GT25=$F$1,Inputs!DV25,$F25*N(AC25)),$F25*N(AC25)*avg_hrs)</f>
        <v>0</v>
      </c>
      <c r="DW25" s="232">
        <f>IF(OR($C25="Non-Labour",$C25="Labour-related"),IF(Inputs!$GT25=$F$1,Inputs!DW25,$F25*N(AD25)),$F25*N(AD25)*avg_hrs)</f>
        <v>0</v>
      </c>
      <c r="DX25" s="232">
        <f>IF(OR($C25="Non-Labour",$C25="Labour-related"),IF(Inputs!$GT25=$F$1,Inputs!DX25,$F25*N(AE25)),$F25*N(AE25)*avg_hrs)</f>
        <v>0</v>
      </c>
      <c r="DY25" s="232">
        <f>IF(OR($C25="Non-Labour",$C25="Labour-related"),IF(Inputs!$GT25=$F$1,Inputs!DY25,$F25*N(AF25)),$F25*N(AF25)*avg_hrs)</f>
        <v>0</v>
      </c>
      <c r="DZ25" s="232">
        <f>IF(OR($C25="Non-Labour",$C25="Labour-related"),IF(Inputs!$GT25=$F$1,Inputs!DZ25,$F25*N(AG25)),$F25*N(AG25)*avg_hrs)</f>
        <v>0</v>
      </c>
      <c r="EA25" s="232">
        <f>IF(OR($C25="Non-Labour",$C25="Labour-related"),IF(Inputs!$GT25=$F$1,Inputs!EA25,$F25*N(AH25)),$F25*N(AH25)*avg_hrs)</f>
        <v>0</v>
      </c>
      <c r="EB25" s="232">
        <f>IF(OR($C25="Non-Labour",$C25="Labour-related"),IF(Inputs!$GT25=$F$1,Inputs!EB25,$F25*N(AI25)),$F25*N(AI25)*avg_hrs)</f>
        <v>0</v>
      </c>
      <c r="EC25" s="232">
        <f>IF(OR($C25="Non-Labour",$C25="Labour-related"),IF(Inputs!$GT25=$F$1,Inputs!EC25,$F25*N(AJ25)),$F25*N(AJ25)*avg_hrs)</f>
        <v>0</v>
      </c>
      <c r="ED25" s="232">
        <f>IF(OR($C25="Non-Labour",$C25="Labour-related"),IF(Inputs!$GT25=$F$1,Inputs!ED25,$F25*N(AK25)),$F25*N(AK25)*avg_hrs)</f>
        <v>0</v>
      </c>
      <c r="EE25" s="232">
        <f>IF(OR($C25="Non-Labour",$C25="Labour-related"),IF(Inputs!$GT25=$F$1,Inputs!EE25,$F25*N(AL25)),$F25*N(AL25)*avg_hrs)</f>
        <v>0</v>
      </c>
      <c r="EF25" s="232">
        <f>IF(OR($C25="Non-Labour",$C25="Labour-related"),IF(Inputs!$GT25=$F$1,Inputs!EF25,$F25*N(AM25)),$F25*N(AM25)*avg_hrs)</f>
        <v>0</v>
      </c>
      <c r="EG25" s="232">
        <f>IF(OR($C25="Non-Labour",$C25="Labour-related"),IF(Inputs!$GT25=$F$1,Inputs!EG25,$F25*N(AN25)),$F25*N(AN25)*avg_hrs)</f>
        <v>0</v>
      </c>
      <c r="EH25" s="232">
        <f>IF(OR($C25="Non-Labour",$C25="Labour-related"),IF(Inputs!$GT25=$F$1,Inputs!EH25,$F25*N(AO25)),$F25*N(AO25)*avg_hrs)</f>
        <v>0</v>
      </c>
      <c r="EI25" s="232">
        <f>IF(OR($C25="Non-Labour",$C25="Labour-related"),IF(Inputs!$GT25=$F$1,Inputs!EI25,$F25*N(AP25)),$F25*N(AP25)*avg_hrs)</f>
        <v>0</v>
      </c>
      <c r="EJ25" s="232">
        <f>IF(OR($C25="Non-Labour",$C25="Labour-related"),IF(Inputs!$GT25=$F$1,Inputs!EJ25,$F25*N(AQ25)),$F25*N(AQ25)*avg_hrs)</f>
        <v>0</v>
      </c>
      <c r="EK25" s="232">
        <f>IF(OR($C25="Non-Labour",$C25="Labour-related"),IF(Inputs!$GT25=$F$1,Inputs!EK25,$F25*N(AR25)),$F25*N(AR25)*avg_hrs)</f>
        <v>0</v>
      </c>
      <c r="EL25" s="232">
        <f>IF(OR($C25="Non-Labour",$C25="Labour-related"),IF(Inputs!$GT25=$F$1,Inputs!EL25,$F25*N(AS25)),$F25*N(AS25)*avg_hrs)</f>
        <v>0</v>
      </c>
      <c r="EM25" s="232">
        <f>IF(OR($C25="Non-Labour",$C25="Labour-related"),IF(Inputs!$GT25=$F$1,Inputs!EM25,$F25*N(AT25)),$F25*N(AT25)*avg_hrs)</f>
        <v>0</v>
      </c>
      <c r="EN25" s="232">
        <f>IF(OR($C25="Non-Labour",$C25="Labour-related"),IF(Inputs!$GT25=$F$1,Inputs!EN25,$F25*N(AU25)),$F25*N(AU25)*avg_hrs)</f>
        <v>0</v>
      </c>
      <c r="EO25" s="232">
        <f>IF(OR($C25="Non-Labour",$C25="Labour-related"),IF(Inputs!$GT25=$F$1,Inputs!EO25,$F25*N(AV25)),$F25*N(AV25)*avg_hrs)</f>
        <v>0</v>
      </c>
      <c r="EP25" s="232">
        <f>IF(OR($C25="Non-Labour",$C25="Labour-related"),IF(Inputs!$GT25=$F$1,Inputs!EP25,$F25*N(AW25)),$F25*N(AW25)*avg_hrs)</f>
        <v>0</v>
      </c>
      <c r="EQ25" s="232">
        <f>IF(OR($C25="Non-Labour",$C25="Labour-related"),IF(Inputs!$GT25=$F$1,Inputs!EQ25,$F25*N(AX25)),$F25*N(AX25)*avg_hrs)</f>
        <v>0</v>
      </c>
      <c r="ER25" s="232">
        <f>IF(OR($C25="Non-Labour",$C25="Labour-related"),IF(Inputs!$GT25=$F$1,Inputs!ER25,$F25*N(AY25)),$F25*N(AY25)*avg_hrs)</f>
        <v>0</v>
      </c>
      <c r="ES25" s="232">
        <f>IF(OR($C25="Non-Labour",$C25="Labour-related"),IF(Inputs!$GT25=$F$1,Inputs!ES25,$F25*N(AZ25)),$F25*N(AZ25)*avg_hrs)</f>
        <v>0</v>
      </c>
      <c r="ET25" s="232">
        <f>IF(OR($C25="Non-Labour",$C25="Labour-related"),IF(Inputs!$GT25=$F$1,Inputs!ET25,$F25*N(BA25)),$F25*N(BA25)*avg_hrs)</f>
        <v>0</v>
      </c>
      <c r="EU25" s="232">
        <f>IF(OR($C25="Non-Labour",$C25="Labour-related"),IF(Inputs!$GT25=$F$1,Inputs!EU25,$F25*N(BB25)),$F25*N(BB25)*avg_hrs)</f>
        <v>0</v>
      </c>
      <c r="EV25" s="232">
        <f>IF(OR($C25="Non-Labour",$C25="Labour-related"),IF(Inputs!$GT25=$F$1,Inputs!EV25,$F25*N(BC25)),$F25*N(BC25)*avg_hrs)</f>
        <v>0</v>
      </c>
      <c r="EW25" s="232">
        <f>IF(OR($C25="Non-Labour",$C25="Labour-related"),IF(Inputs!$GT25=$F$1,Inputs!EW25,$F25*N(BD25)),$F25*N(BD25)*avg_hrs)</f>
        <v>0</v>
      </c>
      <c r="EX25" s="232">
        <f>IF(OR($C25="Non-Labour",$C25="Labour-related"),IF(Inputs!$GT25=$F$1,Inputs!EX25,$F25*N(BE25)),$F25*N(BE25)*avg_hrs)</f>
        <v>0</v>
      </c>
      <c r="EY25" s="232">
        <f>IF(OR($C25="Non-Labour",$C25="Labour-related"),IF(Inputs!$GT25=$F$1,Inputs!EY25,$F25*N(BF25)),$F25*N(BF25)*avg_hrs)</f>
        <v>0</v>
      </c>
      <c r="EZ25" s="232">
        <f>IF(OR($C25="Non-Labour",$C25="Labour-related"),IF(Inputs!$GT25=$F$1,Inputs!EZ25,$F25*N(BG25)),$F25*N(BG25)*avg_hrs)</f>
        <v>0</v>
      </c>
      <c r="FA25" s="232">
        <f>IF(OR($C25="Non-Labour",$C25="Labour-related"),IF(Inputs!$GT25=$F$1,Inputs!FA25,$F25*N(BH25)),$F25*N(BH25)*avg_hrs)</f>
        <v>0</v>
      </c>
      <c r="FB25" s="232">
        <f>IF(OR($C25="Non-Labour",$C25="Labour-related"),IF(Inputs!$GT25=$F$1,Inputs!FB25,$F25*N(BI25)),$F25*N(BI25)*avg_hrs)</f>
        <v>0</v>
      </c>
      <c r="FC25" s="232">
        <f>IF(OR($C25="Non-Labour",$C25="Labour-related"),IF(Inputs!$GT25=$F$1,Inputs!FC25,$F25*N(BJ25)),$F25*N(BJ25)*avg_hrs)</f>
        <v>0</v>
      </c>
      <c r="FD25" s="232">
        <f>IF(OR($C25="Non-Labour",$C25="Labour-related"),IF(Inputs!$GT25=$F$1,Inputs!FD25,$F25*N(BK25)),$F25*N(BK25)*avg_hrs)</f>
        <v>0</v>
      </c>
      <c r="FE25" s="232">
        <f>IF(OR($C25="Non-Labour",$C25="Labour-related"),IF(Inputs!$GT25=$F$1,Inputs!FE25,$F25*N(BL25)),$F25*N(BL25)*avg_hrs)</f>
        <v>0</v>
      </c>
      <c r="FF25" s="232">
        <f>IF(OR($C25="Non-Labour",$C25="Labour-related"),IF(Inputs!$GT25=$F$1,Inputs!FF25,$F25*N(BM25)),$F25*N(BM25)*avg_hrs)</f>
        <v>0</v>
      </c>
      <c r="FG25" s="232">
        <f>IF(OR($C25="Non-Labour",$C25="Labour-related"),IF(Inputs!$GT25=$F$1,Inputs!FG25,$F25*N(BN25)),$F25*N(BN25)*avg_hrs)</f>
        <v>0</v>
      </c>
      <c r="FH25" s="232">
        <f>IF(OR($C25="Non-Labour",$C25="Labour-related"),IF(Inputs!$GT25=$F$1,Inputs!FH25,$F25*N(BO25)),$F25*N(BO25)*avg_hrs)</f>
        <v>0</v>
      </c>
      <c r="FI25" s="232">
        <f>IF(OR($C25="Non-Labour",$C25="Labour-related"),IF(Inputs!$GT25=$F$1,Inputs!FI25,$F25*N(BP25)),$F25*N(BP25)*avg_hrs)</f>
        <v>204.19952879322506</v>
      </c>
      <c r="FJ25" s="232">
        <f>IF(OR($C25="Non-Labour",$C25="Labour-related"),IF(Inputs!$GT25=$F$1,Inputs!FJ25,$F25*N(BQ25)),$F25*N(BQ25)*avg_hrs)</f>
        <v>204.19952879322506</v>
      </c>
      <c r="FK25" s="232">
        <f>IF(OR($C25="Non-Labour",$C25="Labour-related"),IF(Inputs!$GT25=$F$1,Inputs!FK25,$F25*N(BR25)),$F25*N(BR25)*avg_hrs)</f>
        <v>204.19952879322506</v>
      </c>
      <c r="FL25" s="232">
        <f>IF(OR($C25="Non-Labour",$C25="Labour-related"),IF(Inputs!$GT25=$F$1,Inputs!FL25,$F25*N(BS25)),$F25*N(BS25)*avg_hrs)</f>
        <v>204.19952879322506</v>
      </c>
      <c r="FM25" s="232">
        <f>IF(OR($C25="Non-Labour",$C25="Labour-related"),IF(Inputs!$GT25=$F$1,Inputs!FM25,$F25*N(BT25)),$F25*N(BT25)*avg_hrs)</f>
        <v>204.19952879322506</v>
      </c>
      <c r="FN25" s="232">
        <f>IF(OR($C25="Non-Labour",$C25="Labour-related"),IF(Inputs!$GT25=$F$1,Inputs!FN25,$F25*N(BU25)),$F25*N(BU25)*avg_hrs)</f>
        <v>204.19952879322506</v>
      </c>
      <c r="FO25" s="232">
        <f>IF(OR($C25="Non-Labour",$C25="Labour-related"),IF(Inputs!$GT25=$F$1,Inputs!FO25,$F25*N(BV25)),$F25*N(BV25)*avg_hrs)</f>
        <v>204.19952879322506</v>
      </c>
      <c r="FP25" s="232">
        <f>IF(OR($C25="Non-Labour",$C25="Labour-related"),IF(Inputs!$GT25=$F$1,Inputs!FP25,$F25*N(BW25)),$F25*N(BW25)*avg_hrs)</f>
        <v>204.19952879322506</v>
      </c>
      <c r="FQ25" s="232">
        <f>IF(OR($C25="Non-Labour",$C25="Labour-related"),IF(Inputs!$GT25=$F$1,Inputs!FQ25,$F25*N(BX25)),$F25*N(BX25)*avg_hrs)</f>
        <v>204.19952879322506</v>
      </c>
      <c r="FR25" s="232">
        <f>IF(OR($C25="Non-Labour",$C25="Labour-related"),IF(Inputs!$GT25=$F$1,Inputs!FR25,$F25*N(BY25)),$F25*N(BY25)*avg_hrs)</f>
        <v>204.19952879322506</v>
      </c>
      <c r="FS25" s="232">
        <f>IF(OR($C25="Non-Labour",$C25="Labour-related"),IF(Inputs!$GT25=$F$1,Inputs!FS25,$F25*N(BZ25)),$F25*N(BZ25)*avg_hrs)</f>
        <v>204.19952879322506</v>
      </c>
      <c r="FT25" s="232">
        <f>IF(OR($C25="Non-Labour",$C25="Labour-related"),IF(Inputs!$GT25=$F$1,Inputs!FT25,$F25*N(CA25)),$F25*N(CA25)*avg_hrs)</f>
        <v>204.19952879322506</v>
      </c>
      <c r="FU25" s="232">
        <f>IF(OR($C25="Non-Labour",$C25="Labour-related"),IF(Inputs!$GT25=$F$1,Inputs!FU25,$F25*N(CB25)),$F25*N(CB25)*avg_hrs)</f>
        <v>102.09976439661253</v>
      </c>
      <c r="FV25" s="232">
        <f>IF(OR($C25="Non-Labour",$C25="Labour-related"),IF(Inputs!$GT25=$F$1,Inputs!FV25,$F25*N(CC25)),$F25*N(CC25)*avg_hrs)</f>
        <v>102.09976439661253</v>
      </c>
      <c r="FW25" s="232">
        <f>IF(OR($C25="Non-Labour",$C25="Labour-related"),IF(Inputs!$GT25=$F$1,Inputs!FW25,$F25*N(CD25)),$F25*N(CD25)*avg_hrs)</f>
        <v>102.09976439661253</v>
      </c>
      <c r="FX25" s="232">
        <f>IF(OR($C25="Non-Labour",$C25="Labour-related"),IF(Inputs!$GT25=$F$1,Inputs!FX25,$F25*N(CE25)),$F25*N(CE25)*avg_hrs)</f>
        <v>102.09976439661253</v>
      </c>
      <c r="FY25" s="232">
        <f>IF(OR($C25="Non-Labour",$C25="Labour-related"),IF(Inputs!$GT25=$F$1,Inputs!FY25,$F25*N(CF25)),$F25*N(CF25)*avg_hrs)</f>
        <v>102.09976439661253</v>
      </c>
      <c r="FZ25" s="232">
        <f>IF(OR($C25="Non-Labour",$C25="Labour-related"),IF(Inputs!$GT25=$F$1,Inputs!FZ25,$F25*N(CG25)),$F25*N(CG25)*avg_hrs)</f>
        <v>102.09976439661253</v>
      </c>
      <c r="GA25" s="232">
        <f>IF(OR($C25="Non-Labour",$C25="Labour-related"),IF(Inputs!$GT25=$F$1,Inputs!GA25,$F25*N(CH25)),$F25*N(CH25)*avg_hrs)</f>
        <v>102.09976439661253</v>
      </c>
      <c r="GB25" s="232">
        <f>IF(OR($C25="Non-Labour",$C25="Labour-related"),IF(Inputs!$GT25=$F$1,Inputs!GB25,$F25*N(CI25)),$F25*N(CI25)*avg_hrs)</f>
        <v>102.09976439661253</v>
      </c>
      <c r="GC25" s="232">
        <f>IF(OR($C25="Non-Labour",$C25="Labour-related"),IF(Inputs!$GT25=$F$1,Inputs!GC25,$F25*N(CJ25)),$F25*N(CJ25)*avg_hrs)</f>
        <v>102.09976439661253</v>
      </c>
      <c r="GD25" s="232">
        <f>IF(OR($C25="Non-Labour",$C25="Labour-related"),IF(Inputs!$GT25=$F$1,Inputs!GD25,$F25*N(CK25)),$F25*N(CK25)*avg_hrs)</f>
        <v>102.09976439661253</v>
      </c>
      <c r="GE25" s="232">
        <f>IF(OR($C25="Non-Labour",$C25="Labour-related"),IF(Inputs!$GT25=$F$1,Inputs!GE25,$F25*N(CL25)),$F25*N(CL25)*avg_hrs)</f>
        <v>102.09976439661253</v>
      </c>
      <c r="GF25" s="232">
        <f>IF(OR($C25="Non-Labour",$C25="Labour-related"),IF(Inputs!$GT25=$F$1,Inputs!GF25,$F25*N(CM25)),$F25*N(CM25)*avg_hrs)</f>
        <v>102.09976439661253</v>
      </c>
      <c r="GG25" s="232">
        <f>IF(OR($C25="Non-Labour",$C25="Labour-related"),IF(Inputs!$GT25=$F$1,Inputs!GG25,$F25*N(CN25)),$F25*N(CN25)*avg_hrs)</f>
        <v>0</v>
      </c>
      <c r="GH25" s="232">
        <f>IF(OR($C25="Non-Labour",$C25="Labour-related"),IF(Inputs!$GT25=$F$1,Inputs!GH25,$F25*N(CO25)),$F25*N(CO25)*avg_hrs)</f>
        <v>0</v>
      </c>
      <c r="GI25" s="232">
        <f>IF(OR($C25="Non-Labour",$C25="Labour-related"),IF(Inputs!$GT25=$F$1,Inputs!GI25,$F25*N(CP25)),$F25*N(CP25)*avg_hrs)</f>
        <v>0</v>
      </c>
      <c r="GJ25" s="232">
        <f>IF(OR($C25="Non-Labour",$C25="Labour-related"),IF(Inputs!$GT25=$F$1,Inputs!GJ25,$F25*N(CQ25)),$F25*N(CQ25)*avg_hrs)</f>
        <v>0</v>
      </c>
      <c r="GK25" s="232">
        <f>IF(OR($C25="Non-Labour",$C25="Labour-related"),IF(Inputs!$GT25=$F$1,Inputs!GK25,$F25*N(CR25)),$F25*N(CR25)*avg_hrs)</f>
        <v>0</v>
      </c>
      <c r="GL25" s="232">
        <f>IF(OR($C25="Non-Labour",$C25="Labour-related"),IF(Inputs!$GT25=$F$1,Inputs!GL25,$F25*N(CS25)),$F25*N(CS25)*avg_hrs)</f>
        <v>0</v>
      </c>
      <c r="GM25" s="232">
        <f>IF(OR($C25="Non-Labour",$C25="Labour-related"),IF(Inputs!$GT25=$F$1,Inputs!GM25,$F25*N(CT25)),$F25*N(CT25)*avg_hrs)</f>
        <v>0</v>
      </c>
      <c r="GN25" s="232">
        <f>IF(OR($C25="Non-Labour",$C25="Labour-related"),IF(Inputs!$GT25=$F$1,Inputs!GN25,$F25*N(CU25)),$F25*N(CU25)*avg_hrs)</f>
        <v>0</v>
      </c>
      <c r="GO25" s="232">
        <f>IF(OR($C25="Non-Labour",$C25="Labour-related"),IF(Inputs!$GT25=$F$1,Inputs!GO25,$F25*N(CV25)),$F25*N(CV25)*avg_hrs)</f>
        <v>0</v>
      </c>
      <c r="GP25" s="232">
        <f>IF(OR($C25="Non-Labour",$C25="Labour-related"),IF(Inputs!$GT25=$F$1,Inputs!GP25,$F25*N(CW25)),$F25*N(CW25)*avg_hrs)</f>
        <v>0</v>
      </c>
      <c r="GQ25" s="232">
        <f>IF(OR($C25="Non-Labour",$C25="Labour-related"),IF(Inputs!$GT25=$F$1,Inputs!GQ25,$F25*N(CX25)),$F25*N(CX25)*avg_hrs)</f>
        <v>0</v>
      </c>
      <c r="GR25" s="232">
        <f>IF(OR($C25="Non-Labour",$C25="Labour-related"),IF(Inputs!$GT25=$F$1,Inputs!GR25,$F25*N(CY25)),$F25*N(CY25)*avg_hrs)</f>
        <v>0</v>
      </c>
      <c r="GT25" s="120" t="s">
        <v>207</v>
      </c>
      <c r="GU25" s="272"/>
      <c r="GV25" s="272"/>
      <c r="GW25" s="272"/>
      <c r="GX25" s="232">
        <f t="shared" si="7"/>
        <v>0</v>
      </c>
      <c r="GY25" s="232">
        <f t="shared" si="7"/>
        <v>0</v>
      </c>
      <c r="GZ25" s="232">
        <f t="shared" si="7"/>
        <v>0</v>
      </c>
      <c r="HA25" s="232">
        <f t="shared" si="6"/>
        <v>0</v>
      </c>
      <c r="HB25" s="232">
        <f t="shared" si="8"/>
        <v>0</v>
      </c>
      <c r="HC25" s="232">
        <f t="shared" si="8"/>
        <v>2450.3943455187004</v>
      </c>
      <c r="HD25" s="232">
        <f t="shared" si="8"/>
        <v>1225.1971727593502</v>
      </c>
      <c r="HE25" s="232">
        <f t="shared" si="8"/>
        <v>0</v>
      </c>
      <c r="HF25" s="232">
        <f t="shared" si="5"/>
        <v>3675.5915182780509</v>
      </c>
    </row>
    <row r="26" spans="1:214" hidden="1" x14ac:dyDescent="0.2">
      <c r="A26" s="120" t="str">
        <f>Inputs!A26</f>
        <v>Network Operations</v>
      </c>
      <c r="B26" s="120" t="str">
        <f>Inputs!B26</f>
        <v>SCADA Engineer</v>
      </c>
      <c r="C26" s="120" t="str">
        <f>Inputs!C26</f>
        <v>Internal Labour</v>
      </c>
      <c r="D26" s="120" t="str">
        <f>Inputs!D26</f>
        <v>Close-Out</v>
      </c>
      <c r="E26" s="120" t="str">
        <f>Inputs!E26</f>
        <v>SCADA Officer (Nwk Operations Tech)</v>
      </c>
      <c r="F26" s="259">
        <f>IF(Inputs!$GT26=$F$1,Inputs!F26,
CHOOSE(MATCH(Inputs!$GT26,'Key assumptions'!$E$117:$E$119,0),'Key assumptions'!$H$117,'Key assumptions'!$H$118,'Key assumptions'!$H$119)*Inputs!F26)</f>
        <v>195.6201907033639</v>
      </c>
      <c r="G26" s="259">
        <f>IF(Inputs!$GT26=$F$1,Inputs!G26,
CHOOSE(MATCH(Inputs!$GT26,'Key assumptions'!$E$117:$E$119,0),'Key assumptions'!$H$117,'Key assumptions'!$H$118,'Key assumptions'!$H$119)*Inputs!G26)</f>
        <v>0</v>
      </c>
      <c r="H26" s="231">
        <f>Inputs!H26</f>
        <v>0</v>
      </c>
      <c r="I26" s="231">
        <f>Inputs!I26</f>
        <v>0</v>
      </c>
      <c r="J26" s="231">
        <f>Inputs!J26</f>
        <v>0</v>
      </c>
      <c r="K26" s="231">
        <f>Inputs!K26</f>
        <v>0</v>
      </c>
      <c r="L26" s="231">
        <f>Inputs!L26</f>
        <v>0</v>
      </c>
      <c r="M26" s="231">
        <f>Inputs!M26</f>
        <v>0</v>
      </c>
      <c r="N26" s="231">
        <f>Inputs!N26</f>
        <v>0</v>
      </c>
      <c r="O26" s="231">
        <f>Inputs!O26</f>
        <v>0</v>
      </c>
      <c r="P26" s="231">
        <f>Inputs!P26</f>
        <v>0</v>
      </c>
      <c r="Q26" s="231">
        <f>Inputs!Q26</f>
        <v>0</v>
      </c>
      <c r="R26" s="231">
        <f>Inputs!R26</f>
        <v>0</v>
      </c>
      <c r="S26" s="231">
        <f>Inputs!S26</f>
        <v>0</v>
      </c>
      <c r="T26" s="231">
        <f>Inputs!T26</f>
        <v>0</v>
      </c>
      <c r="U26" s="231">
        <f>Inputs!U26</f>
        <v>0</v>
      </c>
      <c r="V26" s="231">
        <f>Inputs!V26</f>
        <v>0</v>
      </c>
      <c r="W26" s="231">
        <f>Inputs!W26</f>
        <v>0</v>
      </c>
      <c r="X26" s="231">
        <f>Inputs!X26</f>
        <v>0</v>
      </c>
      <c r="Y26" s="231">
        <f>Inputs!Y26</f>
        <v>0</v>
      </c>
      <c r="Z26" s="231">
        <f>Inputs!Z26</f>
        <v>0</v>
      </c>
      <c r="AA26" s="231">
        <f>Inputs!AA26</f>
        <v>0</v>
      </c>
      <c r="AB26" s="231">
        <f>Inputs!AB26</f>
        <v>0</v>
      </c>
      <c r="AC26" s="231">
        <f>Inputs!AC26</f>
        <v>0</v>
      </c>
      <c r="AD26" s="231">
        <f>Inputs!AD26</f>
        <v>0</v>
      </c>
      <c r="AE26" s="231">
        <f>Inputs!AE26</f>
        <v>0</v>
      </c>
      <c r="AF26" s="231">
        <f>Inputs!AF26</f>
        <v>0</v>
      </c>
      <c r="AG26" s="231">
        <f>Inputs!AG26</f>
        <v>0</v>
      </c>
      <c r="AH26" s="231">
        <f>Inputs!AH26</f>
        <v>0</v>
      </c>
      <c r="AI26" s="231">
        <f>Inputs!AI26</f>
        <v>0</v>
      </c>
      <c r="AJ26" s="231">
        <f>Inputs!AJ26</f>
        <v>0</v>
      </c>
      <c r="AK26" s="231">
        <f>Inputs!AK26</f>
        <v>0</v>
      </c>
      <c r="AL26" s="231">
        <f>Inputs!AL26</f>
        <v>0</v>
      </c>
      <c r="AM26" s="231">
        <f>Inputs!AM26</f>
        <v>0</v>
      </c>
      <c r="AN26" s="231">
        <f>Inputs!AN26</f>
        <v>0</v>
      </c>
      <c r="AO26" s="231">
        <f>Inputs!AO26</f>
        <v>0</v>
      </c>
      <c r="AP26" s="231">
        <f>Inputs!AP26</f>
        <v>0</v>
      </c>
      <c r="AQ26" s="231">
        <f>Inputs!AQ26</f>
        <v>0</v>
      </c>
      <c r="AR26" s="231">
        <f>Inputs!AR26</f>
        <v>0</v>
      </c>
      <c r="AS26" s="231">
        <f>Inputs!AS26</f>
        <v>0</v>
      </c>
      <c r="AT26" s="231">
        <f>Inputs!AT26</f>
        <v>0</v>
      </c>
      <c r="AU26" s="231">
        <f>Inputs!AU26</f>
        <v>0</v>
      </c>
      <c r="AV26" s="231">
        <f>Inputs!AV26</f>
        <v>0</v>
      </c>
      <c r="AW26" s="231">
        <f>Inputs!AW26</f>
        <v>0</v>
      </c>
      <c r="AX26" s="231">
        <f>Inputs!AX26</f>
        <v>0</v>
      </c>
      <c r="AY26" s="231">
        <f>Inputs!AY26</f>
        <v>0</v>
      </c>
      <c r="AZ26" s="231">
        <f>Inputs!AZ26</f>
        <v>0</v>
      </c>
      <c r="BA26" s="231">
        <f>Inputs!BA26</f>
        <v>0</v>
      </c>
      <c r="BB26" s="231">
        <f>Inputs!BB26</f>
        <v>0</v>
      </c>
      <c r="BC26" s="231">
        <f>Inputs!BC26</f>
        <v>0</v>
      </c>
      <c r="BD26" s="231">
        <f>Inputs!BD26</f>
        <v>0</v>
      </c>
      <c r="BE26" s="231">
        <f>Inputs!BE26</f>
        <v>0</v>
      </c>
      <c r="BF26" s="231">
        <f>Inputs!BF26</f>
        <v>0</v>
      </c>
      <c r="BG26" s="231">
        <f>Inputs!BG26</f>
        <v>0</v>
      </c>
      <c r="BH26" s="231">
        <f>Inputs!BH26</f>
        <v>0</v>
      </c>
      <c r="BI26" s="231">
        <f>Inputs!BI26</f>
        <v>0</v>
      </c>
      <c r="BJ26" s="231">
        <f>Inputs!BJ26</f>
        <v>0</v>
      </c>
      <c r="BK26" s="231">
        <f>Inputs!BK26</f>
        <v>0</v>
      </c>
      <c r="BL26" s="231">
        <f>Inputs!BL26</f>
        <v>0</v>
      </c>
      <c r="BM26" s="231">
        <f>Inputs!BM26</f>
        <v>0</v>
      </c>
      <c r="BN26" s="231">
        <f>Inputs!BN26</f>
        <v>0</v>
      </c>
      <c r="BO26" s="231">
        <f>Inputs!BO26</f>
        <v>0</v>
      </c>
      <c r="BP26" s="231">
        <f>Inputs!BP26</f>
        <v>0</v>
      </c>
      <c r="BQ26" s="231">
        <f>Inputs!BQ26</f>
        <v>0</v>
      </c>
      <c r="BR26" s="231">
        <f>Inputs!BR26</f>
        <v>0</v>
      </c>
      <c r="BS26" s="231">
        <f>Inputs!BS26</f>
        <v>0</v>
      </c>
      <c r="BT26" s="231">
        <f>Inputs!BT26</f>
        <v>0</v>
      </c>
      <c r="BU26" s="231">
        <f>Inputs!BU26</f>
        <v>0</v>
      </c>
      <c r="BV26" s="231">
        <f>Inputs!BV26</f>
        <v>0</v>
      </c>
      <c r="BW26" s="231">
        <f>Inputs!BW26</f>
        <v>0</v>
      </c>
      <c r="BX26" s="231">
        <f>Inputs!BX26</f>
        <v>0</v>
      </c>
      <c r="BY26" s="231">
        <f>Inputs!BY26</f>
        <v>0</v>
      </c>
      <c r="BZ26" s="231">
        <f>Inputs!BZ26</f>
        <v>0</v>
      </c>
      <c r="CA26" s="231">
        <f>Inputs!CA26</f>
        <v>0</v>
      </c>
      <c r="CB26" s="231">
        <f>Inputs!CB26</f>
        <v>0</v>
      </c>
      <c r="CC26" s="231">
        <f>Inputs!CC26</f>
        <v>0</v>
      </c>
      <c r="CD26" s="231">
        <f>Inputs!CD26</f>
        <v>0</v>
      </c>
      <c r="CE26" s="231">
        <f>Inputs!CE26</f>
        <v>0</v>
      </c>
      <c r="CF26" s="231">
        <f>Inputs!CF26</f>
        <v>0</v>
      </c>
      <c r="CG26" s="231">
        <f>Inputs!CG26</f>
        <v>0</v>
      </c>
      <c r="CH26" s="231">
        <f>Inputs!CH26</f>
        <v>0</v>
      </c>
      <c r="CI26" s="231">
        <f>Inputs!CI26</f>
        <v>0</v>
      </c>
      <c r="CJ26" s="231">
        <f>Inputs!CJ26</f>
        <v>0</v>
      </c>
      <c r="CK26" s="231">
        <f>Inputs!CK26</f>
        <v>0</v>
      </c>
      <c r="CL26" s="231">
        <f>Inputs!CL26</f>
        <v>0</v>
      </c>
      <c r="CM26" s="231">
        <f>Inputs!CM26</f>
        <v>0</v>
      </c>
      <c r="CN26" s="231">
        <f>Inputs!CN26</f>
        <v>0</v>
      </c>
      <c r="CO26" s="231">
        <f>Inputs!CO26</f>
        <v>0</v>
      </c>
      <c r="CP26" s="231">
        <f>Inputs!CP26</f>
        <v>0</v>
      </c>
      <c r="CQ26" s="231">
        <f>Inputs!CQ26</f>
        <v>0</v>
      </c>
      <c r="CR26" s="231">
        <f>Inputs!CR26</f>
        <v>0</v>
      </c>
      <c r="CS26" s="231">
        <f>Inputs!CS26</f>
        <v>0</v>
      </c>
      <c r="CT26" s="231">
        <f>Inputs!CT26</f>
        <v>0</v>
      </c>
      <c r="CU26" s="231">
        <f>Inputs!CU26</f>
        <v>0</v>
      </c>
      <c r="CV26" s="231">
        <f>Inputs!CV26</f>
        <v>0</v>
      </c>
      <c r="CW26" s="231">
        <f>Inputs!CW26</f>
        <v>0</v>
      </c>
      <c r="CX26" s="231">
        <f>Inputs!CX26</f>
        <v>0</v>
      </c>
      <c r="CY26" s="231">
        <f>Inputs!CY26</f>
        <v>0</v>
      </c>
      <c r="DA26" s="232">
        <f>IF(OR($C26="Non-Labour",$C26="Labour-related"),IF(Inputs!$GT26=$F$1,Inputs!DA26,$F26*N(H26)),$F26*N(H26)*avg_hrs)</f>
        <v>0</v>
      </c>
      <c r="DB26" s="232">
        <f>IF(OR($C26="Non-Labour",$C26="Labour-related"),IF(Inputs!$GT26=$F$1,Inputs!DB26,$F26*N(I26)),$F26*N(I26)*avg_hrs)</f>
        <v>0</v>
      </c>
      <c r="DC26" s="232">
        <f>IF(OR($C26="Non-Labour",$C26="Labour-related"),IF(Inputs!$GT26=$F$1,Inputs!DC26,$F26*N(J26)),$F26*N(J26)*avg_hrs)</f>
        <v>0</v>
      </c>
      <c r="DD26" s="232">
        <f>IF(OR($C26="Non-Labour",$C26="Labour-related"),IF(Inputs!$GT26=$F$1,Inputs!DD26,$F26*N(K26)),$F26*N(K26)*avg_hrs)</f>
        <v>0</v>
      </c>
      <c r="DE26" s="232">
        <f>IF(OR($C26="Non-Labour",$C26="Labour-related"),IF(Inputs!$GT26=$F$1,Inputs!DE26,$F26*N(L26)),$F26*N(L26)*avg_hrs)</f>
        <v>0</v>
      </c>
      <c r="DF26" s="232">
        <f>IF(OR($C26="Non-Labour",$C26="Labour-related"),IF(Inputs!$GT26=$F$1,Inputs!DF26,$F26*N(M26)),$F26*N(M26)*avg_hrs)</f>
        <v>0</v>
      </c>
      <c r="DG26" s="232">
        <f>IF(OR($C26="Non-Labour",$C26="Labour-related"),IF(Inputs!$GT26=$F$1,Inputs!DG26,$F26*N(N26)),$F26*N(N26)*avg_hrs)</f>
        <v>0</v>
      </c>
      <c r="DH26" s="232">
        <f>IF(OR($C26="Non-Labour",$C26="Labour-related"),IF(Inputs!$GT26=$F$1,Inputs!DH26,$F26*N(O26)),$F26*N(O26)*avg_hrs)</f>
        <v>0</v>
      </c>
      <c r="DI26" s="232">
        <f>IF(OR($C26="Non-Labour",$C26="Labour-related"),IF(Inputs!$GT26=$F$1,Inputs!DI26,$F26*N(P26)),$F26*N(P26)*avg_hrs)</f>
        <v>0</v>
      </c>
      <c r="DJ26" s="232">
        <f>IF(OR($C26="Non-Labour",$C26="Labour-related"),IF(Inputs!$GT26=$F$1,Inputs!DJ26,$F26*N(Q26)),$F26*N(Q26)*avg_hrs)</f>
        <v>0</v>
      </c>
      <c r="DK26" s="232">
        <f>IF(OR($C26="Non-Labour",$C26="Labour-related"),IF(Inputs!$GT26=$F$1,Inputs!DK26,$F26*N(R26)),$F26*N(R26)*avg_hrs)</f>
        <v>0</v>
      </c>
      <c r="DL26" s="232">
        <f>IF(OR($C26="Non-Labour",$C26="Labour-related"),IF(Inputs!$GT26=$F$1,Inputs!DL26,$F26*N(S26)),$F26*N(S26)*avg_hrs)</f>
        <v>0</v>
      </c>
      <c r="DM26" s="232">
        <f>IF(OR($C26="Non-Labour",$C26="Labour-related"),IF(Inputs!$GT26=$F$1,Inputs!DM26,$F26*N(T26)),$F26*N(T26)*avg_hrs)</f>
        <v>0</v>
      </c>
      <c r="DN26" s="232">
        <f>IF(OR($C26="Non-Labour",$C26="Labour-related"),IF(Inputs!$GT26=$F$1,Inputs!DN26,$F26*N(U26)),$F26*N(U26)*avg_hrs)</f>
        <v>0</v>
      </c>
      <c r="DO26" s="232">
        <f>IF(OR($C26="Non-Labour",$C26="Labour-related"),IF(Inputs!$GT26=$F$1,Inputs!DO26,$F26*N(V26)),$F26*N(V26)*avg_hrs)</f>
        <v>0</v>
      </c>
      <c r="DP26" s="232">
        <f>IF(OR($C26="Non-Labour",$C26="Labour-related"),IF(Inputs!$GT26=$F$1,Inputs!DP26,$F26*N(W26)),$F26*N(W26)*avg_hrs)</f>
        <v>0</v>
      </c>
      <c r="DQ26" s="232">
        <f>IF(OR($C26="Non-Labour",$C26="Labour-related"),IF(Inputs!$GT26=$F$1,Inputs!DQ26,$F26*N(X26)),$F26*N(X26)*avg_hrs)</f>
        <v>0</v>
      </c>
      <c r="DR26" s="232">
        <f>IF(OR($C26="Non-Labour",$C26="Labour-related"),IF(Inputs!$GT26=$F$1,Inputs!DR26,$F26*N(Y26)),$F26*N(Y26)*avg_hrs)</f>
        <v>0</v>
      </c>
      <c r="DS26" s="232">
        <f>IF(OR($C26="Non-Labour",$C26="Labour-related"),IF(Inputs!$GT26=$F$1,Inputs!DS26,$F26*N(Z26)),$F26*N(Z26)*avg_hrs)</f>
        <v>0</v>
      </c>
      <c r="DT26" s="232">
        <f>IF(OR($C26="Non-Labour",$C26="Labour-related"),IF(Inputs!$GT26=$F$1,Inputs!DT26,$F26*N(AA26)),$F26*N(AA26)*avg_hrs)</f>
        <v>0</v>
      </c>
      <c r="DU26" s="232">
        <f>IF(OR($C26="Non-Labour",$C26="Labour-related"),IF(Inputs!$GT26=$F$1,Inputs!DU26,$F26*N(AB26)),$F26*N(AB26)*avg_hrs)</f>
        <v>0</v>
      </c>
      <c r="DV26" s="232">
        <f>IF(OR($C26="Non-Labour",$C26="Labour-related"),IF(Inputs!$GT26=$F$1,Inputs!DV26,$F26*N(AC26)),$F26*N(AC26)*avg_hrs)</f>
        <v>0</v>
      </c>
      <c r="DW26" s="232">
        <f>IF(OR($C26="Non-Labour",$C26="Labour-related"),IF(Inputs!$GT26=$F$1,Inputs!DW26,$F26*N(AD26)),$F26*N(AD26)*avg_hrs)</f>
        <v>0</v>
      </c>
      <c r="DX26" s="232">
        <f>IF(OR($C26="Non-Labour",$C26="Labour-related"),IF(Inputs!$GT26=$F$1,Inputs!DX26,$F26*N(AE26)),$F26*N(AE26)*avg_hrs)</f>
        <v>0</v>
      </c>
      <c r="DY26" s="232">
        <f>IF(OR($C26="Non-Labour",$C26="Labour-related"),IF(Inputs!$GT26=$F$1,Inputs!DY26,$F26*N(AF26)),$F26*N(AF26)*avg_hrs)</f>
        <v>0</v>
      </c>
      <c r="DZ26" s="232">
        <f>IF(OR($C26="Non-Labour",$C26="Labour-related"),IF(Inputs!$GT26=$F$1,Inputs!DZ26,$F26*N(AG26)),$F26*N(AG26)*avg_hrs)</f>
        <v>0</v>
      </c>
      <c r="EA26" s="232">
        <f>IF(OR($C26="Non-Labour",$C26="Labour-related"),IF(Inputs!$GT26=$F$1,Inputs!EA26,$F26*N(AH26)),$F26*N(AH26)*avg_hrs)</f>
        <v>0</v>
      </c>
      <c r="EB26" s="232">
        <f>IF(OR($C26="Non-Labour",$C26="Labour-related"),IF(Inputs!$GT26=$F$1,Inputs!EB26,$F26*N(AI26)),$F26*N(AI26)*avg_hrs)</f>
        <v>0</v>
      </c>
      <c r="EC26" s="232">
        <f>IF(OR($C26="Non-Labour",$C26="Labour-related"),IF(Inputs!$GT26=$F$1,Inputs!EC26,$F26*N(AJ26)),$F26*N(AJ26)*avg_hrs)</f>
        <v>0</v>
      </c>
      <c r="ED26" s="232">
        <f>IF(OR($C26="Non-Labour",$C26="Labour-related"),IF(Inputs!$GT26=$F$1,Inputs!ED26,$F26*N(AK26)),$F26*N(AK26)*avg_hrs)</f>
        <v>0</v>
      </c>
      <c r="EE26" s="232">
        <f>IF(OR($C26="Non-Labour",$C26="Labour-related"),IF(Inputs!$GT26=$F$1,Inputs!EE26,$F26*N(AL26)),$F26*N(AL26)*avg_hrs)</f>
        <v>0</v>
      </c>
      <c r="EF26" s="232">
        <f>IF(OR($C26="Non-Labour",$C26="Labour-related"),IF(Inputs!$GT26=$F$1,Inputs!EF26,$F26*N(AM26)),$F26*N(AM26)*avg_hrs)</f>
        <v>0</v>
      </c>
      <c r="EG26" s="232">
        <f>IF(OR($C26="Non-Labour",$C26="Labour-related"),IF(Inputs!$GT26=$F$1,Inputs!EG26,$F26*N(AN26)),$F26*N(AN26)*avg_hrs)</f>
        <v>0</v>
      </c>
      <c r="EH26" s="232">
        <f>IF(OR($C26="Non-Labour",$C26="Labour-related"),IF(Inputs!$GT26=$F$1,Inputs!EH26,$F26*N(AO26)),$F26*N(AO26)*avg_hrs)</f>
        <v>0</v>
      </c>
      <c r="EI26" s="232">
        <f>IF(OR($C26="Non-Labour",$C26="Labour-related"),IF(Inputs!$GT26=$F$1,Inputs!EI26,$F26*N(AP26)),$F26*N(AP26)*avg_hrs)</f>
        <v>0</v>
      </c>
      <c r="EJ26" s="232">
        <f>IF(OR($C26="Non-Labour",$C26="Labour-related"),IF(Inputs!$GT26=$F$1,Inputs!EJ26,$F26*N(AQ26)),$F26*N(AQ26)*avg_hrs)</f>
        <v>0</v>
      </c>
      <c r="EK26" s="232">
        <f>IF(OR($C26="Non-Labour",$C26="Labour-related"),IF(Inputs!$GT26=$F$1,Inputs!EK26,$F26*N(AR26)),$F26*N(AR26)*avg_hrs)</f>
        <v>0</v>
      </c>
      <c r="EL26" s="232">
        <f>IF(OR($C26="Non-Labour",$C26="Labour-related"),IF(Inputs!$GT26=$F$1,Inputs!EL26,$F26*N(AS26)),$F26*N(AS26)*avg_hrs)</f>
        <v>0</v>
      </c>
      <c r="EM26" s="232">
        <f>IF(OR($C26="Non-Labour",$C26="Labour-related"),IF(Inputs!$GT26=$F$1,Inputs!EM26,$F26*N(AT26)),$F26*N(AT26)*avg_hrs)</f>
        <v>0</v>
      </c>
      <c r="EN26" s="232">
        <f>IF(OR($C26="Non-Labour",$C26="Labour-related"),IF(Inputs!$GT26=$F$1,Inputs!EN26,$F26*N(AU26)),$F26*N(AU26)*avg_hrs)</f>
        <v>0</v>
      </c>
      <c r="EO26" s="232">
        <f>IF(OR($C26="Non-Labour",$C26="Labour-related"),IF(Inputs!$GT26=$F$1,Inputs!EO26,$F26*N(AV26)),$F26*N(AV26)*avg_hrs)</f>
        <v>0</v>
      </c>
      <c r="EP26" s="232">
        <f>IF(OR($C26="Non-Labour",$C26="Labour-related"),IF(Inputs!$GT26=$F$1,Inputs!EP26,$F26*N(AW26)),$F26*N(AW26)*avg_hrs)</f>
        <v>0</v>
      </c>
      <c r="EQ26" s="232">
        <f>IF(OR($C26="Non-Labour",$C26="Labour-related"),IF(Inputs!$GT26=$F$1,Inputs!EQ26,$F26*N(AX26)),$F26*N(AX26)*avg_hrs)</f>
        <v>0</v>
      </c>
      <c r="ER26" s="232">
        <f>IF(OR($C26="Non-Labour",$C26="Labour-related"),IF(Inputs!$GT26=$F$1,Inputs!ER26,$F26*N(AY26)),$F26*N(AY26)*avg_hrs)</f>
        <v>0</v>
      </c>
      <c r="ES26" s="232">
        <f>IF(OR($C26="Non-Labour",$C26="Labour-related"),IF(Inputs!$GT26=$F$1,Inputs!ES26,$F26*N(AZ26)),$F26*N(AZ26)*avg_hrs)</f>
        <v>0</v>
      </c>
      <c r="ET26" s="232">
        <f>IF(OR($C26="Non-Labour",$C26="Labour-related"),IF(Inputs!$GT26=$F$1,Inputs!ET26,$F26*N(BA26)),$F26*N(BA26)*avg_hrs)</f>
        <v>0</v>
      </c>
      <c r="EU26" s="232">
        <f>IF(OR($C26="Non-Labour",$C26="Labour-related"),IF(Inputs!$GT26=$F$1,Inputs!EU26,$F26*N(BB26)),$F26*N(BB26)*avg_hrs)</f>
        <v>0</v>
      </c>
      <c r="EV26" s="232">
        <f>IF(OR($C26="Non-Labour",$C26="Labour-related"),IF(Inputs!$GT26=$F$1,Inputs!EV26,$F26*N(BC26)),$F26*N(BC26)*avg_hrs)</f>
        <v>0</v>
      </c>
      <c r="EW26" s="232">
        <f>IF(OR($C26="Non-Labour",$C26="Labour-related"),IF(Inputs!$GT26=$F$1,Inputs!EW26,$F26*N(BD26)),$F26*N(BD26)*avg_hrs)</f>
        <v>0</v>
      </c>
      <c r="EX26" s="232">
        <f>IF(OR($C26="Non-Labour",$C26="Labour-related"),IF(Inputs!$GT26=$F$1,Inputs!EX26,$F26*N(BE26)),$F26*N(BE26)*avg_hrs)</f>
        <v>0</v>
      </c>
      <c r="EY26" s="232">
        <f>IF(OR($C26="Non-Labour",$C26="Labour-related"),IF(Inputs!$GT26=$F$1,Inputs!EY26,$F26*N(BF26)),$F26*N(BF26)*avg_hrs)</f>
        <v>0</v>
      </c>
      <c r="EZ26" s="232">
        <f>IF(OR($C26="Non-Labour",$C26="Labour-related"),IF(Inputs!$GT26=$F$1,Inputs!EZ26,$F26*N(BG26)),$F26*N(BG26)*avg_hrs)</f>
        <v>0</v>
      </c>
      <c r="FA26" s="232">
        <f>IF(OR($C26="Non-Labour",$C26="Labour-related"),IF(Inputs!$GT26=$F$1,Inputs!FA26,$F26*N(BH26)),$F26*N(BH26)*avg_hrs)</f>
        <v>0</v>
      </c>
      <c r="FB26" s="232">
        <f>IF(OR($C26="Non-Labour",$C26="Labour-related"),IF(Inputs!$GT26=$F$1,Inputs!FB26,$F26*N(BI26)),$F26*N(BI26)*avg_hrs)</f>
        <v>0</v>
      </c>
      <c r="FC26" s="232">
        <f>IF(OR($C26="Non-Labour",$C26="Labour-related"),IF(Inputs!$GT26=$F$1,Inputs!FC26,$F26*N(BJ26)),$F26*N(BJ26)*avg_hrs)</f>
        <v>0</v>
      </c>
      <c r="FD26" s="232">
        <f>IF(OR($C26="Non-Labour",$C26="Labour-related"),IF(Inputs!$GT26=$F$1,Inputs!FD26,$F26*N(BK26)),$F26*N(BK26)*avg_hrs)</f>
        <v>0</v>
      </c>
      <c r="FE26" s="232">
        <f>IF(OR($C26="Non-Labour",$C26="Labour-related"),IF(Inputs!$GT26=$F$1,Inputs!FE26,$F26*N(BL26)),$F26*N(BL26)*avg_hrs)</f>
        <v>0</v>
      </c>
      <c r="FF26" s="232">
        <f>IF(OR($C26="Non-Labour",$C26="Labour-related"),IF(Inputs!$GT26=$F$1,Inputs!FF26,$F26*N(BM26)),$F26*N(BM26)*avg_hrs)</f>
        <v>0</v>
      </c>
      <c r="FG26" s="232">
        <f>IF(OR($C26="Non-Labour",$C26="Labour-related"),IF(Inputs!$GT26=$F$1,Inputs!FG26,$F26*N(BN26)),$F26*N(BN26)*avg_hrs)</f>
        <v>0</v>
      </c>
      <c r="FH26" s="232">
        <f>IF(OR($C26="Non-Labour",$C26="Labour-related"),IF(Inputs!$GT26=$F$1,Inputs!FH26,$F26*N(BO26)),$F26*N(BO26)*avg_hrs)</f>
        <v>0</v>
      </c>
      <c r="FI26" s="232">
        <f>IF(OR($C26="Non-Labour",$C26="Labour-related"),IF(Inputs!$GT26=$F$1,Inputs!FI26,$F26*N(BP26)),$F26*N(BP26)*avg_hrs)</f>
        <v>0</v>
      </c>
      <c r="FJ26" s="232">
        <f>IF(OR($C26="Non-Labour",$C26="Labour-related"),IF(Inputs!$GT26=$F$1,Inputs!FJ26,$F26*N(BQ26)),$F26*N(BQ26)*avg_hrs)</f>
        <v>0</v>
      </c>
      <c r="FK26" s="232">
        <f>IF(OR($C26="Non-Labour",$C26="Labour-related"),IF(Inputs!$GT26=$F$1,Inputs!FK26,$F26*N(BR26)),$F26*N(BR26)*avg_hrs)</f>
        <v>0</v>
      </c>
      <c r="FL26" s="232">
        <f>IF(OR($C26="Non-Labour",$C26="Labour-related"),IF(Inputs!$GT26=$F$1,Inputs!FL26,$F26*N(BS26)),$F26*N(BS26)*avg_hrs)</f>
        <v>0</v>
      </c>
      <c r="FM26" s="232">
        <f>IF(OR($C26="Non-Labour",$C26="Labour-related"),IF(Inputs!$GT26=$F$1,Inputs!FM26,$F26*N(BT26)),$F26*N(BT26)*avg_hrs)</f>
        <v>0</v>
      </c>
      <c r="FN26" s="232">
        <f>IF(OR($C26="Non-Labour",$C26="Labour-related"),IF(Inputs!$GT26=$F$1,Inputs!FN26,$F26*N(BU26)),$F26*N(BU26)*avg_hrs)</f>
        <v>0</v>
      </c>
      <c r="FO26" s="232">
        <f>IF(OR($C26="Non-Labour",$C26="Labour-related"),IF(Inputs!$GT26=$F$1,Inputs!FO26,$F26*N(BV26)),$F26*N(BV26)*avg_hrs)</f>
        <v>0</v>
      </c>
      <c r="FP26" s="232">
        <f>IF(OR($C26="Non-Labour",$C26="Labour-related"),IF(Inputs!$GT26=$F$1,Inputs!FP26,$F26*N(BW26)),$F26*N(BW26)*avg_hrs)</f>
        <v>0</v>
      </c>
      <c r="FQ26" s="232">
        <f>IF(OR($C26="Non-Labour",$C26="Labour-related"),IF(Inputs!$GT26=$F$1,Inputs!FQ26,$F26*N(BX26)),$F26*N(BX26)*avg_hrs)</f>
        <v>0</v>
      </c>
      <c r="FR26" s="232">
        <f>IF(OR($C26="Non-Labour",$C26="Labour-related"),IF(Inputs!$GT26=$F$1,Inputs!FR26,$F26*N(BY26)),$F26*N(BY26)*avg_hrs)</f>
        <v>0</v>
      </c>
      <c r="FS26" s="232">
        <f>IF(OR($C26="Non-Labour",$C26="Labour-related"),IF(Inputs!$GT26=$F$1,Inputs!FS26,$F26*N(BZ26)),$F26*N(BZ26)*avg_hrs)</f>
        <v>0</v>
      </c>
      <c r="FT26" s="232">
        <f>IF(OR($C26="Non-Labour",$C26="Labour-related"),IF(Inputs!$GT26=$F$1,Inputs!FT26,$F26*N(CA26)),$F26*N(CA26)*avg_hrs)</f>
        <v>0</v>
      </c>
      <c r="FU26" s="232">
        <f>IF(OR($C26="Non-Labour",$C26="Labour-related"),IF(Inputs!$GT26=$F$1,Inputs!FU26,$F26*N(CB26)),$F26*N(CB26)*avg_hrs)</f>
        <v>0</v>
      </c>
      <c r="FV26" s="232">
        <f>IF(OR($C26="Non-Labour",$C26="Labour-related"),IF(Inputs!$GT26=$F$1,Inputs!FV26,$F26*N(CC26)),$F26*N(CC26)*avg_hrs)</f>
        <v>0</v>
      </c>
      <c r="FW26" s="232">
        <f>IF(OR($C26="Non-Labour",$C26="Labour-related"),IF(Inputs!$GT26=$F$1,Inputs!FW26,$F26*N(CD26)),$F26*N(CD26)*avg_hrs)</f>
        <v>0</v>
      </c>
      <c r="FX26" s="232">
        <f>IF(OR($C26="Non-Labour",$C26="Labour-related"),IF(Inputs!$GT26=$F$1,Inputs!FX26,$F26*N(CE26)),$F26*N(CE26)*avg_hrs)</f>
        <v>0</v>
      </c>
      <c r="FY26" s="232">
        <f>IF(OR($C26="Non-Labour",$C26="Labour-related"),IF(Inputs!$GT26=$F$1,Inputs!FY26,$F26*N(CF26)),$F26*N(CF26)*avg_hrs)</f>
        <v>0</v>
      </c>
      <c r="FZ26" s="232">
        <f>IF(OR($C26="Non-Labour",$C26="Labour-related"),IF(Inputs!$GT26=$F$1,Inputs!FZ26,$F26*N(CG26)),$F26*N(CG26)*avg_hrs)</f>
        <v>0</v>
      </c>
      <c r="GA26" s="232">
        <f>IF(OR($C26="Non-Labour",$C26="Labour-related"),IF(Inputs!$GT26=$F$1,Inputs!GA26,$F26*N(CH26)),$F26*N(CH26)*avg_hrs)</f>
        <v>0</v>
      </c>
      <c r="GB26" s="232">
        <f>IF(OR($C26="Non-Labour",$C26="Labour-related"),IF(Inputs!$GT26=$F$1,Inputs!GB26,$F26*N(CI26)),$F26*N(CI26)*avg_hrs)</f>
        <v>0</v>
      </c>
      <c r="GC26" s="232">
        <f>IF(OR($C26="Non-Labour",$C26="Labour-related"),IF(Inputs!$GT26=$F$1,Inputs!GC26,$F26*N(CJ26)),$F26*N(CJ26)*avg_hrs)</f>
        <v>0</v>
      </c>
      <c r="GD26" s="232">
        <f>IF(OR($C26="Non-Labour",$C26="Labour-related"),IF(Inputs!$GT26=$F$1,Inputs!GD26,$F26*N(CK26)),$F26*N(CK26)*avg_hrs)</f>
        <v>0</v>
      </c>
      <c r="GE26" s="232">
        <f>IF(OR($C26="Non-Labour",$C26="Labour-related"),IF(Inputs!$GT26=$F$1,Inputs!GE26,$F26*N(CL26)),$F26*N(CL26)*avg_hrs)</f>
        <v>0</v>
      </c>
      <c r="GF26" s="232">
        <f>IF(OR($C26="Non-Labour",$C26="Labour-related"),IF(Inputs!$GT26=$F$1,Inputs!GF26,$F26*N(CM26)),$F26*N(CM26)*avg_hrs)</f>
        <v>0</v>
      </c>
      <c r="GG26" s="232">
        <f>IF(OR($C26="Non-Labour",$C26="Labour-related"),IF(Inputs!$GT26=$F$1,Inputs!GG26,$F26*N(CN26)),$F26*N(CN26)*avg_hrs)</f>
        <v>0</v>
      </c>
      <c r="GH26" s="232">
        <f>IF(OR($C26="Non-Labour",$C26="Labour-related"),IF(Inputs!$GT26=$F$1,Inputs!GH26,$F26*N(CO26)),$F26*N(CO26)*avg_hrs)</f>
        <v>0</v>
      </c>
      <c r="GI26" s="232">
        <f>IF(OR($C26="Non-Labour",$C26="Labour-related"),IF(Inputs!$GT26=$F$1,Inputs!GI26,$F26*N(CP26)),$F26*N(CP26)*avg_hrs)</f>
        <v>0</v>
      </c>
      <c r="GJ26" s="232">
        <f>IF(OR($C26="Non-Labour",$C26="Labour-related"),IF(Inputs!$GT26=$F$1,Inputs!GJ26,$F26*N(CQ26)),$F26*N(CQ26)*avg_hrs)</f>
        <v>0</v>
      </c>
      <c r="GK26" s="232">
        <f>IF(OR($C26="Non-Labour",$C26="Labour-related"),IF(Inputs!$GT26=$F$1,Inputs!GK26,$F26*N(CR26)),$F26*N(CR26)*avg_hrs)</f>
        <v>0</v>
      </c>
      <c r="GL26" s="232">
        <f>IF(OR($C26="Non-Labour",$C26="Labour-related"),IF(Inputs!$GT26=$F$1,Inputs!GL26,$F26*N(CS26)),$F26*N(CS26)*avg_hrs)</f>
        <v>0</v>
      </c>
      <c r="GM26" s="232">
        <f>IF(OR($C26="Non-Labour",$C26="Labour-related"),IF(Inputs!$GT26=$F$1,Inputs!GM26,$F26*N(CT26)),$F26*N(CT26)*avg_hrs)</f>
        <v>0</v>
      </c>
      <c r="GN26" s="232">
        <f>IF(OR($C26="Non-Labour",$C26="Labour-related"),IF(Inputs!$GT26=$F$1,Inputs!GN26,$F26*N(CU26)),$F26*N(CU26)*avg_hrs)</f>
        <v>0</v>
      </c>
      <c r="GO26" s="232">
        <f>IF(OR($C26="Non-Labour",$C26="Labour-related"),IF(Inputs!$GT26=$F$1,Inputs!GO26,$F26*N(CV26)),$F26*N(CV26)*avg_hrs)</f>
        <v>0</v>
      </c>
      <c r="GP26" s="232">
        <f>IF(OR($C26="Non-Labour",$C26="Labour-related"),IF(Inputs!$GT26=$F$1,Inputs!GP26,$F26*N(CW26)),$F26*N(CW26)*avg_hrs)</f>
        <v>0</v>
      </c>
      <c r="GQ26" s="232">
        <f>IF(OR($C26="Non-Labour",$C26="Labour-related"),IF(Inputs!$GT26=$F$1,Inputs!GQ26,$F26*N(CX26)),$F26*N(CX26)*avg_hrs)</f>
        <v>0</v>
      </c>
      <c r="GR26" s="232">
        <f>IF(OR($C26="Non-Labour",$C26="Labour-related"),IF(Inputs!$GT26=$F$1,Inputs!GR26,$F26*N(CY26)),$F26*N(CY26)*avg_hrs)</f>
        <v>0</v>
      </c>
      <c r="GT26" s="120" t="s">
        <v>207</v>
      </c>
      <c r="GU26" s="272"/>
      <c r="GV26" s="272"/>
      <c r="GW26" s="272"/>
      <c r="GX26" s="232">
        <f t="shared" si="7"/>
        <v>0</v>
      </c>
      <c r="GY26" s="232">
        <f t="shared" si="7"/>
        <v>0</v>
      </c>
      <c r="GZ26" s="232">
        <f t="shared" si="7"/>
        <v>0</v>
      </c>
      <c r="HA26" s="232">
        <f t="shared" si="6"/>
        <v>0</v>
      </c>
      <c r="HB26" s="232">
        <f t="shared" si="8"/>
        <v>0</v>
      </c>
      <c r="HC26" s="232">
        <f t="shared" si="8"/>
        <v>0</v>
      </c>
      <c r="HD26" s="232">
        <f t="shared" si="8"/>
        <v>0</v>
      </c>
      <c r="HE26" s="232">
        <f t="shared" si="8"/>
        <v>0</v>
      </c>
      <c r="HF26" s="232">
        <f t="shared" si="5"/>
        <v>0</v>
      </c>
    </row>
    <row r="27" spans="1:214" hidden="1" x14ac:dyDescent="0.2">
      <c r="A27" s="120" t="str">
        <f>Inputs!A27</f>
        <v>Network Operations</v>
      </c>
      <c r="B27" s="120" t="str">
        <f>Inputs!B27</f>
        <v xml:space="preserve">Control Room Operator </v>
      </c>
      <c r="C27" s="120" t="str">
        <f>Inputs!C27</f>
        <v>Internal Labour</v>
      </c>
      <c r="D27" s="120" t="str">
        <f>Inputs!D27</f>
        <v>Close-Out</v>
      </c>
      <c r="E27" s="120" t="str">
        <f>Inputs!E27</f>
        <v>Network Operations Officer (Control Centre)</v>
      </c>
      <c r="F27" s="259">
        <f>IF(Inputs!$GT27=$F$1,Inputs!F27,
CHOOSE(MATCH(Inputs!$GT27,'Key assumptions'!$E$117:$E$119,0),'Key assumptions'!$H$117,'Key assumptions'!$H$118,'Key assumptions'!$H$119)*Inputs!F27)</f>
        <v>232.40330948012229</v>
      </c>
      <c r="G27" s="259">
        <f>IF(Inputs!$GT27=$F$1,Inputs!G27,
CHOOSE(MATCH(Inputs!$GT27,'Key assumptions'!$E$117:$E$119,0),'Key assumptions'!$H$117,'Key assumptions'!$H$118,'Key assumptions'!$H$119)*Inputs!G27)</f>
        <v>0</v>
      </c>
      <c r="H27" s="231">
        <f>Inputs!H27</f>
        <v>0</v>
      </c>
      <c r="I27" s="231">
        <f>Inputs!I27</f>
        <v>0</v>
      </c>
      <c r="J27" s="231">
        <f>Inputs!J27</f>
        <v>0</v>
      </c>
      <c r="K27" s="231">
        <f>Inputs!K27</f>
        <v>0</v>
      </c>
      <c r="L27" s="231">
        <f>Inputs!L27</f>
        <v>0</v>
      </c>
      <c r="M27" s="231">
        <f>Inputs!M27</f>
        <v>0</v>
      </c>
      <c r="N27" s="231">
        <f>Inputs!N27</f>
        <v>0</v>
      </c>
      <c r="O27" s="231">
        <f>Inputs!O27</f>
        <v>0</v>
      </c>
      <c r="P27" s="231">
        <f>Inputs!P27</f>
        <v>0</v>
      </c>
      <c r="Q27" s="231">
        <f>Inputs!Q27</f>
        <v>0</v>
      </c>
      <c r="R27" s="231">
        <f>Inputs!R27</f>
        <v>0</v>
      </c>
      <c r="S27" s="231">
        <f>Inputs!S27</f>
        <v>0</v>
      </c>
      <c r="T27" s="231">
        <f>Inputs!T27</f>
        <v>0</v>
      </c>
      <c r="U27" s="231">
        <f>Inputs!U27</f>
        <v>0</v>
      </c>
      <c r="V27" s="231">
        <f>Inputs!V27</f>
        <v>0</v>
      </c>
      <c r="W27" s="231">
        <f>Inputs!W27</f>
        <v>0</v>
      </c>
      <c r="X27" s="231">
        <f>Inputs!X27</f>
        <v>0</v>
      </c>
      <c r="Y27" s="231">
        <f>Inputs!Y27</f>
        <v>0</v>
      </c>
      <c r="Z27" s="231">
        <f>Inputs!Z27</f>
        <v>0</v>
      </c>
      <c r="AA27" s="231">
        <f>Inputs!AA27</f>
        <v>0</v>
      </c>
      <c r="AB27" s="231">
        <f>Inputs!AB27</f>
        <v>0</v>
      </c>
      <c r="AC27" s="231">
        <f>Inputs!AC27</f>
        <v>0</v>
      </c>
      <c r="AD27" s="231">
        <f>Inputs!AD27</f>
        <v>0</v>
      </c>
      <c r="AE27" s="231">
        <f>Inputs!AE27</f>
        <v>0</v>
      </c>
      <c r="AF27" s="231">
        <f>Inputs!AF27</f>
        <v>0</v>
      </c>
      <c r="AG27" s="231">
        <f>Inputs!AG27</f>
        <v>0</v>
      </c>
      <c r="AH27" s="231">
        <f>Inputs!AH27</f>
        <v>0</v>
      </c>
      <c r="AI27" s="231">
        <f>Inputs!AI27</f>
        <v>0</v>
      </c>
      <c r="AJ27" s="231">
        <f>Inputs!AJ27</f>
        <v>0</v>
      </c>
      <c r="AK27" s="231">
        <f>Inputs!AK27</f>
        <v>0</v>
      </c>
      <c r="AL27" s="231">
        <f>Inputs!AL27</f>
        <v>0</v>
      </c>
      <c r="AM27" s="231">
        <f>Inputs!AM27</f>
        <v>0</v>
      </c>
      <c r="AN27" s="231">
        <f>Inputs!AN27</f>
        <v>0</v>
      </c>
      <c r="AO27" s="231">
        <f>Inputs!AO27</f>
        <v>0</v>
      </c>
      <c r="AP27" s="231">
        <f>Inputs!AP27</f>
        <v>0</v>
      </c>
      <c r="AQ27" s="231">
        <f>Inputs!AQ27</f>
        <v>0</v>
      </c>
      <c r="AR27" s="231">
        <f>Inputs!AR27</f>
        <v>0</v>
      </c>
      <c r="AS27" s="231">
        <f>Inputs!AS27</f>
        <v>0</v>
      </c>
      <c r="AT27" s="231">
        <f>Inputs!AT27</f>
        <v>0</v>
      </c>
      <c r="AU27" s="231">
        <f>Inputs!AU27</f>
        <v>0</v>
      </c>
      <c r="AV27" s="231">
        <f>Inputs!AV27</f>
        <v>0</v>
      </c>
      <c r="AW27" s="231">
        <f>Inputs!AW27</f>
        <v>0</v>
      </c>
      <c r="AX27" s="231">
        <f>Inputs!AX27</f>
        <v>0</v>
      </c>
      <c r="AY27" s="231">
        <f>Inputs!AY27</f>
        <v>0</v>
      </c>
      <c r="AZ27" s="231">
        <f>Inputs!AZ27</f>
        <v>0</v>
      </c>
      <c r="BA27" s="231">
        <f>Inputs!BA27</f>
        <v>0</v>
      </c>
      <c r="BB27" s="231">
        <f>Inputs!BB27</f>
        <v>0</v>
      </c>
      <c r="BC27" s="231">
        <f>Inputs!BC27</f>
        <v>0</v>
      </c>
      <c r="BD27" s="231">
        <f>Inputs!BD27</f>
        <v>0</v>
      </c>
      <c r="BE27" s="231">
        <f>Inputs!BE27</f>
        <v>0</v>
      </c>
      <c r="BF27" s="231">
        <f>Inputs!BF27</f>
        <v>0</v>
      </c>
      <c r="BG27" s="231">
        <f>Inputs!BG27</f>
        <v>0</v>
      </c>
      <c r="BH27" s="231">
        <f>Inputs!BH27</f>
        <v>0</v>
      </c>
      <c r="BI27" s="231">
        <f>Inputs!BI27</f>
        <v>0</v>
      </c>
      <c r="BJ27" s="231">
        <f>Inputs!BJ27</f>
        <v>0</v>
      </c>
      <c r="BK27" s="231">
        <f>Inputs!BK27</f>
        <v>0</v>
      </c>
      <c r="BL27" s="231">
        <f>Inputs!BL27</f>
        <v>0</v>
      </c>
      <c r="BM27" s="231">
        <f>Inputs!BM27</f>
        <v>0</v>
      </c>
      <c r="BN27" s="231">
        <f>Inputs!BN27</f>
        <v>0</v>
      </c>
      <c r="BO27" s="231">
        <f>Inputs!BO27</f>
        <v>0</v>
      </c>
      <c r="BP27" s="231">
        <f>Inputs!BP27</f>
        <v>7.6923076923076927E-2</v>
      </c>
      <c r="BQ27" s="231">
        <f>Inputs!BQ27</f>
        <v>7.6923076923076927E-2</v>
      </c>
      <c r="BR27" s="231">
        <f>Inputs!BR27</f>
        <v>7.6923076923076927E-2</v>
      </c>
      <c r="BS27" s="231">
        <f>Inputs!BS27</f>
        <v>7.6923076923076927E-2</v>
      </c>
      <c r="BT27" s="231">
        <f>Inputs!BT27</f>
        <v>7.6923076923076927E-2</v>
      </c>
      <c r="BU27" s="231">
        <f>Inputs!BU27</f>
        <v>7.6923076923076927E-2</v>
      </c>
      <c r="BV27" s="231">
        <f>Inputs!BV27</f>
        <v>7.6923076923076927E-2</v>
      </c>
      <c r="BW27" s="231">
        <f>Inputs!BW27</f>
        <v>7.6923076923076927E-2</v>
      </c>
      <c r="BX27" s="231">
        <f>Inputs!BX27</f>
        <v>7.6923076923076927E-2</v>
      </c>
      <c r="BY27" s="231">
        <f>Inputs!BY27</f>
        <v>7.6923076923076927E-2</v>
      </c>
      <c r="BZ27" s="231">
        <f>Inputs!BZ27</f>
        <v>7.6923076923076927E-2</v>
      </c>
      <c r="CA27" s="231">
        <f>Inputs!CA27</f>
        <v>7.6923076923076927E-2</v>
      </c>
      <c r="CB27" s="231">
        <f>Inputs!CB27</f>
        <v>3.8461538461538464E-2</v>
      </c>
      <c r="CC27" s="231">
        <f>Inputs!CC27</f>
        <v>3.8461538461538464E-2</v>
      </c>
      <c r="CD27" s="231">
        <f>Inputs!CD27</f>
        <v>3.8461538461538464E-2</v>
      </c>
      <c r="CE27" s="231">
        <f>Inputs!CE27</f>
        <v>3.8461538461538464E-2</v>
      </c>
      <c r="CF27" s="231">
        <f>Inputs!CF27</f>
        <v>3.8461538461538464E-2</v>
      </c>
      <c r="CG27" s="231">
        <f>Inputs!CG27</f>
        <v>3.8461538461538464E-2</v>
      </c>
      <c r="CH27" s="231">
        <f>Inputs!CH27</f>
        <v>3.8461538461538464E-2</v>
      </c>
      <c r="CI27" s="231">
        <f>Inputs!CI27</f>
        <v>3.8461538461538464E-2</v>
      </c>
      <c r="CJ27" s="231">
        <f>Inputs!CJ27</f>
        <v>3.8461538461538464E-2</v>
      </c>
      <c r="CK27" s="231">
        <f>Inputs!CK27</f>
        <v>3.8461538461538464E-2</v>
      </c>
      <c r="CL27" s="231">
        <f>Inputs!CL27</f>
        <v>3.8461538461538464E-2</v>
      </c>
      <c r="CM27" s="231">
        <f>Inputs!CM27</f>
        <v>3.8461538461538464E-2</v>
      </c>
      <c r="CN27" s="231">
        <f>Inputs!CN27</f>
        <v>0</v>
      </c>
      <c r="CO27" s="231">
        <f>Inputs!CO27</f>
        <v>0</v>
      </c>
      <c r="CP27" s="231">
        <f>Inputs!CP27</f>
        <v>0</v>
      </c>
      <c r="CQ27" s="231">
        <f>Inputs!CQ27</f>
        <v>0</v>
      </c>
      <c r="CR27" s="231">
        <f>Inputs!CR27</f>
        <v>0</v>
      </c>
      <c r="CS27" s="231">
        <f>Inputs!CS27</f>
        <v>0</v>
      </c>
      <c r="CT27" s="231">
        <f>Inputs!CT27</f>
        <v>0</v>
      </c>
      <c r="CU27" s="231">
        <f>Inputs!CU27</f>
        <v>0</v>
      </c>
      <c r="CV27" s="231">
        <f>Inputs!CV27</f>
        <v>0</v>
      </c>
      <c r="CW27" s="231">
        <f>Inputs!CW27</f>
        <v>0</v>
      </c>
      <c r="CX27" s="231">
        <f>Inputs!CX27</f>
        <v>0</v>
      </c>
      <c r="CY27" s="231">
        <f>Inputs!CY27</f>
        <v>0</v>
      </c>
      <c r="DA27" s="232">
        <f>IF(OR($C27="Non-Labour",$C27="Labour-related"),IF(Inputs!$GT27=$F$1,Inputs!DA27,$F27*N(H27)),$F27*N(H27)*avg_hrs)</f>
        <v>0</v>
      </c>
      <c r="DB27" s="232">
        <f>IF(OR($C27="Non-Labour",$C27="Labour-related"),IF(Inputs!$GT27=$F$1,Inputs!DB27,$F27*N(I27)),$F27*N(I27)*avg_hrs)</f>
        <v>0</v>
      </c>
      <c r="DC27" s="232">
        <f>IF(OR($C27="Non-Labour",$C27="Labour-related"),IF(Inputs!$GT27=$F$1,Inputs!DC27,$F27*N(J27)),$F27*N(J27)*avg_hrs)</f>
        <v>0</v>
      </c>
      <c r="DD27" s="232">
        <f>IF(OR($C27="Non-Labour",$C27="Labour-related"),IF(Inputs!$GT27=$F$1,Inputs!DD27,$F27*N(K27)),$F27*N(K27)*avg_hrs)</f>
        <v>0</v>
      </c>
      <c r="DE27" s="232">
        <f>IF(OR($C27="Non-Labour",$C27="Labour-related"),IF(Inputs!$GT27=$F$1,Inputs!DE27,$F27*N(L27)),$F27*N(L27)*avg_hrs)</f>
        <v>0</v>
      </c>
      <c r="DF27" s="232">
        <f>IF(OR($C27="Non-Labour",$C27="Labour-related"),IF(Inputs!$GT27=$F$1,Inputs!DF27,$F27*N(M27)),$F27*N(M27)*avg_hrs)</f>
        <v>0</v>
      </c>
      <c r="DG27" s="232">
        <f>IF(OR($C27="Non-Labour",$C27="Labour-related"),IF(Inputs!$GT27=$F$1,Inputs!DG27,$F27*N(N27)),$F27*N(N27)*avg_hrs)</f>
        <v>0</v>
      </c>
      <c r="DH27" s="232">
        <f>IF(OR($C27="Non-Labour",$C27="Labour-related"),IF(Inputs!$GT27=$F$1,Inputs!DH27,$F27*N(O27)),$F27*N(O27)*avg_hrs)</f>
        <v>0</v>
      </c>
      <c r="DI27" s="232">
        <f>IF(OR($C27="Non-Labour",$C27="Labour-related"),IF(Inputs!$GT27=$F$1,Inputs!DI27,$F27*N(P27)),$F27*N(P27)*avg_hrs)</f>
        <v>0</v>
      </c>
      <c r="DJ27" s="232">
        <f>IF(OR($C27="Non-Labour",$C27="Labour-related"),IF(Inputs!$GT27=$F$1,Inputs!DJ27,$F27*N(Q27)),$F27*N(Q27)*avg_hrs)</f>
        <v>0</v>
      </c>
      <c r="DK27" s="232">
        <f>IF(OR($C27="Non-Labour",$C27="Labour-related"),IF(Inputs!$GT27=$F$1,Inputs!DK27,$F27*N(R27)),$F27*N(R27)*avg_hrs)</f>
        <v>0</v>
      </c>
      <c r="DL27" s="232">
        <f>IF(OR($C27="Non-Labour",$C27="Labour-related"),IF(Inputs!$GT27=$F$1,Inputs!DL27,$F27*N(S27)),$F27*N(S27)*avg_hrs)</f>
        <v>0</v>
      </c>
      <c r="DM27" s="232">
        <f>IF(OR($C27="Non-Labour",$C27="Labour-related"),IF(Inputs!$GT27=$F$1,Inputs!DM27,$F27*N(T27)),$F27*N(T27)*avg_hrs)</f>
        <v>0</v>
      </c>
      <c r="DN27" s="232">
        <f>IF(OR($C27="Non-Labour",$C27="Labour-related"),IF(Inputs!$GT27=$F$1,Inputs!DN27,$F27*N(U27)),$F27*N(U27)*avg_hrs)</f>
        <v>0</v>
      </c>
      <c r="DO27" s="232">
        <f>IF(OR($C27="Non-Labour",$C27="Labour-related"),IF(Inputs!$GT27=$F$1,Inputs!DO27,$F27*N(V27)),$F27*N(V27)*avg_hrs)</f>
        <v>0</v>
      </c>
      <c r="DP27" s="232">
        <f>IF(OR($C27="Non-Labour",$C27="Labour-related"),IF(Inputs!$GT27=$F$1,Inputs!DP27,$F27*N(W27)),$F27*N(W27)*avg_hrs)</f>
        <v>0</v>
      </c>
      <c r="DQ27" s="232">
        <f>IF(OR($C27="Non-Labour",$C27="Labour-related"),IF(Inputs!$GT27=$F$1,Inputs!DQ27,$F27*N(X27)),$F27*N(X27)*avg_hrs)</f>
        <v>0</v>
      </c>
      <c r="DR27" s="232">
        <f>IF(OR($C27="Non-Labour",$C27="Labour-related"),IF(Inputs!$GT27=$F$1,Inputs!DR27,$F27*N(Y27)),$F27*N(Y27)*avg_hrs)</f>
        <v>0</v>
      </c>
      <c r="DS27" s="232">
        <f>IF(OR($C27="Non-Labour",$C27="Labour-related"),IF(Inputs!$GT27=$F$1,Inputs!DS27,$F27*N(Z27)),$F27*N(Z27)*avg_hrs)</f>
        <v>0</v>
      </c>
      <c r="DT27" s="232">
        <f>IF(OR($C27="Non-Labour",$C27="Labour-related"),IF(Inputs!$GT27=$F$1,Inputs!DT27,$F27*N(AA27)),$F27*N(AA27)*avg_hrs)</f>
        <v>0</v>
      </c>
      <c r="DU27" s="232">
        <f>IF(OR($C27="Non-Labour",$C27="Labour-related"),IF(Inputs!$GT27=$F$1,Inputs!DU27,$F27*N(AB27)),$F27*N(AB27)*avg_hrs)</f>
        <v>0</v>
      </c>
      <c r="DV27" s="232">
        <f>IF(OR($C27="Non-Labour",$C27="Labour-related"),IF(Inputs!$GT27=$F$1,Inputs!DV27,$F27*N(AC27)),$F27*N(AC27)*avg_hrs)</f>
        <v>0</v>
      </c>
      <c r="DW27" s="232">
        <f>IF(OR($C27="Non-Labour",$C27="Labour-related"),IF(Inputs!$GT27=$F$1,Inputs!DW27,$F27*N(AD27)),$F27*N(AD27)*avg_hrs)</f>
        <v>0</v>
      </c>
      <c r="DX27" s="232">
        <f>IF(OR($C27="Non-Labour",$C27="Labour-related"),IF(Inputs!$GT27=$F$1,Inputs!DX27,$F27*N(AE27)),$F27*N(AE27)*avg_hrs)</f>
        <v>0</v>
      </c>
      <c r="DY27" s="232">
        <f>IF(OR($C27="Non-Labour",$C27="Labour-related"),IF(Inputs!$GT27=$F$1,Inputs!DY27,$F27*N(AF27)),$F27*N(AF27)*avg_hrs)</f>
        <v>0</v>
      </c>
      <c r="DZ27" s="232">
        <f>IF(OR($C27="Non-Labour",$C27="Labour-related"),IF(Inputs!$GT27=$F$1,Inputs!DZ27,$F27*N(AG27)),$F27*N(AG27)*avg_hrs)</f>
        <v>0</v>
      </c>
      <c r="EA27" s="232">
        <f>IF(OR($C27="Non-Labour",$C27="Labour-related"),IF(Inputs!$GT27=$F$1,Inputs!EA27,$F27*N(AH27)),$F27*N(AH27)*avg_hrs)</f>
        <v>0</v>
      </c>
      <c r="EB27" s="232">
        <f>IF(OR($C27="Non-Labour",$C27="Labour-related"),IF(Inputs!$GT27=$F$1,Inputs!EB27,$F27*N(AI27)),$F27*N(AI27)*avg_hrs)</f>
        <v>0</v>
      </c>
      <c r="EC27" s="232">
        <f>IF(OR($C27="Non-Labour",$C27="Labour-related"),IF(Inputs!$GT27=$F$1,Inputs!EC27,$F27*N(AJ27)),$F27*N(AJ27)*avg_hrs)</f>
        <v>0</v>
      </c>
      <c r="ED27" s="232">
        <f>IF(OR($C27="Non-Labour",$C27="Labour-related"),IF(Inputs!$GT27=$F$1,Inputs!ED27,$F27*N(AK27)),$F27*N(AK27)*avg_hrs)</f>
        <v>0</v>
      </c>
      <c r="EE27" s="232">
        <f>IF(OR($C27="Non-Labour",$C27="Labour-related"),IF(Inputs!$GT27=$F$1,Inputs!EE27,$F27*N(AL27)),$F27*N(AL27)*avg_hrs)</f>
        <v>0</v>
      </c>
      <c r="EF27" s="232">
        <f>IF(OR($C27="Non-Labour",$C27="Labour-related"),IF(Inputs!$GT27=$F$1,Inputs!EF27,$F27*N(AM27)),$F27*N(AM27)*avg_hrs)</f>
        <v>0</v>
      </c>
      <c r="EG27" s="232">
        <f>IF(OR($C27="Non-Labour",$C27="Labour-related"),IF(Inputs!$GT27=$F$1,Inputs!EG27,$F27*N(AN27)),$F27*N(AN27)*avg_hrs)</f>
        <v>0</v>
      </c>
      <c r="EH27" s="232">
        <f>IF(OR($C27="Non-Labour",$C27="Labour-related"),IF(Inputs!$GT27=$F$1,Inputs!EH27,$F27*N(AO27)),$F27*N(AO27)*avg_hrs)</f>
        <v>0</v>
      </c>
      <c r="EI27" s="232">
        <f>IF(OR($C27="Non-Labour",$C27="Labour-related"),IF(Inputs!$GT27=$F$1,Inputs!EI27,$F27*N(AP27)),$F27*N(AP27)*avg_hrs)</f>
        <v>0</v>
      </c>
      <c r="EJ27" s="232">
        <f>IF(OR($C27="Non-Labour",$C27="Labour-related"),IF(Inputs!$GT27=$F$1,Inputs!EJ27,$F27*N(AQ27)),$F27*N(AQ27)*avg_hrs)</f>
        <v>0</v>
      </c>
      <c r="EK27" s="232">
        <f>IF(OR($C27="Non-Labour",$C27="Labour-related"),IF(Inputs!$GT27=$F$1,Inputs!EK27,$F27*N(AR27)),$F27*N(AR27)*avg_hrs)</f>
        <v>0</v>
      </c>
      <c r="EL27" s="232">
        <f>IF(OR($C27="Non-Labour",$C27="Labour-related"),IF(Inputs!$GT27=$F$1,Inputs!EL27,$F27*N(AS27)),$F27*N(AS27)*avg_hrs)</f>
        <v>0</v>
      </c>
      <c r="EM27" s="232">
        <f>IF(OR($C27="Non-Labour",$C27="Labour-related"),IF(Inputs!$GT27=$F$1,Inputs!EM27,$F27*N(AT27)),$F27*N(AT27)*avg_hrs)</f>
        <v>0</v>
      </c>
      <c r="EN27" s="232">
        <f>IF(OR($C27="Non-Labour",$C27="Labour-related"),IF(Inputs!$GT27=$F$1,Inputs!EN27,$F27*N(AU27)),$F27*N(AU27)*avg_hrs)</f>
        <v>0</v>
      </c>
      <c r="EO27" s="232">
        <f>IF(OR($C27="Non-Labour",$C27="Labour-related"),IF(Inputs!$GT27=$F$1,Inputs!EO27,$F27*N(AV27)),$F27*N(AV27)*avg_hrs)</f>
        <v>0</v>
      </c>
      <c r="EP27" s="232">
        <f>IF(OR($C27="Non-Labour",$C27="Labour-related"),IF(Inputs!$GT27=$F$1,Inputs!EP27,$F27*N(AW27)),$F27*N(AW27)*avg_hrs)</f>
        <v>0</v>
      </c>
      <c r="EQ27" s="232">
        <f>IF(OR($C27="Non-Labour",$C27="Labour-related"),IF(Inputs!$GT27=$F$1,Inputs!EQ27,$F27*N(AX27)),$F27*N(AX27)*avg_hrs)</f>
        <v>0</v>
      </c>
      <c r="ER27" s="232">
        <f>IF(OR($C27="Non-Labour",$C27="Labour-related"),IF(Inputs!$GT27=$F$1,Inputs!ER27,$F27*N(AY27)),$F27*N(AY27)*avg_hrs)</f>
        <v>0</v>
      </c>
      <c r="ES27" s="232">
        <f>IF(OR($C27="Non-Labour",$C27="Labour-related"),IF(Inputs!$GT27=$F$1,Inputs!ES27,$F27*N(AZ27)),$F27*N(AZ27)*avg_hrs)</f>
        <v>0</v>
      </c>
      <c r="ET27" s="232">
        <f>IF(OR($C27="Non-Labour",$C27="Labour-related"),IF(Inputs!$GT27=$F$1,Inputs!ET27,$F27*N(BA27)),$F27*N(BA27)*avg_hrs)</f>
        <v>0</v>
      </c>
      <c r="EU27" s="232">
        <f>IF(OR($C27="Non-Labour",$C27="Labour-related"),IF(Inputs!$GT27=$F$1,Inputs!EU27,$F27*N(BB27)),$F27*N(BB27)*avg_hrs)</f>
        <v>0</v>
      </c>
      <c r="EV27" s="232">
        <f>IF(OR($C27="Non-Labour",$C27="Labour-related"),IF(Inputs!$GT27=$F$1,Inputs!EV27,$F27*N(BC27)),$F27*N(BC27)*avg_hrs)</f>
        <v>0</v>
      </c>
      <c r="EW27" s="232">
        <f>IF(OR($C27="Non-Labour",$C27="Labour-related"),IF(Inputs!$GT27=$F$1,Inputs!EW27,$F27*N(BD27)),$F27*N(BD27)*avg_hrs)</f>
        <v>0</v>
      </c>
      <c r="EX27" s="232">
        <f>IF(OR($C27="Non-Labour",$C27="Labour-related"),IF(Inputs!$GT27=$F$1,Inputs!EX27,$F27*N(BE27)),$F27*N(BE27)*avg_hrs)</f>
        <v>0</v>
      </c>
      <c r="EY27" s="232">
        <f>IF(OR($C27="Non-Labour",$C27="Labour-related"),IF(Inputs!$GT27=$F$1,Inputs!EY27,$F27*N(BF27)),$F27*N(BF27)*avg_hrs)</f>
        <v>0</v>
      </c>
      <c r="EZ27" s="232">
        <f>IF(OR($C27="Non-Labour",$C27="Labour-related"),IF(Inputs!$GT27=$F$1,Inputs!EZ27,$F27*N(BG27)),$F27*N(BG27)*avg_hrs)</f>
        <v>0</v>
      </c>
      <c r="FA27" s="232">
        <f>IF(OR($C27="Non-Labour",$C27="Labour-related"),IF(Inputs!$GT27=$F$1,Inputs!FA27,$F27*N(BH27)),$F27*N(BH27)*avg_hrs)</f>
        <v>0</v>
      </c>
      <c r="FB27" s="232">
        <f>IF(OR($C27="Non-Labour",$C27="Labour-related"),IF(Inputs!$GT27=$F$1,Inputs!FB27,$F27*N(BI27)),$F27*N(BI27)*avg_hrs)</f>
        <v>0</v>
      </c>
      <c r="FC27" s="232">
        <f>IF(OR($C27="Non-Labour",$C27="Labour-related"),IF(Inputs!$GT27=$F$1,Inputs!FC27,$F27*N(BJ27)),$F27*N(BJ27)*avg_hrs)</f>
        <v>0</v>
      </c>
      <c r="FD27" s="232">
        <f>IF(OR($C27="Non-Labour",$C27="Labour-related"),IF(Inputs!$GT27=$F$1,Inputs!FD27,$F27*N(BK27)),$F27*N(BK27)*avg_hrs)</f>
        <v>0</v>
      </c>
      <c r="FE27" s="232">
        <f>IF(OR($C27="Non-Labour",$C27="Labour-related"),IF(Inputs!$GT27=$F$1,Inputs!FE27,$F27*N(BL27)),$F27*N(BL27)*avg_hrs)</f>
        <v>0</v>
      </c>
      <c r="FF27" s="232">
        <f>IF(OR($C27="Non-Labour",$C27="Labour-related"),IF(Inputs!$GT27=$F$1,Inputs!FF27,$F27*N(BM27)),$F27*N(BM27)*avg_hrs)</f>
        <v>0</v>
      </c>
      <c r="FG27" s="232">
        <f>IF(OR($C27="Non-Labour",$C27="Labour-related"),IF(Inputs!$GT27=$F$1,Inputs!FG27,$F27*N(BN27)),$F27*N(BN27)*avg_hrs)</f>
        <v>0</v>
      </c>
      <c r="FH27" s="232">
        <f>IF(OR($C27="Non-Labour",$C27="Labour-related"),IF(Inputs!$GT27=$F$1,Inputs!FH27,$F27*N(BO27)),$F27*N(BO27)*avg_hrs)</f>
        <v>0</v>
      </c>
      <c r="FI27" s="232">
        <f>IF(OR($C27="Non-Labour",$C27="Labour-related"),IF(Inputs!$GT27=$F$1,Inputs!FI27,$F27*N(BP27)),$F27*N(BP27)*avg_hrs)</f>
        <v>2681.5766478475653</v>
      </c>
      <c r="FJ27" s="232">
        <f>IF(OR($C27="Non-Labour",$C27="Labour-related"),IF(Inputs!$GT27=$F$1,Inputs!FJ27,$F27*N(BQ27)),$F27*N(BQ27)*avg_hrs)</f>
        <v>2681.5766478475653</v>
      </c>
      <c r="FK27" s="232">
        <f>IF(OR($C27="Non-Labour",$C27="Labour-related"),IF(Inputs!$GT27=$F$1,Inputs!FK27,$F27*N(BR27)),$F27*N(BR27)*avg_hrs)</f>
        <v>2681.5766478475653</v>
      </c>
      <c r="FL27" s="232">
        <f>IF(OR($C27="Non-Labour",$C27="Labour-related"),IF(Inputs!$GT27=$F$1,Inputs!FL27,$F27*N(BS27)),$F27*N(BS27)*avg_hrs)</f>
        <v>2681.5766478475653</v>
      </c>
      <c r="FM27" s="232">
        <f>IF(OR($C27="Non-Labour",$C27="Labour-related"),IF(Inputs!$GT27=$F$1,Inputs!FM27,$F27*N(BT27)),$F27*N(BT27)*avg_hrs)</f>
        <v>2681.5766478475653</v>
      </c>
      <c r="FN27" s="232">
        <f>IF(OR($C27="Non-Labour",$C27="Labour-related"),IF(Inputs!$GT27=$F$1,Inputs!FN27,$F27*N(BU27)),$F27*N(BU27)*avg_hrs)</f>
        <v>2681.5766478475653</v>
      </c>
      <c r="FO27" s="232">
        <f>IF(OR($C27="Non-Labour",$C27="Labour-related"),IF(Inputs!$GT27=$F$1,Inputs!FO27,$F27*N(BV27)),$F27*N(BV27)*avg_hrs)</f>
        <v>2681.5766478475653</v>
      </c>
      <c r="FP27" s="232">
        <f>IF(OR($C27="Non-Labour",$C27="Labour-related"),IF(Inputs!$GT27=$F$1,Inputs!FP27,$F27*N(BW27)),$F27*N(BW27)*avg_hrs)</f>
        <v>2681.5766478475653</v>
      </c>
      <c r="FQ27" s="232">
        <f>IF(OR($C27="Non-Labour",$C27="Labour-related"),IF(Inputs!$GT27=$F$1,Inputs!FQ27,$F27*N(BX27)),$F27*N(BX27)*avg_hrs)</f>
        <v>2681.5766478475653</v>
      </c>
      <c r="FR27" s="232">
        <f>IF(OR($C27="Non-Labour",$C27="Labour-related"),IF(Inputs!$GT27=$F$1,Inputs!FR27,$F27*N(BY27)),$F27*N(BY27)*avg_hrs)</f>
        <v>2681.5766478475653</v>
      </c>
      <c r="FS27" s="232">
        <f>IF(OR($C27="Non-Labour",$C27="Labour-related"),IF(Inputs!$GT27=$F$1,Inputs!FS27,$F27*N(BZ27)),$F27*N(BZ27)*avg_hrs)</f>
        <v>2681.5766478475653</v>
      </c>
      <c r="FT27" s="232">
        <f>IF(OR($C27="Non-Labour",$C27="Labour-related"),IF(Inputs!$GT27=$F$1,Inputs!FT27,$F27*N(CA27)),$F27*N(CA27)*avg_hrs)</f>
        <v>2681.5766478475653</v>
      </c>
      <c r="FU27" s="232">
        <f>IF(OR($C27="Non-Labour",$C27="Labour-related"),IF(Inputs!$GT27=$F$1,Inputs!FU27,$F27*N(CB27)),$F27*N(CB27)*avg_hrs)</f>
        <v>1340.7883239237826</v>
      </c>
      <c r="FV27" s="232">
        <f>IF(OR($C27="Non-Labour",$C27="Labour-related"),IF(Inputs!$GT27=$F$1,Inputs!FV27,$F27*N(CC27)),$F27*N(CC27)*avg_hrs)</f>
        <v>1340.7883239237826</v>
      </c>
      <c r="FW27" s="232">
        <f>IF(OR($C27="Non-Labour",$C27="Labour-related"),IF(Inputs!$GT27=$F$1,Inputs!FW27,$F27*N(CD27)),$F27*N(CD27)*avg_hrs)</f>
        <v>1340.7883239237826</v>
      </c>
      <c r="FX27" s="232">
        <f>IF(OR($C27="Non-Labour",$C27="Labour-related"),IF(Inputs!$GT27=$F$1,Inputs!FX27,$F27*N(CE27)),$F27*N(CE27)*avg_hrs)</f>
        <v>1340.7883239237826</v>
      </c>
      <c r="FY27" s="232">
        <f>IF(OR($C27="Non-Labour",$C27="Labour-related"),IF(Inputs!$GT27=$F$1,Inputs!FY27,$F27*N(CF27)),$F27*N(CF27)*avg_hrs)</f>
        <v>1340.7883239237826</v>
      </c>
      <c r="FZ27" s="232">
        <f>IF(OR($C27="Non-Labour",$C27="Labour-related"),IF(Inputs!$GT27=$F$1,Inputs!FZ27,$F27*N(CG27)),$F27*N(CG27)*avg_hrs)</f>
        <v>1340.7883239237826</v>
      </c>
      <c r="GA27" s="232">
        <f>IF(OR($C27="Non-Labour",$C27="Labour-related"),IF(Inputs!$GT27=$F$1,Inputs!GA27,$F27*N(CH27)),$F27*N(CH27)*avg_hrs)</f>
        <v>1340.7883239237826</v>
      </c>
      <c r="GB27" s="232">
        <f>IF(OR($C27="Non-Labour",$C27="Labour-related"),IF(Inputs!$GT27=$F$1,Inputs!GB27,$F27*N(CI27)),$F27*N(CI27)*avg_hrs)</f>
        <v>1340.7883239237826</v>
      </c>
      <c r="GC27" s="232">
        <f>IF(OR($C27="Non-Labour",$C27="Labour-related"),IF(Inputs!$GT27=$F$1,Inputs!GC27,$F27*N(CJ27)),$F27*N(CJ27)*avg_hrs)</f>
        <v>1340.7883239237826</v>
      </c>
      <c r="GD27" s="232">
        <f>IF(OR($C27="Non-Labour",$C27="Labour-related"),IF(Inputs!$GT27=$F$1,Inputs!GD27,$F27*N(CK27)),$F27*N(CK27)*avg_hrs)</f>
        <v>1340.7883239237826</v>
      </c>
      <c r="GE27" s="232">
        <f>IF(OR($C27="Non-Labour",$C27="Labour-related"),IF(Inputs!$GT27=$F$1,Inputs!GE27,$F27*N(CL27)),$F27*N(CL27)*avg_hrs)</f>
        <v>1340.7883239237826</v>
      </c>
      <c r="GF27" s="232">
        <f>IF(OR($C27="Non-Labour",$C27="Labour-related"),IF(Inputs!$GT27=$F$1,Inputs!GF27,$F27*N(CM27)),$F27*N(CM27)*avg_hrs)</f>
        <v>1340.7883239237826</v>
      </c>
      <c r="GG27" s="232">
        <f>IF(OR($C27="Non-Labour",$C27="Labour-related"),IF(Inputs!$GT27=$F$1,Inputs!GG27,$F27*N(CN27)),$F27*N(CN27)*avg_hrs)</f>
        <v>0</v>
      </c>
      <c r="GH27" s="232">
        <f>IF(OR($C27="Non-Labour",$C27="Labour-related"),IF(Inputs!$GT27=$F$1,Inputs!GH27,$F27*N(CO27)),$F27*N(CO27)*avg_hrs)</f>
        <v>0</v>
      </c>
      <c r="GI27" s="232">
        <f>IF(OR($C27="Non-Labour",$C27="Labour-related"),IF(Inputs!$GT27=$F$1,Inputs!GI27,$F27*N(CP27)),$F27*N(CP27)*avg_hrs)</f>
        <v>0</v>
      </c>
      <c r="GJ27" s="232">
        <f>IF(OR($C27="Non-Labour",$C27="Labour-related"),IF(Inputs!$GT27=$F$1,Inputs!GJ27,$F27*N(CQ27)),$F27*N(CQ27)*avg_hrs)</f>
        <v>0</v>
      </c>
      <c r="GK27" s="232">
        <f>IF(OR($C27="Non-Labour",$C27="Labour-related"),IF(Inputs!$GT27=$F$1,Inputs!GK27,$F27*N(CR27)),$F27*N(CR27)*avg_hrs)</f>
        <v>0</v>
      </c>
      <c r="GL27" s="232">
        <f>IF(OR($C27="Non-Labour",$C27="Labour-related"),IF(Inputs!$GT27=$F$1,Inputs!GL27,$F27*N(CS27)),$F27*N(CS27)*avg_hrs)</f>
        <v>0</v>
      </c>
      <c r="GM27" s="232">
        <f>IF(OR($C27="Non-Labour",$C27="Labour-related"),IF(Inputs!$GT27=$F$1,Inputs!GM27,$F27*N(CT27)),$F27*N(CT27)*avg_hrs)</f>
        <v>0</v>
      </c>
      <c r="GN27" s="232">
        <f>IF(OR($C27="Non-Labour",$C27="Labour-related"),IF(Inputs!$GT27=$F$1,Inputs!GN27,$F27*N(CU27)),$F27*N(CU27)*avg_hrs)</f>
        <v>0</v>
      </c>
      <c r="GO27" s="232">
        <f>IF(OR($C27="Non-Labour",$C27="Labour-related"),IF(Inputs!$GT27=$F$1,Inputs!GO27,$F27*N(CV27)),$F27*N(CV27)*avg_hrs)</f>
        <v>0</v>
      </c>
      <c r="GP27" s="232">
        <f>IF(OR($C27="Non-Labour",$C27="Labour-related"),IF(Inputs!$GT27=$F$1,Inputs!GP27,$F27*N(CW27)),$F27*N(CW27)*avg_hrs)</f>
        <v>0</v>
      </c>
      <c r="GQ27" s="232">
        <f>IF(OR($C27="Non-Labour",$C27="Labour-related"),IF(Inputs!$GT27=$F$1,Inputs!GQ27,$F27*N(CX27)),$F27*N(CX27)*avg_hrs)</f>
        <v>0</v>
      </c>
      <c r="GR27" s="232">
        <f>IF(OR($C27="Non-Labour",$C27="Labour-related"),IF(Inputs!$GT27=$F$1,Inputs!GR27,$F27*N(CY27)),$F27*N(CY27)*avg_hrs)</f>
        <v>0</v>
      </c>
      <c r="GT27" s="120" t="s">
        <v>207</v>
      </c>
      <c r="GU27" s="272"/>
      <c r="GV27" s="272"/>
      <c r="GW27" s="272"/>
      <c r="GX27" s="232">
        <f t="shared" si="7"/>
        <v>0</v>
      </c>
      <c r="GY27" s="232">
        <f t="shared" si="7"/>
        <v>0</v>
      </c>
      <c r="GZ27" s="232">
        <f t="shared" si="7"/>
        <v>0</v>
      </c>
      <c r="HA27" s="232">
        <f t="shared" si="6"/>
        <v>0</v>
      </c>
      <c r="HB27" s="232">
        <f t="shared" si="8"/>
        <v>0</v>
      </c>
      <c r="HC27" s="232">
        <f t="shared" si="8"/>
        <v>32178.919774170776</v>
      </c>
      <c r="HD27" s="232">
        <f t="shared" si="8"/>
        <v>16089.459887085388</v>
      </c>
      <c r="HE27" s="232">
        <f t="shared" si="8"/>
        <v>0</v>
      </c>
      <c r="HF27" s="232">
        <f t="shared" si="5"/>
        <v>48268.379661256164</v>
      </c>
    </row>
    <row r="28" spans="1:214" hidden="1" x14ac:dyDescent="0.2">
      <c r="A28" s="120" t="str">
        <f>Inputs!A28</f>
        <v>Delivery</v>
      </c>
      <c r="B28" s="120" t="str">
        <f>Inputs!B28</f>
        <v>Program &amp; Risk Planner</v>
      </c>
      <c r="C28" s="120" t="str">
        <f>Inputs!C28</f>
        <v>Internal Labour</v>
      </c>
      <c r="D28" s="120" t="str">
        <f>Inputs!D28</f>
        <v>Close-Out</v>
      </c>
      <c r="E28" s="120" t="str">
        <f>Inputs!E28</f>
        <v>Program and Risk Planner (Portfolio Controls)</v>
      </c>
      <c r="F28" s="259">
        <f>IF(Inputs!$GT28=$F$1,Inputs!F28,
CHOOSE(MATCH(Inputs!$GT28,'Key assumptions'!$E$117:$E$119,0),'Key assumptions'!$H$117,'Key assumptions'!$H$118,'Key assumptions'!$H$119)*Inputs!F28)</f>
        <v>266.05040685015285</v>
      </c>
      <c r="G28" s="259">
        <f>IF(Inputs!$GT28=$F$1,Inputs!G28,
CHOOSE(MATCH(Inputs!$GT28,'Key assumptions'!$E$117:$E$119,0),'Key assumptions'!$H$117,'Key assumptions'!$H$118,'Key assumptions'!$H$119)*Inputs!G28)</f>
        <v>0</v>
      </c>
      <c r="H28" s="231">
        <f>Inputs!H28</f>
        <v>0</v>
      </c>
      <c r="I28" s="231">
        <f>Inputs!I28</f>
        <v>0</v>
      </c>
      <c r="J28" s="231">
        <f>Inputs!J28</f>
        <v>0</v>
      </c>
      <c r="K28" s="231">
        <f>Inputs!K28</f>
        <v>0</v>
      </c>
      <c r="L28" s="231">
        <f>Inputs!L28</f>
        <v>0</v>
      </c>
      <c r="M28" s="231">
        <f>Inputs!M28</f>
        <v>0</v>
      </c>
      <c r="N28" s="231">
        <f>Inputs!N28</f>
        <v>0</v>
      </c>
      <c r="O28" s="231">
        <f>Inputs!O28</f>
        <v>0</v>
      </c>
      <c r="P28" s="231">
        <f>Inputs!P28</f>
        <v>0</v>
      </c>
      <c r="Q28" s="231">
        <f>Inputs!Q28</f>
        <v>0</v>
      </c>
      <c r="R28" s="231">
        <f>Inputs!R28</f>
        <v>0</v>
      </c>
      <c r="S28" s="231">
        <f>Inputs!S28</f>
        <v>0</v>
      </c>
      <c r="T28" s="231">
        <f>Inputs!T28</f>
        <v>0</v>
      </c>
      <c r="U28" s="231">
        <f>Inputs!U28</f>
        <v>0</v>
      </c>
      <c r="V28" s="231">
        <f>Inputs!V28</f>
        <v>0</v>
      </c>
      <c r="W28" s="231">
        <f>Inputs!W28</f>
        <v>0</v>
      </c>
      <c r="X28" s="231">
        <f>Inputs!X28</f>
        <v>0</v>
      </c>
      <c r="Y28" s="231">
        <f>Inputs!Y28</f>
        <v>0</v>
      </c>
      <c r="Z28" s="231">
        <f>Inputs!Z28</f>
        <v>0</v>
      </c>
      <c r="AA28" s="231">
        <f>Inputs!AA28</f>
        <v>0</v>
      </c>
      <c r="AB28" s="231">
        <f>Inputs!AB28</f>
        <v>0</v>
      </c>
      <c r="AC28" s="231">
        <f>Inputs!AC28</f>
        <v>0</v>
      </c>
      <c r="AD28" s="231">
        <f>Inputs!AD28</f>
        <v>0</v>
      </c>
      <c r="AE28" s="231">
        <f>Inputs!AE28</f>
        <v>0</v>
      </c>
      <c r="AF28" s="231">
        <f>Inputs!AF28</f>
        <v>0</v>
      </c>
      <c r="AG28" s="231">
        <f>Inputs!AG28</f>
        <v>0</v>
      </c>
      <c r="AH28" s="231">
        <f>Inputs!AH28</f>
        <v>0</v>
      </c>
      <c r="AI28" s="231">
        <f>Inputs!AI28</f>
        <v>0</v>
      </c>
      <c r="AJ28" s="231">
        <f>Inputs!AJ28</f>
        <v>0</v>
      </c>
      <c r="AK28" s="231">
        <f>Inputs!AK28</f>
        <v>0</v>
      </c>
      <c r="AL28" s="231">
        <f>Inputs!AL28</f>
        <v>0</v>
      </c>
      <c r="AM28" s="231">
        <f>Inputs!AM28</f>
        <v>0</v>
      </c>
      <c r="AN28" s="231">
        <f>Inputs!AN28</f>
        <v>0</v>
      </c>
      <c r="AO28" s="231">
        <f>Inputs!AO28</f>
        <v>0</v>
      </c>
      <c r="AP28" s="231">
        <f>Inputs!AP28</f>
        <v>0</v>
      </c>
      <c r="AQ28" s="231">
        <f>Inputs!AQ28</f>
        <v>0</v>
      </c>
      <c r="AR28" s="231">
        <f>Inputs!AR28</f>
        <v>0</v>
      </c>
      <c r="AS28" s="231">
        <f>Inputs!AS28</f>
        <v>0</v>
      </c>
      <c r="AT28" s="231">
        <f>Inputs!AT28</f>
        <v>0</v>
      </c>
      <c r="AU28" s="231">
        <f>Inputs!AU28</f>
        <v>0</v>
      </c>
      <c r="AV28" s="231">
        <f>Inputs!AV28</f>
        <v>0</v>
      </c>
      <c r="AW28" s="231">
        <f>Inputs!AW28</f>
        <v>0</v>
      </c>
      <c r="AX28" s="231">
        <f>Inputs!AX28</f>
        <v>0</v>
      </c>
      <c r="AY28" s="231">
        <f>Inputs!AY28</f>
        <v>0</v>
      </c>
      <c r="AZ28" s="231">
        <f>Inputs!AZ28</f>
        <v>0</v>
      </c>
      <c r="BA28" s="231">
        <f>Inputs!BA28</f>
        <v>0</v>
      </c>
      <c r="BB28" s="231">
        <f>Inputs!BB28</f>
        <v>0</v>
      </c>
      <c r="BC28" s="231">
        <f>Inputs!BC28</f>
        <v>0</v>
      </c>
      <c r="BD28" s="231">
        <f>Inputs!BD28</f>
        <v>0</v>
      </c>
      <c r="BE28" s="231">
        <f>Inputs!BE28</f>
        <v>0</v>
      </c>
      <c r="BF28" s="231">
        <f>Inputs!BF28</f>
        <v>0</v>
      </c>
      <c r="BG28" s="231">
        <f>Inputs!BG28</f>
        <v>0</v>
      </c>
      <c r="BH28" s="231">
        <f>Inputs!BH28</f>
        <v>0</v>
      </c>
      <c r="BI28" s="231">
        <f>Inputs!BI28</f>
        <v>0</v>
      </c>
      <c r="BJ28" s="231">
        <f>Inputs!BJ28</f>
        <v>0</v>
      </c>
      <c r="BK28" s="231">
        <f>Inputs!BK28</f>
        <v>0</v>
      </c>
      <c r="BL28" s="231">
        <f>Inputs!BL28</f>
        <v>0</v>
      </c>
      <c r="BM28" s="231">
        <f>Inputs!BM28</f>
        <v>0</v>
      </c>
      <c r="BN28" s="231">
        <f>Inputs!BN28</f>
        <v>0</v>
      </c>
      <c r="BO28" s="231">
        <f>Inputs!BO28</f>
        <v>0</v>
      </c>
      <c r="BP28" s="231">
        <f>Inputs!BP28</f>
        <v>3.8461538461538455E-3</v>
      </c>
      <c r="BQ28" s="231">
        <f>Inputs!BQ28</f>
        <v>3.8461538461538455E-3</v>
      </c>
      <c r="BR28" s="231">
        <f>Inputs!BR28</f>
        <v>3.8461538461538455E-3</v>
      </c>
      <c r="BS28" s="231">
        <f>Inputs!BS28</f>
        <v>3.8461538461538455E-3</v>
      </c>
      <c r="BT28" s="231">
        <f>Inputs!BT28</f>
        <v>3.8461538461538455E-3</v>
      </c>
      <c r="BU28" s="231">
        <f>Inputs!BU28</f>
        <v>3.8461538461538455E-3</v>
      </c>
      <c r="BV28" s="231">
        <f>Inputs!BV28</f>
        <v>3.8461538461538455E-3</v>
      </c>
      <c r="BW28" s="231">
        <f>Inputs!BW28</f>
        <v>3.8461538461538455E-3</v>
      </c>
      <c r="BX28" s="231">
        <f>Inputs!BX28</f>
        <v>3.8461538461538455E-3</v>
      </c>
      <c r="BY28" s="231">
        <f>Inputs!BY28</f>
        <v>3.8461538461538455E-3</v>
      </c>
      <c r="BZ28" s="231">
        <f>Inputs!BZ28</f>
        <v>3.8461538461538455E-3</v>
      </c>
      <c r="CA28" s="231">
        <f>Inputs!CA28</f>
        <v>3.8461538461538455E-3</v>
      </c>
      <c r="CB28" s="231">
        <f>Inputs!CB28</f>
        <v>1.9230769230769227E-3</v>
      </c>
      <c r="CC28" s="231">
        <f>Inputs!CC28</f>
        <v>1.9230769230769227E-3</v>
      </c>
      <c r="CD28" s="231">
        <f>Inputs!CD28</f>
        <v>1.9230769230769227E-3</v>
      </c>
      <c r="CE28" s="231">
        <f>Inputs!CE28</f>
        <v>1.9230769230769227E-3</v>
      </c>
      <c r="CF28" s="231">
        <f>Inputs!CF28</f>
        <v>1.9230769230769227E-3</v>
      </c>
      <c r="CG28" s="231">
        <f>Inputs!CG28</f>
        <v>1.9230769230769227E-3</v>
      </c>
      <c r="CH28" s="231">
        <f>Inputs!CH28</f>
        <v>1.9230769230769227E-3</v>
      </c>
      <c r="CI28" s="231">
        <f>Inputs!CI28</f>
        <v>1.9230769230769227E-3</v>
      </c>
      <c r="CJ28" s="231">
        <f>Inputs!CJ28</f>
        <v>1.9230769230769227E-3</v>
      </c>
      <c r="CK28" s="231">
        <f>Inputs!CK28</f>
        <v>1.9230769230769227E-3</v>
      </c>
      <c r="CL28" s="231">
        <f>Inputs!CL28</f>
        <v>1.9230769230769227E-3</v>
      </c>
      <c r="CM28" s="231">
        <f>Inputs!CM28</f>
        <v>1.9230769230769227E-3</v>
      </c>
      <c r="CN28" s="231">
        <f>Inputs!CN28</f>
        <v>0</v>
      </c>
      <c r="CO28" s="231">
        <f>Inputs!CO28</f>
        <v>0</v>
      </c>
      <c r="CP28" s="231">
        <f>Inputs!CP28</f>
        <v>0</v>
      </c>
      <c r="CQ28" s="231">
        <f>Inputs!CQ28</f>
        <v>0</v>
      </c>
      <c r="CR28" s="231">
        <f>Inputs!CR28</f>
        <v>0</v>
      </c>
      <c r="CS28" s="231">
        <f>Inputs!CS28</f>
        <v>0</v>
      </c>
      <c r="CT28" s="231">
        <f>Inputs!CT28</f>
        <v>0</v>
      </c>
      <c r="CU28" s="231">
        <f>Inputs!CU28</f>
        <v>0</v>
      </c>
      <c r="CV28" s="231">
        <f>Inputs!CV28</f>
        <v>0</v>
      </c>
      <c r="CW28" s="231">
        <f>Inputs!CW28</f>
        <v>0</v>
      </c>
      <c r="CX28" s="231">
        <f>Inputs!CX28</f>
        <v>0</v>
      </c>
      <c r="CY28" s="231">
        <f>Inputs!CY28</f>
        <v>0</v>
      </c>
      <c r="DA28" s="232">
        <f>IF(OR($C28="Non-Labour",$C28="Labour-related"),IF(Inputs!$GT28=$F$1,Inputs!DA28,$F28*N(H28)),$F28*N(H28)*avg_hrs)</f>
        <v>0</v>
      </c>
      <c r="DB28" s="232">
        <f>IF(OR($C28="Non-Labour",$C28="Labour-related"),IF(Inputs!$GT28=$F$1,Inputs!DB28,$F28*N(I28)),$F28*N(I28)*avg_hrs)</f>
        <v>0</v>
      </c>
      <c r="DC28" s="232">
        <f>IF(OR($C28="Non-Labour",$C28="Labour-related"),IF(Inputs!$GT28=$F$1,Inputs!DC28,$F28*N(J28)),$F28*N(J28)*avg_hrs)</f>
        <v>0</v>
      </c>
      <c r="DD28" s="232">
        <f>IF(OR($C28="Non-Labour",$C28="Labour-related"),IF(Inputs!$GT28=$F$1,Inputs!DD28,$F28*N(K28)),$F28*N(K28)*avg_hrs)</f>
        <v>0</v>
      </c>
      <c r="DE28" s="232">
        <f>IF(OR($C28="Non-Labour",$C28="Labour-related"),IF(Inputs!$GT28=$F$1,Inputs!DE28,$F28*N(L28)),$F28*N(L28)*avg_hrs)</f>
        <v>0</v>
      </c>
      <c r="DF28" s="232">
        <f>IF(OR($C28="Non-Labour",$C28="Labour-related"),IF(Inputs!$GT28=$F$1,Inputs!DF28,$F28*N(M28)),$F28*N(M28)*avg_hrs)</f>
        <v>0</v>
      </c>
      <c r="DG28" s="232">
        <f>IF(OR($C28="Non-Labour",$C28="Labour-related"),IF(Inputs!$GT28=$F$1,Inputs!DG28,$F28*N(N28)),$F28*N(N28)*avg_hrs)</f>
        <v>0</v>
      </c>
      <c r="DH28" s="232">
        <f>IF(OR($C28="Non-Labour",$C28="Labour-related"),IF(Inputs!$GT28=$F$1,Inputs!DH28,$F28*N(O28)),$F28*N(O28)*avg_hrs)</f>
        <v>0</v>
      </c>
      <c r="DI28" s="232">
        <f>IF(OR($C28="Non-Labour",$C28="Labour-related"),IF(Inputs!$GT28=$F$1,Inputs!DI28,$F28*N(P28)),$F28*N(P28)*avg_hrs)</f>
        <v>0</v>
      </c>
      <c r="DJ28" s="232">
        <f>IF(OR($C28="Non-Labour",$C28="Labour-related"),IF(Inputs!$GT28=$F$1,Inputs!DJ28,$F28*N(Q28)),$F28*N(Q28)*avg_hrs)</f>
        <v>0</v>
      </c>
      <c r="DK28" s="232">
        <f>IF(OR($C28="Non-Labour",$C28="Labour-related"),IF(Inputs!$GT28=$F$1,Inputs!DK28,$F28*N(R28)),$F28*N(R28)*avg_hrs)</f>
        <v>0</v>
      </c>
      <c r="DL28" s="232">
        <f>IF(OR($C28="Non-Labour",$C28="Labour-related"),IF(Inputs!$GT28=$F$1,Inputs!DL28,$F28*N(S28)),$F28*N(S28)*avg_hrs)</f>
        <v>0</v>
      </c>
      <c r="DM28" s="232">
        <f>IF(OR($C28="Non-Labour",$C28="Labour-related"),IF(Inputs!$GT28=$F$1,Inputs!DM28,$F28*N(T28)),$F28*N(T28)*avg_hrs)</f>
        <v>0</v>
      </c>
      <c r="DN28" s="232">
        <f>IF(OR($C28="Non-Labour",$C28="Labour-related"),IF(Inputs!$GT28=$F$1,Inputs!DN28,$F28*N(U28)),$F28*N(U28)*avg_hrs)</f>
        <v>0</v>
      </c>
      <c r="DO28" s="232">
        <f>IF(OR($C28="Non-Labour",$C28="Labour-related"),IF(Inputs!$GT28=$F$1,Inputs!DO28,$F28*N(V28)),$F28*N(V28)*avg_hrs)</f>
        <v>0</v>
      </c>
      <c r="DP28" s="232">
        <f>IF(OR($C28="Non-Labour",$C28="Labour-related"),IF(Inputs!$GT28=$F$1,Inputs!DP28,$F28*N(W28)),$F28*N(W28)*avg_hrs)</f>
        <v>0</v>
      </c>
      <c r="DQ28" s="232">
        <f>IF(OR($C28="Non-Labour",$C28="Labour-related"),IF(Inputs!$GT28=$F$1,Inputs!DQ28,$F28*N(X28)),$F28*N(X28)*avg_hrs)</f>
        <v>0</v>
      </c>
      <c r="DR28" s="232">
        <f>IF(OR($C28="Non-Labour",$C28="Labour-related"),IF(Inputs!$GT28=$F$1,Inputs!DR28,$F28*N(Y28)),$F28*N(Y28)*avg_hrs)</f>
        <v>0</v>
      </c>
      <c r="DS28" s="232">
        <f>IF(OR($C28="Non-Labour",$C28="Labour-related"),IF(Inputs!$GT28=$F$1,Inputs!DS28,$F28*N(Z28)),$F28*N(Z28)*avg_hrs)</f>
        <v>0</v>
      </c>
      <c r="DT28" s="232">
        <f>IF(OR($C28="Non-Labour",$C28="Labour-related"),IF(Inputs!$GT28=$F$1,Inputs!DT28,$F28*N(AA28)),$F28*N(AA28)*avg_hrs)</f>
        <v>0</v>
      </c>
      <c r="DU28" s="232">
        <f>IF(OR($C28="Non-Labour",$C28="Labour-related"),IF(Inputs!$GT28=$F$1,Inputs!DU28,$F28*N(AB28)),$F28*N(AB28)*avg_hrs)</f>
        <v>0</v>
      </c>
      <c r="DV28" s="232">
        <f>IF(OR($C28="Non-Labour",$C28="Labour-related"),IF(Inputs!$GT28=$F$1,Inputs!DV28,$F28*N(AC28)),$F28*N(AC28)*avg_hrs)</f>
        <v>0</v>
      </c>
      <c r="DW28" s="232">
        <f>IF(OR($C28="Non-Labour",$C28="Labour-related"),IF(Inputs!$GT28=$F$1,Inputs!DW28,$F28*N(AD28)),$F28*N(AD28)*avg_hrs)</f>
        <v>0</v>
      </c>
      <c r="DX28" s="232">
        <f>IF(OR($C28="Non-Labour",$C28="Labour-related"),IF(Inputs!$GT28=$F$1,Inputs!DX28,$F28*N(AE28)),$F28*N(AE28)*avg_hrs)</f>
        <v>0</v>
      </c>
      <c r="DY28" s="232">
        <f>IF(OR($C28="Non-Labour",$C28="Labour-related"),IF(Inputs!$GT28=$F$1,Inputs!DY28,$F28*N(AF28)),$F28*N(AF28)*avg_hrs)</f>
        <v>0</v>
      </c>
      <c r="DZ28" s="232">
        <f>IF(OR($C28="Non-Labour",$C28="Labour-related"),IF(Inputs!$GT28=$F$1,Inputs!DZ28,$F28*N(AG28)),$F28*N(AG28)*avg_hrs)</f>
        <v>0</v>
      </c>
      <c r="EA28" s="232">
        <f>IF(OR($C28="Non-Labour",$C28="Labour-related"),IF(Inputs!$GT28=$F$1,Inputs!EA28,$F28*N(AH28)),$F28*N(AH28)*avg_hrs)</f>
        <v>0</v>
      </c>
      <c r="EB28" s="232">
        <f>IF(OR($C28="Non-Labour",$C28="Labour-related"),IF(Inputs!$GT28=$F$1,Inputs!EB28,$F28*N(AI28)),$F28*N(AI28)*avg_hrs)</f>
        <v>0</v>
      </c>
      <c r="EC28" s="232">
        <f>IF(OR($C28="Non-Labour",$C28="Labour-related"),IF(Inputs!$GT28=$F$1,Inputs!EC28,$F28*N(AJ28)),$F28*N(AJ28)*avg_hrs)</f>
        <v>0</v>
      </c>
      <c r="ED28" s="232">
        <f>IF(OR($C28="Non-Labour",$C28="Labour-related"),IF(Inputs!$GT28=$F$1,Inputs!ED28,$F28*N(AK28)),$F28*N(AK28)*avg_hrs)</f>
        <v>0</v>
      </c>
      <c r="EE28" s="232">
        <f>IF(OR($C28="Non-Labour",$C28="Labour-related"),IF(Inputs!$GT28=$F$1,Inputs!EE28,$F28*N(AL28)),$F28*N(AL28)*avg_hrs)</f>
        <v>0</v>
      </c>
      <c r="EF28" s="232">
        <f>IF(OR($C28="Non-Labour",$C28="Labour-related"),IF(Inputs!$GT28=$F$1,Inputs!EF28,$F28*N(AM28)),$F28*N(AM28)*avg_hrs)</f>
        <v>0</v>
      </c>
      <c r="EG28" s="232">
        <f>IF(OR($C28="Non-Labour",$C28="Labour-related"),IF(Inputs!$GT28=$F$1,Inputs!EG28,$F28*N(AN28)),$F28*N(AN28)*avg_hrs)</f>
        <v>0</v>
      </c>
      <c r="EH28" s="232">
        <f>IF(OR($C28="Non-Labour",$C28="Labour-related"),IF(Inputs!$GT28=$F$1,Inputs!EH28,$F28*N(AO28)),$F28*N(AO28)*avg_hrs)</f>
        <v>0</v>
      </c>
      <c r="EI28" s="232">
        <f>IF(OR($C28="Non-Labour",$C28="Labour-related"),IF(Inputs!$GT28=$F$1,Inputs!EI28,$F28*N(AP28)),$F28*N(AP28)*avg_hrs)</f>
        <v>0</v>
      </c>
      <c r="EJ28" s="232">
        <f>IF(OR($C28="Non-Labour",$C28="Labour-related"),IF(Inputs!$GT28=$F$1,Inputs!EJ28,$F28*N(AQ28)),$F28*N(AQ28)*avg_hrs)</f>
        <v>0</v>
      </c>
      <c r="EK28" s="232">
        <f>IF(OR($C28="Non-Labour",$C28="Labour-related"),IF(Inputs!$GT28=$F$1,Inputs!EK28,$F28*N(AR28)),$F28*N(AR28)*avg_hrs)</f>
        <v>0</v>
      </c>
      <c r="EL28" s="232">
        <f>IF(OR($C28="Non-Labour",$C28="Labour-related"),IF(Inputs!$GT28=$F$1,Inputs!EL28,$F28*N(AS28)),$F28*N(AS28)*avg_hrs)</f>
        <v>0</v>
      </c>
      <c r="EM28" s="232">
        <f>IF(OR($C28="Non-Labour",$C28="Labour-related"),IF(Inputs!$GT28=$F$1,Inputs!EM28,$F28*N(AT28)),$F28*N(AT28)*avg_hrs)</f>
        <v>0</v>
      </c>
      <c r="EN28" s="232">
        <f>IF(OR($C28="Non-Labour",$C28="Labour-related"),IF(Inputs!$GT28=$F$1,Inputs!EN28,$F28*N(AU28)),$F28*N(AU28)*avg_hrs)</f>
        <v>0</v>
      </c>
      <c r="EO28" s="232">
        <f>IF(OR($C28="Non-Labour",$C28="Labour-related"),IF(Inputs!$GT28=$F$1,Inputs!EO28,$F28*N(AV28)),$F28*N(AV28)*avg_hrs)</f>
        <v>0</v>
      </c>
      <c r="EP28" s="232">
        <f>IF(OR($C28="Non-Labour",$C28="Labour-related"),IF(Inputs!$GT28=$F$1,Inputs!EP28,$F28*N(AW28)),$F28*N(AW28)*avg_hrs)</f>
        <v>0</v>
      </c>
      <c r="EQ28" s="232">
        <f>IF(OR($C28="Non-Labour",$C28="Labour-related"),IF(Inputs!$GT28=$F$1,Inputs!EQ28,$F28*N(AX28)),$F28*N(AX28)*avg_hrs)</f>
        <v>0</v>
      </c>
      <c r="ER28" s="232">
        <f>IF(OR($C28="Non-Labour",$C28="Labour-related"),IF(Inputs!$GT28=$F$1,Inputs!ER28,$F28*N(AY28)),$F28*N(AY28)*avg_hrs)</f>
        <v>0</v>
      </c>
      <c r="ES28" s="232">
        <f>IF(OR($C28="Non-Labour",$C28="Labour-related"),IF(Inputs!$GT28=$F$1,Inputs!ES28,$F28*N(AZ28)),$F28*N(AZ28)*avg_hrs)</f>
        <v>0</v>
      </c>
      <c r="ET28" s="232">
        <f>IF(OR($C28="Non-Labour",$C28="Labour-related"),IF(Inputs!$GT28=$F$1,Inputs!ET28,$F28*N(BA28)),$F28*N(BA28)*avg_hrs)</f>
        <v>0</v>
      </c>
      <c r="EU28" s="232">
        <f>IF(OR($C28="Non-Labour",$C28="Labour-related"),IF(Inputs!$GT28=$F$1,Inputs!EU28,$F28*N(BB28)),$F28*N(BB28)*avg_hrs)</f>
        <v>0</v>
      </c>
      <c r="EV28" s="232">
        <f>IF(OR($C28="Non-Labour",$C28="Labour-related"),IF(Inputs!$GT28=$F$1,Inputs!EV28,$F28*N(BC28)),$F28*N(BC28)*avg_hrs)</f>
        <v>0</v>
      </c>
      <c r="EW28" s="232">
        <f>IF(OR($C28="Non-Labour",$C28="Labour-related"),IF(Inputs!$GT28=$F$1,Inputs!EW28,$F28*N(BD28)),$F28*N(BD28)*avg_hrs)</f>
        <v>0</v>
      </c>
      <c r="EX28" s="232">
        <f>IF(OR($C28="Non-Labour",$C28="Labour-related"),IF(Inputs!$GT28=$F$1,Inputs!EX28,$F28*N(BE28)),$F28*N(BE28)*avg_hrs)</f>
        <v>0</v>
      </c>
      <c r="EY28" s="232">
        <f>IF(OR($C28="Non-Labour",$C28="Labour-related"),IF(Inputs!$GT28=$F$1,Inputs!EY28,$F28*N(BF28)),$F28*N(BF28)*avg_hrs)</f>
        <v>0</v>
      </c>
      <c r="EZ28" s="232">
        <f>IF(OR($C28="Non-Labour",$C28="Labour-related"),IF(Inputs!$GT28=$F$1,Inputs!EZ28,$F28*N(BG28)),$F28*N(BG28)*avg_hrs)</f>
        <v>0</v>
      </c>
      <c r="FA28" s="232">
        <f>IF(OR($C28="Non-Labour",$C28="Labour-related"),IF(Inputs!$GT28=$F$1,Inputs!FA28,$F28*N(BH28)),$F28*N(BH28)*avg_hrs)</f>
        <v>0</v>
      </c>
      <c r="FB28" s="232">
        <f>IF(OR($C28="Non-Labour",$C28="Labour-related"),IF(Inputs!$GT28=$F$1,Inputs!FB28,$F28*N(BI28)),$F28*N(BI28)*avg_hrs)</f>
        <v>0</v>
      </c>
      <c r="FC28" s="232">
        <f>IF(OR($C28="Non-Labour",$C28="Labour-related"),IF(Inputs!$GT28=$F$1,Inputs!FC28,$F28*N(BJ28)),$F28*N(BJ28)*avg_hrs)</f>
        <v>0</v>
      </c>
      <c r="FD28" s="232">
        <f>IF(OR($C28="Non-Labour",$C28="Labour-related"),IF(Inputs!$GT28=$F$1,Inputs!FD28,$F28*N(BK28)),$F28*N(BK28)*avg_hrs)</f>
        <v>0</v>
      </c>
      <c r="FE28" s="232">
        <f>IF(OR($C28="Non-Labour",$C28="Labour-related"),IF(Inputs!$GT28=$F$1,Inputs!FE28,$F28*N(BL28)),$F28*N(BL28)*avg_hrs)</f>
        <v>0</v>
      </c>
      <c r="FF28" s="232">
        <f>IF(OR($C28="Non-Labour",$C28="Labour-related"),IF(Inputs!$GT28=$F$1,Inputs!FF28,$F28*N(BM28)),$F28*N(BM28)*avg_hrs)</f>
        <v>0</v>
      </c>
      <c r="FG28" s="232">
        <f>IF(OR($C28="Non-Labour",$C28="Labour-related"),IF(Inputs!$GT28=$F$1,Inputs!FG28,$F28*N(BN28)),$F28*N(BN28)*avg_hrs)</f>
        <v>0</v>
      </c>
      <c r="FH28" s="232">
        <f>IF(OR($C28="Non-Labour",$C28="Labour-related"),IF(Inputs!$GT28=$F$1,Inputs!FH28,$F28*N(BO28)),$F28*N(BO28)*avg_hrs)</f>
        <v>0</v>
      </c>
      <c r="FI28" s="232">
        <f>IF(OR($C28="Non-Labour",$C28="Labour-related"),IF(Inputs!$GT28=$F$1,Inputs!FI28,$F28*N(BP28)),$F28*N(BP28)*avg_hrs)</f>
        <v>153.49061933662662</v>
      </c>
      <c r="FJ28" s="232">
        <f>IF(OR($C28="Non-Labour",$C28="Labour-related"),IF(Inputs!$GT28=$F$1,Inputs!FJ28,$F28*N(BQ28)),$F28*N(BQ28)*avg_hrs)</f>
        <v>153.49061933662662</v>
      </c>
      <c r="FK28" s="232">
        <f>IF(OR($C28="Non-Labour",$C28="Labour-related"),IF(Inputs!$GT28=$F$1,Inputs!FK28,$F28*N(BR28)),$F28*N(BR28)*avg_hrs)</f>
        <v>153.49061933662662</v>
      </c>
      <c r="FL28" s="232">
        <f>IF(OR($C28="Non-Labour",$C28="Labour-related"),IF(Inputs!$GT28=$F$1,Inputs!FL28,$F28*N(BS28)),$F28*N(BS28)*avg_hrs)</f>
        <v>153.49061933662662</v>
      </c>
      <c r="FM28" s="232">
        <f>IF(OR($C28="Non-Labour",$C28="Labour-related"),IF(Inputs!$GT28=$F$1,Inputs!FM28,$F28*N(BT28)),$F28*N(BT28)*avg_hrs)</f>
        <v>153.49061933662662</v>
      </c>
      <c r="FN28" s="232">
        <f>IF(OR($C28="Non-Labour",$C28="Labour-related"),IF(Inputs!$GT28=$F$1,Inputs!FN28,$F28*N(BU28)),$F28*N(BU28)*avg_hrs)</f>
        <v>153.49061933662662</v>
      </c>
      <c r="FO28" s="232">
        <f>IF(OR($C28="Non-Labour",$C28="Labour-related"),IF(Inputs!$GT28=$F$1,Inputs!FO28,$F28*N(BV28)),$F28*N(BV28)*avg_hrs)</f>
        <v>153.49061933662662</v>
      </c>
      <c r="FP28" s="232">
        <f>IF(OR($C28="Non-Labour",$C28="Labour-related"),IF(Inputs!$GT28=$F$1,Inputs!FP28,$F28*N(BW28)),$F28*N(BW28)*avg_hrs)</f>
        <v>153.49061933662662</v>
      </c>
      <c r="FQ28" s="232">
        <f>IF(OR($C28="Non-Labour",$C28="Labour-related"),IF(Inputs!$GT28=$F$1,Inputs!FQ28,$F28*N(BX28)),$F28*N(BX28)*avg_hrs)</f>
        <v>153.49061933662662</v>
      </c>
      <c r="FR28" s="232">
        <f>IF(OR($C28="Non-Labour",$C28="Labour-related"),IF(Inputs!$GT28=$F$1,Inputs!FR28,$F28*N(BY28)),$F28*N(BY28)*avg_hrs)</f>
        <v>153.49061933662662</v>
      </c>
      <c r="FS28" s="232">
        <f>IF(OR($C28="Non-Labour",$C28="Labour-related"),IF(Inputs!$GT28=$F$1,Inputs!FS28,$F28*N(BZ28)),$F28*N(BZ28)*avg_hrs)</f>
        <v>153.49061933662662</v>
      </c>
      <c r="FT28" s="232">
        <f>IF(OR($C28="Non-Labour",$C28="Labour-related"),IF(Inputs!$GT28=$F$1,Inputs!FT28,$F28*N(CA28)),$F28*N(CA28)*avg_hrs)</f>
        <v>153.49061933662662</v>
      </c>
      <c r="FU28" s="232">
        <f>IF(OR($C28="Non-Labour",$C28="Labour-related"),IF(Inputs!$GT28=$F$1,Inputs!FU28,$F28*N(CB28)),$F28*N(CB28)*avg_hrs)</f>
        <v>76.745309668313311</v>
      </c>
      <c r="FV28" s="232">
        <f>IF(OR($C28="Non-Labour",$C28="Labour-related"),IF(Inputs!$GT28=$F$1,Inputs!FV28,$F28*N(CC28)),$F28*N(CC28)*avg_hrs)</f>
        <v>76.745309668313311</v>
      </c>
      <c r="FW28" s="232">
        <f>IF(OR($C28="Non-Labour",$C28="Labour-related"),IF(Inputs!$GT28=$F$1,Inputs!FW28,$F28*N(CD28)),$F28*N(CD28)*avg_hrs)</f>
        <v>76.745309668313311</v>
      </c>
      <c r="FX28" s="232">
        <f>IF(OR($C28="Non-Labour",$C28="Labour-related"),IF(Inputs!$GT28=$F$1,Inputs!FX28,$F28*N(CE28)),$F28*N(CE28)*avg_hrs)</f>
        <v>76.745309668313311</v>
      </c>
      <c r="FY28" s="232">
        <f>IF(OR($C28="Non-Labour",$C28="Labour-related"),IF(Inputs!$GT28=$F$1,Inputs!FY28,$F28*N(CF28)),$F28*N(CF28)*avg_hrs)</f>
        <v>76.745309668313311</v>
      </c>
      <c r="FZ28" s="232">
        <f>IF(OR($C28="Non-Labour",$C28="Labour-related"),IF(Inputs!$GT28=$F$1,Inputs!FZ28,$F28*N(CG28)),$F28*N(CG28)*avg_hrs)</f>
        <v>76.745309668313311</v>
      </c>
      <c r="GA28" s="232">
        <f>IF(OR($C28="Non-Labour",$C28="Labour-related"),IF(Inputs!$GT28=$F$1,Inputs!GA28,$F28*N(CH28)),$F28*N(CH28)*avg_hrs)</f>
        <v>76.745309668313311</v>
      </c>
      <c r="GB28" s="232">
        <f>IF(OR($C28="Non-Labour",$C28="Labour-related"),IF(Inputs!$GT28=$F$1,Inputs!GB28,$F28*N(CI28)),$F28*N(CI28)*avg_hrs)</f>
        <v>76.745309668313311</v>
      </c>
      <c r="GC28" s="232">
        <f>IF(OR($C28="Non-Labour",$C28="Labour-related"),IF(Inputs!$GT28=$F$1,Inputs!GC28,$F28*N(CJ28)),$F28*N(CJ28)*avg_hrs)</f>
        <v>76.745309668313311</v>
      </c>
      <c r="GD28" s="232">
        <f>IF(OR($C28="Non-Labour",$C28="Labour-related"),IF(Inputs!$GT28=$F$1,Inputs!GD28,$F28*N(CK28)),$F28*N(CK28)*avg_hrs)</f>
        <v>76.745309668313311</v>
      </c>
      <c r="GE28" s="232">
        <f>IF(OR($C28="Non-Labour",$C28="Labour-related"),IF(Inputs!$GT28=$F$1,Inputs!GE28,$F28*N(CL28)),$F28*N(CL28)*avg_hrs)</f>
        <v>76.745309668313311</v>
      </c>
      <c r="GF28" s="232">
        <f>IF(OR($C28="Non-Labour",$C28="Labour-related"),IF(Inputs!$GT28=$F$1,Inputs!GF28,$F28*N(CM28)),$F28*N(CM28)*avg_hrs)</f>
        <v>76.745309668313311</v>
      </c>
      <c r="GG28" s="232">
        <f>IF(OR($C28="Non-Labour",$C28="Labour-related"),IF(Inputs!$GT28=$F$1,Inputs!GG28,$F28*N(CN28)),$F28*N(CN28)*avg_hrs)</f>
        <v>0</v>
      </c>
      <c r="GH28" s="232">
        <f>IF(OR($C28="Non-Labour",$C28="Labour-related"),IF(Inputs!$GT28=$F$1,Inputs!GH28,$F28*N(CO28)),$F28*N(CO28)*avg_hrs)</f>
        <v>0</v>
      </c>
      <c r="GI28" s="232">
        <f>IF(OR($C28="Non-Labour",$C28="Labour-related"),IF(Inputs!$GT28=$F$1,Inputs!GI28,$F28*N(CP28)),$F28*N(CP28)*avg_hrs)</f>
        <v>0</v>
      </c>
      <c r="GJ28" s="232">
        <f>IF(OR($C28="Non-Labour",$C28="Labour-related"),IF(Inputs!$GT28=$F$1,Inputs!GJ28,$F28*N(CQ28)),$F28*N(CQ28)*avg_hrs)</f>
        <v>0</v>
      </c>
      <c r="GK28" s="232">
        <f>IF(OR($C28="Non-Labour",$C28="Labour-related"),IF(Inputs!$GT28=$F$1,Inputs!GK28,$F28*N(CR28)),$F28*N(CR28)*avg_hrs)</f>
        <v>0</v>
      </c>
      <c r="GL28" s="232">
        <f>IF(OR($C28="Non-Labour",$C28="Labour-related"),IF(Inputs!$GT28=$F$1,Inputs!GL28,$F28*N(CS28)),$F28*N(CS28)*avg_hrs)</f>
        <v>0</v>
      </c>
      <c r="GM28" s="232">
        <f>IF(OR($C28="Non-Labour",$C28="Labour-related"),IF(Inputs!$GT28=$F$1,Inputs!GM28,$F28*N(CT28)),$F28*N(CT28)*avg_hrs)</f>
        <v>0</v>
      </c>
      <c r="GN28" s="232">
        <f>IF(OR($C28="Non-Labour",$C28="Labour-related"),IF(Inputs!$GT28=$F$1,Inputs!GN28,$F28*N(CU28)),$F28*N(CU28)*avg_hrs)</f>
        <v>0</v>
      </c>
      <c r="GO28" s="232">
        <f>IF(OR($C28="Non-Labour",$C28="Labour-related"),IF(Inputs!$GT28=$F$1,Inputs!GO28,$F28*N(CV28)),$F28*N(CV28)*avg_hrs)</f>
        <v>0</v>
      </c>
      <c r="GP28" s="232">
        <f>IF(OR($C28="Non-Labour",$C28="Labour-related"),IF(Inputs!$GT28=$F$1,Inputs!GP28,$F28*N(CW28)),$F28*N(CW28)*avg_hrs)</f>
        <v>0</v>
      </c>
      <c r="GQ28" s="232">
        <f>IF(OR($C28="Non-Labour",$C28="Labour-related"),IF(Inputs!$GT28=$F$1,Inputs!GQ28,$F28*N(CX28)),$F28*N(CX28)*avg_hrs)</f>
        <v>0</v>
      </c>
      <c r="GR28" s="232">
        <f>IF(OR($C28="Non-Labour",$C28="Labour-related"),IF(Inputs!$GT28=$F$1,Inputs!GR28,$F28*N(CY28)),$F28*N(CY28)*avg_hrs)</f>
        <v>0</v>
      </c>
      <c r="GT28" s="120" t="s">
        <v>207</v>
      </c>
      <c r="GU28" s="272"/>
      <c r="GV28" s="272"/>
      <c r="GW28" s="272"/>
      <c r="GX28" s="232">
        <f t="shared" si="7"/>
        <v>0</v>
      </c>
      <c r="GY28" s="232">
        <f t="shared" si="7"/>
        <v>0</v>
      </c>
      <c r="GZ28" s="232">
        <f t="shared" si="7"/>
        <v>0</v>
      </c>
      <c r="HA28" s="232">
        <f t="shared" si="6"/>
        <v>0</v>
      </c>
      <c r="HB28" s="232">
        <f t="shared" si="8"/>
        <v>0</v>
      </c>
      <c r="HC28" s="232">
        <f t="shared" si="8"/>
        <v>1841.8874320395196</v>
      </c>
      <c r="HD28" s="232">
        <f t="shared" si="8"/>
        <v>920.94371601975979</v>
      </c>
      <c r="HE28" s="232">
        <f t="shared" si="8"/>
        <v>0</v>
      </c>
      <c r="HF28" s="232">
        <f t="shared" si="5"/>
        <v>2762.8311480592793</v>
      </c>
    </row>
    <row r="29" spans="1:214" x14ac:dyDescent="0.2">
      <c r="A29" s="120" t="str">
        <f>Inputs!A29</f>
        <v>Delivery</v>
      </c>
      <c r="B29" s="332" t="str">
        <f>Inputs!B29</f>
        <v>c-i-c</v>
      </c>
      <c r="C29" s="120" t="str">
        <f>Inputs!C29</f>
        <v>Contracted Labour</v>
      </c>
      <c r="D29" s="120" t="str">
        <f>Inputs!D29</f>
        <v>Close-Out</v>
      </c>
      <c r="E29" s="332" t="str">
        <f>Inputs!E29</f>
        <v>c-i-c</v>
      </c>
      <c r="F29" s="259">
        <f>IF(Inputs!$GT29=$F$1,Inputs!F29,
CHOOSE(MATCH(Inputs!$GT29,'Key assumptions'!$E$117:$E$119,0),'Key assumptions'!$H$117,'Key assumptions'!$H$118,'Key assumptions'!$H$119)*Inputs!F29)</f>
        <v>28.081627852270053</v>
      </c>
      <c r="G29" s="259">
        <f>IF(Inputs!$GT29=$F$1,Inputs!G29,
CHOOSE(MATCH(Inputs!$GT29,'Key assumptions'!$E$117:$E$119,0),'Key assumptions'!$H$117,'Key assumptions'!$H$118,'Key assumptions'!$H$119)*Inputs!G29)</f>
        <v>0</v>
      </c>
      <c r="H29" s="231">
        <f>Inputs!H29</f>
        <v>0</v>
      </c>
      <c r="I29" s="231">
        <f>Inputs!I29</f>
        <v>0</v>
      </c>
      <c r="J29" s="231">
        <f>Inputs!J29</f>
        <v>0</v>
      </c>
      <c r="K29" s="231">
        <f>Inputs!K29</f>
        <v>0</v>
      </c>
      <c r="L29" s="231">
        <f>Inputs!L29</f>
        <v>0</v>
      </c>
      <c r="M29" s="231">
        <f>Inputs!M29</f>
        <v>0</v>
      </c>
      <c r="N29" s="231">
        <f>Inputs!N29</f>
        <v>0</v>
      </c>
      <c r="O29" s="231">
        <f>Inputs!O29</f>
        <v>0</v>
      </c>
      <c r="P29" s="231">
        <f>Inputs!P29</f>
        <v>0</v>
      </c>
      <c r="Q29" s="231">
        <f>Inputs!Q29</f>
        <v>0</v>
      </c>
      <c r="R29" s="231">
        <f>Inputs!R29</f>
        <v>0</v>
      </c>
      <c r="S29" s="231">
        <f>Inputs!S29</f>
        <v>0</v>
      </c>
      <c r="T29" s="231">
        <f>Inputs!T29</f>
        <v>0</v>
      </c>
      <c r="U29" s="231">
        <f>Inputs!U29</f>
        <v>0</v>
      </c>
      <c r="V29" s="231">
        <f>Inputs!V29</f>
        <v>0</v>
      </c>
      <c r="W29" s="231">
        <f>Inputs!W29</f>
        <v>0</v>
      </c>
      <c r="X29" s="231">
        <f>Inputs!X29</f>
        <v>0</v>
      </c>
      <c r="Y29" s="231">
        <f>Inputs!Y29</f>
        <v>0</v>
      </c>
      <c r="Z29" s="231">
        <f>Inputs!Z29</f>
        <v>0</v>
      </c>
      <c r="AA29" s="231">
        <f>Inputs!AA29</f>
        <v>0</v>
      </c>
      <c r="AB29" s="231">
        <f>Inputs!AB29</f>
        <v>0</v>
      </c>
      <c r="AC29" s="231">
        <f>Inputs!AC29</f>
        <v>0</v>
      </c>
      <c r="AD29" s="231">
        <f>Inputs!AD29</f>
        <v>0</v>
      </c>
      <c r="AE29" s="231">
        <f>Inputs!AE29</f>
        <v>0</v>
      </c>
      <c r="AF29" s="231">
        <f>Inputs!AF29</f>
        <v>0</v>
      </c>
      <c r="AG29" s="231">
        <f>Inputs!AG29</f>
        <v>0</v>
      </c>
      <c r="AH29" s="231">
        <f>Inputs!AH29</f>
        <v>0</v>
      </c>
      <c r="AI29" s="231">
        <f>Inputs!AI29</f>
        <v>0</v>
      </c>
      <c r="AJ29" s="231">
        <f>Inputs!AJ29</f>
        <v>0</v>
      </c>
      <c r="AK29" s="231">
        <f>Inputs!AK29</f>
        <v>0</v>
      </c>
      <c r="AL29" s="231">
        <f>Inputs!AL29</f>
        <v>0</v>
      </c>
      <c r="AM29" s="231">
        <f>Inputs!AM29</f>
        <v>0</v>
      </c>
      <c r="AN29" s="231">
        <f>Inputs!AN29</f>
        <v>0</v>
      </c>
      <c r="AO29" s="231">
        <f>Inputs!AO29</f>
        <v>0</v>
      </c>
      <c r="AP29" s="231">
        <f>Inputs!AP29</f>
        <v>0</v>
      </c>
      <c r="AQ29" s="231">
        <f>Inputs!AQ29</f>
        <v>0</v>
      </c>
      <c r="AR29" s="231">
        <f>Inputs!AR29</f>
        <v>0</v>
      </c>
      <c r="AS29" s="231">
        <f>Inputs!AS29</f>
        <v>0</v>
      </c>
      <c r="AT29" s="231">
        <f>Inputs!AT29</f>
        <v>0</v>
      </c>
      <c r="AU29" s="231">
        <f>Inputs!AU29</f>
        <v>0</v>
      </c>
      <c r="AV29" s="231">
        <f>Inputs!AV29</f>
        <v>0</v>
      </c>
      <c r="AW29" s="231">
        <f>Inputs!AW29</f>
        <v>0</v>
      </c>
      <c r="AX29" s="231">
        <f>Inputs!AX29</f>
        <v>0</v>
      </c>
      <c r="AY29" s="231">
        <f>Inputs!AY29</f>
        <v>0</v>
      </c>
      <c r="AZ29" s="231">
        <f>Inputs!AZ29</f>
        <v>0</v>
      </c>
      <c r="BA29" s="231">
        <f>Inputs!BA29</f>
        <v>0</v>
      </c>
      <c r="BB29" s="231">
        <f>Inputs!BB29</f>
        <v>0</v>
      </c>
      <c r="BC29" s="231">
        <f>Inputs!BC29</f>
        <v>0</v>
      </c>
      <c r="BD29" s="231">
        <f>Inputs!BD29</f>
        <v>0</v>
      </c>
      <c r="BE29" s="231">
        <f>Inputs!BE29</f>
        <v>0</v>
      </c>
      <c r="BF29" s="231">
        <f>Inputs!BF29</f>
        <v>0</v>
      </c>
      <c r="BG29" s="231">
        <f>Inputs!BG29</f>
        <v>0</v>
      </c>
      <c r="BH29" s="231">
        <f>Inputs!BH29</f>
        <v>0</v>
      </c>
      <c r="BI29" s="231">
        <f>Inputs!BI29</f>
        <v>0</v>
      </c>
      <c r="BJ29" s="231">
        <f>Inputs!BJ29</f>
        <v>0</v>
      </c>
      <c r="BK29" s="231">
        <f>Inputs!BK29</f>
        <v>0</v>
      </c>
      <c r="BL29" s="231">
        <f>Inputs!BL29</f>
        <v>0</v>
      </c>
      <c r="BM29" s="231">
        <f>Inputs!BM29</f>
        <v>0</v>
      </c>
      <c r="BN29" s="231">
        <f>Inputs!BN29</f>
        <v>0</v>
      </c>
      <c r="BO29" s="231">
        <f>Inputs!BO29</f>
        <v>0</v>
      </c>
      <c r="BP29" s="231">
        <f>Inputs!BP29</f>
        <v>0</v>
      </c>
      <c r="BQ29" s="231">
        <f>Inputs!BQ29</f>
        <v>0</v>
      </c>
      <c r="BR29" s="231">
        <f>Inputs!BR29</f>
        <v>0</v>
      </c>
      <c r="BS29" s="231">
        <f>Inputs!BS29</f>
        <v>0</v>
      </c>
      <c r="BT29" s="231">
        <f>Inputs!BT29</f>
        <v>0</v>
      </c>
      <c r="BU29" s="231">
        <f>Inputs!BU29</f>
        <v>0</v>
      </c>
      <c r="BV29" s="231">
        <f>Inputs!BV29</f>
        <v>0</v>
      </c>
      <c r="BW29" s="231">
        <f>Inputs!BW29</f>
        <v>0</v>
      </c>
      <c r="BX29" s="231">
        <f>Inputs!BX29</f>
        <v>0</v>
      </c>
      <c r="BY29" s="231">
        <f>Inputs!BY29</f>
        <v>0</v>
      </c>
      <c r="BZ29" s="231">
        <f>Inputs!BZ29</f>
        <v>0</v>
      </c>
      <c r="CA29" s="231">
        <f>Inputs!CA29</f>
        <v>0</v>
      </c>
      <c r="CB29" s="231">
        <f>Inputs!CB29</f>
        <v>1</v>
      </c>
      <c r="CC29" s="231">
        <f>Inputs!CC29</f>
        <v>1</v>
      </c>
      <c r="CD29" s="231">
        <f>Inputs!CD29</f>
        <v>1</v>
      </c>
      <c r="CE29" s="231">
        <f>Inputs!CE29</f>
        <v>1</v>
      </c>
      <c r="CF29" s="231">
        <f>Inputs!CF29</f>
        <v>1</v>
      </c>
      <c r="CG29" s="231">
        <f>Inputs!CG29</f>
        <v>1</v>
      </c>
      <c r="CH29" s="231">
        <f>Inputs!CH29</f>
        <v>1</v>
      </c>
      <c r="CI29" s="231">
        <f>Inputs!CI29</f>
        <v>1</v>
      </c>
      <c r="CJ29" s="231">
        <f>Inputs!CJ29</f>
        <v>1</v>
      </c>
      <c r="CK29" s="231">
        <f>Inputs!CK29</f>
        <v>1</v>
      </c>
      <c r="CL29" s="231">
        <f>Inputs!CL29</f>
        <v>1</v>
      </c>
      <c r="CM29" s="231">
        <f>Inputs!CM29</f>
        <v>1</v>
      </c>
      <c r="CN29" s="231">
        <f>Inputs!CN29</f>
        <v>0</v>
      </c>
      <c r="CO29" s="231">
        <f>Inputs!CO29</f>
        <v>0</v>
      </c>
      <c r="CP29" s="231">
        <f>Inputs!CP29</f>
        <v>0</v>
      </c>
      <c r="CQ29" s="231">
        <f>Inputs!CQ29</f>
        <v>0</v>
      </c>
      <c r="CR29" s="231">
        <f>Inputs!CR29</f>
        <v>0</v>
      </c>
      <c r="CS29" s="231">
        <f>Inputs!CS29</f>
        <v>0</v>
      </c>
      <c r="CT29" s="231">
        <f>Inputs!CT29</f>
        <v>0</v>
      </c>
      <c r="CU29" s="231">
        <f>Inputs!CU29</f>
        <v>0</v>
      </c>
      <c r="CV29" s="231">
        <f>Inputs!CV29</f>
        <v>0</v>
      </c>
      <c r="CW29" s="231">
        <f>Inputs!CW29</f>
        <v>0</v>
      </c>
      <c r="CX29" s="231">
        <f>Inputs!CX29</f>
        <v>0</v>
      </c>
      <c r="CY29" s="231">
        <f>Inputs!CY29</f>
        <v>0</v>
      </c>
      <c r="DA29" s="232">
        <f>IF(OR($C29="Non-Labour",$C29="Labour-related"),IF(Inputs!$GT29=$F$1,Inputs!DA29,$F29*N(H29)),$F29*N(H29)*avg_hrs)</f>
        <v>0</v>
      </c>
      <c r="DB29" s="232">
        <f>IF(OR($C29="Non-Labour",$C29="Labour-related"),IF(Inputs!$GT29=$F$1,Inputs!DB29,$F29*N(I29)),$F29*N(I29)*avg_hrs)</f>
        <v>0</v>
      </c>
      <c r="DC29" s="232">
        <f>IF(OR($C29="Non-Labour",$C29="Labour-related"),IF(Inputs!$GT29=$F$1,Inputs!DC29,$F29*N(J29)),$F29*N(J29)*avg_hrs)</f>
        <v>0</v>
      </c>
      <c r="DD29" s="232">
        <f>IF(OR($C29="Non-Labour",$C29="Labour-related"),IF(Inputs!$GT29=$F$1,Inputs!DD29,$F29*N(K29)),$F29*N(K29)*avg_hrs)</f>
        <v>0</v>
      </c>
      <c r="DE29" s="232">
        <f>IF(OR($C29="Non-Labour",$C29="Labour-related"),IF(Inputs!$GT29=$F$1,Inputs!DE29,$F29*N(L29)),$F29*N(L29)*avg_hrs)</f>
        <v>0</v>
      </c>
      <c r="DF29" s="232">
        <f>IF(OR($C29="Non-Labour",$C29="Labour-related"),IF(Inputs!$GT29=$F$1,Inputs!DF29,$F29*N(M29)),$F29*N(M29)*avg_hrs)</f>
        <v>0</v>
      </c>
      <c r="DG29" s="232">
        <f>IF(OR($C29="Non-Labour",$C29="Labour-related"),IF(Inputs!$GT29=$F$1,Inputs!DG29,$F29*N(N29)),$F29*N(N29)*avg_hrs)</f>
        <v>0</v>
      </c>
      <c r="DH29" s="232">
        <f>IF(OR($C29="Non-Labour",$C29="Labour-related"),IF(Inputs!$GT29=$F$1,Inputs!DH29,$F29*N(O29)),$F29*N(O29)*avg_hrs)</f>
        <v>0</v>
      </c>
      <c r="DI29" s="232">
        <f>IF(OR($C29="Non-Labour",$C29="Labour-related"),IF(Inputs!$GT29=$F$1,Inputs!DI29,$F29*N(P29)),$F29*N(P29)*avg_hrs)</f>
        <v>0</v>
      </c>
      <c r="DJ29" s="232">
        <f>IF(OR($C29="Non-Labour",$C29="Labour-related"),IF(Inputs!$GT29=$F$1,Inputs!DJ29,$F29*N(Q29)),$F29*N(Q29)*avg_hrs)</f>
        <v>0</v>
      </c>
      <c r="DK29" s="232">
        <f>IF(OR($C29="Non-Labour",$C29="Labour-related"),IF(Inputs!$GT29=$F$1,Inputs!DK29,$F29*N(R29)),$F29*N(R29)*avg_hrs)</f>
        <v>0</v>
      </c>
      <c r="DL29" s="232">
        <f>IF(OR($C29="Non-Labour",$C29="Labour-related"),IF(Inputs!$GT29=$F$1,Inputs!DL29,$F29*N(S29)),$F29*N(S29)*avg_hrs)</f>
        <v>0</v>
      </c>
      <c r="DM29" s="232">
        <f>IF(OR($C29="Non-Labour",$C29="Labour-related"),IF(Inputs!$GT29=$F$1,Inputs!DM29,$F29*N(T29)),$F29*N(T29)*avg_hrs)</f>
        <v>0</v>
      </c>
      <c r="DN29" s="232">
        <f>IF(OR($C29="Non-Labour",$C29="Labour-related"),IF(Inputs!$GT29=$F$1,Inputs!DN29,$F29*N(U29)),$F29*N(U29)*avg_hrs)</f>
        <v>0</v>
      </c>
      <c r="DO29" s="232">
        <f>IF(OR($C29="Non-Labour",$C29="Labour-related"),IF(Inputs!$GT29=$F$1,Inputs!DO29,$F29*N(V29)),$F29*N(V29)*avg_hrs)</f>
        <v>0</v>
      </c>
      <c r="DP29" s="232">
        <f>IF(OR($C29="Non-Labour",$C29="Labour-related"),IF(Inputs!$GT29=$F$1,Inputs!DP29,$F29*N(W29)),$F29*N(W29)*avg_hrs)</f>
        <v>0</v>
      </c>
      <c r="DQ29" s="232">
        <f>IF(OR($C29="Non-Labour",$C29="Labour-related"),IF(Inputs!$GT29=$F$1,Inputs!DQ29,$F29*N(X29)),$F29*N(X29)*avg_hrs)</f>
        <v>0</v>
      </c>
      <c r="DR29" s="232">
        <f>IF(OR($C29="Non-Labour",$C29="Labour-related"),IF(Inputs!$GT29=$F$1,Inputs!DR29,$F29*N(Y29)),$F29*N(Y29)*avg_hrs)</f>
        <v>0</v>
      </c>
      <c r="DS29" s="232">
        <f>IF(OR($C29="Non-Labour",$C29="Labour-related"),IF(Inputs!$GT29=$F$1,Inputs!DS29,$F29*N(Z29)),$F29*N(Z29)*avg_hrs)</f>
        <v>0</v>
      </c>
      <c r="DT29" s="232">
        <f>IF(OR($C29="Non-Labour",$C29="Labour-related"),IF(Inputs!$GT29=$F$1,Inputs!DT29,$F29*N(AA29)),$F29*N(AA29)*avg_hrs)</f>
        <v>0</v>
      </c>
      <c r="DU29" s="232">
        <f>IF(OR($C29="Non-Labour",$C29="Labour-related"),IF(Inputs!$GT29=$F$1,Inputs!DU29,$F29*N(AB29)),$F29*N(AB29)*avg_hrs)</f>
        <v>0</v>
      </c>
      <c r="DV29" s="232">
        <f>IF(OR($C29="Non-Labour",$C29="Labour-related"),IF(Inputs!$GT29=$F$1,Inputs!DV29,$F29*N(AC29)),$F29*N(AC29)*avg_hrs)</f>
        <v>0</v>
      </c>
      <c r="DW29" s="232">
        <f>IF(OR($C29="Non-Labour",$C29="Labour-related"),IF(Inputs!$GT29=$F$1,Inputs!DW29,$F29*N(AD29)),$F29*N(AD29)*avg_hrs)</f>
        <v>0</v>
      </c>
      <c r="DX29" s="232">
        <f>IF(OR($C29="Non-Labour",$C29="Labour-related"),IF(Inputs!$GT29=$F$1,Inputs!DX29,$F29*N(AE29)),$F29*N(AE29)*avg_hrs)</f>
        <v>0</v>
      </c>
      <c r="DY29" s="232">
        <f>IF(OR($C29="Non-Labour",$C29="Labour-related"),IF(Inputs!$GT29=$F$1,Inputs!DY29,$F29*N(AF29)),$F29*N(AF29)*avg_hrs)</f>
        <v>0</v>
      </c>
      <c r="DZ29" s="232">
        <f>IF(OR($C29="Non-Labour",$C29="Labour-related"),IF(Inputs!$GT29=$F$1,Inputs!DZ29,$F29*N(AG29)),$F29*N(AG29)*avg_hrs)</f>
        <v>0</v>
      </c>
      <c r="EA29" s="232">
        <f>IF(OR($C29="Non-Labour",$C29="Labour-related"),IF(Inputs!$GT29=$F$1,Inputs!EA29,$F29*N(AH29)),$F29*N(AH29)*avg_hrs)</f>
        <v>0</v>
      </c>
      <c r="EB29" s="232">
        <f>IF(OR($C29="Non-Labour",$C29="Labour-related"),IF(Inputs!$GT29=$F$1,Inputs!EB29,$F29*N(AI29)),$F29*N(AI29)*avg_hrs)</f>
        <v>0</v>
      </c>
      <c r="EC29" s="232">
        <f>IF(OR($C29="Non-Labour",$C29="Labour-related"),IF(Inputs!$GT29=$F$1,Inputs!EC29,$F29*N(AJ29)),$F29*N(AJ29)*avg_hrs)</f>
        <v>0</v>
      </c>
      <c r="ED29" s="232">
        <f>IF(OR($C29="Non-Labour",$C29="Labour-related"),IF(Inputs!$GT29=$F$1,Inputs!ED29,$F29*N(AK29)),$F29*N(AK29)*avg_hrs)</f>
        <v>0</v>
      </c>
      <c r="EE29" s="232">
        <f>IF(OR($C29="Non-Labour",$C29="Labour-related"),IF(Inputs!$GT29=$F$1,Inputs!EE29,$F29*N(AL29)),$F29*N(AL29)*avg_hrs)</f>
        <v>0</v>
      </c>
      <c r="EF29" s="232">
        <f>IF(OR($C29="Non-Labour",$C29="Labour-related"),IF(Inputs!$GT29=$F$1,Inputs!EF29,$F29*N(AM29)),$F29*N(AM29)*avg_hrs)</f>
        <v>0</v>
      </c>
      <c r="EG29" s="232">
        <f>IF(OR($C29="Non-Labour",$C29="Labour-related"),IF(Inputs!$GT29=$F$1,Inputs!EG29,$F29*N(AN29)),$F29*N(AN29)*avg_hrs)</f>
        <v>0</v>
      </c>
      <c r="EH29" s="232">
        <f>IF(OR($C29="Non-Labour",$C29="Labour-related"),IF(Inputs!$GT29=$F$1,Inputs!EH29,$F29*N(AO29)),$F29*N(AO29)*avg_hrs)</f>
        <v>0</v>
      </c>
      <c r="EI29" s="232">
        <f>IF(OR($C29="Non-Labour",$C29="Labour-related"),IF(Inputs!$GT29=$F$1,Inputs!EI29,$F29*N(AP29)),$F29*N(AP29)*avg_hrs)</f>
        <v>0</v>
      </c>
      <c r="EJ29" s="232">
        <f>IF(OR($C29="Non-Labour",$C29="Labour-related"),IF(Inputs!$GT29=$F$1,Inputs!EJ29,$F29*N(AQ29)),$F29*N(AQ29)*avg_hrs)</f>
        <v>0</v>
      </c>
      <c r="EK29" s="232">
        <f>IF(OR($C29="Non-Labour",$C29="Labour-related"),IF(Inputs!$GT29=$F$1,Inputs!EK29,$F29*N(AR29)),$F29*N(AR29)*avg_hrs)</f>
        <v>0</v>
      </c>
      <c r="EL29" s="232">
        <f>IF(OR($C29="Non-Labour",$C29="Labour-related"),IF(Inputs!$GT29=$F$1,Inputs!EL29,$F29*N(AS29)),$F29*N(AS29)*avg_hrs)</f>
        <v>0</v>
      </c>
      <c r="EM29" s="232">
        <f>IF(OR($C29="Non-Labour",$C29="Labour-related"),IF(Inputs!$GT29=$F$1,Inputs!EM29,$F29*N(AT29)),$F29*N(AT29)*avg_hrs)</f>
        <v>0</v>
      </c>
      <c r="EN29" s="232">
        <f>IF(OR($C29="Non-Labour",$C29="Labour-related"),IF(Inputs!$GT29=$F$1,Inputs!EN29,$F29*N(AU29)),$F29*N(AU29)*avg_hrs)</f>
        <v>0</v>
      </c>
      <c r="EO29" s="232">
        <f>IF(OR($C29="Non-Labour",$C29="Labour-related"),IF(Inputs!$GT29=$F$1,Inputs!EO29,$F29*N(AV29)),$F29*N(AV29)*avg_hrs)</f>
        <v>0</v>
      </c>
      <c r="EP29" s="232">
        <f>IF(OR($C29="Non-Labour",$C29="Labour-related"),IF(Inputs!$GT29=$F$1,Inputs!EP29,$F29*N(AW29)),$F29*N(AW29)*avg_hrs)</f>
        <v>0</v>
      </c>
      <c r="EQ29" s="232">
        <f>IF(OR($C29="Non-Labour",$C29="Labour-related"),IF(Inputs!$GT29=$F$1,Inputs!EQ29,$F29*N(AX29)),$F29*N(AX29)*avg_hrs)</f>
        <v>0</v>
      </c>
      <c r="ER29" s="232">
        <f>IF(OR($C29="Non-Labour",$C29="Labour-related"),IF(Inputs!$GT29=$F$1,Inputs!ER29,$F29*N(AY29)),$F29*N(AY29)*avg_hrs)</f>
        <v>0</v>
      </c>
      <c r="ES29" s="232">
        <f>IF(OR($C29="Non-Labour",$C29="Labour-related"),IF(Inputs!$GT29=$F$1,Inputs!ES29,$F29*N(AZ29)),$F29*N(AZ29)*avg_hrs)</f>
        <v>0</v>
      </c>
      <c r="ET29" s="232">
        <f>IF(OR($C29="Non-Labour",$C29="Labour-related"),IF(Inputs!$GT29=$F$1,Inputs!ET29,$F29*N(BA29)),$F29*N(BA29)*avg_hrs)</f>
        <v>0</v>
      </c>
      <c r="EU29" s="232">
        <f>IF(OR($C29="Non-Labour",$C29="Labour-related"),IF(Inputs!$GT29=$F$1,Inputs!EU29,$F29*N(BB29)),$F29*N(BB29)*avg_hrs)</f>
        <v>0</v>
      </c>
      <c r="EV29" s="232">
        <f>IF(OR($C29="Non-Labour",$C29="Labour-related"),IF(Inputs!$GT29=$F$1,Inputs!EV29,$F29*N(BC29)),$F29*N(BC29)*avg_hrs)</f>
        <v>0</v>
      </c>
      <c r="EW29" s="232">
        <f>IF(OR($C29="Non-Labour",$C29="Labour-related"),IF(Inputs!$GT29=$F$1,Inputs!EW29,$F29*N(BD29)),$F29*N(BD29)*avg_hrs)</f>
        <v>0</v>
      </c>
      <c r="EX29" s="232">
        <f>IF(OR($C29="Non-Labour",$C29="Labour-related"),IF(Inputs!$GT29=$F$1,Inputs!EX29,$F29*N(BE29)),$F29*N(BE29)*avg_hrs)</f>
        <v>0</v>
      </c>
      <c r="EY29" s="232">
        <f>IF(OR($C29="Non-Labour",$C29="Labour-related"),IF(Inputs!$GT29=$F$1,Inputs!EY29,$F29*N(BF29)),$F29*N(BF29)*avg_hrs)</f>
        <v>0</v>
      </c>
      <c r="EZ29" s="232">
        <f>IF(OR($C29="Non-Labour",$C29="Labour-related"),IF(Inputs!$GT29=$F$1,Inputs!EZ29,$F29*N(BG29)),$F29*N(BG29)*avg_hrs)</f>
        <v>0</v>
      </c>
      <c r="FA29" s="232">
        <f>IF(OR($C29="Non-Labour",$C29="Labour-related"),IF(Inputs!$GT29=$F$1,Inputs!FA29,$F29*N(BH29)),$F29*N(BH29)*avg_hrs)</f>
        <v>0</v>
      </c>
      <c r="FB29" s="232">
        <f>IF(OR($C29="Non-Labour",$C29="Labour-related"),IF(Inputs!$GT29=$F$1,Inputs!FB29,$F29*N(BI29)),$F29*N(BI29)*avg_hrs)</f>
        <v>0</v>
      </c>
      <c r="FC29" s="232">
        <f>IF(OR($C29="Non-Labour",$C29="Labour-related"),IF(Inputs!$GT29=$F$1,Inputs!FC29,$F29*N(BJ29)),$F29*N(BJ29)*avg_hrs)</f>
        <v>0</v>
      </c>
      <c r="FD29" s="232">
        <f>IF(OR($C29="Non-Labour",$C29="Labour-related"),IF(Inputs!$GT29=$F$1,Inputs!FD29,$F29*N(BK29)),$F29*N(BK29)*avg_hrs)</f>
        <v>0</v>
      </c>
      <c r="FE29" s="232">
        <f>IF(OR($C29="Non-Labour",$C29="Labour-related"),IF(Inputs!$GT29=$F$1,Inputs!FE29,$F29*N(BL29)),$F29*N(BL29)*avg_hrs)</f>
        <v>0</v>
      </c>
      <c r="FF29" s="232">
        <f>IF(OR($C29="Non-Labour",$C29="Labour-related"),IF(Inputs!$GT29=$F$1,Inputs!FF29,$F29*N(BM29)),$F29*N(BM29)*avg_hrs)</f>
        <v>0</v>
      </c>
      <c r="FG29" s="232">
        <f>IF(OR($C29="Non-Labour",$C29="Labour-related"),IF(Inputs!$GT29=$F$1,Inputs!FG29,$F29*N(BN29)),$F29*N(BN29)*avg_hrs)</f>
        <v>0</v>
      </c>
      <c r="FH29" s="232">
        <f>IF(OR($C29="Non-Labour",$C29="Labour-related"),IF(Inputs!$GT29=$F$1,Inputs!FH29,$F29*N(BO29)),$F29*N(BO29)*avg_hrs)</f>
        <v>0</v>
      </c>
      <c r="FI29" s="232">
        <f>IF(OR($C29="Non-Labour",$C29="Labour-related"),IF(Inputs!$GT29=$F$1,Inputs!FI29,$F29*N(BP29)),$F29*N(BP29)*avg_hrs)</f>
        <v>0</v>
      </c>
      <c r="FJ29" s="232">
        <f>IF(OR($C29="Non-Labour",$C29="Labour-related"),IF(Inputs!$GT29=$F$1,Inputs!FJ29,$F29*N(BQ29)),$F29*N(BQ29)*avg_hrs)</f>
        <v>0</v>
      </c>
      <c r="FK29" s="232">
        <f>IF(OR($C29="Non-Labour",$C29="Labour-related"),IF(Inputs!$GT29=$F$1,Inputs!FK29,$F29*N(BR29)),$F29*N(BR29)*avg_hrs)</f>
        <v>0</v>
      </c>
      <c r="FL29" s="232">
        <f>IF(OR($C29="Non-Labour",$C29="Labour-related"),IF(Inputs!$GT29=$F$1,Inputs!FL29,$F29*N(BS29)),$F29*N(BS29)*avg_hrs)</f>
        <v>0</v>
      </c>
      <c r="FM29" s="232">
        <f>IF(OR($C29="Non-Labour",$C29="Labour-related"),IF(Inputs!$GT29=$F$1,Inputs!FM29,$F29*N(BT29)),$F29*N(BT29)*avg_hrs)</f>
        <v>0</v>
      </c>
      <c r="FN29" s="232">
        <f>IF(OR($C29="Non-Labour",$C29="Labour-related"),IF(Inputs!$GT29=$F$1,Inputs!FN29,$F29*N(BU29)),$F29*N(BU29)*avg_hrs)</f>
        <v>0</v>
      </c>
      <c r="FO29" s="232">
        <f>IF(OR($C29="Non-Labour",$C29="Labour-related"),IF(Inputs!$GT29=$F$1,Inputs!FO29,$F29*N(BV29)),$F29*N(BV29)*avg_hrs)</f>
        <v>0</v>
      </c>
      <c r="FP29" s="232">
        <f>IF(OR($C29="Non-Labour",$C29="Labour-related"),IF(Inputs!$GT29=$F$1,Inputs!FP29,$F29*N(BW29)),$F29*N(BW29)*avg_hrs)</f>
        <v>0</v>
      </c>
      <c r="FQ29" s="232">
        <f>IF(OR($C29="Non-Labour",$C29="Labour-related"),IF(Inputs!$GT29=$F$1,Inputs!FQ29,$F29*N(BX29)),$F29*N(BX29)*avg_hrs)</f>
        <v>0</v>
      </c>
      <c r="FR29" s="232">
        <f>IF(OR($C29="Non-Labour",$C29="Labour-related"),IF(Inputs!$GT29=$F$1,Inputs!FR29,$F29*N(BY29)),$F29*N(BY29)*avg_hrs)</f>
        <v>0</v>
      </c>
      <c r="FS29" s="232">
        <f>IF(OR($C29="Non-Labour",$C29="Labour-related"),IF(Inputs!$GT29=$F$1,Inputs!FS29,$F29*N(BZ29)),$F29*N(BZ29)*avg_hrs)</f>
        <v>0</v>
      </c>
      <c r="FT29" s="232">
        <f>IF(OR($C29="Non-Labour",$C29="Labour-related"),IF(Inputs!$GT29=$F$1,Inputs!FT29,$F29*N(CA29)),$F29*N(CA29)*avg_hrs)</f>
        <v>0</v>
      </c>
      <c r="FU29" s="232">
        <f>IF(OR($C29="Non-Labour",$C29="Labour-related"),IF(Inputs!$GT29=$F$1,Inputs!FU29,$F29*N(CB29)),$F29*N(CB29)*avg_hrs)</f>
        <v>4212.2441778405082</v>
      </c>
      <c r="FV29" s="232">
        <f>IF(OR($C29="Non-Labour",$C29="Labour-related"),IF(Inputs!$GT29=$F$1,Inputs!FV29,$F29*N(CC29)),$F29*N(CC29)*avg_hrs)</f>
        <v>4212.2441778405082</v>
      </c>
      <c r="FW29" s="232">
        <f>IF(OR($C29="Non-Labour",$C29="Labour-related"),IF(Inputs!$GT29=$F$1,Inputs!FW29,$F29*N(CD29)),$F29*N(CD29)*avg_hrs)</f>
        <v>4212.2441778405082</v>
      </c>
      <c r="FX29" s="232">
        <f>IF(OR($C29="Non-Labour",$C29="Labour-related"),IF(Inputs!$GT29=$F$1,Inputs!FX29,$F29*N(CE29)),$F29*N(CE29)*avg_hrs)</f>
        <v>4212.2441778405082</v>
      </c>
      <c r="FY29" s="232">
        <f>IF(OR($C29="Non-Labour",$C29="Labour-related"),IF(Inputs!$GT29=$F$1,Inputs!FY29,$F29*N(CF29)),$F29*N(CF29)*avg_hrs)</f>
        <v>4212.2441778405082</v>
      </c>
      <c r="FZ29" s="232">
        <f>IF(OR($C29="Non-Labour",$C29="Labour-related"),IF(Inputs!$GT29=$F$1,Inputs!FZ29,$F29*N(CG29)),$F29*N(CG29)*avg_hrs)</f>
        <v>4212.2441778405082</v>
      </c>
      <c r="GA29" s="232">
        <f>IF(OR($C29="Non-Labour",$C29="Labour-related"),IF(Inputs!$GT29=$F$1,Inputs!GA29,$F29*N(CH29)),$F29*N(CH29)*avg_hrs)</f>
        <v>4212.2441778405082</v>
      </c>
      <c r="GB29" s="232">
        <f>IF(OR($C29="Non-Labour",$C29="Labour-related"),IF(Inputs!$GT29=$F$1,Inputs!GB29,$F29*N(CI29)),$F29*N(CI29)*avg_hrs)</f>
        <v>4212.2441778405082</v>
      </c>
      <c r="GC29" s="232">
        <f>IF(OR($C29="Non-Labour",$C29="Labour-related"),IF(Inputs!$GT29=$F$1,Inputs!GC29,$F29*N(CJ29)),$F29*N(CJ29)*avg_hrs)</f>
        <v>4212.2441778405082</v>
      </c>
      <c r="GD29" s="232">
        <f>IF(OR($C29="Non-Labour",$C29="Labour-related"),IF(Inputs!$GT29=$F$1,Inputs!GD29,$F29*N(CK29)),$F29*N(CK29)*avg_hrs)</f>
        <v>4212.2441778405082</v>
      </c>
      <c r="GE29" s="232">
        <f>IF(OR($C29="Non-Labour",$C29="Labour-related"),IF(Inputs!$GT29=$F$1,Inputs!GE29,$F29*N(CL29)),$F29*N(CL29)*avg_hrs)</f>
        <v>4212.2441778405082</v>
      </c>
      <c r="GF29" s="232">
        <f>IF(OR($C29="Non-Labour",$C29="Labour-related"),IF(Inputs!$GT29=$F$1,Inputs!GF29,$F29*N(CM29)),$F29*N(CM29)*avg_hrs)</f>
        <v>4212.2441778405082</v>
      </c>
      <c r="GG29" s="232">
        <f>IF(OR($C29="Non-Labour",$C29="Labour-related"),IF(Inputs!$GT29=$F$1,Inputs!GG29,$F29*N(CN29)),$F29*N(CN29)*avg_hrs)</f>
        <v>0</v>
      </c>
      <c r="GH29" s="232">
        <f>IF(OR($C29="Non-Labour",$C29="Labour-related"),IF(Inputs!$GT29=$F$1,Inputs!GH29,$F29*N(CO29)),$F29*N(CO29)*avg_hrs)</f>
        <v>0</v>
      </c>
      <c r="GI29" s="232">
        <f>IF(OR($C29="Non-Labour",$C29="Labour-related"),IF(Inputs!$GT29=$F$1,Inputs!GI29,$F29*N(CP29)),$F29*N(CP29)*avg_hrs)</f>
        <v>0</v>
      </c>
      <c r="GJ29" s="232">
        <f>IF(OR($C29="Non-Labour",$C29="Labour-related"),IF(Inputs!$GT29=$F$1,Inputs!GJ29,$F29*N(CQ29)),$F29*N(CQ29)*avg_hrs)</f>
        <v>0</v>
      </c>
      <c r="GK29" s="232">
        <f>IF(OR($C29="Non-Labour",$C29="Labour-related"),IF(Inputs!$GT29=$F$1,Inputs!GK29,$F29*N(CR29)),$F29*N(CR29)*avg_hrs)</f>
        <v>0</v>
      </c>
      <c r="GL29" s="232">
        <f>IF(OR($C29="Non-Labour",$C29="Labour-related"),IF(Inputs!$GT29=$F$1,Inputs!GL29,$F29*N(CS29)),$F29*N(CS29)*avg_hrs)</f>
        <v>0</v>
      </c>
      <c r="GM29" s="232">
        <f>IF(OR($C29="Non-Labour",$C29="Labour-related"),IF(Inputs!$GT29=$F$1,Inputs!GM29,$F29*N(CT29)),$F29*N(CT29)*avg_hrs)</f>
        <v>0</v>
      </c>
      <c r="GN29" s="232">
        <f>IF(OR($C29="Non-Labour",$C29="Labour-related"),IF(Inputs!$GT29=$F$1,Inputs!GN29,$F29*N(CU29)),$F29*N(CU29)*avg_hrs)</f>
        <v>0</v>
      </c>
      <c r="GO29" s="232">
        <f>IF(OR($C29="Non-Labour",$C29="Labour-related"),IF(Inputs!$GT29=$F$1,Inputs!GO29,$F29*N(CV29)),$F29*N(CV29)*avg_hrs)</f>
        <v>0</v>
      </c>
      <c r="GP29" s="232">
        <f>IF(OR($C29="Non-Labour",$C29="Labour-related"),IF(Inputs!$GT29=$F$1,Inputs!GP29,$F29*N(CW29)),$F29*N(CW29)*avg_hrs)</f>
        <v>0</v>
      </c>
      <c r="GQ29" s="232">
        <f>IF(OR($C29="Non-Labour",$C29="Labour-related"),IF(Inputs!$GT29=$F$1,Inputs!GQ29,$F29*N(CX29)),$F29*N(CX29)*avg_hrs)</f>
        <v>0</v>
      </c>
      <c r="GR29" s="232">
        <f>IF(OR($C29="Non-Labour",$C29="Labour-related"),IF(Inputs!$GT29=$F$1,Inputs!GR29,$F29*N(CY29)),$F29*N(CY29)*avg_hrs)</f>
        <v>0</v>
      </c>
      <c r="GT29" s="120" t="s">
        <v>207</v>
      </c>
      <c r="GU29" s="272"/>
      <c r="GV29" s="272"/>
      <c r="GW29" s="272"/>
      <c r="GX29" s="232">
        <f t="shared" si="7"/>
        <v>0</v>
      </c>
      <c r="GY29" s="232">
        <f t="shared" si="7"/>
        <v>0</v>
      </c>
      <c r="GZ29" s="232">
        <f t="shared" si="7"/>
        <v>0</v>
      </c>
      <c r="HA29" s="232">
        <f t="shared" si="6"/>
        <v>0</v>
      </c>
      <c r="HB29" s="232">
        <f t="shared" si="8"/>
        <v>0</v>
      </c>
      <c r="HC29" s="232">
        <f t="shared" si="8"/>
        <v>0</v>
      </c>
      <c r="HD29" s="232">
        <f t="shared" si="8"/>
        <v>50546.930134086084</v>
      </c>
      <c r="HE29" s="232">
        <f t="shared" si="8"/>
        <v>0</v>
      </c>
      <c r="HF29" s="232">
        <f t="shared" si="5"/>
        <v>50546.930134086084</v>
      </c>
    </row>
    <row r="30" spans="1:214" hidden="1" x14ac:dyDescent="0.2">
      <c r="A30" s="120" t="str">
        <f>Inputs!A30</f>
        <v>Delivery</v>
      </c>
      <c r="B30" s="120" t="str">
        <f>Inputs!B30</f>
        <v>Project Director</v>
      </c>
      <c r="C30" s="120" t="str">
        <f>Inputs!C30</f>
        <v>Internal Labour</v>
      </c>
      <c r="D30" s="120" t="str">
        <f>Inputs!D30</f>
        <v>Close-Out</v>
      </c>
      <c r="E30" s="120" t="str">
        <f>Inputs!E30</f>
        <v>Project Manager - Senior (Network Projects)</v>
      </c>
      <c r="F30" s="259">
        <f>IF(Inputs!$GT30=$F$1,Inputs!F30,
CHOOSE(MATCH(Inputs!$GT30,'Key assumptions'!$E$117:$E$119,0),'Key assumptions'!$H$117,'Key assumptions'!$H$118,'Key assumptions'!$H$119)*Inputs!F30)</f>
        <v>305.35199204892962</v>
      </c>
      <c r="G30" s="259">
        <f>IF(Inputs!$GT30=$F$1,Inputs!G30,
CHOOSE(MATCH(Inputs!$GT30,'Key assumptions'!$E$117:$E$119,0),'Key assumptions'!$H$117,'Key assumptions'!$H$118,'Key assumptions'!$H$119)*Inputs!G30)</f>
        <v>0</v>
      </c>
      <c r="H30" s="231">
        <f>Inputs!H30</f>
        <v>0</v>
      </c>
      <c r="I30" s="231">
        <f>Inputs!I30</f>
        <v>0</v>
      </c>
      <c r="J30" s="231">
        <f>Inputs!J30</f>
        <v>0</v>
      </c>
      <c r="K30" s="231">
        <f>Inputs!K30</f>
        <v>0</v>
      </c>
      <c r="L30" s="231">
        <f>Inputs!L30</f>
        <v>0</v>
      </c>
      <c r="M30" s="231">
        <f>Inputs!M30</f>
        <v>0</v>
      </c>
      <c r="N30" s="231">
        <f>Inputs!N30</f>
        <v>0</v>
      </c>
      <c r="O30" s="231">
        <f>Inputs!O30</f>
        <v>0</v>
      </c>
      <c r="P30" s="231">
        <f>Inputs!P30</f>
        <v>0</v>
      </c>
      <c r="Q30" s="231">
        <f>Inputs!Q30</f>
        <v>0</v>
      </c>
      <c r="R30" s="231">
        <f>Inputs!R30</f>
        <v>0</v>
      </c>
      <c r="S30" s="231">
        <f>Inputs!S30</f>
        <v>0</v>
      </c>
      <c r="T30" s="231">
        <f>Inputs!T30</f>
        <v>0</v>
      </c>
      <c r="U30" s="231">
        <f>Inputs!U30</f>
        <v>0</v>
      </c>
      <c r="V30" s="231">
        <f>Inputs!V30</f>
        <v>0</v>
      </c>
      <c r="W30" s="231">
        <f>Inputs!W30</f>
        <v>0</v>
      </c>
      <c r="X30" s="231">
        <f>Inputs!X30</f>
        <v>0</v>
      </c>
      <c r="Y30" s="231">
        <f>Inputs!Y30</f>
        <v>0</v>
      </c>
      <c r="Z30" s="231">
        <f>Inputs!Z30</f>
        <v>0</v>
      </c>
      <c r="AA30" s="231">
        <f>Inputs!AA30</f>
        <v>0</v>
      </c>
      <c r="AB30" s="231">
        <f>Inputs!AB30</f>
        <v>0</v>
      </c>
      <c r="AC30" s="231">
        <f>Inputs!AC30</f>
        <v>0</v>
      </c>
      <c r="AD30" s="231">
        <f>Inputs!AD30</f>
        <v>0</v>
      </c>
      <c r="AE30" s="231">
        <f>Inputs!AE30</f>
        <v>0</v>
      </c>
      <c r="AF30" s="231">
        <f>Inputs!AF30</f>
        <v>0</v>
      </c>
      <c r="AG30" s="231">
        <f>Inputs!AG30</f>
        <v>0</v>
      </c>
      <c r="AH30" s="231">
        <f>Inputs!AH30</f>
        <v>0</v>
      </c>
      <c r="AI30" s="231">
        <f>Inputs!AI30</f>
        <v>0</v>
      </c>
      <c r="AJ30" s="231">
        <f>Inputs!AJ30</f>
        <v>0</v>
      </c>
      <c r="AK30" s="231">
        <f>Inputs!AK30</f>
        <v>0</v>
      </c>
      <c r="AL30" s="231">
        <f>Inputs!AL30</f>
        <v>0</v>
      </c>
      <c r="AM30" s="231">
        <f>Inputs!AM30</f>
        <v>0</v>
      </c>
      <c r="AN30" s="231">
        <f>Inputs!AN30</f>
        <v>0</v>
      </c>
      <c r="AO30" s="231">
        <f>Inputs!AO30</f>
        <v>0</v>
      </c>
      <c r="AP30" s="231">
        <f>Inputs!AP30</f>
        <v>0</v>
      </c>
      <c r="AQ30" s="231">
        <f>Inputs!AQ30</f>
        <v>0</v>
      </c>
      <c r="AR30" s="231">
        <f>Inputs!AR30</f>
        <v>0</v>
      </c>
      <c r="AS30" s="231">
        <f>Inputs!AS30</f>
        <v>0</v>
      </c>
      <c r="AT30" s="231">
        <f>Inputs!AT30</f>
        <v>0</v>
      </c>
      <c r="AU30" s="231">
        <f>Inputs!AU30</f>
        <v>0</v>
      </c>
      <c r="AV30" s="231">
        <f>Inputs!AV30</f>
        <v>0</v>
      </c>
      <c r="AW30" s="231">
        <f>Inputs!AW30</f>
        <v>0</v>
      </c>
      <c r="AX30" s="231">
        <f>Inputs!AX30</f>
        <v>0</v>
      </c>
      <c r="AY30" s="231">
        <f>Inputs!AY30</f>
        <v>0</v>
      </c>
      <c r="AZ30" s="231">
        <f>Inputs!AZ30</f>
        <v>0</v>
      </c>
      <c r="BA30" s="231">
        <f>Inputs!BA30</f>
        <v>0</v>
      </c>
      <c r="BB30" s="231">
        <f>Inputs!BB30</f>
        <v>0</v>
      </c>
      <c r="BC30" s="231">
        <f>Inputs!BC30</f>
        <v>0</v>
      </c>
      <c r="BD30" s="231">
        <f>Inputs!BD30</f>
        <v>0</v>
      </c>
      <c r="BE30" s="231">
        <f>Inputs!BE30</f>
        <v>0</v>
      </c>
      <c r="BF30" s="231">
        <f>Inputs!BF30</f>
        <v>0</v>
      </c>
      <c r="BG30" s="231">
        <f>Inputs!BG30</f>
        <v>0</v>
      </c>
      <c r="BH30" s="231">
        <f>Inputs!BH30</f>
        <v>0</v>
      </c>
      <c r="BI30" s="231">
        <f>Inputs!BI30</f>
        <v>0</v>
      </c>
      <c r="BJ30" s="231">
        <f>Inputs!BJ30</f>
        <v>0</v>
      </c>
      <c r="BK30" s="231">
        <f>Inputs!BK30</f>
        <v>0</v>
      </c>
      <c r="BL30" s="231">
        <f>Inputs!BL30</f>
        <v>0</v>
      </c>
      <c r="BM30" s="231">
        <f>Inputs!BM30</f>
        <v>0</v>
      </c>
      <c r="BN30" s="231">
        <f>Inputs!BN30</f>
        <v>0</v>
      </c>
      <c r="BO30" s="231">
        <f>Inputs!BO30</f>
        <v>0</v>
      </c>
      <c r="BP30" s="231">
        <f>Inputs!BP30</f>
        <v>0.15384615384615385</v>
      </c>
      <c r="BQ30" s="231">
        <f>Inputs!BQ30</f>
        <v>0.15384615384615385</v>
      </c>
      <c r="BR30" s="231">
        <f>Inputs!BR30</f>
        <v>0.15384615384615385</v>
      </c>
      <c r="BS30" s="231">
        <f>Inputs!BS30</f>
        <v>0.15384615384615385</v>
      </c>
      <c r="BT30" s="231">
        <f>Inputs!BT30</f>
        <v>0.15384615384615385</v>
      </c>
      <c r="BU30" s="231">
        <f>Inputs!BU30</f>
        <v>0.15384615384615385</v>
      </c>
      <c r="BV30" s="231">
        <f>Inputs!BV30</f>
        <v>0.15384615384615385</v>
      </c>
      <c r="BW30" s="231">
        <f>Inputs!BW30</f>
        <v>0.15384615384615385</v>
      </c>
      <c r="BX30" s="231">
        <f>Inputs!BX30</f>
        <v>0.15384615384615385</v>
      </c>
      <c r="BY30" s="231">
        <f>Inputs!BY30</f>
        <v>0.15384615384615385</v>
      </c>
      <c r="BZ30" s="231">
        <f>Inputs!BZ30</f>
        <v>0.15384615384615385</v>
      </c>
      <c r="CA30" s="231">
        <f>Inputs!CA30</f>
        <v>0.15384615384615385</v>
      </c>
      <c r="CB30" s="231">
        <f>Inputs!CB30</f>
        <v>7.6923076923076927E-2</v>
      </c>
      <c r="CC30" s="231">
        <f>Inputs!CC30</f>
        <v>7.6923076923076927E-2</v>
      </c>
      <c r="CD30" s="231">
        <f>Inputs!CD30</f>
        <v>7.6923076923076927E-2</v>
      </c>
      <c r="CE30" s="231">
        <f>Inputs!CE30</f>
        <v>7.6923076923076927E-2</v>
      </c>
      <c r="CF30" s="231">
        <f>Inputs!CF30</f>
        <v>7.6923076923076927E-2</v>
      </c>
      <c r="CG30" s="231">
        <f>Inputs!CG30</f>
        <v>7.6923076923076927E-2</v>
      </c>
      <c r="CH30" s="231">
        <f>Inputs!CH30</f>
        <v>7.6923076923076927E-2</v>
      </c>
      <c r="CI30" s="231">
        <f>Inputs!CI30</f>
        <v>7.6923076923076927E-2</v>
      </c>
      <c r="CJ30" s="231">
        <f>Inputs!CJ30</f>
        <v>7.6923076923076927E-2</v>
      </c>
      <c r="CK30" s="231">
        <f>Inputs!CK30</f>
        <v>7.6923076923076927E-2</v>
      </c>
      <c r="CL30" s="231">
        <f>Inputs!CL30</f>
        <v>7.6923076923076927E-2</v>
      </c>
      <c r="CM30" s="231">
        <f>Inputs!CM30</f>
        <v>7.6923076923076927E-2</v>
      </c>
      <c r="CN30" s="231">
        <f>Inputs!CN30</f>
        <v>0</v>
      </c>
      <c r="CO30" s="231">
        <f>Inputs!CO30</f>
        <v>0</v>
      </c>
      <c r="CP30" s="231">
        <f>Inputs!CP30</f>
        <v>0</v>
      </c>
      <c r="CQ30" s="231">
        <f>Inputs!CQ30</f>
        <v>0</v>
      </c>
      <c r="CR30" s="231">
        <f>Inputs!CR30</f>
        <v>0</v>
      </c>
      <c r="CS30" s="231">
        <f>Inputs!CS30</f>
        <v>0</v>
      </c>
      <c r="CT30" s="231">
        <f>Inputs!CT30</f>
        <v>0</v>
      </c>
      <c r="CU30" s="231">
        <f>Inputs!CU30</f>
        <v>0</v>
      </c>
      <c r="CV30" s="231">
        <f>Inputs!CV30</f>
        <v>0</v>
      </c>
      <c r="CW30" s="231">
        <f>Inputs!CW30</f>
        <v>0</v>
      </c>
      <c r="CX30" s="231">
        <f>Inputs!CX30</f>
        <v>0</v>
      </c>
      <c r="CY30" s="231">
        <f>Inputs!CY30</f>
        <v>0</v>
      </c>
      <c r="DA30" s="232">
        <f>IF(OR($C30="Non-Labour",$C30="Labour-related"),IF(Inputs!$GT30=$F$1,Inputs!DA30,$F30*N(H30)),$F30*N(H30)*avg_hrs)</f>
        <v>0</v>
      </c>
      <c r="DB30" s="232">
        <f>IF(OR($C30="Non-Labour",$C30="Labour-related"),IF(Inputs!$GT30=$F$1,Inputs!DB30,$F30*N(I30)),$F30*N(I30)*avg_hrs)</f>
        <v>0</v>
      </c>
      <c r="DC30" s="232">
        <f>IF(OR($C30="Non-Labour",$C30="Labour-related"),IF(Inputs!$GT30=$F$1,Inputs!DC30,$F30*N(J30)),$F30*N(J30)*avg_hrs)</f>
        <v>0</v>
      </c>
      <c r="DD30" s="232">
        <f>IF(OR($C30="Non-Labour",$C30="Labour-related"),IF(Inputs!$GT30=$F$1,Inputs!DD30,$F30*N(K30)),$F30*N(K30)*avg_hrs)</f>
        <v>0</v>
      </c>
      <c r="DE30" s="232">
        <f>IF(OR($C30="Non-Labour",$C30="Labour-related"),IF(Inputs!$GT30=$F$1,Inputs!DE30,$F30*N(L30)),$F30*N(L30)*avg_hrs)</f>
        <v>0</v>
      </c>
      <c r="DF30" s="232">
        <f>IF(OR($C30="Non-Labour",$C30="Labour-related"),IF(Inputs!$GT30=$F$1,Inputs!DF30,$F30*N(M30)),$F30*N(M30)*avg_hrs)</f>
        <v>0</v>
      </c>
      <c r="DG30" s="232">
        <f>IF(OR($C30="Non-Labour",$C30="Labour-related"),IF(Inputs!$GT30=$F$1,Inputs!DG30,$F30*N(N30)),$F30*N(N30)*avg_hrs)</f>
        <v>0</v>
      </c>
      <c r="DH30" s="232">
        <f>IF(OR($C30="Non-Labour",$C30="Labour-related"),IF(Inputs!$GT30=$F$1,Inputs!DH30,$F30*N(O30)),$F30*N(O30)*avg_hrs)</f>
        <v>0</v>
      </c>
      <c r="DI30" s="232">
        <f>IF(OR($C30="Non-Labour",$C30="Labour-related"),IF(Inputs!$GT30=$F$1,Inputs!DI30,$F30*N(P30)),$F30*N(P30)*avg_hrs)</f>
        <v>0</v>
      </c>
      <c r="DJ30" s="232">
        <f>IF(OR($C30="Non-Labour",$C30="Labour-related"),IF(Inputs!$GT30=$F$1,Inputs!DJ30,$F30*N(Q30)),$F30*N(Q30)*avg_hrs)</f>
        <v>0</v>
      </c>
      <c r="DK30" s="232">
        <f>IF(OR($C30="Non-Labour",$C30="Labour-related"),IF(Inputs!$GT30=$F$1,Inputs!DK30,$F30*N(R30)),$F30*N(R30)*avg_hrs)</f>
        <v>0</v>
      </c>
      <c r="DL30" s="232">
        <f>IF(OR($C30="Non-Labour",$C30="Labour-related"),IF(Inputs!$GT30=$F$1,Inputs!DL30,$F30*N(S30)),$F30*N(S30)*avg_hrs)</f>
        <v>0</v>
      </c>
      <c r="DM30" s="232">
        <f>IF(OR($C30="Non-Labour",$C30="Labour-related"),IF(Inputs!$GT30=$F$1,Inputs!DM30,$F30*N(T30)),$F30*N(T30)*avg_hrs)</f>
        <v>0</v>
      </c>
      <c r="DN30" s="232">
        <f>IF(OR($C30="Non-Labour",$C30="Labour-related"),IF(Inputs!$GT30=$F$1,Inputs!DN30,$F30*N(U30)),$F30*N(U30)*avg_hrs)</f>
        <v>0</v>
      </c>
      <c r="DO30" s="232">
        <f>IF(OR($C30="Non-Labour",$C30="Labour-related"),IF(Inputs!$GT30=$F$1,Inputs!DO30,$F30*N(V30)),$F30*N(V30)*avg_hrs)</f>
        <v>0</v>
      </c>
      <c r="DP30" s="232">
        <f>IF(OR($C30="Non-Labour",$C30="Labour-related"),IF(Inputs!$GT30=$F$1,Inputs!DP30,$F30*N(W30)),$F30*N(W30)*avg_hrs)</f>
        <v>0</v>
      </c>
      <c r="DQ30" s="232">
        <f>IF(OR($C30="Non-Labour",$C30="Labour-related"),IF(Inputs!$GT30=$F$1,Inputs!DQ30,$F30*N(X30)),$F30*N(X30)*avg_hrs)</f>
        <v>0</v>
      </c>
      <c r="DR30" s="232">
        <f>IF(OR($C30="Non-Labour",$C30="Labour-related"),IF(Inputs!$GT30=$F$1,Inputs!DR30,$F30*N(Y30)),$F30*N(Y30)*avg_hrs)</f>
        <v>0</v>
      </c>
      <c r="DS30" s="232">
        <f>IF(OR($C30="Non-Labour",$C30="Labour-related"),IF(Inputs!$GT30=$F$1,Inputs!DS30,$F30*N(Z30)),$F30*N(Z30)*avg_hrs)</f>
        <v>0</v>
      </c>
      <c r="DT30" s="232">
        <f>IF(OR($C30="Non-Labour",$C30="Labour-related"),IF(Inputs!$GT30=$F$1,Inputs!DT30,$F30*N(AA30)),$F30*N(AA30)*avg_hrs)</f>
        <v>0</v>
      </c>
      <c r="DU30" s="232">
        <f>IF(OR($C30="Non-Labour",$C30="Labour-related"),IF(Inputs!$GT30=$F$1,Inputs!DU30,$F30*N(AB30)),$F30*N(AB30)*avg_hrs)</f>
        <v>0</v>
      </c>
      <c r="DV30" s="232">
        <f>IF(OR($C30="Non-Labour",$C30="Labour-related"),IF(Inputs!$GT30=$F$1,Inputs!DV30,$F30*N(AC30)),$F30*N(AC30)*avg_hrs)</f>
        <v>0</v>
      </c>
      <c r="DW30" s="232">
        <f>IF(OR($C30="Non-Labour",$C30="Labour-related"),IF(Inputs!$GT30=$F$1,Inputs!DW30,$F30*N(AD30)),$F30*N(AD30)*avg_hrs)</f>
        <v>0</v>
      </c>
      <c r="DX30" s="232">
        <f>IF(OR($C30="Non-Labour",$C30="Labour-related"),IF(Inputs!$GT30=$F$1,Inputs!DX30,$F30*N(AE30)),$F30*N(AE30)*avg_hrs)</f>
        <v>0</v>
      </c>
      <c r="DY30" s="232">
        <f>IF(OR($C30="Non-Labour",$C30="Labour-related"),IF(Inputs!$GT30=$F$1,Inputs!DY30,$F30*N(AF30)),$F30*N(AF30)*avg_hrs)</f>
        <v>0</v>
      </c>
      <c r="DZ30" s="232">
        <f>IF(OR($C30="Non-Labour",$C30="Labour-related"),IF(Inputs!$GT30=$F$1,Inputs!DZ30,$F30*N(AG30)),$F30*N(AG30)*avg_hrs)</f>
        <v>0</v>
      </c>
      <c r="EA30" s="232">
        <f>IF(OR($C30="Non-Labour",$C30="Labour-related"),IF(Inputs!$GT30=$F$1,Inputs!EA30,$F30*N(AH30)),$F30*N(AH30)*avg_hrs)</f>
        <v>0</v>
      </c>
      <c r="EB30" s="232">
        <f>IF(OR($C30="Non-Labour",$C30="Labour-related"),IF(Inputs!$GT30=$F$1,Inputs!EB30,$F30*N(AI30)),$F30*N(AI30)*avg_hrs)</f>
        <v>0</v>
      </c>
      <c r="EC30" s="232">
        <f>IF(OR($C30="Non-Labour",$C30="Labour-related"),IF(Inputs!$GT30=$F$1,Inputs!EC30,$F30*N(AJ30)),$F30*N(AJ30)*avg_hrs)</f>
        <v>0</v>
      </c>
      <c r="ED30" s="232">
        <f>IF(OR($C30="Non-Labour",$C30="Labour-related"),IF(Inputs!$GT30=$F$1,Inputs!ED30,$F30*N(AK30)),$F30*N(AK30)*avg_hrs)</f>
        <v>0</v>
      </c>
      <c r="EE30" s="232">
        <f>IF(OR($C30="Non-Labour",$C30="Labour-related"),IF(Inputs!$GT30=$F$1,Inputs!EE30,$F30*N(AL30)),$F30*N(AL30)*avg_hrs)</f>
        <v>0</v>
      </c>
      <c r="EF30" s="232">
        <f>IF(OR($C30="Non-Labour",$C30="Labour-related"),IF(Inputs!$GT30=$F$1,Inputs!EF30,$F30*N(AM30)),$F30*N(AM30)*avg_hrs)</f>
        <v>0</v>
      </c>
      <c r="EG30" s="232">
        <f>IF(OR($C30="Non-Labour",$C30="Labour-related"),IF(Inputs!$GT30=$F$1,Inputs!EG30,$F30*N(AN30)),$F30*N(AN30)*avg_hrs)</f>
        <v>0</v>
      </c>
      <c r="EH30" s="232">
        <f>IF(OR($C30="Non-Labour",$C30="Labour-related"),IF(Inputs!$GT30=$F$1,Inputs!EH30,$F30*N(AO30)),$F30*N(AO30)*avg_hrs)</f>
        <v>0</v>
      </c>
      <c r="EI30" s="232">
        <f>IF(OR($C30="Non-Labour",$C30="Labour-related"),IF(Inputs!$GT30=$F$1,Inputs!EI30,$F30*N(AP30)),$F30*N(AP30)*avg_hrs)</f>
        <v>0</v>
      </c>
      <c r="EJ30" s="232">
        <f>IF(OR($C30="Non-Labour",$C30="Labour-related"),IF(Inputs!$GT30=$F$1,Inputs!EJ30,$F30*N(AQ30)),$F30*N(AQ30)*avg_hrs)</f>
        <v>0</v>
      </c>
      <c r="EK30" s="232">
        <f>IF(OR($C30="Non-Labour",$C30="Labour-related"),IF(Inputs!$GT30=$F$1,Inputs!EK30,$F30*N(AR30)),$F30*N(AR30)*avg_hrs)</f>
        <v>0</v>
      </c>
      <c r="EL30" s="232">
        <f>IF(OR($C30="Non-Labour",$C30="Labour-related"),IF(Inputs!$GT30=$F$1,Inputs!EL30,$F30*N(AS30)),$F30*N(AS30)*avg_hrs)</f>
        <v>0</v>
      </c>
      <c r="EM30" s="232">
        <f>IF(OR($C30="Non-Labour",$C30="Labour-related"),IF(Inputs!$GT30=$F$1,Inputs!EM30,$F30*N(AT30)),$F30*N(AT30)*avg_hrs)</f>
        <v>0</v>
      </c>
      <c r="EN30" s="232">
        <f>IF(OR($C30="Non-Labour",$C30="Labour-related"),IF(Inputs!$GT30=$F$1,Inputs!EN30,$F30*N(AU30)),$F30*N(AU30)*avg_hrs)</f>
        <v>0</v>
      </c>
      <c r="EO30" s="232">
        <f>IF(OR($C30="Non-Labour",$C30="Labour-related"),IF(Inputs!$GT30=$F$1,Inputs!EO30,$F30*N(AV30)),$F30*N(AV30)*avg_hrs)</f>
        <v>0</v>
      </c>
      <c r="EP30" s="232">
        <f>IF(OR($C30="Non-Labour",$C30="Labour-related"),IF(Inputs!$GT30=$F$1,Inputs!EP30,$F30*N(AW30)),$F30*N(AW30)*avg_hrs)</f>
        <v>0</v>
      </c>
      <c r="EQ30" s="232">
        <f>IF(OR($C30="Non-Labour",$C30="Labour-related"),IF(Inputs!$GT30=$F$1,Inputs!EQ30,$F30*N(AX30)),$F30*N(AX30)*avg_hrs)</f>
        <v>0</v>
      </c>
      <c r="ER30" s="232">
        <f>IF(OR($C30="Non-Labour",$C30="Labour-related"),IF(Inputs!$GT30=$F$1,Inputs!ER30,$F30*N(AY30)),$F30*N(AY30)*avg_hrs)</f>
        <v>0</v>
      </c>
      <c r="ES30" s="232">
        <f>IF(OR($C30="Non-Labour",$C30="Labour-related"),IF(Inputs!$GT30=$F$1,Inputs!ES30,$F30*N(AZ30)),$F30*N(AZ30)*avg_hrs)</f>
        <v>0</v>
      </c>
      <c r="ET30" s="232">
        <f>IF(OR($C30="Non-Labour",$C30="Labour-related"),IF(Inputs!$GT30=$F$1,Inputs!ET30,$F30*N(BA30)),$F30*N(BA30)*avg_hrs)</f>
        <v>0</v>
      </c>
      <c r="EU30" s="232">
        <f>IF(OR($C30="Non-Labour",$C30="Labour-related"),IF(Inputs!$GT30=$F$1,Inputs!EU30,$F30*N(BB30)),$F30*N(BB30)*avg_hrs)</f>
        <v>0</v>
      </c>
      <c r="EV30" s="232">
        <f>IF(OR($C30="Non-Labour",$C30="Labour-related"),IF(Inputs!$GT30=$F$1,Inputs!EV30,$F30*N(BC30)),$F30*N(BC30)*avg_hrs)</f>
        <v>0</v>
      </c>
      <c r="EW30" s="232">
        <f>IF(OR($C30="Non-Labour",$C30="Labour-related"),IF(Inputs!$GT30=$F$1,Inputs!EW30,$F30*N(BD30)),$F30*N(BD30)*avg_hrs)</f>
        <v>0</v>
      </c>
      <c r="EX30" s="232">
        <f>IF(OR($C30="Non-Labour",$C30="Labour-related"),IF(Inputs!$GT30=$F$1,Inputs!EX30,$F30*N(BE30)),$F30*N(BE30)*avg_hrs)</f>
        <v>0</v>
      </c>
      <c r="EY30" s="232">
        <f>IF(OR($C30="Non-Labour",$C30="Labour-related"),IF(Inputs!$GT30=$F$1,Inputs!EY30,$F30*N(BF30)),$F30*N(BF30)*avg_hrs)</f>
        <v>0</v>
      </c>
      <c r="EZ30" s="232">
        <f>IF(OR($C30="Non-Labour",$C30="Labour-related"),IF(Inputs!$GT30=$F$1,Inputs!EZ30,$F30*N(BG30)),$F30*N(BG30)*avg_hrs)</f>
        <v>0</v>
      </c>
      <c r="FA30" s="232">
        <f>IF(OR($C30="Non-Labour",$C30="Labour-related"),IF(Inputs!$GT30=$F$1,Inputs!FA30,$F30*N(BH30)),$F30*N(BH30)*avg_hrs)</f>
        <v>0</v>
      </c>
      <c r="FB30" s="232">
        <f>IF(OR($C30="Non-Labour",$C30="Labour-related"),IF(Inputs!$GT30=$F$1,Inputs!FB30,$F30*N(BI30)),$F30*N(BI30)*avg_hrs)</f>
        <v>0</v>
      </c>
      <c r="FC30" s="232">
        <f>IF(OR($C30="Non-Labour",$C30="Labour-related"),IF(Inputs!$GT30=$F$1,Inputs!FC30,$F30*N(BJ30)),$F30*N(BJ30)*avg_hrs)</f>
        <v>0</v>
      </c>
      <c r="FD30" s="232">
        <f>IF(OR($C30="Non-Labour",$C30="Labour-related"),IF(Inputs!$GT30=$F$1,Inputs!FD30,$F30*N(BK30)),$F30*N(BK30)*avg_hrs)</f>
        <v>0</v>
      </c>
      <c r="FE30" s="232">
        <f>IF(OR($C30="Non-Labour",$C30="Labour-related"),IF(Inputs!$GT30=$F$1,Inputs!FE30,$F30*N(BL30)),$F30*N(BL30)*avg_hrs)</f>
        <v>0</v>
      </c>
      <c r="FF30" s="232">
        <f>IF(OR($C30="Non-Labour",$C30="Labour-related"),IF(Inputs!$GT30=$F$1,Inputs!FF30,$F30*N(BM30)),$F30*N(BM30)*avg_hrs)</f>
        <v>0</v>
      </c>
      <c r="FG30" s="232">
        <f>IF(OR($C30="Non-Labour",$C30="Labour-related"),IF(Inputs!$GT30=$F$1,Inputs!FG30,$F30*N(BN30)),$F30*N(BN30)*avg_hrs)</f>
        <v>0</v>
      </c>
      <c r="FH30" s="232">
        <f>IF(OR($C30="Non-Labour",$C30="Labour-related"),IF(Inputs!$GT30=$F$1,Inputs!FH30,$F30*N(BO30)),$F30*N(BO30)*avg_hrs)</f>
        <v>0</v>
      </c>
      <c r="FI30" s="232">
        <f>IF(OR($C30="Non-Labour",$C30="Labour-related"),IF(Inputs!$GT30=$F$1,Inputs!FI30,$F30*N(BP30)),$F30*N(BP30)*avg_hrs)</f>
        <v>7046.5844318983764</v>
      </c>
      <c r="FJ30" s="232">
        <f>IF(OR($C30="Non-Labour",$C30="Labour-related"),IF(Inputs!$GT30=$F$1,Inputs!FJ30,$F30*N(BQ30)),$F30*N(BQ30)*avg_hrs)</f>
        <v>7046.5844318983764</v>
      </c>
      <c r="FK30" s="232">
        <f>IF(OR($C30="Non-Labour",$C30="Labour-related"),IF(Inputs!$GT30=$F$1,Inputs!FK30,$F30*N(BR30)),$F30*N(BR30)*avg_hrs)</f>
        <v>7046.5844318983764</v>
      </c>
      <c r="FL30" s="232">
        <f>IF(OR($C30="Non-Labour",$C30="Labour-related"),IF(Inputs!$GT30=$F$1,Inputs!FL30,$F30*N(BS30)),$F30*N(BS30)*avg_hrs)</f>
        <v>7046.5844318983764</v>
      </c>
      <c r="FM30" s="232">
        <f>IF(OR($C30="Non-Labour",$C30="Labour-related"),IF(Inputs!$GT30=$F$1,Inputs!FM30,$F30*N(BT30)),$F30*N(BT30)*avg_hrs)</f>
        <v>7046.5844318983764</v>
      </c>
      <c r="FN30" s="232">
        <f>IF(OR($C30="Non-Labour",$C30="Labour-related"),IF(Inputs!$GT30=$F$1,Inputs!FN30,$F30*N(BU30)),$F30*N(BU30)*avg_hrs)</f>
        <v>7046.5844318983764</v>
      </c>
      <c r="FO30" s="232">
        <f>IF(OR($C30="Non-Labour",$C30="Labour-related"),IF(Inputs!$GT30=$F$1,Inputs!FO30,$F30*N(BV30)),$F30*N(BV30)*avg_hrs)</f>
        <v>7046.5844318983764</v>
      </c>
      <c r="FP30" s="232">
        <f>IF(OR($C30="Non-Labour",$C30="Labour-related"),IF(Inputs!$GT30=$F$1,Inputs!FP30,$F30*N(BW30)),$F30*N(BW30)*avg_hrs)</f>
        <v>7046.5844318983764</v>
      </c>
      <c r="FQ30" s="232">
        <f>IF(OR($C30="Non-Labour",$C30="Labour-related"),IF(Inputs!$GT30=$F$1,Inputs!FQ30,$F30*N(BX30)),$F30*N(BX30)*avg_hrs)</f>
        <v>7046.5844318983764</v>
      </c>
      <c r="FR30" s="232">
        <f>IF(OR($C30="Non-Labour",$C30="Labour-related"),IF(Inputs!$GT30=$F$1,Inputs!FR30,$F30*N(BY30)),$F30*N(BY30)*avg_hrs)</f>
        <v>7046.5844318983764</v>
      </c>
      <c r="FS30" s="232">
        <f>IF(OR($C30="Non-Labour",$C30="Labour-related"),IF(Inputs!$GT30=$F$1,Inputs!FS30,$F30*N(BZ30)),$F30*N(BZ30)*avg_hrs)</f>
        <v>7046.5844318983764</v>
      </c>
      <c r="FT30" s="232">
        <f>IF(OR($C30="Non-Labour",$C30="Labour-related"),IF(Inputs!$GT30=$F$1,Inputs!FT30,$F30*N(CA30)),$F30*N(CA30)*avg_hrs)</f>
        <v>7046.5844318983764</v>
      </c>
      <c r="FU30" s="232">
        <f>IF(OR($C30="Non-Labour",$C30="Labour-related"),IF(Inputs!$GT30=$F$1,Inputs!FU30,$F30*N(CB30)),$F30*N(CB30)*avg_hrs)</f>
        <v>3523.2922159491882</v>
      </c>
      <c r="FV30" s="232">
        <f>IF(OR($C30="Non-Labour",$C30="Labour-related"),IF(Inputs!$GT30=$F$1,Inputs!FV30,$F30*N(CC30)),$F30*N(CC30)*avg_hrs)</f>
        <v>3523.2922159491882</v>
      </c>
      <c r="FW30" s="232">
        <f>IF(OR($C30="Non-Labour",$C30="Labour-related"),IF(Inputs!$GT30=$F$1,Inputs!FW30,$F30*N(CD30)),$F30*N(CD30)*avg_hrs)</f>
        <v>3523.2922159491882</v>
      </c>
      <c r="FX30" s="232">
        <f>IF(OR($C30="Non-Labour",$C30="Labour-related"),IF(Inputs!$GT30=$F$1,Inputs!FX30,$F30*N(CE30)),$F30*N(CE30)*avg_hrs)</f>
        <v>3523.2922159491882</v>
      </c>
      <c r="FY30" s="232">
        <f>IF(OR($C30="Non-Labour",$C30="Labour-related"),IF(Inputs!$GT30=$F$1,Inputs!FY30,$F30*N(CF30)),$F30*N(CF30)*avg_hrs)</f>
        <v>3523.2922159491882</v>
      </c>
      <c r="FZ30" s="232">
        <f>IF(OR($C30="Non-Labour",$C30="Labour-related"),IF(Inputs!$GT30=$F$1,Inputs!FZ30,$F30*N(CG30)),$F30*N(CG30)*avg_hrs)</f>
        <v>3523.2922159491882</v>
      </c>
      <c r="GA30" s="232">
        <f>IF(OR($C30="Non-Labour",$C30="Labour-related"),IF(Inputs!$GT30=$F$1,Inputs!GA30,$F30*N(CH30)),$F30*N(CH30)*avg_hrs)</f>
        <v>3523.2922159491882</v>
      </c>
      <c r="GB30" s="232">
        <f>IF(OR($C30="Non-Labour",$C30="Labour-related"),IF(Inputs!$GT30=$F$1,Inputs!GB30,$F30*N(CI30)),$F30*N(CI30)*avg_hrs)</f>
        <v>3523.2922159491882</v>
      </c>
      <c r="GC30" s="232">
        <f>IF(OR($C30="Non-Labour",$C30="Labour-related"),IF(Inputs!$GT30=$F$1,Inputs!GC30,$F30*N(CJ30)),$F30*N(CJ30)*avg_hrs)</f>
        <v>3523.2922159491882</v>
      </c>
      <c r="GD30" s="232">
        <f>IF(OR($C30="Non-Labour",$C30="Labour-related"),IF(Inputs!$GT30=$F$1,Inputs!GD30,$F30*N(CK30)),$F30*N(CK30)*avg_hrs)</f>
        <v>3523.2922159491882</v>
      </c>
      <c r="GE30" s="232">
        <f>IF(OR($C30="Non-Labour",$C30="Labour-related"),IF(Inputs!$GT30=$F$1,Inputs!GE30,$F30*N(CL30)),$F30*N(CL30)*avg_hrs)</f>
        <v>3523.2922159491882</v>
      </c>
      <c r="GF30" s="232">
        <f>IF(OR($C30="Non-Labour",$C30="Labour-related"),IF(Inputs!$GT30=$F$1,Inputs!GF30,$F30*N(CM30)),$F30*N(CM30)*avg_hrs)</f>
        <v>3523.2922159491882</v>
      </c>
      <c r="GG30" s="232">
        <f>IF(OR($C30="Non-Labour",$C30="Labour-related"),IF(Inputs!$GT30=$F$1,Inputs!GG30,$F30*N(CN30)),$F30*N(CN30)*avg_hrs)</f>
        <v>0</v>
      </c>
      <c r="GH30" s="232">
        <f>IF(OR($C30="Non-Labour",$C30="Labour-related"),IF(Inputs!$GT30=$F$1,Inputs!GH30,$F30*N(CO30)),$F30*N(CO30)*avg_hrs)</f>
        <v>0</v>
      </c>
      <c r="GI30" s="232">
        <f>IF(OR($C30="Non-Labour",$C30="Labour-related"),IF(Inputs!$GT30=$F$1,Inputs!GI30,$F30*N(CP30)),$F30*N(CP30)*avg_hrs)</f>
        <v>0</v>
      </c>
      <c r="GJ30" s="232">
        <f>IF(OR($C30="Non-Labour",$C30="Labour-related"),IF(Inputs!$GT30=$F$1,Inputs!GJ30,$F30*N(CQ30)),$F30*N(CQ30)*avg_hrs)</f>
        <v>0</v>
      </c>
      <c r="GK30" s="232">
        <f>IF(OR($C30="Non-Labour",$C30="Labour-related"),IF(Inputs!$GT30=$F$1,Inputs!GK30,$F30*N(CR30)),$F30*N(CR30)*avg_hrs)</f>
        <v>0</v>
      </c>
      <c r="GL30" s="232">
        <f>IF(OR($C30="Non-Labour",$C30="Labour-related"),IF(Inputs!$GT30=$F$1,Inputs!GL30,$F30*N(CS30)),$F30*N(CS30)*avg_hrs)</f>
        <v>0</v>
      </c>
      <c r="GM30" s="232">
        <f>IF(OR($C30="Non-Labour",$C30="Labour-related"),IF(Inputs!$GT30=$F$1,Inputs!GM30,$F30*N(CT30)),$F30*N(CT30)*avg_hrs)</f>
        <v>0</v>
      </c>
      <c r="GN30" s="232">
        <f>IF(OR($C30="Non-Labour",$C30="Labour-related"),IF(Inputs!$GT30=$F$1,Inputs!GN30,$F30*N(CU30)),$F30*N(CU30)*avg_hrs)</f>
        <v>0</v>
      </c>
      <c r="GO30" s="232">
        <f>IF(OR($C30="Non-Labour",$C30="Labour-related"),IF(Inputs!$GT30=$F$1,Inputs!GO30,$F30*N(CV30)),$F30*N(CV30)*avg_hrs)</f>
        <v>0</v>
      </c>
      <c r="GP30" s="232">
        <f>IF(OR($C30="Non-Labour",$C30="Labour-related"),IF(Inputs!$GT30=$F$1,Inputs!GP30,$F30*N(CW30)),$F30*N(CW30)*avg_hrs)</f>
        <v>0</v>
      </c>
      <c r="GQ30" s="232">
        <f>IF(OR($C30="Non-Labour",$C30="Labour-related"),IF(Inputs!$GT30=$F$1,Inputs!GQ30,$F30*N(CX30)),$F30*N(CX30)*avg_hrs)</f>
        <v>0</v>
      </c>
      <c r="GR30" s="232">
        <f>IF(OR($C30="Non-Labour",$C30="Labour-related"),IF(Inputs!$GT30=$F$1,Inputs!GR30,$F30*N(CY30)),$F30*N(CY30)*avg_hrs)</f>
        <v>0</v>
      </c>
      <c r="GT30" s="120" t="s">
        <v>207</v>
      </c>
      <c r="GU30" s="272"/>
      <c r="GV30" s="272"/>
      <c r="GW30" s="272"/>
      <c r="GX30" s="232">
        <f t="shared" si="7"/>
        <v>0</v>
      </c>
      <c r="GY30" s="232">
        <f t="shared" si="7"/>
        <v>0</v>
      </c>
      <c r="GZ30" s="232">
        <f t="shared" si="7"/>
        <v>0</v>
      </c>
      <c r="HA30" s="232">
        <f t="shared" si="6"/>
        <v>0</v>
      </c>
      <c r="HB30" s="232">
        <f t="shared" si="8"/>
        <v>0</v>
      </c>
      <c r="HC30" s="232">
        <f t="shared" si="8"/>
        <v>84559.013182780487</v>
      </c>
      <c r="HD30" s="232">
        <f t="shared" si="8"/>
        <v>42279.506591390244</v>
      </c>
      <c r="HE30" s="232">
        <f t="shared" si="8"/>
        <v>0</v>
      </c>
      <c r="HF30" s="232">
        <f t="shared" si="5"/>
        <v>126838.51977417074</v>
      </c>
    </row>
    <row r="31" spans="1:214" hidden="1" x14ac:dyDescent="0.2">
      <c r="A31" s="120" t="str">
        <f>Inputs!A31</f>
        <v>Delivery</v>
      </c>
      <c r="B31" s="120" t="str">
        <f>Inputs!B31</f>
        <v>Project Admin</v>
      </c>
      <c r="C31" s="120" t="str">
        <f>Inputs!C31</f>
        <v>Internal Labour</v>
      </c>
      <c r="D31" s="120" t="str">
        <f>Inputs!D31</f>
        <v>Close-Out</v>
      </c>
      <c r="E31" s="120" t="str">
        <f>Inputs!E31</f>
        <v>Admin Support Officer (Network Projects)</v>
      </c>
      <c r="F31" s="259">
        <f>IF(Inputs!$GT31=$F$1,Inputs!F31,
CHOOSE(MATCH(Inputs!$GT31,'Key assumptions'!$E$117:$E$119,0),'Key assumptions'!$H$117,'Key assumptions'!$H$118,'Key assumptions'!$H$119)*Inputs!F31)</f>
        <v>165.65912464831803</v>
      </c>
      <c r="G31" s="259">
        <f>IF(Inputs!$GT31=$F$1,Inputs!G31,
CHOOSE(MATCH(Inputs!$GT31,'Key assumptions'!$E$117:$E$119,0),'Key assumptions'!$H$117,'Key assumptions'!$H$118,'Key assumptions'!$H$119)*Inputs!G31)</f>
        <v>0</v>
      </c>
      <c r="H31" s="231">
        <f>Inputs!H31</f>
        <v>0</v>
      </c>
      <c r="I31" s="231">
        <f>Inputs!I31</f>
        <v>0</v>
      </c>
      <c r="J31" s="231">
        <f>Inputs!J31</f>
        <v>0</v>
      </c>
      <c r="K31" s="231">
        <f>Inputs!K31</f>
        <v>0</v>
      </c>
      <c r="L31" s="231">
        <f>Inputs!L31</f>
        <v>0</v>
      </c>
      <c r="M31" s="231">
        <f>Inputs!M31</f>
        <v>0</v>
      </c>
      <c r="N31" s="231">
        <f>Inputs!N31</f>
        <v>0</v>
      </c>
      <c r="O31" s="231">
        <f>Inputs!O31</f>
        <v>0</v>
      </c>
      <c r="P31" s="231">
        <f>Inputs!P31</f>
        <v>0</v>
      </c>
      <c r="Q31" s="231">
        <f>Inputs!Q31</f>
        <v>0</v>
      </c>
      <c r="R31" s="231">
        <f>Inputs!R31</f>
        <v>0</v>
      </c>
      <c r="S31" s="231">
        <f>Inputs!S31</f>
        <v>0</v>
      </c>
      <c r="T31" s="231">
        <f>Inputs!T31</f>
        <v>0</v>
      </c>
      <c r="U31" s="231">
        <f>Inputs!U31</f>
        <v>0</v>
      </c>
      <c r="V31" s="231">
        <f>Inputs!V31</f>
        <v>0</v>
      </c>
      <c r="W31" s="231">
        <f>Inputs!W31</f>
        <v>0</v>
      </c>
      <c r="X31" s="231">
        <f>Inputs!X31</f>
        <v>0</v>
      </c>
      <c r="Y31" s="231">
        <f>Inputs!Y31</f>
        <v>0</v>
      </c>
      <c r="Z31" s="231">
        <f>Inputs!Z31</f>
        <v>0</v>
      </c>
      <c r="AA31" s="231">
        <f>Inputs!AA31</f>
        <v>0</v>
      </c>
      <c r="AB31" s="231">
        <f>Inputs!AB31</f>
        <v>0</v>
      </c>
      <c r="AC31" s="231">
        <f>Inputs!AC31</f>
        <v>0</v>
      </c>
      <c r="AD31" s="231">
        <f>Inputs!AD31</f>
        <v>0</v>
      </c>
      <c r="AE31" s="231">
        <f>Inputs!AE31</f>
        <v>0</v>
      </c>
      <c r="AF31" s="231">
        <f>Inputs!AF31</f>
        <v>0</v>
      </c>
      <c r="AG31" s="231">
        <f>Inputs!AG31</f>
        <v>0</v>
      </c>
      <c r="AH31" s="231">
        <f>Inputs!AH31</f>
        <v>0</v>
      </c>
      <c r="AI31" s="231">
        <f>Inputs!AI31</f>
        <v>0</v>
      </c>
      <c r="AJ31" s="231">
        <f>Inputs!AJ31</f>
        <v>0</v>
      </c>
      <c r="AK31" s="231">
        <f>Inputs!AK31</f>
        <v>0</v>
      </c>
      <c r="AL31" s="231">
        <f>Inputs!AL31</f>
        <v>0</v>
      </c>
      <c r="AM31" s="231">
        <f>Inputs!AM31</f>
        <v>0</v>
      </c>
      <c r="AN31" s="231">
        <f>Inputs!AN31</f>
        <v>0</v>
      </c>
      <c r="AO31" s="231">
        <f>Inputs!AO31</f>
        <v>0</v>
      </c>
      <c r="AP31" s="231">
        <f>Inputs!AP31</f>
        <v>0</v>
      </c>
      <c r="AQ31" s="231">
        <f>Inputs!AQ31</f>
        <v>0</v>
      </c>
      <c r="AR31" s="231">
        <f>Inputs!AR31</f>
        <v>0</v>
      </c>
      <c r="AS31" s="231">
        <f>Inputs!AS31</f>
        <v>0</v>
      </c>
      <c r="AT31" s="231">
        <f>Inputs!AT31</f>
        <v>0</v>
      </c>
      <c r="AU31" s="231">
        <f>Inputs!AU31</f>
        <v>0</v>
      </c>
      <c r="AV31" s="231">
        <f>Inputs!AV31</f>
        <v>0</v>
      </c>
      <c r="AW31" s="231">
        <f>Inputs!AW31</f>
        <v>0</v>
      </c>
      <c r="AX31" s="231">
        <f>Inputs!AX31</f>
        <v>0</v>
      </c>
      <c r="AY31" s="231">
        <f>Inputs!AY31</f>
        <v>0</v>
      </c>
      <c r="AZ31" s="231">
        <f>Inputs!AZ31</f>
        <v>0</v>
      </c>
      <c r="BA31" s="231">
        <f>Inputs!BA31</f>
        <v>0</v>
      </c>
      <c r="BB31" s="231">
        <f>Inputs!BB31</f>
        <v>0</v>
      </c>
      <c r="BC31" s="231">
        <f>Inputs!BC31</f>
        <v>0</v>
      </c>
      <c r="BD31" s="231">
        <f>Inputs!BD31</f>
        <v>0</v>
      </c>
      <c r="BE31" s="231">
        <f>Inputs!BE31</f>
        <v>0</v>
      </c>
      <c r="BF31" s="231">
        <f>Inputs!BF31</f>
        <v>0</v>
      </c>
      <c r="BG31" s="231">
        <f>Inputs!BG31</f>
        <v>0</v>
      </c>
      <c r="BH31" s="231">
        <f>Inputs!BH31</f>
        <v>0</v>
      </c>
      <c r="BI31" s="231">
        <f>Inputs!BI31</f>
        <v>0</v>
      </c>
      <c r="BJ31" s="231">
        <f>Inputs!BJ31</f>
        <v>0</v>
      </c>
      <c r="BK31" s="231">
        <f>Inputs!BK31</f>
        <v>0</v>
      </c>
      <c r="BL31" s="231">
        <f>Inputs!BL31</f>
        <v>0</v>
      </c>
      <c r="BM31" s="231">
        <f>Inputs!BM31</f>
        <v>0</v>
      </c>
      <c r="BN31" s="231">
        <f>Inputs!BN31</f>
        <v>0</v>
      </c>
      <c r="BO31" s="231">
        <f>Inputs!BO31</f>
        <v>0</v>
      </c>
      <c r="BP31" s="231">
        <f>Inputs!BP31</f>
        <v>0.30769230769230771</v>
      </c>
      <c r="BQ31" s="231">
        <f>Inputs!BQ31</f>
        <v>0.30769230769230771</v>
      </c>
      <c r="BR31" s="231">
        <f>Inputs!BR31</f>
        <v>0.30769230769230771</v>
      </c>
      <c r="BS31" s="231">
        <f>Inputs!BS31</f>
        <v>0.30769230769230771</v>
      </c>
      <c r="BT31" s="231">
        <f>Inputs!BT31</f>
        <v>0.30769230769230771</v>
      </c>
      <c r="BU31" s="231">
        <f>Inputs!BU31</f>
        <v>0.30769230769230771</v>
      </c>
      <c r="BV31" s="231">
        <f>Inputs!BV31</f>
        <v>0.30769230769230771</v>
      </c>
      <c r="BW31" s="231">
        <f>Inputs!BW31</f>
        <v>0.30769230769230771</v>
      </c>
      <c r="BX31" s="231">
        <f>Inputs!BX31</f>
        <v>0.30769230769230771</v>
      </c>
      <c r="BY31" s="231">
        <f>Inputs!BY31</f>
        <v>0.30769230769230771</v>
      </c>
      <c r="BZ31" s="231">
        <f>Inputs!BZ31</f>
        <v>0.30769230769230771</v>
      </c>
      <c r="CA31" s="231">
        <f>Inputs!CA31</f>
        <v>0.30769230769230771</v>
      </c>
      <c r="CB31" s="231">
        <f>Inputs!CB31</f>
        <v>7.6923076923076927E-2</v>
      </c>
      <c r="CC31" s="231">
        <f>Inputs!CC31</f>
        <v>7.6923076923076927E-2</v>
      </c>
      <c r="CD31" s="231">
        <f>Inputs!CD31</f>
        <v>7.6923076923076927E-2</v>
      </c>
      <c r="CE31" s="231">
        <f>Inputs!CE31</f>
        <v>7.6923076923076927E-2</v>
      </c>
      <c r="CF31" s="231">
        <f>Inputs!CF31</f>
        <v>7.6923076923076927E-2</v>
      </c>
      <c r="CG31" s="231">
        <f>Inputs!CG31</f>
        <v>7.6923076923076927E-2</v>
      </c>
      <c r="CH31" s="231">
        <f>Inputs!CH31</f>
        <v>7.6923076923076927E-2</v>
      </c>
      <c r="CI31" s="231">
        <f>Inputs!CI31</f>
        <v>7.6923076923076927E-2</v>
      </c>
      <c r="CJ31" s="231">
        <f>Inputs!CJ31</f>
        <v>7.6923076923076927E-2</v>
      </c>
      <c r="CK31" s="231">
        <f>Inputs!CK31</f>
        <v>7.6923076923076927E-2</v>
      </c>
      <c r="CL31" s="231">
        <f>Inputs!CL31</f>
        <v>7.6923076923076927E-2</v>
      </c>
      <c r="CM31" s="231">
        <f>Inputs!CM31</f>
        <v>7.6923076923076927E-2</v>
      </c>
      <c r="CN31" s="231">
        <f>Inputs!CN31</f>
        <v>0</v>
      </c>
      <c r="CO31" s="231">
        <f>Inputs!CO31</f>
        <v>0</v>
      </c>
      <c r="CP31" s="231">
        <f>Inputs!CP31</f>
        <v>0</v>
      </c>
      <c r="CQ31" s="231">
        <f>Inputs!CQ31</f>
        <v>0</v>
      </c>
      <c r="CR31" s="231">
        <f>Inputs!CR31</f>
        <v>0</v>
      </c>
      <c r="CS31" s="231">
        <f>Inputs!CS31</f>
        <v>0</v>
      </c>
      <c r="CT31" s="231">
        <f>Inputs!CT31</f>
        <v>0</v>
      </c>
      <c r="CU31" s="231">
        <f>Inputs!CU31</f>
        <v>0</v>
      </c>
      <c r="CV31" s="231">
        <f>Inputs!CV31</f>
        <v>0</v>
      </c>
      <c r="CW31" s="231">
        <f>Inputs!CW31</f>
        <v>0</v>
      </c>
      <c r="CX31" s="231">
        <f>Inputs!CX31</f>
        <v>0</v>
      </c>
      <c r="CY31" s="231">
        <f>Inputs!CY31</f>
        <v>0</v>
      </c>
      <c r="DA31" s="232">
        <f>IF(OR($C31="Non-Labour",$C31="Labour-related"),IF(Inputs!$GT31=$F$1,Inputs!DA31,$F31*N(H31)),$F31*N(H31)*avg_hrs)</f>
        <v>0</v>
      </c>
      <c r="DB31" s="232">
        <f>IF(OR($C31="Non-Labour",$C31="Labour-related"),IF(Inputs!$GT31=$F$1,Inputs!DB31,$F31*N(I31)),$F31*N(I31)*avg_hrs)</f>
        <v>0</v>
      </c>
      <c r="DC31" s="232">
        <f>IF(OR($C31="Non-Labour",$C31="Labour-related"),IF(Inputs!$GT31=$F$1,Inputs!DC31,$F31*N(J31)),$F31*N(J31)*avg_hrs)</f>
        <v>0</v>
      </c>
      <c r="DD31" s="232">
        <f>IF(OR($C31="Non-Labour",$C31="Labour-related"),IF(Inputs!$GT31=$F$1,Inputs!DD31,$F31*N(K31)),$F31*N(K31)*avg_hrs)</f>
        <v>0</v>
      </c>
      <c r="DE31" s="232">
        <f>IF(OR($C31="Non-Labour",$C31="Labour-related"),IF(Inputs!$GT31=$F$1,Inputs!DE31,$F31*N(L31)),$F31*N(L31)*avg_hrs)</f>
        <v>0</v>
      </c>
      <c r="DF31" s="232">
        <f>IF(OR($C31="Non-Labour",$C31="Labour-related"),IF(Inputs!$GT31=$F$1,Inputs!DF31,$F31*N(M31)),$F31*N(M31)*avg_hrs)</f>
        <v>0</v>
      </c>
      <c r="DG31" s="232">
        <f>IF(OR($C31="Non-Labour",$C31="Labour-related"),IF(Inputs!$GT31=$F$1,Inputs!DG31,$F31*N(N31)),$F31*N(N31)*avg_hrs)</f>
        <v>0</v>
      </c>
      <c r="DH31" s="232">
        <f>IF(OR($C31="Non-Labour",$C31="Labour-related"),IF(Inputs!$GT31=$F$1,Inputs!DH31,$F31*N(O31)),$F31*N(O31)*avg_hrs)</f>
        <v>0</v>
      </c>
      <c r="DI31" s="232">
        <f>IF(OR($C31="Non-Labour",$C31="Labour-related"),IF(Inputs!$GT31=$F$1,Inputs!DI31,$F31*N(P31)),$F31*N(P31)*avg_hrs)</f>
        <v>0</v>
      </c>
      <c r="DJ31" s="232">
        <f>IF(OR($C31="Non-Labour",$C31="Labour-related"),IF(Inputs!$GT31=$F$1,Inputs!DJ31,$F31*N(Q31)),$F31*N(Q31)*avg_hrs)</f>
        <v>0</v>
      </c>
      <c r="DK31" s="232">
        <f>IF(OR($C31="Non-Labour",$C31="Labour-related"),IF(Inputs!$GT31=$F$1,Inputs!DK31,$F31*N(R31)),$F31*N(R31)*avg_hrs)</f>
        <v>0</v>
      </c>
      <c r="DL31" s="232">
        <f>IF(OR($C31="Non-Labour",$C31="Labour-related"),IF(Inputs!$GT31=$F$1,Inputs!DL31,$F31*N(S31)),$F31*N(S31)*avg_hrs)</f>
        <v>0</v>
      </c>
      <c r="DM31" s="232">
        <f>IF(OR($C31="Non-Labour",$C31="Labour-related"),IF(Inputs!$GT31=$F$1,Inputs!DM31,$F31*N(T31)),$F31*N(T31)*avg_hrs)</f>
        <v>0</v>
      </c>
      <c r="DN31" s="232">
        <f>IF(OR($C31="Non-Labour",$C31="Labour-related"),IF(Inputs!$GT31=$F$1,Inputs!DN31,$F31*N(U31)),$F31*N(U31)*avg_hrs)</f>
        <v>0</v>
      </c>
      <c r="DO31" s="232">
        <f>IF(OR($C31="Non-Labour",$C31="Labour-related"),IF(Inputs!$GT31=$F$1,Inputs!DO31,$F31*N(V31)),$F31*N(V31)*avg_hrs)</f>
        <v>0</v>
      </c>
      <c r="DP31" s="232">
        <f>IF(OR($C31="Non-Labour",$C31="Labour-related"),IF(Inputs!$GT31=$F$1,Inputs!DP31,$F31*N(W31)),$F31*N(W31)*avg_hrs)</f>
        <v>0</v>
      </c>
      <c r="DQ31" s="232">
        <f>IF(OR($C31="Non-Labour",$C31="Labour-related"),IF(Inputs!$GT31=$F$1,Inputs!DQ31,$F31*N(X31)),$F31*N(X31)*avg_hrs)</f>
        <v>0</v>
      </c>
      <c r="DR31" s="232">
        <f>IF(OR($C31="Non-Labour",$C31="Labour-related"),IF(Inputs!$GT31=$F$1,Inputs!DR31,$F31*N(Y31)),$F31*N(Y31)*avg_hrs)</f>
        <v>0</v>
      </c>
      <c r="DS31" s="232">
        <f>IF(OR($C31="Non-Labour",$C31="Labour-related"),IF(Inputs!$GT31=$F$1,Inputs!DS31,$F31*N(Z31)),$F31*N(Z31)*avg_hrs)</f>
        <v>0</v>
      </c>
      <c r="DT31" s="232">
        <f>IF(OR($C31="Non-Labour",$C31="Labour-related"),IF(Inputs!$GT31=$F$1,Inputs!DT31,$F31*N(AA31)),$F31*N(AA31)*avg_hrs)</f>
        <v>0</v>
      </c>
      <c r="DU31" s="232">
        <f>IF(OR($C31="Non-Labour",$C31="Labour-related"),IF(Inputs!$GT31=$F$1,Inputs!DU31,$F31*N(AB31)),$F31*N(AB31)*avg_hrs)</f>
        <v>0</v>
      </c>
      <c r="DV31" s="232">
        <f>IF(OR($C31="Non-Labour",$C31="Labour-related"),IF(Inputs!$GT31=$F$1,Inputs!DV31,$F31*N(AC31)),$F31*N(AC31)*avg_hrs)</f>
        <v>0</v>
      </c>
      <c r="DW31" s="232">
        <f>IF(OR($C31="Non-Labour",$C31="Labour-related"),IF(Inputs!$GT31=$F$1,Inputs!DW31,$F31*N(AD31)),$F31*N(AD31)*avg_hrs)</f>
        <v>0</v>
      </c>
      <c r="DX31" s="232">
        <f>IF(OR($C31="Non-Labour",$C31="Labour-related"),IF(Inputs!$GT31=$F$1,Inputs!DX31,$F31*N(AE31)),$F31*N(AE31)*avg_hrs)</f>
        <v>0</v>
      </c>
      <c r="DY31" s="232">
        <f>IF(OR($C31="Non-Labour",$C31="Labour-related"),IF(Inputs!$GT31=$F$1,Inputs!DY31,$F31*N(AF31)),$F31*N(AF31)*avg_hrs)</f>
        <v>0</v>
      </c>
      <c r="DZ31" s="232">
        <f>IF(OR($C31="Non-Labour",$C31="Labour-related"),IF(Inputs!$GT31=$F$1,Inputs!DZ31,$F31*N(AG31)),$F31*N(AG31)*avg_hrs)</f>
        <v>0</v>
      </c>
      <c r="EA31" s="232">
        <f>IF(OR($C31="Non-Labour",$C31="Labour-related"),IF(Inputs!$GT31=$F$1,Inputs!EA31,$F31*N(AH31)),$F31*N(AH31)*avg_hrs)</f>
        <v>0</v>
      </c>
      <c r="EB31" s="232">
        <f>IF(OR($C31="Non-Labour",$C31="Labour-related"),IF(Inputs!$GT31=$F$1,Inputs!EB31,$F31*N(AI31)),$F31*N(AI31)*avg_hrs)</f>
        <v>0</v>
      </c>
      <c r="EC31" s="232">
        <f>IF(OR($C31="Non-Labour",$C31="Labour-related"),IF(Inputs!$GT31=$F$1,Inputs!EC31,$F31*N(AJ31)),$F31*N(AJ31)*avg_hrs)</f>
        <v>0</v>
      </c>
      <c r="ED31" s="232">
        <f>IF(OR($C31="Non-Labour",$C31="Labour-related"),IF(Inputs!$GT31=$F$1,Inputs!ED31,$F31*N(AK31)),$F31*N(AK31)*avg_hrs)</f>
        <v>0</v>
      </c>
      <c r="EE31" s="232">
        <f>IF(OR($C31="Non-Labour",$C31="Labour-related"),IF(Inputs!$GT31=$F$1,Inputs!EE31,$F31*N(AL31)),$F31*N(AL31)*avg_hrs)</f>
        <v>0</v>
      </c>
      <c r="EF31" s="232">
        <f>IF(OR($C31="Non-Labour",$C31="Labour-related"),IF(Inputs!$GT31=$F$1,Inputs!EF31,$F31*N(AM31)),$F31*N(AM31)*avg_hrs)</f>
        <v>0</v>
      </c>
      <c r="EG31" s="232">
        <f>IF(OR($C31="Non-Labour",$C31="Labour-related"),IF(Inputs!$GT31=$F$1,Inputs!EG31,$F31*N(AN31)),$F31*N(AN31)*avg_hrs)</f>
        <v>0</v>
      </c>
      <c r="EH31" s="232">
        <f>IF(OR($C31="Non-Labour",$C31="Labour-related"),IF(Inputs!$GT31=$F$1,Inputs!EH31,$F31*N(AO31)),$F31*N(AO31)*avg_hrs)</f>
        <v>0</v>
      </c>
      <c r="EI31" s="232">
        <f>IF(OR($C31="Non-Labour",$C31="Labour-related"),IF(Inputs!$GT31=$F$1,Inputs!EI31,$F31*N(AP31)),$F31*N(AP31)*avg_hrs)</f>
        <v>0</v>
      </c>
      <c r="EJ31" s="232">
        <f>IF(OR($C31="Non-Labour",$C31="Labour-related"),IF(Inputs!$GT31=$F$1,Inputs!EJ31,$F31*N(AQ31)),$F31*N(AQ31)*avg_hrs)</f>
        <v>0</v>
      </c>
      <c r="EK31" s="232">
        <f>IF(OR($C31="Non-Labour",$C31="Labour-related"),IF(Inputs!$GT31=$F$1,Inputs!EK31,$F31*N(AR31)),$F31*N(AR31)*avg_hrs)</f>
        <v>0</v>
      </c>
      <c r="EL31" s="232">
        <f>IF(OR($C31="Non-Labour",$C31="Labour-related"),IF(Inputs!$GT31=$F$1,Inputs!EL31,$F31*N(AS31)),$F31*N(AS31)*avg_hrs)</f>
        <v>0</v>
      </c>
      <c r="EM31" s="232">
        <f>IF(OR($C31="Non-Labour",$C31="Labour-related"),IF(Inputs!$GT31=$F$1,Inputs!EM31,$F31*N(AT31)),$F31*N(AT31)*avg_hrs)</f>
        <v>0</v>
      </c>
      <c r="EN31" s="232">
        <f>IF(OR($C31="Non-Labour",$C31="Labour-related"),IF(Inputs!$GT31=$F$1,Inputs!EN31,$F31*N(AU31)),$F31*N(AU31)*avg_hrs)</f>
        <v>0</v>
      </c>
      <c r="EO31" s="232">
        <f>IF(OR($C31="Non-Labour",$C31="Labour-related"),IF(Inputs!$GT31=$F$1,Inputs!EO31,$F31*N(AV31)),$F31*N(AV31)*avg_hrs)</f>
        <v>0</v>
      </c>
      <c r="EP31" s="232">
        <f>IF(OR($C31="Non-Labour",$C31="Labour-related"),IF(Inputs!$GT31=$F$1,Inputs!EP31,$F31*N(AW31)),$F31*N(AW31)*avg_hrs)</f>
        <v>0</v>
      </c>
      <c r="EQ31" s="232">
        <f>IF(OR($C31="Non-Labour",$C31="Labour-related"),IF(Inputs!$GT31=$F$1,Inputs!EQ31,$F31*N(AX31)),$F31*N(AX31)*avg_hrs)</f>
        <v>0</v>
      </c>
      <c r="ER31" s="232">
        <f>IF(OR($C31="Non-Labour",$C31="Labour-related"),IF(Inputs!$GT31=$F$1,Inputs!ER31,$F31*N(AY31)),$F31*N(AY31)*avg_hrs)</f>
        <v>0</v>
      </c>
      <c r="ES31" s="232">
        <f>IF(OR($C31="Non-Labour",$C31="Labour-related"),IF(Inputs!$GT31=$F$1,Inputs!ES31,$F31*N(AZ31)),$F31*N(AZ31)*avg_hrs)</f>
        <v>0</v>
      </c>
      <c r="ET31" s="232">
        <f>IF(OR($C31="Non-Labour",$C31="Labour-related"),IF(Inputs!$GT31=$F$1,Inputs!ET31,$F31*N(BA31)),$F31*N(BA31)*avg_hrs)</f>
        <v>0</v>
      </c>
      <c r="EU31" s="232">
        <f>IF(OR($C31="Non-Labour",$C31="Labour-related"),IF(Inputs!$GT31=$F$1,Inputs!EU31,$F31*N(BB31)),$F31*N(BB31)*avg_hrs)</f>
        <v>0</v>
      </c>
      <c r="EV31" s="232">
        <f>IF(OR($C31="Non-Labour",$C31="Labour-related"),IF(Inputs!$GT31=$F$1,Inputs!EV31,$F31*N(BC31)),$F31*N(BC31)*avg_hrs)</f>
        <v>0</v>
      </c>
      <c r="EW31" s="232">
        <f>IF(OR($C31="Non-Labour",$C31="Labour-related"),IF(Inputs!$GT31=$F$1,Inputs!EW31,$F31*N(BD31)),$F31*N(BD31)*avg_hrs)</f>
        <v>0</v>
      </c>
      <c r="EX31" s="232">
        <f>IF(OR($C31="Non-Labour",$C31="Labour-related"),IF(Inputs!$GT31=$F$1,Inputs!EX31,$F31*N(BE31)),$F31*N(BE31)*avg_hrs)</f>
        <v>0</v>
      </c>
      <c r="EY31" s="232">
        <f>IF(OR($C31="Non-Labour",$C31="Labour-related"),IF(Inputs!$GT31=$F$1,Inputs!EY31,$F31*N(BF31)),$F31*N(BF31)*avg_hrs)</f>
        <v>0</v>
      </c>
      <c r="EZ31" s="232">
        <f>IF(OR($C31="Non-Labour",$C31="Labour-related"),IF(Inputs!$GT31=$F$1,Inputs!EZ31,$F31*N(BG31)),$F31*N(BG31)*avg_hrs)</f>
        <v>0</v>
      </c>
      <c r="FA31" s="232">
        <f>IF(OR($C31="Non-Labour",$C31="Labour-related"),IF(Inputs!$GT31=$F$1,Inputs!FA31,$F31*N(BH31)),$F31*N(BH31)*avg_hrs)</f>
        <v>0</v>
      </c>
      <c r="FB31" s="232">
        <f>IF(OR($C31="Non-Labour",$C31="Labour-related"),IF(Inputs!$GT31=$F$1,Inputs!FB31,$F31*N(BI31)),$F31*N(BI31)*avg_hrs)</f>
        <v>0</v>
      </c>
      <c r="FC31" s="232">
        <f>IF(OR($C31="Non-Labour",$C31="Labour-related"),IF(Inputs!$GT31=$F$1,Inputs!FC31,$F31*N(BJ31)),$F31*N(BJ31)*avg_hrs)</f>
        <v>0</v>
      </c>
      <c r="FD31" s="232">
        <f>IF(OR($C31="Non-Labour",$C31="Labour-related"),IF(Inputs!$GT31=$F$1,Inputs!FD31,$F31*N(BK31)),$F31*N(BK31)*avg_hrs)</f>
        <v>0</v>
      </c>
      <c r="FE31" s="232">
        <f>IF(OR($C31="Non-Labour",$C31="Labour-related"),IF(Inputs!$GT31=$F$1,Inputs!FE31,$F31*N(BL31)),$F31*N(BL31)*avg_hrs)</f>
        <v>0</v>
      </c>
      <c r="FF31" s="232">
        <f>IF(OR($C31="Non-Labour",$C31="Labour-related"),IF(Inputs!$GT31=$F$1,Inputs!FF31,$F31*N(BM31)),$F31*N(BM31)*avg_hrs)</f>
        <v>0</v>
      </c>
      <c r="FG31" s="232">
        <f>IF(OR($C31="Non-Labour",$C31="Labour-related"),IF(Inputs!$GT31=$F$1,Inputs!FG31,$F31*N(BN31)),$F31*N(BN31)*avg_hrs)</f>
        <v>0</v>
      </c>
      <c r="FH31" s="232">
        <f>IF(OR($C31="Non-Labour",$C31="Labour-related"),IF(Inputs!$GT31=$F$1,Inputs!FH31,$F31*N(BO31)),$F31*N(BO31)*avg_hrs)</f>
        <v>0</v>
      </c>
      <c r="FI31" s="232">
        <f>IF(OR($C31="Non-Labour",$C31="Labour-related"),IF(Inputs!$GT31=$F$1,Inputs!FI31,$F31*N(BP31)),$F31*N(BP31)*avg_hrs)</f>
        <v>7645.8057529992939</v>
      </c>
      <c r="FJ31" s="232">
        <f>IF(OR($C31="Non-Labour",$C31="Labour-related"),IF(Inputs!$GT31=$F$1,Inputs!FJ31,$F31*N(BQ31)),$F31*N(BQ31)*avg_hrs)</f>
        <v>7645.8057529992939</v>
      </c>
      <c r="FK31" s="232">
        <f>IF(OR($C31="Non-Labour",$C31="Labour-related"),IF(Inputs!$GT31=$F$1,Inputs!FK31,$F31*N(BR31)),$F31*N(BR31)*avg_hrs)</f>
        <v>7645.8057529992939</v>
      </c>
      <c r="FL31" s="232">
        <f>IF(OR($C31="Non-Labour",$C31="Labour-related"),IF(Inputs!$GT31=$F$1,Inputs!FL31,$F31*N(BS31)),$F31*N(BS31)*avg_hrs)</f>
        <v>7645.8057529992939</v>
      </c>
      <c r="FM31" s="232">
        <f>IF(OR($C31="Non-Labour",$C31="Labour-related"),IF(Inputs!$GT31=$F$1,Inputs!FM31,$F31*N(BT31)),$F31*N(BT31)*avg_hrs)</f>
        <v>7645.8057529992939</v>
      </c>
      <c r="FN31" s="232">
        <f>IF(OR($C31="Non-Labour",$C31="Labour-related"),IF(Inputs!$GT31=$F$1,Inputs!FN31,$F31*N(BU31)),$F31*N(BU31)*avg_hrs)</f>
        <v>7645.8057529992939</v>
      </c>
      <c r="FO31" s="232">
        <f>IF(OR($C31="Non-Labour",$C31="Labour-related"),IF(Inputs!$GT31=$F$1,Inputs!FO31,$F31*N(BV31)),$F31*N(BV31)*avg_hrs)</f>
        <v>7645.8057529992939</v>
      </c>
      <c r="FP31" s="232">
        <f>IF(OR($C31="Non-Labour",$C31="Labour-related"),IF(Inputs!$GT31=$F$1,Inputs!FP31,$F31*N(BW31)),$F31*N(BW31)*avg_hrs)</f>
        <v>7645.8057529992939</v>
      </c>
      <c r="FQ31" s="232">
        <f>IF(OR($C31="Non-Labour",$C31="Labour-related"),IF(Inputs!$GT31=$F$1,Inputs!FQ31,$F31*N(BX31)),$F31*N(BX31)*avg_hrs)</f>
        <v>7645.8057529992939</v>
      </c>
      <c r="FR31" s="232">
        <f>IF(OR($C31="Non-Labour",$C31="Labour-related"),IF(Inputs!$GT31=$F$1,Inputs!FR31,$F31*N(BY31)),$F31*N(BY31)*avg_hrs)</f>
        <v>7645.8057529992939</v>
      </c>
      <c r="FS31" s="232">
        <f>IF(OR($C31="Non-Labour",$C31="Labour-related"),IF(Inputs!$GT31=$F$1,Inputs!FS31,$F31*N(BZ31)),$F31*N(BZ31)*avg_hrs)</f>
        <v>7645.8057529992939</v>
      </c>
      <c r="FT31" s="232">
        <f>IF(OR($C31="Non-Labour",$C31="Labour-related"),IF(Inputs!$GT31=$F$1,Inputs!FT31,$F31*N(CA31)),$F31*N(CA31)*avg_hrs)</f>
        <v>7645.8057529992939</v>
      </c>
      <c r="FU31" s="232">
        <f>IF(OR($C31="Non-Labour",$C31="Labour-related"),IF(Inputs!$GT31=$F$1,Inputs!FU31,$F31*N(CB31)),$F31*N(CB31)*avg_hrs)</f>
        <v>1911.4514382498235</v>
      </c>
      <c r="FV31" s="232">
        <f>IF(OR($C31="Non-Labour",$C31="Labour-related"),IF(Inputs!$GT31=$F$1,Inputs!FV31,$F31*N(CC31)),$F31*N(CC31)*avg_hrs)</f>
        <v>1911.4514382498235</v>
      </c>
      <c r="FW31" s="232">
        <f>IF(OR($C31="Non-Labour",$C31="Labour-related"),IF(Inputs!$GT31=$F$1,Inputs!FW31,$F31*N(CD31)),$F31*N(CD31)*avg_hrs)</f>
        <v>1911.4514382498235</v>
      </c>
      <c r="FX31" s="232">
        <f>IF(OR($C31="Non-Labour",$C31="Labour-related"),IF(Inputs!$GT31=$F$1,Inputs!FX31,$F31*N(CE31)),$F31*N(CE31)*avg_hrs)</f>
        <v>1911.4514382498235</v>
      </c>
      <c r="FY31" s="232">
        <f>IF(OR($C31="Non-Labour",$C31="Labour-related"),IF(Inputs!$GT31=$F$1,Inputs!FY31,$F31*N(CF31)),$F31*N(CF31)*avg_hrs)</f>
        <v>1911.4514382498235</v>
      </c>
      <c r="FZ31" s="232">
        <f>IF(OR($C31="Non-Labour",$C31="Labour-related"),IF(Inputs!$GT31=$F$1,Inputs!FZ31,$F31*N(CG31)),$F31*N(CG31)*avg_hrs)</f>
        <v>1911.4514382498235</v>
      </c>
      <c r="GA31" s="232">
        <f>IF(OR($C31="Non-Labour",$C31="Labour-related"),IF(Inputs!$GT31=$F$1,Inputs!GA31,$F31*N(CH31)),$F31*N(CH31)*avg_hrs)</f>
        <v>1911.4514382498235</v>
      </c>
      <c r="GB31" s="232">
        <f>IF(OR($C31="Non-Labour",$C31="Labour-related"),IF(Inputs!$GT31=$F$1,Inputs!GB31,$F31*N(CI31)),$F31*N(CI31)*avg_hrs)</f>
        <v>1911.4514382498235</v>
      </c>
      <c r="GC31" s="232">
        <f>IF(OR($C31="Non-Labour",$C31="Labour-related"),IF(Inputs!$GT31=$F$1,Inputs!GC31,$F31*N(CJ31)),$F31*N(CJ31)*avg_hrs)</f>
        <v>1911.4514382498235</v>
      </c>
      <c r="GD31" s="232">
        <f>IF(OR($C31="Non-Labour",$C31="Labour-related"),IF(Inputs!$GT31=$F$1,Inputs!GD31,$F31*N(CK31)),$F31*N(CK31)*avg_hrs)</f>
        <v>1911.4514382498235</v>
      </c>
      <c r="GE31" s="232">
        <f>IF(OR($C31="Non-Labour",$C31="Labour-related"),IF(Inputs!$GT31=$F$1,Inputs!GE31,$F31*N(CL31)),$F31*N(CL31)*avg_hrs)</f>
        <v>1911.4514382498235</v>
      </c>
      <c r="GF31" s="232">
        <f>IF(OR($C31="Non-Labour",$C31="Labour-related"),IF(Inputs!$GT31=$F$1,Inputs!GF31,$F31*N(CM31)),$F31*N(CM31)*avg_hrs)</f>
        <v>1911.4514382498235</v>
      </c>
      <c r="GG31" s="232">
        <f>IF(OR($C31="Non-Labour",$C31="Labour-related"),IF(Inputs!$GT31=$F$1,Inputs!GG31,$F31*N(CN31)),$F31*N(CN31)*avg_hrs)</f>
        <v>0</v>
      </c>
      <c r="GH31" s="232">
        <f>IF(OR($C31="Non-Labour",$C31="Labour-related"),IF(Inputs!$GT31=$F$1,Inputs!GH31,$F31*N(CO31)),$F31*N(CO31)*avg_hrs)</f>
        <v>0</v>
      </c>
      <c r="GI31" s="232">
        <f>IF(OR($C31="Non-Labour",$C31="Labour-related"),IF(Inputs!$GT31=$F$1,Inputs!GI31,$F31*N(CP31)),$F31*N(CP31)*avg_hrs)</f>
        <v>0</v>
      </c>
      <c r="GJ31" s="232">
        <f>IF(OR($C31="Non-Labour",$C31="Labour-related"),IF(Inputs!$GT31=$F$1,Inputs!GJ31,$F31*N(CQ31)),$F31*N(CQ31)*avg_hrs)</f>
        <v>0</v>
      </c>
      <c r="GK31" s="232">
        <f>IF(OR($C31="Non-Labour",$C31="Labour-related"),IF(Inputs!$GT31=$F$1,Inputs!GK31,$F31*N(CR31)),$F31*N(CR31)*avg_hrs)</f>
        <v>0</v>
      </c>
      <c r="GL31" s="232">
        <f>IF(OR($C31="Non-Labour",$C31="Labour-related"),IF(Inputs!$GT31=$F$1,Inputs!GL31,$F31*N(CS31)),$F31*N(CS31)*avg_hrs)</f>
        <v>0</v>
      </c>
      <c r="GM31" s="232">
        <f>IF(OR($C31="Non-Labour",$C31="Labour-related"),IF(Inputs!$GT31=$F$1,Inputs!GM31,$F31*N(CT31)),$F31*N(CT31)*avg_hrs)</f>
        <v>0</v>
      </c>
      <c r="GN31" s="232">
        <f>IF(OR($C31="Non-Labour",$C31="Labour-related"),IF(Inputs!$GT31=$F$1,Inputs!GN31,$F31*N(CU31)),$F31*N(CU31)*avg_hrs)</f>
        <v>0</v>
      </c>
      <c r="GO31" s="232">
        <f>IF(OR($C31="Non-Labour",$C31="Labour-related"),IF(Inputs!$GT31=$F$1,Inputs!GO31,$F31*N(CV31)),$F31*N(CV31)*avg_hrs)</f>
        <v>0</v>
      </c>
      <c r="GP31" s="232">
        <f>IF(OR($C31="Non-Labour",$C31="Labour-related"),IF(Inputs!$GT31=$F$1,Inputs!GP31,$F31*N(CW31)),$F31*N(CW31)*avg_hrs)</f>
        <v>0</v>
      </c>
      <c r="GQ31" s="232">
        <f>IF(OR($C31="Non-Labour",$C31="Labour-related"),IF(Inputs!$GT31=$F$1,Inputs!GQ31,$F31*N(CX31)),$F31*N(CX31)*avg_hrs)</f>
        <v>0</v>
      </c>
      <c r="GR31" s="232">
        <f>IF(OR($C31="Non-Labour",$C31="Labour-related"),IF(Inputs!$GT31=$F$1,Inputs!GR31,$F31*N(CY31)),$F31*N(CY31)*avg_hrs)</f>
        <v>0</v>
      </c>
      <c r="GT31" s="120" t="s">
        <v>207</v>
      </c>
      <c r="GU31" s="272"/>
      <c r="GV31" s="272"/>
      <c r="GW31" s="272"/>
      <c r="GX31" s="232">
        <f t="shared" si="7"/>
        <v>0</v>
      </c>
      <c r="GY31" s="232">
        <f t="shared" si="7"/>
        <v>0</v>
      </c>
      <c r="GZ31" s="232">
        <f t="shared" si="7"/>
        <v>0</v>
      </c>
      <c r="HA31" s="232">
        <f t="shared" si="6"/>
        <v>0</v>
      </c>
      <c r="HB31" s="232">
        <f t="shared" si="8"/>
        <v>0</v>
      </c>
      <c r="HC31" s="232">
        <f t="shared" si="8"/>
        <v>91749.669035991523</v>
      </c>
      <c r="HD31" s="232">
        <f t="shared" si="8"/>
        <v>22937.417258997881</v>
      </c>
      <c r="HE31" s="232">
        <f t="shared" si="8"/>
        <v>0</v>
      </c>
      <c r="HF31" s="232">
        <f t="shared" si="5"/>
        <v>114687.08629498941</v>
      </c>
    </row>
    <row r="32" spans="1:214" hidden="1" x14ac:dyDescent="0.2">
      <c r="A32" s="120" t="str">
        <f>Inputs!A32</f>
        <v>Network Operations</v>
      </c>
      <c r="B32" s="120" t="str">
        <f>Inputs!B32</f>
        <v xml:space="preserve">Product Manager </v>
      </c>
      <c r="C32" s="120" t="str">
        <f>Inputs!C32</f>
        <v>Internal Labour</v>
      </c>
      <c r="D32" s="120" t="str">
        <f>Inputs!D32</f>
        <v>Close-Out</v>
      </c>
      <c r="E32" s="120" t="str">
        <f>Inputs!E32</f>
        <v>Project Manager (Network Projects)</v>
      </c>
      <c r="F32" s="259">
        <f>IF(Inputs!$GT32=$F$1,Inputs!F32,
CHOOSE(MATCH(Inputs!$GT32,'Key assumptions'!$E$117:$E$119,0),'Key assumptions'!$H$117,'Key assumptions'!$H$118,'Key assumptions'!$H$119)*Inputs!F32)</f>
        <v>216.32758128440364</v>
      </c>
      <c r="G32" s="259">
        <f>IF(Inputs!$GT32=$F$1,Inputs!G32,
CHOOSE(MATCH(Inputs!$GT32,'Key assumptions'!$E$117:$E$119,0),'Key assumptions'!$H$117,'Key assumptions'!$H$118,'Key assumptions'!$H$119)*Inputs!G32)</f>
        <v>0</v>
      </c>
      <c r="H32" s="231">
        <f>Inputs!H32</f>
        <v>0</v>
      </c>
      <c r="I32" s="231">
        <f>Inputs!I32</f>
        <v>0</v>
      </c>
      <c r="J32" s="231">
        <f>Inputs!J32</f>
        <v>0</v>
      </c>
      <c r="K32" s="231">
        <f>Inputs!K32</f>
        <v>0</v>
      </c>
      <c r="L32" s="231">
        <f>Inputs!L32</f>
        <v>0</v>
      </c>
      <c r="M32" s="231">
        <f>Inputs!M32</f>
        <v>0</v>
      </c>
      <c r="N32" s="231">
        <f>Inputs!N32</f>
        <v>0</v>
      </c>
      <c r="O32" s="231">
        <f>Inputs!O32</f>
        <v>0</v>
      </c>
      <c r="P32" s="231">
        <f>Inputs!P32</f>
        <v>0</v>
      </c>
      <c r="Q32" s="231">
        <f>Inputs!Q32</f>
        <v>0</v>
      </c>
      <c r="R32" s="231">
        <f>Inputs!R32</f>
        <v>0</v>
      </c>
      <c r="S32" s="231">
        <f>Inputs!S32</f>
        <v>0</v>
      </c>
      <c r="T32" s="231">
        <f>Inputs!T32</f>
        <v>0</v>
      </c>
      <c r="U32" s="231">
        <f>Inputs!U32</f>
        <v>0</v>
      </c>
      <c r="V32" s="231">
        <f>Inputs!V32</f>
        <v>0</v>
      </c>
      <c r="W32" s="231">
        <f>Inputs!W32</f>
        <v>0</v>
      </c>
      <c r="X32" s="231">
        <f>Inputs!X32</f>
        <v>0</v>
      </c>
      <c r="Y32" s="231">
        <f>Inputs!Y32</f>
        <v>0</v>
      </c>
      <c r="Z32" s="231">
        <f>Inputs!Z32</f>
        <v>0</v>
      </c>
      <c r="AA32" s="231">
        <f>Inputs!AA32</f>
        <v>0</v>
      </c>
      <c r="AB32" s="231">
        <f>Inputs!AB32</f>
        <v>0</v>
      </c>
      <c r="AC32" s="231">
        <f>Inputs!AC32</f>
        <v>0</v>
      </c>
      <c r="AD32" s="231">
        <f>Inputs!AD32</f>
        <v>0</v>
      </c>
      <c r="AE32" s="231">
        <f>Inputs!AE32</f>
        <v>0</v>
      </c>
      <c r="AF32" s="231">
        <f>Inputs!AF32</f>
        <v>0</v>
      </c>
      <c r="AG32" s="231">
        <f>Inputs!AG32</f>
        <v>0</v>
      </c>
      <c r="AH32" s="231">
        <f>Inputs!AH32</f>
        <v>0</v>
      </c>
      <c r="AI32" s="231">
        <f>Inputs!AI32</f>
        <v>0</v>
      </c>
      <c r="AJ32" s="231">
        <f>Inputs!AJ32</f>
        <v>0</v>
      </c>
      <c r="AK32" s="231">
        <f>Inputs!AK32</f>
        <v>0</v>
      </c>
      <c r="AL32" s="231">
        <f>Inputs!AL32</f>
        <v>0</v>
      </c>
      <c r="AM32" s="231">
        <f>Inputs!AM32</f>
        <v>0</v>
      </c>
      <c r="AN32" s="231">
        <f>Inputs!AN32</f>
        <v>0</v>
      </c>
      <c r="AO32" s="231">
        <f>Inputs!AO32</f>
        <v>0</v>
      </c>
      <c r="AP32" s="231">
        <f>Inputs!AP32</f>
        <v>0</v>
      </c>
      <c r="AQ32" s="231">
        <f>Inputs!AQ32</f>
        <v>0</v>
      </c>
      <c r="AR32" s="231">
        <f>Inputs!AR32</f>
        <v>0</v>
      </c>
      <c r="AS32" s="231">
        <f>Inputs!AS32</f>
        <v>0</v>
      </c>
      <c r="AT32" s="231">
        <f>Inputs!AT32</f>
        <v>0</v>
      </c>
      <c r="AU32" s="231">
        <f>Inputs!AU32</f>
        <v>0</v>
      </c>
      <c r="AV32" s="231">
        <f>Inputs!AV32</f>
        <v>0</v>
      </c>
      <c r="AW32" s="231">
        <f>Inputs!AW32</f>
        <v>0</v>
      </c>
      <c r="AX32" s="231">
        <f>Inputs!AX32</f>
        <v>0</v>
      </c>
      <c r="AY32" s="231">
        <f>Inputs!AY32</f>
        <v>0</v>
      </c>
      <c r="AZ32" s="231">
        <f>Inputs!AZ32</f>
        <v>0</v>
      </c>
      <c r="BA32" s="231">
        <f>Inputs!BA32</f>
        <v>0</v>
      </c>
      <c r="BB32" s="231">
        <f>Inputs!BB32</f>
        <v>0</v>
      </c>
      <c r="BC32" s="231">
        <f>Inputs!BC32</f>
        <v>0</v>
      </c>
      <c r="BD32" s="231">
        <f>Inputs!BD32</f>
        <v>0</v>
      </c>
      <c r="BE32" s="231">
        <f>Inputs!BE32</f>
        <v>0</v>
      </c>
      <c r="BF32" s="231">
        <f>Inputs!BF32</f>
        <v>0</v>
      </c>
      <c r="BG32" s="231">
        <f>Inputs!BG32</f>
        <v>0</v>
      </c>
      <c r="BH32" s="231">
        <f>Inputs!BH32</f>
        <v>0</v>
      </c>
      <c r="BI32" s="231">
        <f>Inputs!BI32</f>
        <v>0</v>
      </c>
      <c r="BJ32" s="231">
        <f>Inputs!BJ32</f>
        <v>0</v>
      </c>
      <c r="BK32" s="231">
        <f>Inputs!BK32</f>
        <v>0</v>
      </c>
      <c r="BL32" s="231">
        <f>Inputs!BL32</f>
        <v>0</v>
      </c>
      <c r="BM32" s="231">
        <f>Inputs!BM32</f>
        <v>0</v>
      </c>
      <c r="BN32" s="231">
        <f>Inputs!BN32</f>
        <v>0</v>
      </c>
      <c r="BO32" s="231">
        <f>Inputs!BO32</f>
        <v>0</v>
      </c>
      <c r="BP32" s="231">
        <f>Inputs!BP32</f>
        <v>0.15384615384615383</v>
      </c>
      <c r="BQ32" s="231">
        <f>Inputs!BQ32</f>
        <v>0.15384615384615383</v>
      </c>
      <c r="BR32" s="231">
        <f>Inputs!BR32</f>
        <v>0.15384615384615383</v>
      </c>
      <c r="BS32" s="231">
        <f>Inputs!BS32</f>
        <v>0.15384615384615383</v>
      </c>
      <c r="BT32" s="231">
        <f>Inputs!BT32</f>
        <v>0.15384615384615383</v>
      </c>
      <c r="BU32" s="231">
        <f>Inputs!BU32</f>
        <v>0.15384615384615383</v>
      </c>
      <c r="BV32" s="231">
        <f>Inputs!BV32</f>
        <v>0.15384615384615383</v>
      </c>
      <c r="BW32" s="231">
        <f>Inputs!BW32</f>
        <v>0.15384615384615383</v>
      </c>
      <c r="BX32" s="231">
        <f>Inputs!BX32</f>
        <v>0.15384615384615383</v>
      </c>
      <c r="BY32" s="231">
        <f>Inputs!BY32</f>
        <v>0.15384615384615383</v>
      </c>
      <c r="BZ32" s="231">
        <f>Inputs!BZ32</f>
        <v>0.15384615384615383</v>
      </c>
      <c r="CA32" s="231">
        <f>Inputs!CA32</f>
        <v>0.15384615384615383</v>
      </c>
      <c r="CB32" s="231">
        <f>Inputs!CB32</f>
        <v>3.8461538461538457E-2</v>
      </c>
      <c r="CC32" s="231">
        <f>Inputs!CC32</f>
        <v>3.8461538461538457E-2</v>
      </c>
      <c r="CD32" s="231">
        <f>Inputs!CD32</f>
        <v>3.8461538461538457E-2</v>
      </c>
      <c r="CE32" s="231">
        <f>Inputs!CE32</f>
        <v>3.8461538461538457E-2</v>
      </c>
      <c r="CF32" s="231">
        <f>Inputs!CF32</f>
        <v>3.8461538461538457E-2</v>
      </c>
      <c r="CG32" s="231">
        <f>Inputs!CG32</f>
        <v>3.8461538461538457E-2</v>
      </c>
      <c r="CH32" s="231">
        <f>Inputs!CH32</f>
        <v>3.8461538461538457E-2</v>
      </c>
      <c r="CI32" s="231">
        <f>Inputs!CI32</f>
        <v>3.8461538461538457E-2</v>
      </c>
      <c r="CJ32" s="231">
        <f>Inputs!CJ32</f>
        <v>3.8461538461538457E-2</v>
      </c>
      <c r="CK32" s="231">
        <f>Inputs!CK32</f>
        <v>3.8461538461538457E-2</v>
      </c>
      <c r="CL32" s="231">
        <f>Inputs!CL32</f>
        <v>3.8461538461538457E-2</v>
      </c>
      <c r="CM32" s="231">
        <f>Inputs!CM32</f>
        <v>3.8461538461538457E-2</v>
      </c>
      <c r="CN32" s="231">
        <f>Inputs!CN32</f>
        <v>0</v>
      </c>
      <c r="CO32" s="231">
        <f>Inputs!CO32</f>
        <v>0</v>
      </c>
      <c r="CP32" s="231">
        <f>Inputs!CP32</f>
        <v>0</v>
      </c>
      <c r="CQ32" s="231">
        <f>Inputs!CQ32</f>
        <v>0</v>
      </c>
      <c r="CR32" s="231">
        <f>Inputs!CR32</f>
        <v>0</v>
      </c>
      <c r="CS32" s="231">
        <f>Inputs!CS32</f>
        <v>0</v>
      </c>
      <c r="CT32" s="231">
        <f>Inputs!CT32</f>
        <v>0</v>
      </c>
      <c r="CU32" s="231">
        <f>Inputs!CU32</f>
        <v>0</v>
      </c>
      <c r="CV32" s="231">
        <f>Inputs!CV32</f>
        <v>0</v>
      </c>
      <c r="CW32" s="231">
        <f>Inputs!CW32</f>
        <v>0</v>
      </c>
      <c r="CX32" s="231">
        <f>Inputs!CX32</f>
        <v>0</v>
      </c>
      <c r="CY32" s="231">
        <f>Inputs!CY32</f>
        <v>0</v>
      </c>
      <c r="DA32" s="232">
        <f>IF(OR($C32="Non-Labour",$C32="Labour-related"),IF(Inputs!$GT32=$F$1,Inputs!DA32,$F32*N(H32)),$F32*N(H32)*avg_hrs)</f>
        <v>0</v>
      </c>
      <c r="DB32" s="232">
        <f>IF(OR($C32="Non-Labour",$C32="Labour-related"),IF(Inputs!$GT32=$F$1,Inputs!DB32,$F32*N(I32)),$F32*N(I32)*avg_hrs)</f>
        <v>0</v>
      </c>
      <c r="DC32" s="232">
        <f>IF(OR($C32="Non-Labour",$C32="Labour-related"),IF(Inputs!$GT32=$F$1,Inputs!DC32,$F32*N(J32)),$F32*N(J32)*avg_hrs)</f>
        <v>0</v>
      </c>
      <c r="DD32" s="232">
        <f>IF(OR($C32="Non-Labour",$C32="Labour-related"),IF(Inputs!$GT32=$F$1,Inputs!DD32,$F32*N(K32)),$F32*N(K32)*avg_hrs)</f>
        <v>0</v>
      </c>
      <c r="DE32" s="232">
        <f>IF(OR($C32="Non-Labour",$C32="Labour-related"),IF(Inputs!$GT32=$F$1,Inputs!DE32,$F32*N(L32)),$F32*N(L32)*avg_hrs)</f>
        <v>0</v>
      </c>
      <c r="DF32" s="232">
        <f>IF(OR($C32="Non-Labour",$C32="Labour-related"),IF(Inputs!$GT32=$F$1,Inputs!DF32,$F32*N(M32)),$F32*N(M32)*avg_hrs)</f>
        <v>0</v>
      </c>
      <c r="DG32" s="232">
        <f>IF(OR($C32="Non-Labour",$C32="Labour-related"),IF(Inputs!$GT32=$F$1,Inputs!DG32,$F32*N(N32)),$F32*N(N32)*avg_hrs)</f>
        <v>0</v>
      </c>
      <c r="DH32" s="232">
        <f>IF(OR($C32="Non-Labour",$C32="Labour-related"),IF(Inputs!$GT32=$F$1,Inputs!DH32,$F32*N(O32)),$F32*N(O32)*avg_hrs)</f>
        <v>0</v>
      </c>
      <c r="DI32" s="232">
        <f>IF(OR($C32="Non-Labour",$C32="Labour-related"),IF(Inputs!$GT32=$F$1,Inputs!DI32,$F32*N(P32)),$F32*N(P32)*avg_hrs)</f>
        <v>0</v>
      </c>
      <c r="DJ32" s="232">
        <f>IF(OR($C32="Non-Labour",$C32="Labour-related"),IF(Inputs!$GT32=$F$1,Inputs!DJ32,$F32*N(Q32)),$F32*N(Q32)*avg_hrs)</f>
        <v>0</v>
      </c>
      <c r="DK32" s="232">
        <f>IF(OR($C32="Non-Labour",$C32="Labour-related"),IF(Inputs!$GT32=$F$1,Inputs!DK32,$F32*N(R32)),$F32*N(R32)*avg_hrs)</f>
        <v>0</v>
      </c>
      <c r="DL32" s="232">
        <f>IF(OR($C32="Non-Labour",$C32="Labour-related"),IF(Inputs!$GT32=$F$1,Inputs!DL32,$F32*N(S32)),$F32*N(S32)*avg_hrs)</f>
        <v>0</v>
      </c>
      <c r="DM32" s="232">
        <f>IF(OR($C32="Non-Labour",$C32="Labour-related"),IF(Inputs!$GT32=$F$1,Inputs!DM32,$F32*N(T32)),$F32*N(T32)*avg_hrs)</f>
        <v>0</v>
      </c>
      <c r="DN32" s="232">
        <f>IF(OR($C32="Non-Labour",$C32="Labour-related"),IF(Inputs!$GT32=$F$1,Inputs!DN32,$F32*N(U32)),$F32*N(U32)*avg_hrs)</f>
        <v>0</v>
      </c>
      <c r="DO32" s="232">
        <f>IF(OR($C32="Non-Labour",$C32="Labour-related"),IF(Inputs!$GT32=$F$1,Inputs!DO32,$F32*N(V32)),$F32*N(V32)*avg_hrs)</f>
        <v>0</v>
      </c>
      <c r="DP32" s="232">
        <f>IF(OR($C32="Non-Labour",$C32="Labour-related"),IF(Inputs!$GT32=$F$1,Inputs!DP32,$F32*N(W32)),$F32*N(W32)*avg_hrs)</f>
        <v>0</v>
      </c>
      <c r="DQ32" s="232">
        <f>IF(OR($C32="Non-Labour",$C32="Labour-related"),IF(Inputs!$GT32=$F$1,Inputs!DQ32,$F32*N(X32)),$F32*N(X32)*avg_hrs)</f>
        <v>0</v>
      </c>
      <c r="DR32" s="232">
        <f>IF(OR($C32="Non-Labour",$C32="Labour-related"),IF(Inputs!$GT32=$F$1,Inputs!DR32,$F32*N(Y32)),$F32*N(Y32)*avg_hrs)</f>
        <v>0</v>
      </c>
      <c r="DS32" s="232">
        <f>IF(OR($C32="Non-Labour",$C32="Labour-related"),IF(Inputs!$GT32=$F$1,Inputs!DS32,$F32*N(Z32)),$F32*N(Z32)*avg_hrs)</f>
        <v>0</v>
      </c>
      <c r="DT32" s="232">
        <f>IF(OR($C32="Non-Labour",$C32="Labour-related"),IF(Inputs!$GT32=$F$1,Inputs!DT32,$F32*N(AA32)),$F32*N(AA32)*avg_hrs)</f>
        <v>0</v>
      </c>
      <c r="DU32" s="232">
        <f>IF(OR($C32="Non-Labour",$C32="Labour-related"),IF(Inputs!$GT32=$F$1,Inputs!DU32,$F32*N(AB32)),$F32*N(AB32)*avg_hrs)</f>
        <v>0</v>
      </c>
      <c r="DV32" s="232">
        <f>IF(OR($C32="Non-Labour",$C32="Labour-related"),IF(Inputs!$GT32=$F$1,Inputs!DV32,$F32*N(AC32)),$F32*N(AC32)*avg_hrs)</f>
        <v>0</v>
      </c>
      <c r="DW32" s="232">
        <f>IF(OR($C32="Non-Labour",$C32="Labour-related"),IF(Inputs!$GT32=$F$1,Inputs!DW32,$F32*N(AD32)),$F32*N(AD32)*avg_hrs)</f>
        <v>0</v>
      </c>
      <c r="DX32" s="232">
        <f>IF(OR($C32="Non-Labour",$C32="Labour-related"),IF(Inputs!$GT32=$F$1,Inputs!DX32,$F32*N(AE32)),$F32*N(AE32)*avg_hrs)</f>
        <v>0</v>
      </c>
      <c r="DY32" s="232">
        <f>IF(OR($C32="Non-Labour",$C32="Labour-related"),IF(Inputs!$GT32=$F$1,Inputs!DY32,$F32*N(AF32)),$F32*N(AF32)*avg_hrs)</f>
        <v>0</v>
      </c>
      <c r="DZ32" s="232">
        <f>IF(OR($C32="Non-Labour",$C32="Labour-related"),IF(Inputs!$GT32=$F$1,Inputs!DZ32,$F32*N(AG32)),$F32*N(AG32)*avg_hrs)</f>
        <v>0</v>
      </c>
      <c r="EA32" s="232">
        <f>IF(OR($C32="Non-Labour",$C32="Labour-related"),IF(Inputs!$GT32=$F$1,Inputs!EA32,$F32*N(AH32)),$F32*N(AH32)*avg_hrs)</f>
        <v>0</v>
      </c>
      <c r="EB32" s="232">
        <f>IF(OR($C32="Non-Labour",$C32="Labour-related"),IF(Inputs!$GT32=$F$1,Inputs!EB32,$F32*N(AI32)),$F32*N(AI32)*avg_hrs)</f>
        <v>0</v>
      </c>
      <c r="EC32" s="232">
        <f>IF(OR($C32="Non-Labour",$C32="Labour-related"),IF(Inputs!$GT32=$F$1,Inputs!EC32,$F32*N(AJ32)),$F32*N(AJ32)*avg_hrs)</f>
        <v>0</v>
      </c>
      <c r="ED32" s="232">
        <f>IF(OR($C32="Non-Labour",$C32="Labour-related"),IF(Inputs!$GT32=$F$1,Inputs!ED32,$F32*N(AK32)),$F32*N(AK32)*avg_hrs)</f>
        <v>0</v>
      </c>
      <c r="EE32" s="232">
        <f>IF(OR($C32="Non-Labour",$C32="Labour-related"),IF(Inputs!$GT32=$F$1,Inputs!EE32,$F32*N(AL32)),$F32*N(AL32)*avg_hrs)</f>
        <v>0</v>
      </c>
      <c r="EF32" s="232">
        <f>IF(OR($C32="Non-Labour",$C32="Labour-related"),IF(Inputs!$GT32=$F$1,Inputs!EF32,$F32*N(AM32)),$F32*N(AM32)*avg_hrs)</f>
        <v>0</v>
      </c>
      <c r="EG32" s="232">
        <f>IF(OR($C32="Non-Labour",$C32="Labour-related"),IF(Inputs!$GT32=$F$1,Inputs!EG32,$F32*N(AN32)),$F32*N(AN32)*avg_hrs)</f>
        <v>0</v>
      </c>
      <c r="EH32" s="232">
        <f>IF(OR($C32="Non-Labour",$C32="Labour-related"),IF(Inputs!$GT32=$F$1,Inputs!EH32,$F32*N(AO32)),$F32*N(AO32)*avg_hrs)</f>
        <v>0</v>
      </c>
      <c r="EI32" s="232">
        <f>IF(OR($C32="Non-Labour",$C32="Labour-related"),IF(Inputs!$GT32=$F$1,Inputs!EI32,$F32*N(AP32)),$F32*N(AP32)*avg_hrs)</f>
        <v>0</v>
      </c>
      <c r="EJ32" s="232">
        <f>IF(OR($C32="Non-Labour",$C32="Labour-related"),IF(Inputs!$GT32=$F$1,Inputs!EJ32,$F32*N(AQ32)),$F32*N(AQ32)*avg_hrs)</f>
        <v>0</v>
      </c>
      <c r="EK32" s="232">
        <f>IF(OR($C32="Non-Labour",$C32="Labour-related"),IF(Inputs!$GT32=$F$1,Inputs!EK32,$F32*N(AR32)),$F32*N(AR32)*avg_hrs)</f>
        <v>0</v>
      </c>
      <c r="EL32" s="232">
        <f>IF(OR($C32="Non-Labour",$C32="Labour-related"),IF(Inputs!$GT32=$F$1,Inputs!EL32,$F32*N(AS32)),$F32*N(AS32)*avg_hrs)</f>
        <v>0</v>
      </c>
      <c r="EM32" s="232">
        <f>IF(OR($C32="Non-Labour",$C32="Labour-related"),IF(Inputs!$GT32=$F$1,Inputs!EM32,$F32*N(AT32)),$F32*N(AT32)*avg_hrs)</f>
        <v>0</v>
      </c>
      <c r="EN32" s="232">
        <f>IF(OR($C32="Non-Labour",$C32="Labour-related"),IF(Inputs!$GT32=$F$1,Inputs!EN32,$F32*N(AU32)),$F32*N(AU32)*avg_hrs)</f>
        <v>0</v>
      </c>
      <c r="EO32" s="232">
        <f>IF(OR($C32="Non-Labour",$C32="Labour-related"),IF(Inputs!$GT32=$F$1,Inputs!EO32,$F32*N(AV32)),$F32*N(AV32)*avg_hrs)</f>
        <v>0</v>
      </c>
      <c r="EP32" s="232">
        <f>IF(OR($C32="Non-Labour",$C32="Labour-related"),IF(Inputs!$GT32=$F$1,Inputs!EP32,$F32*N(AW32)),$F32*N(AW32)*avg_hrs)</f>
        <v>0</v>
      </c>
      <c r="EQ32" s="232">
        <f>IF(OR($C32="Non-Labour",$C32="Labour-related"),IF(Inputs!$GT32=$F$1,Inputs!EQ32,$F32*N(AX32)),$F32*N(AX32)*avg_hrs)</f>
        <v>0</v>
      </c>
      <c r="ER32" s="232">
        <f>IF(OR($C32="Non-Labour",$C32="Labour-related"),IF(Inputs!$GT32=$F$1,Inputs!ER32,$F32*N(AY32)),$F32*N(AY32)*avg_hrs)</f>
        <v>0</v>
      </c>
      <c r="ES32" s="232">
        <f>IF(OR($C32="Non-Labour",$C32="Labour-related"),IF(Inputs!$GT32=$F$1,Inputs!ES32,$F32*N(AZ32)),$F32*N(AZ32)*avg_hrs)</f>
        <v>0</v>
      </c>
      <c r="ET32" s="232">
        <f>IF(OR($C32="Non-Labour",$C32="Labour-related"),IF(Inputs!$GT32=$F$1,Inputs!ET32,$F32*N(BA32)),$F32*N(BA32)*avg_hrs)</f>
        <v>0</v>
      </c>
      <c r="EU32" s="232">
        <f>IF(OR($C32="Non-Labour",$C32="Labour-related"),IF(Inputs!$GT32=$F$1,Inputs!EU32,$F32*N(BB32)),$F32*N(BB32)*avg_hrs)</f>
        <v>0</v>
      </c>
      <c r="EV32" s="232">
        <f>IF(OR($C32="Non-Labour",$C32="Labour-related"),IF(Inputs!$GT32=$F$1,Inputs!EV32,$F32*N(BC32)),$F32*N(BC32)*avg_hrs)</f>
        <v>0</v>
      </c>
      <c r="EW32" s="232">
        <f>IF(OR($C32="Non-Labour",$C32="Labour-related"),IF(Inputs!$GT32=$F$1,Inputs!EW32,$F32*N(BD32)),$F32*N(BD32)*avg_hrs)</f>
        <v>0</v>
      </c>
      <c r="EX32" s="232">
        <f>IF(OR($C32="Non-Labour",$C32="Labour-related"),IF(Inputs!$GT32=$F$1,Inputs!EX32,$F32*N(BE32)),$F32*N(BE32)*avg_hrs)</f>
        <v>0</v>
      </c>
      <c r="EY32" s="232">
        <f>IF(OR($C32="Non-Labour",$C32="Labour-related"),IF(Inputs!$GT32=$F$1,Inputs!EY32,$F32*N(BF32)),$F32*N(BF32)*avg_hrs)</f>
        <v>0</v>
      </c>
      <c r="EZ32" s="232">
        <f>IF(OR($C32="Non-Labour",$C32="Labour-related"),IF(Inputs!$GT32=$F$1,Inputs!EZ32,$F32*N(BG32)),$F32*N(BG32)*avg_hrs)</f>
        <v>0</v>
      </c>
      <c r="FA32" s="232">
        <f>IF(OR($C32="Non-Labour",$C32="Labour-related"),IF(Inputs!$GT32=$F$1,Inputs!FA32,$F32*N(BH32)),$F32*N(BH32)*avg_hrs)</f>
        <v>0</v>
      </c>
      <c r="FB32" s="232">
        <f>IF(OR($C32="Non-Labour",$C32="Labour-related"),IF(Inputs!$GT32=$F$1,Inputs!FB32,$F32*N(BI32)),$F32*N(BI32)*avg_hrs)</f>
        <v>0</v>
      </c>
      <c r="FC32" s="232">
        <f>IF(OR($C32="Non-Labour",$C32="Labour-related"),IF(Inputs!$GT32=$F$1,Inputs!FC32,$F32*N(BJ32)),$F32*N(BJ32)*avg_hrs)</f>
        <v>0</v>
      </c>
      <c r="FD32" s="232">
        <f>IF(OR($C32="Non-Labour",$C32="Labour-related"),IF(Inputs!$GT32=$F$1,Inputs!FD32,$F32*N(BK32)),$F32*N(BK32)*avg_hrs)</f>
        <v>0</v>
      </c>
      <c r="FE32" s="232">
        <f>IF(OR($C32="Non-Labour",$C32="Labour-related"),IF(Inputs!$GT32=$F$1,Inputs!FE32,$F32*N(BL32)),$F32*N(BL32)*avg_hrs)</f>
        <v>0</v>
      </c>
      <c r="FF32" s="232">
        <f>IF(OR($C32="Non-Labour",$C32="Labour-related"),IF(Inputs!$GT32=$F$1,Inputs!FF32,$F32*N(BM32)),$F32*N(BM32)*avg_hrs)</f>
        <v>0</v>
      </c>
      <c r="FG32" s="232">
        <f>IF(OR($C32="Non-Labour",$C32="Labour-related"),IF(Inputs!$GT32=$F$1,Inputs!FG32,$F32*N(BN32)),$F32*N(BN32)*avg_hrs)</f>
        <v>0</v>
      </c>
      <c r="FH32" s="232">
        <f>IF(OR($C32="Non-Labour",$C32="Labour-related"),IF(Inputs!$GT32=$F$1,Inputs!FH32,$F32*N(BO32)),$F32*N(BO32)*avg_hrs)</f>
        <v>0</v>
      </c>
      <c r="FI32" s="232">
        <f>IF(OR($C32="Non-Labour",$C32="Labour-related"),IF(Inputs!$GT32=$F$1,Inputs!FI32,$F32*N(BP32)),$F32*N(BP32)*avg_hrs)</f>
        <v>4992.1749527170059</v>
      </c>
      <c r="FJ32" s="232">
        <f>IF(OR($C32="Non-Labour",$C32="Labour-related"),IF(Inputs!$GT32=$F$1,Inputs!FJ32,$F32*N(BQ32)),$F32*N(BQ32)*avg_hrs)</f>
        <v>4992.1749527170059</v>
      </c>
      <c r="FK32" s="232">
        <f>IF(OR($C32="Non-Labour",$C32="Labour-related"),IF(Inputs!$GT32=$F$1,Inputs!FK32,$F32*N(BR32)),$F32*N(BR32)*avg_hrs)</f>
        <v>4992.1749527170059</v>
      </c>
      <c r="FL32" s="232">
        <f>IF(OR($C32="Non-Labour",$C32="Labour-related"),IF(Inputs!$GT32=$F$1,Inputs!FL32,$F32*N(BS32)),$F32*N(BS32)*avg_hrs)</f>
        <v>4992.1749527170059</v>
      </c>
      <c r="FM32" s="232">
        <f>IF(OR($C32="Non-Labour",$C32="Labour-related"),IF(Inputs!$GT32=$F$1,Inputs!FM32,$F32*N(BT32)),$F32*N(BT32)*avg_hrs)</f>
        <v>4992.1749527170059</v>
      </c>
      <c r="FN32" s="232">
        <f>IF(OR($C32="Non-Labour",$C32="Labour-related"),IF(Inputs!$GT32=$F$1,Inputs!FN32,$F32*N(BU32)),$F32*N(BU32)*avg_hrs)</f>
        <v>4992.1749527170059</v>
      </c>
      <c r="FO32" s="232">
        <f>IF(OR($C32="Non-Labour",$C32="Labour-related"),IF(Inputs!$GT32=$F$1,Inputs!FO32,$F32*N(BV32)),$F32*N(BV32)*avg_hrs)</f>
        <v>4992.1749527170059</v>
      </c>
      <c r="FP32" s="232">
        <f>IF(OR($C32="Non-Labour",$C32="Labour-related"),IF(Inputs!$GT32=$F$1,Inputs!FP32,$F32*N(BW32)),$F32*N(BW32)*avg_hrs)</f>
        <v>4992.1749527170059</v>
      </c>
      <c r="FQ32" s="232">
        <f>IF(OR($C32="Non-Labour",$C32="Labour-related"),IF(Inputs!$GT32=$F$1,Inputs!FQ32,$F32*N(BX32)),$F32*N(BX32)*avg_hrs)</f>
        <v>4992.1749527170059</v>
      </c>
      <c r="FR32" s="232">
        <f>IF(OR($C32="Non-Labour",$C32="Labour-related"),IF(Inputs!$GT32=$F$1,Inputs!FR32,$F32*N(BY32)),$F32*N(BY32)*avg_hrs)</f>
        <v>4992.1749527170059</v>
      </c>
      <c r="FS32" s="232">
        <f>IF(OR($C32="Non-Labour",$C32="Labour-related"),IF(Inputs!$GT32=$F$1,Inputs!FS32,$F32*N(BZ32)),$F32*N(BZ32)*avg_hrs)</f>
        <v>4992.1749527170059</v>
      </c>
      <c r="FT32" s="232">
        <f>IF(OR($C32="Non-Labour",$C32="Labour-related"),IF(Inputs!$GT32=$F$1,Inputs!FT32,$F32*N(CA32)),$F32*N(CA32)*avg_hrs)</f>
        <v>4992.1749527170059</v>
      </c>
      <c r="FU32" s="232">
        <f>IF(OR($C32="Non-Labour",$C32="Labour-related"),IF(Inputs!$GT32=$F$1,Inputs!FU32,$F32*N(CB32)),$F32*N(CB32)*avg_hrs)</f>
        <v>1248.0437381792515</v>
      </c>
      <c r="FV32" s="232">
        <f>IF(OR($C32="Non-Labour",$C32="Labour-related"),IF(Inputs!$GT32=$F$1,Inputs!FV32,$F32*N(CC32)),$F32*N(CC32)*avg_hrs)</f>
        <v>1248.0437381792515</v>
      </c>
      <c r="FW32" s="232">
        <f>IF(OR($C32="Non-Labour",$C32="Labour-related"),IF(Inputs!$GT32=$F$1,Inputs!FW32,$F32*N(CD32)),$F32*N(CD32)*avg_hrs)</f>
        <v>1248.0437381792515</v>
      </c>
      <c r="FX32" s="232">
        <f>IF(OR($C32="Non-Labour",$C32="Labour-related"),IF(Inputs!$GT32=$F$1,Inputs!FX32,$F32*N(CE32)),$F32*N(CE32)*avg_hrs)</f>
        <v>1248.0437381792515</v>
      </c>
      <c r="FY32" s="232">
        <f>IF(OR($C32="Non-Labour",$C32="Labour-related"),IF(Inputs!$GT32=$F$1,Inputs!FY32,$F32*N(CF32)),$F32*N(CF32)*avg_hrs)</f>
        <v>1248.0437381792515</v>
      </c>
      <c r="FZ32" s="232">
        <f>IF(OR($C32="Non-Labour",$C32="Labour-related"),IF(Inputs!$GT32=$F$1,Inputs!FZ32,$F32*N(CG32)),$F32*N(CG32)*avg_hrs)</f>
        <v>1248.0437381792515</v>
      </c>
      <c r="GA32" s="232">
        <f>IF(OR($C32="Non-Labour",$C32="Labour-related"),IF(Inputs!$GT32=$F$1,Inputs!GA32,$F32*N(CH32)),$F32*N(CH32)*avg_hrs)</f>
        <v>1248.0437381792515</v>
      </c>
      <c r="GB32" s="232">
        <f>IF(OR($C32="Non-Labour",$C32="Labour-related"),IF(Inputs!$GT32=$F$1,Inputs!GB32,$F32*N(CI32)),$F32*N(CI32)*avg_hrs)</f>
        <v>1248.0437381792515</v>
      </c>
      <c r="GC32" s="232">
        <f>IF(OR($C32="Non-Labour",$C32="Labour-related"),IF(Inputs!$GT32=$F$1,Inputs!GC32,$F32*N(CJ32)),$F32*N(CJ32)*avg_hrs)</f>
        <v>1248.0437381792515</v>
      </c>
      <c r="GD32" s="232">
        <f>IF(OR($C32="Non-Labour",$C32="Labour-related"),IF(Inputs!$GT32=$F$1,Inputs!GD32,$F32*N(CK32)),$F32*N(CK32)*avg_hrs)</f>
        <v>1248.0437381792515</v>
      </c>
      <c r="GE32" s="232">
        <f>IF(OR($C32="Non-Labour",$C32="Labour-related"),IF(Inputs!$GT32=$F$1,Inputs!GE32,$F32*N(CL32)),$F32*N(CL32)*avg_hrs)</f>
        <v>1248.0437381792515</v>
      </c>
      <c r="GF32" s="232">
        <f>IF(OR($C32="Non-Labour",$C32="Labour-related"),IF(Inputs!$GT32=$F$1,Inputs!GF32,$F32*N(CM32)),$F32*N(CM32)*avg_hrs)</f>
        <v>1248.0437381792515</v>
      </c>
      <c r="GG32" s="232">
        <f>IF(OR($C32="Non-Labour",$C32="Labour-related"),IF(Inputs!$GT32=$F$1,Inputs!GG32,$F32*N(CN32)),$F32*N(CN32)*avg_hrs)</f>
        <v>0</v>
      </c>
      <c r="GH32" s="232">
        <f>IF(OR($C32="Non-Labour",$C32="Labour-related"),IF(Inputs!$GT32=$F$1,Inputs!GH32,$F32*N(CO32)),$F32*N(CO32)*avg_hrs)</f>
        <v>0</v>
      </c>
      <c r="GI32" s="232">
        <f>IF(OR($C32="Non-Labour",$C32="Labour-related"),IF(Inputs!$GT32=$F$1,Inputs!GI32,$F32*N(CP32)),$F32*N(CP32)*avg_hrs)</f>
        <v>0</v>
      </c>
      <c r="GJ32" s="232">
        <f>IF(OR($C32="Non-Labour",$C32="Labour-related"),IF(Inputs!$GT32=$F$1,Inputs!GJ32,$F32*N(CQ32)),$F32*N(CQ32)*avg_hrs)</f>
        <v>0</v>
      </c>
      <c r="GK32" s="232">
        <f>IF(OR($C32="Non-Labour",$C32="Labour-related"),IF(Inputs!$GT32=$F$1,Inputs!GK32,$F32*N(CR32)),$F32*N(CR32)*avg_hrs)</f>
        <v>0</v>
      </c>
      <c r="GL32" s="232">
        <f>IF(OR($C32="Non-Labour",$C32="Labour-related"),IF(Inputs!$GT32=$F$1,Inputs!GL32,$F32*N(CS32)),$F32*N(CS32)*avg_hrs)</f>
        <v>0</v>
      </c>
      <c r="GM32" s="232">
        <f>IF(OR($C32="Non-Labour",$C32="Labour-related"),IF(Inputs!$GT32=$F$1,Inputs!GM32,$F32*N(CT32)),$F32*N(CT32)*avg_hrs)</f>
        <v>0</v>
      </c>
      <c r="GN32" s="232">
        <f>IF(OR($C32="Non-Labour",$C32="Labour-related"),IF(Inputs!$GT32=$F$1,Inputs!GN32,$F32*N(CU32)),$F32*N(CU32)*avg_hrs)</f>
        <v>0</v>
      </c>
      <c r="GO32" s="232">
        <f>IF(OR($C32="Non-Labour",$C32="Labour-related"),IF(Inputs!$GT32=$F$1,Inputs!GO32,$F32*N(CV32)),$F32*N(CV32)*avg_hrs)</f>
        <v>0</v>
      </c>
      <c r="GP32" s="232">
        <f>IF(OR($C32="Non-Labour",$C32="Labour-related"),IF(Inputs!$GT32=$F$1,Inputs!GP32,$F32*N(CW32)),$F32*N(CW32)*avg_hrs)</f>
        <v>0</v>
      </c>
      <c r="GQ32" s="232">
        <f>IF(OR($C32="Non-Labour",$C32="Labour-related"),IF(Inputs!$GT32=$F$1,Inputs!GQ32,$F32*N(CX32)),$F32*N(CX32)*avg_hrs)</f>
        <v>0</v>
      </c>
      <c r="GR32" s="232">
        <f>IF(OR($C32="Non-Labour",$C32="Labour-related"),IF(Inputs!$GT32=$F$1,Inputs!GR32,$F32*N(CY32)),$F32*N(CY32)*avg_hrs)</f>
        <v>0</v>
      </c>
      <c r="GT32" s="120" t="s">
        <v>207</v>
      </c>
      <c r="GU32" s="272"/>
      <c r="GV32" s="272"/>
      <c r="GW32" s="272"/>
      <c r="GX32" s="232">
        <f t="shared" si="7"/>
        <v>0</v>
      </c>
      <c r="GY32" s="232">
        <f t="shared" si="7"/>
        <v>0</v>
      </c>
      <c r="GZ32" s="232">
        <f t="shared" si="7"/>
        <v>0</v>
      </c>
      <c r="HA32" s="232">
        <f t="shared" si="6"/>
        <v>0</v>
      </c>
      <c r="HB32" s="232">
        <f t="shared" si="8"/>
        <v>0</v>
      </c>
      <c r="HC32" s="232">
        <f t="shared" si="8"/>
        <v>59906.09943260406</v>
      </c>
      <c r="HD32" s="232">
        <f t="shared" si="8"/>
        <v>14976.524858151015</v>
      </c>
      <c r="HE32" s="232">
        <f t="shared" si="8"/>
        <v>0</v>
      </c>
      <c r="HF32" s="232">
        <f t="shared" si="5"/>
        <v>74882.624290755077</v>
      </c>
    </row>
    <row r="33" spans="1:214" hidden="1" x14ac:dyDescent="0.2">
      <c r="A33" s="120" t="str">
        <f>Inputs!A33</f>
        <v>Network Operations</v>
      </c>
      <c r="B33" s="120" t="str">
        <f>Inputs!B33</f>
        <v>Control Room SMEs</v>
      </c>
      <c r="C33" s="120" t="str">
        <f>Inputs!C33</f>
        <v>Internal Labour</v>
      </c>
      <c r="D33" s="120" t="str">
        <f>Inputs!D33</f>
        <v>Close-Out</v>
      </c>
      <c r="E33" s="120" t="str">
        <f>Inputs!E33</f>
        <v>Network Operations Officer (Control Centre)</v>
      </c>
      <c r="F33" s="259">
        <f>IF(Inputs!$GT33=$F$1,Inputs!F33,
CHOOSE(MATCH(Inputs!$GT33,'Key assumptions'!$E$117:$E$119,0),'Key assumptions'!$H$117,'Key assumptions'!$H$118,'Key assumptions'!$H$119)*Inputs!F33)</f>
        <v>232.40330948012229</v>
      </c>
      <c r="G33" s="259">
        <f>IF(Inputs!$GT33=$F$1,Inputs!G33,
CHOOSE(MATCH(Inputs!$GT33,'Key assumptions'!$E$117:$E$119,0),'Key assumptions'!$H$117,'Key assumptions'!$H$118,'Key assumptions'!$H$119)*Inputs!G33)</f>
        <v>0</v>
      </c>
      <c r="H33" s="231">
        <f>Inputs!H33</f>
        <v>0</v>
      </c>
      <c r="I33" s="231">
        <f>Inputs!I33</f>
        <v>0</v>
      </c>
      <c r="J33" s="231">
        <f>Inputs!J33</f>
        <v>0</v>
      </c>
      <c r="K33" s="231">
        <f>Inputs!K33</f>
        <v>0</v>
      </c>
      <c r="L33" s="231">
        <f>Inputs!L33</f>
        <v>0</v>
      </c>
      <c r="M33" s="231">
        <f>Inputs!M33</f>
        <v>0</v>
      </c>
      <c r="N33" s="231">
        <f>Inputs!N33</f>
        <v>0</v>
      </c>
      <c r="O33" s="231">
        <f>Inputs!O33</f>
        <v>0</v>
      </c>
      <c r="P33" s="231">
        <f>Inputs!P33</f>
        <v>0</v>
      </c>
      <c r="Q33" s="231">
        <f>Inputs!Q33</f>
        <v>0</v>
      </c>
      <c r="R33" s="231">
        <f>Inputs!R33</f>
        <v>0</v>
      </c>
      <c r="S33" s="231">
        <f>Inputs!S33</f>
        <v>0</v>
      </c>
      <c r="T33" s="231">
        <f>Inputs!T33</f>
        <v>0</v>
      </c>
      <c r="U33" s="231">
        <f>Inputs!U33</f>
        <v>0</v>
      </c>
      <c r="V33" s="231">
        <f>Inputs!V33</f>
        <v>0</v>
      </c>
      <c r="W33" s="231">
        <f>Inputs!W33</f>
        <v>0</v>
      </c>
      <c r="X33" s="231">
        <f>Inputs!X33</f>
        <v>0</v>
      </c>
      <c r="Y33" s="231">
        <f>Inputs!Y33</f>
        <v>0</v>
      </c>
      <c r="Z33" s="231">
        <f>Inputs!Z33</f>
        <v>0</v>
      </c>
      <c r="AA33" s="231">
        <f>Inputs!AA33</f>
        <v>0</v>
      </c>
      <c r="AB33" s="231">
        <f>Inputs!AB33</f>
        <v>0</v>
      </c>
      <c r="AC33" s="231">
        <f>Inputs!AC33</f>
        <v>0</v>
      </c>
      <c r="AD33" s="231">
        <f>Inputs!AD33</f>
        <v>0</v>
      </c>
      <c r="AE33" s="231">
        <f>Inputs!AE33</f>
        <v>0</v>
      </c>
      <c r="AF33" s="231">
        <f>Inputs!AF33</f>
        <v>0</v>
      </c>
      <c r="AG33" s="231">
        <f>Inputs!AG33</f>
        <v>0</v>
      </c>
      <c r="AH33" s="231">
        <f>Inputs!AH33</f>
        <v>0</v>
      </c>
      <c r="AI33" s="231">
        <f>Inputs!AI33</f>
        <v>0</v>
      </c>
      <c r="AJ33" s="231">
        <f>Inputs!AJ33</f>
        <v>0</v>
      </c>
      <c r="AK33" s="231">
        <f>Inputs!AK33</f>
        <v>0</v>
      </c>
      <c r="AL33" s="231">
        <f>Inputs!AL33</f>
        <v>0</v>
      </c>
      <c r="AM33" s="231">
        <f>Inputs!AM33</f>
        <v>0</v>
      </c>
      <c r="AN33" s="231">
        <f>Inputs!AN33</f>
        <v>0</v>
      </c>
      <c r="AO33" s="231">
        <f>Inputs!AO33</f>
        <v>0</v>
      </c>
      <c r="AP33" s="231">
        <f>Inputs!AP33</f>
        <v>0</v>
      </c>
      <c r="AQ33" s="231">
        <f>Inputs!AQ33</f>
        <v>0</v>
      </c>
      <c r="AR33" s="231">
        <f>Inputs!AR33</f>
        <v>0</v>
      </c>
      <c r="AS33" s="231">
        <f>Inputs!AS33</f>
        <v>0</v>
      </c>
      <c r="AT33" s="231">
        <f>Inputs!AT33</f>
        <v>0</v>
      </c>
      <c r="AU33" s="231">
        <f>Inputs!AU33</f>
        <v>0</v>
      </c>
      <c r="AV33" s="231">
        <f>Inputs!AV33</f>
        <v>0</v>
      </c>
      <c r="AW33" s="231">
        <f>Inputs!AW33</f>
        <v>0</v>
      </c>
      <c r="AX33" s="231">
        <f>Inputs!AX33</f>
        <v>0</v>
      </c>
      <c r="AY33" s="231">
        <f>Inputs!AY33</f>
        <v>0</v>
      </c>
      <c r="AZ33" s="231">
        <f>Inputs!AZ33</f>
        <v>0</v>
      </c>
      <c r="BA33" s="231">
        <f>Inputs!BA33</f>
        <v>0</v>
      </c>
      <c r="BB33" s="231">
        <f>Inputs!BB33</f>
        <v>0</v>
      </c>
      <c r="BC33" s="231">
        <f>Inputs!BC33</f>
        <v>0</v>
      </c>
      <c r="BD33" s="231">
        <f>Inputs!BD33</f>
        <v>0</v>
      </c>
      <c r="BE33" s="231">
        <f>Inputs!BE33</f>
        <v>0</v>
      </c>
      <c r="BF33" s="231">
        <f>Inputs!BF33</f>
        <v>0</v>
      </c>
      <c r="BG33" s="231">
        <f>Inputs!BG33</f>
        <v>0</v>
      </c>
      <c r="BH33" s="231">
        <f>Inputs!BH33</f>
        <v>0</v>
      </c>
      <c r="BI33" s="231">
        <f>Inputs!BI33</f>
        <v>0</v>
      </c>
      <c r="BJ33" s="231">
        <f>Inputs!BJ33</f>
        <v>0</v>
      </c>
      <c r="BK33" s="231">
        <f>Inputs!BK33</f>
        <v>0</v>
      </c>
      <c r="BL33" s="231">
        <f>Inputs!BL33</f>
        <v>0</v>
      </c>
      <c r="BM33" s="231">
        <f>Inputs!BM33</f>
        <v>0</v>
      </c>
      <c r="BN33" s="231">
        <f>Inputs!BN33</f>
        <v>0</v>
      </c>
      <c r="BO33" s="231">
        <f>Inputs!BO33</f>
        <v>0</v>
      </c>
      <c r="BP33" s="231">
        <f>Inputs!BP33</f>
        <v>0.15384615384615385</v>
      </c>
      <c r="BQ33" s="231">
        <f>Inputs!BQ33</f>
        <v>0.15384615384615385</v>
      </c>
      <c r="BR33" s="231">
        <f>Inputs!BR33</f>
        <v>0.15384615384615385</v>
      </c>
      <c r="BS33" s="231">
        <f>Inputs!BS33</f>
        <v>0.15384615384615385</v>
      </c>
      <c r="BT33" s="231">
        <f>Inputs!BT33</f>
        <v>0.15384615384615385</v>
      </c>
      <c r="BU33" s="231">
        <f>Inputs!BU33</f>
        <v>0.15384615384615385</v>
      </c>
      <c r="BV33" s="231">
        <f>Inputs!BV33</f>
        <v>0.15384615384615385</v>
      </c>
      <c r="BW33" s="231">
        <f>Inputs!BW33</f>
        <v>0.15384615384615385</v>
      </c>
      <c r="BX33" s="231">
        <f>Inputs!BX33</f>
        <v>0.15384615384615385</v>
      </c>
      <c r="BY33" s="231">
        <f>Inputs!BY33</f>
        <v>0.15384615384615385</v>
      </c>
      <c r="BZ33" s="231">
        <f>Inputs!BZ33</f>
        <v>0.15384615384615385</v>
      </c>
      <c r="CA33" s="231">
        <f>Inputs!CA33</f>
        <v>0.15384615384615385</v>
      </c>
      <c r="CB33" s="231">
        <f>Inputs!CB33</f>
        <v>7.6923076923076927E-2</v>
      </c>
      <c r="CC33" s="231">
        <f>Inputs!CC33</f>
        <v>7.6923076923076927E-2</v>
      </c>
      <c r="CD33" s="231">
        <f>Inputs!CD33</f>
        <v>7.6923076923076927E-2</v>
      </c>
      <c r="CE33" s="231">
        <f>Inputs!CE33</f>
        <v>7.6923076923076927E-2</v>
      </c>
      <c r="CF33" s="231">
        <f>Inputs!CF33</f>
        <v>7.6923076923076927E-2</v>
      </c>
      <c r="CG33" s="231">
        <f>Inputs!CG33</f>
        <v>7.6923076923076927E-2</v>
      </c>
      <c r="CH33" s="231">
        <f>Inputs!CH33</f>
        <v>7.6923076923076927E-2</v>
      </c>
      <c r="CI33" s="231">
        <f>Inputs!CI33</f>
        <v>7.6923076923076927E-2</v>
      </c>
      <c r="CJ33" s="231">
        <f>Inputs!CJ33</f>
        <v>7.6923076923076927E-2</v>
      </c>
      <c r="CK33" s="231">
        <f>Inputs!CK33</f>
        <v>7.6923076923076927E-2</v>
      </c>
      <c r="CL33" s="231">
        <f>Inputs!CL33</f>
        <v>7.6923076923076927E-2</v>
      </c>
      <c r="CM33" s="231">
        <f>Inputs!CM33</f>
        <v>7.6923076923076927E-2</v>
      </c>
      <c r="CN33" s="231">
        <f>Inputs!CN33</f>
        <v>0</v>
      </c>
      <c r="CO33" s="231">
        <f>Inputs!CO33</f>
        <v>0</v>
      </c>
      <c r="CP33" s="231">
        <f>Inputs!CP33</f>
        <v>0</v>
      </c>
      <c r="CQ33" s="231">
        <f>Inputs!CQ33</f>
        <v>0</v>
      </c>
      <c r="CR33" s="231">
        <f>Inputs!CR33</f>
        <v>0</v>
      </c>
      <c r="CS33" s="231">
        <f>Inputs!CS33</f>
        <v>0</v>
      </c>
      <c r="CT33" s="231">
        <f>Inputs!CT33</f>
        <v>0</v>
      </c>
      <c r="CU33" s="231">
        <f>Inputs!CU33</f>
        <v>0</v>
      </c>
      <c r="CV33" s="231">
        <f>Inputs!CV33</f>
        <v>0</v>
      </c>
      <c r="CW33" s="231">
        <f>Inputs!CW33</f>
        <v>0</v>
      </c>
      <c r="CX33" s="231">
        <f>Inputs!CX33</f>
        <v>0</v>
      </c>
      <c r="CY33" s="231">
        <f>Inputs!CY33</f>
        <v>0</v>
      </c>
      <c r="DA33" s="232">
        <f>IF(OR($C33="Non-Labour",$C33="Labour-related"),IF(Inputs!$GT33=$F$1,Inputs!DA33,$F33*N(H33)),$F33*N(H33)*avg_hrs)</f>
        <v>0</v>
      </c>
      <c r="DB33" s="232">
        <f>IF(OR($C33="Non-Labour",$C33="Labour-related"),IF(Inputs!$GT33=$F$1,Inputs!DB33,$F33*N(I33)),$F33*N(I33)*avg_hrs)</f>
        <v>0</v>
      </c>
      <c r="DC33" s="232">
        <f>IF(OR($C33="Non-Labour",$C33="Labour-related"),IF(Inputs!$GT33=$F$1,Inputs!DC33,$F33*N(J33)),$F33*N(J33)*avg_hrs)</f>
        <v>0</v>
      </c>
      <c r="DD33" s="232">
        <f>IF(OR($C33="Non-Labour",$C33="Labour-related"),IF(Inputs!$GT33=$F$1,Inputs!DD33,$F33*N(K33)),$F33*N(K33)*avg_hrs)</f>
        <v>0</v>
      </c>
      <c r="DE33" s="232">
        <f>IF(OR($C33="Non-Labour",$C33="Labour-related"),IF(Inputs!$GT33=$F$1,Inputs!DE33,$F33*N(L33)),$F33*N(L33)*avg_hrs)</f>
        <v>0</v>
      </c>
      <c r="DF33" s="232">
        <f>IF(OR($C33="Non-Labour",$C33="Labour-related"),IF(Inputs!$GT33=$F$1,Inputs!DF33,$F33*N(M33)),$F33*N(M33)*avg_hrs)</f>
        <v>0</v>
      </c>
      <c r="DG33" s="232">
        <f>IF(OR($C33="Non-Labour",$C33="Labour-related"),IF(Inputs!$GT33=$F$1,Inputs!DG33,$F33*N(N33)),$F33*N(N33)*avg_hrs)</f>
        <v>0</v>
      </c>
      <c r="DH33" s="232">
        <f>IF(OR($C33="Non-Labour",$C33="Labour-related"),IF(Inputs!$GT33=$F$1,Inputs!DH33,$F33*N(O33)),$F33*N(O33)*avg_hrs)</f>
        <v>0</v>
      </c>
      <c r="DI33" s="232">
        <f>IF(OR($C33="Non-Labour",$C33="Labour-related"),IF(Inputs!$GT33=$F$1,Inputs!DI33,$F33*N(P33)),$F33*N(P33)*avg_hrs)</f>
        <v>0</v>
      </c>
      <c r="DJ33" s="232">
        <f>IF(OR($C33="Non-Labour",$C33="Labour-related"),IF(Inputs!$GT33=$F$1,Inputs!DJ33,$F33*N(Q33)),$F33*N(Q33)*avg_hrs)</f>
        <v>0</v>
      </c>
      <c r="DK33" s="232">
        <f>IF(OR($C33="Non-Labour",$C33="Labour-related"),IF(Inputs!$GT33=$F$1,Inputs!DK33,$F33*N(R33)),$F33*N(R33)*avg_hrs)</f>
        <v>0</v>
      </c>
      <c r="DL33" s="232">
        <f>IF(OR($C33="Non-Labour",$C33="Labour-related"),IF(Inputs!$GT33=$F$1,Inputs!DL33,$F33*N(S33)),$F33*N(S33)*avg_hrs)</f>
        <v>0</v>
      </c>
      <c r="DM33" s="232">
        <f>IF(OR($C33="Non-Labour",$C33="Labour-related"),IF(Inputs!$GT33=$F$1,Inputs!DM33,$F33*N(T33)),$F33*N(T33)*avg_hrs)</f>
        <v>0</v>
      </c>
      <c r="DN33" s="232">
        <f>IF(OR($C33="Non-Labour",$C33="Labour-related"),IF(Inputs!$GT33=$F$1,Inputs!DN33,$F33*N(U33)),$F33*N(U33)*avg_hrs)</f>
        <v>0</v>
      </c>
      <c r="DO33" s="232">
        <f>IF(OR($C33="Non-Labour",$C33="Labour-related"),IF(Inputs!$GT33=$F$1,Inputs!DO33,$F33*N(V33)),$F33*N(V33)*avg_hrs)</f>
        <v>0</v>
      </c>
      <c r="DP33" s="232">
        <f>IF(OR($C33="Non-Labour",$C33="Labour-related"),IF(Inputs!$GT33=$F$1,Inputs!DP33,$F33*N(W33)),$F33*N(W33)*avg_hrs)</f>
        <v>0</v>
      </c>
      <c r="DQ33" s="232">
        <f>IF(OR($C33="Non-Labour",$C33="Labour-related"),IF(Inputs!$GT33=$F$1,Inputs!DQ33,$F33*N(X33)),$F33*N(X33)*avg_hrs)</f>
        <v>0</v>
      </c>
      <c r="DR33" s="232">
        <f>IF(OR($C33="Non-Labour",$C33="Labour-related"),IF(Inputs!$GT33=$F$1,Inputs!DR33,$F33*N(Y33)),$F33*N(Y33)*avg_hrs)</f>
        <v>0</v>
      </c>
      <c r="DS33" s="232">
        <f>IF(OR($C33="Non-Labour",$C33="Labour-related"),IF(Inputs!$GT33=$F$1,Inputs!DS33,$F33*N(Z33)),$F33*N(Z33)*avg_hrs)</f>
        <v>0</v>
      </c>
      <c r="DT33" s="232">
        <f>IF(OR($C33="Non-Labour",$C33="Labour-related"),IF(Inputs!$GT33=$F$1,Inputs!DT33,$F33*N(AA33)),$F33*N(AA33)*avg_hrs)</f>
        <v>0</v>
      </c>
      <c r="DU33" s="232">
        <f>IF(OR($C33="Non-Labour",$C33="Labour-related"),IF(Inputs!$GT33=$F$1,Inputs!DU33,$F33*N(AB33)),$F33*N(AB33)*avg_hrs)</f>
        <v>0</v>
      </c>
      <c r="DV33" s="232">
        <f>IF(OR($C33="Non-Labour",$C33="Labour-related"),IF(Inputs!$GT33=$F$1,Inputs!DV33,$F33*N(AC33)),$F33*N(AC33)*avg_hrs)</f>
        <v>0</v>
      </c>
      <c r="DW33" s="232">
        <f>IF(OR($C33="Non-Labour",$C33="Labour-related"),IF(Inputs!$GT33=$F$1,Inputs!DW33,$F33*N(AD33)),$F33*N(AD33)*avg_hrs)</f>
        <v>0</v>
      </c>
      <c r="DX33" s="232">
        <f>IF(OR($C33="Non-Labour",$C33="Labour-related"),IF(Inputs!$GT33=$F$1,Inputs!DX33,$F33*N(AE33)),$F33*N(AE33)*avg_hrs)</f>
        <v>0</v>
      </c>
      <c r="DY33" s="232">
        <f>IF(OR($C33="Non-Labour",$C33="Labour-related"),IF(Inputs!$GT33=$F$1,Inputs!DY33,$F33*N(AF33)),$F33*N(AF33)*avg_hrs)</f>
        <v>0</v>
      </c>
      <c r="DZ33" s="232">
        <f>IF(OR($C33="Non-Labour",$C33="Labour-related"),IF(Inputs!$GT33=$F$1,Inputs!DZ33,$F33*N(AG33)),$F33*N(AG33)*avg_hrs)</f>
        <v>0</v>
      </c>
      <c r="EA33" s="232">
        <f>IF(OR($C33="Non-Labour",$C33="Labour-related"),IF(Inputs!$GT33=$F$1,Inputs!EA33,$F33*N(AH33)),$F33*N(AH33)*avg_hrs)</f>
        <v>0</v>
      </c>
      <c r="EB33" s="232">
        <f>IF(OR($C33="Non-Labour",$C33="Labour-related"),IF(Inputs!$GT33=$F$1,Inputs!EB33,$F33*N(AI33)),$F33*N(AI33)*avg_hrs)</f>
        <v>0</v>
      </c>
      <c r="EC33" s="232">
        <f>IF(OR($C33="Non-Labour",$C33="Labour-related"),IF(Inputs!$GT33=$F$1,Inputs!EC33,$F33*N(AJ33)),$F33*N(AJ33)*avg_hrs)</f>
        <v>0</v>
      </c>
      <c r="ED33" s="232">
        <f>IF(OR($C33="Non-Labour",$C33="Labour-related"),IF(Inputs!$GT33=$F$1,Inputs!ED33,$F33*N(AK33)),$F33*N(AK33)*avg_hrs)</f>
        <v>0</v>
      </c>
      <c r="EE33" s="232">
        <f>IF(OR($C33="Non-Labour",$C33="Labour-related"),IF(Inputs!$GT33=$F$1,Inputs!EE33,$F33*N(AL33)),$F33*N(AL33)*avg_hrs)</f>
        <v>0</v>
      </c>
      <c r="EF33" s="232">
        <f>IF(OR($C33="Non-Labour",$C33="Labour-related"),IF(Inputs!$GT33=$F$1,Inputs!EF33,$F33*N(AM33)),$F33*N(AM33)*avg_hrs)</f>
        <v>0</v>
      </c>
      <c r="EG33" s="232">
        <f>IF(OR($C33="Non-Labour",$C33="Labour-related"),IF(Inputs!$GT33=$F$1,Inputs!EG33,$F33*N(AN33)),$F33*N(AN33)*avg_hrs)</f>
        <v>0</v>
      </c>
      <c r="EH33" s="232">
        <f>IF(OR($C33="Non-Labour",$C33="Labour-related"),IF(Inputs!$GT33=$F$1,Inputs!EH33,$F33*N(AO33)),$F33*N(AO33)*avg_hrs)</f>
        <v>0</v>
      </c>
      <c r="EI33" s="232">
        <f>IF(OR($C33="Non-Labour",$C33="Labour-related"),IF(Inputs!$GT33=$F$1,Inputs!EI33,$F33*N(AP33)),$F33*N(AP33)*avg_hrs)</f>
        <v>0</v>
      </c>
      <c r="EJ33" s="232">
        <f>IF(OR($C33="Non-Labour",$C33="Labour-related"),IF(Inputs!$GT33=$F$1,Inputs!EJ33,$F33*N(AQ33)),$F33*N(AQ33)*avg_hrs)</f>
        <v>0</v>
      </c>
      <c r="EK33" s="232">
        <f>IF(OR($C33="Non-Labour",$C33="Labour-related"),IF(Inputs!$GT33=$F$1,Inputs!EK33,$F33*N(AR33)),$F33*N(AR33)*avg_hrs)</f>
        <v>0</v>
      </c>
      <c r="EL33" s="232">
        <f>IF(OR($C33="Non-Labour",$C33="Labour-related"),IF(Inputs!$GT33=$F$1,Inputs!EL33,$F33*N(AS33)),$F33*N(AS33)*avg_hrs)</f>
        <v>0</v>
      </c>
      <c r="EM33" s="232">
        <f>IF(OR($C33="Non-Labour",$C33="Labour-related"),IF(Inputs!$GT33=$F$1,Inputs!EM33,$F33*N(AT33)),$F33*N(AT33)*avg_hrs)</f>
        <v>0</v>
      </c>
      <c r="EN33" s="232">
        <f>IF(OR($C33="Non-Labour",$C33="Labour-related"),IF(Inputs!$GT33=$F$1,Inputs!EN33,$F33*N(AU33)),$F33*N(AU33)*avg_hrs)</f>
        <v>0</v>
      </c>
      <c r="EO33" s="232">
        <f>IF(OR($C33="Non-Labour",$C33="Labour-related"),IF(Inputs!$GT33=$F$1,Inputs!EO33,$F33*N(AV33)),$F33*N(AV33)*avg_hrs)</f>
        <v>0</v>
      </c>
      <c r="EP33" s="232">
        <f>IF(OR($C33="Non-Labour",$C33="Labour-related"),IF(Inputs!$GT33=$F$1,Inputs!EP33,$F33*N(AW33)),$F33*N(AW33)*avg_hrs)</f>
        <v>0</v>
      </c>
      <c r="EQ33" s="232">
        <f>IF(OR($C33="Non-Labour",$C33="Labour-related"),IF(Inputs!$GT33=$F$1,Inputs!EQ33,$F33*N(AX33)),$F33*N(AX33)*avg_hrs)</f>
        <v>0</v>
      </c>
      <c r="ER33" s="232">
        <f>IF(OR($C33="Non-Labour",$C33="Labour-related"),IF(Inputs!$GT33=$F$1,Inputs!ER33,$F33*N(AY33)),$F33*N(AY33)*avg_hrs)</f>
        <v>0</v>
      </c>
      <c r="ES33" s="232">
        <f>IF(OR($C33="Non-Labour",$C33="Labour-related"),IF(Inputs!$GT33=$F$1,Inputs!ES33,$F33*N(AZ33)),$F33*N(AZ33)*avg_hrs)</f>
        <v>0</v>
      </c>
      <c r="ET33" s="232">
        <f>IF(OR($C33="Non-Labour",$C33="Labour-related"),IF(Inputs!$GT33=$F$1,Inputs!ET33,$F33*N(BA33)),$F33*N(BA33)*avg_hrs)</f>
        <v>0</v>
      </c>
      <c r="EU33" s="232">
        <f>IF(OR($C33="Non-Labour",$C33="Labour-related"),IF(Inputs!$GT33=$F$1,Inputs!EU33,$F33*N(BB33)),$F33*N(BB33)*avg_hrs)</f>
        <v>0</v>
      </c>
      <c r="EV33" s="232">
        <f>IF(OR($C33="Non-Labour",$C33="Labour-related"),IF(Inputs!$GT33=$F$1,Inputs!EV33,$F33*N(BC33)),$F33*N(BC33)*avg_hrs)</f>
        <v>0</v>
      </c>
      <c r="EW33" s="232">
        <f>IF(OR($C33="Non-Labour",$C33="Labour-related"),IF(Inputs!$GT33=$F$1,Inputs!EW33,$F33*N(BD33)),$F33*N(BD33)*avg_hrs)</f>
        <v>0</v>
      </c>
      <c r="EX33" s="232">
        <f>IF(OR($C33="Non-Labour",$C33="Labour-related"),IF(Inputs!$GT33=$F$1,Inputs!EX33,$F33*N(BE33)),$F33*N(BE33)*avg_hrs)</f>
        <v>0</v>
      </c>
      <c r="EY33" s="232">
        <f>IF(OR($C33="Non-Labour",$C33="Labour-related"),IF(Inputs!$GT33=$F$1,Inputs!EY33,$F33*N(BF33)),$F33*N(BF33)*avg_hrs)</f>
        <v>0</v>
      </c>
      <c r="EZ33" s="232">
        <f>IF(OR($C33="Non-Labour",$C33="Labour-related"),IF(Inputs!$GT33=$F$1,Inputs!EZ33,$F33*N(BG33)),$F33*N(BG33)*avg_hrs)</f>
        <v>0</v>
      </c>
      <c r="FA33" s="232">
        <f>IF(OR($C33="Non-Labour",$C33="Labour-related"),IF(Inputs!$GT33=$F$1,Inputs!FA33,$F33*N(BH33)),$F33*N(BH33)*avg_hrs)</f>
        <v>0</v>
      </c>
      <c r="FB33" s="232">
        <f>IF(OR($C33="Non-Labour",$C33="Labour-related"),IF(Inputs!$GT33=$F$1,Inputs!FB33,$F33*N(BI33)),$F33*N(BI33)*avg_hrs)</f>
        <v>0</v>
      </c>
      <c r="FC33" s="232">
        <f>IF(OR($C33="Non-Labour",$C33="Labour-related"),IF(Inputs!$GT33=$F$1,Inputs!FC33,$F33*N(BJ33)),$F33*N(BJ33)*avg_hrs)</f>
        <v>0</v>
      </c>
      <c r="FD33" s="232">
        <f>IF(OR($C33="Non-Labour",$C33="Labour-related"),IF(Inputs!$GT33=$F$1,Inputs!FD33,$F33*N(BK33)),$F33*N(BK33)*avg_hrs)</f>
        <v>0</v>
      </c>
      <c r="FE33" s="232">
        <f>IF(OR($C33="Non-Labour",$C33="Labour-related"),IF(Inputs!$GT33=$F$1,Inputs!FE33,$F33*N(BL33)),$F33*N(BL33)*avg_hrs)</f>
        <v>0</v>
      </c>
      <c r="FF33" s="232">
        <f>IF(OR($C33="Non-Labour",$C33="Labour-related"),IF(Inputs!$GT33=$F$1,Inputs!FF33,$F33*N(BM33)),$F33*N(BM33)*avg_hrs)</f>
        <v>0</v>
      </c>
      <c r="FG33" s="232">
        <f>IF(OR($C33="Non-Labour",$C33="Labour-related"),IF(Inputs!$GT33=$F$1,Inputs!FG33,$F33*N(BN33)),$F33*N(BN33)*avg_hrs)</f>
        <v>0</v>
      </c>
      <c r="FH33" s="232">
        <f>IF(OR($C33="Non-Labour",$C33="Labour-related"),IF(Inputs!$GT33=$F$1,Inputs!FH33,$F33*N(BO33)),$F33*N(BO33)*avg_hrs)</f>
        <v>0</v>
      </c>
      <c r="FI33" s="232">
        <f>IF(OR($C33="Non-Labour",$C33="Labour-related"),IF(Inputs!$GT33=$F$1,Inputs!FI33,$F33*N(BP33)),$F33*N(BP33)*avg_hrs)</f>
        <v>5363.1532956951305</v>
      </c>
      <c r="FJ33" s="232">
        <f>IF(OR($C33="Non-Labour",$C33="Labour-related"),IF(Inputs!$GT33=$F$1,Inputs!FJ33,$F33*N(BQ33)),$F33*N(BQ33)*avg_hrs)</f>
        <v>5363.1532956951305</v>
      </c>
      <c r="FK33" s="232">
        <f>IF(OR($C33="Non-Labour",$C33="Labour-related"),IF(Inputs!$GT33=$F$1,Inputs!FK33,$F33*N(BR33)),$F33*N(BR33)*avg_hrs)</f>
        <v>5363.1532956951305</v>
      </c>
      <c r="FL33" s="232">
        <f>IF(OR($C33="Non-Labour",$C33="Labour-related"),IF(Inputs!$GT33=$F$1,Inputs!FL33,$F33*N(BS33)),$F33*N(BS33)*avg_hrs)</f>
        <v>5363.1532956951305</v>
      </c>
      <c r="FM33" s="232">
        <f>IF(OR($C33="Non-Labour",$C33="Labour-related"),IF(Inputs!$GT33=$F$1,Inputs!FM33,$F33*N(BT33)),$F33*N(BT33)*avg_hrs)</f>
        <v>5363.1532956951305</v>
      </c>
      <c r="FN33" s="232">
        <f>IF(OR($C33="Non-Labour",$C33="Labour-related"),IF(Inputs!$GT33=$F$1,Inputs!FN33,$F33*N(BU33)),$F33*N(BU33)*avg_hrs)</f>
        <v>5363.1532956951305</v>
      </c>
      <c r="FO33" s="232">
        <f>IF(OR($C33="Non-Labour",$C33="Labour-related"),IF(Inputs!$GT33=$F$1,Inputs!FO33,$F33*N(BV33)),$F33*N(BV33)*avg_hrs)</f>
        <v>5363.1532956951305</v>
      </c>
      <c r="FP33" s="232">
        <f>IF(OR($C33="Non-Labour",$C33="Labour-related"),IF(Inputs!$GT33=$F$1,Inputs!FP33,$F33*N(BW33)),$F33*N(BW33)*avg_hrs)</f>
        <v>5363.1532956951305</v>
      </c>
      <c r="FQ33" s="232">
        <f>IF(OR($C33="Non-Labour",$C33="Labour-related"),IF(Inputs!$GT33=$F$1,Inputs!FQ33,$F33*N(BX33)),$F33*N(BX33)*avg_hrs)</f>
        <v>5363.1532956951305</v>
      </c>
      <c r="FR33" s="232">
        <f>IF(OR($C33="Non-Labour",$C33="Labour-related"),IF(Inputs!$GT33=$F$1,Inputs!FR33,$F33*N(BY33)),$F33*N(BY33)*avg_hrs)</f>
        <v>5363.1532956951305</v>
      </c>
      <c r="FS33" s="232">
        <f>IF(OR($C33="Non-Labour",$C33="Labour-related"),IF(Inputs!$GT33=$F$1,Inputs!FS33,$F33*N(BZ33)),$F33*N(BZ33)*avg_hrs)</f>
        <v>5363.1532956951305</v>
      </c>
      <c r="FT33" s="232">
        <f>IF(OR($C33="Non-Labour",$C33="Labour-related"),IF(Inputs!$GT33=$F$1,Inputs!FT33,$F33*N(CA33)),$F33*N(CA33)*avg_hrs)</f>
        <v>5363.1532956951305</v>
      </c>
      <c r="FU33" s="232">
        <f>IF(OR($C33="Non-Labour",$C33="Labour-related"),IF(Inputs!$GT33=$F$1,Inputs!FU33,$F33*N(CB33)),$F33*N(CB33)*avg_hrs)</f>
        <v>2681.5766478475653</v>
      </c>
      <c r="FV33" s="232">
        <f>IF(OR($C33="Non-Labour",$C33="Labour-related"),IF(Inputs!$GT33=$F$1,Inputs!FV33,$F33*N(CC33)),$F33*N(CC33)*avg_hrs)</f>
        <v>2681.5766478475653</v>
      </c>
      <c r="FW33" s="232">
        <f>IF(OR($C33="Non-Labour",$C33="Labour-related"),IF(Inputs!$GT33=$F$1,Inputs!FW33,$F33*N(CD33)),$F33*N(CD33)*avg_hrs)</f>
        <v>2681.5766478475653</v>
      </c>
      <c r="FX33" s="232">
        <f>IF(OR($C33="Non-Labour",$C33="Labour-related"),IF(Inputs!$GT33=$F$1,Inputs!FX33,$F33*N(CE33)),$F33*N(CE33)*avg_hrs)</f>
        <v>2681.5766478475653</v>
      </c>
      <c r="FY33" s="232">
        <f>IF(OR($C33="Non-Labour",$C33="Labour-related"),IF(Inputs!$GT33=$F$1,Inputs!FY33,$F33*N(CF33)),$F33*N(CF33)*avg_hrs)</f>
        <v>2681.5766478475653</v>
      </c>
      <c r="FZ33" s="232">
        <f>IF(OR($C33="Non-Labour",$C33="Labour-related"),IF(Inputs!$GT33=$F$1,Inputs!FZ33,$F33*N(CG33)),$F33*N(CG33)*avg_hrs)</f>
        <v>2681.5766478475653</v>
      </c>
      <c r="GA33" s="232">
        <f>IF(OR($C33="Non-Labour",$C33="Labour-related"),IF(Inputs!$GT33=$F$1,Inputs!GA33,$F33*N(CH33)),$F33*N(CH33)*avg_hrs)</f>
        <v>2681.5766478475653</v>
      </c>
      <c r="GB33" s="232">
        <f>IF(OR($C33="Non-Labour",$C33="Labour-related"),IF(Inputs!$GT33=$F$1,Inputs!GB33,$F33*N(CI33)),$F33*N(CI33)*avg_hrs)</f>
        <v>2681.5766478475653</v>
      </c>
      <c r="GC33" s="232">
        <f>IF(OR($C33="Non-Labour",$C33="Labour-related"),IF(Inputs!$GT33=$F$1,Inputs!GC33,$F33*N(CJ33)),$F33*N(CJ33)*avg_hrs)</f>
        <v>2681.5766478475653</v>
      </c>
      <c r="GD33" s="232">
        <f>IF(OR($C33="Non-Labour",$C33="Labour-related"),IF(Inputs!$GT33=$F$1,Inputs!GD33,$F33*N(CK33)),$F33*N(CK33)*avg_hrs)</f>
        <v>2681.5766478475653</v>
      </c>
      <c r="GE33" s="232">
        <f>IF(OR($C33="Non-Labour",$C33="Labour-related"),IF(Inputs!$GT33=$F$1,Inputs!GE33,$F33*N(CL33)),$F33*N(CL33)*avg_hrs)</f>
        <v>2681.5766478475653</v>
      </c>
      <c r="GF33" s="232">
        <f>IF(OR($C33="Non-Labour",$C33="Labour-related"),IF(Inputs!$GT33=$F$1,Inputs!GF33,$F33*N(CM33)),$F33*N(CM33)*avg_hrs)</f>
        <v>2681.5766478475653</v>
      </c>
      <c r="GG33" s="232">
        <f>IF(OR($C33="Non-Labour",$C33="Labour-related"),IF(Inputs!$GT33=$F$1,Inputs!GG33,$F33*N(CN33)),$F33*N(CN33)*avg_hrs)</f>
        <v>0</v>
      </c>
      <c r="GH33" s="232">
        <f>IF(OR($C33="Non-Labour",$C33="Labour-related"),IF(Inputs!$GT33=$F$1,Inputs!GH33,$F33*N(CO33)),$F33*N(CO33)*avg_hrs)</f>
        <v>0</v>
      </c>
      <c r="GI33" s="232">
        <f>IF(OR($C33="Non-Labour",$C33="Labour-related"),IF(Inputs!$GT33=$F$1,Inputs!GI33,$F33*N(CP33)),$F33*N(CP33)*avg_hrs)</f>
        <v>0</v>
      </c>
      <c r="GJ33" s="232">
        <f>IF(OR($C33="Non-Labour",$C33="Labour-related"),IF(Inputs!$GT33=$F$1,Inputs!GJ33,$F33*N(CQ33)),$F33*N(CQ33)*avg_hrs)</f>
        <v>0</v>
      </c>
      <c r="GK33" s="232">
        <f>IF(OR($C33="Non-Labour",$C33="Labour-related"),IF(Inputs!$GT33=$F$1,Inputs!GK33,$F33*N(CR33)),$F33*N(CR33)*avg_hrs)</f>
        <v>0</v>
      </c>
      <c r="GL33" s="232">
        <f>IF(OR($C33="Non-Labour",$C33="Labour-related"),IF(Inputs!$GT33=$F$1,Inputs!GL33,$F33*N(CS33)),$F33*N(CS33)*avg_hrs)</f>
        <v>0</v>
      </c>
      <c r="GM33" s="232">
        <f>IF(OR($C33="Non-Labour",$C33="Labour-related"),IF(Inputs!$GT33=$F$1,Inputs!GM33,$F33*N(CT33)),$F33*N(CT33)*avg_hrs)</f>
        <v>0</v>
      </c>
      <c r="GN33" s="232">
        <f>IF(OR($C33="Non-Labour",$C33="Labour-related"),IF(Inputs!$GT33=$F$1,Inputs!GN33,$F33*N(CU33)),$F33*N(CU33)*avg_hrs)</f>
        <v>0</v>
      </c>
      <c r="GO33" s="232">
        <f>IF(OR($C33="Non-Labour",$C33="Labour-related"),IF(Inputs!$GT33=$F$1,Inputs!GO33,$F33*N(CV33)),$F33*N(CV33)*avg_hrs)</f>
        <v>0</v>
      </c>
      <c r="GP33" s="232">
        <f>IF(OR($C33="Non-Labour",$C33="Labour-related"),IF(Inputs!$GT33=$F$1,Inputs!GP33,$F33*N(CW33)),$F33*N(CW33)*avg_hrs)</f>
        <v>0</v>
      </c>
      <c r="GQ33" s="232">
        <f>IF(OR($C33="Non-Labour",$C33="Labour-related"),IF(Inputs!$GT33=$F$1,Inputs!GQ33,$F33*N(CX33)),$F33*N(CX33)*avg_hrs)</f>
        <v>0</v>
      </c>
      <c r="GR33" s="232">
        <f>IF(OR($C33="Non-Labour",$C33="Labour-related"),IF(Inputs!$GT33=$F$1,Inputs!GR33,$F33*N(CY33)),$F33*N(CY33)*avg_hrs)</f>
        <v>0</v>
      </c>
      <c r="GT33" s="120" t="s">
        <v>207</v>
      </c>
      <c r="GU33" s="272"/>
      <c r="GV33" s="272"/>
      <c r="GW33" s="272"/>
      <c r="GX33" s="232">
        <f t="shared" si="7"/>
        <v>0</v>
      </c>
      <c r="GY33" s="232">
        <f t="shared" si="7"/>
        <v>0</v>
      </c>
      <c r="GZ33" s="232">
        <f t="shared" si="7"/>
        <v>0</v>
      </c>
      <c r="HA33" s="232">
        <f t="shared" si="6"/>
        <v>0</v>
      </c>
      <c r="HB33" s="232">
        <f t="shared" si="8"/>
        <v>0</v>
      </c>
      <c r="HC33" s="232">
        <f t="shared" si="8"/>
        <v>64357.839548341552</v>
      </c>
      <c r="HD33" s="232">
        <f t="shared" si="8"/>
        <v>32178.919774170776</v>
      </c>
      <c r="HE33" s="232">
        <f t="shared" si="8"/>
        <v>0</v>
      </c>
      <c r="HF33" s="232">
        <f t="shared" si="5"/>
        <v>96536.759322512327</v>
      </c>
    </row>
    <row r="34" spans="1:214" hidden="1" x14ac:dyDescent="0.2">
      <c r="A34" s="120" t="str">
        <f>Inputs!A34</f>
        <v>Delivery</v>
      </c>
      <c r="B34" s="120" t="str">
        <f>Inputs!B34</f>
        <v>Designer - Telecommunications</v>
      </c>
      <c r="C34" s="120" t="str">
        <f>Inputs!C34</f>
        <v>Internal Labour</v>
      </c>
      <c r="D34" s="120" t="str">
        <f>Inputs!D34</f>
        <v>SCADA Dual Homing</v>
      </c>
      <c r="E34" s="120" t="str">
        <f>Inputs!E34</f>
        <v>Telecommunications Design Engineer (Eng&amp;Design Leadership)</v>
      </c>
      <c r="F34" s="259">
        <f>IF(Inputs!$GT34=$F$1,Inputs!F34,
CHOOSE(MATCH(Inputs!$GT34,'Key assumptions'!$E$117:$E$119,0),'Key assumptions'!$H$117,'Key assumptions'!$H$118,'Key assumptions'!$H$119)*Inputs!F34)</f>
        <v>207.2958396330275</v>
      </c>
      <c r="G34" s="259">
        <f>IF(Inputs!$GT34=$F$1,Inputs!G34,
CHOOSE(MATCH(Inputs!$GT34,'Key assumptions'!$E$117:$E$119,0),'Key assumptions'!$H$117,'Key assumptions'!$H$118,'Key assumptions'!$H$119)*Inputs!G34)</f>
        <v>0</v>
      </c>
      <c r="H34" s="231">
        <f>Inputs!H34</f>
        <v>0</v>
      </c>
      <c r="I34" s="231">
        <f>Inputs!I34</f>
        <v>0</v>
      </c>
      <c r="J34" s="231">
        <f>Inputs!J34</f>
        <v>0</v>
      </c>
      <c r="K34" s="231">
        <f>Inputs!K34</f>
        <v>0</v>
      </c>
      <c r="L34" s="231">
        <f>Inputs!L34</f>
        <v>0</v>
      </c>
      <c r="M34" s="231">
        <f>Inputs!M34</f>
        <v>0</v>
      </c>
      <c r="N34" s="231">
        <f>Inputs!N34</f>
        <v>0</v>
      </c>
      <c r="O34" s="231">
        <f>Inputs!O34</f>
        <v>0</v>
      </c>
      <c r="P34" s="231">
        <f>Inputs!P34</f>
        <v>0</v>
      </c>
      <c r="Q34" s="231">
        <f>Inputs!Q34</f>
        <v>0</v>
      </c>
      <c r="R34" s="231">
        <f>Inputs!R34</f>
        <v>0</v>
      </c>
      <c r="S34" s="231">
        <f>Inputs!S34</f>
        <v>0</v>
      </c>
      <c r="T34" s="231">
        <f>Inputs!T34</f>
        <v>0.39560439560439559</v>
      </c>
      <c r="U34" s="231">
        <f>Inputs!U34</f>
        <v>0.39560439560439559</v>
      </c>
      <c r="V34" s="231">
        <f>Inputs!V34</f>
        <v>0.39560439560439559</v>
      </c>
      <c r="W34" s="231">
        <f>Inputs!W34</f>
        <v>0.39560439560439559</v>
      </c>
      <c r="X34" s="231">
        <f>Inputs!X34</f>
        <v>0.39560439560439559</v>
      </c>
      <c r="Y34" s="231">
        <f>Inputs!Y34</f>
        <v>0.39560439560439559</v>
      </c>
      <c r="Z34" s="231">
        <f>Inputs!Z34</f>
        <v>0.39560439560439559</v>
      </c>
      <c r="AA34" s="231">
        <f>Inputs!AA34</f>
        <v>0.39560439560439559</v>
      </c>
      <c r="AB34" s="231">
        <f>Inputs!AB34</f>
        <v>0.39560439560439559</v>
      </c>
      <c r="AC34" s="231">
        <f>Inputs!AC34</f>
        <v>0.39560439560439559</v>
      </c>
      <c r="AD34" s="231">
        <f>Inputs!AD34</f>
        <v>0.39560439560439559</v>
      </c>
      <c r="AE34" s="231">
        <f>Inputs!AE34</f>
        <v>0.39560439560439559</v>
      </c>
      <c r="AF34" s="231">
        <f>Inputs!AF34</f>
        <v>0.23076923076923075</v>
      </c>
      <c r="AG34" s="231">
        <f>Inputs!AG34</f>
        <v>0.23076923076923075</v>
      </c>
      <c r="AH34" s="231">
        <f>Inputs!AH34</f>
        <v>0.23076923076923075</v>
      </c>
      <c r="AI34" s="231">
        <f>Inputs!AI34</f>
        <v>0.23076923076923075</v>
      </c>
      <c r="AJ34" s="231">
        <f>Inputs!AJ34</f>
        <v>0.23076923076923075</v>
      </c>
      <c r="AK34" s="231">
        <f>Inputs!AK34</f>
        <v>0.23076923076923075</v>
      </c>
      <c r="AL34" s="231">
        <f>Inputs!AL34</f>
        <v>0.23076923076923075</v>
      </c>
      <c r="AM34" s="231">
        <f>Inputs!AM34</f>
        <v>0.23076923076923075</v>
      </c>
      <c r="AN34" s="231">
        <f>Inputs!AN34</f>
        <v>0.23076923076923075</v>
      </c>
      <c r="AO34" s="231">
        <f>Inputs!AO34</f>
        <v>0.23076923076923075</v>
      </c>
      <c r="AP34" s="231">
        <f>Inputs!AP34</f>
        <v>0.23076923076923075</v>
      </c>
      <c r="AQ34" s="231">
        <f>Inputs!AQ34</f>
        <v>0.23076923076923075</v>
      </c>
      <c r="AR34" s="231">
        <f>Inputs!AR34</f>
        <v>0</v>
      </c>
      <c r="AS34" s="231">
        <f>Inputs!AS34</f>
        <v>0</v>
      </c>
      <c r="AT34" s="231">
        <f>Inputs!AT34</f>
        <v>0</v>
      </c>
      <c r="AU34" s="231">
        <f>Inputs!AU34</f>
        <v>0</v>
      </c>
      <c r="AV34" s="231">
        <f>Inputs!AV34</f>
        <v>0</v>
      </c>
      <c r="AW34" s="231">
        <f>Inputs!AW34</f>
        <v>0</v>
      </c>
      <c r="AX34" s="231">
        <f>Inputs!AX34</f>
        <v>0</v>
      </c>
      <c r="AY34" s="231">
        <f>Inputs!AY34</f>
        <v>0</v>
      </c>
      <c r="AZ34" s="231">
        <f>Inputs!AZ34</f>
        <v>0</v>
      </c>
      <c r="BA34" s="231">
        <f>Inputs!BA34</f>
        <v>0</v>
      </c>
      <c r="BB34" s="231">
        <f>Inputs!BB34</f>
        <v>0</v>
      </c>
      <c r="BC34" s="231">
        <f>Inputs!BC34</f>
        <v>0</v>
      </c>
      <c r="BD34" s="231">
        <f>Inputs!BD34</f>
        <v>0</v>
      </c>
      <c r="BE34" s="231">
        <f>Inputs!BE34</f>
        <v>0</v>
      </c>
      <c r="BF34" s="231">
        <f>Inputs!BF34</f>
        <v>0</v>
      </c>
      <c r="BG34" s="231">
        <f>Inputs!BG34</f>
        <v>0</v>
      </c>
      <c r="BH34" s="231">
        <f>Inputs!BH34</f>
        <v>0</v>
      </c>
      <c r="BI34" s="231">
        <f>Inputs!BI34</f>
        <v>0</v>
      </c>
      <c r="BJ34" s="231">
        <f>Inputs!BJ34</f>
        <v>0</v>
      </c>
      <c r="BK34" s="231">
        <f>Inputs!BK34</f>
        <v>0</v>
      </c>
      <c r="BL34" s="231">
        <f>Inputs!BL34</f>
        <v>0</v>
      </c>
      <c r="BM34" s="231">
        <f>Inputs!BM34</f>
        <v>0</v>
      </c>
      <c r="BN34" s="231">
        <f>Inputs!BN34</f>
        <v>0</v>
      </c>
      <c r="BO34" s="231">
        <f>Inputs!BO34</f>
        <v>0</v>
      </c>
      <c r="BP34" s="231">
        <f>Inputs!BP34</f>
        <v>0</v>
      </c>
      <c r="BQ34" s="231">
        <f>Inputs!BQ34</f>
        <v>0</v>
      </c>
      <c r="BR34" s="231">
        <f>Inputs!BR34</f>
        <v>0</v>
      </c>
      <c r="BS34" s="231">
        <f>Inputs!BS34</f>
        <v>0</v>
      </c>
      <c r="BT34" s="231">
        <f>Inputs!BT34</f>
        <v>0</v>
      </c>
      <c r="BU34" s="231">
        <f>Inputs!BU34</f>
        <v>0</v>
      </c>
      <c r="BV34" s="231">
        <f>Inputs!BV34</f>
        <v>0</v>
      </c>
      <c r="BW34" s="231">
        <f>Inputs!BW34</f>
        <v>0</v>
      </c>
      <c r="BX34" s="231">
        <f>Inputs!BX34</f>
        <v>0</v>
      </c>
      <c r="BY34" s="231">
        <f>Inputs!BY34</f>
        <v>0</v>
      </c>
      <c r="BZ34" s="231">
        <f>Inputs!BZ34</f>
        <v>0</v>
      </c>
      <c r="CA34" s="231">
        <f>Inputs!CA34</f>
        <v>0</v>
      </c>
      <c r="CB34" s="231">
        <f>Inputs!CB34</f>
        <v>0</v>
      </c>
      <c r="CC34" s="231">
        <f>Inputs!CC34</f>
        <v>0</v>
      </c>
      <c r="CD34" s="231">
        <f>Inputs!CD34</f>
        <v>0</v>
      </c>
      <c r="CE34" s="231">
        <f>Inputs!CE34</f>
        <v>0</v>
      </c>
      <c r="CF34" s="231">
        <f>Inputs!CF34</f>
        <v>0</v>
      </c>
      <c r="CG34" s="231">
        <f>Inputs!CG34</f>
        <v>0</v>
      </c>
      <c r="CH34" s="231">
        <f>Inputs!CH34</f>
        <v>0</v>
      </c>
      <c r="CI34" s="231">
        <f>Inputs!CI34</f>
        <v>0</v>
      </c>
      <c r="CJ34" s="231">
        <f>Inputs!CJ34</f>
        <v>0</v>
      </c>
      <c r="CK34" s="231">
        <f>Inputs!CK34</f>
        <v>0</v>
      </c>
      <c r="CL34" s="231">
        <f>Inputs!CL34</f>
        <v>0</v>
      </c>
      <c r="CM34" s="231">
        <f>Inputs!CM34</f>
        <v>0</v>
      </c>
      <c r="CN34" s="231">
        <f>Inputs!CN34</f>
        <v>0</v>
      </c>
      <c r="CO34" s="231">
        <f>Inputs!CO34</f>
        <v>0</v>
      </c>
      <c r="CP34" s="231">
        <f>Inputs!CP34</f>
        <v>0</v>
      </c>
      <c r="CQ34" s="231">
        <f>Inputs!CQ34</f>
        <v>0</v>
      </c>
      <c r="CR34" s="231">
        <f>Inputs!CR34</f>
        <v>0</v>
      </c>
      <c r="CS34" s="231">
        <f>Inputs!CS34</f>
        <v>0</v>
      </c>
      <c r="CT34" s="231">
        <f>Inputs!CT34</f>
        <v>0</v>
      </c>
      <c r="CU34" s="231">
        <f>Inputs!CU34</f>
        <v>0</v>
      </c>
      <c r="CV34" s="231">
        <f>Inputs!CV34</f>
        <v>0</v>
      </c>
      <c r="CW34" s="231">
        <f>Inputs!CW34</f>
        <v>0</v>
      </c>
      <c r="CX34" s="231">
        <f>Inputs!CX34</f>
        <v>0</v>
      </c>
      <c r="CY34" s="231">
        <f>Inputs!CY34</f>
        <v>0</v>
      </c>
      <c r="DA34" s="232">
        <f>IF(OR($C34="Non-Labour",$C34="Labour-related"),IF(Inputs!$GT34=$F$1,Inputs!DA34,$F34*N(H34)),$F34*N(H34)*avg_hrs)</f>
        <v>0</v>
      </c>
      <c r="DB34" s="232">
        <f>IF(OR($C34="Non-Labour",$C34="Labour-related"),IF(Inputs!$GT34=$F$1,Inputs!DB34,$F34*N(I34)),$F34*N(I34)*avg_hrs)</f>
        <v>0</v>
      </c>
      <c r="DC34" s="232">
        <f>IF(OR($C34="Non-Labour",$C34="Labour-related"),IF(Inputs!$GT34=$F$1,Inputs!DC34,$F34*N(J34)),$F34*N(J34)*avg_hrs)</f>
        <v>0</v>
      </c>
      <c r="DD34" s="232">
        <f>IF(OR($C34="Non-Labour",$C34="Labour-related"),IF(Inputs!$GT34=$F$1,Inputs!DD34,$F34*N(K34)),$F34*N(K34)*avg_hrs)</f>
        <v>0</v>
      </c>
      <c r="DE34" s="232">
        <f>IF(OR($C34="Non-Labour",$C34="Labour-related"),IF(Inputs!$GT34=$F$1,Inputs!DE34,$F34*N(L34)),$F34*N(L34)*avg_hrs)</f>
        <v>0</v>
      </c>
      <c r="DF34" s="232">
        <f>IF(OR($C34="Non-Labour",$C34="Labour-related"),IF(Inputs!$GT34=$F$1,Inputs!DF34,$F34*N(M34)),$F34*N(M34)*avg_hrs)</f>
        <v>0</v>
      </c>
      <c r="DG34" s="232">
        <f>IF(OR($C34="Non-Labour",$C34="Labour-related"),IF(Inputs!$GT34=$F$1,Inputs!DG34,$F34*N(N34)),$F34*N(N34)*avg_hrs)</f>
        <v>0</v>
      </c>
      <c r="DH34" s="232">
        <f>IF(OR($C34="Non-Labour",$C34="Labour-related"),IF(Inputs!$GT34=$F$1,Inputs!DH34,$F34*N(O34)),$F34*N(O34)*avg_hrs)</f>
        <v>0</v>
      </c>
      <c r="DI34" s="232">
        <f>IF(OR($C34="Non-Labour",$C34="Labour-related"),IF(Inputs!$GT34=$F$1,Inputs!DI34,$F34*N(P34)),$F34*N(P34)*avg_hrs)</f>
        <v>0</v>
      </c>
      <c r="DJ34" s="232">
        <f>IF(OR($C34="Non-Labour",$C34="Labour-related"),IF(Inputs!$GT34=$F$1,Inputs!DJ34,$F34*N(Q34)),$F34*N(Q34)*avg_hrs)</f>
        <v>0</v>
      </c>
      <c r="DK34" s="232">
        <f>IF(OR($C34="Non-Labour",$C34="Labour-related"),IF(Inputs!$GT34=$F$1,Inputs!DK34,$F34*N(R34)),$F34*N(R34)*avg_hrs)</f>
        <v>0</v>
      </c>
      <c r="DL34" s="232">
        <f>IF(OR($C34="Non-Labour",$C34="Labour-related"),IF(Inputs!$GT34=$F$1,Inputs!DL34,$F34*N(S34)),$F34*N(S34)*avg_hrs)</f>
        <v>0</v>
      </c>
      <c r="DM34" s="232">
        <f>IF(OR($C34="Non-Labour",$C34="Labour-related"),IF(Inputs!$GT34=$F$1,Inputs!DM34,$F34*N(T34)),$F34*N(T34)*avg_hrs)</f>
        <v>12301.071802399434</v>
      </c>
      <c r="DN34" s="232">
        <f>IF(OR($C34="Non-Labour",$C34="Labour-related"),IF(Inputs!$GT34=$F$1,Inputs!DN34,$F34*N(U34)),$F34*N(U34)*avg_hrs)</f>
        <v>12301.071802399434</v>
      </c>
      <c r="DO34" s="232">
        <f>IF(OR($C34="Non-Labour",$C34="Labour-related"),IF(Inputs!$GT34=$F$1,Inputs!DO34,$F34*N(V34)),$F34*N(V34)*avg_hrs)</f>
        <v>12301.071802399434</v>
      </c>
      <c r="DP34" s="232">
        <f>IF(OR($C34="Non-Labour",$C34="Labour-related"),IF(Inputs!$GT34=$F$1,Inputs!DP34,$F34*N(W34)),$F34*N(W34)*avg_hrs)</f>
        <v>12301.071802399434</v>
      </c>
      <c r="DQ34" s="232">
        <f>IF(OR($C34="Non-Labour",$C34="Labour-related"),IF(Inputs!$GT34=$F$1,Inputs!DQ34,$F34*N(X34)),$F34*N(X34)*avg_hrs)</f>
        <v>12301.071802399434</v>
      </c>
      <c r="DR34" s="232">
        <f>IF(OR($C34="Non-Labour",$C34="Labour-related"),IF(Inputs!$GT34=$F$1,Inputs!DR34,$F34*N(Y34)),$F34*N(Y34)*avg_hrs)</f>
        <v>12301.071802399434</v>
      </c>
      <c r="DS34" s="232">
        <f>IF(OR($C34="Non-Labour",$C34="Labour-related"),IF(Inputs!$GT34=$F$1,Inputs!DS34,$F34*N(Z34)),$F34*N(Z34)*avg_hrs)</f>
        <v>12301.071802399434</v>
      </c>
      <c r="DT34" s="232">
        <f>IF(OR($C34="Non-Labour",$C34="Labour-related"),IF(Inputs!$GT34=$F$1,Inputs!DT34,$F34*N(AA34)),$F34*N(AA34)*avg_hrs)</f>
        <v>12301.071802399434</v>
      </c>
      <c r="DU34" s="232">
        <f>IF(OR($C34="Non-Labour",$C34="Labour-related"),IF(Inputs!$GT34=$F$1,Inputs!DU34,$F34*N(AB34)),$F34*N(AB34)*avg_hrs)</f>
        <v>12301.071802399434</v>
      </c>
      <c r="DV34" s="232">
        <f>IF(OR($C34="Non-Labour",$C34="Labour-related"),IF(Inputs!$GT34=$F$1,Inputs!DV34,$F34*N(AC34)),$F34*N(AC34)*avg_hrs)</f>
        <v>12301.071802399434</v>
      </c>
      <c r="DW34" s="232">
        <f>IF(OR($C34="Non-Labour",$C34="Labour-related"),IF(Inputs!$GT34=$F$1,Inputs!DW34,$F34*N(AD34)),$F34*N(AD34)*avg_hrs)</f>
        <v>12301.071802399434</v>
      </c>
      <c r="DX34" s="232">
        <f>IF(OR($C34="Non-Labour",$C34="Labour-related"),IF(Inputs!$GT34=$F$1,Inputs!DX34,$F34*N(AE34)),$F34*N(AE34)*avg_hrs)</f>
        <v>12301.071802399434</v>
      </c>
      <c r="DY34" s="232">
        <f>IF(OR($C34="Non-Labour",$C34="Labour-related"),IF(Inputs!$GT34=$F$1,Inputs!DY34,$F34*N(AF34)),$F34*N(AF34)*avg_hrs)</f>
        <v>7175.6252180663359</v>
      </c>
      <c r="DZ34" s="232">
        <f>IF(OR($C34="Non-Labour",$C34="Labour-related"),IF(Inputs!$GT34=$F$1,Inputs!DZ34,$F34*N(AG34)),$F34*N(AG34)*avg_hrs)</f>
        <v>7175.6252180663359</v>
      </c>
      <c r="EA34" s="232">
        <f>IF(OR($C34="Non-Labour",$C34="Labour-related"),IF(Inputs!$GT34=$F$1,Inputs!EA34,$F34*N(AH34)),$F34*N(AH34)*avg_hrs)</f>
        <v>7175.6252180663359</v>
      </c>
      <c r="EB34" s="232">
        <f>IF(OR($C34="Non-Labour",$C34="Labour-related"),IF(Inputs!$GT34=$F$1,Inputs!EB34,$F34*N(AI34)),$F34*N(AI34)*avg_hrs)</f>
        <v>7175.6252180663359</v>
      </c>
      <c r="EC34" s="232">
        <f>IF(OR($C34="Non-Labour",$C34="Labour-related"),IF(Inputs!$GT34=$F$1,Inputs!EC34,$F34*N(AJ34)),$F34*N(AJ34)*avg_hrs)</f>
        <v>7175.6252180663359</v>
      </c>
      <c r="ED34" s="232">
        <f>IF(OR($C34="Non-Labour",$C34="Labour-related"),IF(Inputs!$GT34=$F$1,Inputs!ED34,$F34*N(AK34)),$F34*N(AK34)*avg_hrs)</f>
        <v>7175.6252180663359</v>
      </c>
      <c r="EE34" s="232">
        <f>IF(OR($C34="Non-Labour",$C34="Labour-related"),IF(Inputs!$GT34=$F$1,Inputs!EE34,$F34*N(AL34)),$F34*N(AL34)*avg_hrs)</f>
        <v>7175.6252180663359</v>
      </c>
      <c r="EF34" s="232">
        <f>IF(OR($C34="Non-Labour",$C34="Labour-related"),IF(Inputs!$GT34=$F$1,Inputs!EF34,$F34*N(AM34)),$F34*N(AM34)*avg_hrs)</f>
        <v>7175.6252180663359</v>
      </c>
      <c r="EG34" s="232">
        <f>IF(OR($C34="Non-Labour",$C34="Labour-related"),IF(Inputs!$GT34=$F$1,Inputs!EG34,$F34*N(AN34)),$F34*N(AN34)*avg_hrs)</f>
        <v>7175.6252180663359</v>
      </c>
      <c r="EH34" s="232">
        <f>IF(OR($C34="Non-Labour",$C34="Labour-related"),IF(Inputs!$GT34=$F$1,Inputs!EH34,$F34*N(AO34)),$F34*N(AO34)*avg_hrs)</f>
        <v>7175.6252180663359</v>
      </c>
      <c r="EI34" s="232">
        <f>IF(OR($C34="Non-Labour",$C34="Labour-related"),IF(Inputs!$GT34=$F$1,Inputs!EI34,$F34*N(AP34)),$F34*N(AP34)*avg_hrs)</f>
        <v>7175.6252180663359</v>
      </c>
      <c r="EJ34" s="232">
        <f>IF(OR($C34="Non-Labour",$C34="Labour-related"),IF(Inputs!$GT34=$F$1,Inputs!EJ34,$F34*N(AQ34)),$F34*N(AQ34)*avg_hrs)</f>
        <v>7175.6252180663359</v>
      </c>
      <c r="EK34" s="232">
        <f>IF(OR($C34="Non-Labour",$C34="Labour-related"),IF(Inputs!$GT34=$F$1,Inputs!EK34,$F34*N(AR34)),$F34*N(AR34)*avg_hrs)</f>
        <v>0</v>
      </c>
      <c r="EL34" s="232">
        <f>IF(OR($C34="Non-Labour",$C34="Labour-related"),IF(Inputs!$GT34=$F$1,Inputs!EL34,$F34*N(AS34)),$F34*N(AS34)*avg_hrs)</f>
        <v>0</v>
      </c>
      <c r="EM34" s="232">
        <f>IF(OR($C34="Non-Labour",$C34="Labour-related"),IF(Inputs!$GT34=$F$1,Inputs!EM34,$F34*N(AT34)),$F34*N(AT34)*avg_hrs)</f>
        <v>0</v>
      </c>
      <c r="EN34" s="232">
        <f>IF(OR($C34="Non-Labour",$C34="Labour-related"),IF(Inputs!$GT34=$F$1,Inputs!EN34,$F34*N(AU34)),$F34*N(AU34)*avg_hrs)</f>
        <v>0</v>
      </c>
      <c r="EO34" s="232">
        <f>IF(OR($C34="Non-Labour",$C34="Labour-related"),IF(Inputs!$GT34=$F$1,Inputs!EO34,$F34*N(AV34)),$F34*N(AV34)*avg_hrs)</f>
        <v>0</v>
      </c>
      <c r="EP34" s="232">
        <f>IF(OR($C34="Non-Labour",$C34="Labour-related"),IF(Inputs!$GT34=$F$1,Inputs!EP34,$F34*N(AW34)),$F34*N(AW34)*avg_hrs)</f>
        <v>0</v>
      </c>
      <c r="EQ34" s="232">
        <f>IF(OR($C34="Non-Labour",$C34="Labour-related"),IF(Inputs!$GT34=$F$1,Inputs!EQ34,$F34*N(AX34)),$F34*N(AX34)*avg_hrs)</f>
        <v>0</v>
      </c>
      <c r="ER34" s="232">
        <f>IF(OR($C34="Non-Labour",$C34="Labour-related"),IF(Inputs!$GT34=$F$1,Inputs!ER34,$F34*N(AY34)),$F34*N(AY34)*avg_hrs)</f>
        <v>0</v>
      </c>
      <c r="ES34" s="232">
        <f>IF(OR($C34="Non-Labour",$C34="Labour-related"),IF(Inputs!$GT34=$F$1,Inputs!ES34,$F34*N(AZ34)),$F34*N(AZ34)*avg_hrs)</f>
        <v>0</v>
      </c>
      <c r="ET34" s="232">
        <f>IF(OR($C34="Non-Labour",$C34="Labour-related"),IF(Inputs!$GT34=$F$1,Inputs!ET34,$F34*N(BA34)),$F34*N(BA34)*avg_hrs)</f>
        <v>0</v>
      </c>
      <c r="EU34" s="232">
        <f>IF(OR($C34="Non-Labour",$C34="Labour-related"),IF(Inputs!$GT34=$F$1,Inputs!EU34,$F34*N(BB34)),$F34*N(BB34)*avg_hrs)</f>
        <v>0</v>
      </c>
      <c r="EV34" s="232">
        <f>IF(OR($C34="Non-Labour",$C34="Labour-related"),IF(Inputs!$GT34=$F$1,Inputs!EV34,$F34*N(BC34)),$F34*N(BC34)*avg_hrs)</f>
        <v>0</v>
      </c>
      <c r="EW34" s="232">
        <f>IF(OR($C34="Non-Labour",$C34="Labour-related"),IF(Inputs!$GT34=$F$1,Inputs!EW34,$F34*N(BD34)),$F34*N(BD34)*avg_hrs)</f>
        <v>0</v>
      </c>
      <c r="EX34" s="232">
        <f>IF(OR($C34="Non-Labour",$C34="Labour-related"),IF(Inputs!$GT34=$F$1,Inputs!EX34,$F34*N(BE34)),$F34*N(BE34)*avg_hrs)</f>
        <v>0</v>
      </c>
      <c r="EY34" s="232">
        <f>IF(OR($C34="Non-Labour",$C34="Labour-related"),IF(Inputs!$GT34=$F$1,Inputs!EY34,$F34*N(BF34)),$F34*N(BF34)*avg_hrs)</f>
        <v>0</v>
      </c>
      <c r="EZ34" s="232">
        <f>IF(OR($C34="Non-Labour",$C34="Labour-related"),IF(Inputs!$GT34=$F$1,Inputs!EZ34,$F34*N(BG34)),$F34*N(BG34)*avg_hrs)</f>
        <v>0</v>
      </c>
      <c r="FA34" s="232">
        <f>IF(OR($C34="Non-Labour",$C34="Labour-related"),IF(Inputs!$GT34=$F$1,Inputs!FA34,$F34*N(BH34)),$F34*N(BH34)*avg_hrs)</f>
        <v>0</v>
      </c>
      <c r="FB34" s="232">
        <f>IF(OR($C34="Non-Labour",$C34="Labour-related"),IF(Inputs!$GT34=$F$1,Inputs!FB34,$F34*N(BI34)),$F34*N(BI34)*avg_hrs)</f>
        <v>0</v>
      </c>
      <c r="FC34" s="232">
        <f>IF(OR($C34="Non-Labour",$C34="Labour-related"),IF(Inputs!$GT34=$F$1,Inputs!FC34,$F34*N(BJ34)),$F34*N(BJ34)*avg_hrs)</f>
        <v>0</v>
      </c>
      <c r="FD34" s="232">
        <f>IF(OR($C34="Non-Labour",$C34="Labour-related"),IF(Inputs!$GT34=$F$1,Inputs!FD34,$F34*N(BK34)),$F34*N(BK34)*avg_hrs)</f>
        <v>0</v>
      </c>
      <c r="FE34" s="232">
        <f>IF(OR($C34="Non-Labour",$C34="Labour-related"),IF(Inputs!$GT34=$F$1,Inputs!FE34,$F34*N(BL34)),$F34*N(BL34)*avg_hrs)</f>
        <v>0</v>
      </c>
      <c r="FF34" s="232">
        <f>IF(OR($C34="Non-Labour",$C34="Labour-related"),IF(Inputs!$GT34=$F$1,Inputs!FF34,$F34*N(BM34)),$F34*N(BM34)*avg_hrs)</f>
        <v>0</v>
      </c>
      <c r="FG34" s="232">
        <f>IF(OR($C34="Non-Labour",$C34="Labour-related"),IF(Inputs!$GT34=$F$1,Inputs!FG34,$F34*N(BN34)),$F34*N(BN34)*avg_hrs)</f>
        <v>0</v>
      </c>
      <c r="FH34" s="232">
        <f>IF(OR($C34="Non-Labour",$C34="Labour-related"),IF(Inputs!$GT34=$F$1,Inputs!FH34,$F34*N(BO34)),$F34*N(BO34)*avg_hrs)</f>
        <v>0</v>
      </c>
      <c r="FI34" s="232">
        <f>IF(OR($C34="Non-Labour",$C34="Labour-related"),IF(Inputs!$GT34=$F$1,Inputs!FI34,$F34*N(BP34)),$F34*N(BP34)*avg_hrs)</f>
        <v>0</v>
      </c>
      <c r="FJ34" s="232">
        <f>IF(OR($C34="Non-Labour",$C34="Labour-related"),IF(Inputs!$GT34=$F$1,Inputs!FJ34,$F34*N(BQ34)),$F34*N(BQ34)*avg_hrs)</f>
        <v>0</v>
      </c>
      <c r="FK34" s="232">
        <f>IF(OR($C34="Non-Labour",$C34="Labour-related"),IF(Inputs!$GT34=$F$1,Inputs!FK34,$F34*N(BR34)),$F34*N(BR34)*avg_hrs)</f>
        <v>0</v>
      </c>
      <c r="FL34" s="232">
        <f>IF(OR($C34="Non-Labour",$C34="Labour-related"),IF(Inputs!$GT34=$F$1,Inputs!FL34,$F34*N(BS34)),$F34*N(BS34)*avg_hrs)</f>
        <v>0</v>
      </c>
      <c r="FM34" s="232">
        <f>IF(OR($C34="Non-Labour",$C34="Labour-related"),IF(Inputs!$GT34=$F$1,Inputs!FM34,$F34*N(BT34)),$F34*N(BT34)*avg_hrs)</f>
        <v>0</v>
      </c>
      <c r="FN34" s="232">
        <f>IF(OR($C34="Non-Labour",$C34="Labour-related"),IF(Inputs!$GT34=$F$1,Inputs!FN34,$F34*N(BU34)),$F34*N(BU34)*avg_hrs)</f>
        <v>0</v>
      </c>
      <c r="FO34" s="232">
        <f>IF(OR($C34="Non-Labour",$C34="Labour-related"),IF(Inputs!$GT34=$F$1,Inputs!FO34,$F34*N(BV34)),$F34*N(BV34)*avg_hrs)</f>
        <v>0</v>
      </c>
      <c r="FP34" s="232">
        <f>IF(OR($C34="Non-Labour",$C34="Labour-related"),IF(Inputs!$GT34=$F$1,Inputs!FP34,$F34*N(BW34)),$F34*N(BW34)*avg_hrs)</f>
        <v>0</v>
      </c>
      <c r="FQ34" s="232">
        <f>IF(OR($C34="Non-Labour",$C34="Labour-related"),IF(Inputs!$GT34=$F$1,Inputs!FQ34,$F34*N(BX34)),$F34*N(BX34)*avg_hrs)</f>
        <v>0</v>
      </c>
      <c r="FR34" s="232">
        <f>IF(OR($C34="Non-Labour",$C34="Labour-related"),IF(Inputs!$GT34=$F$1,Inputs!FR34,$F34*N(BY34)),$F34*N(BY34)*avg_hrs)</f>
        <v>0</v>
      </c>
      <c r="FS34" s="232">
        <f>IF(OR($C34="Non-Labour",$C34="Labour-related"),IF(Inputs!$GT34=$F$1,Inputs!FS34,$F34*N(BZ34)),$F34*N(BZ34)*avg_hrs)</f>
        <v>0</v>
      </c>
      <c r="FT34" s="232">
        <f>IF(OR($C34="Non-Labour",$C34="Labour-related"),IF(Inputs!$GT34=$F$1,Inputs!FT34,$F34*N(CA34)),$F34*N(CA34)*avg_hrs)</f>
        <v>0</v>
      </c>
      <c r="FU34" s="232">
        <f>IF(OR($C34="Non-Labour",$C34="Labour-related"),IF(Inputs!$GT34=$F$1,Inputs!FU34,$F34*N(CB34)),$F34*N(CB34)*avg_hrs)</f>
        <v>0</v>
      </c>
      <c r="FV34" s="232">
        <f>IF(OR($C34="Non-Labour",$C34="Labour-related"),IF(Inputs!$GT34=$F$1,Inputs!FV34,$F34*N(CC34)),$F34*N(CC34)*avg_hrs)</f>
        <v>0</v>
      </c>
      <c r="FW34" s="232">
        <f>IF(OR($C34="Non-Labour",$C34="Labour-related"),IF(Inputs!$GT34=$F$1,Inputs!FW34,$F34*N(CD34)),$F34*N(CD34)*avg_hrs)</f>
        <v>0</v>
      </c>
      <c r="FX34" s="232">
        <f>IF(OR($C34="Non-Labour",$C34="Labour-related"),IF(Inputs!$GT34=$F$1,Inputs!FX34,$F34*N(CE34)),$F34*N(CE34)*avg_hrs)</f>
        <v>0</v>
      </c>
      <c r="FY34" s="232">
        <f>IF(OR($C34="Non-Labour",$C34="Labour-related"),IF(Inputs!$GT34=$F$1,Inputs!FY34,$F34*N(CF34)),$F34*N(CF34)*avg_hrs)</f>
        <v>0</v>
      </c>
      <c r="FZ34" s="232">
        <f>IF(OR($C34="Non-Labour",$C34="Labour-related"),IF(Inputs!$GT34=$F$1,Inputs!FZ34,$F34*N(CG34)),$F34*N(CG34)*avg_hrs)</f>
        <v>0</v>
      </c>
      <c r="GA34" s="232">
        <f>IF(OR($C34="Non-Labour",$C34="Labour-related"),IF(Inputs!$GT34=$F$1,Inputs!GA34,$F34*N(CH34)),$F34*N(CH34)*avg_hrs)</f>
        <v>0</v>
      </c>
      <c r="GB34" s="232">
        <f>IF(OR($C34="Non-Labour",$C34="Labour-related"),IF(Inputs!$GT34=$F$1,Inputs!GB34,$F34*N(CI34)),$F34*N(CI34)*avg_hrs)</f>
        <v>0</v>
      </c>
      <c r="GC34" s="232">
        <f>IF(OR($C34="Non-Labour",$C34="Labour-related"),IF(Inputs!$GT34=$F$1,Inputs!GC34,$F34*N(CJ34)),$F34*N(CJ34)*avg_hrs)</f>
        <v>0</v>
      </c>
      <c r="GD34" s="232">
        <f>IF(OR($C34="Non-Labour",$C34="Labour-related"),IF(Inputs!$GT34=$F$1,Inputs!GD34,$F34*N(CK34)),$F34*N(CK34)*avg_hrs)</f>
        <v>0</v>
      </c>
      <c r="GE34" s="232">
        <f>IF(OR($C34="Non-Labour",$C34="Labour-related"),IF(Inputs!$GT34=$F$1,Inputs!GE34,$F34*N(CL34)),$F34*N(CL34)*avg_hrs)</f>
        <v>0</v>
      </c>
      <c r="GF34" s="232">
        <f>IF(OR($C34="Non-Labour",$C34="Labour-related"),IF(Inputs!$GT34=$F$1,Inputs!GF34,$F34*N(CM34)),$F34*N(CM34)*avg_hrs)</f>
        <v>0</v>
      </c>
      <c r="GG34" s="232">
        <f>IF(OR($C34="Non-Labour",$C34="Labour-related"),IF(Inputs!$GT34=$F$1,Inputs!GG34,$F34*N(CN34)),$F34*N(CN34)*avg_hrs)</f>
        <v>0</v>
      </c>
      <c r="GH34" s="232">
        <f>IF(OR($C34="Non-Labour",$C34="Labour-related"),IF(Inputs!$GT34=$F$1,Inputs!GH34,$F34*N(CO34)),$F34*N(CO34)*avg_hrs)</f>
        <v>0</v>
      </c>
      <c r="GI34" s="232">
        <f>IF(OR($C34="Non-Labour",$C34="Labour-related"),IF(Inputs!$GT34=$F$1,Inputs!GI34,$F34*N(CP34)),$F34*N(CP34)*avg_hrs)</f>
        <v>0</v>
      </c>
      <c r="GJ34" s="232">
        <f>IF(OR($C34="Non-Labour",$C34="Labour-related"),IF(Inputs!$GT34=$F$1,Inputs!GJ34,$F34*N(CQ34)),$F34*N(CQ34)*avg_hrs)</f>
        <v>0</v>
      </c>
      <c r="GK34" s="232">
        <f>IF(OR($C34="Non-Labour",$C34="Labour-related"),IF(Inputs!$GT34=$F$1,Inputs!GK34,$F34*N(CR34)),$F34*N(CR34)*avg_hrs)</f>
        <v>0</v>
      </c>
      <c r="GL34" s="232">
        <f>IF(OR($C34="Non-Labour",$C34="Labour-related"),IF(Inputs!$GT34=$F$1,Inputs!GL34,$F34*N(CS34)),$F34*N(CS34)*avg_hrs)</f>
        <v>0</v>
      </c>
      <c r="GM34" s="232">
        <f>IF(OR($C34="Non-Labour",$C34="Labour-related"),IF(Inputs!$GT34=$F$1,Inputs!GM34,$F34*N(CT34)),$F34*N(CT34)*avg_hrs)</f>
        <v>0</v>
      </c>
      <c r="GN34" s="232">
        <f>IF(OR($C34="Non-Labour",$C34="Labour-related"),IF(Inputs!$GT34=$F$1,Inputs!GN34,$F34*N(CU34)),$F34*N(CU34)*avg_hrs)</f>
        <v>0</v>
      </c>
      <c r="GO34" s="232">
        <f>IF(OR($C34="Non-Labour",$C34="Labour-related"),IF(Inputs!$GT34=$F$1,Inputs!GO34,$F34*N(CV34)),$F34*N(CV34)*avg_hrs)</f>
        <v>0</v>
      </c>
      <c r="GP34" s="232">
        <f>IF(OR($C34="Non-Labour",$C34="Labour-related"),IF(Inputs!$GT34=$F$1,Inputs!GP34,$F34*N(CW34)),$F34*N(CW34)*avg_hrs)</f>
        <v>0</v>
      </c>
      <c r="GQ34" s="232">
        <f>IF(OR($C34="Non-Labour",$C34="Labour-related"),IF(Inputs!$GT34=$F$1,Inputs!GQ34,$F34*N(CX34)),$F34*N(CX34)*avg_hrs)</f>
        <v>0</v>
      </c>
      <c r="GR34" s="232">
        <f>IF(OR($C34="Non-Labour",$C34="Labour-related"),IF(Inputs!$GT34=$F$1,Inputs!GR34,$F34*N(CY34)),$F34*N(CY34)*avg_hrs)</f>
        <v>0</v>
      </c>
      <c r="GT34" s="120" t="s">
        <v>207</v>
      </c>
      <c r="GU34" s="272"/>
      <c r="GV34" s="272"/>
      <c r="GW34" s="272"/>
      <c r="GX34" s="232">
        <f t="shared" si="7"/>
        <v>0</v>
      </c>
      <c r="GY34" s="232">
        <f t="shared" si="7"/>
        <v>147612.86162879324</v>
      </c>
      <c r="GZ34" s="232">
        <f t="shared" si="7"/>
        <v>86107.502616796031</v>
      </c>
      <c r="HA34" s="232">
        <f t="shared" si="6"/>
        <v>0</v>
      </c>
      <c r="HB34" s="232">
        <f t="shared" si="8"/>
        <v>0</v>
      </c>
      <c r="HC34" s="232">
        <f t="shared" si="8"/>
        <v>0</v>
      </c>
      <c r="HD34" s="232">
        <f t="shared" si="8"/>
        <v>0</v>
      </c>
      <c r="HE34" s="232">
        <f t="shared" si="8"/>
        <v>0</v>
      </c>
      <c r="HF34" s="232">
        <f t="shared" si="5"/>
        <v>233720.36424558927</v>
      </c>
    </row>
    <row r="35" spans="1:214" hidden="1" x14ac:dyDescent="0.2">
      <c r="A35" s="120" t="str">
        <f>Inputs!A35</f>
        <v>Delivery</v>
      </c>
      <c r="B35" s="120" t="str">
        <f>Inputs!B35</f>
        <v>Designer - Telecommunications</v>
      </c>
      <c r="C35" s="120" t="str">
        <f>Inputs!C35</f>
        <v>Internal Labour</v>
      </c>
      <c r="D35" s="120" t="str">
        <f>Inputs!D35</f>
        <v>SCADA Dual Homing</v>
      </c>
      <c r="E35" s="120" t="str">
        <f>Inputs!E35</f>
        <v>Telecommunications Design Engineer (Eng&amp;Design Leadership)</v>
      </c>
      <c r="F35" s="259">
        <f>IF(Inputs!$GT35=$F$1,Inputs!F35,
CHOOSE(MATCH(Inputs!$GT35,'Key assumptions'!$E$117:$E$119,0),'Key assumptions'!$H$117,'Key assumptions'!$H$118,'Key assumptions'!$H$119)*Inputs!F35)</f>
        <v>207.2958396330275</v>
      </c>
      <c r="G35" s="259">
        <f>IF(Inputs!$GT35=$F$1,Inputs!G35,
CHOOSE(MATCH(Inputs!$GT35,'Key assumptions'!$E$117:$E$119,0),'Key assumptions'!$H$117,'Key assumptions'!$H$118,'Key assumptions'!$H$119)*Inputs!G35)</f>
        <v>0</v>
      </c>
      <c r="H35" s="231">
        <f>Inputs!H35</f>
        <v>0</v>
      </c>
      <c r="I35" s="231">
        <f>Inputs!I35</f>
        <v>0</v>
      </c>
      <c r="J35" s="231">
        <f>Inputs!J35</f>
        <v>0</v>
      </c>
      <c r="K35" s="231">
        <f>Inputs!K35</f>
        <v>0</v>
      </c>
      <c r="L35" s="231">
        <f>Inputs!L35</f>
        <v>0</v>
      </c>
      <c r="M35" s="231">
        <f>Inputs!M35</f>
        <v>0</v>
      </c>
      <c r="N35" s="231">
        <f>Inputs!N35</f>
        <v>0</v>
      </c>
      <c r="O35" s="231">
        <f>Inputs!O35</f>
        <v>0</v>
      </c>
      <c r="P35" s="231">
        <f>Inputs!P35</f>
        <v>0</v>
      </c>
      <c r="Q35" s="231">
        <f>Inputs!Q35</f>
        <v>0</v>
      </c>
      <c r="R35" s="231">
        <f>Inputs!R35</f>
        <v>0</v>
      </c>
      <c r="S35" s="231">
        <f>Inputs!S35</f>
        <v>0</v>
      </c>
      <c r="T35" s="231">
        <f>Inputs!T35</f>
        <v>1.2097165991902834</v>
      </c>
      <c r="U35" s="231">
        <f>Inputs!U35</f>
        <v>1.2097165991902834</v>
      </c>
      <c r="V35" s="231">
        <f>Inputs!V35</f>
        <v>1.2097165991902834</v>
      </c>
      <c r="W35" s="231">
        <f>Inputs!W35</f>
        <v>1.2097165991902834</v>
      </c>
      <c r="X35" s="231">
        <f>Inputs!X35</f>
        <v>1.2097165991902834</v>
      </c>
      <c r="Y35" s="231">
        <f>Inputs!Y35</f>
        <v>1.2097165991902834</v>
      </c>
      <c r="Z35" s="231">
        <f>Inputs!Z35</f>
        <v>1.2097165991902834</v>
      </c>
      <c r="AA35" s="231">
        <f>Inputs!AA35</f>
        <v>1.2097165991902834</v>
      </c>
      <c r="AB35" s="231">
        <f>Inputs!AB35</f>
        <v>1.2097165991902834</v>
      </c>
      <c r="AC35" s="231">
        <f>Inputs!AC35</f>
        <v>1.2097165991902834</v>
      </c>
      <c r="AD35" s="231">
        <f>Inputs!AD35</f>
        <v>1.2097165991902834</v>
      </c>
      <c r="AE35" s="231">
        <f>Inputs!AE35</f>
        <v>1.2097165991902834</v>
      </c>
      <c r="AF35" s="231">
        <f>Inputs!AF35</f>
        <v>0.70566801619433217</v>
      </c>
      <c r="AG35" s="231">
        <f>Inputs!AG35</f>
        <v>0.70566801619433217</v>
      </c>
      <c r="AH35" s="231">
        <f>Inputs!AH35</f>
        <v>0.70566801619433217</v>
      </c>
      <c r="AI35" s="231">
        <f>Inputs!AI35</f>
        <v>0.70566801619433217</v>
      </c>
      <c r="AJ35" s="231">
        <f>Inputs!AJ35</f>
        <v>0.70566801619433217</v>
      </c>
      <c r="AK35" s="231">
        <f>Inputs!AK35</f>
        <v>0.70566801619433217</v>
      </c>
      <c r="AL35" s="231">
        <f>Inputs!AL35</f>
        <v>0.70566801619433217</v>
      </c>
      <c r="AM35" s="231">
        <f>Inputs!AM35</f>
        <v>0.70566801619433217</v>
      </c>
      <c r="AN35" s="231">
        <f>Inputs!AN35</f>
        <v>0.70566801619433217</v>
      </c>
      <c r="AO35" s="231">
        <f>Inputs!AO35</f>
        <v>0.70566801619433217</v>
      </c>
      <c r="AP35" s="231">
        <f>Inputs!AP35</f>
        <v>0.70566801619433217</v>
      </c>
      <c r="AQ35" s="231">
        <f>Inputs!AQ35</f>
        <v>0.70566801619433217</v>
      </c>
      <c r="AR35" s="231">
        <f>Inputs!AR35</f>
        <v>0</v>
      </c>
      <c r="AS35" s="231">
        <f>Inputs!AS35</f>
        <v>0</v>
      </c>
      <c r="AT35" s="231">
        <f>Inputs!AT35</f>
        <v>0</v>
      </c>
      <c r="AU35" s="231">
        <f>Inputs!AU35</f>
        <v>0</v>
      </c>
      <c r="AV35" s="231">
        <f>Inputs!AV35</f>
        <v>0</v>
      </c>
      <c r="AW35" s="231">
        <f>Inputs!AW35</f>
        <v>0</v>
      </c>
      <c r="AX35" s="231">
        <f>Inputs!AX35</f>
        <v>0</v>
      </c>
      <c r="AY35" s="231">
        <f>Inputs!AY35</f>
        <v>0</v>
      </c>
      <c r="AZ35" s="231">
        <f>Inputs!AZ35</f>
        <v>0</v>
      </c>
      <c r="BA35" s="231">
        <f>Inputs!BA35</f>
        <v>0</v>
      </c>
      <c r="BB35" s="231">
        <f>Inputs!BB35</f>
        <v>0</v>
      </c>
      <c r="BC35" s="231">
        <f>Inputs!BC35</f>
        <v>0</v>
      </c>
      <c r="BD35" s="231">
        <f>Inputs!BD35</f>
        <v>0</v>
      </c>
      <c r="BE35" s="231">
        <f>Inputs!BE35</f>
        <v>0</v>
      </c>
      <c r="BF35" s="231">
        <f>Inputs!BF35</f>
        <v>0</v>
      </c>
      <c r="BG35" s="231">
        <f>Inputs!BG35</f>
        <v>0</v>
      </c>
      <c r="BH35" s="231">
        <f>Inputs!BH35</f>
        <v>0</v>
      </c>
      <c r="BI35" s="231">
        <f>Inputs!BI35</f>
        <v>0</v>
      </c>
      <c r="BJ35" s="231">
        <f>Inputs!BJ35</f>
        <v>0</v>
      </c>
      <c r="BK35" s="231">
        <f>Inputs!BK35</f>
        <v>0</v>
      </c>
      <c r="BL35" s="231">
        <f>Inputs!BL35</f>
        <v>0</v>
      </c>
      <c r="BM35" s="231">
        <f>Inputs!BM35</f>
        <v>0</v>
      </c>
      <c r="BN35" s="231">
        <f>Inputs!BN35</f>
        <v>0</v>
      </c>
      <c r="BO35" s="231">
        <f>Inputs!BO35</f>
        <v>0</v>
      </c>
      <c r="BP35" s="231">
        <f>Inputs!BP35</f>
        <v>0</v>
      </c>
      <c r="BQ35" s="231">
        <f>Inputs!BQ35</f>
        <v>0</v>
      </c>
      <c r="BR35" s="231">
        <f>Inputs!BR35</f>
        <v>0</v>
      </c>
      <c r="BS35" s="231">
        <f>Inputs!BS35</f>
        <v>0</v>
      </c>
      <c r="BT35" s="231">
        <f>Inputs!BT35</f>
        <v>0</v>
      </c>
      <c r="BU35" s="231">
        <f>Inputs!BU35</f>
        <v>0</v>
      </c>
      <c r="BV35" s="231">
        <f>Inputs!BV35</f>
        <v>0</v>
      </c>
      <c r="BW35" s="231">
        <f>Inputs!BW35</f>
        <v>0</v>
      </c>
      <c r="BX35" s="231">
        <f>Inputs!BX35</f>
        <v>0</v>
      </c>
      <c r="BY35" s="231">
        <f>Inputs!BY35</f>
        <v>0</v>
      </c>
      <c r="BZ35" s="231">
        <f>Inputs!BZ35</f>
        <v>0</v>
      </c>
      <c r="CA35" s="231">
        <f>Inputs!CA35</f>
        <v>0</v>
      </c>
      <c r="CB35" s="231">
        <f>Inputs!CB35</f>
        <v>0</v>
      </c>
      <c r="CC35" s="231">
        <f>Inputs!CC35</f>
        <v>0</v>
      </c>
      <c r="CD35" s="231">
        <f>Inputs!CD35</f>
        <v>0</v>
      </c>
      <c r="CE35" s="231">
        <f>Inputs!CE35</f>
        <v>0</v>
      </c>
      <c r="CF35" s="231">
        <f>Inputs!CF35</f>
        <v>0</v>
      </c>
      <c r="CG35" s="231">
        <f>Inputs!CG35</f>
        <v>0</v>
      </c>
      <c r="CH35" s="231">
        <f>Inputs!CH35</f>
        <v>0</v>
      </c>
      <c r="CI35" s="231">
        <f>Inputs!CI35</f>
        <v>0</v>
      </c>
      <c r="CJ35" s="231">
        <f>Inputs!CJ35</f>
        <v>0</v>
      </c>
      <c r="CK35" s="231">
        <f>Inputs!CK35</f>
        <v>0</v>
      </c>
      <c r="CL35" s="231">
        <f>Inputs!CL35</f>
        <v>0</v>
      </c>
      <c r="CM35" s="231">
        <f>Inputs!CM35</f>
        <v>0</v>
      </c>
      <c r="CN35" s="231">
        <f>Inputs!CN35</f>
        <v>0</v>
      </c>
      <c r="CO35" s="231">
        <f>Inputs!CO35</f>
        <v>0</v>
      </c>
      <c r="CP35" s="231">
        <f>Inputs!CP35</f>
        <v>0</v>
      </c>
      <c r="CQ35" s="231">
        <f>Inputs!CQ35</f>
        <v>0</v>
      </c>
      <c r="CR35" s="231">
        <f>Inputs!CR35</f>
        <v>0</v>
      </c>
      <c r="CS35" s="231">
        <f>Inputs!CS35</f>
        <v>0</v>
      </c>
      <c r="CT35" s="231">
        <f>Inputs!CT35</f>
        <v>0</v>
      </c>
      <c r="CU35" s="231">
        <f>Inputs!CU35</f>
        <v>0</v>
      </c>
      <c r="CV35" s="231">
        <f>Inputs!CV35</f>
        <v>0</v>
      </c>
      <c r="CW35" s="231">
        <f>Inputs!CW35</f>
        <v>0</v>
      </c>
      <c r="CX35" s="231">
        <f>Inputs!CX35</f>
        <v>0</v>
      </c>
      <c r="CY35" s="231">
        <f>Inputs!CY35</f>
        <v>0</v>
      </c>
      <c r="DA35" s="232">
        <f>IF(OR($C35="Non-Labour",$C35="Labour-related"),IF(Inputs!$GT35=$F$1,Inputs!DA35,$F35*N(H35)),$F35*N(H35)*avg_hrs)</f>
        <v>0</v>
      </c>
      <c r="DB35" s="232">
        <f>IF(OR($C35="Non-Labour",$C35="Labour-related"),IF(Inputs!$GT35=$F$1,Inputs!DB35,$F35*N(I35)),$F35*N(I35)*avg_hrs)</f>
        <v>0</v>
      </c>
      <c r="DC35" s="232">
        <f>IF(OR($C35="Non-Labour",$C35="Labour-related"),IF(Inputs!$GT35=$F$1,Inputs!DC35,$F35*N(J35)),$F35*N(J35)*avg_hrs)</f>
        <v>0</v>
      </c>
      <c r="DD35" s="232">
        <f>IF(OR($C35="Non-Labour",$C35="Labour-related"),IF(Inputs!$GT35=$F$1,Inputs!DD35,$F35*N(K35)),$F35*N(K35)*avg_hrs)</f>
        <v>0</v>
      </c>
      <c r="DE35" s="232">
        <f>IF(OR($C35="Non-Labour",$C35="Labour-related"),IF(Inputs!$GT35=$F$1,Inputs!DE35,$F35*N(L35)),$F35*N(L35)*avg_hrs)</f>
        <v>0</v>
      </c>
      <c r="DF35" s="232">
        <f>IF(OR($C35="Non-Labour",$C35="Labour-related"),IF(Inputs!$GT35=$F$1,Inputs!DF35,$F35*N(M35)),$F35*N(M35)*avg_hrs)</f>
        <v>0</v>
      </c>
      <c r="DG35" s="232">
        <f>IF(OR($C35="Non-Labour",$C35="Labour-related"),IF(Inputs!$GT35=$F$1,Inputs!DG35,$F35*N(N35)),$F35*N(N35)*avg_hrs)</f>
        <v>0</v>
      </c>
      <c r="DH35" s="232">
        <f>IF(OR($C35="Non-Labour",$C35="Labour-related"),IF(Inputs!$GT35=$F$1,Inputs!DH35,$F35*N(O35)),$F35*N(O35)*avg_hrs)</f>
        <v>0</v>
      </c>
      <c r="DI35" s="232">
        <f>IF(OR($C35="Non-Labour",$C35="Labour-related"),IF(Inputs!$GT35=$F$1,Inputs!DI35,$F35*N(P35)),$F35*N(P35)*avg_hrs)</f>
        <v>0</v>
      </c>
      <c r="DJ35" s="232">
        <f>IF(OR($C35="Non-Labour",$C35="Labour-related"),IF(Inputs!$GT35=$F$1,Inputs!DJ35,$F35*N(Q35)),$F35*N(Q35)*avg_hrs)</f>
        <v>0</v>
      </c>
      <c r="DK35" s="232">
        <f>IF(OR($C35="Non-Labour",$C35="Labour-related"),IF(Inputs!$GT35=$F$1,Inputs!DK35,$F35*N(R35)),$F35*N(R35)*avg_hrs)</f>
        <v>0</v>
      </c>
      <c r="DL35" s="232">
        <f>IF(OR($C35="Non-Labour",$C35="Labour-related"),IF(Inputs!$GT35=$F$1,Inputs!DL35,$F35*N(S35)),$F35*N(S35)*avg_hrs)</f>
        <v>0</v>
      </c>
      <c r="DM35" s="232">
        <f>IF(OR($C35="Non-Labour",$C35="Labour-related"),IF(Inputs!$GT35=$F$1,Inputs!DM35,$F35*N(T35)),$F35*N(T35)*avg_hrs)</f>
        <v>37615.382722074057</v>
      </c>
      <c r="DN35" s="232">
        <f>IF(OR($C35="Non-Labour",$C35="Labour-related"),IF(Inputs!$GT35=$F$1,Inputs!DN35,$F35*N(U35)),$F35*N(U35)*avg_hrs)</f>
        <v>37615.382722074057</v>
      </c>
      <c r="DO35" s="232">
        <f>IF(OR($C35="Non-Labour",$C35="Labour-related"),IF(Inputs!$GT35=$F$1,Inputs!DO35,$F35*N(V35)),$F35*N(V35)*avg_hrs)</f>
        <v>37615.382722074057</v>
      </c>
      <c r="DP35" s="232">
        <f>IF(OR($C35="Non-Labour",$C35="Labour-related"),IF(Inputs!$GT35=$F$1,Inputs!DP35,$F35*N(W35)),$F35*N(W35)*avg_hrs)</f>
        <v>37615.382722074057</v>
      </c>
      <c r="DQ35" s="232">
        <f>IF(OR($C35="Non-Labour",$C35="Labour-related"),IF(Inputs!$GT35=$F$1,Inputs!DQ35,$F35*N(X35)),$F35*N(X35)*avg_hrs)</f>
        <v>37615.382722074057</v>
      </c>
      <c r="DR35" s="232">
        <f>IF(OR($C35="Non-Labour",$C35="Labour-related"),IF(Inputs!$GT35=$F$1,Inputs!DR35,$F35*N(Y35)),$F35*N(Y35)*avg_hrs)</f>
        <v>37615.382722074057</v>
      </c>
      <c r="DS35" s="232">
        <f>IF(OR($C35="Non-Labour",$C35="Labour-related"),IF(Inputs!$GT35=$F$1,Inputs!DS35,$F35*N(Z35)),$F35*N(Z35)*avg_hrs)</f>
        <v>37615.382722074057</v>
      </c>
      <c r="DT35" s="232">
        <f>IF(OR($C35="Non-Labour",$C35="Labour-related"),IF(Inputs!$GT35=$F$1,Inputs!DT35,$F35*N(AA35)),$F35*N(AA35)*avg_hrs)</f>
        <v>37615.382722074057</v>
      </c>
      <c r="DU35" s="232">
        <f>IF(OR($C35="Non-Labour",$C35="Labour-related"),IF(Inputs!$GT35=$F$1,Inputs!DU35,$F35*N(AB35)),$F35*N(AB35)*avg_hrs)</f>
        <v>37615.382722074057</v>
      </c>
      <c r="DV35" s="232">
        <f>IF(OR($C35="Non-Labour",$C35="Labour-related"),IF(Inputs!$GT35=$F$1,Inputs!DV35,$F35*N(AC35)),$F35*N(AC35)*avg_hrs)</f>
        <v>37615.382722074057</v>
      </c>
      <c r="DW35" s="232">
        <f>IF(OR($C35="Non-Labour",$C35="Labour-related"),IF(Inputs!$GT35=$F$1,Inputs!DW35,$F35*N(AD35)),$F35*N(AD35)*avg_hrs)</f>
        <v>37615.382722074057</v>
      </c>
      <c r="DX35" s="232">
        <f>IF(OR($C35="Non-Labour",$C35="Labour-related"),IF(Inputs!$GT35=$F$1,Inputs!DX35,$F35*N(AE35)),$F35*N(AE35)*avg_hrs)</f>
        <v>37615.382722074057</v>
      </c>
      <c r="DY35" s="232">
        <f>IF(OR($C35="Non-Labour",$C35="Labour-related"),IF(Inputs!$GT35=$F$1,Inputs!DY35,$F35*N(AF35)),$F35*N(AF35)*avg_hrs)</f>
        <v>21942.306587876541</v>
      </c>
      <c r="DZ35" s="232">
        <f>IF(OR($C35="Non-Labour",$C35="Labour-related"),IF(Inputs!$GT35=$F$1,Inputs!DZ35,$F35*N(AG35)),$F35*N(AG35)*avg_hrs)</f>
        <v>21942.306587876541</v>
      </c>
      <c r="EA35" s="232">
        <f>IF(OR($C35="Non-Labour",$C35="Labour-related"),IF(Inputs!$GT35=$F$1,Inputs!EA35,$F35*N(AH35)),$F35*N(AH35)*avg_hrs)</f>
        <v>21942.306587876541</v>
      </c>
      <c r="EB35" s="232">
        <f>IF(OR($C35="Non-Labour",$C35="Labour-related"),IF(Inputs!$GT35=$F$1,Inputs!EB35,$F35*N(AI35)),$F35*N(AI35)*avg_hrs)</f>
        <v>21942.306587876541</v>
      </c>
      <c r="EC35" s="232">
        <f>IF(OR($C35="Non-Labour",$C35="Labour-related"),IF(Inputs!$GT35=$F$1,Inputs!EC35,$F35*N(AJ35)),$F35*N(AJ35)*avg_hrs)</f>
        <v>21942.306587876541</v>
      </c>
      <c r="ED35" s="232">
        <f>IF(OR($C35="Non-Labour",$C35="Labour-related"),IF(Inputs!$GT35=$F$1,Inputs!ED35,$F35*N(AK35)),$F35*N(AK35)*avg_hrs)</f>
        <v>21942.306587876541</v>
      </c>
      <c r="EE35" s="232">
        <f>IF(OR($C35="Non-Labour",$C35="Labour-related"),IF(Inputs!$GT35=$F$1,Inputs!EE35,$F35*N(AL35)),$F35*N(AL35)*avg_hrs)</f>
        <v>21942.306587876541</v>
      </c>
      <c r="EF35" s="232">
        <f>IF(OR($C35="Non-Labour",$C35="Labour-related"),IF(Inputs!$GT35=$F$1,Inputs!EF35,$F35*N(AM35)),$F35*N(AM35)*avg_hrs)</f>
        <v>21942.306587876541</v>
      </c>
      <c r="EG35" s="232">
        <f>IF(OR($C35="Non-Labour",$C35="Labour-related"),IF(Inputs!$GT35=$F$1,Inputs!EG35,$F35*N(AN35)),$F35*N(AN35)*avg_hrs)</f>
        <v>21942.306587876541</v>
      </c>
      <c r="EH35" s="232">
        <f>IF(OR($C35="Non-Labour",$C35="Labour-related"),IF(Inputs!$GT35=$F$1,Inputs!EH35,$F35*N(AO35)),$F35*N(AO35)*avg_hrs)</f>
        <v>21942.306587876541</v>
      </c>
      <c r="EI35" s="232">
        <f>IF(OR($C35="Non-Labour",$C35="Labour-related"),IF(Inputs!$GT35=$F$1,Inputs!EI35,$F35*N(AP35)),$F35*N(AP35)*avg_hrs)</f>
        <v>21942.306587876541</v>
      </c>
      <c r="EJ35" s="232">
        <f>IF(OR($C35="Non-Labour",$C35="Labour-related"),IF(Inputs!$GT35=$F$1,Inputs!EJ35,$F35*N(AQ35)),$F35*N(AQ35)*avg_hrs)</f>
        <v>21942.306587876541</v>
      </c>
      <c r="EK35" s="232">
        <f>IF(OR($C35="Non-Labour",$C35="Labour-related"),IF(Inputs!$GT35=$F$1,Inputs!EK35,$F35*N(AR35)),$F35*N(AR35)*avg_hrs)</f>
        <v>0</v>
      </c>
      <c r="EL35" s="232">
        <f>IF(OR($C35="Non-Labour",$C35="Labour-related"),IF(Inputs!$GT35=$F$1,Inputs!EL35,$F35*N(AS35)),$F35*N(AS35)*avg_hrs)</f>
        <v>0</v>
      </c>
      <c r="EM35" s="232">
        <f>IF(OR($C35="Non-Labour",$C35="Labour-related"),IF(Inputs!$GT35=$F$1,Inputs!EM35,$F35*N(AT35)),$F35*N(AT35)*avg_hrs)</f>
        <v>0</v>
      </c>
      <c r="EN35" s="232">
        <f>IF(OR($C35="Non-Labour",$C35="Labour-related"),IF(Inputs!$GT35=$F$1,Inputs!EN35,$F35*N(AU35)),$F35*N(AU35)*avg_hrs)</f>
        <v>0</v>
      </c>
      <c r="EO35" s="232">
        <f>IF(OR($C35="Non-Labour",$C35="Labour-related"),IF(Inputs!$GT35=$F$1,Inputs!EO35,$F35*N(AV35)),$F35*N(AV35)*avg_hrs)</f>
        <v>0</v>
      </c>
      <c r="EP35" s="232">
        <f>IF(OR($C35="Non-Labour",$C35="Labour-related"),IF(Inputs!$GT35=$F$1,Inputs!EP35,$F35*N(AW35)),$F35*N(AW35)*avg_hrs)</f>
        <v>0</v>
      </c>
      <c r="EQ35" s="232">
        <f>IF(OR($C35="Non-Labour",$C35="Labour-related"),IF(Inputs!$GT35=$F$1,Inputs!EQ35,$F35*N(AX35)),$F35*N(AX35)*avg_hrs)</f>
        <v>0</v>
      </c>
      <c r="ER35" s="232">
        <f>IF(OR($C35="Non-Labour",$C35="Labour-related"),IF(Inputs!$GT35=$F$1,Inputs!ER35,$F35*N(AY35)),$F35*N(AY35)*avg_hrs)</f>
        <v>0</v>
      </c>
      <c r="ES35" s="232">
        <f>IF(OR($C35="Non-Labour",$C35="Labour-related"),IF(Inputs!$GT35=$F$1,Inputs!ES35,$F35*N(AZ35)),$F35*N(AZ35)*avg_hrs)</f>
        <v>0</v>
      </c>
      <c r="ET35" s="232">
        <f>IF(OR($C35="Non-Labour",$C35="Labour-related"),IF(Inputs!$GT35=$F$1,Inputs!ET35,$F35*N(BA35)),$F35*N(BA35)*avg_hrs)</f>
        <v>0</v>
      </c>
      <c r="EU35" s="232">
        <f>IF(OR($C35="Non-Labour",$C35="Labour-related"),IF(Inputs!$GT35=$F$1,Inputs!EU35,$F35*N(BB35)),$F35*N(BB35)*avg_hrs)</f>
        <v>0</v>
      </c>
      <c r="EV35" s="232">
        <f>IF(OR($C35="Non-Labour",$C35="Labour-related"),IF(Inputs!$GT35=$F$1,Inputs!EV35,$F35*N(BC35)),$F35*N(BC35)*avg_hrs)</f>
        <v>0</v>
      </c>
      <c r="EW35" s="232">
        <f>IF(OR($C35="Non-Labour",$C35="Labour-related"),IF(Inputs!$GT35=$F$1,Inputs!EW35,$F35*N(BD35)),$F35*N(BD35)*avg_hrs)</f>
        <v>0</v>
      </c>
      <c r="EX35" s="232">
        <f>IF(OR($C35="Non-Labour",$C35="Labour-related"),IF(Inputs!$GT35=$F$1,Inputs!EX35,$F35*N(BE35)),$F35*N(BE35)*avg_hrs)</f>
        <v>0</v>
      </c>
      <c r="EY35" s="232">
        <f>IF(OR($C35="Non-Labour",$C35="Labour-related"),IF(Inputs!$GT35=$F$1,Inputs!EY35,$F35*N(BF35)),$F35*N(BF35)*avg_hrs)</f>
        <v>0</v>
      </c>
      <c r="EZ35" s="232">
        <f>IF(OR($C35="Non-Labour",$C35="Labour-related"),IF(Inputs!$GT35=$F$1,Inputs!EZ35,$F35*N(BG35)),$F35*N(BG35)*avg_hrs)</f>
        <v>0</v>
      </c>
      <c r="FA35" s="232">
        <f>IF(OR($C35="Non-Labour",$C35="Labour-related"),IF(Inputs!$GT35=$F$1,Inputs!FA35,$F35*N(BH35)),$F35*N(BH35)*avg_hrs)</f>
        <v>0</v>
      </c>
      <c r="FB35" s="232">
        <f>IF(OR($C35="Non-Labour",$C35="Labour-related"),IF(Inputs!$GT35=$F$1,Inputs!FB35,$F35*N(BI35)),$F35*N(BI35)*avg_hrs)</f>
        <v>0</v>
      </c>
      <c r="FC35" s="232">
        <f>IF(OR($C35="Non-Labour",$C35="Labour-related"),IF(Inputs!$GT35=$F$1,Inputs!FC35,$F35*N(BJ35)),$F35*N(BJ35)*avg_hrs)</f>
        <v>0</v>
      </c>
      <c r="FD35" s="232">
        <f>IF(OR($C35="Non-Labour",$C35="Labour-related"),IF(Inputs!$GT35=$F$1,Inputs!FD35,$F35*N(BK35)),$F35*N(BK35)*avg_hrs)</f>
        <v>0</v>
      </c>
      <c r="FE35" s="232">
        <f>IF(OR($C35="Non-Labour",$C35="Labour-related"),IF(Inputs!$GT35=$F$1,Inputs!FE35,$F35*N(BL35)),$F35*N(BL35)*avg_hrs)</f>
        <v>0</v>
      </c>
      <c r="FF35" s="232">
        <f>IF(OR($C35="Non-Labour",$C35="Labour-related"),IF(Inputs!$GT35=$F$1,Inputs!FF35,$F35*N(BM35)),$F35*N(BM35)*avg_hrs)</f>
        <v>0</v>
      </c>
      <c r="FG35" s="232">
        <f>IF(OR($C35="Non-Labour",$C35="Labour-related"),IF(Inputs!$GT35=$F$1,Inputs!FG35,$F35*N(BN35)),$F35*N(BN35)*avg_hrs)</f>
        <v>0</v>
      </c>
      <c r="FH35" s="232">
        <f>IF(OR($C35="Non-Labour",$C35="Labour-related"),IF(Inputs!$GT35=$F$1,Inputs!FH35,$F35*N(BO35)),$F35*N(BO35)*avg_hrs)</f>
        <v>0</v>
      </c>
      <c r="FI35" s="232">
        <f>IF(OR($C35="Non-Labour",$C35="Labour-related"),IF(Inputs!$GT35=$F$1,Inputs!FI35,$F35*N(BP35)),$F35*N(BP35)*avg_hrs)</f>
        <v>0</v>
      </c>
      <c r="FJ35" s="232">
        <f>IF(OR($C35="Non-Labour",$C35="Labour-related"),IF(Inputs!$GT35=$F$1,Inputs!FJ35,$F35*N(BQ35)),$F35*N(BQ35)*avg_hrs)</f>
        <v>0</v>
      </c>
      <c r="FK35" s="232">
        <f>IF(OR($C35="Non-Labour",$C35="Labour-related"),IF(Inputs!$GT35=$F$1,Inputs!FK35,$F35*N(BR35)),$F35*N(BR35)*avg_hrs)</f>
        <v>0</v>
      </c>
      <c r="FL35" s="232">
        <f>IF(OR($C35="Non-Labour",$C35="Labour-related"),IF(Inputs!$GT35=$F$1,Inputs!FL35,$F35*N(BS35)),$F35*N(BS35)*avg_hrs)</f>
        <v>0</v>
      </c>
      <c r="FM35" s="232">
        <f>IF(OR($C35="Non-Labour",$C35="Labour-related"),IF(Inputs!$GT35=$F$1,Inputs!FM35,$F35*N(BT35)),$F35*N(BT35)*avg_hrs)</f>
        <v>0</v>
      </c>
      <c r="FN35" s="232">
        <f>IF(OR($C35="Non-Labour",$C35="Labour-related"),IF(Inputs!$GT35=$F$1,Inputs!FN35,$F35*N(BU35)),$F35*N(BU35)*avg_hrs)</f>
        <v>0</v>
      </c>
      <c r="FO35" s="232">
        <f>IF(OR($C35="Non-Labour",$C35="Labour-related"),IF(Inputs!$GT35=$F$1,Inputs!FO35,$F35*N(BV35)),$F35*N(BV35)*avg_hrs)</f>
        <v>0</v>
      </c>
      <c r="FP35" s="232">
        <f>IF(OR($C35="Non-Labour",$C35="Labour-related"),IF(Inputs!$GT35=$F$1,Inputs!FP35,$F35*N(BW35)),$F35*N(BW35)*avg_hrs)</f>
        <v>0</v>
      </c>
      <c r="FQ35" s="232">
        <f>IF(OR($C35="Non-Labour",$C35="Labour-related"),IF(Inputs!$GT35=$F$1,Inputs!FQ35,$F35*N(BX35)),$F35*N(BX35)*avg_hrs)</f>
        <v>0</v>
      </c>
      <c r="FR35" s="232">
        <f>IF(OR($C35="Non-Labour",$C35="Labour-related"),IF(Inputs!$GT35=$F$1,Inputs!FR35,$F35*N(BY35)),$F35*N(BY35)*avg_hrs)</f>
        <v>0</v>
      </c>
      <c r="FS35" s="232">
        <f>IF(OR($C35="Non-Labour",$C35="Labour-related"),IF(Inputs!$GT35=$F$1,Inputs!FS35,$F35*N(BZ35)),$F35*N(BZ35)*avg_hrs)</f>
        <v>0</v>
      </c>
      <c r="FT35" s="232">
        <f>IF(OR($C35="Non-Labour",$C35="Labour-related"),IF(Inputs!$GT35=$F$1,Inputs!FT35,$F35*N(CA35)),$F35*N(CA35)*avg_hrs)</f>
        <v>0</v>
      </c>
      <c r="FU35" s="232">
        <f>IF(OR($C35="Non-Labour",$C35="Labour-related"),IF(Inputs!$GT35=$F$1,Inputs!FU35,$F35*N(CB35)),$F35*N(CB35)*avg_hrs)</f>
        <v>0</v>
      </c>
      <c r="FV35" s="232">
        <f>IF(OR($C35="Non-Labour",$C35="Labour-related"),IF(Inputs!$GT35=$F$1,Inputs!FV35,$F35*N(CC35)),$F35*N(CC35)*avg_hrs)</f>
        <v>0</v>
      </c>
      <c r="FW35" s="232">
        <f>IF(OR($C35="Non-Labour",$C35="Labour-related"),IF(Inputs!$GT35=$F$1,Inputs!FW35,$F35*N(CD35)),$F35*N(CD35)*avg_hrs)</f>
        <v>0</v>
      </c>
      <c r="FX35" s="232">
        <f>IF(OR($C35="Non-Labour",$C35="Labour-related"),IF(Inputs!$GT35=$F$1,Inputs!FX35,$F35*N(CE35)),$F35*N(CE35)*avg_hrs)</f>
        <v>0</v>
      </c>
      <c r="FY35" s="232">
        <f>IF(OR($C35="Non-Labour",$C35="Labour-related"),IF(Inputs!$GT35=$F$1,Inputs!FY35,$F35*N(CF35)),$F35*N(CF35)*avg_hrs)</f>
        <v>0</v>
      </c>
      <c r="FZ35" s="232">
        <f>IF(OR($C35="Non-Labour",$C35="Labour-related"),IF(Inputs!$GT35=$F$1,Inputs!FZ35,$F35*N(CG35)),$F35*N(CG35)*avg_hrs)</f>
        <v>0</v>
      </c>
      <c r="GA35" s="232">
        <f>IF(OR($C35="Non-Labour",$C35="Labour-related"),IF(Inputs!$GT35=$F$1,Inputs!GA35,$F35*N(CH35)),$F35*N(CH35)*avg_hrs)</f>
        <v>0</v>
      </c>
      <c r="GB35" s="232">
        <f>IF(OR($C35="Non-Labour",$C35="Labour-related"),IF(Inputs!$GT35=$F$1,Inputs!GB35,$F35*N(CI35)),$F35*N(CI35)*avg_hrs)</f>
        <v>0</v>
      </c>
      <c r="GC35" s="232">
        <f>IF(OR($C35="Non-Labour",$C35="Labour-related"),IF(Inputs!$GT35=$F$1,Inputs!GC35,$F35*N(CJ35)),$F35*N(CJ35)*avg_hrs)</f>
        <v>0</v>
      </c>
      <c r="GD35" s="232">
        <f>IF(OR($C35="Non-Labour",$C35="Labour-related"),IF(Inputs!$GT35=$F$1,Inputs!GD35,$F35*N(CK35)),$F35*N(CK35)*avg_hrs)</f>
        <v>0</v>
      </c>
      <c r="GE35" s="232">
        <f>IF(OR($C35="Non-Labour",$C35="Labour-related"),IF(Inputs!$GT35=$F$1,Inputs!GE35,$F35*N(CL35)),$F35*N(CL35)*avg_hrs)</f>
        <v>0</v>
      </c>
      <c r="GF35" s="232">
        <f>IF(OR($C35="Non-Labour",$C35="Labour-related"),IF(Inputs!$GT35=$F$1,Inputs!GF35,$F35*N(CM35)),$F35*N(CM35)*avg_hrs)</f>
        <v>0</v>
      </c>
      <c r="GG35" s="232">
        <f>IF(OR($C35="Non-Labour",$C35="Labour-related"),IF(Inputs!$GT35=$F$1,Inputs!GG35,$F35*N(CN35)),$F35*N(CN35)*avg_hrs)</f>
        <v>0</v>
      </c>
      <c r="GH35" s="232">
        <f>IF(OR($C35="Non-Labour",$C35="Labour-related"),IF(Inputs!$GT35=$F$1,Inputs!GH35,$F35*N(CO35)),$F35*N(CO35)*avg_hrs)</f>
        <v>0</v>
      </c>
      <c r="GI35" s="232">
        <f>IF(OR($C35="Non-Labour",$C35="Labour-related"),IF(Inputs!$GT35=$F$1,Inputs!GI35,$F35*N(CP35)),$F35*N(CP35)*avg_hrs)</f>
        <v>0</v>
      </c>
      <c r="GJ35" s="232">
        <f>IF(OR($C35="Non-Labour",$C35="Labour-related"),IF(Inputs!$GT35=$F$1,Inputs!GJ35,$F35*N(CQ35)),$F35*N(CQ35)*avg_hrs)</f>
        <v>0</v>
      </c>
      <c r="GK35" s="232">
        <f>IF(OR($C35="Non-Labour",$C35="Labour-related"),IF(Inputs!$GT35=$F$1,Inputs!GK35,$F35*N(CR35)),$F35*N(CR35)*avg_hrs)</f>
        <v>0</v>
      </c>
      <c r="GL35" s="232">
        <f>IF(OR($C35="Non-Labour",$C35="Labour-related"),IF(Inputs!$GT35=$F$1,Inputs!GL35,$F35*N(CS35)),$F35*N(CS35)*avg_hrs)</f>
        <v>0</v>
      </c>
      <c r="GM35" s="232">
        <f>IF(OR($C35="Non-Labour",$C35="Labour-related"),IF(Inputs!$GT35=$F$1,Inputs!GM35,$F35*N(CT35)),$F35*N(CT35)*avg_hrs)</f>
        <v>0</v>
      </c>
      <c r="GN35" s="232">
        <f>IF(OR($C35="Non-Labour",$C35="Labour-related"),IF(Inputs!$GT35=$F$1,Inputs!GN35,$F35*N(CU35)),$F35*N(CU35)*avg_hrs)</f>
        <v>0</v>
      </c>
      <c r="GO35" s="232">
        <f>IF(OR($C35="Non-Labour",$C35="Labour-related"),IF(Inputs!$GT35=$F$1,Inputs!GO35,$F35*N(CV35)),$F35*N(CV35)*avg_hrs)</f>
        <v>0</v>
      </c>
      <c r="GP35" s="232">
        <f>IF(OR($C35="Non-Labour",$C35="Labour-related"),IF(Inputs!$GT35=$F$1,Inputs!GP35,$F35*N(CW35)),$F35*N(CW35)*avg_hrs)</f>
        <v>0</v>
      </c>
      <c r="GQ35" s="232">
        <f>IF(OR($C35="Non-Labour",$C35="Labour-related"),IF(Inputs!$GT35=$F$1,Inputs!GQ35,$F35*N(CX35)),$F35*N(CX35)*avg_hrs)</f>
        <v>0</v>
      </c>
      <c r="GR35" s="232">
        <f>IF(OR($C35="Non-Labour",$C35="Labour-related"),IF(Inputs!$GT35=$F$1,Inputs!GR35,$F35*N(CY35)),$F35*N(CY35)*avg_hrs)</f>
        <v>0</v>
      </c>
      <c r="GT35" s="120" t="s">
        <v>207</v>
      </c>
      <c r="GU35" s="272"/>
      <c r="GV35" s="272"/>
      <c r="GW35" s="272"/>
      <c r="GX35" s="232">
        <f t="shared" si="7"/>
        <v>0</v>
      </c>
      <c r="GY35" s="232">
        <f t="shared" si="7"/>
        <v>451384.59266488865</v>
      </c>
      <c r="GZ35" s="232">
        <f t="shared" si="7"/>
        <v>263307.67905451852</v>
      </c>
      <c r="HA35" s="232">
        <f t="shared" si="6"/>
        <v>0</v>
      </c>
      <c r="HB35" s="232">
        <f t="shared" si="8"/>
        <v>0</v>
      </c>
      <c r="HC35" s="232">
        <f t="shared" si="8"/>
        <v>0</v>
      </c>
      <c r="HD35" s="232">
        <f t="shared" si="8"/>
        <v>0</v>
      </c>
      <c r="HE35" s="232">
        <f t="shared" si="8"/>
        <v>0</v>
      </c>
      <c r="HF35" s="232">
        <f t="shared" si="5"/>
        <v>714692.27171940717</v>
      </c>
    </row>
    <row r="36" spans="1:214" hidden="1" x14ac:dyDescent="0.2">
      <c r="A36" s="120" t="str">
        <f>Inputs!A36</f>
        <v>Delivery</v>
      </c>
      <c r="B36" s="120" t="str">
        <f>Inputs!B36</f>
        <v>Telecommunication Technician</v>
      </c>
      <c r="C36" s="120" t="str">
        <f>Inputs!C36</f>
        <v>Internal Labour</v>
      </c>
      <c r="D36" s="120" t="str">
        <f>Inputs!D36</f>
        <v>SCADA Dual Homing</v>
      </c>
      <c r="E36" s="120" t="str">
        <f>Inputs!E36</f>
        <v>Telecommunication Technician (Construction)</v>
      </c>
      <c r="F36" s="259">
        <f>IF(Inputs!$GT36=$F$1,Inputs!F36,
CHOOSE(MATCH(Inputs!$GT36,'Key assumptions'!$E$117:$E$119,0),'Key assumptions'!$H$117,'Key assumptions'!$H$118,'Key assumptions'!$H$119)*Inputs!F36)</f>
        <v>181.96643596330276</v>
      </c>
      <c r="G36" s="259">
        <f>IF(Inputs!$GT36=$F$1,Inputs!G36,
CHOOSE(MATCH(Inputs!$GT36,'Key assumptions'!$E$117:$E$119,0),'Key assumptions'!$H$117,'Key assumptions'!$H$118,'Key assumptions'!$H$119)*Inputs!G36)</f>
        <v>0</v>
      </c>
      <c r="H36" s="231">
        <f>Inputs!H36</f>
        <v>0</v>
      </c>
      <c r="I36" s="231">
        <f>Inputs!I36</f>
        <v>0</v>
      </c>
      <c r="J36" s="231">
        <f>Inputs!J36</f>
        <v>0</v>
      </c>
      <c r="K36" s="231">
        <f>Inputs!K36</f>
        <v>0</v>
      </c>
      <c r="L36" s="231">
        <f>Inputs!L36</f>
        <v>0</v>
      </c>
      <c r="M36" s="231">
        <f>Inputs!M36</f>
        <v>0</v>
      </c>
      <c r="N36" s="231">
        <f>Inputs!N36</f>
        <v>0</v>
      </c>
      <c r="O36" s="231">
        <f>Inputs!O36</f>
        <v>0</v>
      </c>
      <c r="P36" s="231">
        <f>Inputs!P36</f>
        <v>0</v>
      </c>
      <c r="Q36" s="231">
        <f>Inputs!Q36</f>
        <v>0</v>
      </c>
      <c r="R36" s="231">
        <f>Inputs!R36</f>
        <v>0</v>
      </c>
      <c r="S36" s="231">
        <f>Inputs!S36</f>
        <v>0</v>
      </c>
      <c r="T36" s="231">
        <f>Inputs!T36</f>
        <v>0.24985540775014456</v>
      </c>
      <c r="U36" s="231">
        <f>Inputs!U36</f>
        <v>0.24985540775014456</v>
      </c>
      <c r="V36" s="231">
        <f>Inputs!V36</f>
        <v>0.24985540775014456</v>
      </c>
      <c r="W36" s="231">
        <f>Inputs!W36</f>
        <v>0.24985540775014456</v>
      </c>
      <c r="X36" s="231">
        <f>Inputs!X36</f>
        <v>0.24985540775014456</v>
      </c>
      <c r="Y36" s="231">
        <f>Inputs!Y36</f>
        <v>0.24985540775014456</v>
      </c>
      <c r="Z36" s="231">
        <f>Inputs!Z36</f>
        <v>0.24985540775014456</v>
      </c>
      <c r="AA36" s="231">
        <f>Inputs!AA36</f>
        <v>0.24985540775014456</v>
      </c>
      <c r="AB36" s="231">
        <f>Inputs!AB36</f>
        <v>0.24985540775014456</v>
      </c>
      <c r="AC36" s="231">
        <f>Inputs!AC36</f>
        <v>0.24985540775014456</v>
      </c>
      <c r="AD36" s="231">
        <f>Inputs!AD36</f>
        <v>0.24985540775014456</v>
      </c>
      <c r="AE36" s="231">
        <f>Inputs!AE36</f>
        <v>0.24985540775014456</v>
      </c>
      <c r="AF36" s="231">
        <f>Inputs!AF36</f>
        <v>0.145748987854251</v>
      </c>
      <c r="AG36" s="231">
        <f>Inputs!AG36</f>
        <v>0.145748987854251</v>
      </c>
      <c r="AH36" s="231">
        <f>Inputs!AH36</f>
        <v>0.145748987854251</v>
      </c>
      <c r="AI36" s="231">
        <f>Inputs!AI36</f>
        <v>0.145748987854251</v>
      </c>
      <c r="AJ36" s="231">
        <f>Inputs!AJ36</f>
        <v>0.145748987854251</v>
      </c>
      <c r="AK36" s="231">
        <f>Inputs!AK36</f>
        <v>0.145748987854251</v>
      </c>
      <c r="AL36" s="231">
        <f>Inputs!AL36</f>
        <v>0.145748987854251</v>
      </c>
      <c r="AM36" s="231">
        <f>Inputs!AM36</f>
        <v>0.145748987854251</v>
      </c>
      <c r="AN36" s="231">
        <f>Inputs!AN36</f>
        <v>0.145748987854251</v>
      </c>
      <c r="AO36" s="231">
        <f>Inputs!AO36</f>
        <v>0.145748987854251</v>
      </c>
      <c r="AP36" s="231">
        <f>Inputs!AP36</f>
        <v>0.145748987854251</v>
      </c>
      <c r="AQ36" s="231">
        <f>Inputs!AQ36</f>
        <v>0.145748987854251</v>
      </c>
      <c r="AR36" s="231">
        <f>Inputs!AR36</f>
        <v>0</v>
      </c>
      <c r="AS36" s="231">
        <f>Inputs!AS36</f>
        <v>0</v>
      </c>
      <c r="AT36" s="231">
        <f>Inputs!AT36</f>
        <v>0</v>
      </c>
      <c r="AU36" s="231">
        <f>Inputs!AU36</f>
        <v>0</v>
      </c>
      <c r="AV36" s="231">
        <f>Inputs!AV36</f>
        <v>0</v>
      </c>
      <c r="AW36" s="231">
        <f>Inputs!AW36</f>
        <v>0</v>
      </c>
      <c r="AX36" s="231">
        <f>Inputs!AX36</f>
        <v>0</v>
      </c>
      <c r="AY36" s="231">
        <f>Inputs!AY36</f>
        <v>0</v>
      </c>
      <c r="AZ36" s="231">
        <f>Inputs!AZ36</f>
        <v>0</v>
      </c>
      <c r="BA36" s="231">
        <f>Inputs!BA36</f>
        <v>0</v>
      </c>
      <c r="BB36" s="231">
        <f>Inputs!BB36</f>
        <v>0</v>
      </c>
      <c r="BC36" s="231">
        <f>Inputs!BC36</f>
        <v>0</v>
      </c>
      <c r="BD36" s="231">
        <f>Inputs!BD36</f>
        <v>0</v>
      </c>
      <c r="BE36" s="231">
        <f>Inputs!BE36</f>
        <v>0</v>
      </c>
      <c r="BF36" s="231">
        <f>Inputs!BF36</f>
        <v>0</v>
      </c>
      <c r="BG36" s="231">
        <f>Inputs!BG36</f>
        <v>0</v>
      </c>
      <c r="BH36" s="231">
        <f>Inputs!BH36</f>
        <v>0</v>
      </c>
      <c r="BI36" s="231">
        <f>Inputs!BI36</f>
        <v>0</v>
      </c>
      <c r="BJ36" s="231">
        <f>Inputs!BJ36</f>
        <v>0</v>
      </c>
      <c r="BK36" s="231">
        <f>Inputs!BK36</f>
        <v>0</v>
      </c>
      <c r="BL36" s="231">
        <f>Inputs!BL36</f>
        <v>0</v>
      </c>
      <c r="BM36" s="231">
        <f>Inputs!BM36</f>
        <v>0</v>
      </c>
      <c r="BN36" s="231">
        <f>Inputs!BN36</f>
        <v>0</v>
      </c>
      <c r="BO36" s="231">
        <f>Inputs!BO36</f>
        <v>0</v>
      </c>
      <c r="BP36" s="231">
        <f>Inputs!BP36</f>
        <v>0</v>
      </c>
      <c r="BQ36" s="231">
        <f>Inputs!BQ36</f>
        <v>0</v>
      </c>
      <c r="BR36" s="231">
        <f>Inputs!BR36</f>
        <v>0</v>
      </c>
      <c r="BS36" s="231">
        <f>Inputs!BS36</f>
        <v>0</v>
      </c>
      <c r="BT36" s="231">
        <f>Inputs!BT36</f>
        <v>0</v>
      </c>
      <c r="BU36" s="231">
        <f>Inputs!BU36</f>
        <v>0</v>
      </c>
      <c r="BV36" s="231">
        <f>Inputs!BV36</f>
        <v>0</v>
      </c>
      <c r="BW36" s="231">
        <f>Inputs!BW36</f>
        <v>0</v>
      </c>
      <c r="BX36" s="231">
        <f>Inputs!BX36</f>
        <v>0</v>
      </c>
      <c r="BY36" s="231">
        <f>Inputs!BY36</f>
        <v>0</v>
      </c>
      <c r="BZ36" s="231">
        <f>Inputs!BZ36</f>
        <v>0</v>
      </c>
      <c r="CA36" s="231">
        <f>Inputs!CA36</f>
        <v>0</v>
      </c>
      <c r="CB36" s="231">
        <f>Inputs!CB36</f>
        <v>0</v>
      </c>
      <c r="CC36" s="231">
        <f>Inputs!CC36</f>
        <v>0</v>
      </c>
      <c r="CD36" s="231">
        <f>Inputs!CD36</f>
        <v>0</v>
      </c>
      <c r="CE36" s="231">
        <f>Inputs!CE36</f>
        <v>0</v>
      </c>
      <c r="CF36" s="231">
        <f>Inputs!CF36</f>
        <v>0</v>
      </c>
      <c r="CG36" s="231">
        <f>Inputs!CG36</f>
        <v>0</v>
      </c>
      <c r="CH36" s="231">
        <f>Inputs!CH36</f>
        <v>0</v>
      </c>
      <c r="CI36" s="231">
        <f>Inputs!CI36</f>
        <v>0</v>
      </c>
      <c r="CJ36" s="231">
        <f>Inputs!CJ36</f>
        <v>0</v>
      </c>
      <c r="CK36" s="231">
        <f>Inputs!CK36</f>
        <v>0</v>
      </c>
      <c r="CL36" s="231">
        <f>Inputs!CL36</f>
        <v>0</v>
      </c>
      <c r="CM36" s="231">
        <f>Inputs!CM36</f>
        <v>0</v>
      </c>
      <c r="CN36" s="231">
        <f>Inputs!CN36</f>
        <v>0</v>
      </c>
      <c r="CO36" s="231">
        <f>Inputs!CO36</f>
        <v>0</v>
      </c>
      <c r="CP36" s="231">
        <f>Inputs!CP36</f>
        <v>0</v>
      </c>
      <c r="CQ36" s="231">
        <f>Inputs!CQ36</f>
        <v>0</v>
      </c>
      <c r="CR36" s="231">
        <f>Inputs!CR36</f>
        <v>0</v>
      </c>
      <c r="CS36" s="231">
        <f>Inputs!CS36</f>
        <v>0</v>
      </c>
      <c r="CT36" s="231">
        <f>Inputs!CT36</f>
        <v>0</v>
      </c>
      <c r="CU36" s="231">
        <f>Inputs!CU36</f>
        <v>0</v>
      </c>
      <c r="CV36" s="231">
        <f>Inputs!CV36</f>
        <v>0</v>
      </c>
      <c r="CW36" s="231">
        <f>Inputs!CW36</f>
        <v>0</v>
      </c>
      <c r="CX36" s="231">
        <f>Inputs!CX36</f>
        <v>0</v>
      </c>
      <c r="CY36" s="231">
        <f>Inputs!CY36</f>
        <v>0</v>
      </c>
      <c r="DA36" s="232">
        <f>IF(OR($C36="Non-Labour",$C36="Labour-related"),IF(Inputs!$GT36=$F$1,Inputs!DA36,$F36*N(H36)),$F36*N(H36)*avg_hrs)</f>
        <v>0</v>
      </c>
      <c r="DB36" s="232">
        <f>IF(OR($C36="Non-Labour",$C36="Labour-related"),IF(Inputs!$GT36=$F$1,Inputs!DB36,$F36*N(I36)),$F36*N(I36)*avg_hrs)</f>
        <v>0</v>
      </c>
      <c r="DC36" s="232">
        <f>IF(OR($C36="Non-Labour",$C36="Labour-related"),IF(Inputs!$GT36=$F$1,Inputs!DC36,$F36*N(J36)),$F36*N(J36)*avg_hrs)</f>
        <v>0</v>
      </c>
      <c r="DD36" s="232">
        <f>IF(OR($C36="Non-Labour",$C36="Labour-related"),IF(Inputs!$GT36=$F$1,Inputs!DD36,$F36*N(K36)),$F36*N(K36)*avg_hrs)</f>
        <v>0</v>
      </c>
      <c r="DE36" s="232">
        <f>IF(OR($C36="Non-Labour",$C36="Labour-related"),IF(Inputs!$GT36=$F$1,Inputs!DE36,$F36*N(L36)),$F36*N(L36)*avg_hrs)</f>
        <v>0</v>
      </c>
      <c r="DF36" s="232">
        <f>IF(OR($C36="Non-Labour",$C36="Labour-related"),IF(Inputs!$GT36=$F$1,Inputs!DF36,$F36*N(M36)),$F36*N(M36)*avg_hrs)</f>
        <v>0</v>
      </c>
      <c r="DG36" s="232">
        <f>IF(OR($C36="Non-Labour",$C36="Labour-related"),IF(Inputs!$GT36=$F$1,Inputs!DG36,$F36*N(N36)),$F36*N(N36)*avg_hrs)</f>
        <v>0</v>
      </c>
      <c r="DH36" s="232">
        <f>IF(OR($C36="Non-Labour",$C36="Labour-related"),IF(Inputs!$GT36=$F$1,Inputs!DH36,$F36*N(O36)),$F36*N(O36)*avg_hrs)</f>
        <v>0</v>
      </c>
      <c r="DI36" s="232">
        <f>IF(OR($C36="Non-Labour",$C36="Labour-related"),IF(Inputs!$GT36=$F$1,Inputs!DI36,$F36*N(P36)),$F36*N(P36)*avg_hrs)</f>
        <v>0</v>
      </c>
      <c r="DJ36" s="232">
        <f>IF(OR($C36="Non-Labour",$C36="Labour-related"),IF(Inputs!$GT36=$F$1,Inputs!DJ36,$F36*N(Q36)),$F36*N(Q36)*avg_hrs)</f>
        <v>0</v>
      </c>
      <c r="DK36" s="232">
        <f>IF(OR($C36="Non-Labour",$C36="Labour-related"),IF(Inputs!$GT36=$F$1,Inputs!DK36,$F36*N(R36)),$F36*N(R36)*avg_hrs)</f>
        <v>0</v>
      </c>
      <c r="DL36" s="232">
        <f>IF(OR($C36="Non-Labour",$C36="Labour-related"),IF(Inputs!$GT36=$F$1,Inputs!DL36,$F36*N(S36)),$F36*N(S36)*avg_hrs)</f>
        <v>0</v>
      </c>
      <c r="DM36" s="232">
        <f>IF(OR($C36="Non-Labour",$C36="Labour-related"),IF(Inputs!$GT36=$F$1,Inputs!DM36,$F36*N(T36)),$F36*N(T36)*avg_hrs)</f>
        <v>6819.7947081677366</v>
      </c>
      <c r="DN36" s="232">
        <f>IF(OR($C36="Non-Labour",$C36="Labour-related"),IF(Inputs!$GT36=$F$1,Inputs!DN36,$F36*N(U36)),$F36*N(U36)*avg_hrs)</f>
        <v>6819.7947081677366</v>
      </c>
      <c r="DO36" s="232">
        <f>IF(OR($C36="Non-Labour",$C36="Labour-related"),IF(Inputs!$GT36=$F$1,Inputs!DO36,$F36*N(V36)),$F36*N(V36)*avg_hrs)</f>
        <v>6819.7947081677366</v>
      </c>
      <c r="DP36" s="232">
        <f>IF(OR($C36="Non-Labour",$C36="Labour-related"),IF(Inputs!$GT36=$F$1,Inputs!DP36,$F36*N(W36)),$F36*N(W36)*avg_hrs)</f>
        <v>6819.7947081677366</v>
      </c>
      <c r="DQ36" s="232">
        <f>IF(OR($C36="Non-Labour",$C36="Labour-related"),IF(Inputs!$GT36=$F$1,Inputs!DQ36,$F36*N(X36)),$F36*N(X36)*avg_hrs)</f>
        <v>6819.7947081677366</v>
      </c>
      <c r="DR36" s="232">
        <f>IF(OR($C36="Non-Labour",$C36="Labour-related"),IF(Inputs!$GT36=$F$1,Inputs!DR36,$F36*N(Y36)),$F36*N(Y36)*avg_hrs)</f>
        <v>6819.7947081677366</v>
      </c>
      <c r="DS36" s="232">
        <f>IF(OR($C36="Non-Labour",$C36="Labour-related"),IF(Inputs!$GT36=$F$1,Inputs!DS36,$F36*N(Z36)),$F36*N(Z36)*avg_hrs)</f>
        <v>6819.7947081677366</v>
      </c>
      <c r="DT36" s="232">
        <f>IF(OR($C36="Non-Labour",$C36="Labour-related"),IF(Inputs!$GT36=$F$1,Inputs!DT36,$F36*N(AA36)),$F36*N(AA36)*avg_hrs)</f>
        <v>6819.7947081677366</v>
      </c>
      <c r="DU36" s="232">
        <f>IF(OR($C36="Non-Labour",$C36="Labour-related"),IF(Inputs!$GT36=$F$1,Inputs!DU36,$F36*N(AB36)),$F36*N(AB36)*avg_hrs)</f>
        <v>6819.7947081677366</v>
      </c>
      <c r="DV36" s="232">
        <f>IF(OR($C36="Non-Labour",$C36="Labour-related"),IF(Inputs!$GT36=$F$1,Inputs!DV36,$F36*N(AC36)),$F36*N(AC36)*avg_hrs)</f>
        <v>6819.7947081677366</v>
      </c>
      <c r="DW36" s="232">
        <f>IF(OR($C36="Non-Labour",$C36="Labour-related"),IF(Inputs!$GT36=$F$1,Inputs!DW36,$F36*N(AD36)),$F36*N(AD36)*avg_hrs)</f>
        <v>6819.7947081677366</v>
      </c>
      <c r="DX36" s="232">
        <f>IF(OR($C36="Non-Labour",$C36="Labour-related"),IF(Inputs!$GT36=$F$1,Inputs!DX36,$F36*N(AE36)),$F36*N(AE36)*avg_hrs)</f>
        <v>6819.7947081677366</v>
      </c>
      <c r="DY36" s="232">
        <f>IF(OR($C36="Non-Labour",$C36="Labour-related"),IF(Inputs!$GT36=$F$1,Inputs!DY36,$F36*N(AF36)),$F36*N(AF36)*avg_hrs)</f>
        <v>3978.2135797645137</v>
      </c>
      <c r="DZ36" s="232">
        <f>IF(OR($C36="Non-Labour",$C36="Labour-related"),IF(Inputs!$GT36=$F$1,Inputs!DZ36,$F36*N(AG36)),$F36*N(AG36)*avg_hrs)</f>
        <v>3978.2135797645137</v>
      </c>
      <c r="EA36" s="232">
        <f>IF(OR($C36="Non-Labour",$C36="Labour-related"),IF(Inputs!$GT36=$F$1,Inputs!EA36,$F36*N(AH36)),$F36*N(AH36)*avg_hrs)</f>
        <v>3978.2135797645137</v>
      </c>
      <c r="EB36" s="232">
        <f>IF(OR($C36="Non-Labour",$C36="Labour-related"),IF(Inputs!$GT36=$F$1,Inputs!EB36,$F36*N(AI36)),$F36*N(AI36)*avg_hrs)</f>
        <v>3978.2135797645137</v>
      </c>
      <c r="EC36" s="232">
        <f>IF(OR($C36="Non-Labour",$C36="Labour-related"),IF(Inputs!$GT36=$F$1,Inputs!EC36,$F36*N(AJ36)),$F36*N(AJ36)*avg_hrs)</f>
        <v>3978.2135797645137</v>
      </c>
      <c r="ED36" s="232">
        <f>IF(OR($C36="Non-Labour",$C36="Labour-related"),IF(Inputs!$GT36=$F$1,Inputs!ED36,$F36*N(AK36)),$F36*N(AK36)*avg_hrs)</f>
        <v>3978.2135797645137</v>
      </c>
      <c r="EE36" s="232">
        <f>IF(OR($C36="Non-Labour",$C36="Labour-related"),IF(Inputs!$GT36=$F$1,Inputs!EE36,$F36*N(AL36)),$F36*N(AL36)*avg_hrs)</f>
        <v>3978.2135797645137</v>
      </c>
      <c r="EF36" s="232">
        <f>IF(OR($C36="Non-Labour",$C36="Labour-related"),IF(Inputs!$GT36=$F$1,Inputs!EF36,$F36*N(AM36)),$F36*N(AM36)*avg_hrs)</f>
        <v>3978.2135797645137</v>
      </c>
      <c r="EG36" s="232">
        <f>IF(OR($C36="Non-Labour",$C36="Labour-related"),IF(Inputs!$GT36=$F$1,Inputs!EG36,$F36*N(AN36)),$F36*N(AN36)*avg_hrs)</f>
        <v>3978.2135797645137</v>
      </c>
      <c r="EH36" s="232">
        <f>IF(OR($C36="Non-Labour",$C36="Labour-related"),IF(Inputs!$GT36=$F$1,Inputs!EH36,$F36*N(AO36)),$F36*N(AO36)*avg_hrs)</f>
        <v>3978.2135797645137</v>
      </c>
      <c r="EI36" s="232">
        <f>IF(OR($C36="Non-Labour",$C36="Labour-related"),IF(Inputs!$GT36=$F$1,Inputs!EI36,$F36*N(AP36)),$F36*N(AP36)*avg_hrs)</f>
        <v>3978.2135797645137</v>
      </c>
      <c r="EJ36" s="232">
        <f>IF(OR($C36="Non-Labour",$C36="Labour-related"),IF(Inputs!$GT36=$F$1,Inputs!EJ36,$F36*N(AQ36)),$F36*N(AQ36)*avg_hrs)</f>
        <v>3978.2135797645137</v>
      </c>
      <c r="EK36" s="232">
        <f>IF(OR($C36="Non-Labour",$C36="Labour-related"),IF(Inputs!$GT36=$F$1,Inputs!EK36,$F36*N(AR36)),$F36*N(AR36)*avg_hrs)</f>
        <v>0</v>
      </c>
      <c r="EL36" s="232">
        <f>IF(OR($C36="Non-Labour",$C36="Labour-related"),IF(Inputs!$GT36=$F$1,Inputs!EL36,$F36*N(AS36)),$F36*N(AS36)*avg_hrs)</f>
        <v>0</v>
      </c>
      <c r="EM36" s="232">
        <f>IF(OR($C36="Non-Labour",$C36="Labour-related"),IF(Inputs!$GT36=$F$1,Inputs!EM36,$F36*N(AT36)),$F36*N(AT36)*avg_hrs)</f>
        <v>0</v>
      </c>
      <c r="EN36" s="232">
        <f>IF(OR($C36="Non-Labour",$C36="Labour-related"),IF(Inputs!$GT36=$F$1,Inputs!EN36,$F36*N(AU36)),$F36*N(AU36)*avg_hrs)</f>
        <v>0</v>
      </c>
      <c r="EO36" s="232">
        <f>IF(OR($C36="Non-Labour",$C36="Labour-related"),IF(Inputs!$GT36=$F$1,Inputs!EO36,$F36*N(AV36)),$F36*N(AV36)*avg_hrs)</f>
        <v>0</v>
      </c>
      <c r="EP36" s="232">
        <f>IF(OR($C36="Non-Labour",$C36="Labour-related"),IF(Inputs!$GT36=$F$1,Inputs!EP36,$F36*N(AW36)),$F36*N(AW36)*avg_hrs)</f>
        <v>0</v>
      </c>
      <c r="EQ36" s="232">
        <f>IF(OR($C36="Non-Labour",$C36="Labour-related"),IF(Inputs!$GT36=$F$1,Inputs!EQ36,$F36*N(AX36)),$F36*N(AX36)*avg_hrs)</f>
        <v>0</v>
      </c>
      <c r="ER36" s="232">
        <f>IF(OR($C36="Non-Labour",$C36="Labour-related"),IF(Inputs!$GT36=$F$1,Inputs!ER36,$F36*N(AY36)),$F36*N(AY36)*avg_hrs)</f>
        <v>0</v>
      </c>
      <c r="ES36" s="232">
        <f>IF(OR($C36="Non-Labour",$C36="Labour-related"),IF(Inputs!$GT36=$F$1,Inputs!ES36,$F36*N(AZ36)),$F36*N(AZ36)*avg_hrs)</f>
        <v>0</v>
      </c>
      <c r="ET36" s="232">
        <f>IF(OR($C36="Non-Labour",$C36="Labour-related"),IF(Inputs!$GT36=$F$1,Inputs!ET36,$F36*N(BA36)),$F36*N(BA36)*avg_hrs)</f>
        <v>0</v>
      </c>
      <c r="EU36" s="232">
        <f>IF(OR($C36="Non-Labour",$C36="Labour-related"),IF(Inputs!$GT36=$F$1,Inputs!EU36,$F36*N(BB36)),$F36*N(BB36)*avg_hrs)</f>
        <v>0</v>
      </c>
      <c r="EV36" s="232">
        <f>IF(OR($C36="Non-Labour",$C36="Labour-related"),IF(Inputs!$GT36=$F$1,Inputs!EV36,$F36*N(BC36)),$F36*N(BC36)*avg_hrs)</f>
        <v>0</v>
      </c>
      <c r="EW36" s="232">
        <f>IF(OR($C36="Non-Labour",$C36="Labour-related"),IF(Inputs!$GT36=$F$1,Inputs!EW36,$F36*N(BD36)),$F36*N(BD36)*avg_hrs)</f>
        <v>0</v>
      </c>
      <c r="EX36" s="232">
        <f>IF(OR($C36="Non-Labour",$C36="Labour-related"),IF(Inputs!$GT36=$F$1,Inputs!EX36,$F36*N(BE36)),$F36*N(BE36)*avg_hrs)</f>
        <v>0</v>
      </c>
      <c r="EY36" s="232">
        <f>IF(OR($C36="Non-Labour",$C36="Labour-related"),IF(Inputs!$GT36=$F$1,Inputs!EY36,$F36*N(BF36)),$F36*N(BF36)*avg_hrs)</f>
        <v>0</v>
      </c>
      <c r="EZ36" s="232">
        <f>IF(OR($C36="Non-Labour",$C36="Labour-related"),IF(Inputs!$GT36=$F$1,Inputs!EZ36,$F36*N(BG36)),$F36*N(BG36)*avg_hrs)</f>
        <v>0</v>
      </c>
      <c r="FA36" s="232">
        <f>IF(OR($C36="Non-Labour",$C36="Labour-related"),IF(Inputs!$GT36=$F$1,Inputs!FA36,$F36*N(BH36)),$F36*N(BH36)*avg_hrs)</f>
        <v>0</v>
      </c>
      <c r="FB36" s="232">
        <f>IF(OR($C36="Non-Labour",$C36="Labour-related"),IF(Inputs!$GT36=$F$1,Inputs!FB36,$F36*N(BI36)),$F36*N(BI36)*avg_hrs)</f>
        <v>0</v>
      </c>
      <c r="FC36" s="232">
        <f>IF(OR($C36="Non-Labour",$C36="Labour-related"),IF(Inputs!$GT36=$F$1,Inputs!FC36,$F36*N(BJ36)),$F36*N(BJ36)*avg_hrs)</f>
        <v>0</v>
      </c>
      <c r="FD36" s="232">
        <f>IF(OR($C36="Non-Labour",$C36="Labour-related"),IF(Inputs!$GT36=$F$1,Inputs!FD36,$F36*N(BK36)),$F36*N(BK36)*avg_hrs)</f>
        <v>0</v>
      </c>
      <c r="FE36" s="232">
        <f>IF(OR($C36="Non-Labour",$C36="Labour-related"),IF(Inputs!$GT36=$F$1,Inputs!FE36,$F36*N(BL36)),$F36*N(BL36)*avg_hrs)</f>
        <v>0</v>
      </c>
      <c r="FF36" s="232">
        <f>IF(OR($C36="Non-Labour",$C36="Labour-related"),IF(Inputs!$GT36=$F$1,Inputs!FF36,$F36*N(BM36)),$F36*N(BM36)*avg_hrs)</f>
        <v>0</v>
      </c>
      <c r="FG36" s="232">
        <f>IF(OR($C36="Non-Labour",$C36="Labour-related"),IF(Inputs!$GT36=$F$1,Inputs!FG36,$F36*N(BN36)),$F36*N(BN36)*avg_hrs)</f>
        <v>0</v>
      </c>
      <c r="FH36" s="232">
        <f>IF(OR($C36="Non-Labour",$C36="Labour-related"),IF(Inputs!$GT36=$F$1,Inputs!FH36,$F36*N(BO36)),$F36*N(BO36)*avg_hrs)</f>
        <v>0</v>
      </c>
      <c r="FI36" s="232">
        <f>IF(OR($C36="Non-Labour",$C36="Labour-related"),IF(Inputs!$GT36=$F$1,Inputs!FI36,$F36*N(BP36)),$F36*N(BP36)*avg_hrs)</f>
        <v>0</v>
      </c>
      <c r="FJ36" s="232">
        <f>IF(OR($C36="Non-Labour",$C36="Labour-related"),IF(Inputs!$GT36=$F$1,Inputs!FJ36,$F36*N(BQ36)),$F36*N(BQ36)*avg_hrs)</f>
        <v>0</v>
      </c>
      <c r="FK36" s="232">
        <f>IF(OR($C36="Non-Labour",$C36="Labour-related"),IF(Inputs!$GT36=$F$1,Inputs!FK36,$F36*N(BR36)),$F36*N(BR36)*avg_hrs)</f>
        <v>0</v>
      </c>
      <c r="FL36" s="232">
        <f>IF(OR($C36="Non-Labour",$C36="Labour-related"),IF(Inputs!$GT36=$F$1,Inputs!FL36,$F36*N(BS36)),$F36*N(BS36)*avg_hrs)</f>
        <v>0</v>
      </c>
      <c r="FM36" s="232">
        <f>IF(OR($C36="Non-Labour",$C36="Labour-related"),IF(Inputs!$GT36=$F$1,Inputs!FM36,$F36*N(BT36)),$F36*N(BT36)*avg_hrs)</f>
        <v>0</v>
      </c>
      <c r="FN36" s="232">
        <f>IF(OR($C36="Non-Labour",$C36="Labour-related"),IF(Inputs!$GT36=$F$1,Inputs!FN36,$F36*N(BU36)),$F36*N(BU36)*avg_hrs)</f>
        <v>0</v>
      </c>
      <c r="FO36" s="232">
        <f>IF(OR($C36="Non-Labour",$C36="Labour-related"),IF(Inputs!$GT36=$F$1,Inputs!FO36,$F36*N(BV36)),$F36*N(BV36)*avg_hrs)</f>
        <v>0</v>
      </c>
      <c r="FP36" s="232">
        <f>IF(OR($C36="Non-Labour",$C36="Labour-related"),IF(Inputs!$GT36=$F$1,Inputs!FP36,$F36*N(BW36)),$F36*N(BW36)*avg_hrs)</f>
        <v>0</v>
      </c>
      <c r="FQ36" s="232">
        <f>IF(OR($C36="Non-Labour",$C36="Labour-related"),IF(Inputs!$GT36=$F$1,Inputs!FQ36,$F36*N(BX36)),$F36*N(BX36)*avg_hrs)</f>
        <v>0</v>
      </c>
      <c r="FR36" s="232">
        <f>IF(OR($C36="Non-Labour",$C36="Labour-related"),IF(Inputs!$GT36=$F$1,Inputs!FR36,$F36*N(BY36)),$F36*N(BY36)*avg_hrs)</f>
        <v>0</v>
      </c>
      <c r="FS36" s="232">
        <f>IF(OR($C36="Non-Labour",$C36="Labour-related"),IF(Inputs!$GT36=$F$1,Inputs!FS36,$F36*N(BZ36)),$F36*N(BZ36)*avg_hrs)</f>
        <v>0</v>
      </c>
      <c r="FT36" s="232">
        <f>IF(OR($C36="Non-Labour",$C36="Labour-related"),IF(Inputs!$GT36=$F$1,Inputs!FT36,$F36*N(CA36)),$F36*N(CA36)*avg_hrs)</f>
        <v>0</v>
      </c>
      <c r="FU36" s="232">
        <f>IF(OR($C36="Non-Labour",$C36="Labour-related"),IF(Inputs!$GT36=$F$1,Inputs!FU36,$F36*N(CB36)),$F36*N(CB36)*avg_hrs)</f>
        <v>0</v>
      </c>
      <c r="FV36" s="232">
        <f>IF(OR($C36="Non-Labour",$C36="Labour-related"),IF(Inputs!$GT36=$F$1,Inputs!FV36,$F36*N(CC36)),$F36*N(CC36)*avg_hrs)</f>
        <v>0</v>
      </c>
      <c r="FW36" s="232">
        <f>IF(OR($C36="Non-Labour",$C36="Labour-related"),IF(Inputs!$GT36=$F$1,Inputs!FW36,$F36*N(CD36)),$F36*N(CD36)*avg_hrs)</f>
        <v>0</v>
      </c>
      <c r="FX36" s="232">
        <f>IF(OR($C36="Non-Labour",$C36="Labour-related"),IF(Inputs!$GT36=$F$1,Inputs!FX36,$F36*N(CE36)),$F36*N(CE36)*avg_hrs)</f>
        <v>0</v>
      </c>
      <c r="FY36" s="232">
        <f>IF(OR($C36="Non-Labour",$C36="Labour-related"),IF(Inputs!$GT36=$F$1,Inputs!FY36,$F36*N(CF36)),$F36*N(CF36)*avg_hrs)</f>
        <v>0</v>
      </c>
      <c r="FZ36" s="232">
        <f>IF(OR($C36="Non-Labour",$C36="Labour-related"),IF(Inputs!$GT36=$F$1,Inputs!FZ36,$F36*N(CG36)),$F36*N(CG36)*avg_hrs)</f>
        <v>0</v>
      </c>
      <c r="GA36" s="232">
        <f>IF(OR($C36="Non-Labour",$C36="Labour-related"),IF(Inputs!$GT36=$F$1,Inputs!GA36,$F36*N(CH36)),$F36*N(CH36)*avg_hrs)</f>
        <v>0</v>
      </c>
      <c r="GB36" s="232">
        <f>IF(OR($C36="Non-Labour",$C36="Labour-related"),IF(Inputs!$GT36=$F$1,Inputs!GB36,$F36*N(CI36)),$F36*N(CI36)*avg_hrs)</f>
        <v>0</v>
      </c>
      <c r="GC36" s="232">
        <f>IF(OR($C36="Non-Labour",$C36="Labour-related"),IF(Inputs!$GT36=$F$1,Inputs!GC36,$F36*N(CJ36)),$F36*N(CJ36)*avg_hrs)</f>
        <v>0</v>
      </c>
      <c r="GD36" s="232">
        <f>IF(OR($C36="Non-Labour",$C36="Labour-related"),IF(Inputs!$GT36=$F$1,Inputs!GD36,$F36*N(CK36)),$F36*N(CK36)*avg_hrs)</f>
        <v>0</v>
      </c>
      <c r="GE36" s="232">
        <f>IF(OR($C36="Non-Labour",$C36="Labour-related"),IF(Inputs!$GT36=$F$1,Inputs!GE36,$F36*N(CL36)),$F36*N(CL36)*avg_hrs)</f>
        <v>0</v>
      </c>
      <c r="GF36" s="232">
        <f>IF(OR($C36="Non-Labour",$C36="Labour-related"),IF(Inputs!$GT36=$F$1,Inputs!GF36,$F36*N(CM36)),$F36*N(CM36)*avg_hrs)</f>
        <v>0</v>
      </c>
      <c r="GG36" s="232">
        <f>IF(OR($C36="Non-Labour",$C36="Labour-related"),IF(Inputs!$GT36=$F$1,Inputs!GG36,$F36*N(CN36)),$F36*N(CN36)*avg_hrs)</f>
        <v>0</v>
      </c>
      <c r="GH36" s="232">
        <f>IF(OR($C36="Non-Labour",$C36="Labour-related"),IF(Inputs!$GT36=$F$1,Inputs!GH36,$F36*N(CO36)),$F36*N(CO36)*avg_hrs)</f>
        <v>0</v>
      </c>
      <c r="GI36" s="232">
        <f>IF(OR($C36="Non-Labour",$C36="Labour-related"),IF(Inputs!$GT36=$F$1,Inputs!GI36,$F36*N(CP36)),$F36*N(CP36)*avg_hrs)</f>
        <v>0</v>
      </c>
      <c r="GJ36" s="232">
        <f>IF(OR($C36="Non-Labour",$C36="Labour-related"),IF(Inputs!$GT36=$F$1,Inputs!GJ36,$F36*N(CQ36)),$F36*N(CQ36)*avg_hrs)</f>
        <v>0</v>
      </c>
      <c r="GK36" s="232">
        <f>IF(OR($C36="Non-Labour",$C36="Labour-related"),IF(Inputs!$GT36=$F$1,Inputs!GK36,$F36*N(CR36)),$F36*N(CR36)*avg_hrs)</f>
        <v>0</v>
      </c>
      <c r="GL36" s="232">
        <f>IF(OR($C36="Non-Labour",$C36="Labour-related"),IF(Inputs!$GT36=$F$1,Inputs!GL36,$F36*N(CS36)),$F36*N(CS36)*avg_hrs)</f>
        <v>0</v>
      </c>
      <c r="GM36" s="232">
        <f>IF(OR($C36="Non-Labour",$C36="Labour-related"),IF(Inputs!$GT36=$F$1,Inputs!GM36,$F36*N(CT36)),$F36*N(CT36)*avg_hrs)</f>
        <v>0</v>
      </c>
      <c r="GN36" s="232">
        <f>IF(OR($C36="Non-Labour",$C36="Labour-related"),IF(Inputs!$GT36=$F$1,Inputs!GN36,$F36*N(CU36)),$F36*N(CU36)*avg_hrs)</f>
        <v>0</v>
      </c>
      <c r="GO36" s="232">
        <f>IF(OR($C36="Non-Labour",$C36="Labour-related"),IF(Inputs!$GT36=$F$1,Inputs!GO36,$F36*N(CV36)),$F36*N(CV36)*avg_hrs)</f>
        <v>0</v>
      </c>
      <c r="GP36" s="232">
        <f>IF(OR($C36="Non-Labour",$C36="Labour-related"),IF(Inputs!$GT36=$F$1,Inputs!GP36,$F36*N(CW36)),$F36*N(CW36)*avg_hrs)</f>
        <v>0</v>
      </c>
      <c r="GQ36" s="232">
        <f>IF(OR($C36="Non-Labour",$C36="Labour-related"),IF(Inputs!$GT36=$F$1,Inputs!GQ36,$F36*N(CX36)),$F36*N(CX36)*avg_hrs)</f>
        <v>0</v>
      </c>
      <c r="GR36" s="232">
        <f>IF(OR($C36="Non-Labour",$C36="Labour-related"),IF(Inputs!$GT36=$F$1,Inputs!GR36,$F36*N(CY36)),$F36*N(CY36)*avg_hrs)</f>
        <v>0</v>
      </c>
      <c r="GT36" s="120" t="s">
        <v>207</v>
      </c>
      <c r="GU36" s="272"/>
      <c r="GV36" s="272"/>
      <c r="GW36" s="272"/>
      <c r="GX36" s="232">
        <f t="shared" si="7"/>
        <v>0</v>
      </c>
      <c r="GY36" s="232">
        <f t="shared" si="7"/>
        <v>81837.536498012836</v>
      </c>
      <c r="GZ36" s="232">
        <f t="shared" si="7"/>
        <v>47738.562957174174</v>
      </c>
      <c r="HA36" s="232">
        <f t="shared" si="6"/>
        <v>0</v>
      </c>
      <c r="HB36" s="232">
        <f t="shared" si="8"/>
        <v>0</v>
      </c>
      <c r="HC36" s="232">
        <f t="shared" si="8"/>
        <v>0</v>
      </c>
      <c r="HD36" s="232">
        <f t="shared" si="8"/>
        <v>0</v>
      </c>
      <c r="HE36" s="232">
        <f t="shared" si="8"/>
        <v>0</v>
      </c>
      <c r="HF36" s="232">
        <f t="shared" si="5"/>
        <v>129576.09945518701</v>
      </c>
    </row>
    <row r="37" spans="1:214" hidden="1" x14ac:dyDescent="0.2">
      <c r="A37" s="120" t="str">
        <f>Inputs!A37</f>
        <v>Delivery</v>
      </c>
      <c r="B37" s="120" t="str">
        <f>Inputs!B37</f>
        <v>Designer - Telecommunications</v>
      </c>
      <c r="C37" s="120" t="str">
        <f>Inputs!C37</f>
        <v>Internal Labour</v>
      </c>
      <c r="D37" s="120" t="str">
        <f>Inputs!D37</f>
        <v>SCADA Dual Homing</v>
      </c>
      <c r="E37" s="120" t="str">
        <f>Inputs!E37</f>
        <v>Telecommunications Design Engineer (Eng&amp;Design Leadership)</v>
      </c>
      <c r="F37" s="259">
        <f>IF(Inputs!$GT37=$F$1,Inputs!F37,
CHOOSE(MATCH(Inputs!$GT37,'Key assumptions'!$E$117:$E$119,0),'Key assumptions'!$H$117,'Key assumptions'!$H$118,'Key assumptions'!$H$119)*Inputs!F37)</f>
        <v>207.2958396330275</v>
      </c>
      <c r="G37" s="259">
        <f>IF(Inputs!$GT37=$F$1,Inputs!G37,
CHOOSE(MATCH(Inputs!$GT37,'Key assumptions'!$E$117:$E$119,0),'Key assumptions'!$H$117,'Key assumptions'!$H$118,'Key assumptions'!$H$119)*Inputs!G37)</f>
        <v>0</v>
      </c>
      <c r="H37" s="231">
        <f>Inputs!H37</f>
        <v>0</v>
      </c>
      <c r="I37" s="231">
        <f>Inputs!I37</f>
        <v>0</v>
      </c>
      <c r="J37" s="231">
        <f>Inputs!J37</f>
        <v>0</v>
      </c>
      <c r="K37" s="231">
        <f>Inputs!K37</f>
        <v>0</v>
      </c>
      <c r="L37" s="231">
        <f>Inputs!L37</f>
        <v>0</v>
      </c>
      <c r="M37" s="231">
        <f>Inputs!M37</f>
        <v>0</v>
      </c>
      <c r="N37" s="231">
        <f>Inputs!N37</f>
        <v>0</v>
      </c>
      <c r="O37" s="231">
        <f>Inputs!O37</f>
        <v>0</v>
      </c>
      <c r="P37" s="231">
        <f>Inputs!P37</f>
        <v>0</v>
      </c>
      <c r="Q37" s="231">
        <f>Inputs!Q37</f>
        <v>0</v>
      </c>
      <c r="R37" s="231">
        <f>Inputs!R37</f>
        <v>0</v>
      </c>
      <c r="S37" s="231">
        <f>Inputs!S37</f>
        <v>0</v>
      </c>
      <c r="T37" s="231">
        <f>Inputs!T37</f>
        <v>3.8866396761133612E-2</v>
      </c>
      <c r="U37" s="231">
        <f>Inputs!U37</f>
        <v>3.8866396761133612E-2</v>
      </c>
      <c r="V37" s="231">
        <f>Inputs!V37</f>
        <v>3.8866396761133612E-2</v>
      </c>
      <c r="W37" s="231">
        <f>Inputs!W37</f>
        <v>3.8866396761133612E-2</v>
      </c>
      <c r="X37" s="231">
        <f>Inputs!X37</f>
        <v>3.8866396761133612E-2</v>
      </c>
      <c r="Y37" s="231">
        <f>Inputs!Y37</f>
        <v>3.8866396761133612E-2</v>
      </c>
      <c r="Z37" s="231">
        <f>Inputs!Z37</f>
        <v>3.8866396761133612E-2</v>
      </c>
      <c r="AA37" s="231">
        <f>Inputs!AA37</f>
        <v>3.8866396761133612E-2</v>
      </c>
      <c r="AB37" s="231">
        <f>Inputs!AB37</f>
        <v>3.8866396761133612E-2</v>
      </c>
      <c r="AC37" s="231">
        <f>Inputs!AC37</f>
        <v>3.8866396761133612E-2</v>
      </c>
      <c r="AD37" s="231">
        <f>Inputs!AD37</f>
        <v>3.8866396761133612E-2</v>
      </c>
      <c r="AE37" s="231">
        <f>Inputs!AE37</f>
        <v>3.8866396761133612E-2</v>
      </c>
      <c r="AF37" s="231">
        <f>Inputs!AF37</f>
        <v>2.2672064777327933E-2</v>
      </c>
      <c r="AG37" s="231">
        <f>Inputs!AG37</f>
        <v>2.2672064777327933E-2</v>
      </c>
      <c r="AH37" s="231">
        <f>Inputs!AH37</f>
        <v>2.2672064777327933E-2</v>
      </c>
      <c r="AI37" s="231">
        <f>Inputs!AI37</f>
        <v>2.2672064777327933E-2</v>
      </c>
      <c r="AJ37" s="231">
        <f>Inputs!AJ37</f>
        <v>2.2672064777327933E-2</v>
      </c>
      <c r="AK37" s="231">
        <f>Inputs!AK37</f>
        <v>2.2672064777327933E-2</v>
      </c>
      <c r="AL37" s="231">
        <f>Inputs!AL37</f>
        <v>2.2672064777327933E-2</v>
      </c>
      <c r="AM37" s="231">
        <f>Inputs!AM37</f>
        <v>2.2672064777327933E-2</v>
      </c>
      <c r="AN37" s="231">
        <f>Inputs!AN37</f>
        <v>2.2672064777327933E-2</v>
      </c>
      <c r="AO37" s="231">
        <f>Inputs!AO37</f>
        <v>2.2672064777327933E-2</v>
      </c>
      <c r="AP37" s="231">
        <f>Inputs!AP37</f>
        <v>2.2672064777327933E-2</v>
      </c>
      <c r="AQ37" s="231">
        <f>Inputs!AQ37</f>
        <v>2.2672064777327933E-2</v>
      </c>
      <c r="AR37" s="231">
        <f>Inputs!AR37</f>
        <v>0</v>
      </c>
      <c r="AS37" s="231">
        <f>Inputs!AS37</f>
        <v>0</v>
      </c>
      <c r="AT37" s="231">
        <f>Inputs!AT37</f>
        <v>0</v>
      </c>
      <c r="AU37" s="231">
        <f>Inputs!AU37</f>
        <v>0</v>
      </c>
      <c r="AV37" s="231">
        <f>Inputs!AV37</f>
        <v>0</v>
      </c>
      <c r="AW37" s="231">
        <f>Inputs!AW37</f>
        <v>0</v>
      </c>
      <c r="AX37" s="231">
        <f>Inputs!AX37</f>
        <v>0</v>
      </c>
      <c r="AY37" s="231">
        <f>Inputs!AY37</f>
        <v>0</v>
      </c>
      <c r="AZ37" s="231">
        <f>Inputs!AZ37</f>
        <v>0</v>
      </c>
      <c r="BA37" s="231">
        <f>Inputs!BA37</f>
        <v>0</v>
      </c>
      <c r="BB37" s="231">
        <f>Inputs!BB37</f>
        <v>0</v>
      </c>
      <c r="BC37" s="231">
        <f>Inputs!BC37</f>
        <v>0</v>
      </c>
      <c r="BD37" s="231">
        <f>Inputs!BD37</f>
        <v>0</v>
      </c>
      <c r="BE37" s="231">
        <f>Inputs!BE37</f>
        <v>0</v>
      </c>
      <c r="BF37" s="231">
        <f>Inputs!BF37</f>
        <v>0</v>
      </c>
      <c r="BG37" s="231">
        <f>Inputs!BG37</f>
        <v>0</v>
      </c>
      <c r="BH37" s="231">
        <f>Inputs!BH37</f>
        <v>0</v>
      </c>
      <c r="BI37" s="231">
        <f>Inputs!BI37</f>
        <v>0</v>
      </c>
      <c r="BJ37" s="231">
        <f>Inputs!BJ37</f>
        <v>0</v>
      </c>
      <c r="BK37" s="231">
        <f>Inputs!BK37</f>
        <v>0</v>
      </c>
      <c r="BL37" s="231">
        <f>Inputs!BL37</f>
        <v>0</v>
      </c>
      <c r="BM37" s="231">
        <f>Inputs!BM37</f>
        <v>0</v>
      </c>
      <c r="BN37" s="231">
        <f>Inputs!BN37</f>
        <v>0</v>
      </c>
      <c r="BO37" s="231">
        <f>Inputs!BO37</f>
        <v>0</v>
      </c>
      <c r="BP37" s="231">
        <f>Inputs!BP37</f>
        <v>0</v>
      </c>
      <c r="BQ37" s="231">
        <f>Inputs!BQ37</f>
        <v>0</v>
      </c>
      <c r="BR37" s="231">
        <f>Inputs!BR37</f>
        <v>0</v>
      </c>
      <c r="BS37" s="231">
        <f>Inputs!BS37</f>
        <v>0</v>
      </c>
      <c r="BT37" s="231">
        <f>Inputs!BT37</f>
        <v>0</v>
      </c>
      <c r="BU37" s="231">
        <f>Inputs!BU37</f>
        <v>0</v>
      </c>
      <c r="BV37" s="231">
        <f>Inputs!BV37</f>
        <v>0</v>
      </c>
      <c r="BW37" s="231">
        <f>Inputs!BW37</f>
        <v>0</v>
      </c>
      <c r="BX37" s="231">
        <f>Inputs!BX37</f>
        <v>0</v>
      </c>
      <c r="BY37" s="231">
        <f>Inputs!BY37</f>
        <v>0</v>
      </c>
      <c r="BZ37" s="231">
        <f>Inputs!BZ37</f>
        <v>0</v>
      </c>
      <c r="CA37" s="231">
        <f>Inputs!CA37</f>
        <v>0</v>
      </c>
      <c r="CB37" s="231">
        <f>Inputs!CB37</f>
        <v>0</v>
      </c>
      <c r="CC37" s="231">
        <f>Inputs!CC37</f>
        <v>0</v>
      </c>
      <c r="CD37" s="231">
        <f>Inputs!CD37</f>
        <v>0</v>
      </c>
      <c r="CE37" s="231">
        <f>Inputs!CE37</f>
        <v>0</v>
      </c>
      <c r="CF37" s="231">
        <f>Inputs!CF37</f>
        <v>0</v>
      </c>
      <c r="CG37" s="231">
        <f>Inputs!CG37</f>
        <v>0</v>
      </c>
      <c r="CH37" s="231">
        <f>Inputs!CH37</f>
        <v>0</v>
      </c>
      <c r="CI37" s="231">
        <f>Inputs!CI37</f>
        <v>0</v>
      </c>
      <c r="CJ37" s="231">
        <f>Inputs!CJ37</f>
        <v>0</v>
      </c>
      <c r="CK37" s="231">
        <f>Inputs!CK37</f>
        <v>0</v>
      </c>
      <c r="CL37" s="231">
        <f>Inputs!CL37</f>
        <v>0</v>
      </c>
      <c r="CM37" s="231">
        <f>Inputs!CM37</f>
        <v>0</v>
      </c>
      <c r="CN37" s="231">
        <f>Inputs!CN37</f>
        <v>0</v>
      </c>
      <c r="CO37" s="231">
        <f>Inputs!CO37</f>
        <v>0</v>
      </c>
      <c r="CP37" s="231">
        <f>Inputs!CP37</f>
        <v>0</v>
      </c>
      <c r="CQ37" s="231">
        <f>Inputs!CQ37</f>
        <v>0</v>
      </c>
      <c r="CR37" s="231">
        <f>Inputs!CR37</f>
        <v>0</v>
      </c>
      <c r="CS37" s="231">
        <f>Inputs!CS37</f>
        <v>0</v>
      </c>
      <c r="CT37" s="231">
        <f>Inputs!CT37</f>
        <v>0</v>
      </c>
      <c r="CU37" s="231">
        <f>Inputs!CU37</f>
        <v>0</v>
      </c>
      <c r="CV37" s="231">
        <f>Inputs!CV37</f>
        <v>0</v>
      </c>
      <c r="CW37" s="231">
        <f>Inputs!CW37</f>
        <v>0</v>
      </c>
      <c r="CX37" s="231">
        <f>Inputs!CX37</f>
        <v>0</v>
      </c>
      <c r="CY37" s="231">
        <f>Inputs!CY37</f>
        <v>0</v>
      </c>
      <c r="DA37" s="232">
        <f>IF(OR($C37="Non-Labour",$C37="Labour-related"),IF(Inputs!$GT37=$F$1,Inputs!DA37,$F37*N(H37)),$F37*N(H37)*avg_hrs)</f>
        <v>0</v>
      </c>
      <c r="DB37" s="232">
        <f>IF(OR($C37="Non-Labour",$C37="Labour-related"),IF(Inputs!$GT37=$F$1,Inputs!DB37,$F37*N(I37)),$F37*N(I37)*avg_hrs)</f>
        <v>0</v>
      </c>
      <c r="DC37" s="232">
        <f>IF(OR($C37="Non-Labour",$C37="Labour-related"),IF(Inputs!$GT37=$F$1,Inputs!DC37,$F37*N(J37)),$F37*N(J37)*avg_hrs)</f>
        <v>0</v>
      </c>
      <c r="DD37" s="232">
        <f>IF(OR($C37="Non-Labour",$C37="Labour-related"),IF(Inputs!$GT37=$F$1,Inputs!DD37,$F37*N(K37)),$F37*N(K37)*avg_hrs)</f>
        <v>0</v>
      </c>
      <c r="DE37" s="232">
        <f>IF(OR($C37="Non-Labour",$C37="Labour-related"),IF(Inputs!$GT37=$F$1,Inputs!DE37,$F37*N(L37)),$F37*N(L37)*avg_hrs)</f>
        <v>0</v>
      </c>
      <c r="DF37" s="232">
        <f>IF(OR($C37="Non-Labour",$C37="Labour-related"),IF(Inputs!$GT37=$F$1,Inputs!DF37,$F37*N(M37)),$F37*N(M37)*avg_hrs)</f>
        <v>0</v>
      </c>
      <c r="DG37" s="232">
        <f>IF(OR($C37="Non-Labour",$C37="Labour-related"),IF(Inputs!$GT37=$F$1,Inputs!DG37,$F37*N(N37)),$F37*N(N37)*avg_hrs)</f>
        <v>0</v>
      </c>
      <c r="DH37" s="232">
        <f>IF(OR($C37="Non-Labour",$C37="Labour-related"),IF(Inputs!$GT37=$F$1,Inputs!DH37,$F37*N(O37)),$F37*N(O37)*avg_hrs)</f>
        <v>0</v>
      </c>
      <c r="DI37" s="232">
        <f>IF(OR($C37="Non-Labour",$C37="Labour-related"),IF(Inputs!$GT37=$F$1,Inputs!DI37,$F37*N(P37)),$F37*N(P37)*avg_hrs)</f>
        <v>0</v>
      </c>
      <c r="DJ37" s="232">
        <f>IF(OR($C37="Non-Labour",$C37="Labour-related"),IF(Inputs!$GT37=$F$1,Inputs!DJ37,$F37*N(Q37)),$F37*N(Q37)*avg_hrs)</f>
        <v>0</v>
      </c>
      <c r="DK37" s="232">
        <f>IF(OR($C37="Non-Labour",$C37="Labour-related"),IF(Inputs!$GT37=$F$1,Inputs!DK37,$F37*N(R37)),$F37*N(R37)*avg_hrs)</f>
        <v>0</v>
      </c>
      <c r="DL37" s="232">
        <f>IF(OR($C37="Non-Labour",$C37="Labour-related"),IF(Inputs!$GT37=$F$1,Inputs!DL37,$F37*N(S37)),$F37*N(S37)*avg_hrs)</f>
        <v>0</v>
      </c>
      <c r="DM37" s="232">
        <f>IF(OR($C37="Non-Labour",$C37="Labour-related"),IF(Inputs!$GT37=$F$1,Inputs!DM37,$F37*N(T37)),$F37*N(T37)*avg_hrs)</f>
        <v>1208.526352516436</v>
      </c>
      <c r="DN37" s="232">
        <f>IF(OR($C37="Non-Labour",$C37="Labour-related"),IF(Inputs!$GT37=$F$1,Inputs!DN37,$F37*N(U37)),$F37*N(U37)*avg_hrs)</f>
        <v>1208.526352516436</v>
      </c>
      <c r="DO37" s="232">
        <f>IF(OR($C37="Non-Labour",$C37="Labour-related"),IF(Inputs!$GT37=$F$1,Inputs!DO37,$F37*N(V37)),$F37*N(V37)*avg_hrs)</f>
        <v>1208.526352516436</v>
      </c>
      <c r="DP37" s="232">
        <f>IF(OR($C37="Non-Labour",$C37="Labour-related"),IF(Inputs!$GT37=$F$1,Inputs!DP37,$F37*N(W37)),$F37*N(W37)*avg_hrs)</f>
        <v>1208.526352516436</v>
      </c>
      <c r="DQ37" s="232">
        <f>IF(OR($C37="Non-Labour",$C37="Labour-related"),IF(Inputs!$GT37=$F$1,Inputs!DQ37,$F37*N(X37)),$F37*N(X37)*avg_hrs)</f>
        <v>1208.526352516436</v>
      </c>
      <c r="DR37" s="232">
        <f>IF(OR($C37="Non-Labour",$C37="Labour-related"),IF(Inputs!$GT37=$F$1,Inputs!DR37,$F37*N(Y37)),$F37*N(Y37)*avg_hrs)</f>
        <v>1208.526352516436</v>
      </c>
      <c r="DS37" s="232">
        <f>IF(OR($C37="Non-Labour",$C37="Labour-related"),IF(Inputs!$GT37=$F$1,Inputs!DS37,$F37*N(Z37)),$F37*N(Z37)*avg_hrs)</f>
        <v>1208.526352516436</v>
      </c>
      <c r="DT37" s="232">
        <f>IF(OR($C37="Non-Labour",$C37="Labour-related"),IF(Inputs!$GT37=$F$1,Inputs!DT37,$F37*N(AA37)),$F37*N(AA37)*avg_hrs)</f>
        <v>1208.526352516436</v>
      </c>
      <c r="DU37" s="232">
        <f>IF(OR($C37="Non-Labour",$C37="Labour-related"),IF(Inputs!$GT37=$F$1,Inputs!DU37,$F37*N(AB37)),$F37*N(AB37)*avg_hrs)</f>
        <v>1208.526352516436</v>
      </c>
      <c r="DV37" s="232">
        <f>IF(OR($C37="Non-Labour",$C37="Labour-related"),IF(Inputs!$GT37=$F$1,Inputs!DV37,$F37*N(AC37)),$F37*N(AC37)*avg_hrs)</f>
        <v>1208.526352516436</v>
      </c>
      <c r="DW37" s="232">
        <f>IF(OR($C37="Non-Labour",$C37="Labour-related"),IF(Inputs!$GT37=$F$1,Inputs!DW37,$F37*N(AD37)),$F37*N(AD37)*avg_hrs)</f>
        <v>1208.526352516436</v>
      </c>
      <c r="DX37" s="232">
        <f>IF(OR($C37="Non-Labour",$C37="Labour-related"),IF(Inputs!$GT37=$F$1,Inputs!DX37,$F37*N(AE37)),$F37*N(AE37)*avg_hrs)</f>
        <v>1208.526352516436</v>
      </c>
      <c r="DY37" s="232">
        <f>IF(OR($C37="Non-Labour",$C37="Labour-related"),IF(Inputs!$GT37=$F$1,Inputs!DY37,$F37*N(AF37)),$F37*N(AF37)*avg_hrs)</f>
        <v>704.97370563458742</v>
      </c>
      <c r="DZ37" s="232">
        <f>IF(OR($C37="Non-Labour",$C37="Labour-related"),IF(Inputs!$GT37=$F$1,Inputs!DZ37,$F37*N(AG37)),$F37*N(AG37)*avg_hrs)</f>
        <v>704.97370563458742</v>
      </c>
      <c r="EA37" s="232">
        <f>IF(OR($C37="Non-Labour",$C37="Labour-related"),IF(Inputs!$GT37=$F$1,Inputs!EA37,$F37*N(AH37)),$F37*N(AH37)*avg_hrs)</f>
        <v>704.97370563458742</v>
      </c>
      <c r="EB37" s="232">
        <f>IF(OR($C37="Non-Labour",$C37="Labour-related"),IF(Inputs!$GT37=$F$1,Inputs!EB37,$F37*N(AI37)),$F37*N(AI37)*avg_hrs)</f>
        <v>704.97370563458742</v>
      </c>
      <c r="EC37" s="232">
        <f>IF(OR($C37="Non-Labour",$C37="Labour-related"),IF(Inputs!$GT37=$F$1,Inputs!EC37,$F37*N(AJ37)),$F37*N(AJ37)*avg_hrs)</f>
        <v>704.97370563458742</v>
      </c>
      <c r="ED37" s="232">
        <f>IF(OR($C37="Non-Labour",$C37="Labour-related"),IF(Inputs!$GT37=$F$1,Inputs!ED37,$F37*N(AK37)),$F37*N(AK37)*avg_hrs)</f>
        <v>704.97370563458742</v>
      </c>
      <c r="EE37" s="232">
        <f>IF(OR($C37="Non-Labour",$C37="Labour-related"),IF(Inputs!$GT37=$F$1,Inputs!EE37,$F37*N(AL37)),$F37*N(AL37)*avg_hrs)</f>
        <v>704.97370563458742</v>
      </c>
      <c r="EF37" s="232">
        <f>IF(OR($C37="Non-Labour",$C37="Labour-related"),IF(Inputs!$GT37=$F$1,Inputs!EF37,$F37*N(AM37)),$F37*N(AM37)*avg_hrs)</f>
        <v>704.97370563458742</v>
      </c>
      <c r="EG37" s="232">
        <f>IF(OR($C37="Non-Labour",$C37="Labour-related"),IF(Inputs!$GT37=$F$1,Inputs!EG37,$F37*N(AN37)),$F37*N(AN37)*avg_hrs)</f>
        <v>704.97370563458742</v>
      </c>
      <c r="EH37" s="232">
        <f>IF(OR($C37="Non-Labour",$C37="Labour-related"),IF(Inputs!$GT37=$F$1,Inputs!EH37,$F37*N(AO37)),$F37*N(AO37)*avg_hrs)</f>
        <v>704.97370563458742</v>
      </c>
      <c r="EI37" s="232">
        <f>IF(OR($C37="Non-Labour",$C37="Labour-related"),IF(Inputs!$GT37=$F$1,Inputs!EI37,$F37*N(AP37)),$F37*N(AP37)*avg_hrs)</f>
        <v>704.97370563458742</v>
      </c>
      <c r="EJ37" s="232">
        <f>IF(OR($C37="Non-Labour",$C37="Labour-related"),IF(Inputs!$GT37=$F$1,Inputs!EJ37,$F37*N(AQ37)),$F37*N(AQ37)*avg_hrs)</f>
        <v>704.97370563458742</v>
      </c>
      <c r="EK37" s="232">
        <f>IF(OR($C37="Non-Labour",$C37="Labour-related"),IF(Inputs!$GT37=$F$1,Inputs!EK37,$F37*N(AR37)),$F37*N(AR37)*avg_hrs)</f>
        <v>0</v>
      </c>
      <c r="EL37" s="232">
        <f>IF(OR($C37="Non-Labour",$C37="Labour-related"),IF(Inputs!$GT37=$F$1,Inputs!EL37,$F37*N(AS37)),$F37*N(AS37)*avg_hrs)</f>
        <v>0</v>
      </c>
      <c r="EM37" s="232">
        <f>IF(OR($C37="Non-Labour",$C37="Labour-related"),IF(Inputs!$GT37=$F$1,Inputs!EM37,$F37*N(AT37)),$F37*N(AT37)*avg_hrs)</f>
        <v>0</v>
      </c>
      <c r="EN37" s="232">
        <f>IF(OR($C37="Non-Labour",$C37="Labour-related"),IF(Inputs!$GT37=$F$1,Inputs!EN37,$F37*N(AU37)),$F37*N(AU37)*avg_hrs)</f>
        <v>0</v>
      </c>
      <c r="EO37" s="232">
        <f>IF(OR($C37="Non-Labour",$C37="Labour-related"),IF(Inputs!$GT37=$F$1,Inputs!EO37,$F37*N(AV37)),$F37*N(AV37)*avg_hrs)</f>
        <v>0</v>
      </c>
      <c r="EP37" s="232">
        <f>IF(OR($C37="Non-Labour",$C37="Labour-related"),IF(Inputs!$GT37=$F$1,Inputs!EP37,$F37*N(AW37)),$F37*N(AW37)*avg_hrs)</f>
        <v>0</v>
      </c>
      <c r="EQ37" s="232">
        <f>IF(OR($C37="Non-Labour",$C37="Labour-related"),IF(Inputs!$GT37=$F$1,Inputs!EQ37,$F37*N(AX37)),$F37*N(AX37)*avg_hrs)</f>
        <v>0</v>
      </c>
      <c r="ER37" s="232">
        <f>IF(OR($C37="Non-Labour",$C37="Labour-related"),IF(Inputs!$GT37=$F$1,Inputs!ER37,$F37*N(AY37)),$F37*N(AY37)*avg_hrs)</f>
        <v>0</v>
      </c>
      <c r="ES37" s="232">
        <f>IF(OR($C37="Non-Labour",$C37="Labour-related"),IF(Inputs!$GT37=$F$1,Inputs!ES37,$F37*N(AZ37)),$F37*N(AZ37)*avg_hrs)</f>
        <v>0</v>
      </c>
      <c r="ET37" s="232">
        <f>IF(OR($C37="Non-Labour",$C37="Labour-related"),IF(Inputs!$GT37=$F$1,Inputs!ET37,$F37*N(BA37)),$F37*N(BA37)*avg_hrs)</f>
        <v>0</v>
      </c>
      <c r="EU37" s="232">
        <f>IF(OR($C37="Non-Labour",$C37="Labour-related"),IF(Inputs!$GT37=$F$1,Inputs!EU37,$F37*N(BB37)),$F37*N(BB37)*avg_hrs)</f>
        <v>0</v>
      </c>
      <c r="EV37" s="232">
        <f>IF(OR($C37="Non-Labour",$C37="Labour-related"),IF(Inputs!$GT37=$F$1,Inputs!EV37,$F37*N(BC37)),$F37*N(BC37)*avg_hrs)</f>
        <v>0</v>
      </c>
      <c r="EW37" s="232">
        <f>IF(OR($C37="Non-Labour",$C37="Labour-related"),IF(Inputs!$GT37=$F$1,Inputs!EW37,$F37*N(BD37)),$F37*N(BD37)*avg_hrs)</f>
        <v>0</v>
      </c>
      <c r="EX37" s="232">
        <f>IF(OR($C37="Non-Labour",$C37="Labour-related"),IF(Inputs!$GT37=$F$1,Inputs!EX37,$F37*N(BE37)),$F37*N(BE37)*avg_hrs)</f>
        <v>0</v>
      </c>
      <c r="EY37" s="232">
        <f>IF(OR($C37="Non-Labour",$C37="Labour-related"),IF(Inputs!$GT37=$F$1,Inputs!EY37,$F37*N(BF37)),$F37*N(BF37)*avg_hrs)</f>
        <v>0</v>
      </c>
      <c r="EZ37" s="232">
        <f>IF(OR($C37="Non-Labour",$C37="Labour-related"),IF(Inputs!$GT37=$F$1,Inputs!EZ37,$F37*N(BG37)),$F37*N(BG37)*avg_hrs)</f>
        <v>0</v>
      </c>
      <c r="FA37" s="232">
        <f>IF(OR($C37="Non-Labour",$C37="Labour-related"),IF(Inputs!$GT37=$F$1,Inputs!FA37,$F37*N(BH37)),$F37*N(BH37)*avg_hrs)</f>
        <v>0</v>
      </c>
      <c r="FB37" s="232">
        <f>IF(OR($C37="Non-Labour",$C37="Labour-related"),IF(Inputs!$GT37=$F$1,Inputs!FB37,$F37*N(BI37)),$F37*N(BI37)*avg_hrs)</f>
        <v>0</v>
      </c>
      <c r="FC37" s="232">
        <f>IF(OR($C37="Non-Labour",$C37="Labour-related"),IF(Inputs!$GT37=$F$1,Inputs!FC37,$F37*N(BJ37)),$F37*N(BJ37)*avg_hrs)</f>
        <v>0</v>
      </c>
      <c r="FD37" s="232">
        <f>IF(OR($C37="Non-Labour",$C37="Labour-related"),IF(Inputs!$GT37=$F$1,Inputs!FD37,$F37*N(BK37)),$F37*N(BK37)*avg_hrs)</f>
        <v>0</v>
      </c>
      <c r="FE37" s="232">
        <f>IF(OR($C37="Non-Labour",$C37="Labour-related"),IF(Inputs!$GT37=$F$1,Inputs!FE37,$F37*N(BL37)),$F37*N(BL37)*avg_hrs)</f>
        <v>0</v>
      </c>
      <c r="FF37" s="232">
        <f>IF(OR($C37="Non-Labour",$C37="Labour-related"),IF(Inputs!$GT37=$F$1,Inputs!FF37,$F37*N(BM37)),$F37*N(BM37)*avg_hrs)</f>
        <v>0</v>
      </c>
      <c r="FG37" s="232">
        <f>IF(OR($C37="Non-Labour",$C37="Labour-related"),IF(Inputs!$GT37=$F$1,Inputs!FG37,$F37*N(BN37)),$F37*N(BN37)*avg_hrs)</f>
        <v>0</v>
      </c>
      <c r="FH37" s="232">
        <f>IF(OR($C37="Non-Labour",$C37="Labour-related"),IF(Inputs!$GT37=$F$1,Inputs!FH37,$F37*N(BO37)),$F37*N(BO37)*avg_hrs)</f>
        <v>0</v>
      </c>
      <c r="FI37" s="232">
        <f>IF(OR($C37="Non-Labour",$C37="Labour-related"),IF(Inputs!$GT37=$F$1,Inputs!FI37,$F37*N(BP37)),$F37*N(BP37)*avg_hrs)</f>
        <v>0</v>
      </c>
      <c r="FJ37" s="232">
        <f>IF(OR($C37="Non-Labour",$C37="Labour-related"),IF(Inputs!$GT37=$F$1,Inputs!FJ37,$F37*N(BQ37)),$F37*N(BQ37)*avg_hrs)</f>
        <v>0</v>
      </c>
      <c r="FK37" s="232">
        <f>IF(OR($C37="Non-Labour",$C37="Labour-related"),IF(Inputs!$GT37=$F$1,Inputs!FK37,$F37*N(BR37)),$F37*N(BR37)*avg_hrs)</f>
        <v>0</v>
      </c>
      <c r="FL37" s="232">
        <f>IF(OR($C37="Non-Labour",$C37="Labour-related"),IF(Inputs!$GT37=$F$1,Inputs!FL37,$F37*N(BS37)),$F37*N(BS37)*avg_hrs)</f>
        <v>0</v>
      </c>
      <c r="FM37" s="232">
        <f>IF(OR($C37="Non-Labour",$C37="Labour-related"),IF(Inputs!$GT37=$F$1,Inputs!FM37,$F37*N(BT37)),$F37*N(BT37)*avg_hrs)</f>
        <v>0</v>
      </c>
      <c r="FN37" s="232">
        <f>IF(OR($C37="Non-Labour",$C37="Labour-related"),IF(Inputs!$GT37=$F$1,Inputs!FN37,$F37*N(BU37)),$F37*N(BU37)*avg_hrs)</f>
        <v>0</v>
      </c>
      <c r="FO37" s="232">
        <f>IF(OR($C37="Non-Labour",$C37="Labour-related"),IF(Inputs!$GT37=$F$1,Inputs!FO37,$F37*N(BV37)),$F37*N(BV37)*avg_hrs)</f>
        <v>0</v>
      </c>
      <c r="FP37" s="232">
        <f>IF(OR($C37="Non-Labour",$C37="Labour-related"),IF(Inputs!$GT37=$F$1,Inputs!FP37,$F37*N(BW37)),$F37*N(BW37)*avg_hrs)</f>
        <v>0</v>
      </c>
      <c r="FQ37" s="232">
        <f>IF(OR($C37="Non-Labour",$C37="Labour-related"),IF(Inputs!$GT37=$F$1,Inputs!FQ37,$F37*N(BX37)),$F37*N(BX37)*avg_hrs)</f>
        <v>0</v>
      </c>
      <c r="FR37" s="232">
        <f>IF(OR($C37="Non-Labour",$C37="Labour-related"),IF(Inputs!$GT37=$F$1,Inputs!FR37,$F37*N(BY37)),$F37*N(BY37)*avg_hrs)</f>
        <v>0</v>
      </c>
      <c r="FS37" s="232">
        <f>IF(OR($C37="Non-Labour",$C37="Labour-related"),IF(Inputs!$GT37=$F$1,Inputs!FS37,$F37*N(BZ37)),$F37*N(BZ37)*avg_hrs)</f>
        <v>0</v>
      </c>
      <c r="FT37" s="232">
        <f>IF(OR($C37="Non-Labour",$C37="Labour-related"),IF(Inputs!$GT37=$F$1,Inputs!FT37,$F37*N(CA37)),$F37*N(CA37)*avg_hrs)</f>
        <v>0</v>
      </c>
      <c r="FU37" s="232">
        <f>IF(OR($C37="Non-Labour",$C37="Labour-related"),IF(Inputs!$GT37=$F$1,Inputs!FU37,$F37*N(CB37)),$F37*N(CB37)*avg_hrs)</f>
        <v>0</v>
      </c>
      <c r="FV37" s="232">
        <f>IF(OR($C37="Non-Labour",$C37="Labour-related"),IF(Inputs!$GT37=$F$1,Inputs!FV37,$F37*N(CC37)),$F37*N(CC37)*avg_hrs)</f>
        <v>0</v>
      </c>
      <c r="FW37" s="232">
        <f>IF(OR($C37="Non-Labour",$C37="Labour-related"),IF(Inputs!$GT37=$F$1,Inputs!FW37,$F37*N(CD37)),$F37*N(CD37)*avg_hrs)</f>
        <v>0</v>
      </c>
      <c r="FX37" s="232">
        <f>IF(OR($C37="Non-Labour",$C37="Labour-related"),IF(Inputs!$GT37=$F$1,Inputs!FX37,$F37*N(CE37)),$F37*N(CE37)*avg_hrs)</f>
        <v>0</v>
      </c>
      <c r="FY37" s="232">
        <f>IF(OR($C37="Non-Labour",$C37="Labour-related"),IF(Inputs!$GT37=$F$1,Inputs!FY37,$F37*N(CF37)),$F37*N(CF37)*avg_hrs)</f>
        <v>0</v>
      </c>
      <c r="FZ37" s="232">
        <f>IF(OR($C37="Non-Labour",$C37="Labour-related"),IF(Inputs!$GT37=$F$1,Inputs!FZ37,$F37*N(CG37)),$F37*N(CG37)*avg_hrs)</f>
        <v>0</v>
      </c>
      <c r="GA37" s="232">
        <f>IF(OR($C37="Non-Labour",$C37="Labour-related"),IF(Inputs!$GT37=$F$1,Inputs!GA37,$F37*N(CH37)),$F37*N(CH37)*avg_hrs)</f>
        <v>0</v>
      </c>
      <c r="GB37" s="232">
        <f>IF(OR($C37="Non-Labour",$C37="Labour-related"),IF(Inputs!$GT37=$F$1,Inputs!GB37,$F37*N(CI37)),$F37*N(CI37)*avg_hrs)</f>
        <v>0</v>
      </c>
      <c r="GC37" s="232">
        <f>IF(OR($C37="Non-Labour",$C37="Labour-related"),IF(Inputs!$GT37=$F$1,Inputs!GC37,$F37*N(CJ37)),$F37*N(CJ37)*avg_hrs)</f>
        <v>0</v>
      </c>
      <c r="GD37" s="232">
        <f>IF(OR($C37="Non-Labour",$C37="Labour-related"),IF(Inputs!$GT37=$F$1,Inputs!GD37,$F37*N(CK37)),$F37*N(CK37)*avg_hrs)</f>
        <v>0</v>
      </c>
      <c r="GE37" s="232">
        <f>IF(OR($C37="Non-Labour",$C37="Labour-related"),IF(Inputs!$GT37=$F$1,Inputs!GE37,$F37*N(CL37)),$F37*N(CL37)*avg_hrs)</f>
        <v>0</v>
      </c>
      <c r="GF37" s="232">
        <f>IF(OR($C37="Non-Labour",$C37="Labour-related"),IF(Inputs!$GT37=$F$1,Inputs!GF37,$F37*N(CM37)),$F37*N(CM37)*avg_hrs)</f>
        <v>0</v>
      </c>
      <c r="GG37" s="232">
        <f>IF(OR($C37="Non-Labour",$C37="Labour-related"),IF(Inputs!$GT37=$F$1,Inputs!GG37,$F37*N(CN37)),$F37*N(CN37)*avg_hrs)</f>
        <v>0</v>
      </c>
      <c r="GH37" s="232">
        <f>IF(OR($C37="Non-Labour",$C37="Labour-related"),IF(Inputs!$GT37=$F$1,Inputs!GH37,$F37*N(CO37)),$F37*N(CO37)*avg_hrs)</f>
        <v>0</v>
      </c>
      <c r="GI37" s="232">
        <f>IF(OR($C37="Non-Labour",$C37="Labour-related"),IF(Inputs!$GT37=$F$1,Inputs!GI37,$F37*N(CP37)),$F37*N(CP37)*avg_hrs)</f>
        <v>0</v>
      </c>
      <c r="GJ37" s="232">
        <f>IF(OR($C37="Non-Labour",$C37="Labour-related"),IF(Inputs!$GT37=$F$1,Inputs!GJ37,$F37*N(CQ37)),$F37*N(CQ37)*avg_hrs)</f>
        <v>0</v>
      </c>
      <c r="GK37" s="232">
        <f>IF(OR($C37="Non-Labour",$C37="Labour-related"),IF(Inputs!$GT37=$F$1,Inputs!GK37,$F37*N(CR37)),$F37*N(CR37)*avg_hrs)</f>
        <v>0</v>
      </c>
      <c r="GL37" s="232">
        <f>IF(OR($C37="Non-Labour",$C37="Labour-related"),IF(Inputs!$GT37=$F$1,Inputs!GL37,$F37*N(CS37)),$F37*N(CS37)*avg_hrs)</f>
        <v>0</v>
      </c>
      <c r="GM37" s="232">
        <f>IF(OR($C37="Non-Labour",$C37="Labour-related"),IF(Inputs!$GT37=$F$1,Inputs!GM37,$F37*N(CT37)),$F37*N(CT37)*avg_hrs)</f>
        <v>0</v>
      </c>
      <c r="GN37" s="232">
        <f>IF(OR($C37="Non-Labour",$C37="Labour-related"),IF(Inputs!$GT37=$F$1,Inputs!GN37,$F37*N(CU37)),$F37*N(CU37)*avg_hrs)</f>
        <v>0</v>
      </c>
      <c r="GO37" s="232">
        <f>IF(OR($C37="Non-Labour",$C37="Labour-related"),IF(Inputs!$GT37=$F$1,Inputs!GO37,$F37*N(CV37)),$F37*N(CV37)*avg_hrs)</f>
        <v>0</v>
      </c>
      <c r="GP37" s="232">
        <f>IF(OR($C37="Non-Labour",$C37="Labour-related"),IF(Inputs!$GT37=$F$1,Inputs!GP37,$F37*N(CW37)),$F37*N(CW37)*avg_hrs)</f>
        <v>0</v>
      </c>
      <c r="GQ37" s="232">
        <f>IF(OR($C37="Non-Labour",$C37="Labour-related"),IF(Inputs!$GT37=$F$1,Inputs!GQ37,$F37*N(CX37)),$F37*N(CX37)*avg_hrs)</f>
        <v>0</v>
      </c>
      <c r="GR37" s="232">
        <f>IF(OR($C37="Non-Labour",$C37="Labour-related"),IF(Inputs!$GT37=$F$1,Inputs!GR37,$F37*N(CY37)),$F37*N(CY37)*avg_hrs)</f>
        <v>0</v>
      </c>
      <c r="GT37" s="120" t="s">
        <v>207</v>
      </c>
      <c r="GU37" s="272"/>
      <c r="GV37" s="272"/>
      <c r="GW37" s="272"/>
      <c r="GX37" s="232">
        <f t="shared" si="7"/>
        <v>0</v>
      </c>
      <c r="GY37" s="232">
        <f t="shared" si="7"/>
        <v>14502.316230197228</v>
      </c>
      <c r="GZ37" s="232">
        <f t="shared" si="7"/>
        <v>8459.6844676150486</v>
      </c>
      <c r="HA37" s="232">
        <f t="shared" si="6"/>
        <v>0</v>
      </c>
      <c r="HB37" s="232">
        <f t="shared" si="8"/>
        <v>0</v>
      </c>
      <c r="HC37" s="232">
        <f t="shared" si="8"/>
        <v>0</v>
      </c>
      <c r="HD37" s="232">
        <f t="shared" si="8"/>
        <v>0</v>
      </c>
      <c r="HE37" s="232">
        <f t="shared" si="8"/>
        <v>0</v>
      </c>
      <c r="HF37" s="232">
        <f t="shared" si="5"/>
        <v>22962.000697812276</v>
      </c>
    </row>
    <row r="38" spans="1:214" hidden="1" x14ac:dyDescent="0.2">
      <c r="A38" s="120" t="str">
        <f>Inputs!A38</f>
        <v>Delivery</v>
      </c>
      <c r="B38" s="120" t="str">
        <f>Inputs!B38</f>
        <v>Designer - Telecommunications</v>
      </c>
      <c r="C38" s="120" t="str">
        <f>Inputs!C38</f>
        <v>Internal Labour</v>
      </c>
      <c r="D38" s="120" t="str">
        <f>Inputs!D38</f>
        <v>SCADA Dual Homing</v>
      </c>
      <c r="E38" s="120" t="str">
        <f>Inputs!E38</f>
        <v>Telecommunications Design Engineer (Eng&amp;Design Leadership)</v>
      </c>
      <c r="F38" s="259">
        <f>IF(Inputs!$GT38=$F$1,Inputs!F38,
CHOOSE(MATCH(Inputs!$GT38,'Key assumptions'!$E$117:$E$119,0),'Key assumptions'!$H$117,'Key assumptions'!$H$118,'Key assumptions'!$H$119)*Inputs!F38)</f>
        <v>207.2958396330275</v>
      </c>
      <c r="G38" s="259">
        <f>IF(Inputs!$GT38=$F$1,Inputs!G38,
CHOOSE(MATCH(Inputs!$GT38,'Key assumptions'!$E$117:$E$119,0),'Key assumptions'!$H$117,'Key assumptions'!$H$118,'Key assumptions'!$H$119)*Inputs!G38)</f>
        <v>0</v>
      </c>
      <c r="H38" s="231">
        <f>Inputs!H38</f>
        <v>0</v>
      </c>
      <c r="I38" s="231">
        <f>Inputs!I38</f>
        <v>0</v>
      </c>
      <c r="J38" s="231">
        <f>Inputs!J38</f>
        <v>0</v>
      </c>
      <c r="K38" s="231">
        <f>Inputs!K38</f>
        <v>0</v>
      </c>
      <c r="L38" s="231">
        <f>Inputs!L38</f>
        <v>0</v>
      </c>
      <c r="M38" s="231">
        <f>Inputs!M38</f>
        <v>0</v>
      </c>
      <c r="N38" s="231">
        <f>Inputs!N38</f>
        <v>0</v>
      </c>
      <c r="O38" s="231">
        <f>Inputs!O38</f>
        <v>0</v>
      </c>
      <c r="P38" s="231">
        <f>Inputs!P38</f>
        <v>0</v>
      </c>
      <c r="Q38" s="231">
        <f>Inputs!Q38</f>
        <v>0</v>
      </c>
      <c r="R38" s="231">
        <f>Inputs!R38</f>
        <v>0</v>
      </c>
      <c r="S38" s="231">
        <f>Inputs!S38</f>
        <v>0</v>
      </c>
      <c r="T38" s="231">
        <f>Inputs!T38</f>
        <v>0.48791208791208807</v>
      </c>
      <c r="U38" s="231">
        <f>Inputs!U38</f>
        <v>0.48791208791208807</v>
      </c>
      <c r="V38" s="231">
        <f>Inputs!V38</f>
        <v>0.48791208791208807</v>
      </c>
      <c r="W38" s="231">
        <f>Inputs!W38</f>
        <v>0.48791208791208807</v>
      </c>
      <c r="X38" s="231">
        <f>Inputs!X38</f>
        <v>0.48791208791208807</v>
      </c>
      <c r="Y38" s="231">
        <f>Inputs!Y38</f>
        <v>0.48791208791208807</v>
      </c>
      <c r="Z38" s="231">
        <f>Inputs!Z38</f>
        <v>0.48791208791208807</v>
      </c>
      <c r="AA38" s="231">
        <f>Inputs!AA38</f>
        <v>0.48791208791208807</v>
      </c>
      <c r="AB38" s="231">
        <f>Inputs!AB38</f>
        <v>0.48791208791208807</v>
      </c>
      <c r="AC38" s="231">
        <f>Inputs!AC38</f>
        <v>0.48791208791208807</v>
      </c>
      <c r="AD38" s="231">
        <f>Inputs!AD38</f>
        <v>0.48791208791208807</v>
      </c>
      <c r="AE38" s="231">
        <f>Inputs!AE38</f>
        <v>0.48791208791208807</v>
      </c>
      <c r="AF38" s="231">
        <f>Inputs!AF38</f>
        <v>0.28461538461538466</v>
      </c>
      <c r="AG38" s="231">
        <f>Inputs!AG38</f>
        <v>0.28461538461538466</v>
      </c>
      <c r="AH38" s="231">
        <f>Inputs!AH38</f>
        <v>0.28461538461538466</v>
      </c>
      <c r="AI38" s="231">
        <f>Inputs!AI38</f>
        <v>0.28461538461538466</v>
      </c>
      <c r="AJ38" s="231">
        <f>Inputs!AJ38</f>
        <v>0.28461538461538466</v>
      </c>
      <c r="AK38" s="231">
        <f>Inputs!AK38</f>
        <v>0.28461538461538466</v>
      </c>
      <c r="AL38" s="231">
        <f>Inputs!AL38</f>
        <v>0.28461538461538466</v>
      </c>
      <c r="AM38" s="231">
        <f>Inputs!AM38</f>
        <v>0.28461538461538466</v>
      </c>
      <c r="AN38" s="231">
        <f>Inputs!AN38</f>
        <v>0.28461538461538466</v>
      </c>
      <c r="AO38" s="231">
        <f>Inputs!AO38</f>
        <v>0.28461538461538466</v>
      </c>
      <c r="AP38" s="231">
        <f>Inputs!AP38</f>
        <v>0.28461538461538466</v>
      </c>
      <c r="AQ38" s="231">
        <f>Inputs!AQ38</f>
        <v>0.28461538461538466</v>
      </c>
      <c r="AR38" s="231">
        <f>Inputs!AR38</f>
        <v>0</v>
      </c>
      <c r="AS38" s="231">
        <f>Inputs!AS38</f>
        <v>0</v>
      </c>
      <c r="AT38" s="231">
        <f>Inputs!AT38</f>
        <v>0</v>
      </c>
      <c r="AU38" s="231">
        <f>Inputs!AU38</f>
        <v>0</v>
      </c>
      <c r="AV38" s="231">
        <f>Inputs!AV38</f>
        <v>0</v>
      </c>
      <c r="AW38" s="231">
        <f>Inputs!AW38</f>
        <v>0</v>
      </c>
      <c r="AX38" s="231">
        <f>Inputs!AX38</f>
        <v>0</v>
      </c>
      <c r="AY38" s="231">
        <f>Inputs!AY38</f>
        <v>0</v>
      </c>
      <c r="AZ38" s="231">
        <f>Inputs!AZ38</f>
        <v>0</v>
      </c>
      <c r="BA38" s="231">
        <f>Inputs!BA38</f>
        <v>0</v>
      </c>
      <c r="BB38" s="231">
        <f>Inputs!BB38</f>
        <v>0</v>
      </c>
      <c r="BC38" s="231">
        <f>Inputs!BC38</f>
        <v>0</v>
      </c>
      <c r="BD38" s="231">
        <f>Inputs!BD38</f>
        <v>0</v>
      </c>
      <c r="BE38" s="231">
        <f>Inputs!BE38</f>
        <v>0</v>
      </c>
      <c r="BF38" s="231">
        <f>Inputs!BF38</f>
        <v>0</v>
      </c>
      <c r="BG38" s="231">
        <f>Inputs!BG38</f>
        <v>0</v>
      </c>
      <c r="BH38" s="231">
        <f>Inputs!BH38</f>
        <v>0</v>
      </c>
      <c r="BI38" s="231">
        <f>Inputs!BI38</f>
        <v>0</v>
      </c>
      <c r="BJ38" s="231">
        <f>Inputs!BJ38</f>
        <v>0</v>
      </c>
      <c r="BK38" s="231">
        <f>Inputs!BK38</f>
        <v>0</v>
      </c>
      <c r="BL38" s="231">
        <f>Inputs!BL38</f>
        <v>0</v>
      </c>
      <c r="BM38" s="231">
        <f>Inputs!BM38</f>
        <v>0</v>
      </c>
      <c r="BN38" s="231">
        <f>Inputs!BN38</f>
        <v>0</v>
      </c>
      <c r="BO38" s="231">
        <f>Inputs!BO38</f>
        <v>0</v>
      </c>
      <c r="BP38" s="231">
        <f>Inputs!BP38</f>
        <v>0</v>
      </c>
      <c r="BQ38" s="231">
        <f>Inputs!BQ38</f>
        <v>0</v>
      </c>
      <c r="BR38" s="231">
        <f>Inputs!BR38</f>
        <v>0</v>
      </c>
      <c r="BS38" s="231">
        <f>Inputs!BS38</f>
        <v>0</v>
      </c>
      <c r="BT38" s="231">
        <f>Inputs!BT38</f>
        <v>0</v>
      </c>
      <c r="BU38" s="231">
        <f>Inputs!BU38</f>
        <v>0</v>
      </c>
      <c r="BV38" s="231">
        <f>Inputs!BV38</f>
        <v>0</v>
      </c>
      <c r="BW38" s="231">
        <f>Inputs!BW38</f>
        <v>0</v>
      </c>
      <c r="BX38" s="231">
        <f>Inputs!BX38</f>
        <v>0</v>
      </c>
      <c r="BY38" s="231">
        <f>Inputs!BY38</f>
        <v>0</v>
      </c>
      <c r="BZ38" s="231">
        <f>Inputs!BZ38</f>
        <v>0</v>
      </c>
      <c r="CA38" s="231">
        <f>Inputs!CA38</f>
        <v>0</v>
      </c>
      <c r="CB38" s="231">
        <f>Inputs!CB38</f>
        <v>0</v>
      </c>
      <c r="CC38" s="231">
        <f>Inputs!CC38</f>
        <v>0</v>
      </c>
      <c r="CD38" s="231">
        <f>Inputs!CD38</f>
        <v>0</v>
      </c>
      <c r="CE38" s="231">
        <f>Inputs!CE38</f>
        <v>0</v>
      </c>
      <c r="CF38" s="231">
        <f>Inputs!CF38</f>
        <v>0</v>
      </c>
      <c r="CG38" s="231">
        <f>Inputs!CG38</f>
        <v>0</v>
      </c>
      <c r="CH38" s="231">
        <f>Inputs!CH38</f>
        <v>0</v>
      </c>
      <c r="CI38" s="231">
        <f>Inputs!CI38</f>
        <v>0</v>
      </c>
      <c r="CJ38" s="231">
        <f>Inputs!CJ38</f>
        <v>0</v>
      </c>
      <c r="CK38" s="231">
        <f>Inputs!CK38</f>
        <v>0</v>
      </c>
      <c r="CL38" s="231">
        <f>Inputs!CL38</f>
        <v>0</v>
      </c>
      <c r="CM38" s="231">
        <f>Inputs!CM38</f>
        <v>0</v>
      </c>
      <c r="CN38" s="231">
        <f>Inputs!CN38</f>
        <v>0</v>
      </c>
      <c r="CO38" s="231">
        <f>Inputs!CO38</f>
        <v>0</v>
      </c>
      <c r="CP38" s="231">
        <f>Inputs!CP38</f>
        <v>0</v>
      </c>
      <c r="CQ38" s="231">
        <f>Inputs!CQ38</f>
        <v>0</v>
      </c>
      <c r="CR38" s="231">
        <f>Inputs!CR38</f>
        <v>0</v>
      </c>
      <c r="CS38" s="231">
        <f>Inputs!CS38</f>
        <v>0</v>
      </c>
      <c r="CT38" s="231">
        <f>Inputs!CT38</f>
        <v>0</v>
      </c>
      <c r="CU38" s="231">
        <f>Inputs!CU38</f>
        <v>0</v>
      </c>
      <c r="CV38" s="231">
        <f>Inputs!CV38</f>
        <v>0</v>
      </c>
      <c r="CW38" s="231">
        <f>Inputs!CW38</f>
        <v>0</v>
      </c>
      <c r="CX38" s="231">
        <f>Inputs!CX38</f>
        <v>0</v>
      </c>
      <c r="CY38" s="231">
        <f>Inputs!CY38</f>
        <v>0</v>
      </c>
      <c r="DA38" s="232">
        <f>IF(OR($C38="Non-Labour",$C38="Labour-related"),IF(Inputs!$GT38=$F$1,Inputs!DA38,$F38*N(H38)),$F38*N(H38)*avg_hrs)</f>
        <v>0</v>
      </c>
      <c r="DB38" s="232">
        <f>IF(OR($C38="Non-Labour",$C38="Labour-related"),IF(Inputs!$GT38=$F$1,Inputs!DB38,$F38*N(I38)),$F38*N(I38)*avg_hrs)</f>
        <v>0</v>
      </c>
      <c r="DC38" s="232">
        <f>IF(OR($C38="Non-Labour",$C38="Labour-related"),IF(Inputs!$GT38=$F$1,Inputs!DC38,$F38*N(J38)),$F38*N(J38)*avg_hrs)</f>
        <v>0</v>
      </c>
      <c r="DD38" s="232">
        <f>IF(OR($C38="Non-Labour",$C38="Labour-related"),IF(Inputs!$GT38=$F$1,Inputs!DD38,$F38*N(K38)),$F38*N(K38)*avg_hrs)</f>
        <v>0</v>
      </c>
      <c r="DE38" s="232">
        <f>IF(OR($C38="Non-Labour",$C38="Labour-related"),IF(Inputs!$GT38=$F$1,Inputs!DE38,$F38*N(L38)),$F38*N(L38)*avg_hrs)</f>
        <v>0</v>
      </c>
      <c r="DF38" s="232">
        <f>IF(OR($C38="Non-Labour",$C38="Labour-related"),IF(Inputs!$GT38=$F$1,Inputs!DF38,$F38*N(M38)),$F38*N(M38)*avg_hrs)</f>
        <v>0</v>
      </c>
      <c r="DG38" s="232">
        <f>IF(OR($C38="Non-Labour",$C38="Labour-related"),IF(Inputs!$GT38=$F$1,Inputs!DG38,$F38*N(N38)),$F38*N(N38)*avg_hrs)</f>
        <v>0</v>
      </c>
      <c r="DH38" s="232">
        <f>IF(OR($C38="Non-Labour",$C38="Labour-related"),IF(Inputs!$GT38=$F$1,Inputs!DH38,$F38*N(O38)),$F38*N(O38)*avg_hrs)</f>
        <v>0</v>
      </c>
      <c r="DI38" s="232">
        <f>IF(OR($C38="Non-Labour",$C38="Labour-related"),IF(Inputs!$GT38=$F$1,Inputs!DI38,$F38*N(P38)),$F38*N(P38)*avg_hrs)</f>
        <v>0</v>
      </c>
      <c r="DJ38" s="232">
        <f>IF(OR($C38="Non-Labour",$C38="Labour-related"),IF(Inputs!$GT38=$F$1,Inputs!DJ38,$F38*N(Q38)),$F38*N(Q38)*avg_hrs)</f>
        <v>0</v>
      </c>
      <c r="DK38" s="232">
        <f>IF(OR($C38="Non-Labour",$C38="Labour-related"),IF(Inputs!$GT38=$F$1,Inputs!DK38,$F38*N(R38)),$F38*N(R38)*avg_hrs)</f>
        <v>0</v>
      </c>
      <c r="DL38" s="232">
        <f>IF(OR($C38="Non-Labour",$C38="Labour-related"),IF(Inputs!$GT38=$F$1,Inputs!DL38,$F38*N(S38)),$F38*N(S38)*avg_hrs)</f>
        <v>0</v>
      </c>
      <c r="DM38" s="232">
        <f>IF(OR($C38="Non-Labour",$C38="Labour-related"),IF(Inputs!$GT38=$F$1,Inputs!DM38,$F38*N(T38)),$F38*N(T38)*avg_hrs)</f>
        <v>15171.321889625973</v>
      </c>
      <c r="DN38" s="232">
        <f>IF(OR($C38="Non-Labour",$C38="Labour-related"),IF(Inputs!$GT38=$F$1,Inputs!DN38,$F38*N(U38)),$F38*N(U38)*avg_hrs)</f>
        <v>15171.321889625973</v>
      </c>
      <c r="DO38" s="232">
        <f>IF(OR($C38="Non-Labour",$C38="Labour-related"),IF(Inputs!$GT38=$F$1,Inputs!DO38,$F38*N(V38)),$F38*N(V38)*avg_hrs)</f>
        <v>15171.321889625973</v>
      </c>
      <c r="DP38" s="232">
        <f>IF(OR($C38="Non-Labour",$C38="Labour-related"),IF(Inputs!$GT38=$F$1,Inputs!DP38,$F38*N(W38)),$F38*N(W38)*avg_hrs)</f>
        <v>15171.321889625973</v>
      </c>
      <c r="DQ38" s="232">
        <f>IF(OR($C38="Non-Labour",$C38="Labour-related"),IF(Inputs!$GT38=$F$1,Inputs!DQ38,$F38*N(X38)),$F38*N(X38)*avg_hrs)</f>
        <v>15171.321889625973</v>
      </c>
      <c r="DR38" s="232">
        <f>IF(OR($C38="Non-Labour",$C38="Labour-related"),IF(Inputs!$GT38=$F$1,Inputs!DR38,$F38*N(Y38)),$F38*N(Y38)*avg_hrs)</f>
        <v>15171.321889625973</v>
      </c>
      <c r="DS38" s="232">
        <f>IF(OR($C38="Non-Labour",$C38="Labour-related"),IF(Inputs!$GT38=$F$1,Inputs!DS38,$F38*N(Z38)),$F38*N(Z38)*avg_hrs)</f>
        <v>15171.321889625973</v>
      </c>
      <c r="DT38" s="232">
        <f>IF(OR($C38="Non-Labour",$C38="Labour-related"),IF(Inputs!$GT38=$F$1,Inputs!DT38,$F38*N(AA38)),$F38*N(AA38)*avg_hrs)</f>
        <v>15171.321889625973</v>
      </c>
      <c r="DU38" s="232">
        <f>IF(OR($C38="Non-Labour",$C38="Labour-related"),IF(Inputs!$GT38=$F$1,Inputs!DU38,$F38*N(AB38)),$F38*N(AB38)*avg_hrs)</f>
        <v>15171.321889625973</v>
      </c>
      <c r="DV38" s="232">
        <f>IF(OR($C38="Non-Labour",$C38="Labour-related"),IF(Inputs!$GT38=$F$1,Inputs!DV38,$F38*N(AC38)),$F38*N(AC38)*avg_hrs)</f>
        <v>15171.321889625973</v>
      </c>
      <c r="DW38" s="232">
        <f>IF(OR($C38="Non-Labour",$C38="Labour-related"),IF(Inputs!$GT38=$F$1,Inputs!DW38,$F38*N(AD38)),$F38*N(AD38)*avg_hrs)</f>
        <v>15171.321889625973</v>
      </c>
      <c r="DX38" s="232">
        <f>IF(OR($C38="Non-Labour",$C38="Labour-related"),IF(Inputs!$GT38=$F$1,Inputs!DX38,$F38*N(AE38)),$F38*N(AE38)*avg_hrs)</f>
        <v>15171.321889625973</v>
      </c>
      <c r="DY38" s="232">
        <f>IF(OR($C38="Non-Labour",$C38="Labour-related"),IF(Inputs!$GT38=$F$1,Inputs!DY38,$F38*N(AF38)),$F38*N(AF38)*avg_hrs)</f>
        <v>8849.9377689484827</v>
      </c>
      <c r="DZ38" s="232">
        <f>IF(OR($C38="Non-Labour",$C38="Labour-related"),IF(Inputs!$GT38=$F$1,Inputs!DZ38,$F38*N(AG38)),$F38*N(AG38)*avg_hrs)</f>
        <v>8849.9377689484827</v>
      </c>
      <c r="EA38" s="232">
        <f>IF(OR($C38="Non-Labour",$C38="Labour-related"),IF(Inputs!$GT38=$F$1,Inputs!EA38,$F38*N(AH38)),$F38*N(AH38)*avg_hrs)</f>
        <v>8849.9377689484827</v>
      </c>
      <c r="EB38" s="232">
        <f>IF(OR($C38="Non-Labour",$C38="Labour-related"),IF(Inputs!$GT38=$F$1,Inputs!EB38,$F38*N(AI38)),$F38*N(AI38)*avg_hrs)</f>
        <v>8849.9377689484827</v>
      </c>
      <c r="EC38" s="232">
        <f>IF(OR($C38="Non-Labour",$C38="Labour-related"),IF(Inputs!$GT38=$F$1,Inputs!EC38,$F38*N(AJ38)),$F38*N(AJ38)*avg_hrs)</f>
        <v>8849.9377689484827</v>
      </c>
      <c r="ED38" s="232">
        <f>IF(OR($C38="Non-Labour",$C38="Labour-related"),IF(Inputs!$GT38=$F$1,Inputs!ED38,$F38*N(AK38)),$F38*N(AK38)*avg_hrs)</f>
        <v>8849.9377689484827</v>
      </c>
      <c r="EE38" s="232">
        <f>IF(OR($C38="Non-Labour",$C38="Labour-related"),IF(Inputs!$GT38=$F$1,Inputs!EE38,$F38*N(AL38)),$F38*N(AL38)*avg_hrs)</f>
        <v>8849.9377689484827</v>
      </c>
      <c r="EF38" s="232">
        <f>IF(OR($C38="Non-Labour",$C38="Labour-related"),IF(Inputs!$GT38=$F$1,Inputs!EF38,$F38*N(AM38)),$F38*N(AM38)*avg_hrs)</f>
        <v>8849.9377689484827</v>
      </c>
      <c r="EG38" s="232">
        <f>IF(OR($C38="Non-Labour",$C38="Labour-related"),IF(Inputs!$GT38=$F$1,Inputs!EG38,$F38*N(AN38)),$F38*N(AN38)*avg_hrs)</f>
        <v>8849.9377689484827</v>
      </c>
      <c r="EH38" s="232">
        <f>IF(OR($C38="Non-Labour",$C38="Labour-related"),IF(Inputs!$GT38=$F$1,Inputs!EH38,$F38*N(AO38)),$F38*N(AO38)*avg_hrs)</f>
        <v>8849.9377689484827</v>
      </c>
      <c r="EI38" s="232">
        <f>IF(OR($C38="Non-Labour",$C38="Labour-related"),IF(Inputs!$GT38=$F$1,Inputs!EI38,$F38*N(AP38)),$F38*N(AP38)*avg_hrs)</f>
        <v>8849.9377689484827</v>
      </c>
      <c r="EJ38" s="232">
        <f>IF(OR($C38="Non-Labour",$C38="Labour-related"),IF(Inputs!$GT38=$F$1,Inputs!EJ38,$F38*N(AQ38)),$F38*N(AQ38)*avg_hrs)</f>
        <v>8849.9377689484827</v>
      </c>
      <c r="EK38" s="232">
        <f>IF(OR($C38="Non-Labour",$C38="Labour-related"),IF(Inputs!$GT38=$F$1,Inputs!EK38,$F38*N(AR38)),$F38*N(AR38)*avg_hrs)</f>
        <v>0</v>
      </c>
      <c r="EL38" s="232">
        <f>IF(OR($C38="Non-Labour",$C38="Labour-related"),IF(Inputs!$GT38=$F$1,Inputs!EL38,$F38*N(AS38)),$F38*N(AS38)*avg_hrs)</f>
        <v>0</v>
      </c>
      <c r="EM38" s="232">
        <f>IF(OR($C38="Non-Labour",$C38="Labour-related"),IF(Inputs!$GT38=$F$1,Inputs!EM38,$F38*N(AT38)),$F38*N(AT38)*avg_hrs)</f>
        <v>0</v>
      </c>
      <c r="EN38" s="232">
        <f>IF(OR($C38="Non-Labour",$C38="Labour-related"),IF(Inputs!$GT38=$F$1,Inputs!EN38,$F38*N(AU38)),$F38*N(AU38)*avg_hrs)</f>
        <v>0</v>
      </c>
      <c r="EO38" s="232">
        <f>IF(OR($C38="Non-Labour",$C38="Labour-related"),IF(Inputs!$GT38=$F$1,Inputs!EO38,$F38*N(AV38)),$F38*N(AV38)*avg_hrs)</f>
        <v>0</v>
      </c>
      <c r="EP38" s="232">
        <f>IF(OR($C38="Non-Labour",$C38="Labour-related"),IF(Inputs!$GT38=$F$1,Inputs!EP38,$F38*N(AW38)),$F38*N(AW38)*avg_hrs)</f>
        <v>0</v>
      </c>
      <c r="EQ38" s="232">
        <f>IF(OR($C38="Non-Labour",$C38="Labour-related"),IF(Inputs!$GT38=$F$1,Inputs!EQ38,$F38*N(AX38)),$F38*N(AX38)*avg_hrs)</f>
        <v>0</v>
      </c>
      <c r="ER38" s="232">
        <f>IF(OR($C38="Non-Labour",$C38="Labour-related"),IF(Inputs!$GT38=$F$1,Inputs!ER38,$F38*N(AY38)),$F38*N(AY38)*avg_hrs)</f>
        <v>0</v>
      </c>
      <c r="ES38" s="232">
        <f>IF(OR($C38="Non-Labour",$C38="Labour-related"),IF(Inputs!$GT38=$F$1,Inputs!ES38,$F38*N(AZ38)),$F38*N(AZ38)*avg_hrs)</f>
        <v>0</v>
      </c>
      <c r="ET38" s="232">
        <f>IF(OR($C38="Non-Labour",$C38="Labour-related"),IF(Inputs!$GT38=$F$1,Inputs!ET38,$F38*N(BA38)),$F38*N(BA38)*avg_hrs)</f>
        <v>0</v>
      </c>
      <c r="EU38" s="232">
        <f>IF(OR($C38="Non-Labour",$C38="Labour-related"),IF(Inputs!$GT38=$F$1,Inputs!EU38,$F38*N(BB38)),$F38*N(BB38)*avg_hrs)</f>
        <v>0</v>
      </c>
      <c r="EV38" s="232">
        <f>IF(OR($C38="Non-Labour",$C38="Labour-related"),IF(Inputs!$GT38=$F$1,Inputs!EV38,$F38*N(BC38)),$F38*N(BC38)*avg_hrs)</f>
        <v>0</v>
      </c>
      <c r="EW38" s="232">
        <f>IF(OR($C38="Non-Labour",$C38="Labour-related"),IF(Inputs!$GT38=$F$1,Inputs!EW38,$F38*N(BD38)),$F38*N(BD38)*avg_hrs)</f>
        <v>0</v>
      </c>
      <c r="EX38" s="232">
        <f>IF(OR($C38="Non-Labour",$C38="Labour-related"),IF(Inputs!$GT38=$F$1,Inputs!EX38,$F38*N(BE38)),$F38*N(BE38)*avg_hrs)</f>
        <v>0</v>
      </c>
      <c r="EY38" s="232">
        <f>IF(OR($C38="Non-Labour",$C38="Labour-related"),IF(Inputs!$GT38=$F$1,Inputs!EY38,$F38*N(BF38)),$F38*N(BF38)*avg_hrs)</f>
        <v>0</v>
      </c>
      <c r="EZ38" s="232">
        <f>IF(OR($C38="Non-Labour",$C38="Labour-related"),IF(Inputs!$GT38=$F$1,Inputs!EZ38,$F38*N(BG38)),$F38*N(BG38)*avg_hrs)</f>
        <v>0</v>
      </c>
      <c r="FA38" s="232">
        <f>IF(OR($C38="Non-Labour",$C38="Labour-related"),IF(Inputs!$GT38=$F$1,Inputs!FA38,$F38*N(BH38)),$F38*N(BH38)*avg_hrs)</f>
        <v>0</v>
      </c>
      <c r="FB38" s="232">
        <f>IF(OR($C38="Non-Labour",$C38="Labour-related"),IF(Inputs!$GT38=$F$1,Inputs!FB38,$F38*N(BI38)),$F38*N(BI38)*avg_hrs)</f>
        <v>0</v>
      </c>
      <c r="FC38" s="232">
        <f>IF(OR($C38="Non-Labour",$C38="Labour-related"),IF(Inputs!$GT38=$F$1,Inputs!FC38,$F38*N(BJ38)),$F38*N(BJ38)*avg_hrs)</f>
        <v>0</v>
      </c>
      <c r="FD38" s="232">
        <f>IF(OR($C38="Non-Labour",$C38="Labour-related"),IF(Inputs!$GT38=$F$1,Inputs!FD38,$F38*N(BK38)),$F38*N(BK38)*avg_hrs)</f>
        <v>0</v>
      </c>
      <c r="FE38" s="232">
        <f>IF(OR($C38="Non-Labour",$C38="Labour-related"),IF(Inputs!$GT38=$F$1,Inputs!FE38,$F38*N(BL38)),$F38*N(BL38)*avg_hrs)</f>
        <v>0</v>
      </c>
      <c r="FF38" s="232">
        <f>IF(OR($C38="Non-Labour",$C38="Labour-related"),IF(Inputs!$GT38=$F$1,Inputs!FF38,$F38*N(BM38)),$F38*N(BM38)*avg_hrs)</f>
        <v>0</v>
      </c>
      <c r="FG38" s="232">
        <f>IF(OR($C38="Non-Labour",$C38="Labour-related"),IF(Inputs!$GT38=$F$1,Inputs!FG38,$F38*N(BN38)),$F38*N(BN38)*avg_hrs)</f>
        <v>0</v>
      </c>
      <c r="FH38" s="232">
        <f>IF(OR($C38="Non-Labour",$C38="Labour-related"),IF(Inputs!$GT38=$F$1,Inputs!FH38,$F38*N(BO38)),$F38*N(BO38)*avg_hrs)</f>
        <v>0</v>
      </c>
      <c r="FI38" s="232">
        <f>IF(OR($C38="Non-Labour",$C38="Labour-related"),IF(Inputs!$GT38=$F$1,Inputs!FI38,$F38*N(BP38)),$F38*N(BP38)*avg_hrs)</f>
        <v>0</v>
      </c>
      <c r="FJ38" s="232">
        <f>IF(OR($C38="Non-Labour",$C38="Labour-related"),IF(Inputs!$GT38=$F$1,Inputs!FJ38,$F38*N(BQ38)),$F38*N(BQ38)*avg_hrs)</f>
        <v>0</v>
      </c>
      <c r="FK38" s="232">
        <f>IF(OR($C38="Non-Labour",$C38="Labour-related"),IF(Inputs!$GT38=$F$1,Inputs!FK38,$F38*N(BR38)),$F38*N(BR38)*avg_hrs)</f>
        <v>0</v>
      </c>
      <c r="FL38" s="232">
        <f>IF(OR($C38="Non-Labour",$C38="Labour-related"),IF(Inputs!$GT38=$F$1,Inputs!FL38,$F38*N(BS38)),$F38*N(BS38)*avg_hrs)</f>
        <v>0</v>
      </c>
      <c r="FM38" s="232">
        <f>IF(OR($C38="Non-Labour",$C38="Labour-related"),IF(Inputs!$GT38=$F$1,Inputs!FM38,$F38*N(BT38)),$F38*N(BT38)*avg_hrs)</f>
        <v>0</v>
      </c>
      <c r="FN38" s="232">
        <f>IF(OR($C38="Non-Labour",$C38="Labour-related"),IF(Inputs!$GT38=$F$1,Inputs!FN38,$F38*N(BU38)),$F38*N(BU38)*avg_hrs)</f>
        <v>0</v>
      </c>
      <c r="FO38" s="232">
        <f>IF(OR($C38="Non-Labour",$C38="Labour-related"),IF(Inputs!$GT38=$F$1,Inputs!FO38,$F38*N(BV38)),$F38*N(BV38)*avg_hrs)</f>
        <v>0</v>
      </c>
      <c r="FP38" s="232">
        <f>IF(OR($C38="Non-Labour",$C38="Labour-related"),IF(Inputs!$GT38=$F$1,Inputs!FP38,$F38*N(BW38)),$F38*N(BW38)*avg_hrs)</f>
        <v>0</v>
      </c>
      <c r="FQ38" s="232">
        <f>IF(OR($C38="Non-Labour",$C38="Labour-related"),IF(Inputs!$GT38=$F$1,Inputs!FQ38,$F38*N(BX38)),$F38*N(BX38)*avg_hrs)</f>
        <v>0</v>
      </c>
      <c r="FR38" s="232">
        <f>IF(OR($C38="Non-Labour",$C38="Labour-related"),IF(Inputs!$GT38=$F$1,Inputs!FR38,$F38*N(BY38)),$F38*N(BY38)*avg_hrs)</f>
        <v>0</v>
      </c>
      <c r="FS38" s="232">
        <f>IF(OR($C38="Non-Labour",$C38="Labour-related"),IF(Inputs!$GT38=$F$1,Inputs!FS38,$F38*N(BZ38)),$F38*N(BZ38)*avg_hrs)</f>
        <v>0</v>
      </c>
      <c r="FT38" s="232">
        <f>IF(OR($C38="Non-Labour",$C38="Labour-related"),IF(Inputs!$GT38=$F$1,Inputs!FT38,$F38*N(CA38)),$F38*N(CA38)*avg_hrs)</f>
        <v>0</v>
      </c>
      <c r="FU38" s="232">
        <f>IF(OR($C38="Non-Labour",$C38="Labour-related"),IF(Inputs!$GT38=$F$1,Inputs!FU38,$F38*N(CB38)),$F38*N(CB38)*avg_hrs)</f>
        <v>0</v>
      </c>
      <c r="FV38" s="232">
        <f>IF(OR($C38="Non-Labour",$C38="Labour-related"),IF(Inputs!$GT38=$F$1,Inputs!FV38,$F38*N(CC38)),$F38*N(CC38)*avg_hrs)</f>
        <v>0</v>
      </c>
      <c r="FW38" s="232">
        <f>IF(OR($C38="Non-Labour",$C38="Labour-related"),IF(Inputs!$GT38=$F$1,Inputs!FW38,$F38*N(CD38)),$F38*N(CD38)*avg_hrs)</f>
        <v>0</v>
      </c>
      <c r="FX38" s="232">
        <f>IF(OR($C38="Non-Labour",$C38="Labour-related"),IF(Inputs!$GT38=$F$1,Inputs!FX38,$F38*N(CE38)),$F38*N(CE38)*avg_hrs)</f>
        <v>0</v>
      </c>
      <c r="FY38" s="232">
        <f>IF(OR($C38="Non-Labour",$C38="Labour-related"),IF(Inputs!$GT38=$F$1,Inputs!FY38,$F38*N(CF38)),$F38*N(CF38)*avg_hrs)</f>
        <v>0</v>
      </c>
      <c r="FZ38" s="232">
        <f>IF(OR($C38="Non-Labour",$C38="Labour-related"),IF(Inputs!$GT38=$F$1,Inputs!FZ38,$F38*N(CG38)),$F38*N(CG38)*avg_hrs)</f>
        <v>0</v>
      </c>
      <c r="GA38" s="232">
        <f>IF(OR($C38="Non-Labour",$C38="Labour-related"),IF(Inputs!$GT38=$F$1,Inputs!GA38,$F38*N(CH38)),$F38*N(CH38)*avg_hrs)</f>
        <v>0</v>
      </c>
      <c r="GB38" s="232">
        <f>IF(OR($C38="Non-Labour",$C38="Labour-related"),IF(Inputs!$GT38=$F$1,Inputs!GB38,$F38*N(CI38)),$F38*N(CI38)*avg_hrs)</f>
        <v>0</v>
      </c>
      <c r="GC38" s="232">
        <f>IF(OR($C38="Non-Labour",$C38="Labour-related"),IF(Inputs!$GT38=$F$1,Inputs!GC38,$F38*N(CJ38)),$F38*N(CJ38)*avg_hrs)</f>
        <v>0</v>
      </c>
      <c r="GD38" s="232">
        <f>IF(OR($C38="Non-Labour",$C38="Labour-related"),IF(Inputs!$GT38=$F$1,Inputs!GD38,$F38*N(CK38)),$F38*N(CK38)*avg_hrs)</f>
        <v>0</v>
      </c>
      <c r="GE38" s="232">
        <f>IF(OR($C38="Non-Labour",$C38="Labour-related"),IF(Inputs!$GT38=$F$1,Inputs!GE38,$F38*N(CL38)),$F38*N(CL38)*avg_hrs)</f>
        <v>0</v>
      </c>
      <c r="GF38" s="232">
        <f>IF(OR($C38="Non-Labour",$C38="Labour-related"),IF(Inputs!$GT38=$F$1,Inputs!GF38,$F38*N(CM38)),$F38*N(CM38)*avg_hrs)</f>
        <v>0</v>
      </c>
      <c r="GG38" s="232">
        <f>IF(OR($C38="Non-Labour",$C38="Labour-related"),IF(Inputs!$GT38=$F$1,Inputs!GG38,$F38*N(CN38)),$F38*N(CN38)*avg_hrs)</f>
        <v>0</v>
      </c>
      <c r="GH38" s="232">
        <f>IF(OR($C38="Non-Labour",$C38="Labour-related"),IF(Inputs!$GT38=$F$1,Inputs!GH38,$F38*N(CO38)),$F38*N(CO38)*avg_hrs)</f>
        <v>0</v>
      </c>
      <c r="GI38" s="232">
        <f>IF(OR($C38="Non-Labour",$C38="Labour-related"),IF(Inputs!$GT38=$F$1,Inputs!GI38,$F38*N(CP38)),$F38*N(CP38)*avg_hrs)</f>
        <v>0</v>
      </c>
      <c r="GJ38" s="232">
        <f>IF(OR($C38="Non-Labour",$C38="Labour-related"),IF(Inputs!$GT38=$F$1,Inputs!GJ38,$F38*N(CQ38)),$F38*N(CQ38)*avg_hrs)</f>
        <v>0</v>
      </c>
      <c r="GK38" s="232">
        <f>IF(OR($C38="Non-Labour",$C38="Labour-related"),IF(Inputs!$GT38=$F$1,Inputs!GK38,$F38*N(CR38)),$F38*N(CR38)*avg_hrs)</f>
        <v>0</v>
      </c>
      <c r="GL38" s="232">
        <f>IF(OR($C38="Non-Labour",$C38="Labour-related"),IF(Inputs!$GT38=$F$1,Inputs!GL38,$F38*N(CS38)),$F38*N(CS38)*avg_hrs)</f>
        <v>0</v>
      </c>
      <c r="GM38" s="232">
        <f>IF(OR($C38="Non-Labour",$C38="Labour-related"),IF(Inputs!$GT38=$F$1,Inputs!GM38,$F38*N(CT38)),$F38*N(CT38)*avg_hrs)</f>
        <v>0</v>
      </c>
      <c r="GN38" s="232">
        <f>IF(OR($C38="Non-Labour",$C38="Labour-related"),IF(Inputs!$GT38=$F$1,Inputs!GN38,$F38*N(CU38)),$F38*N(CU38)*avg_hrs)</f>
        <v>0</v>
      </c>
      <c r="GO38" s="232">
        <f>IF(OR($C38="Non-Labour",$C38="Labour-related"),IF(Inputs!$GT38=$F$1,Inputs!GO38,$F38*N(CV38)),$F38*N(CV38)*avg_hrs)</f>
        <v>0</v>
      </c>
      <c r="GP38" s="232">
        <f>IF(OR($C38="Non-Labour",$C38="Labour-related"),IF(Inputs!$GT38=$F$1,Inputs!GP38,$F38*N(CW38)),$F38*N(CW38)*avg_hrs)</f>
        <v>0</v>
      </c>
      <c r="GQ38" s="232">
        <f>IF(OR($C38="Non-Labour",$C38="Labour-related"),IF(Inputs!$GT38=$F$1,Inputs!GQ38,$F38*N(CX38)),$F38*N(CX38)*avg_hrs)</f>
        <v>0</v>
      </c>
      <c r="GR38" s="232">
        <f>IF(OR($C38="Non-Labour",$C38="Labour-related"),IF(Inputs!$GT38=$F$1,Inputs!GR38,$F38*N(CY38)),$F38*N(CY38)*avg_hrs)</f>
        <v>0</v>
      </c>
      <c r="GT38" s="120" t="s">
        <v>207</v>
      </c>
      <c r="GU38" s="272"/>
      <c r="GV38" s="272"/>
      <c r="GW38" s="272"/>
      <c r="GX38" s="232">
        <f t="shared" si="7"/>
        <v>0</v>
      </c>
      <c r="GY38" s="232">
        <f t="shared" si="7"/>
        <v>182055.86267551171</v>
      </c>
      <c r="GZ38" s="232">
        <f t="shared" si="7"/>
        <v>106199.25322738179</v>
      </c>
      <c r="HA38" s="232">
        <f t="shared" si="6"/>
        <v>0</v>
      </c>
      <c r="HB38" s="232">
        <f t="shared" si="8"/>
        <v>0</v>
      </c>
      <c r="HC38" s="232">
        <f t="shared" si="8"/>
        <v>0</v>
      </c>
      <c r="HD38" s="232">
        <f t="shared" si="8"/>
        <v>0</v>
      </c>
      <c r="HE38" s="232">
        <f t="shared" si="8"/>
        <v>0</v>
      </c>
      <c r="HF38" s="232">
        <f t="shared" si="5"/>
        <v>288255.11590289348</v>
      </c>
    </row>
    <row r="39" spans="1:214" hidden="1" x14ac:dyDescent="0.2">
      <c r="A39" s="120" t="str">
        <f>Inputs!A39</f>
        <v>Delivery</v>
      </c>
      <c r="B39" s="120" t="str">
        <f>Inputs!B39</f>
        <v>Telecommunication Technician</v>
      </c>
      <c r="C39" s="120" t="str">
        <f>Inputs!C39</f>
        <v>Internal Labour</v>
      </c>
      <c r="D39" s="120" t="str">
        <f>Inputs!D39</f>
        <v>SCADA Dual Homing</v>
      </c>
      <c r="E39" s="120" t="str">
        <f>Inputs!E39</f>
        <v>Telecommunication Technician (Construction)</v>
      </c>
      <c r="F39" s="259">
        <f>IF(Inputs!$GT39=$F$1,Inputs!F39,
CHOOSE(MATCH(Inputs!$GT39,'Key assumptions'!$E$117:$E$119,0),'Key assumptions'!$H$117,'Key assumptions'!$H$118,'Key assumptions'!$H$119)*Inputs!F39)</f>
        <v>181.96643596330276</v>
      </c>
      <c r="G39" s="259">
        <f>IF(Inputs!$GT39=$F$1,Inputs!G39,
CHOOSE(MATCH(Inputs!$GT39,'Key assumptions'!$E$117:$E$119,0),'Key assumptions'!$H$117,'Key assumptions'!$H$118,'Key assumptions'!$H$119)*Inputs!G39)</f>
        <v>0</v>
      </c>
      <c r="H39" s="231">
        <f>Inputs!H39</f>
        <v>0</v>
      </c>
      <c r="I39" s="231">
        <f>Inputs!I39</f>
        <v>0</v>
      </c>
      <c r="J39" s="231">
        <f>Inputs!J39</f>
        <v>0</v>
      </c>
      <c r="K39" s="231">
        <f>Inputs!K39</f>
        <v>0</v>
      </c>
      <c r="L39" s="231">
        <f>Inputs!L39</f>
        <v>0</v>
      </c>
      <c r="M39" s="231">
        <f>Inputs!M39</f>
        <v>0</v>
      </c>
      <c r="N39" s="231">
        <f>Inputs!N39</f>
        <v>0</v>
      </c>
      <c r="O39" s="231">
        <f>Inputs!O39</f>
        <v>0</v>
      </c>
      <c r="P39" s="231">
        <f>Inputs!P39</f>
        <v>0</v>
      </c>
      <c r="Q39" s="231">
        <f>Inputs!Q39</f>
        <v>0</v>
      </c>
      <c r="R39" s="231">
        <f>Inputs!R39</f>
        <v>0</v>
      </c>
      <c r="S39" s="231">
        <f>Inputs!S39</f>
        <v>0</v>
      </c>
      <c r="T39" s="231">
        <f>Inputs!T39</f>
        <v>0.95500289184499687</v>
      </c>
      <c r="U39" s="231">
        <f>Inputs!U39</f>
        <v>0.95500289184499687</v>
      </c>
      <c r="V39" s="231">
        <f>Inputs!V39</f>
        <v>0.95500289184499687</v>
      </c>
      <c r="W39" s="231">
        <f>Inputs!W39</f>
        <v>0.95500289184499687</v>
      </c>
      <c r="X39" s="231">
        <f>Inputs!X39</f>
        <v>0.95500289184499687</v>
      </c>
      <c r="Y39" s="231">
        <f>Inputs!Y39</f>
        <v>0.95500289184499687</v>
      </c>
      <c r="Z39" s="231">
        <f>Inputs!Z39</f>
        <v>0.95500289184499687</v>
      </c>
      <c r="AA39" s="231">
        <f>Inputs!AA39</f>
        <v>0.95500289184499687</v>
      </c>
      <c r="AB39" s="231">
        <f>Inputs!AB39</f>
        <v>0.95500289184499687</v>
      </c>
      <c r="AC39" s="231">
        <f>Inputs!AC39</f>
        <v>0.95500289184499687</v>
      </c>
      <c r="AD39" s="231">
        <f>Inputs!AD39</f>
        <v>0.95500289184499687</v>
      </c>
      <c r="AE39" s="231">
        <f>Inputs!AE39</f>
        <v>0.95500289184499687</v>
      </c>
      <c r="AF39" s="231">
        <f>Inputs!AF39</f>
        <v>0.55708502024291484</v>
      </c>
      <c r="AG39" s="231">
        <f>Inputs!AG39</f>
        <v>0.55708502024291484</v>
      </c>
      <c r="AH39" s="231">
        <f>Inputs!AH39</f>
        <v>0.55708502024291484</v>
      </c>
      <c r="AI39" s="231">
        <f>Inputs!AI39</f>
        <v>0.55708502024291484</v>
      </c>
      <c r="AJ39" s="231">
        <f>Inputs!AJ39</f>
        <v>0.55708502024291484</v>
      </c>
      <c r="AK39" s="231">
        <f>Inputs!AK39</f>
        <v>0.55708502024291484</v>
      </c>
      <c r="AL39" s="231">
        <f>Inputs!AL39</f>
        <v>0.55708502024291484</v>
      </c>
      <c r="AM39" s="231">
        <f>Inputs!AM39</f>
        <v>0.55708502024291484</v>
      </c>
      <c r="AN39" s="231">
        <f>Inputs!AN39</f>
        <v>0.55708502024291484</v>
      </c>
      <c r="AO39" s="231">
        <f>Inputs!AO39</f>
        <v>0.55708502024291484</v>
      </c>
      <c r="AP39" s="231">
        <f>Inputs!AP39</f>
        <v>0.55708502024291484</v>
      </c>
      <c r="AQ39" s="231">
        <f>Inputs!AQ39</f>
        <v>0.55708502024291484</v>
      </c>
      <c r="AR39" s="231">
        <f>Inputs!AR39</f>
        <v>0</v>
      </c>
      <c r="AS39" s="231">
        <f>Inputs!AS39</f>
        <v>0</v>
      </c>
      <c r="AT39" s="231">
        <f>Inputs!AT39</f>
        <v>0</v>
      </c>
      <c r="AU39" s="231">
        <f>Inputs!AU39</f>
        <v>0</v>
      </c>
      <c r="AV39" s="231">
        <f>Inputs!AV39</f>
        <v>0</v>
      </c>
      <c r="AW39" s="231">
        <f>Inputs!AW39</f>
        <v>0</v>
      </c>
      <c r="AX39" s="231">
        <f>Inputs!AX39</f>
        <v>0</v>
      </c>
      <c r="AY39" s="231">
        <f>Inputs!AY39</f>
        <v>0</v>
      </c>
      <c r="AZ39" s="231">
        <f>Inputs!AZ39</f>
        <v>0</v>
      </c>
      <c r="BA39" s="231">
        <f>Inputs!BA39</f>
        <v>0</v>
      </c>
      <c r="BB39" s="231">
        <f>Inputs!BB39</f>
        <v>0</v>
      </c>
      <c r="BC39" s="231">
        <f>Inputs!BC39</f>
        <v>0</v>
      </c>
      <c r="BD39" s="231">
        <f>Inputs!BD39</f>
        <v>0</v>
      </c>
      <c r="BE39" s="231">
        <f>Inputs!BE39</f>
        <v>0</v>
      </c>
      <c r="BF39" s="231">
        <f>Inputs!BF39</f>
        <v>0</v>
      </c>
      <c r="BG39" s="231">
        <f>Inputs!BG39</f>
        <v>0</v>
      </c>
      <c r="BH39" s="231">
        <f>Inputs!BH39</f>
        <v>0</v>
      </c>
      <c r="BI39" s="231">
        <f>Inputs!BI39</f>
        <v>0</v>
      </c>
      <c r="BJ39" s="231">
        <f>Inputs!BJ39</f>
        <v>0</v>
      </c>
      <c r="BK39" s="231">
        <f>Inputs!BK39</f>
        <v>0</v>
      </c>
      <c r="BL39" s="231">
        <f>Inputs!BL39</f>
        <v>0</v>
      </c>
      <c r="BM39" s="231">
        <f>Inputs!BM39</f>
        <v>0</v>
      </c>
      <c r="BN39" s="231">
        <f>Inputs!BN39</f>
        <v>0</v>
      </c>
      <c r="BO39" s="231">
        <f>Inputs!BO39</f>
        <v>0</v>
      </c>
      <c r="BP39" s="231">
        <f>Inputs!BP39</f>
        <v>0</v>
      </c>
      <c r="BQ39" s="231">
        <f>Inputs!BQ39</f>
        <v>0</v>
      </c>
      <c r="BR39" s="231">
        <f>Inputs!BR39</f>
        <v>0</v>
      </c>
      <c r="BS39" s="231">
        <f>Inputs!BS39</f>
        <v>0</v>
      </c>
      <c r="BT39" s="231">
        <f>Inputs!BT39</f>
        <v>0</v>
      </c>
      <c r="BU39" s="231">
        <f>Inputs!BU39</f>
        <v>0</v>
      </c>
      <c r="BV39" s="231">
        <f>Inputs!BV39</f>
        <v>0</v>
      </c>
      <c r="BW39" s="231">
        <f>Inputs!BW39</f>
        <v>0</v>
      </c>
      <c r="BX39" s="231">
        <f>Inputs!BX39</f>
        <v>0</v>
      </c>
      <c r="BY39" s="231">
        <f>Inputs!BY39</f>
        <v>0</v>
      </c>
      <c r="BZ39" s="231">
        <f>Inputs!BZ39</f>
        <v>0</v>
      </c>
      <c r="CA39" s="231">
        <f>Inputs!CA39</f>
        <v>0</v>
      </c>
      <c r="CB39" s="231">
        <f>Inputs!CB39</f>
        <v>0</v>
      </c>
      <c r="CC39" s="231">
        <f>Inputs!CC39</f>
        <v>0</v>
      </c>
      <c r="CD39" s="231">
        <f>Inputs!CD39</f>
        <v>0</v>
      </c>
      <c r="CE39" s="231">
        <f>Inputs!CE39</f>
        <v>0</v>
      </c>
      <c r="CF39" s="231">
        <f>Inputs!CF39</f>
        <v>0</v>
      </c>
      <c r="CG39" s="231">
        <f>Inputs!CG39</f>
        <v>0</v>
      </c>
      <c r="CH39" s="231">
        <f>Inputs!CH39</f>
        <v>0</v>
      </c>
      <c r="CI39" s="231">
        <f>Inputs!CI39</f>
        <v>0</v>
      </c>
      <c r="CJ39" s="231">
        <f>Inputs!CJ39</f>
        <v>0</v>
      </c>
      <c r="CK39" s="231">
        <f>Inputs!CK39</f>
        <v>0</v>
      </c>
      <c r="CL39" s="231">
        <f>Inputs!CL39</f>
        <v>0</v>
      </c>
      <c r="CM39" s="231">
        <f>Inputs!CM39</f>
        <v>0</v>
      </c>
      <c r="CN39" s="231">
        <f>Inputs!CN39</f>
        <v>0</v>
      </c>
      <c r="CO39" s="231">
        <f>Inputs!CO39</f>
        <v>0</v>
      </c>
      <c r="CP39" s="231">
        <f>Inputs!CP39</f>
        <v>0</v>
      </c>
      <c r="CQ39" s="231">
        <f>Inputs!CQ39</f>
        <v>0</v>
      </c>
      <c r="CR39" s="231">
        <f>Inputs!CR39</f>
        <v>0</v>
      </c>
      <c r="CS39" s="231">
        <f>Inputs!CS39</f>
        <v>0</v>
      </c>
      <c r="CT39" s="231">
        <f>Inputs!CT39</f>
        <v>0</v>
      </c>
      <c r="CU39" s="231">
        <f>Inputs!CU39</f>
        <v>0</v>
      </c>
      <c r="CV39" s="231">
        <f>Inputs!CV39</f>
        <v>0</v>
      </c>
      <c r="CW39" s="231">
        <f>Inputs!CW39</f>
        <v>0</v>
      </c>
      <c r="CX39" s="231">
        <f>Inputs!CX39</f>
        <v>0</v>
      </c>
      <c r="CY39" s="231">
        <f>Inputs!CY39</f>
        <v>0</v>
      </c>
      <c r="DA39" s="232">
        <f>IF(OR($C39="Non-Labour",$C39="Labour-related"),IF(Inputs!$GT39=$F$1,Inputs!DA39,$F39*N(H39)),$F39*N(H39)*avg_hrs)</f>
        <v>0</v>
      </c>
      <c r="DB39" s="232">
        <f>IF(OR($C39="Non-Labour",$C39="Labour-related"),IF(Inputs!$GT39=$F$1,Inputs!DB39,$F39*N(I39)),$F39*N(I39)*avg_hrs)</f>
        <v>0</v>
      </c>
      <c r="DC39" s="232">
        <f>IF(OR($C39="Non-Labour",$C39="Labour-related"),IF(Inputs!$GT39=$F$1,Inputs!DC39,$F39*N(J39)),$F39*N(J39)*avg_hrs)</f>
        <v>0</v>
      </c>
      <c r="DD39" s="232">
        <f>IF(OR($C39="Non-Labour",$C39="Labour-related"),IF(Inputs!$GT39=$F$1,Inputs!DD39,$F39*N(K39)),$F39*N(K39)*avg_hrs)</f>
        <v>0</v>
      </c>
      <c r="DE39" s="232">
        <f>IF(OR($C39="Non-Labour",$C39="Labour-related"),IF(Inputs!$GT39=$F$1,Inputs!DE39,$F39*N(L39)),$F39*N(L39)*avg_hrs)</f>
        <v>0</v>
      </c>
      <c r="DF39" s="232">
        <f>IF(OR($C39="Non-Labour",$C39="Labour-related"),IF(Inputs!$GT39=$F$1,Inputs!DF39,$F39*N(M39)),$F39*N(M39)*avg_hrs)</f>
        <v>0</v>
      </c>
      <c r="DG39" s="232">
        <f>IF(OR($C39="Non-Labour",$C39="Labour-related"),IF(Inputs!$GT39=$F$1,Inputs!DG39,$F39*N(N39)),$F39*N(N39)*avg_hrs)</f>
        <v>0</v>
      </c>
      <c r="DH39" s="232">
        <f>IF(OR($C39="Non-Labour",$C39="Labour-related"),IF(Inputs!$GT39=$F$1,Inputs!DH39,$F39*N(O39)),$F39*N(O39)*avg_hrs)</f>
        <v>0</v>
      </c>
      <c r="DI39" s="232">
        <f>IF(OR($C39="Non-Labour",$C39="Labour-related"),IF(Inputs!$GT39=$F$1,Inputs!DI39,$F39*N(P39)),$F39*N(P39)*avg_hrs)</f>
        <v>0</v>
      </c>
      <c r="DJ39" s="232">
        <f>IF(OR($C39="Non-Labour",$C39="Labour-related"),IF(Inputs!$GT39=$F$1,Inputs!DJ39,$F39*N(Q39)),$F39*N(Q39)*avg_hrs)</f>
        <v>0</v>
      </c>
      <c r="DK39" s="232">
        <f>IF(OR($C39="Non-Labour",$C39="Labour-related"),IF(Inputs!$GT39=$F$1,Inputs!DK39,$F39*N(R39)),$F39*N(R39)*avg_hrs)</f>
        <v>0</v>
      </c>
      <c r="DL39" s="232">
        <f>IF(OR($C39="Non-Labour",$C39="Labour-related"),IF(Inputs!$GT39=$F$1,Inputs!DL39,$F39*N(S39)),$F39*N(S39)*avg_hrs)</f>
        <v>0</v>
      </c>
      <c r="DM39" s="232">
        <f>IF(OR($C39="Non-Labour",$C39="Labour-related"),IF(Inputs!$GT39=$F$1,Inputs!DM39,$F39*N(T39)),$F39*N(T39)*avg_hrs)</f>
        <v>26066.770884552236</v>
      </c>
      <c r="DN39" s="232">
        <f>IF(OR($C39="Non-Labour",$C39="Labour-related"),IF(Inputs!$GT39=$F$1,Inputs!DN39,$F39*N(U39)),$F39*N(U39)*avg_hrs)</f>
        <v>26066.770884552236</v>
      </c>
      <c r="DO39" s="232">
        <f>IF(OR($C39="Non-Labour",$C39="Labour-related"),IF(Inputs!$GT39=$F$1,Inputs!DO39,$F39*N(V39)),$F39*N(V39)*avg_hrs)</f>
        <v>26066.770884552236</v>
      </c>
      <c r="DP39" s="232">
        <f>IF(OR($C39="Non-Labour",$C39="Labour-related"),IF(Inputs!$GT39=$F$1,Inputs!DP39,$F39*N(W39)),$F39*N(W39)*avg_hrs)</f>
        <v>26066.770884552236</v>
      </c>
      <c r="DQ39" s="232">
        <f>IF(OR($C39="Non-Labour",$C39="Labour-related"),IF(Inputs!$GT39=$F$1,Inputs!DQ39,$F39*N(X39)),$F39*N(X39)*avg_hrs)</f>
        <v>26066.770884552236</v>
      </c>
      <c r="DR39" s="232">
        <f>IF(OR($C39="Non-Labour",$C39="Labour-related"),IF(Inputs!$GT39=$F$1,Inputs!DR39,$F39*N(Y39)),$F39*N(Y39)*avg_hrs)</f>
        <v>26066.770884552236</v>
      </c>
      <c r="DS39" s="232">
        <f>IF(OR($C39="Non-Labour",$C39="Labour-related"),IF(Inputs!$GT39=$F$1,Inputs!DS39,$F39*N(Z39)),$F39*N(Z39)*avg_hrs)</f>
        <v>26066.770884552236</v>
      </c>
      <c r="DT39" s="232">
        <f>IF(OR($C39="Non-Labour",$C39="Labour-related"),IF(Inputs!$GT39=$F$1,Inputs!DT39,$F39*N(AA39)),$F39*N(AA39)*avg_hrs)</f>
        <v>26066.770884552236</v>
      </c>
      <c r="DU39" s="232">
        <f>IF(OR($C39="Non-Labour",$C39="Labour-related"),IF(Inputs!$GT39=$F$1,Inputs!DU39,$F39*N(AB39)),$F39*N(AB39)*avg_hrs)</f>
        <v>26066.770884552236</v>
      </c>
      <c r="DV39" s="232">
        <f>IF(OR($C39="Non-Labour",$C39="Labour-related"),IF(Inputs!$GT39=$F$1,Inputs!DV39,$F39*N(AC39)),$F39*N(AC39)*avg_hrs)</f>
        <v>26066.770884552236</v>
      </c>
      <c r="DW39" s="232">
        <f>IF(OR($C39="Non-Labour",$C39="Labour-related"),IF(Inputs!$GT39=$F$1,Inputs!DW39,$F39*N(AD39)),$F39*N(AD39)*avg_hrs)</f>
        <v>26066.770884552236</v>
      </c>
      <c r="DX39" s="232">
        <f>IF(OR($C39="Non-Labour",$C39="Labour-related"),IF(Inputs!$GT39=$F$1,Inputs!DX39,$F39*N(AE39)),$F39*N(AE39)*avg_hrs)</f>
        <v>26066.770884552236</v>
      </c>
      <c r="DY39" s="232">
        <f>IF(OR($C39="Non-Labour",$C39="Labour-related"),IF(Inputs!$GT39=$F$1,Inputs!DY39,$F39*N(AF39)),$F39*N(AF39)*avg_hrs)</f>
        <v>15205.616349322137</v>
      </c>
      <c r="DZ39" s="232">
        <f>IF(OR($C39="Non-Labour",$C39="Labour-related"),IF(Inputs!$GT39=$F$1,Inputs!DZ39,$F39*N(AG39)),$F39*N(AG39)*avg_hrs)</f>
        <v>15205.616349322137</v>
      </c>
      <c r="EA39" s="232">
        <f>IF(OR($C39="Non-Labour",$C39="Labour-related"),IF(Inputs!$GT39=$F$1,Inputs!EA39,$F39*N(AH39)),$F39*N(AH39)*avg_hrs)</f>
        <v>15205.616349322137</v>
      </c>
      <c r="EB39" s="232">
        <f>IF(OR($C39="Non-Labour",$C39="Labour-related"),IF(Inputs!$GT39=$F$1,Inputs!EB39,$F39*N(AI39)),$F39*N(AI39)*avg_hrs)</f>
        <v>15205.616349322137</v>
      </c>
      <c r="EC39" s="232">
        <f>IF(OR($C39="Non-Labour",$C39="Labour-related"),IF(Inputs!$GT39=$F$1,Inputs!EC39,$F39*N(AJ39)),$F39*N(AJ39)*avg_hrs)</f>
        <v>15205.616349322137</v>
      </c>
      <c r="ED39" s="232">
        <f>IF(OR($C39="Non-Labour",$C39="Labour-related"),IF(Inputs!$GT39=$F$1,Inputs!ED39,$F39*N(AK39)),$F39*N(AK39)*avg_hrs)</f>
        <v>15205.616349322137</v>
      </c>
      <c r="EE39" s="232">
        <f>IF(OR($C39="Non-Labour",$C39="Labour-related"),IF(Inputs!$GT39=$F$1,Inputs!EE39,$F39*N(AL39)),$F39*N(AL39)*avg_hrs)</f>
        <v>15205.616349322137</v>
      </c>
      <c r="EF39" s="232">
        <f>IF(OR($C39="Non-Labour",$C39="Labour-related"),IF(Inputs!$GT39=$F$1,Inputs!EF39,$F39*N(AM39)),$F39*N(AM39)*avg_hrs)</f>
        <v>15205.616349322137</v>
      </c>
      <c r="EG39" s="232">
        <f>IF(OR($C39="Non-Labour",$C39="Labour-related"),IF(Inputs!$GT39=$F$1,Inputs!EG39,$F39*N(AN39)),$F39*N(AN39)*avg_hrs)</f>
        <v>15205.616349322137</v>
      </c>
      <c r="EH39" s="232">
        <f>IF(OR($C39="Non-Labour",$C39="Labour-related"),IF(Inputs!$GT39=$F$1,Inputs!EH39,$F39*N(AO39)),$F39*N(AO39)*avg_hrs)</f>
        <v>15205.616349322137</v>
      </c>
      <c r="EI39" s="232">
        <f>IF(OR($C39="Non-Labour",$C39="Labour-related"),IF(Inputs!$GT39=$F$1,Inputs!EI39,$F39*N(AP39)),$F39*N(AP39)*avg_hrs)</f>
        <v>15205.616349322137</v>
      </c>
      <c r="EJ39" s="232">
        <f>IF(OR($C39="Non-Labour",$C39="Labour-related"),IF(Inputs!$GT39=$F$1,Inputs!EJ39,$F39*N(AQ39)),$F39*N(AQ39)*avg_hrs)</f>
        <v>15205.616349322137</v>
      </c>
      <c r="EK39" s="232">
        <f>IF(OR($C39="Non-Labour",$C39="Labour-related"),IF(Inputs!$GT39=$F$1,Inputs!EK39,$F39*N(AR39)),$F39*N(AR39)*avg_hrs)</f>
        <v>0</v>
      </c>
      <c r="EL39" s="232">
        <f>IF(OR($C39="Non-Labour",$C39="Labour-related"),IF(Inputs!$GT39=$F$1,Inputs!EL39,$F39*N(AS39)),$F39*N(AS39)*avg_hrs)</f>
        <v>0</v>
      </c>
      <c r="EM39" s="232">
        <f>IF(OR($C39="Non-Labour",$C39="Labour-related"),IF(Inputs!$GT39=$F$1,Inputs!EM39,$F39*N(AT39)),$F39*N(AT39)*avg_hrs)</f>
        <v>0</v>
      </c>
      <c r="EN39" s="232">
        <f>IF(OR($C39="Non-Labour",$C39="Labour-related"),IF(Inputs!$GT39=$F$1,Inputs!EN39,$F39*N(AU39)),$F39*N(AU39)*avg_hrs)</f>
        <v>0</v>
      </c>
      <c r="EO39" s="232">
        <f>IF(OR($C39="Non-Labour",$C39="Labour-related"),IF(Inputs!$GT39=$F$1,Inputs!EO39,$F39*N(AV39)),$F39*N(AV39)*avg_hrs)</f>
        <v>0</v>
      </c>
      <c r="EP39" s="232">
        <f>IF(OR($C39="Non-Labour",$C39="Labour-related"),IF(Inputs!$GT39=$F$1,Inputs!EP39,$F39*N(AW39)),$F39*N(AW39)*avg_hrs)</f>
        <v>0</v>
      </c>
      <c r="EQ39" s="232">
        <f>IF(OR($C39="Non-Labour",$C39="Labour-related"),IF(Inputs!$GT39=$F$1,Inputs!EQ39,$F39*N(AX39)),$F39*N(AX39)*avg_hrs)</f>
        <v>0</v>
      </c>
      <c r="ER39" s="232">
        <f>IF(OR($C39="Non-Labour",$C39="Labour-related"),IF(Inputs!$GT39=$F$1,Inputs!ER39,$F39*N(AY39)),$F39*N(AY39)*avg_hrs)</f>
        <v>0</v>
      </c>
      <c r="ES39" s="232">
        <f>IF(OR($C39="Non-Labour",$C39="Labour-related"),IF(Inputs!$GT39=$F$1,Inputs!ES39,$F39*N(AZ39)),$F39*N(AZ39)*avg_hrs)</f>
        <v>0</v>
      </c>
      <c r="ET39" s="232">
        <f>IF(OR($C39="Non-Labour",$C39="Labour-related"),IF(Inputs!$GT39=$F$1,Inputs!ET39,$F39*N(BA39)),$F39*N(BA39)*avg_hrs)</f>
        <v>0</v>
      </c>
      <c r="EU39" s="232">
        <f>IF(OR($C39="Non-Labour",$C39="Labour-related"),IF(Inputs!$GT39=$F$1,Inputs!EU39,$F39*N(BB39)),$F39*N(BB39)*avg_hrs)</f>
        <v>0</v>
      </c>
      <c r="EV39" s="232">
        <f>IF(OR($C39="Non-Labour",$C39="Labour-related"),IF(Inputs!$GT39=$F$1,Inputs!EV39,$F39*N(BC39)),$F39*N(BC39)*avg_hrs)</f>
        <v>0</v>
      </c>
      <c r="EW39" s="232">
        <f>IF(OR($C39="Non-Labour",$C39="Labour-related"),IF(Inputs!$GT39=$F$1,Inputs!EW39,$F39*N(BD39)),$F39*N(BD39)*avg_hrs)</f>
        <v>0</v>
      </c>
      <c r="EX39" s="232">
        <f>IF(OR($C39="Non-Labour",$C39="Labour-related"),IF(Inputs!$GT39=$F$1,Inputs!EX39,$F39*N(BE39)),$F39*N(BE39)*avg_hrs)</f>
        <v>0</v>
      </c>
      <c r="EY39" s="232">
        <f>IF(OR($C39="Non-Labour",$C39="Labour-related"),IF(Inputs!$GT39=$F$1,Inputs!EY39,$F39*N(BF39)),$F39*N(BF39)*avg_hrs)</f>
        <v>0</v>
      </c>
      <c r="EZ39" s="232">
        <f>IF(OR($C39="Non-Labour",$C39="Labour-related"),IF(Inputs!$GT39=$F$1,Inputs!EZ39,$F39*N(BG39)),$F39*N(BG39)*avg_hrs)</f>
        <v>0</v>
      </c>
      <c r="FA39" s="232">
        <f>IF(OR($C39="Non-Labour",$C39="Labour-related"),IF(Inputs!$GT39=$F$1,Inputs!FA39,$F39*N(BH39)),$F39*N(BH39)*avg_hrs)</f>
        <v>0</v>
      </c>
      <c r="FB39" s="232">
        <f>IF(OR($C39="Non-Labour",$C39="Labour-related"),IF(Inputs!$GT39=$F$1,Inputs!FB39,$F39*N(BI39)),$F39*N(BI39)*avg_hrs)</f>
        <v>0</v>
      </c>
      <c r="FC39" s="232">
        <f>IF(OR($C39="Non-Labour",$C39="Labour-related"),IF(Inputs!$GT39=$F$1,Inputs!FC39,$F39*N(BJ39)),$F39*N(BJ39)*avg_hrs)</f>
        <v>0</v>
      </c>
      <c r="FD39" s="232">
        <f>IF(OR($C39="Non-Labour",$C39="Labour-related"),IF(Inputs!$GT39=$F$1,Inputs!FD39,$F39*N(BK39)),$F39*N(BK39)*avg_hrs)</f>
        <v>0</v>
      </c>
      <c r="FE39" s="232">
        <f>IF(OR($C39="Non-Labour",$C39="Labour-related"),IF(Inputs!$GT39=$F$1,Inputs!FE39,$F39*N(BL39)),$F39*N(BL39)*avg_hrs)</f>
        <v>0</v>
      </c>
      <c r="FF39" s="232">
        <f>IF(OR($C39="Non-Labour",$C39="Labour-related"),IF(Inputs!$GT39=$F$1,Inputs!FF39,$F39*N(BM39)),$F39*N(BM39)*avg_hrs)</f>
        <v>0</v>
      </c>
      <c r="FG39" s="232">
        <f>IF(OR($C39="Non-Labour",$C39="Labour-related"),IF(Inputs!$GT39=$F$1,Inputs!FG39,$F39*N(BN39)),$F39*N(BN39)*avg_hrs)</f>
        <v>0</v>
      </c>
      <c r="FH39" s="232">
        <f>IF(OR($C39="Non-Labour",$C39="Labour-related"),IF(Inputs!$GT39=$F$1,Inputs!FH39,$F39*N(BO39)),$F39*N(BO39)*avg_hrs)</f>
        <v>0</v>
      </c>
      <c r="FI39" s="232">
        <f>IF(OR($C39="Non-Labour",$C39="Labour-related"),IF(Inputs!$GT39=$F$1,Inputs!FI39,$F39*N(BP39)),$F39*N(BP39)*avg_hrs)</f>
        <v>0</v>
      </c>
      <c r="FJ39" s="232">
        <f>IF(OR($C39="Non-Labour",$C39="Labour-related"),IF(Inputs!$GT39=$F$1,Inputs!FJ39,$F39*N(BQ39)),$F39*N(BQ39)*avg_hrs)</f>
        <v>0</v>
      </c>
      <c r="FK39" s="232">
        <f>IF(OR($C39="Non-Labour",$C39="Labour-related"),IF(Inputs!$GT39=$F$1,Inputs!FK39,$F39*N(BR39)),$F39*N(BR39)*avg_hrs)</f>
        <v>0</v>
      </c>
      <c r="FL39" s="232">
        <f>IF(OR($C39="Non-Labour",$C39="Labour-related"),IF(Inputs!$GT39=$F$1,Inputs!FL39,$F39*N(BS39)),$F39*N(BS39)*avg_hrs)</f>
        <v>0</v>
      </c>
      <c r="FM39" s="232">
        <f>IF(OR($C39="Non-Labour",$C39="Labour-related"),IF(Inputs!$GT39=$F$1,Inputs!FM39,$F39*N(BT39)),$F39*N(BT39)*avg_hrs)</f>
        <v>0</v>
      </c>
      <c r="FN39" s="232">
        <f>IF(OR($C39="Non-Labour",$C39="Labour-related"),IF(Inputs!$GT39=$F$1,Inputs!FN39,$F39*N(BU39)),$F39*N(BU39)*avg_hrs)</f>
        <v>0</v>
      </c>
      <c r="FO39" s="232">
        <f>IF(OR($C39="Non-Labour",$C39="Labour-related"),IF(Inputs!$GT39=$F$1,Inputs!FO39,$F39*N(BV39)),$F39*N(BV39)*avg_hrs)</f>
        <v>0</v>
      </c>
      <c r="FP39" s="232">
        <f>IF(OR($C39="Non-Labour",$C39="Labour-related"),IF(Inputs!$GT39=$F$1,Inputs!FP39,$F39*N(BW39)),$F39*N(BW39)*avg_hrs)</f>
        <v>0</v>
      </c>
      <c r="FQ39" s="232">
        <f>IF(OR($C39="Non-Labour",$C39="Labour-related"),IF(Inputs!$GT39=$F$1,Inputs!FQ39,$F39*N(BX39)),$F39*N(BX39)*avg_hrs)</f>
        <v>0</v>
      </c>
      <c r="FR39" s="232">
        <f>IF(OR($C39="Non-Labour",$C39="Labour-related"),IF(Inputs!$GT39=$F$1,Inputs!FR39,$F39*N(BY39)),$F39*N(BY39)*avg_hrs)</f>
        <v>0</v>
      </c>
      <c r="FS39" s="232">
        <f>IF(OR($C39="Non-Labour",$C39="Labour-related"),IF(Inputs!$GT39=$F$1,Inputs!FS39,$F39*N(BZ39)),$F39*N(BZ39)*avg_hrs)</f>
        <v>0</v>
      </c>
      <c r="FT39" s="232">
        <f>IF(OR($C39="Non-Labour",$C39="Labour-related"),IF(Inputs!$GT39=$F$1,Inputs!FT39,$F39*N(CA39)),$F39*N(CA39)*avg_hrs)</f>
        <v>0</v>
      </c>
      <c r="FU39" s="232">
        <f>IF(OR($C39="Non-Labour",$C39="Labour-related"),IF(Inputs!$GT39=$F$1,Inputs!FU39,$F39*N(CB39)),$F39*N(CB39)*avg_hrs)</f>
        <v>0</v>
      </c>
      <c r="FV39" s="232">
        <f>IF(OR($C39="Non-Labour",$C39="Labour-related"),IF(Inputs!$GT39=$F$1,Inputs!FV39,$F39*N(CC39)),$F39*N(CC39)*avg_hrs)</f>
        <v>0</v>
      </c>
      <c r="FW39" s="232">
        <f>IF(OR($C39="Non-Labour",$C39="Labour-related"),IF(Inputs!$GT39=$F$1,Inputs!FW39,$F39*N(CD39)),$F39*N(CD39)*avg_hrs)</f>
        <v>0</v>
      </c>
      <c r="FX39" s="232">
        <f>IF(OR($C39="Non-Labour",$C39="Labour-related"),IF(Inputs!$GT39=$F$1,Inputs!FX39,$F39*N(CE39)),$F39*N(CE39)*avg_hrs)</f>
        <v>0</v>
      </c>
      <c r="FY39" s="232">
        <f>IF(OR($C39="Non-Labour",$C39="Labour-related"),IF(Inputs!$GT39=$F$1,Inputs!FY39,$F39*N(CF39)),$F39*N(CF39)*avg_hrs)</f>
        <v>0</v>
      </c>
      <c r="FZ39" s="232">
        <f>IF(OR($C39="Non-Labour",$C39="Labour-related"),IF(Inputs!$GT39=$F$1,Inputs!FZ39,$F39*N(CG39)),$F39*N(CG39)*avg_hrs)</f>
        <v>0</v>
      </c>
      <c r="GA39" s="232">
        <f>IF(OR($C39="Non-Labour",$C39="Labour-related"),IF(Inputs!$GT39=$F$1,Inputs!GA39,$F39*N(CH39)),$F39*N(CH39)*avg_hrs)</f>
        <v>0</v>
      </c>
      <c r="GB39" s="232">
        <f>IF(OR($C39="Non-Labour",$C39="Labour-related"),IF(Inputs!$GT39=$F$1,Inputs!GB39,$F39*N(CI39)),$F39*N(CI39)*avg_hrs)</f>
        <v>0</v>
      </c>
      <c r="GC39" s="232">
        <f>IF(OR($C39="Non-Labour",$C39="Labour-related"),IF(Inputs!$GT39=$F$1,Inputs!GC39,$F39*N(CJ39)),$F39*N(CJ39)*avg_hrs)</f>
        <v>0</v>
      </c>
      <c r="GD39" s="232">
        <f>IF(OR($C39="Non-Labour",$C39="Labour-related"),IF(Inputs!$GT39=$F$1,Inputs!GD39,$F39*N(CK39)),$F39*N(CK39)*avg_hrs)</f>
        <v>0</v>
      </c>
      <c r="GE39" s="232">
        <f>IF(OR($C39="Non-Labour",$C39="Labour-related"),IF(Inputs!$GT39=$F$1,Inputs!GE39,$F39*N(CL39)),$F39*N(CL39)*avg_hrs)</f>
        <v>0</v>
      </c>
      <c r="GF39" s="232">
        <f>IF(OR($C39="Non-Labour",$C39="Labour-related"),IF(Inputs!$GT39=$F$1,Inputs!GF39,$F39*N(CM39)),$F39*N(CM39)*avg_hrs)</f>
        <v>0</v>
      </c>
      <c r="GG39" s="232">
        <f>IF(OR($C39="Non-Labour",$C39="Labour-related"),IF(Inputs!$GT39=$F$1,Inputs!GG39,$F39*N(CN39)),$F39*N(CN39)*avg_hrs)</f>
        <v>0</v>
      </c>
      <c r="GH39" s="232">
        <f>IF(OR($C39="Non-Labour",$C39="Labour-related"),IF(Inputs!$GT39=$F$1,Inputs!GH39,$F39*N(CO39)),$F39*N(CO39)*avg_hrs)</f>
        <v>0</v>
      </c>
      <c r="GI39" s="232">
        <f>IF(OR($C39="Non-Labour",$C39="Labour-related"),IF(Inputs!$GT39=$F$1,Inputs!GI39,$F39*N(CP39)),$F39*N(CP39)*avg_hrs)</f>
        <v>0</v>
      </c>
      <c r="GJ39" s="232">
        <f>IF(OR($C39="Non-Labour",$C39="Labour-related"),IF(Inputs!$GT39=$F$1,Inputs!GJ39,$F39*N(CQ39)),$F39*N(CQ39)*avg_hrs)</f>
        <v>0</v>
      </c>
      <c r="GK39" s="232">
        <f>IF(OR($C39="Non-Labour",$C39="Labour-related"),IF(Inputs!$GT39=$F$1,Inputs!GK39,$F39*N(CR39)),$F39*N(CR39)*avg_hrs)</f>
        <v>0</v>
      </c>
      <c r="GL39" s="232">
        <f>IF(OR($C39="Non-Labour",$C39="Labour-related"),IF(Inputs!$GT39=$F$1,Inputs!GL39,$F39*N(CS39)),$F39*N(CS39)*avg_hrs)</f>
        <v>0</v>
      </c>
      <c r="GM39" s="232">
        <f>IF(OR($C39="Non-Labour",$C39="Labour-related"),IF(Inputs!$GT39=$F$1,Inputs!GM39,$F39*N(CT39)),$F39*N(CT39)*avg_hrs)</f>
        <v>0</v>
      </c>
      <c r="GN39" s="232">
        <f>IF(OR($C39="Non-Labour",$C39="Labour-related"),IF(Inputs!$GT39=$F$1,Inputs!GN39,$F39*N(CU39)),$F39*N(CU39)*avg_hrs)</f>
        <v>0</v>
      </c>
      <c r="GO39" s="232">
        <f>IF(OR($C39="Non-Labour",$C39="Labour-related"),IF(Inputs!$GT39=$F$1,Inputs!GO39,$F39*N(CV39)),$F39*N(CV39)*avg_hrs)</f>
        <v>0</v>
      </c>
      <c r="GP39" s="232">
        <f>IF(OR($C39="Non-Labour",$C39="Labour-related"),IF(Inputs!$GT39=$F$1,Inputs!GP39,$F39*N(CW39)),$F39*N(CW39)*avg_hrs)</f>
        <v>0</v>
      </c>
      <c r="GQ39" s="232">
        <f>IF(OR($C39="Non-Labour",$C39="Labour-related"),IF(Inputs!$GT39=$F$1,Inputs!GQ39,$F39*N(CX39)),$F39*N(CX39)*avg_hrs)</f>
        <v>0</v>
      </c>
      <c r="GR39" s="232">
        <f>IF(OR($C39="Non-Labour",$C39="Labour-related"),IF(Inputs!$GT39=$F$1,Inputs!GR39,$F39*N(CY39)),$F39*N(CY39)*avg_hrs)</f>
        <v>0</v>
      </c>
      <c r="GT39" s="120" t="s">
        <v>207</v>
      </c>
      <c r="GU39" s="272"/>
      <c r="GV39" s="272"/>
      <c r="GW39" s="272"/>
      <c r="GX39" s="232">
        <f t="shared" si="7"/>
        <v>0</v>
      </c>
      <c r="GY39" s="232">
        <f t="shared" si="7"/>
        <v>312801.25061462686</v>
      </c>
      <c r="GZ39" s="232">
        <f t="shared" si="7"/>
        <v>182467.39619186564</v>
      </c>
      <c r="HA39" s="232">
        <f t="shared" si="6"/>
        <v>0</v>
      </c>
      <c r="HB39" s="232">
        <f t="shared" si="8"/>
        <v>0</v>
      </c>
      <c r="HC39" s="232">
        <f t="shared" si="8"/>
        <v>0</v>
      </c>
      <c r="HD39" s="232">
        <f t="shared" si="8"/>
        <v>0</v>
      </c>
      <c r="HE39" s="232">
        <f t="shared" si="8"/>
        <v>0</v>
      </c>
      <c r="HF39" s="232">
        <f t="shared" si="5"/>
        <v>495268.64680649247</v>
      </c>
    </row>
    <row r="40" spans="1:214" hidden="1" x14ac:dyDescent="0.2">
      <c r="A40" s="120" t="str">
        <f>Inputs!A40</f>
        <v>Delivery</v>
      </c>
      <c r="B40" s="120" t="str">
        <f>Inputs!B40</f>
        <v>Telecommuniction Technician (travel and sustenance)</v>
      </c>
      <c r="C40" s="120" t="str">
        <f>Inputs!C40</f>
        <v>Internal Labour</v>
      </c>
      <c r="D40" s="120" t="str">
        <f>Inputs!D40</f>
        <v>SCADA Dual Homing</v>
      </c>
      <c r="E40" s="120" t="str">
        <f>Inputs!E40</f>
        <v>Telecommunication Technician (Construction)</v>
      </c>
      <c r="F40" s="259">
        <f>IF(Inputs!$GT40=$F$1,Inputs!F40,
CHOOSE(MATCH(Inputs!$GT40,'Key assumptions'!$E$117:$E$119,0),'Key assumptions'!$H$117,'Key assumptions'!$H$118,'Key assumptions'!$H$119)*Inputs!F40)</f>
        <v>181.96643596330276</v>
      </c>
      <c r="G40" s="259">
        <f>IF(Inputs!$GT40=$F$1,Inputs!G40,
CHOOSE(MATCH(Inputs!$GT40,'Key assumptions'!$E$117:$E$119,0),'Key assumptions'!$H$117,'Key assumptions'!$H$118,'Key assumptions'!$H$119)*Inputs!G40)</f>
        <v>0</v>
      </c>
      <c r="H40" s="231">
        <f>Inputs!H40</f>
        <v>0</v>
      </c>
      <c r="I40" s="231">
        <f>Inputs!I40</f>
        <v>0</v>
      </c>
      <c r="J40" s="231">
        <f>Inputs!J40</f>
        <v>0</v>
      </c>
      <c r="K40" s="231">
        <f>Inputs!K40</f>
        <v>0</v>
      </c>
      <c r="L40" s="231">
        <f>Inputs!L40</f>
        <v>0</v>
      </c>
      <c r="M40" s="231">
        <f>Inputs!M40</f>
        <v>0</v>
      </c>
      <c r="N40" s="231">
        <f>Inputs!N40</f>
        <v>0</v>
      </c>
      <c r="O40" s="231">
        <f>Inputs!O40</f>
        <v>0</v>
      </c>
      <c r="P40" s="231">
        <f>Inputs!P40</f>
        <v>0</v>
      </c>
      <c r="Q40" s="231">
        <f>Inputs!Q40</f>
        <v>0</v>
      </c>
      <c r="R40" s="231">
        <f>Inputs!R40</f>
        <v>0</v>
      </c>
      <c r="S40" s="231">
        <f>Inputs!S40</f>
        <v>0</v>
      </c>
      <c r="T40" s="231">
        <f>Inputs!T40</f>
        <v>0.25679583574320414</v>
      </c>
      <c r="U40" s="231">
        <f>Inputs!U40</f>
        <v>0.25679583574320414</v>
      </c>
      <c r="V40" s="231">
        <f>Inputs!V40</f>
        <v>0.25679583574320414</v>
      </c>
      <c r="W40" s="231">
        <f>Inputs!W40</f>
        <v>0.25679583574320414</v>
      </c>
      <c r="X40" s="231">
        <f>Inputs!X40</f>
        <v>0.25679583574320414</v>
      </c>
      <c r="Y40" s="231">
        <f>Inputs!Y40</f>
        <v>0.25679583574320414</v>
      </c>
      <c r="Z40" s="231">
        <f>Inputs!Z40</f>
        <v>0.25679583574320414</v>
      </c>
      <c r="AA40" s="231">
        <f>Inputs!AA40</f>
        <v>0.25679583574320414</v>
      </c>
      <c r="AB40" s="231">
        <f>Inputs!AB40</f>
        <v>0.25679583574320414</v>
      </c>
      <c r="AC40" s="231">
        <f>Inputs!AC40</f>
        <v>0.25679583574320414</v>
      </c>
      <c r="AD40" s="231">
        <f>Inputs!AD40</f>
        <v>0.25679583574320414</v>
      </c>
      <c r="AE40" s="231">
        <f>Inputs!AE40</f>
        <v>0.25679583574320414</v>
      </c>
      <c r="AF40" s="231">
        <f>Inputs!AF40</f>
        <v>0.14979757085020243</v>
      </c>
      <c r="AG40" s="231">
        <f>Inputs!AG40</f>
        <v>0.14979757085020243</v>
      </c>
      <c r="AH40" s="231">
        <f>Inputs!AH40</f>
        <v>0.14979757085020243</v>
      </c>
      <c r="AI40" s="231">
        <f>Inputs!AI40</f>
        <v>0.14979757085020243</v>
      </c>
      <c r="AJ40" s="231">
        <f>Inputs!AJ40</f>
        <v>0.14979757085020243</v>
      </c>
      <c r="AK40" s="231">
        <f>Inputs!AK40</f>
        <v>0.14979757085020243</v>
      </c>
      <c r="AL40" s="231">
        <f>Inputs!AL40</f>
        <v>0.14979757085020243</v>
      </c>
      <c r="AM40" s="231">
        <f>Inputs!AM40</f>
        <v>0.14979757085020243</v>
      </c>
      <c r="AN40" s="231">
        <f>Inputs!AN40</f>
        <v>0.14979757085020243</v>
      </c>
      <c r="AO40" s="231">
        <f>Inputs!AO40</f>
        <v>0.14979757085020243</v>
      </c>
      <c r="AP40" s="231">
        <f>Inputs!AP40</f>
        <v>0.14979757085020243</v>
      </c>
      <c r="AQ40" s="231">
        <f>Inputs!AQ40</f>
        <v>0.14979757085020243</v>
      </c>
      <c r="AR40" s="231">
        <f>Inputs!AR40</f>
        <v>0</v>
      </c>
      <c r="AS40" s="231">
        <f>Inputs!AS40</f>
        <v>0</v>
      </c>
      <c r="AT40" s="231">
        <f>Inputs!AT40</f>
        <v>0</v>
      </c>
      <c r="AU40" s="231">
        <f>Inputs!AU40</f>
        <v>0</v>
      </c>
      <c r="AV40" s="231">
        <f>Inputs!AV40</f>
        <v>0</v>
      </c>
      <c r="AW40" s="231">
        <f>Inputs!AW40</f>
        <v>0</v>
      </c>
      <c r="AX40" s="231">
        <f>Inputs!AX40</f>
        <v>0</v>
      </c>
      <c r="AY40" s="231">
        <f>Inputs!AY40</f>
        <v>0</v>
      </c>
      <c r="AZ40" s="231">
        <f>Inputs!AZ40</f>
        <v>0</v>
      </c>
      <c r="BA40" s="231">
        <f>Inputs!BA40</f>
        <v>0</v>
      </c>
      <c r="BB40" s="231">
        <f>Inputs!BB40</f>
        <v>0</v>
      </c>
      <c r="BC40" s="231">
        <f>Inputs!BC40</f>
        <v>0</v>
      </c>
      <c r="BD40" s="231">
        <f>Inputs!BD40</f>
        <v>0</v>
      </c>
      <c r="BE40" s="231">
        <f>Inputs!BE40</f>
        <v>0</v>
      </c>
      <c r="BF40" s="231">
        <f>Inputs!BF40</f>
        <v>0</v>
      </c>
      <c r="BG40" s="231">
        <f>Inputs!BG40</f>
        <v>0</v>
      </c>
      <c r="BH40" s="231">
        <f>Inputs!BH40</f>
        <v>0</v>
      </c>
      <c r="BI40" s="231">
        <f>Inputs!BI40</f>
        <v>0</v>
      </c>
      <c r="BJ40" s="231">
        <f>Inputs!BJ40</f>
        <v>0</v>
      </c>
      <c r="BK40" s="231">
        <f>Inputs!BK40</f>
        <v>0</v>
      </c>
      <c r="BL40" s="231">
        <f>Inputs!BL40</f>
        <v>0</v>
      </c>
      <c r="BM40" s="231">
        <f>Inputs!BM40</f>
        <v>0</v>
      </c>
      <c r="BN40" s="231">
        <f>Inputs!BN40</f>
        <v>0</v>
      </c>
      <c r="BO40" s="231">
        <f>Inputs!BO40</f>
        <v>0</v>
      </c>
      <c r="BP40" s="231">
        <f>Inputs!BP40</f>
        <v>0</v>
      </c>
      <c r="BQ40" s="231">
        <f>Inputs!BQ40</f>
        <v>0</v>
      </c>
      <c r="BR40" s="231">
        <f>Inputs!BR40</f>
        <v>0</v>
      </c>
      <c r="BS40" s="231">
        <f>Inputs!BS40</f>
        <v>0</v>
      </c>
      <c r="BT40" s="231">
        <f>Inputs!BT40</f>
        <v>0</v>
      </c>
      <c r="BU40" s="231">
        <f>Inputs!BU40</f>
        <v>0</v>
      </c>
      <c r="BV40" s="231">
        <f>Inputs!BV40</f>
        <v>0</v>
      </c>
      <c r="BW40" s="231">
        <f>Inputs!BW40</f>
        <v>0</v>
      </c>
      <c r="BX40" s="231">
        <f>Inputs!BX40</f>
        <v>0</v>
      </c>
      <c r="BY40" s="231">
        <f>Inputs!BY40</f>
        <v>0</v>
      </c>
      <c r="BZ40" s="231">
        <f>Inputs!BZ40</f>
        <v>0</v>
      </c>
      <c r="CA40" s="231">
        <f>Inputs!CA40</f>
        <v>0</v>
      </c>
      <c r="CB40" s="231">
        <f>Inputs!CB40</f>
        <v>0</v>
      </c>
      <c r="CC40" s="231">
        <f>Inputs!CC40</f>
        <v>0</v>
      </c>
      <c r="CD40" s="231">
        <f>Inputs!CD40</f>
        <v>0</v>
      </c>
      <c r="CE40" s="231">
        <f>Inputs!CE40</f>
        <v>0</v>
      </c>
      <c r="CF40" s="231">
        <f>Inputs!CF40</f>
        <v>0</v>
      </c>
      <c r="CG40" s="231">
        <f>Inputs!CG40</f>
        <v>0</v>
      </c>
      <c r="CH40" s="231">
        <f>Inputs!CH40</f>
        <v>0</v>
      </c>
      <c r="CI40" s="231">
        <f>Inputs!CI40</f>
        <v>0</v>
      </c>
      <c r="CJ40" s="231">
        <f>Inputs!CJ40</f>
        <v>0</v>
      </c>
      <c r="CK40" s="231">
        <f>Inputs!CK40</f>
        <v>0</v>
      </c>
      <c r="CL40" s="231">
        <f>Inputs!CL40</f>
        <v>0</v>
      </c>
      <c r="CM40" s="231">
        <f>Inputs!CM40</f>
        <v>0</v>
      </c>
      <c r="CN40" s="231">
        <f>Inputs!CN40</f>
        <v>0</v>
      </c>
      <c r="CO40" s="231">
        <f>Inputs!CO40</f>
        <v>0</v>
      </c>
      <c r="CP40" s="231">
        <f>Inputs!CP40</f>
        <v>0</v>
      </c>
      <c r="CQ40" s="231">
        <f>Inputs!CQ40</f>
        <v>0</v>
      </c>
      <c r="CR40" s="231">
        <f>Inputs!CR40</f>
        <v>0</v>
      </c>
      <c r="CS40" s="231">
        <f>Inputs!CS40</f>
        <v>0</v>
      </c>
      <c r="CT40" s="231">
        <f>Inputs!CT40</f>
        <v>0</v>
      </c>
      <c r="CU40" s="231">
        <f>Inputs!CU40</f>
        <v>0</v>
      </c>
      <c r="CV40" s="231">
        <f>Inputs!CV40</f>
        <v>0</v>
      </c>
      <c r="CW40" s="231">
        <f>Inputs!CW40</f>
        <v>0</v>
      </c>
      <c r="CX40" s="231">
        <f>Inputs!CX40</f>
        <v>0</v>
      </c>
      <c r="CY40" s="231">
        <f>Inputs!CY40</f>
        <v>0</v>
      </c>
      <c r="DA40" s="232">
        <f>IF(OR($C40="Non-Labour",$C40="Labour-related"),IF(Inputs!$GT40=$F$1,Inputs!DA40,$F40*N(H40)),$F40*N(H40)*avg_hrs)</f>
        <v>0</v>
      </c>
      <c r="DB40" s="232">
        <f>IF(OR($C40="Non-Labour",$C40="Labour-related"),IF(Inputs!$GT40=$F$1,Inputs!DB40,$F40*N(I40)),$F40*N(I40)*avg_hrs)</f>
        <v>0</v>
      </c>
      <c r="DC40" s="232">
        <f>IF(OR($C40="Non-Labour",$C40="Labour-related"),IF(Inputs!$GT40=$F$1,Inputs!DC40,$F40*N(J40)),$F40*N(J40)*avg_hrs)</f>
        <v>0</v>
      </c>
      <c r="DD40" s="232">
        <f>IF(OR($C40="Non-Labour",$C40="Labour-related"),IF(Inputs!$GT40=$F$1,Inputs!DD40,$F40*N(K40)),$F40*N(K40)*avg_hrs)</f>
        <v>0</v>
      </c>
      <c r="DE40" s="232">
        <f>IF(OR($C40="Non-Labour",$C40="Labour-related"),IF(Inputs!$GT40=$F$1,Inputs!DE40,$F40*N(L40)),$F40*N(L40)*avg_hrs)</f>
        <v>0</v>
      </c>
      <c r="DF40" s="232">
        <f>IF(OR($C40="Non-Labour",$C40="Labour-related"),IF(Inputs!$GT40=$F$1,Inputs!DF40,$F40*N(M40)),$F40*N(M40)*avg_hrs)</f>
        <v>0</v>
      </c>
      <c r="DG40" s="232">
        <f>IF(OR($C40="Non-Labour",$C40="Labour-related"),IF(Inputs!$GT40=$F$1,Inputs!DG40,$F40*N(N40)),$F40*N(N40)*avg_hrs)</f>
        <v>0</v>
      </c>
      <c r="DH40" s="232">
        <f>IF(OR($C40="Non-Labour",$C40="Labour-related"),IF(Inputs!$GT40=$F$1,Inputs!DH40,$F40*N(O40)),$F40*N(O40)*avg_hrs)</f>
        <v>0</v>
      </c>
      <c r="DI40" s="232">
        <f>IF(OR($C40="Non-Labour",$C40="Labour-related"),IF(Inputs!$GT40=$F$1,Inputs!DI40,$F40*N(P40)),$F40*N(P40)*avg_hrs)</f>
        <v>0</v>
      </c>
      <c r="DJ40" s="232">
        <f>IF(OR($C40="Non-Labour",$C40="Labour-related"),IF(Inputs!$GT40=$F$1,Inputs!DJ40,$F40*N(Q40)),$F40*N(Q40)*avg_hrs)</f>
        <v>0</v>
      </c>
      <c r="DK40" s="232">
        <f>IF(OR($C40="Non-Labour",$C40="Labour-related"),IF(Inputs!$GT40=$F$1,Inputs!DK40,$F40*N(R40)),$F40*N(R40)*avg_hrs)</f>
        <v>0</v>
      </c>
      <c r="DL40" s="232">
        <f>IF(OR($C40="Non-Labour",$C40="Labour-related"),IF(Inputs!$GT40=$F$1,Inputs!DL40,$F40*N(S40)),$F40*N(S40)*avg_hrs)</f>
        <v>0</v>
      </c>
      <c r="DM40" s="232">
        <f>IF(OR($C40="Non-Labour",$C40="Labour-related"),IF(Inputs!$GT40=$F$1,Inputs!DM40,$F40*N(T40)),$F40*N(T40)*avg_hrs)</f>
        <v>7009.2334500612851</v>
      </c>
      <c r="DN40" s="232">
        <f>IF(OR($C40="Non-Labour",$C40="Labour-related"),IF(Inputs!$GT40=$F$1,Inputs!DN40,$F40*N(U40)),$F40*N(U40)*avg_hrs)</f>
        <v>7009.2334500612851</v>
      </c>
      <c r="DO40" s="232">
        <f>IF(OR($C40="Non-Labour",$C40="Labour-related"),IF(Inputs!$GT40=$F$1,Inputs!DO40,$F40*N(V40)),$F40*N(V40)*avg_hrs)</f>
        <v>7009.2334500612851</v>
      </c>
      <c r="DP40" s="232">
        <f>IF(OR($C40="Non-Labour",$C40="Labour-related"),IF(Inputs!$GT40=$F$1,Inputs!DP40,$F40*N(W40)),$F40*N(W40)*avg_hrs)</f>
        <v>7009.2334500612851</v>
      </c>
      <c r="DQ40" s="232">
        <f>IF(OR($C40="Non-Labour",$C40="Labour-related"),IF(Inputs!$GT40=$F$1,Inputs!DQ40,$F40*N(X40)),$F40*N(X40)*avg_hrs)</f>
        <v>7009.2334500612851</v>
      </c>
      <c r="DR40" s="232">
        <f>IF(OR($C40="Non-Labour",$C40="Labour-related"),IF(Inputs!$GT40=$F$1,Inputs!DR40,$F40*N(Y40)),$F40*N(Y40)*avg_hrs)</f>
        <v>7009.2334500612851</v>
      </c>
      <c r="DS40" s="232">
        <f>IF(OR($C40="Non-Labour",$C40="Labour-related"),IF(Inputs!$GT40=$F$1,Inputs!DS40,$F40*N(Z40)),$F40*N(Z40)*avg_hrs)</f>
        <v>7009.2334500612851</v>
      </c>
      <c r="DT40" s="232">
        <f>IF(OR($C40="Non-Labour",$C40="Labour-related"),IF(Inputs!$GT40=$F$1,Inputs!DT40,$F40*N(AA40)),$F40*N(AA40)*avg_hrs)</f>
        <v>7009.2334500612851</v>
      </c>
      <c r="DU40" s="232">
        <f>IF(OR($C40="Non-Labour",$C40="Labour-related"),IF(Inputs!$GT40=$F$1,Inputs!DU40,$F40*N(AB40)),$F40*N(AB40)*avg_hrs)</f>
        <v>7009.2334500612851</v>
      </c>
      <c r="DV40" s="232">
        <f>IF(OR($C40="Non-Labour",$C40="Labour-related"),IF(Inputs!$GT40=$F$1,Inputs!DV40,$F40*N(AC40)),$F40*N(AC40)*avg_hrs)</f>
        <v>7009.2334500612851</v>
      </c>
      <c r="DW40" s="232">
        <f>IF(OR($C40="Non-Labour",$C40="Labour-related"),IF(Inputs!$GT40=$F$1,Inputs!DW40,$F40*N(AD40)),$F40*N(AD40)*avg_hrs)</f>
        <v>7009.2334500612851</v>
      </c>
      <c r="DX40" s="232">
        <f>IF(OR($C40="Non-Labour",$C40="Labour-related"),IF(Inputs!$GT40=$F$1,Inputs!DX40,$F40*N(AE40)),$F40*N(AE40)*avg_hrs)</f>
        <v>7009.2334500612851</v>
      </c>
      <c r="DY40" s="232">
        <f>IF(OR($C40="Non-Labour",$C40="Labour-related"),IF(Inputs!$GT40=$F$1,Inputs!DY40,$F40*N(AF40)),$F40*N(AF40)*avg_hrs)</f>
        <v>4088.7195125357503</v>
      </c>
      <c r="DZ40" s="232">
        <f>IF(OR($C40="Non-Labour",$C40="Labour-related"),IF(Inputs!$GT40=$F$1,Inputs!DZ40,$F40*N(AG40)),$F40*N(AG40)*avg_hrs)</f>
        <v>4088.7195125357503</v>
      </c>
      <c r="EA40" s="232">
        <f>IF(OR($C40="Non-Labour",$C40="Labour-related"),IF(Inputs!$GT40=$F$1,Inputs!EA40,$F40*N(AH40)),$F40*N(AH40)*avg_hrs)</f>
        <v>4088.7195125357503</v>
      </c>
      <c r="EB40" s="232">
        <f>IF(OR($C40="Non-Labour",$C40="Labour-related"),IF(Inputs!$GT40=$F$1,Inputs!EB40,$F40*N(AI40)),$F40*N(AI40)*avg_hrs)</f>
        <v>4088.7195125357503</v>
      </c>
      <c r="EC40" s="232">
        <f>IF(OR($C40="Non-Labour",$C40="Labour-related"),IF(Inputs!$GT40=$F$1,Inputs!EC40,$F40*N(AJ40)),$F40*N(AJ40)*avg_hrs)</f>
        <v>4088.7195125357503</v>
      </c>
      <c r="ED40" s="232">
        <f>IF(OR($C40="Non-Labour",$C40="Labour-related"),IF(Inputs!$GT40=$F$1,Inputs!ED40,$F40*N(AK40)),$F40*N(AK40)*avg_hrs)</f>
        <v>4088.7195125357503</v>
      </c>
      <c r="EE40" s="232">
        <f>IF(OR($C40="Non-Labour",$C40="Labour-related"),IF(Inputs!$GT40=$F$1,Inputs!EE40,$F40*N(AL40)),$F40*N(AL40)*avg_hrs)</f>
        <v>4088.7195125357503</v>
      </c>
      <c r="EF40" s="232">
        <f>IF(OR($C40="Non-Labour",$C40="Labour-related"),IF(Inputs!$GT40=$F$1,Inputs!EF40,$F40*N(AM40)),$F40*N(AM40)*avg_hrs)</f>
        <v>4088.7195125357503</v>
      </c>
      <c r="EG40" s="232">
        <f>IF(OR($C40="Non-Labour",$C40="Labour-related"),IF(Inputs!$GT40=$F$1,Inputs!EG40,$F40*N(AN40)),$F40*N(AN40)*avg_hrs)</f>
        <v>4088.7195125357503</v>
      </c>
      <c r="EH40" s="232">
        <f>IF(OR($C40="Non-Labour",$C40="Labour-related"),IF(Inputs!$GT40=$F$1,Inputs!EH40,$F40*N(AO40)),$F40*N(AO40)*avg_hrs)</f>
        <v>4088.7195125357503</v>
      </c>
      <c r="EI40" s="232">
        <f>IF(OR($C40="Non-Labour",$C40="Labour-related"),IF(Inputs!$GT40=$F$1,Inputs!EI40,$F40*N(AP40)),$F40*N(AP40)*avg_hrs)</f>
        <v>4088.7195125357503</v>
      </c>
      <c r="EJ40" s="232">
        <f>IF(OR($C40="Non-Labour",$C40="Labour-related"),IF(Inputs!$GT40=$F$1,Inputs!EJ40,$F40*N(AQ40)),$F40*N(AQ40)*avg_hrs)</f>
        <v>4088.7195125357503</v>
      </c>
      <c r="EK40" s="232">
        <f>IF(OR($C40="Non-Labour",$C40="Labour-related"),IF(Inputs!$GT40=$F$1,Inputs!EK40,$F40*N(AR40)),$F40*N(AR40)*avg_hrs)</f>
        <v>0</v>
      </c>
      <c r="EL40" s="232">
        <f>IF(OR($C40="Non-Labour",$C40="Labour-related"),IF(Inputs!$GT40=$F$1,Inputs!EL40,$F40*N(AS40)),$F40*N(AS40)*avg_hrs)</f>
        <v>0</v>
      </c>
      <c r="EM40" s="232">
        <f>IF(OR($C40="Non-Labour",$C40="Labour-related"),IF(Inputs!$GT40=$F$1,Inputs!EM40,$F40*N(AT40)),$F40*N(AT40)*avg_hrs)</f>
        <v>0</v>
      </c>
      <c r="EN40" s="232">
        <f>IF(OR($C40="Non-Labour",$C40="Labour-related"),IF(Inputs!$GT40=$F$1,Inputs!EN40,$F40*N(AU40)),$F40*N(AU40)*avg_hrs)</f>
        <v>0</v>
      </c>
      <c r="EO40" s="232">
        <f>IF(OR($C40="Non-Labour",$C40="Labour-related"),IF(Inputs!$GT40=$F$1,Inputs!EO40,$F40*N(AV40)),$F40*N(AV40)*avg_hrs)</f>
        <v>0</v>
      </c>
      <c r="EP40" s="232">
        <f>IF(OR($C40="Non-Labour",$C40="Labour-related"),IF(Inputs!$GT40=$F$1,Inputs!EP40,$F40*N(AW40)),$F40*N(AW40)*avg_hrs)</f>
        <v>0</v>
      </c>
      <c r="EQ40" s="232">
        <f>IF(OR($C40="Non-Labour",$C40="Labour-related"),IF(Inputs!$GT40=$F$1,Inputs!EQ40,$F40*N(AX40)),$F40*N(AX40)*avg_hrs)</f>
        <v>0</v>
      </c>
      <c r="ER40" s="232">
        <f>IF(OR($C40="Non-Labour",$C40="Labour-related"),IF(Inputs!$GT40=$F$1,Inputs!ER40,$F40*N(AY40)),$F40*N(AY40)*avg_hrs)</f>
        <v>0</v>
      </c>
      <c r="ES40" s="232">
        <f>IF(OR($C40="Non-Labour",$C40="Labour-related"),IF(Inputs!$GT40=$F$1,Inputs!ES40,$F40*N(AZ40)),$F40*N(AZ40)*avg_hrs)</f>
        <v>0</v>
      </c>
      <c r="ET40" s="232">
        <f>IF(OR($C40="Non-Labour",$C40="Labour-related"),IF(Inputs!$GT40=$F$1,Inputs!ET40,$F40*N(BA40)),$F40*N(BA40)*avg_hrs)</f>
        <v>0</v>
      </c>
      <c r="EU40" s="232">
        <f>IF(OR($C40="Non-Labour",$C40="Labour-related"),IF(Inputs!$GT40=$F$1,Inputs!EU40,$F40*N(BB40)),$F40*N(BB40)*avg_hrs)</f>
        <v>0</v>
      </c>
      <c r="EV40" s="232">
        <f>IF(OR($C40="Non-Labour",$C40="Labour-related"),IF(Inputs!$GT40=$F$1,Inputs!EV40,$F40*N(BC40)),$F40*N(BC40)*avg_hrs)</f>
        <v>0</v>
      </c>
      <c r="EW40" s="232">
        <f>IF(OR($C40="Non-Labour",$C40="Labour-related"),IF(Inputs!$GT40=$F$1,Inputs!EW40,$F40*N(BD40)),$F40*N(BD40)*avg_hrs)</f>
        <v>0</v>
      </c>
      <c r="EX40" s="232">
        <f>IF(OR($C40="Non-Labour",$C40="Labour-related"),IF(Inputs!$GT40=$F$1,Inputs!EX40,$F40*N(BE40)),$F40*N(BE40)*avg_hrs)</f>
        <v>0</v>
      </c>
      <c r="EY40" s="232">
        <f>IF(OR($C40="Non-Labour",$C40="Labour-related"),IF(Inputs!$GT40=$F$1,Inputs!EY40,$F40*N(BF40)),$F40*N(BF40)*avg_hrs)</f>
        <v>0</v>
      </c>
      <c r="EZ40" s="232">
        <f>IF(OR($C40="Non-Labour",$C40="Labour-related"),IF(Inputs!$GT40=$F$1,Inputs!EZ40,$F40*N(BG40)),$F40*N(BG40)*avg_hrs)</f>
        <v>0</v>
      </c>
      <c r="FA40" s="232">
        <f>IF(OR($C40="Non-Labour",$C40="Labour-related"),IF(Inputs!$GT40=$F$1,Inputs!FA40,$F40*N(BH40)),$F40*N(BH40)*avg_hrs)</f>
        <v>0</v>
      </c>
      <c r="FB40" s="232">
        <f>IF(OR($C40="Non-Labour",$C40="Labour-related"),IF(Inputs!$GT40=$F$1,Inputs!FB40,$F40*N(BI40)),$F40*N(BI40)*avg_hrs)</f>
        <v>0</v>
      </c>
      <c r="FC40" s="232">
        <f>IF(OR($C40="Non-Labour",$C40="Labour-related"),IF(Inputs!$GT40=$F$1,Inputs!FC40,$F40*N(BJ40)),$F40*N(BJ40)*avg_hrs)</f>
        <v>0</v>
      </c>
      <c r="FD40" s="232">
        <f>IF(OR($C40="Non-Labour",$C40="Labour-related"),IF(Inputs!$GT40=$F$1,Inputs!FD40,$F40*N(BK40)),$F40*N(BK40)*avg_hrs)</f>
        <v>0</v>
      </c>
      <c r="FE40" s="232">
        <f>IF(OR($C40="Non-Labour",$C40="Labour-related"),IF(Inputs!$GT40=$F$1,Inputs!FE40,$F40*N(BL40)),$F40*N(BL40)*avg_hrs)</f>
        <v>0</v>
      </c>
      <c r="FF40" s="232">
        <f>IF(OR($C40="Non-Labour",$C40="Labour-related"),IF(Inputs!$GT40=$F$1,Inputs!FF40,$F40*N(BM40)),$F40*N(BM40)*avg_hrs)</f>
        <v>0</v>
      </c>
      <c r="FG40" s="232">
        <f>IF(OR($C40="Non-Labour",$C40="Labour-related"),IF(Inputs!$GT40=$F$1,Inputs!FG40,$F40*N(BN40)),$F40*N(BN40)*avg_hrs)</f>
        <v>0</v>
      </c>
      <c r="FH40" s="232">
        <f>IF(OR($C40="Non-Labour",$C40="Labour-related"),IF(Inputs!$GT40=$F$1,Inputs!FH40,$F40*N(BO40)),$F40*N(BO40)*avg_hrs)</f>
        <v>0</v>
      </c>
      <c r="FI40" s="232">
        <f>IF(OR($C40="Non-Labour",$C40="Labour-related"),IF(Inputs!$GT40=$F$1,Inputs!FI40,$F40*N(BP40)),$F40*N(BP40)*avg_hrs)</f>
        <v>0</v>
      </c>
      <c r="FJ40" s="232">
        <f>IF(OR($C40="Non-Labour",$C40="Labour-related"),IF(Inputs!$GT40=$F$1,Inputs!FJ40,$F40*N(BQ40)),$F40*N(BQ40)*avg_hrs)</f>
        <v>0</v>
      </c>
      <c r="FK40" s="232">
        <f>IF(OR($C40="Non-Labour",$C40="Labour-related"),IF(Inputs!$GT40=$F$1,Inputs!FK40,$F40*N(BR40)),$F40*N(BR40)*avg_hrs)</f>
        <v>0</v>
      </c>
      <c r="FL40" s="232">
        <f>IF(OR($C40="Non-Labour",$C40="Labour-related"),IF(Inputs!$GT40=$F$1,Inputs!FL40,$F40*N(BS40)),$F40*N(BS40)*avg_hrs)</f>
        <v>0</v>
      </c>
      <c r="FM40" s="232">
        <f>IF(OR($C40="Non-Labour",$C40="Labour-related"),IF(Inputs!$GT40=$F$1,Inputs!FM40,$F40*N(BT40)),$F40*N(BT40)*avg_hrs)</f>
        <v>0</v>
      </c>
      <c r="FN40" s="232">
        <f>IF(OR($C40="Non-Labour",$C40="Labour-related"),IF(Inputs!$GT40=$F$1,Inputs!FN40,$F40*N(BU40)),$F40*N(BU40)*avg_hrs)</f>
        <v>0</v>
      </c>
      <c r="FO40" s="232">
        <f>IF(OR($C40="Non-Labour",$C40="Labour-related"),IF(Inputs!$GT40=$F$1,Inputs!FO40,$F40*N(BV40)),$F40*N(BV40)*avg_hrs)</f>
        <v>0</v>
      </c>
      <c r="FP40" s="232">
        <f>IF(OR($C40="Non-Labour",$C40="Labour-related"),IF(Inputs!$GT40=$F$1,Inputs!FP40,$F40*N(BW40)),$F40*N(BW40)*avg_hrs)</f>
        <v>0</v>
      </c>
      <c r="FQ40" s="232">
        <f>IF(OR($C40="Non-Labour",$C40="Labour-related"),IF(Inputs!$GT40=$F$1,Inputs!FQ40,$F40*N(BX40)),$F40*N(BX40)*avg_hrs)</f>
        <v>0</v>
      </c>
      <c r="FR40" s="232">
        <f>IF(OR($C40="Non-Labour",$C40="Labour-related"),IF(Inputs!$GT40=$F$1,Inputs!FR40,$F40*N(BY40)),$F40*N(BY40)*avg_hrs)</f>
        <v>0</v>
      </c>
      <c r="FS40" s="232">
        <f>IF(OR($C40="Non-Labour",$C40="Labour-related"),IF(Inputs!$GT40=$F$1,Inputs!FS40,$F40*N(BZ40)),$F40*N(BZ40)*avg_hrs)</f>
        <v>0</v>
      </c>
      <c r="FT40" s="232">
        <f>IF(OR($C40="Non-Labour",$C40="Labour-related"),IF(Inputs!$GT40=$F$1,Inputs!FT40,$F40*N(CA40)),$F40*N(CA40)*avg_hrs)</f>
        <v>0</v>
      </c>
      <c r="FU40" s="232">
        <f>IF(OR($C40="Non-Labour",$C40="Labour-related"),IF(Inputs!$GT40=$F$1,Inputs!FU40,$F40*N(CB40)),$F40*N(CB40)*avg_hrs)</f>
        <v>0</v>
      </c>
      <c r="FV40" s="232">
        <f>IF(OR($C40="Non-Labour",$C40="Labour-related"),IF(Inputs!$GT40=$F$1,Inputs!FV40,$F40*N(CC40)),$F40*N(CC40)*avg_hrs)</f>
        <v>0</v>
      </c>
      <c r="FW40" s="232">
        <f>IF(OR($C40="Non-Labour",$C40="Labour-related"),IF(Inputs!$GT40=$F$1,Inputs!FW40,$F40*N(CD40)),$F40*N(CD40)*avg_hrs)</f>
        <v>0</v>
      </c>
      <c r="FX40" s="232">
        <f>IF(OR($C40="Non-Labour",$C40="Labour-related"),IF(Inputs!$GT40=$F$1,Inputs!FX40,$F40*N(CE40)),$F40*N(CE40)*avg_hrs)</f>
        <v>0</v>
      </c>
      <c r="FY40" s="232">
        <f>IF(OR($C40="Non-Labour",$C40="Labour-related"),IF(Inputs!$GT40=$F$1,Inputs!FY40,$F40*N(CF40)),$F40*N(CF40)*avg_hrs)</f>
        <v>0</v>
      </c>
      <c r="FZ40" s="232">
        <f>IF(OR($C40="Non-Labour",$C40="Labour-related"),IF(Inputs!$GT40=$F$1,Inputs!FZ40,$F40*N(CG40)),$F40*N(CG40)*avg_hrs)</f>
        <v>0</v>
      </c>
      <c r="GA40" s="232">
        <f>IF(OR($C40="Non-Labour",$C40="Labour-related"),IF(Inputs!$GT40=$F$1,Inputs!GA40,$F40*N(CH40)),$F40*N(CH40)*avg_hrs)</f>
        <v>0</v>
      </c>
      <c r="GB40" s="232">
        <f>IF(OR($C40="Non-Labour",$C40="Labour-related"),IF(Inputs!$GT40=$F$1,Inputs!GB40,$F40*N(CI40)),$F40*N(CI40)*avg_hrs)</f>
        <v>0</v>
      </c>
      <c r="GC40" s="232">
        <f>IF(OR($C40="Non-Labour",$C40="Labour-related"),IF(Inputs!$GT40=$F$1,Inputs!GC40,$F40*N(CJ40)),$F40*N(CJ40)*avg_hrs)</f>
        <v>0</v>
      </c>
      <c r="GD40" s="232">
        <f>IF(OR($C40="Non-Labour",$C40="Labour-related"),IF(Inputs!$GT40=$F$1,Inputs!GD40,$F40*N(CK40)),$F40*N(CK40)*avg_hrs)</f>
        <v>0</v>
      </c>
      <c r="GE40" s="232">
        <f>IF(OR($C40="Non-Labour",$C40="Labour-related"),IF(Inputs!$GT40=$F$1,Inputs!GE40,$F40*N(CL40)),$F40*N(CL40)*avg_hrs)</f>
        <v>0</v>
      </c>
      <c r="GF40" s="232">
        <f>IF(OR($C40="Non-Labour",$C40="Labour-related"),IF(Inputs!$GT40=$F$1,Inputs!GF40,$F40*N(CM40)),$F40*N(CM40)*avg_hrs)</f>
        <v>0</v>
      </c>
      <c r="GG40" s="232">
        <f>IF(OR($C40="Non-Labour",$C40="Labour-related"),IF(Inputs!$GT40=$F$1,Inputs!GG40,$F40*N(CN40)),$F40*N(CN40)*avg_hrs)</f>
        <v>0</v>
      </c>
      <c r="GH40" s="232">
        <f>IF(OR($C40="Non-Labour",$C40="Labour-related"),IF(Inputs!$GT40=$F$1,Inputs!GH40,$F40*N(CO40)),$F40*N(CO40)*avg_hrs)</f>
        <v>0</v>
      </c>
      <c r="GI40" s="232">
        <f>IF(OR($C40="Non-Labour",$C40="Labour-related"),IF(Inputs!$GT40=$F$1,Inputs!GI40,$F40*N(CP40)),$F40*N(CP40)*avg_hrs)</f>
        <v>0</v>
      </c>
      <c r="GJ40" s="232">
        <f>IF(OR($C40="Non-Labour",$C40="Labour-related"),IF(Inputs!$GT40=$F$1,Inputs!GJ40,$F40*N(CQ40)),$F40*N(CQ40)*avg_hrs)</f>
        <v>0</v>
      </c>
      <c r="GK40" s="232">
        <f>IF(OR($C40="Non-Labour",$C40="Labour-related"),IF(Inputs!$GT40=$F$1,Inputs!GK40,$F40*N(CR40)),$F40*N(CR40)*avg_hrs)</f>
        <v>0</v>
      </c>
      <c r="GL40" s="232">
        <f>IF(OR($C40="Non-Labour",$C40="Labour-related"),IF(Inputs!$GT40=$F$1,Inputs!GL40,$F40*N(CS40)),$F40*N(CS40)*avg_hrs)</f>
        <v>0</v>
      </c>
      <c r="GM40" s="232">
        <f>IF(OR($C40="Non-Labour",$C40="Labour-related"),IF(Inputs!$GT40=$F$1,Inputs!GM40,$F40*N(CT40)),$F40*N(CT40)*avg_hrs)</f>
        <v>0</v>
      </c>
      <c r="GN40" s="232">
        <f>IF(OR($C40="Non-Labour",$C40="Labour-related"),IF(Inputs!$GT40=$F$1,Inputs!GN40,$F40*N(CU40)),$F40*N(CU40)*avg_hrs)</f>
        <v>0</v>
      </c>
      <c r="GO40" s="232">
        <f>IF(OR($C40="Non-Labour",$C40="Labour-related"),IF(Inputs!$GT40=$F$1,Inputs!GO40,$F40*N(CV40)),$F40*N(CV40)*avg_hrs)</f>
        <v>0</v>
      </c>
      <c r="GP40" s="232">
        <f>IF(OR($C40="Non-Labour",$C40="Labour-related"),IF(Inputs!$GT40=$F$1,Inputs!GP40,$F40*N(CW40)),$F40*N(CW40)*avg_hrs)</f>
        <v>0</v>
      </c>
      <c r="GQ40" s="232">
        <f>IF(OR($C40="Non-Labour",$C40="Labour-related"),IF(Inputs!$GT40=$F$1,Inputs!GQ40,$F40*N(CX40)),$F40*N(CX40)*avg_hrs)</f>
        <v>0</v>
      </c>
      <c r="GR40" s="232">
        <f>IF(OR($C40="Non-Labour",$C40="Labour-related"),IF(Inputs!$GT40=$F$1,Inputs!GR40,$F40*N(CY40)),$F40*N(CY40)*avg_hrs)</f>
        <v>0</v>
      </c>
      <c r="GT40" s="120" t="s">
        <v>207</v>
      </c>
      <c r="GU40" s="272"/>
      <c r="GV40" s="272"/>
      <c r="GW40" s="272"/>
      <c r="GX40" s="232">
        <f t="shared" si="7"/>
        <v>0</v>
      </c>
      <c r="GY40" s="232">
        <f t="shared" si="7"/>
        <v>84110.801400735421</v>
      </c>
      <c r="GZ40" s="232">
        <f t="shared" si="7"/>
        <v>49064.634150429018</v>
      </c>
      <c r="HA40" s="232">
        <f t="shared" si="6"/>
        <v>0</v>
      </c>
      <c r="HB40" s="232">
        <f t="shared" si="8"/>
        <v>0</v>
      </c>
      <c r="HC40" s="232">
        <f t="shared" si="8"/>
        <v>0</v>
      </c>
      <c r="HD40" s="232">
        <f t="shared" si="8"/>
        <v>0</v>
      </c>
      <c r="HE40" s="232">
        <f t="shared" si="8"/>
        <v>0</v>
      </c>
      <c r="HF40" s="232">
        <f t="shared" si="5"/>
        <v>133175.43555116444</v>
      </c>
    </row>
    <row r="41" spans="1:214" hidden="1" x14ac:dyDescent="0.2">
      <c r="A41" s="120" t="str">
        <f>Inputs!A41</f>
        <v>Network Operations</v>
      </c>
      <c r="B41" s="120" t="str">
        <f>Inputs!B41</f>
        <v xml:space="preserve">SCADA Engineer (sustenance) </v>
      </c>
      <c r="C41" s="120" t="str">
        <f>Inputs!C41</f>
        <v>Internal Labour</v>
      </c>
      <c r="D41" s="120" t="str">
        <f>Inputs!D41</f>
        <v>SCADA Dual Homing</v>
      </c>
      <c r="E41" s="120" t="str">
        <f>Inputs!E41</f>
        <v>IT Support Analyst - Senior (IT Service Mgmt)</v>
      </c>
      <c r="F41" s="259">
        <f>IF(Inputs!$GT41=$F$1,Inputs!F41,
CHOOSE(MATCH(Inputs!$GT41,'Key assumptions'!$E$117:$E$119,0),'Key assumptions'!$H$117,'Key assumptions'!$H$118,'Key assumptions'!$H$119)*Inputs!F41)</f>
        <v>275.33303021406721</v>
      </c>
      <c r="G41" s="259">
        <f>IF(Inputs!$GT41=$F$1,Inputs!G41,
CHOOSE(MATCH(Inputs!$GT41,'Key assumptions'!$E$117:$E$119,0),'Key assumptions'!$H$117,'Key assumptions'!$H$118,'Key assumptions'!$H$119)*Inputs!G41)</f>
        <v>0</v>
      </c>
      <c r="H41" s="231">
        <f>Inputs!H41</f>
        <v>0</v>
      </c>
      <c r="I41" s="231">
        <f>Inputs!I41</f>
        <v>0</v>
      </c>
      <c r="J41" s="231">
        <f>Inputs!J41</f>
        <v>0</v>
      </c>
      <c r="K41" s="231">
        <f>Inputs!K41</f>
        <v>0</v>
      </c>
      <c r="L41" s="231">
        <f>Inputs!L41</f>
        <v>0</v>
      </c>
      <c r="M41" s="231">
        <f>Inputs!M41</f>
        <v>0</v>
      </c>
      <c r="N41" s="231">
        <f>Inputs!N41</f>
        <v>0</v>
      </c>
      <c r="O41" s="231">
        <f>Inputs!O41</f>
        <v>0</v>
      </c>
      <c r="P41" s="231">
        <f>Inputs!P41</f>
        <v>0</v>
      </c>
      <c r="Q41" s="231">
        <f>Inputs!Q41</f>
        <v>0</v>
      </c>
      <c r="R41" s="231">
        <f>Inputs!R41</f>
        <v>0</v>
      </c>
      <c r="S41" s="231">
        <f>Inputs!S41</f>
        <v>0</v>
      </c>
      <c r="T41" s="231">
        <f>Inputs!T41</f>
        <v>5.5523423944476583E-2</v>
      </c>
      <c r="U41" s="231">
        <f>Inputs!U41</f>
        <v>5.5523423944476583E-2</v>
      </c>
      <c r="V41" s="231">
        <f>Inputs!V41</f>
        <v>5.5523423944476583E-2</v>
      </c>
      <c r="W41" s="231">
        <f>Inputs!W41</f>
        <v>5.5523423944476583E-2</v>
      </c>
      <c r="X41" s="231">
        <f>Inputs!X41</f>
        <v>5.5523423944476583E-2</v>
      </c>
      <c r="Y41" s="231">
        <f>Inputs!Y41</f>
        <v>5.5523423944476583E-2</v>
      </c>
      <c r="Z41" s="231">
        <f>Inputs!Z41</f>
        <v>5.5523423944476583E-2</v>
      </c>
      <c r="AA41" s="231">
        <f>Inputs!AA41</f>
        <v>5.5523423944476583E-2</v>
      </c>
      <c r="AB41" s="231">
        <f>Inputs!AB41</f>
        <v>5.5523423944476583E-2</v>
      </c>
      <c r="AC41" s="231">
        <f>Inputs!AC41</f>
        <v>5.5523423944476583E-2</v>
      </c>
      <c r="AD41" s="231">
        <f>Inputs!AD41</f>
        <v>5.5523423944476583E-2</v>
      </c>
      <c r="AE41" s="231">
        <f>Inputs!AE41</f>
        <v>5.5523423944476583E-2</v>
      </c>
      <c r="AF41" s="231">
        <f>Inputs!AF41</f>
        <v>3.2388663967611336E-2</v>
      </c>
      <c r="AG41" s="231">
        <f>Inputs!AG41</f>
        <v>3.2388663967611336E-2</v>
      </c>
      <c r="AH41" s="231">
        <f>Inputs!AH41</f>
        <v>3.2388663967611336E-2</v>
      </c>
      <c r="AI41" s="231">
        <f>Inputs!AI41</f>
        <v>3.2388663967611336E-2</v>
      </c>
      <c r="AJ41" s="231">
        <f>Inputs!AJ41</f>
        <v>3.2388663967611336E-2</v>
      </c>
      <c r="AK41" s="231">
        <f>Inputs!AK41</f>
        <v>3.2388663967611336E-2</v>
      </c>
      <c r="AL41" s="231">
        <f>Inputs!AL41</f>
        <v>3.2388663967611336E-2</v>
      </c>
      <c r="AM41" s="231">
        <f>Inputs!AM41</f>
        <v>3.2388663967611336E-2</v>
      </c>
      <c r="AN41" s="231">
        <f>Inputs!AN41</f>
        <v>3.2388663967611336E-2</v>
      </c>
      <c r="AO41" s="231">
        <f>Inputs!AO41</f>
        <v>3.2388663967611336E-2</v>
      </c>
      <c r="AP41" s="231">
        <f>Inputs!AP41</f>
        <v>3.2388663967611336E-2</v>
      </c>
      <c r="AQ41" s="231">
        <f>Inputs!AQ41</f>
        <v>3.2388663967611336E-2</v>
      </c>
      <c r="AR41" s="231">
        <f>Inputs!AR41</f>
        <v>0</v>
      </c>
      <c r="AS41" s="231">
        <f>Inputs!AS41</f>
        <v>0</v>
      </c>
      <c r="AT41" s="231">
        <f>Inputs!AT41</f>
        <v>0</v>
      </c>
      <c r="AU41" s="231">
        <f>Inputs!AU41</f>
        <v>0</v>
      </c>
      <c r="AV41" s="231">
        <f>Inputs!AV41</f>
        <v>0</v>
      </c>
      <c r="AW41" s="231">
        <f>Inputs!AW41</f>
        <v>0</v>
      </c>
      <c r="AX41" s="231">
        <f>Inputs!AX41</f>
        <v>0</v>
      </c>
      <c r="AY41" s="231">
        <f>Inputs!AY41</f>
        <v>0</v>
      </c>
      <c r="AZ41" s="231">
        <f>Inputs!AZ41</f>
        <v>0</v>
      </c>
      <c r="BA41" s="231">
        <f>Inputs!BA41</f>
        <v>0</v>
      </c>
      <c r="BB41" s="231">
        <f>Inputs!BB41</f>
        <v>0</v>
      </c>
      <c r="BC41" s="231">
        <f>Inputs!BC41</f>
        <v>0</v>
      </c>
      <c r="BD41" s="231">
        <f>Inputs!BD41</f>
        <v>0</v>
      </c>
      <c r="BE41" s="231">
        <f>Inputs!BE41</f>
        <v>0</v>
      </c>
      <c r="BF41" s="231">
        <f>Inputs!BF41</f>
        <v>0</v>
      </c>
      <c r="BG41" s="231">
        <f>Inputs!BG41</f>
        <v>0</v>
      </c>
      <c r="BH41" s="231">
        <f>Inputs!BH41</f>
        <v>0</v>
      </c>
      <c r="BI41" s="231">
        <f>Inputs!BI41</f>
        <v>0</v>
      </c>
      <c r="BJ41" s="231">
        <f>Inputs!BJ41</f>
        <v>0</v>
      </c>
      <c r="BK41" s="231">
        <f>Inputs!BK41</f>
        <v>0</v>
      </c>
      <c r="BL41" s="231">
        <f>Inputs!BL41</f>
        <v>0</v>
      </c>
      <c r="BM41" s="231">
        <f>Inputs!BM41</f>
        <v>0</v>
      </c>
      <c r="BN41" s="231">
        <f>Inputs!BN41</f>
        <v>0</v>
      </c>
      <c r="BO41" s="231">
        <f>Inputs!BO41</f>
        <v>0</v>
      </c>
      <c r="BP41" s="231">
        <f>Inputs!BP41</f>
        <v>0</v>
      </c>
      <c r="BQ41" s="231">
        <f>Inputs!BQ41</f>
        <v>0</v>
      </c>
      <c r="BR41" s="231">
        <f>Inputs!BR41</f>
        <v>0</v>
      </c>
      <c r="BS41" s="231">
        <f>Inputs!BS41</f>
        <v>0</v>
      </c>
      <c r="BT41" s="231">
        <f>Inputs!BT41</f>
        <v>0</v>
      </c>
      <c r="BU41" s="231">
        <f>Inputs!BU41</f>
        <v>0</v>
      </c>
      <c r="BV41" s="231">
        <f>Inputs!BV41</f>
        <v>0</v>
      </c>
      <c r="BW41" s="231">
        <f>Inputs!BW41</f>
        <v>0</v>
      </c>
      <c r="BX41" s="231">
        <f>Inputs!BX41</f>
        <v>0</v>
      </c>
      <c r="BY41" s="231">
        <f>Inputs!BY41</f>
        <v>0</v>
      </c>
      <c r="BZ41" s="231">
        <f>Inputs!BZ41</f>
        <v>0</v>
      </c>
      <c r="CA41" s="231">
        <f>Inputs!CA41</f>
        <v>0</v>
      </c>
      <c r="CB41" s="231">
        <f>Inputs!CB41</f>
        <v>0</v>
      </c>
      <c r="CC41" s="231">
        <f>Inputs!CC41</f>
        <v>0</v>
      </c>
      <c r="CD41" s="231">
        <f>Inputs!CD41</f>
        <v>0</v>
      </c>
      <c r="CE41" s="231">
        <f>Inputs!CE41</f>
        <v>0</v>
      </c>
      <c r="CF41" s="231">
        <f>Inputs!CF41</f>
        <v>0</v>
      </c>
      <c r="CG41" s="231">
        <f>Inputs!CG41</f>
        <v>0</v>
      </c>
      <c r="CH41" s="231">
        <f>Inputs!CH41</f>
        <v>0</v>
      </c>
      <c r="CI41" s="231">
        <f>Inputs!CI41</f>
        <v>0</v>
      </c>
      <c r="CJ41" s="231">
        <f>Inputs!CJ41</f>
        <v>0</v>
      </c>
      <c r="CK41" s="231">
        <f>Inputs!CK41</f>
        <v>0</v>
      </c>
      <c r="CL41" s="231">
        <f>Inputs!CL41</f>
        <v>0</v>
      </c>
      <c r="CM41" s="231">
        <f>Inputs!CM41</f>
        <v>0</v>
      </c>
      <c r="CN41" s="231">
        <f>Inputs!CN41</f>
        <v>0</v>
      </c>
      <c r="CO41" s="231">
        <f>Inputs!CO41</f>
        <v>0</v>
      </c>
      <c r="CP41" s="231">
        <f>Inputs!CP41</f>
        <v>0</v>
      </c>
      <c r="CQ41" s="231">
        <f>Inputs!CQ41</f>
        <v>0</v>
      </c>
      <c r="CR41" s="231">
        <f>Inputs!CR41</f>
        <v>0</v>
      </c>
      <c r="CS41" s="231">
        <f>Inputs!CS41</f>
        <v>0</v>
      </c>
      <c r="CT41" s="231">
        <f>Inputs!CT41</f>
        <v>0</v>
      </c>
      <c r="CU41" s="231">
        <f>Inputs!CU41</f>
        <v>0</v>
      </c>
      <c r="CV41" s="231">
        <f>Inputs!CV41</f>
        <v>0</v>
      </c>
      <c r="CW41" s="231">
        <f>Inputs!CW41</f>
        <v>0</v>
      </c>
      <c r="CX41" s="231">
        <f>Inputs!CX41</f>
        <v>0</v>
      </c>
      <c r="CY41" s="231">
        <f>Inputs!CY41</f>
        <v>0</v>
      </c>
      <c r="DA41" s="232">
        <f>IF(OR($C41="Non-Labour",$C41="Labour-related"),IF(Inputs!$GT41=$F$1,Inputs!DA41,$F41*N(H41)),$F41*N(H41)*avg_hrs)</f>
        <v>0</v>
      </c>
      <c r="DB41" s="232">
        <f>IF(OR($C41="Non-Labour",$C41="Labour-related"),IF(Inputs!$GT41=$F$1,Inputs!DB41,$F41*N(I41)),$F41*N(I41)*avg_hrs)</f>
        <v>0</v>
      </c>
      <c r="DC41" s="232">
        <f>IF(OR($C41="Non-Labour",$C41="Labour-related"),IF(Inputs!$GT41=$F$1,Inputs!DC41,$F41*N(J41)),$F41*N(J41)*avg_hrs)</f>
        <v>0</v>
      </c>
      <c r="DD41" s="232">
        <f>IF(OR($C41="Non-Labour",$C41="Labour-related"),IF(Inputs!$GT41=$F$1,Inputs!DD41,$F41*N(K41)),$F41*N(K41)*avg_hrs)</f>
        <v>0</v>
      </c>
      <c r="DE41" s="232">
        <f>IF(OR($C41="Non-Labour",$C41="Labour-related"),IF(Inputs!$GT41=$F$1,Inputs!DE41,$F41*N(L41)),$F41*N(L41)*avg_hrs)</f>
        <v>0</v>
      </c>
      <c r="DF41" s="232">
        <f>IF(OR($C41="Non-Labour",$C41="Labour-related"),IF(Inputs!$GT41=$F$1,Inputs!DF41,$F41*N(M41)),$F41*N(M41)*avg_hrs)</f>
        <v>0</v>
      </c>
      <c r="DG41" s="232">
        <f>IF(OR($C41="Non-Labour",$C41="Labour-related"),IF(Inputs!$GT41=$F$1,Inputs!DG41,$F41*N(N41)),$F41*N(N41)*avg_hrs)</f>
        <v>0</v>
      </c>
      <c r="DH41" s="232">
        <f>IF(OR($C41="Non-Labour",$C41="Labour-related"),IF(Inputs!$GT41=$F$1,Inputs!DH41,$F41*N(O41)),$F41*N(O41)*avg_hrs)</f>
        <v>0</v>
      </c>
      <c r="DI41" s="232">
        <f>IF(OR($C41="Non-Labour",$C41="Labour-related"),IF(Inputs!$GT41=$F$1,Inputs!DI41,$F41*N(P41)),$F41*N(P41)*avg_hrs)</f>
        <v>0</v>
      </c>
      <c r="DJ41" s="232">
        <f>IF(OR($C41="Non-Labour",$C41="Labour-related"),IF(Inputs!$GT41=$F$1,Inputs!DJ41,$F41*N(Q41)),$F41*N(Q41)*avg_hrs)</f>
        <v>0</v>
      </c>
      <c r="DK41" s="232">
        <f>IF(OR($C41="Non-Labour",$C41="Labour-related"),IF(Inputs!$GT41=$F$1,Inputs!DK41,$F41*N(R41)),$F41*N(R41)*avg_hrs)</f>
        <v>0</v>
      </c>
      <c r="DL41" s="232">
        <f>IF(OR($C41="Non-Labour",$C41="Labour-related"),IF(Inputs!$GT41=$F$1,Inputs!DL41,$F41*N(S41)),$F41*N(S41)*avg_hrs)</f>
        <v>0</v>
      </c>
      <c r="DM41" s="232">
        <f>IF(OR($C41="Non-Labour",$C41="Labour-related"),IF(Inputs!$GT41=$F$1,Inputs!DM41,$F41*N(T41)),$F41*N(T41)*avg_hrs)</f>
        <v>2293.1148843739552</v>
      </c>
      <c r="DN41" s="232">
        <f>IF(OR($C41="Non-Labour",$C41="Labour-related"),IF(Inputs!$GT41=$F$1,Inputs!DN41,$F41*N(U41)),$F41*N(U41)*avg_hrs)</f>
        <v>2293.1148843739552</v>
      </c>
      <c r="DO41" s="232">
        <f>IF(OR($C41="Non-Labour",$C41="Labour-related"),IF(Inputs!$GT41=$F$1,Inputs!DO41,$F41*N(V41)),$F41*N(V41)*avg_hrs)</f>
        <v>2293.1148843739552</v>
      </c>
      <c r="DP41" s="232">
        <f>IF(OR($C41="Non-Labour",$C41="Labour-related"),IF(Inputs!$GT41=$F$1,Inputs!DP41,$F41*N(W41)),$F41*N(W41)*avg_hrs)</f>
        <v>2293.1148843739552</v>
      </c>
      <c r="DQ41" s="232">
        <f>IF(OR($C41="Non-Labour",$C41="Labour-related"),IF(Inputs!$GT41=$F$1,Inputs!DQ41,$F41*N(X41)),$F41*N(X41)*avg_hrs)</f>
        <v>2293.1148843739552</v>
      </c>
      <c r="DR41" s="232">
        <f>IF(OR($C41="Non-Labour",$C41="Labour-related"),IF(Inputs!$GT41=$F$1,Inputs!DR41,$F41*N(Y41)),$F41*N(Y41)*avg_hrs)</f>
        <v>2293.1148843739552</v>
      </c>
      <c r="DS41" s="232">
        <f>IF(OR($C41="Non-Labour",$C41="Labour-related"),IF(Inputs!$GT41=$F$1,Inputs!DS41,$F41*N(Z41)),$F41*N(Z41)*avg_hrs)</f>
        <v>2293.1148843739552</v>
      </c>
      <c r="DT41" s="232">
        <f>IF(OR($C41="Non-Labour",$C41="Labour-related"),IF(Inputs!$GT41=$F$1,Inputs!DT41,$F41*N(AA41)),$F41*N(AA41)*avg_hrs)</f>
        <v>2293.1148843739552</v>
      </c>
      <c r="DU41" s="232">
        <f>IF(OR($C41="Non-Labour",$C41="Labour-related"),IF(Inputs!$GT41=$F$1,Inputs!DU41,$F41*N(AB41)),$F41*N(AB41)*avg_hrs)</f>
        <v>2293.1148843739552</v>
      </c>
      <c r="DV41" s="232">
        <f>IF(OR($C41="Non-Labour",$C41="Labour-related"),IF(Inputs!$GT41=$F$1,Inputs!DV41,$F41*N(AC41)),$F41*N(AC41)*avg_hrs)</f>
        <v>2293.1148843739552</v>
      </c>
      <c r="DW41" s="232">
        <f>IF(OR($C41="Non-Labour",$C41="Labour-related"),IF(Inputs!$GT41=$F$1,Inputs!DW41,$F41*N(AD41)),$F41*N(AD41)*avg_hrs)</f>
        <v>2293.1148843739552</v>
      </c>
      <c r="DX41" s="232">
        <f>IF(OR($C41="Non-Labour",$C41="Labour-related"),IF(Inputs!$GT41=$F$1,Inputs!DX41,$F41*N(AE41)),$F41*N(AE41)*avg_hrs)</f>
        <v>2293.1148843739552</v>
      </c>
      <c r="DY41" s="232">
        <f>IF(OR($C41="Non-Labour",$C41="Labour-related"),IF(Inputs!$GT41=$F$1,Inputs!DY41,$F41*N(AF41)),$F41*N(AF41)*avg_hrs)</f>
        <v>1337.6503492181403</v>
      </c>
      <c r="DZ41" s="232">
        <f>IF(OR($C41="Non-Labour",$C41="Labour-related"),IF(Inputs!$GT41=$F$1,Inputs!DZ41,$F41*N(AG41)),$F41*N(AG41)*avg_hrs)</f>
        <v>1337.6503492181403</v>
      </c>
      <c r="EA41" s="232">
        <f>IF(OR($C41="Non-Labour",$C41="Labour-related"),IF(Inputs!$GT41=$F$1,Inputs!EA41,$F41*N(AH41)),$F41*N(AH41)*avg_hrs)</f>
        <v>1337.6503492181403</v>
      </c>
      <c r="EB41" s="232">
        <f>IF(OR($C41="Non-Labour",$C41="Labour-related"),IF(Inputs!$GT41=$F$1,Inputs!EB41,$F41*N(AI41)),$F41*N(AI41)*avg_hrs)</f>
        <v>1337.6503492181403</v>
      </c>
      <c r="EC41" s="232">
        <f>IF(OR($C41="Non-Labour",$C41="Labour-related"),IF(Inputs!$GT41=$F$1,Inputs!EC41,$F41*N(AJ41)),$F41*N(AJ41)*avg_hrs)</f>
        <v>1337.6503492181403</v>
      </c>
      <c r="ED41" s="232">
        <f>IF(OR($C41="Non-Labour",$C41="Labour-related"),IF(Inputs!$GT41=$F$1,Inputs!ED41,$F41*N(AK41)),$F41*N(AK41)*avg_hrs)</f>
        <v>1337.6503492181403</v>
      </c>
      <c r="EE41" s="232">
        <f>IF(OR($C41="Non-Labour",$C41="Labour-related"),IF(Inputs!$GT41=$F$1,Inputs!EE41,$F41*N(AL41)),$F41*N(AL41)*avg_hrs)</f>
        <v>1337.6503492181403</v>
      </c>
      <c r="EF41" s="232">
        <f>IF(OR($C41="Non-Labour",$C41="Labour-related"),IF(Inputs!$GT41=$F$1,Inputs!EF41,$F41*N(AM41)),$F41*N(AM41)*avg_hrs)</f>
        <v>1337.6503492181403</v>
      </c>
      <c r="EG41" s="232">
        <f>IF(OR($C41="Non-Labour",$C41="Labour-related"),IF(Inputs!$GT41=$F$1,Inputs!EG41,$F41*N(AN41)),$F41*N(AN41)*avg_hrs)</f>
        <v>1337.6503492181403</v>
      </c>
      <c r="EH41" s="232">
        <f>IF(OR($C41="Non-Labour",$C41="Labour-related"),IF(Inputs!$GT41=$F$1,Inputs!EH41,$F41*N(AO41)),$F41*N(AO41)*avg_hrs)</f>
        <v>1337.6503492181403</v>
      </c>
      <c r="EI41" s="232">
        <f>IF(OR($C41="Non-Labour",$C41="Labour-related"),IF(Inputs!$GT41=$F$1,Inputs!EI41,$F41*N(AP41)),$F41*N(AP41)*avg_hrs)</f>
        <v>1337.6503492181403</v>
      </c>
      <c r="EJ41" s="232">
        <f>IF(OR($C41="Non-Labour",$C41="Labour-related"),IF(Inputs!$GT41=$F$1,Inputs!EJ41,$F41*N(AQ41)),$F41*N(AQ41)*avg_hrs)</f>
        <v>1337.6503492181403</v>
      </c>
      <c r="EK41" s="232">
        <f>IF(OR($C41="Non-Labour",$C41="Labour-related"),IF(Inputs!$GT41=$F$1,Inputs!EK41,$F41*N(AR41)),$F41*N(AR41)*avg_hrs)</f>
        <v>0</v>
      </c>
      <c r="EL41" s="232">
        <f>IF(OR($C41="Non-Labour",$C41="Labour-related"),IF(Inputs!$GT41=$F$1,Inputs!EL41,$F41*N(AS41)),$F41*N(AS41)*avg_hrs)</f>
        <v>0</v>
      </c>
      <c r="EM41" s="232">
        <f>IF(OR($C41="Non-Labour",$C41="Labour-related"),IF(Inputs!$GT41=$F$1,Inputs!EM41,$F41*N(AT41)),$F41*N(AT41)*avg_hrs)</f>
        <v>0</v>
      </c>
      <c r="EN41" s="232">
        <f>IF(OR($C41="Non-Labour",$C41="Labour-related"),IF(Inputs!$GT41=$F$1,Inputs!EN41,$F41*N(AU41)),$F41*N(AU41)*avg_hrs)</f>
        <v>0</v>
      </c>
      <c r="EO41" s="232">
        <f>IF(OR($C41="Non-Labour",$C41="Labour-related"),IF(Inputs!$GT41=$F$1,Inputs!EO41,$F41*N(AV41)),$F41*N(AV41)*avg_hrs)</f>
        <v>0</v>
      </c>
      <c r="EP41" s="232">
        <f>IF(OR($C41="Non-Labour",$C41="Labour-related"),IF(Inputs!$GT41=$F$1,Inputs!EP41,$F41*N(AW41)),$F41*N(AW41)*avg_hrs)</f>
        <v>0</v>
      </c>
      <c r="EQ41" s="232">
        <f>IF(OR($C41="Non-Labour",$C41="Labour-related"),IF(Inputs!$GT41=$F$1,Inputs!EQ41,$F41*N(AX41)),$F41*N(AX41)*avg_hrs)</f>
        <v>0</v>
      </c>
      <c r="ER41" s="232">
        <f>IF(OR($C41="Non-Labour",$C41="Labour-related"),IF(Inputs!$GT41=$F$1,Inputs!ER41,$F41*N(AY41)),$F41*N(AY41)*avg_hrs)</f>
        <v>0</v>
      </c>
      <c r="ES41" s="232">
        <f>IF(OR($C41="Non-Labour",$C41="Labour-related"),IF(Inputs!$GT41=$F$1,Inputs!ES41,$F41*N(AZ41)),$F41*N(AZ41)*avg_hrs)</f>
        <v>0</v>
      </c>
      <c r="ET41" s="232">
        <f>IF(OR($C41="Non-Labour",$C41="Labour-related"),IF(Inputs!$GT41=$F$1,Inputs!ET41,$F41*N(BA41)),$F41*N(BA41)*avg_hrs)</f>
        <v>0</v>
      </c>
      <c r="EU41" s="232">
        <f>IF(OR($C41="Non-Labour",$C41="Labour-related"),IF(Inputs!$GT41=$F$1,Inputs!EU41,$F41*N(BB41)),$F41*N(BB41)*avg_hrs)</f>
        <v>0</v>
      </c>
      <c r="EV41" s="232">
        <f>IF(OR($C41="Non-Labour",$C41="Labour-related"),IF(Inputs!$GT41=$F$1,Inputs!EV41,$F41*N(BC41)),$F41*N(BC41)*avg_hrs)</f>
        <v>0</v>
      </c>
      <c r="EW41" s="232">
        <f>IF(OR($C41="Non-Labour",$C41="Labour-related"),IF(Inputs!$GT41=$F$1,Inputs!EW41,$F41*N(BD41)),$F41*N(BD41)*avg_hrs)</f>
        <v>0</v>
      </c>
      <c r="EX41" s="232">
        <f>IF(OR($C41="Non-Labour",$C41="Labour-related"),IF(Inputs!$GT41=$F$1,Inputs!EX41,$F41*N(BE41)),$F41*N(BE41)*avg_hrs)</f>
        <v>0</v>
      </c>
      <c r="EY41" s="232">
        <f>IF(OR($C41="Non-Labour",$C41="Labour-related"),IF(Inputs!$GT41=$F$1,Inputs!EY41,$F41*N(BF41)),$F41*N(BF41)*avg_hrs)</f>
        <v>0</v>
      </c>
      <c r="EZ41" s="232">
        <f>IF(OR($C41="Non-Labour",$C41="Labour-related"),IF(Inputs!$GT41=$F$1,Inputs!EZ41,$F41*N(BG41)),$F41*N(BG41)*avg_hrs)</f>
        <v>0</v>
      </c>
      <c r="FA41" s="232">
        <f>IF(OR($C41="Non-Labour",$C41="Labour-related"),IF(Inputs!$GT41=$F$1,Inputs!FA41,$F41*N(BH41)),$F41*N(BH41)*avg_hrs)</f>
        <v>0</v>
      </c>
      <c r="FB41" s="232">
        <f>IF(OR($C41="Non-Labour",$C41="Labour-related"),IF(Inputs!$GT41=$F$1,Inputs!FB41,$F41*N(BI41)),$F41*N(BI41)*avg_hrs)</f>
        <v>0</v>
      </c>
      <c r="FC41" s="232">
        <f>IF(OR($C41="Non-Labour",$C41="Labour-related"),IF(Inputs!$GT41=$F$1,Inputs!FC41,$F41*N(BJ41)),$F41*N(BJ41)*avg_hrs)</f>
        <v>0</v>
      </c>
      <c r="FD41" s="232">
        <f>IF(OR($C41="Non-Labour",$C41="Labour-related"),IF(Inputs!$GT41=$F$1,Inputs!FD41,$F41*N(BK41)),$F41*N(BK41)*avg_hrs)</f>
        <v>0</v>
      </c>
      <c r="FE41" s="232">
        <f>IF(OR($C41="Non-Labour",$C41="Labour-related"),IF(Inputs!$GT41=$F$1,Inputs!FE41,$F41*N(BL41)),$F41*N(BL41)*avg_hrs)</f>
        <v>0</v>
      </c>
      <c r="FF41" s="232">
        <f>IF(OR($C41="Non-Labour",$C41="Labour-related"),IF(Inputs!$GT41=$F$1,Inputs!FF41,$F41*N(BM41)),$F41*N(BM41)*avg_hrs)</f>
        <v>0</v>
      </c>
      <c r="FG41" s="232">
        <f>IF(OR($C41="Non-Labour",$C41="Labour-related"),IF(Inputs!$GT41=$F$1,Inputs!FG41,$F41*N(BN41)),$F41*N(BN41)*avg_hrs)</f>
        <v>0</v>
      </c>
      <c r="FH41" s="232">
        <f>IF(OR($C41="Non-Labour",$C41="Labour-related"),IF(Inputs!$GT41=$F$1,Inputs!FH41,$F41*N(BO41)),$F41*N(BO41)*avg_hrs)</f>
        <v>0</v>
      </c>
      <c r="FI41" s="232">
        <f>IF(OR($C41="Non-Labour",$C41="Labour-related"),IF(Inputs!$GT41=$F$1,Inputs!FI41,$F41*N(BP41)),$F41*N(BP41)*avg_hrs)</f>
        <v>0</v>
      </c>
      <c r="FJ41" s="232">
        <f>IF(OR($C41="Non-Labour",$C41="Labour-related"),IF(Inputs!$GT41=$F$1,Inputs!FJ41,$F41*N(BQ41)),$F41*N(BQ41)*avg_hrs)</f>
        <v>0</v>
      </c>
      <c r="FK41" s="232">
        <f>IF(OR($C41="Non-Labour",$C41="Labour-related"),IF(Inputs!$GT41=$F$1,Inputs!FK41,$F41*N(BR41)),$F41*N(BR41)*avg_hrs)</f>
        <v>0</v>
      </c>
      <c r="FL41" s="232">
        <f>IF(OR($C41="Non-Labour",$C41="Labour-related"),IF(Inputs!$GT41=$F$1,Inputs!FL41,$F41*N(BS41)),$F41*N(BS41)*avg_hrs)</f>
        <v>0</v>
      </c>
      <c r="FM41" s="232">
        <f>IF(OR($C41="Non-Labour",$C41="Labour-related"),IF(Inputs!$GT41=$F$1,Inputs!FM41,$F41*N(BT41)),$F41*N(BT41)*avg_hrs)</f>
        <v>0</v>
      </c>
      <c r="FN41" s="232">
        <f>IF(OR($C41="Non-Labour",$C41="Labour-related"),IF(Inputs!$GT41=$F$1,Inputs!FN41,$F41*N(BU41)),$F41*N(BU41)*avg_hrs)</f>
        <v>0</v>
      </c>
      <c r="FO41" s="232">
        <f>IF(OR($C41="Non-Labour",$C41="Labour-related"),IF(Inputs!$GT41=$F$1,Inputs!FO41,$F41*N(BV41)),$F41*N(BV41)*avg_hrs)</f>
        <v>0</v>
      </c>
      <c r="FP41" s="232">
        <f>IF(OR($C41="Non-Labour",$C41="Labour-related"),IF(Inputs!$GT41=$F$1,Inputs!FP41,$F41*N(BW41)),$F41*N(BW41)*avg_hrs)</f>
        <v>0</v>
      </c>
      <c r="FQ41" s="232">
        <f>IF(OR($C41="Non-Labour",$C41="Labour-related"),IF(Inputs!$GT41=$F$1,Inputs!FQ41,$F41*N(BX41)),$F41*N(BX41)*avg_hrs)</f>
        <v>0</v>
      </c>
      <c r="FR41" s="232">
        <f>IF(OR($C41="Non-Labour",$C41="Labour-related"),IF(Inputs!$GT41=$F$1,Inputs!FR41,$F41*N(BY41)),$F41*N(BY41)*avg_hrs)</f>
        <v>0</v>
      </c>
      <c r="FS41" s="232">
        <f>IF(OR($C41="Non-Labour",$C41="Labour-related"),IF(Inputs!$GT41=$F$1,Inputs!FS41,$F41*N(BZ41)),$F41*N(BZ41)*avg_hrs)</f>
        <v>0</v>
      </c>
      <c r="FT41" s="232">
        <f>IF(OR($C41="Non-Labour",$C41="Labour-related"),IF(Inputs!$GT41=$F$1,Inputs!FT41,$F41*N(CA41)),$F41*N(CA41)*avg_hrs)</f>
        <v>0</v>
      </c>
      <c r="FU41" s="232">
        <f>IF(OR($C41="Non-Labour",$C41="Labour-related"),IF(Inputs!$GT41=$F$1,Inputs!FU41,$F41*N(CB41)),$F41*N(CB41)*avg_hrs)</f>
        <v>0</v>
      </c>
      <c r="FV41" s="232">
        <f>IF(OR($C41="Non-Labour",$C41="Labour-related"),IF(Inputs!$GT41=$F$1,Inputs!FV41,$F41*N(CC41)),$F41*N(CC41)*avg_hrs)</f>
        <v>0</v>
      </c>
      <c r="FW41" s="232">
        <f>IF(OR($C41="Non-Labour",$C41="Labour-related"),IF(Inputs!$GT41=$F$1,Inputs!FW41,$F41*N(CD41)),$F41*N(CD41)*avg_hrs)</f>
        <v>0</v>
      </c>
      <c r="FX41" s="232">
        <f>IF(OR($C41="Non-Labour",$C41="Labour-related"),IF(Inputs!$GT41=$F$1,Inputs!FX41,$F41*N(CE41)),$F41*N(CE41)*avg_hrs)</f>
        <v>0</v>
      </c>
      <c r="FY41" s="232">
        <f>IF(OR($C41="Non-Labour",$C41="Labour-related"),IF(Inputs!$GT41=$F$1,Inputs!FY41,$F41*N(CF41)),$F41*N(CF41)*avg_hrs)</f>
        <v>0</v>
      </c>
      <c r="FZ41" s="232">
        <f>IF(OR($C41="Non-Labour",$C41="Labour-related"),IF(Inputs!$GT41=$F$1,Inputs!FZ41,$F41*N(CG41)),$F41*N(CG41)*avg_hrs)</f>
        <v>0</v>
      </c>
      <c r="GA41" s="232">
        <f>IF(OR($C41="Non-Labour",$C41="Labour-related"),IF(Inputs!$GT41=$F$1,Inputs!GA41,$F41*N(CH41)),$F41*N(CH41)*avg_hrs)</f>
        <v>0</v>
      </c>
      <c r="GB41" s="232">
        <f>IF(OR($C41="Non-Labour",$C41="Labour-related"),IF(Inputs!$GT41=$F$1,Inputs!GB41,$F41*N(CI41)),$F41*N(CI41)*avg_hrs)</f>
        <v>0</v>
      </c>
      <c r="GC41" s="232">
        <f>IF(OR($C41="Non-Labour",$C41="Labour-related"),IF(Inputs!$GT41=$F$1,Inputs!GC41,$F41*N(CJ41)),$F41*N(CJ41)*avg_hrs)</f>
        <v>0</v>
      </c>
      <c r="GD41" s="232">
        <f>IF(OR($C41="Non-Labour",$C41="Labour-related"),IF(Inputs!$GT41=$F$1,Inputs!GD41,$F41*N(CK41)),$F41*N(CK41)*avg_hrs)</f>
        <v>0</v>
      </c>
      <c r="GE41" s="232">
        <f>IF(OR($C41="Non-Labour",$C41="Labour-related"),IF(Inputs!$GT41=$F$1,Inputs!GE41,$F41*N(CL41)),$F41*N(CL41)*avg_hrs)</f>
        <v>0</v>
      </c>
      <c r="GF41" s="232">
        <f>IF(OR($C41="Non-Labour",$C41="Labour-related"),IF(Inputs!$GT41=$F$1,Inputs!GF41,$F41*N(CM41)),$F41*N(CM41)*avg_hrs)</f>
        <v>0</v>
      </c>
      <c r="GG41" s="232">
        <f>IF(OR($C41="Non-Labour",$C41="Labour-related"),IF(Inputs!$GT41=$F$1,Inputs!GG41,$F41*N(CN41)),$F41*N(CN41)*avg_hrs)</f>
        <v>0</v>
      </c>
      <c r="GH41" s="232">
        <f>IF(OR($C41="Non-Labour",$C41="Labour-related"),IF(Inputs!$GT41=$F$1,Inputs!GH41,$F41*N(CO41)),$F41*N(CO41)*avg_hrs)</f>
        <v>0</v>
      </c>
      <c r="GI41" s="232">
        <f>IF(OR($C41="Non-Labour",$C41="Labour-related"),IF(Inputs!$GT41=$F$1,Inputs!GI41,$F41*N(CP41)),$F41*N(CP41)*avg_hrs)</f>
        <v>0</v>
      </c>
      <c r="GJ41" s="232">
        <f>IF(OR($C41="Non-Labour",$C41="Labour-related"),IF(Inputs!$GT41=$F$1,Inputs!GJ41,$F41*N(CQ41)),$F41*N(CQ41)*avg_hrs)</f>
        <v>0</v>
      </c>
      <c r="GK41" s="232">
        <f>IF(OR($C41="Non-Labour",$C41="Labour-related"),IF(Inputs!$GT41=$F$1,Inputs!GK41,$F41*N(CR41)),$F41*N(CR41)*avg_hrs)</f>
        <v>0</v>
      </c>
      <c r="GL41" s="232">
        <f>IF(OR($C41="Non-Labour",$C41="Labour-related"),IF(Inputs!$GT41=$F$1,Inputs!GL41,$F41*N(CS41)),$F41*N(CS41)*avg_hrs)</f>
        <v>0</v>
      </c>
      <c r="GM41" s="232">
        <f>IF(OR($C41="Non-Labour",$C41="Labour-related"),IF(Inputs!$GT41=$F$1,Inputs!GM41,$F41*N(CT41)),$F41*N(CT41)*avg_hrs)</f>
        <v>0</v>
      </c>
      <c r="GN41" s="232">
        <f>IF(OR($C41="Non-Labour",$C41="Labour-related"),IF(Inputs!$GT41=$F$1,Inputs!GN41,$F41*N(CU41)),$F41*N(CU41)*avg_hrs)</f>
        <v>0</v>
      </c>
      <c r="GO41" s="232">
        <f>IF(OR($C41="Non-Labour",$C41="Labour-related"),IF(Inputs!$GT41=$F$1,Inputs!GO41,$F41*N(CV41)),$F41*N(CV41)*avg_hrs)</f>
        <v>0</v>
      </c>
      <c r="GP41" s="232">
        <f>IF(OR($C41="Non-Labour",$C41="Labour-related"),IF(Inputs!$GT41=$F$1,Inputs!GP41,$F41*N(CW41)),$F41*N(CW41)*avg_hrs)</f>
        <v>0</v>
      </c>
      <c r="GQ41" s="232">
        <f>IF(OR($C41="Non-Labour",$C41="Labour-related"),IF(Inputs!$GT41=$F$1,Inputs!GQ41,$F41*N(CX41)),$F41*N(CX41)*avg_hrs)</f>
        <v>0</v>
      </c>
      <c r="GR41" s="232">
        <f>IF(OR($C41="Non-Labour",$C41="Labour-related"),IF(Inputs!$GT41=$F$1,Inputs!GR41,$F41*N(CY41)),$F41*N(CY41)*avg_hrs)</f>
        <v>0</v>
      </c>
      <c r="GT41" s="120" t="s">
        <v>207</v>
      </c>
      <c r="GU41" s="272"/>
      <c r="GV41" s="272"/>
      <c r="GW41" s="272"/>
      <c r="GX41" s="232">
        <f t="shared" si="7"/>
        <v>0</v>
      </c>
      <c r="GY41" s="232">
        <f t="shared" si="7"/>
        <v>27517.378612487457</v>
      </c>
      <c r="GZ41" s="232">
        <f t="shared" si="7"/>
        <v>16051.804190617682</v>
      </c>
      <c r="HA41" s="232">
        <f t="shared" si="6"/>
        <v>0</v>
      </c>
      <c r="HB41" s="232">
        <f t="shared" si="8"/>
        <v>0</v>
      </c>
      <c r="HC41" s="232">
        <f t="shared" si="8"/>
        <v>0</v>
      </c>
      <c r="HD41" s="232">
        <f t="shared" si="8"/>
        <v>0</v>
      </c>
      <c r="HE41" s="232">
        <f t="shared" si="8"/>
        <v>0</v>
      </c>
      <c r="HF41" s="232">
        <f t="shared" si="5"/>
        <v>43569.182803105141</v>
      </c>
    </row>
    <row r="42" spans="1:214" hidden="1" x14ac:dyDescent="0.2">
      <c r="A42" s="120" t="str">
        <f>Inputs!A42</f>
        <v>Network Operations</v>
      </c>
      <c r="B42" s="120" t="str">
        <f>Inputs!B42</f>
        <v>SCADA Engineer</v>
      </c>
      <c r="C42" s="120" t="str">
        <f>Inputs!C42</f>
        <v>Internal Labour</v>
      </c>
      <c r="D42" s="120" t="str">
        <f>Inputs!D42</f>
        <v>PDC &amp; PMU Data Feed</v>
      </c>
      <c r="E42" s="120" t="str">
        <f>Inputs!E42</f>
        <v>SCADA Officer (Nwk Operations Tech)</v>
      </c>
      <c r="F42" s="259">
        <f>IF(Inputs!$GT42=$F$1,Inputs!F42,
CHOOSE(MATCH(Inputs!$GT42,'Key assumptions'!$E$117:$E$119,0),'Key assumptions'!$H$117,'Key assumptions'!$H$118,'Key assumptions'!$H$119)*Inputs!F42)</f>
        <v>195.6201907033639</v>
      </c>
      <c r="G42" s="259">
        <f>IF(Inputs!$GT42=$F$1,Inputs!G42,
CHOOSE(MATCH(Inputs!$GT42,'Key assumptions'!$E$117:$E$119,0),'Key assumptions'!$H$117,'Key assumptions'!$H$118,'Key assumptions'!$H$119)*Inputs!G42)</f>
        <v>0</v>
      </c>
      <c r="H42" s="231">
        <f>Inputs!H42</f>
        <v>0</v>
      </c>
      <c r="I42" s="231">
        <f>Inputs!I42</f>
        <v>0</v>
      </c>
      <c r="J42" s="231">
        <f>Inputs!J42</f>
        <v>0</v>
      </c>
      <c r="K42" s="231">
        <f>Inputs!K42</f>
        <v>0</v>
      </c>
      <c r="L42" s="231">
        <f>Inputs!L42</f>
        <v>0</v>
      </c>
      <c r="M42" s="231">
        <f>Inputs!M42</f>
        <v>0</v>
      </c>
      <c r="N42" s="231">
        <f>Inputs!N42</f>
        <v>0</v>
      </c>
      <c r="O42" s="231">
        <f>Inputs!O42</f>
        <v>0</v>
      </c>
      <c r="P42" s="231">
        <f>Inputs!P42</f>
        <v>0</v>
      </c>
      <c r="Q42" s="231">
        <f>Inputs!Q42</f>
        <v>0</v>
      </c>
      <c r="R42" s="231">
        <f>Inputs!R42</f>
        <v>0</v>
      </c>
      <c r="S42" s="231">
        <f>Inputs!S42</f>
        <v>0</v>
      </c>
      <c r="T42" s="231">
        <f>Inputs!T42</f>
        <v>0</v>
      </c>
      <c r="U42" s="231">
        <f>Inputs!U42</f>
        <v>0</v>
      </c>
      <c r="V42" s="231">
        <f>Inputs!V42</f>
        <v>0</v>
      </c>
      <c r="W42" s="231">
        <f>Inputs!W42</f>
        <v>0</v>
      </c>
      <c r="X42" s="231">
        <f>Inputs!X42</f>
        <v>0</v>
      </c>
      <c r="Y42" s="231">
        <f>Inputs!Y42</f>
        <v>0</v>
      </c>
      <c r="Z42" s="231">
        <f>Inputs!Z42</f>
        <v>0</v>
      </c>
      <c r="AA42" s="231">
        <f>Inputs!AA42</f>
        <v>0</v>
      </c>
      <c r="AB42" s="231">
        <f>Inputs!AB42</f>
        <v>0</v>
      </c>
      <c r="AC42" s="231">
        <f>Inputs!AC42</f>
        <v>0</v>
      </c>
      <c r="AD42" s="231">
        <f>Inputs!AD42</f>
        <v>0</v>
      </c>
      <c r="AE42" s="231">
        <f>Inputs!AE42</f>
        <v>0</v>
      </c>
      <c r="AF42" s="231">
        <f>Inputs!AF42</f>
        <v>0</v>
      </c>
      <c r="AG42" s="231">
        <f>Inputs!AG42</f>
        <v>0</v>
      </c>
      <c r="AH42" s="231">
        <f>Inputs!AH42</f>
        <v>0</v>
      </c>
      <c r="AI42" s="231">
        <f>Inputs!AI42</f>
        <v>0</v>
      </c>
      <c r="AJ42" s="231">
        <f>Inputs!AJ42</f>
        <v>0</v>
      </c>
      <c r="AK42" s="231">
        <f>Inputs!AK42</f>
        <v>0</v>
      </c>
      <c r="AL42" s="231">
        <f>Inputs!AL42</f>
        <v>0</v>
      </c>
      <c r="AM42" s="231">
        <f>Inputs!AM42</f>
        <v>0</v>
      </c>
      <c r="AN42" s="231">
        <f>Inputs!AN42</f>
        <v>0</v>
      </c>
      <c r="AO42" s="231">
        <f>Inputs!AO42</f>
        <v>0</v>
      </c>
      <c r="AP42" s="231">
        <f>Inputs!AP42</f>
        <v>0</v>
      </c>
      <c r="AQ42" s="231">
        <f>Inputs!AQ42</f>
        <v>0</v>
      </c>
      <c r="AR42" s="231">
        <f>Inputs!AR42</f>
        <v>0</v>
      </c>
      <c r="AS42" s="231">
        <f>Inputs!AS42</f>
        <v>0</v>
      </c>
      <c r="AT42" s="231">
        <f>Inputs!AT42</f>
        <v>0</v>
      </c>
      <c r="AU42" s="231">
        <f>Inputs!AU42</f>
        <v>0</v>
      </c>
      <c r="AV42" s="231">
        <f>Inputs!AV42</f>
        <v>0</v>
      </c>
      <c r="AW42" s="231">
        <f>Inputs!AW42</f>
        <v>0</v>
      </c>
      <c r="AX42" s="231">
        <f>Inputs!AX42</f>
        <v>0</v>
      </c>
      <c r="AY42" s="231">
        <f>Inputs!AY42</f>
        <v>0</v>
      </c>
      <c r="AZ42" s="231">
        <f>Inputs!AZ42</f>
        <v>0</v>
      </c>
      <c r="BA42" s="231">
        <f>Inputs!BA42</f>
        <v>0</v>
      </c>
      <c r="BB42" s="231">
        <f>Inputs!BB42</f>
        <v>0</v>
      </c>
      <c r="BC42" s="231">
        <f>Inputs!BC42</f>
        <v>0</v>
      </c>
      <c r="BD42" s="231">
        <f>Inputs!BD42</f>
        <v>7.6923076923076913E-2</v>
      </c>
      <c r="BE42" s="231">
        <f>Inputs!BE42</f>
        <v>7.6923076923076913E-2</v>
      </c>
      <c r="BF42" s="231">
        <f>Inputs!BF42</f>
        <v>7.6923076923076913E-2</v>
      </c>
      <c r="BG42" s="231">
        <f>Inputs!BG42</f>
        <v>7.6923076923076913E-2</v>
      </c>
      <c r="BH42" s="231">
        <f>Inputs!BH42</f>
        <v>7.6923076923076913E-2</v>
      </c>
      <c r="BI42" s="231">
        <f>Inputs!BI42</f>
        <v>7.6923076923076913E-2</v>
      </c>
      <c r="BJ42" s="231">
        <f>Inputs!BJ42</f>
        <v>7.6923076923076913E-2</v>
      </c>
      <c r="BK42" s="231">
        <f>Inputs!BK42</f>
        <v>7.6923076923076913E-2</v>
      </c>
      <c r="BL42" s="231">
        <f>Inputs!BL42</f>
        <v>7.6923076923076913E-2</v>
      </c>
      <c r="BM42" s="231">
        <f>Inputs!BM42</f>
        <v>7.6923076923076913E-2</v>
      </c>
      <c r="BN42" s="231">
        <f>Inputs!BN42</f>
        <v>7.6923076923076913E-2</v>
      </c>
      <c r="BO42" s="231">
        <f>Inputs!BO42</f>
        <v>7.6923076923076913E-2</v>
      </c>
      <c r="BP42" s="231">
        <f>Inputs!BP42</f>
        <v>0</v>
      </c>
      <c r="BQ42" s="231">
        <f>Inputs!BQ42</f>
        <v>0</v>
      </c>
      <c r="BR42" s="231">
        <f>Inputs!BR42</f>
        <v>0</v>
      </c>
      <c r="BS42" s="231">
        <f>Inputs!BS42</f>
        <v>0</v>
      </c>
      <c r="BT42" s="231">
        <f>Inputs!BT42</f>
        <v>0</v>
      </c>
      <c r="BU42" s="231">
        <f>Inputs!BU42</f>
        <v>0</v>
      </c>
      <c r="BV42" s="231">
        <f>Inputs!BV42</f>
        <v>0</v>
      </c>
      <c r="BW42" s="231">
        <f>Inputs!BW42</f>
        <v>0</v>
      </c>
      <c r="BX42" s="231">
        <f>Inputs!BX42</f>
        <v>0</v>
      </c>
      <c r="BY42" s="231">
        <f>Inputs!BY42</f>
        <v>0</v>
      </c>
      <c r="BZ42" s="231">
        <f>Inputs!BZ42</f>
        <v>0</v>
      </c>
      <c r="CA42" s="231">
        <f>Inputs!CA42</f>
        <v>0</v>
      </c>
      <c r="CB42" s="231">
        <f>Inputs!CB42</f>
        <v>0</v>
      </c>
      <c r="CC42" s="231">
        <f>Inputs!CC42</f>
        <v>0</v>
      </c>
      <c r="CD42" s="231">
        <f>Inputs!CD42</f>
        <v>0</v>
      </c>
      <c r="CE42" s="231">
        <f>Inputs!CE42</f>
        <v>0</v>
      </c>
      <c r="CF42" s="231">
        <f>Inputs!CF42</f>
        <v>0</v>
      </c>
      <c r="CG42" s="231">
        <f>Inputs!CG42</f>
        <v>0</v>
      </c>
      <c r="CH42" s="231">
        <f>Inputs!CH42</f>
        <v>0</v>
      </c>
      <c r="CI42" s="231">
        <f>Inputs!CI42</f>
        <v>0</v>
      </c>
      <c r="CJ42" s="231">
        <f>Inputs!CJ42</f>
        <v>0</v>
      </c>
      <c r="CK42" s="231">
        <f>Inputs!CK42</f>
        <v>0</v>
      </c>
      <c r="CL42" s="231">
        <f>Inputs!CL42</f>
        <v>0</v>
      </c>
      <c r="CM42" s="231">
        <f>Inputs!CM42</f>
        <v>0</v>
      </c>
      <c r="CN42" s="231">
        <f>Inputs!CN42</f>
        <v>0</v>
      </c>
      <c r="CO42" s="231">
        <f>Inputs!CO42</f>
        <v>0</v>
      </c>
      <c r="CP42" s="231">
        <f>Inputs!CP42</f>
        <v>0</v>
      </c>
      <c r="CQ42" s="231">
        <f>Inputs!CQ42</f>
        <v>0</v>
      </c>
      <c r="CR42" s="231">
        <f>Inputs!CR42</f>
        <v>0</v>
      </c>
      <c r="CS42" s="231">
        <f>Inputs!CS42</f>
        <v>0</v>
      </c>
      <c r="CT42" s="231">
        <f>Inputs!CT42</f>
        <v>0</v>
      </c>
      <c r="CU42" s="231">
        <f>Inputs!CU42</f>
        <v>0</v>
      </c>
      <c r="CV42" s="231">
        <f>Inputs!CV42</f>
        <v>0</v>
      </c>
      <c r="CW42" s="231">
        <f>Inputs!CW42</f>
        <v>0</v>
      </c>
      <c r="CX42" s="231">
        <f>Inputs!CX42</f>
        <v>0</v>
      </c>
      <c r="CY42" s="231">
        <f>Inputs!CY42</f>
        <v>0</v>
      </c>
      <c r="DA42" s="232">
        <f>IF(OR($C42="Non-Labour",$C42="Labour-related"),IF(Inputs!$GT42=$F$1,Inputs!DA42,$F42*N(H42)),$F42*N(H42)*avg_hrs)</f>
        <v>0</v>
      </c>
      <c r="DB42" s="232">
        <f>IF(OR($C42="Non-Labour",$C42="Labour-related"),IF(Inputs!$GT42=$F$1,Inputs!DB42,$F42*N(I42)),$F42*N(I42)*avg_hrs)</f>
        <v>0</v>
      </c>
      <c r="DC42" s="232">
        <f>IF(OR($C42="Non-Labour",$C42="Labour-related"),IF(Inputs!$GT42=$F$1,Inputs!DC42,$F42*N(J42)),$F42*N(J42)*avg_hrs)</f>
        <v>0</v>
      </c>
      <c r="DD42" s="232">
        <f>IF(OR($C42="Non-Labour",$C42="Labour-related"),IF(Inputs!$GT42=$F$1,Inputs!DD42,$F42*N(K42)),$F42*N(K42)*avg_hrs)</f>
        <v>0</v>
      </c>
      <c r="DE42" s="232">
        <f>IF(OR($C42="Non-Labour",$C42="Labour-related"),IF(Inputs!$GT42=$F$1,Inputs!DE42,$F42*N(L42)),$F42*N(L42)*avg_hrs)</f>
        <v>0</v>
      </c>
      <c r="DF42" s="232">
        <f>IF(OR($C42="Non-Labour",$C42="Labour-related"),IF(Inputs!$GT42=$F$1,Inputs!DF42,$F42*N(M42)),$F42*N(M42)*avg_hrs)</f>
        <v>0</v>
      </c>
      <c r="DG42" s="232">
        <f>IF(OR($C42="Non-Labour",$C42="Labour-related"),IF(Inputs!$GT42=$F$1,Inputs!DG42,$F42*N(N42)),$F42*N(N42)*avg_hrs)</f>
        <v>0</v>
      </c>
      <c r="DH42" s="232">
        <f>IF(OR($C42="Non-Labour",$C42="Labour-related"),IF(Inputs!$GT42=$F$1,Inputs!DH42,$F42*N(O42)),$F42*N(O42)*avg_hrs)</f>
        <v>0</v>
      </c>
      <c r="DI42" s="232">
        <f>IF(OR($C42="Non-Labour",$C42="Labour-related"),IF(Inputs!$GT42=$F$1,Inputs!DI42,$F42*N(P42)),$F42*N(P42)*avg_hrs)</f>
        <v>0</v>
      </c>
      <c r="DJ42" s="232">
        <f>IF(OR($C42="Non-Labour",$C42="Labour-related"),IF(Inputs!$GT42=$F$1,Inputs!DJ42,$F42*N(Q42)),$F42*N(Q42)*avg_hrs)</f>
        <v>0</v>
      </c>
      <c r="DK42" s="232">
        <f>IF(OR($C42="Non-Labour",$C42="Labour-related"),IF(Inputs!$GT42=$F$1,Inputs!DK42,$F42*N(R42)),$F42*N(R42)*avg_hrs)</f>
        <v>0</v>
      </c>
      <c r="DL42" s="232">
        <f>IF(OR($C42="Non-Labour",$C42="Labour-related"),IF(Inputs!$GT42=$F$1,Inputs!DL42,$F42*N(S42)),$F42*N(S42)*avg_hrs)</f>
        <v>0</v>
      </c>
      <c r="DM42" s="232">
        <f>IF(OR($C42="Non-Labour",$C42="Labour-related"),IF(Inputs!$GT42=$F$1,Inputs!DM42,$F42*N(T42)),$F42*N(T42)*avg_hrs)</f>
        <v>0</v>
      </c>
      <c r="DN42" s="232">
        <f>IF(OR($C42="Non-Labour",$C42="Labour-related"),IF(Inputs!$GT42=$F$1,Inputs!DN42,$F42*N(U42)),$F42*N(U42)*avg_hrs)</f>
        <v>0</v>
      </c>
      <c r="DO42" s="232">
        <f>IF(OR($C42="Non-Labour",$C42="Labour-related"),IF(Inputs!$GT42=$F$1,Inputs!DO42,$F42*N(V42)),$F42*N(V42)*avg_hrs)</f>
        <v>0</v>
      </c>
      <c r="DP42" s="232">
        <f>IF(OR($C42="Non-Labour",$C42="Labour-related"),IF(Inputs!$GT42=$F$1,Inputs!DP42,$F42*N(W42)),$F42*N(W42)*avg_hrs)</f>
        <v>0</v>
      </c>
      <c r="DQ42" s="232">
        <f>IF(OR($C42="Non-Labour",$C42="Labour-related"),IF(Inputs!$GT42=$F$1,Inputs!DQ42,$F42*N(X42)),$F42*N(X42)*avg_hrs)</f>
        <v>0</v>
      </c>
      <c r="DR42" s="232">
        <f>IF(OR($C42="Non-Labour",$C42="Labour-related"),IF(Inputs!$GT42=$F$1,Inputs!DR42,$F42*N(Y42)),$F42*N(Y42)*avg_hrs)</f>
        <v>0</v>
      </c>
      <c r="DS42" s="232">
        <f>IF(OR($C42="Non-Labour",$C42="Labour-related"),IF(Inputs!$GT42=$F$1,Inputs!DS42,$F42*N(Z42)),$F42*N(Z42)*avg_hrs)</f>
        <v>0</v>
      </c>
      <c r="DT42" s="232">
        <f>IF(OR($C42="Non-Labour",$C42="Labour-related"),IF(Inputs!$GT42=$F$1,Inputs!DT42,$F42*N(AA42)),$F42*N(AA42)*avg_hrs)</f>
        <v>0</v>
      </c>
      <c r="DU42" s="232">
        <f>IF(OR($C42="Non-Labour",$C42="Labour-related"),IF(Inputs!$GT42=$F$1,Inputs!DU42,$F42*N(AB42)),$F42*N(AB42)*avg_hrs)</f>
        <v>0</v>
      </c>
      <c r="DV42" s="232">
        <f>IF(OR($C42="Non-Labour",$C42="Labour-related"),IF(Inputs!$GT42=$F$1,Inputs!DV42,$F42*N(AC42)),$F42*N(AC42)*avg_hrs)</f>
        <v>0</v>
      </c>
      <c r="DW42" s="232">
        <f>IF(OR($C42="Non-Labour",$C42="Labour-related"),IF(Inputs!$GT42=$F$1,Inputs!DW42,$F42*N(AD42)),$F42*N(AD42)*avg_hrs)</f>
        <v>0</v>
      </c>
      <c r="DX42" s="232">
        <f>IF(OR($C42="Non-Labour",$C42="Labour-related"),IF(Inputs!$GT42=$F$1,Inputs!DX42,$F42*N(AE42)),$F42*N(AE42)*avg_hrs)</f>
        <v>0</v>
      </c>
      <c r="DY42" s="232">
        <f>IF(OR($C42="Non-Labour",$C42="Labour-related"),IF(Inputs!$GT42=$F$1,Inputs!DY42,$F42*N(AF42)),$F42*N(AF42)*avg_hrs)</f>
        <v>0</v>
      </c>
      <c r="DZ42" s="232">
        <f>IF(OR($C42="Non-Labour",$C42="Labour-related"),IF(Inputs!$GT42=$F$1,Inputs!DZ42,$F42*N(AG42)),$F42*N(AG42)*avg_hrs)</f>
        <v>0</v>
      </c>
      <c r="EA42" s="232">
        <f>IF(OR($C42="Non-Labour",$C42="Labour-related"),IF(Inputs!$GT42=$F$1,Inputs!EA42,$F42*N(AH42)),$F42*N(AH42)*avg_hrs)</f>
        <v>0</v>
      </c>
      <c r="EB42" s="232">
        <f>IF(OR($C42="Non-Labour",$C42="Labour-related"),IF(Inputs!$GT42=$F$1,Inputs!EB42,$F42*N(AI42)),$F42*N(AI42)*avg_hrs)</f>
        <v>0</v>
      </c>
      <c r="EC42" s="232">
        <f>IF(OR($C42="Non-Labour",$C42="Labour-related"),IF(Inputs!$GT42=$F$1,Inputs!EC42,$F42*N(AJ42)),$F42*N(AJ42)*avg_hrs)</f>
        <v>0</v>
      </c>
      <c r="ED42" s="232">
        <f>IF(OR($C42="Non-Labour",$C42="Labour-related"),IF(Inputs!$GT42=$F$1,Inputs!ED42,$F42*N(AK42)),$F42*N(AK42)*avg_hrs)</f>
        <v>0</v>
      </c>
      <c r="EE42" s="232">
        <f>IF(OR($C42="Non-Labour",$C42="Labour-related"),IF(Inputs!$GT42=$F$1,Inputs!EE42,$F42*N(AL42)),$F42*N(AL42)*avg_hrs)</f>
        <v>0</v>
      </c>
      <c r="EF42" s="232">
        <f>IF(OR($C42="Non-Labour",$C42="Labour-related"),IF(Inputs!$GT42=$F$1,Inputs!EF42,$F42*N(AM42)),$F42*N(AM42)*avg_hrs)</f>
        <v>0</v>
      </c>
      <c r="EG42" s="232">
        <f>IF(OR($C42="Non-Labour",$C42="Labour-related"),IF(Inputs!$GT42=$F$1,Inputs!EG42,$F42*N(AN42)),$F42*N(AN42)*avg_hrs)</f>
        <v>0</v>
      </c>
      <c r="EH42" s="232">
        <f>IF(OR($C42="Non-Labour",$C42="Labour-related"),IF(Inputs!$GT42=$F$1,Inputs!EH42,$F42*N(AO42)),$F42*N(AO42)*avg_hrs)</f>
        <v>0</v>
      </c>
      <c r="EI42" s="232">
        <f>IF(OR($C42="Non-Labour",$C42="Labour-related"),IF(Inputs!$GT42=$F$1,Inputs!EI42,$F42*N(AP42)),$F42*N(AP42)*avg_hrs)</f>
        <v>0</v>
      </c>
      <c r="EJ42" s="232">
        <f>IF(OR($C42="Non-Labour",$C42="Labour-related"),IF(Inputs!$GT42=$F$1,Inputs!EJ42,$F42*N(AQ42)),$F42*N(AQ42)*avg_hrs)</f>
        <v>0</v>
      </c>
      <c r="EK42" s="232">
        <f>IF(OR($C42="Non-Labour",$C42="Labour-related"),IF(Inputs!$GT42=$F$1,Inputs!EK42,$F42*N(AR42)),$F42*N(AR42)*avg_hrs)</f>
        <v>0</v>
      </c>
      <c r="EL42" s="232">
        <f>IF(OR($C42="Non-Labour",$C42="Labour-related"),IF(Inputs!$GT42=$F$1,Inputs!EL42,$F42*N(AS42)),$F42*N(AS42)*avg_hrs)</f>
        <v>0</v>
      </c>
      <c r="EM42" s="232">
        <f>IF(OR($C42="Non-Labour",$C42="Labour-related"),IF(Inputs!$GT42=$F$1,Inputs!EM42,$F42*N(AT42)),$F42*N(AT42)*avg_hrs)</f>
        <v>0</v>
      </c>
      <c r="EN42" s="232">
        <f>IF(OR($C42="Non-Labour",$C42="Labour-related"),IF(Inputs!$GT42=$F$1,Inputs!EN42,$F42*N(AU42)),$F42*N(AU42)*avg_hrs)</f>
        <v>0</v>
      </c>
      <c r="EO42" s="232">
        <f>IF(OR($C42="Non-Labour",$C42="Labour-related"),IF(Inputs!$GT42=$F$1,Inputs!EO42,$F42*N(AV42)),$F42*N(AV42)*avg_hrs)</f>
        <v>0</v>
      </c>
      <c r="EP42" s="232">
        <f>IF(OR($C42="Non-Labour",$C42="Labour-related"),IF(Inputs!$GT42=$F$1,Inputs!EP42,$F42*N(AW42)),$F42*N(AW42)*avg_hrs)</f>
        <v>0</v>
      </c>
      <c r="EQ42" s="232">
        <f>IF(OR($C42="Non-Labour",$C42="Labour-related"),IF(Inputs!$GT42=$F$1,Inputs!EQ42,$F42*N(AX42)),$F42*N(AX42)*avg_hrs)</f>
        <v>0</v>
      </c>
      <c r="ER42" s="232">
        <f>IF(OR($C42="Non-Labour",$C42="Labour-related"),IF(Inputs!$GT42=$F$1,Inputs!ER42,$F42*N(AY42)),$F42*N(AY42)*avg_hrs)</f>
        <v>0</v>
      </c>
      <c r="ES42" s="232">
        <f>IF(OR($C42="Non-Labour",$C42="Labour-related"),IF(Inputs!$GT42=$F$1,Inputs!ES42,$F42*N(AZ42)),$F42*N(AZ42)*avg_hrs)</f>
        <v>0</v>
      </c>
      <c r="ET42" s="232">
        <f>IF(OR($C42="Non-Labour",$C42="Labour-related"),IF(Inputs!$GT42=$F$1,Inputs!ET42,$F42*N(BA42)),$F42*N(BA42)*avg_hrs)</f>
        <v>0</v>
      </c>
      <c r="EU42" s="232">
        <f>IF(OR($C42="Non-Labour",$C42="Labour-related"),IF(Inputs!$GT42=$F$1,Inputs!EU42,$F42*N(BB42)),$F42*N(BB42)*avg_hrs)</f>
        <v>0</v>
      </c>
      <c r="EV42" s="232">
        <f>IF(OR($C42="Non-Labour",$C42="Labour-related"),IF(Inputs!$GT42=$F$1,Inputs!EV42,$F42*N(BC42)),$F42*N(BC42)*avg_hrs)</f>
        <v>0</v>
      </c>
      <c r="EW42" s="232">
        <f>IF(OR($C42="Non-Labour",$C42="Labour-related"),IF(Inputs!$GT42=$F$1,Inputs!EW42,$F42*N(BD42)),$F42*N(BD42)*avg_hrs)</f>
        <v>2257.1560465772754</v>
      </c>
      <c r="EX42" s="232">
        <f>IF(OR($C42="Non-Labour",$C42="Labour-related"),IF(Inputs!$GT42=$F$1,Inputs!EX42,$F42*N(BE42)),$F42*N(BE42)*avg_hrs)</f>
        <v>2257.1560465772754</v>
      </c>
      <c r="EY42" s="232">
        <f>IF(OR($C42="Non-Labour",$C42="Labour-related"),IF(Inputs!$GT42=$F$1,Inputs!EY42,$F42*N(BF42)),$F42*N(BF42)*avg_hrs)</f>
        <v>2257.1560465772754</v>
      </c>
      <c r="EZ42" s="232">
        <f>IF(OR($C42="Non-Labour",$C42="Labour-related"),IF(Inputs!$GT42=$F$1,Inputs!EZ42,$F42*N(BG42)),$F42*N(BG42)*avg_hrs)</f>
        <v>2257.1560465772754</v>
      </c>
      <c r="FA42" s="232">
        <f>IF(OR($C42="Non-Labour",$C42="Labour-related"),IF(Inputs!$GT42=$F$1,Inputs!FA42,$F42*N(BH42)),$F42*N(BH42)*avg_hrs)</f>
        <v>2257.1560465772754</v>
      </c>
      <c r="FB42" s="232">
        <f>IF(OR($C42="Non-Labour",$C42="Labour-related"),IF(Inputs!$GT42=$F$1,Inputs!FB42,$F42*N(BI42)),$F42*N(BI42)*avg_hrs)</f>
        <v>2257.1560465772754</v>
      </c>
      <c r="FC42" s="232">
        <f>IF(OR($C42="Non-Labour",$C42="Labour-related"),IF(Inputs!$GT42=$F$1,Inputs!FC42,$F42*N(BJ42)),$F42*N(BJ42)*avg_hrs)</f>
        <v>2257.1560465772754</v>
      </c>
      <c r="FD42" s="232">
        <f>IF(OR($C42="Non-Labour",$C42="Labour-related"),IF(Inputs!$GT42=$F$1,Inputs!FD42,$F42*N(BK42)),$F42*N(BK42)*avg_hrs)</f>
        <v>2257.1560465772754</v>
      </c>
      <c r="FE42" s="232">
        <f>IF(OR($C42="Non-Labour",$C42="Labour-related"),IF(Inputs!$GT42=$F$1,Inputs!FE42,$F42*N(BL42)),$F42*N(BL42)*avg_hrs)</f>
        <v>2257.1560465772754</v>
      </c>
      <c r="FF42" s="232">
        <f>IF(OR($C42="Non-Labour",$C42="Labour-related"),IF(Inputs!$GT42=$F$1,Inputs!FF42,$F42*N(BM42)),$F42*N(BM42)*avg_hrs)</f>
        <v>2257.1560465772754</v>
      </c>
      <c r="FG42" s="232">
        <f>IF(OR($C42="Non-Labour",$C42="Labour-related"),IF(Inputs!$GT42=$F$1,Inputs!FG42,$F42*N(BN42)),$F42*N(BN42)*avg_hrs)</f>
        <v>2257.1560465772754</v>
      </c>
      <c r="FH42" s="232">
        <f>IF(OR($C42="Non-Labour",$C42="Labour-related"),IF(Inputs!$GT42=$F$1,Inputs!FH42,$F42*N(BO42)),$F42*N(BO42)*avg_hrs)</f>
        <v>2257.1560465772754</v>
      </c>
      <c r="FI42" s="232">
        <f>IF(OR($C42="Non-Labour",$C42="Labour-related"),IF(Inputs!$GT42=$F$1,Inputs!FI42,$F42*N(BP42)),$F42*N(BP42)*avg_hrs)</f>
        <v>0</v>
      </c>
      <c r="FJ42" s="232">
        <f>IF(OR($C42="Non-Labour",$C42="Labour-related"),IF(Inputs!$GT42=$F$1,Inputs!FJ42,$F42*N(BQ42)),$F42*N(BQ42)*avg_hrs)</f>
        <v>0</v>
      </c>
      <c r="FK42" s="232">
        <f>IF(OR($C42="Non-Labour",$C42="Labour-related"),IF(Inputs!$GT42=$F$1,Inputs!FK42,$F42*N(BR42)),$F42*N(BR42)*avg_hrs)</f>
        <v>0</v>
      </c>
      <c r="FL42" s="232">
        <f>IF(OR($C42="Non-Labour",$C42="Labour-related"),IF(Inputs!$GT42=$F$1,Inputs!FL42,$F42*N(BS42)),$F42*N(BS42)*avg_hrs)</f>
        <v>0</v>
      </c>
      <c r="FM42" s="232">
        <f>IF(OR($C42="Non-Labour",$C42="Labour-related"),IF(Inputs!$GT42=$F$1,Inputs!FM42,$F42*N(BT42)),$F42*N(BT42)*avg_hrs)</f>
        <v>0</v>
      </c>
      <c r="FN42" s="232">
        <f>IF(OR($C42="Non-Labour",$C42="Labour-related"),IF(Inputs!$GT42=$F$1,Inputs!FN42,$F42*N(BU42)),$F42*N(BU42)*avg_hrs)</f>
        <v>0</v>
      </c>
      <c r="FO42" s="232">
        <f>IF(OR($C42="Non-Labour",$C42="Labour-related"),IF(Inputs!$GT42=$F$1,Inputs!FO42,$F42*N(BV42)),$F42*N(BV42)*avg_hrs)</f>
        <v>0</v>
      </c>
      <c r="FP42" s="232">
        <f>IF(OR($C42="Non-Labour",$C42="Labour-related"),IF(Inputs!$GT42=$F$1,Inputs!FP42,$F42*N(BW42)),$F42*N(BW42)*avg_hrs)</f>
        <v>0</v>
      </c>
      <c r="FQ42" s="232">
        <f>IF(OR($C42="Non-Labour",$C42="Labour-related"),IF(Inputs!$GT42=$F$1,Inputs!FQ42,$F42*N(BX42)),$F42*N(BX42)*avg_hrs)</f>
        <v>0</v>
      </c>
      <c r="FR42" s="232">
        <f>IF(OR($C42="Non-Labour",$C42="Labour-related"),IF(Inputs!$GT42=$F$1,Inputs!FR42,$F42*N(BY42)),$F42*N(BY42)*avg_hrs)</f>
        <v>0</v>
      </c>
      <c r="FS42" s="232">
        <f>IF(OR($C42="Non-Labour",$C42="Labour-related"),IF(Inputs!$GT42=$F$1,Inputs!FS42,$F42*N(BZ42)),$F42*N(BZ42)*avg_hrs)</f>
        <v>0</v>
      </c>
      <c r="FT42" s="232">
        <f>IF(OR($C42="Non-Labour",$C42="Labour-related"),IF(Inputs!$GT42=$F$1,Inputs!FT42,$F42*N(CA42)),$F42*N(CA42)*avg_hrs)</f>
        <v>0</v>
      </c>
      <c r="FU42" s="232">
        <f>IF(OR($C42="Non-Labour",$C42="Labour-related"),IF(Inputs!$GT42=$F$1,Inputs!FU42,$F42*N(CB42)),$F42*N(CB42)*avg_hrs)</f>
        <v>0</v>
      </c>
      <c r="FV42" s="232">
        <f>IF(OR($C42="Non-Labour",$C42="Labour-related"),IF(Inputs!$GT42=$F$1,Inputs!FV42,$F42*N(CC42)),$F42*N(CC42)*avg_hrs)</f>
        <v>0</v>
      </c>
      <c r="FW42" s="232">
        <f>IF(OR($C42="Non-Labour",$C42="Labour-related"),IF(Inputs!$GT42=$F$1,Inputs!FW42,$F42*N(CD42)),$F42*N(CD42)*avg_hrs)</f>
        <v>0</v>
      </c>
      <c r="FX42" s="232">
        <f>IF(OR($C42="Non-Labour",$C42="Labour-related"),IF(Inputs!$GT42=$F$1,Inputs!FX42,$F42*N(CE42)),$F42*N(CE42)*avg_hrs)</f>
        <v>0</v>
      </c>
      <c r="FY42" s="232">
        <f>IF(OR($C42="Non-Labour",$C42="Labour-related"),IF(Inputs!$GT42=$F$1,Inputs!FY42,$F42*N(CF42)),$F42*N(CF42)*avg_hrs)</f>
        <v>0</v>
      </c>
      <c r="FZ42" s="232">
        <f>IF(OR($C42="Non-Labour",$C42="Labour-related"),IF(Inputs!$GT42=$F$1,Inputs!FZ42,$F42*N(CG42)),$F42*N(CG42)*avg_hrs)</f>
        <v>0</v>
      </c>
      <c r="GA42" s="232">
        <f>IF(OR($C42="Non-Labour",$C42="Labour-related"),IF(Inputs!$GT42=$F$1,Inputs!GA42,$F42*N(CH42)),$F42*N(CH42)*avg_hrs)</f>
        <v>0</v>
      </c>
      <c r="GB42" s="232">
        <f>IF(OR($C42="Non-Labour",$C42="Labour-related"),IF(Inputs!$GT42=$F$1,Inputs!GB42,$F42*N(CI42)),$F42*N(CI42)*avg_hrs)</f>
        <v>0</v>
      </c>
      <c r="GC42" s="232">
        <f>IF(OR($C42="Non-Labour",$C42="Labour-related"),IF(Inputs!$GT42=$F$1,Inputs!GC42,$F42*N(CJ42)),$F42*N(CJ42)*avg_hrs)</f>
        <v>0</v>
      </c>
      <c r="GD42" s="232">
        <f>IF(OR($C42="Non-Labour",$C42="Labour-related"),IF(Inputs!$GT42=$F$1,Inputs!GD42,$F42*N(CK42)),$F42*N(CK42)*avg_hrs)</f>
        <v>0</v>
      </c>
      <c r="GE42" s="232">
        <f>IF(OR($C42="Non-Labour",$C42="Labour-related"),IF(Inputs!$GT42=$F$1,Inputs!GE42,$F42*N(CL42)),$F42*N(CL42)*avg_hrs)</f>
        <v>0</v>
      </c>
      <c r="GF42" s="232">
        <f>IF(OR($C42="Non-Labour",$C42="Labour-related"),IF(Inputs!$GT42=$F$1,Inputs!GF42,$F42*N(CM42)),$F42*N(CM42)*avg_hrs)</f>
        <v>0</v>
      </c>
      <c r="GG42" s="232">
        <f>IF(OR($C42="Non-Labour",$C42="Labour-related"),IF(Inputs!$GT42=$F$1,Inputs!GG42,$F42*N(CN42)),$F42*N(CN42)*avg_hrs)</f>
        <v>0</v>
      </c>
      <c r="GH42" s="232">
        <f>IF(OR($C42="Non-Labour",$C42="Labour-related"),IF(Inputs!$GT42=$F$1,Inputs!GH42,$F42*N(CO42)),$F42*N(CO42)*avg_hrs)</f>
        <v>0</v>
      </c>
      <c r="GI42" s="232">
        <f>IF(OR($C42="Non-Labour",$C42="Labour-related"),IF(Inputs!$GT42=$F$1,Inputs!GI42,$F42*N(CP42)),$F42*N(CP42)*avg_hrs)</f>
        <v>0</v>
      </c>
      <c r="GJ42" s="232">
        <f>IF(OR($C42="Non-Labour",$C42="Labour-related"),IF(Inputs!$GT42=$F$1,Inputs!GJ42,$F42*N(CQ42)),$F42*N(CQ42)*avg_hrs)</f>
        <v>0</v>
      </c>
      <c r="GK42" s="232">
        <f>IF(OR($C42="Non-Labour",$C42="Labour-related"),IF(Inputs!$GT42=$F$1,Inputs!GK42,$F42*N(CR42)),$F42*N(CR42)*avg_hrs)</f>
        <v>0</v>
      </c>
      <c r="GL42" s="232">
        <f>IF(OR($C42="Non-Labour",$C42="Labour-related"),IF(Inputs!$GT42=$F$1,Inputs!GL42,$F42*N(CS42)),$F42*N(CS42)*avg_hrs)</f>
        <v>0</v>
      </c>
      <c r="GM42" s="232">
        <f>IF(OR($C42="Non-Labour",$C42="Labour-related"),IF(Inputs!$GT42=$F$1,Inputs!GM42,$F42*N(CT42)),$F42*N(CT42)*avg_hrs)</f>
        <v>0</v>
      </c>
      <c r="GN42" s="232">
        <f>IF(OR($C42="Non-Labour",$C42="Labour-related"),IF(Inputs!$GT42=$F$1,Inputs!GN42,$F42*N(CU42)),$F42*N(CU42)*avg_hrs)</f>
        <v>0</v>
      </c>
      <c r="GO42" s="232">
        <f>IF(OR($C42="Non-Labour",$C42="Labour-related"),IF(Inputs!$GT42=$F$1,Inputs!GO42,$F42*N(CV42)),$F42*N(CV42)*avg_hrs)</f>
        <v>0</v>
      </c>
      <c r="GP42" s="232">
        <f>IF(OR($C42="Non-Labour",$C42="Labour-related"),IF(Inputs!$GT42=$F$1,Inputs!GP42,$F42*N(CW42)),$F42*N(CW42)*avg_hrs)</f>
        <v>0</v>
      </c>
      <c r="GQ42" s="232">
        <f>IF(OR($C42="Non-Labour",$C42="Labour-related"),IF(Inputs!$GT42=$F$1,Inputs!GQ42,$F42*N(CX42)),$F42*N(CX42)*avg_hrs)</f>
        <v>0</v>
      </c>
      <c r="GR42" s="232">
        <f>IF(OR($C42="Non-Labour",$C42="Labour-related"),IF(Inputs!$GT42=$F$1,Inputs!GR42,$F42*N(CY42)),$F42*N(CY42)*avg_hrs)</f>
        <v>0</v>
      </c>
      <c r="GT42" s="120" t="s">
        <v>207</v>
      </c>
      <c r="GU42" s="272"/>
      <c r="GV42" s="272"/>
      <c r="GW42" s="272"/>
      <c r="GX42" s="232">
        <f t="shared" si="7"/>
        <v>0</v>
      </c>
      <c r="GY42" s="232">
        <f t="shared" si="7"/>
        <v>0</v>
      </c>
      <c r="GZ42" s="232">
        <f t="shared" si="7"/>
        <v>0</v>
      </c>
      <c r="HA42" s="232">
        <f t="shared" si="6"/>
        <v>0</v>
      </c>
      <c r="HB42" s="232">
        <f t="shared" si="8"/>
        <v>27085.872558927298</v>
      </c>
      <c r="HC42" s="232">
        <f t="shared" si="8"/>
        <v>0</v>
      </c>
      <c r="HD42" s="232">
        <f t="shared" si="8"/>
        <v>0</v>
      </c>
      <c r="HE42" s="232">
        <f t="shared" si="8"/>
        <v>0</v>
      </c>
      <c r="HF42" s="232">
        <f t="shared" si="5"/>
        <v>27085.872558927298</v>
      </c>
    </row>
    <row r="43" spans="1:214" hidden="1" x14ac:dyDescent="0.2">
      <c r="A43" s="120" t="str">
        <f>Inputs!A43</f>
        <v>Corporate</v>
      </c>
      <c r="B43" s="120" t="str">
        <f>Inputs!B43</f>
        <v>Procurement Officer</v>
      </c>
      <c r="C43" s="120" t="str">
        <f>Inputs!C43</f>
        <v>Internal Labour</v>
      </c>
      <c r="D43" s="120" t="str">
        <f>Inputs!D43</f>
        <v>PDC &amp; PMU Data Feed</v>
      </c>
      <c r="E43" s="120" t="str">
        <f>Inputs!E43</f>
        <v>Supply Specialist (Project Procurement)</v>
      </c>
      <c r="F43" s="259">
        <f>IF(Inputs!$GT43=$F$1,Inputs!F43,
CHOOSE(MATCH(Inputs!$GT43,'Key assumptions'!$E$117:$E$119,0),'Key assumptions'!$H$117,'Key assumptions'!$H$118,'Key assumptions'!$H$119)*Inputs!F43)</f>
        <v>163.4590850152905</v>
      </c>
      <c r="G43" s="259">
        <f>IF(Inputs!$GT43=$F$1,Inputs!G43,
CHOOSE(MATCH(Inputs!$GT43,'Key assumptions'!$E$117:$E$119,0),'Key assumptions'!$H$117,'Key assumptions'!$H$118,'Key assumptions'!$H$119)*Inputs!G43)</f>
        <v>0</v>
      </c>
      <c r="H43" s="231">
        <f>Inputs!H43</f>
        <v>0</v>
      </c>
      <c r="I43" s="231">
        <f>Inputs!I43</f>
        <v>0</v>
      </c>
      <c r="J43" s="231">
        <f>Inputs!J43</f>
        <v>0</v>
      </c>
      <c r="K43" s="231">
        <f>Inputs!K43</f>
        <v>0</v>
      </c>
      <c r="L43" s="231">
        <f>Inputs!L43</f>
        <v>0</v>
      </c>
      <c r="M43" s="231">
        <f>Inputs!M43</f>
        <v>0</v>
      </c>
      <c r="N43" s="231">
        <f>Inputs!N43</f>
        <v>0</v>
      </c>
      <c r="O43" s="231">
        <f>Inputs!O43</f>
        <v>0</v>
      </c>
      <c r="P43" s="231">
        <f>Inputs!P43</f>
        <v>0</v>
      </c>
      <c r="Q43" s="231">
        <f>Inputs!Q43</f>
        <v>0</v>
      </c>
      <c r="R43" s="231">
        <f>Inputs!R43</f>
        <v>0</v>
      </c>
      <c r="S43" s="231">
        <f>Inputs!S43</f>
        <v>0</v>
      </c>
      <c r="T43" s="231">
        <f>Inputs!T43</f>
        <v>0</v>
      </c>
      <c r="U43" s="231">
        <f>Inputs!U43</f>
        <v>0</v>
      </c>
      <c r="V43" s="231">
        <f>Inputs!V43</f>
        <v>0</v>
      </c>
      <c r="W43" s="231">
        <f>Inputs!W43</f>
        <v>0</v>
      </c>
      <c r="X43" s="231">
        <f>Inputs!X43</f>
        <v>0</v>
      </c>
      <c r="Y43" s="231">
        <f>Inputs!Y43</f>
        <v>0</v>
      </c>
      <c r="Z43" s="231">
        <f>Inputs!Z43</f>
        <v>0</v>
      </c>
      <c r="AA43" s="231">
        <f>Inputs!AA43</f>
        <v>0</v>
      </c>
      <c r="AB43" s="231">
        <f>Inputs!AB43</f>
        <v>0</v>
      </c>
      <c r="AC43" s="231">
        <f>Inputs!AC43</f>
        <v>0</v>
      </c>
      <c r="AD43" s="231">
        <f>Inputs!AD43</f>
        <v>0</v>
      </c>
      <c r="AE43" s="231">
        <f>Inputs!AE43</f>
        <v>0</v>
      </c>
      <c r="AF43" s="231">
        <f>Inputs!AF43</f>
        <v>0</v>
      </c>
      <c r="AG43" s="231">
        <f>Inputs!AG43</f>
        <v>0</v>
      </c>
      <c r="AH43" s="231">
        <f>Inputs!AH43</f>
        <v>0</v>
      </c>
      <c r="AI43" s="231">
        <f>Inputs!AI43</f>
        <v>0</v>
      </c>
      <c r="AJ43" s="231">
        <f>Inputs!AJ43</f>
        <v>0</v>
      </c>
      <c r="AK43" s="231">
        <f>Inputs!AK43</f>
        <v>0</v>
      </c>
      <c r="AL43" s="231">
        <f>Inputs!AL43</f>
        <v>0</v>
      </c>
      <c r="AM43" s="231">
        <f>Inputs!AM43</f>
        <v>0</v>
      </c>
      <c r="AN43" s="231">
        <f>Inputs!AN43</f>
        <v>0</v>
      </c>
      <c r="AO43" s="231">
        <f>Inputs!AO43</f>
        <v>0</v>
      </c>
      <c r="AP43" s="231">
        <f>Inputs!AP43</f>
        <v>0</v>
      </c>
      <c r="AQ43" s="231">
        <f>Inputs!AQ43</f>
        <v>0</v>
      </c>
      <c r="AR43" s="231">
        <f>Inputs!AR43</f>
        <v>0</v>
      </c>
      <c r="AS43" s="231">
        <f>Inputs!AS43</f>
        <v>0</v>
      </c>
      <c r="AT43" s="231">
        <f>Inputs!AT43</f>
        <v>0</v>
      </c>
      <c r="AU43" s="231">
        <f>Inputs!AU43</f>
        <v>0</v>
      </c>
      <c r="AV43" s="231">
        <f>Inputs!AV43</f>
        <v>0</v>
      </c>
      <c r="AW43" s="231">
        <f>Inputs!AW43</f>
        <v>0</v>
      </c>
      <c r="AX43" s="231">
        <f>Inputs!AX43</f>
        <v>0</v>
      </c>
      <c r="AY43" s="231">
        <f>Inputs!AY43</f>
        <v>0</v>
      </c>
      <c r="AZ43" s="231">
        <f>Inputs!AZ43</f>
        <v>0</v>
      </c>
      <c r="BA43" s="231">
        <f>Inputs!BA43</f>
        <v>0</v>
      </c>
      <c r="BB43" s="231">
        <f>Inputs!BB43</f>
        <v>0</v>
      </c>
      <c r="BC43" s="231">
        <f>Inputs!BC43</f>
        <v>0</v>
      </c>
      <c r="BD43" s="231">
        <f>Inputs!BD43</f>
        <v>1.9230769230769232E-2</v>
      </c>
      <c r="BE43" s="231">
        <f>Inputs!BE43</f>
        <v>1.9230769230769232E-2</v>
      </c>
      <c r="BF43" s="231">
        <f>Inputs!BF43</f>
        <v>1.9230769230769232E-2</v>
      </c>
      <c r="BG43" s="231">
        <f>Inputs!BG43</f>
        <v>1.9230769230769232E-2</v>
      </c>
      <c r="BH43" s="231">
        <f>Inputs!BH43</f>
        <v>1.9230769230769232E-2</v>
      </c>
      <c r="BI43" s="231">
        <f>Inputs!BI43</f>
        <v>1.9230769230769232E-2</v>
      </c>
      <c r="BJ43" s="231">
        <f>Inputs!BJ43</f>
        <v>1.9230769230769232E-2</v>
      </c>
      <c r="BK43" s="231">
        <f>Inputs!BK43</f>
        <v>1.9230769230769232E-2</v>
      </c>
      <c r="BL43" s="231">
        <f>Inputs!BL43</f>
        <v>1.9230769230769232E-2</v>
      </c>
      <c r="BM43" s="231">
        <f>Inputs!BM43</f>
        <v>1.9230769230769232E-2</v>
      </c>
      <c r="BN43" s="231">
        <f>Inputs!BN43</f>
        <v>1.9230769230769232E-2</v>
      </c>
      <c r="BO43" s="231">
        <f>Inputs!BO43</f>
        <v>1.9230769230769232E-2</v>
      </c>
      <c r="BP43" s="231">
        <f>Inputs!BP43</f>
        <v>0</v>
      </c>
      <c r="BQ43" s="231">
        <f>Inputs!BQ43</f>
        <v>0</v>
      </c>
      <c r="BR43" s="231">
        <f>Inputs!BR43</f>
        <v>0</v>
      </c>
      <c r="BS43" s="231">
        <f>Inputs!BS43</f>
        <v>0</v>
      </c>
      <c r="BT43" s="231">
        <f>Inputs!BT43</f>
        <v>0</v>
      </c>
      <c r="BU43" s="231">
        <f>Inputs!BU43</f>
        <v>0</v>
      </c>
      <c r="BV43" s="231">
        <f>Inputs!BV43</f>
        <v>0</v>
      </c>
      <c r="BW43" s="231">
        <f>Inputs!BW43</f>
        <v>0</v>
      </c>
      <c r="BX43" s="231">
        <f>Inputs!BX43</f>
        <v>0</v>
      </c>
      <c r="BY43" s="231">
        <f>Inputs!BY43</f>
        <v>0</v>
      </c>
      <c r="BZ43" s="231">
        <f>Inputs!BZ43</f>
        <v>0</v>
      </c>
      <c r="CA43" s="231">
        <f>Inputs!CA43</f>
        <v>0</v>
      </c>
      <c r="CB43" s="231">
        <f>Inputs!CB43</f>
        <v>0</v>
      </c>
      <c r="CC43" s="231">
        <f>Inputs!CC43</f>
        <v>0</v>
      </c>
      <c r="CD43" s="231">
        <f>Inputs!CD43</f>
        <v>0</v>
      </c>
      <c r="CE43" s="231">
        <f>Inputs!CE43</f>
        <v>0</v>
      </c>
      <c r="CF43" s="231">
        <f>Inputs!CF43</f>
        <v>0</v>
      </c>
      <c r="CG43" s="231">
        <f>Inputs!CG43</f>
        <v>0</v>
      </c>
      <c r="CH43" s="231">
        <f>Inputs!CH43</f>
        <v>0</v>
      </c>
      <c r="CI43" s="231">
        <f>Inputs!CI43</f>
        <v>0</v>
      </c>
      <c r="CJ43" s="231">
        <f>Inputs!CJ43</f>
        <v>0</v>
      </c>
      <c r="CK43" s="231">
        <f>Inputs!CK43</f>
        <v>0</v>
      </c>
      <c r="CL43" s="231">
        <f>Inputs!CL43</f>
        <v>0</v>
      </c>
      <c r="CM43" s="231">
        <f>Inputs!CM43</f>
        <v>0</v>
      </c>
      <c r="CN43" s="231">
        <f>Inputs!CN43</f>
        <v>0</v>
      </c>
      <c r="CO43" s="231">
        <f>Inputs!CO43</f>
        <v>0</v>
      </c>
      <c r="CP43" s="231">
        <f>Inputs!CP43</f>
        <v>0</v>
      </c>
      <c r="CQ43" s="231">
        <f>Inputs!CQ43</f>
        <v>0</v>
      </c>
      <c r="CR43" s="231">
        <f>Inputs!CR43</f>
        <v>0</v>
      </c>
      <c r="CS43" s="231">
        <f>Inputs!CS43</f>
        <v>0</v>
      </c>
      <c r="CT43" s="231">
        <f>Inputs!CT43</f>
        <v>0</v>
      </c>
      <c r="CU43" s="231">
        <f>Inputs!CU43</f>
        <v>0</v>
      </c>
      <c r="CV43" s="231">
        <f>Inputs!CV43</f>
        <v>0</v>
      </c>
      <c r="CW43" s="231">
        <f>Inputs!CW43</f>
        <v>0</v>
      </c>
      <c r="CX43" s="231">
        <f>Inputs!CX43</f>
        <v>0</v>
      </c>
      <c r="CY43" s="231">
        <f>Inputs!CY43</f>
        <v>0</v>
      </c>
      <c r="DA43" s="232">
        <f>IF(OR($C43="Non-Labour",$C43="Labour-related"),IF(Inputs!$GT43=$F$1,Inputs!DA43,$F43*N(H43)),$F43*N(H43)*avg_hrs)</f>
        <v>0</v>
      </c>
      <c r="DB43" s="232">
        <f>IF(OR($C43="Non-Labour",$C43="Labour-related"),IF(Inputs!$GT43=$F$1,Inputs!DB43,$F43*N(I43)),$F43*N(I43)*avg_hrs)</f>
        <v>0</v>
      </c>
      <c r="DC43" s="232">
        <f>IF(OR($C43="Non-Labour",$C43="Labour-related"),IF(Inputs!$GT43=$F$1,Inputs!DC43,$F43*N(J43)),$F43*N(J43)*avg_hrs)</f>
        <v>0</v>
      </c>
      <c r="DD43" s="232">
        <f>IF(OR($C43="Non-Labour",$C43="Labour-related"),IF(Inputs!$GT43=$F$1,Inputs!DD43,$F43*N(K43)),$F43*N(K43)*avg_hrs)</f>
        <v>0</v>
      </c>
      <c r="DE43" s="232">
        <f>IF(OR($C43="Non-Labour",$C43="Labour-related"),IF(Inputs!$GT43=$F$1,Inputs!DE43,$F43*N(L43)),$F43*N(L43)*avg_hrs)</f>
        <v>0</v>
      </c>
      <c r="DF43" s="232">
        <f>IF(OR($C43="Non-Labour",$C43="Labour-related"),IF(Inputs!$GT43=$F$1,Inputs!DF43,$F43*N(M43)),$F43*N(M43)*avg_hrs)</f>
        <v>0</v>
      </c>
      <c r="DG43" s="232">
        <f>IF(OR($C43="Non-Labour",$C43="Labour-related"),IF(Inputs!$GT43=$F$1,Inputs!DG43,$F43*N(N43)),$F43*N(N43)*avg_hrs)</f>
        <v>0</v>
      </c>
      <c r="DH43" s="232">
        <f>IF(OR($C43="Non-Labour",$C43="Labour-related"),IF(Inputs!$GT43=$F$1,Inputs!DH43,$F43*N(O43)),$F43*N(O43)*avg_hrs)</f>
        <v>0</v>
      </c>
      <c r="DI43" s="232">
        <f>IF(OR($C43="Non-Labour",$C43="Labour-related"),IF(Inputs!$GT43=$F$1,Inputs!DI43,$F43*N(P43)),$F43*N(P43)*avg_hrs)</f>
        <v>0</v>
      </c>
      <c r="DJ43" s="232">
        <f>IF(OR($C43="Non-Labour",$C43="Labour-related"),IF(Inputs!$GT43=$F$1,Inputs!DJ43,$F43*N(Q43)),$F43*N(Q43)*avg_hrs)</f>
        <v>0</v>
      </c>
      <c r="DK43" s="232">
        <f>IF(OR($C43="Non-Labour",$C43="Labour-related"),IF(Inputs!$GT43=$F$1,Inputs!DK43,$F43*N(R43)),$F43*N(R43)*avg_hrs)</f>
        <v>0</v>
      </c>
      <c r="DL43" s="232">
        <f>IF(OR($C43="Non-Labour",$C43="Labour-related"),IF(Inputs!$GT43=$F$1,Inputs!DL43,$F43*N(S43)),$F43*N(S43)*avg_hrs)</f>
        <v>0</v>
      </c>
      <c r="DM43" s="232">
        <f>IF(OR($C43="Non-Labour",$C43="Labour-related"),IF(Inputs!$GT43=$F$1,Inputs!DM43,$F43*N(T43)),$F43*N(T43)*avg_hrs)</f>
        <v>0</v>
      </c>
      <c r="DN43" s="232">
        <f>IF(OR($C43="Non-Labour",$C43="Labour-related"),IF(Inputs!$GT43=$F$1,Inputs!DN43,$F43*N(U43)),$F43*N(U43)*avg_hrs)</f>
        <v>0</v>
      </c>
      <c r="DO43" s="232">
        <f>IF(OR($C43="Non-Labour",$C43="Labour-related"),IF(Inputs!$GT43=$F$1,Inputs!DO43,$F43*N(V43)),$F43*N(V43)*avg_hrs)</f>
        <v>0</v>
      </c>
      <c r="DP43" s="232">
        <f>IF(OR($C43="Non-Labour",$C43="Labour-related"),IF(Inputs!$GT43=$F$1,Inputs!DP43,$F43*N(W43)),$F43*N(W43)*avg_hrs)</f>
        <v>0</v>
      </c>
      <c r="DQ43" s="232">
        <f>IF(OR($C43="Non-Labour",$C43="Labour-related"),IF(Inputs!$GT43=$F$1,Inputs!DQ43,$F43*N(X43)),$F43*N(X43)*avg_hrs)</f>
        <v>0</v>
      </c>
      <c r="DR43" s="232">
        <f>IF(OR($C43="Non-Labour",$C43="Labour-related"),IF(Inputs!$GT43=$F$1,Inputs!DR43,$F43*N(Y43)),$F43*N(Y43)*avg_hrs)</f>
        <v>0</v>
      </c>
      <c r="DS43" s="232">
        <f>IF(OR($C43="Non-Labour",$C43="Labour-related"),IF(Inputs!$GT43=$F$1,Inputs!DS43,$F43*N(Z43)),$F43*N(Z43)*avg_hrs)</f>
        <v>0</v>
      </c>
      <c r="DT43" s="232">
        <f>IF(OR($C43="Non-Labour",$C43="Labour-related"),IF(Inputs!$GT43=$F$1,Inputs!DT43,$F43*N(AA43)),$F43*N(AA43)*avg_hrs)</f>
        <v>0</v>
      </c>
      <c r="DU43" s="232">
        <f>IF(OR($C43="Non-Labour",$C43="Labour-related"),IF(Inputs!$GT43=$F$1,Inputs!DU43,$F43*N(AB43)),$F43*N(AB43)*avg_hrs)</f>
        <v>0</v>
      </c>
      <c r="DV43" s="232">
        <f>IF(OR($C43="Non-Labour",$C43="Labour-related"),IF(Inputs!$GT43=$F$1,Inputs!DV43,$F43*N(AC43)),$F43*N(AC43)*avg_hrs)</f>
        <v>0</v>
      </c>
      <c r="DW43" s="232">
        <f>IF(OR($C43="Non-Labour",$C43="Labour-related"),IF(Inputs!$GT43=$F$1,Inputs!DW43,$F43*N(AD43)),$F43*N(AD43)*avg_hrs)</f>
        <v>0</v>
      </c>
      <c r="DX43" s="232">
        <f>IF(OR($C43="Non-Labour",$C43="Labour-related"),IF(Inputs!$GT43=$F$1,Inputs!DX43,$F43*N(AE43)),$F43*N(AE43)*avg_hrs)</f>
        <v>0</v>
      </c>
      <c r="DY43" s="232">
        <f>IF(OR($C43="Non-Labour",$C43="Labour-related"),IF(Inputs!$GT43=$F$1,Inputs!DY43,$F43*N(AF43)),$F43*N(AF43)*avg_hrs)</f>
        <v>0</v>
      </c>
      <c r="DZ43" s="232">
        <f>IF(OR($C43="Non-Labour",$C43="Labour-related"),IF(Inputs!$GT43=$F$1,Inputs!DZ43,$F43*N(AG43)),$F43*N(AG43)*avg_hrs)</f>
        <v>0</v>
      </c>
      <c r="EA43" s="232">
        <f>IF(OR($C43="Non-Labour",$C43="Labour-related"),IF(Inputs!$GT43=$F$1,Inputs!EA43,$F43*N(AH43)),$F43*N(AH43)*avg_hrs)</f>
        <v>0</v>
      </c>
      <c r="EB43" s="232">
        <f>IF(OR($C43="Non-Labour",$C43="Labour-related"),IF(Inputs!$GT43=$F$1,Inputs!EB43,$F43*N(AI43)),$F43*N(AI43)*avg_hrs)</f>
        <v>0</v>
      </c>
      <c r="EC43" s="232">
        <f>IF(OR($C43="Non-Labour",$C43="Labour-related"),IF(Inputs!$GT43=$F$1,Inputs!EC43,$F43*N(AJ43)),$F43*N(AJ43)*avg_hrs)</f>
        <v>0</v>
      </c>
      <c r="ED43" s="232">
        <f>IF(OR($C43="Non-Labour",$C43="Labour-related"),IF(Inputs!$GT43=$F$1,Inputs!ED43,$F43*N(AK43)),$F43*N(AK43)*avg_hrs)</f>
        <v>0</v>
      </c>
      <c r="EE43" s="232">
        <f>IF(OR($C43="Non-Labour",$C43="Labour-related"),IF(Inputs!$GT43=$F$1,Inputs!EE43,$F43*N(AL43)),$F43*N(AL43)*avg_hrs)</f>
        <v>0</v>
      </c>
      <c r="EF43" s="232">
        <f>IF(OR($C43="Non-Labour",$C43="Labour-related"),IF(Inputs!$GT43=$F$1,Inputs!EF43,$F43*N(AM43)),$F43*N(AM43)*avg_hrs)</f>
        <v>0</v>
      </c>
      <c r="EG43" s="232">
        <f>IF(OR($C43="Non-Labour",$C43="Labour-related"),IF(Inputs!$GT43=$F$1,Inputs!EG43,$F43*N(AN43)),$F43*N(AN43)*avg_hrs)</f>
        <v>0</v>
      </c>
      <c r="EH43" s="232">
        <f>IF(OR($C43="Non-Labour",$C43="Labour-related"),IF(Inputs!$GT43=$F$1,Inputs!EH43,$F43*N(AO43)),$F43*N(AO43)*avg_hrs)</f>
        <v>0</v>
      </c>
      <c r="EI43" s="232">
        <f>IF(OR($C43="Non-Labour",$C43="Labour-related"),IF(Inputs!$GT43=$F$1,Inputs!EI43,$F43*N(AP43)),$F43*N(AP43)*avg_hrs)</f>
        <v>0</v>
      </c>
      <c r="EJ43" s="232">
        <f>IF(OR($C43="Non-Labour",$C43="Labour-related"),IF(Inputs!$GT43=$F$1,Inputs!EJ43,$F43*N(AQ43)),$F43*N(AQ43)*avg_hrs)</f>
        <v>0</v>
      </c>
      <c r="EK43" s="232">
        <f>IF(OR($C43="Non-Labour",$C43="Labour-related"),IF(Inputs!$GT43=$F$1,Inputs!EK43,$F43*N(AR43)),$F43*N(AR43)*avg_hrs)</f>
        <v>0</v>
      </c>
      <c r="EL43" s="232">
        <f>IF(OR($C43="Non-Labour",$C43="Labour-related"),IF(Inputs!$GT43=$F$1,Inputs!EL43,$F43*N(AS43)),$F43*N(AS43)*avg_hrs)</f>
        <v>0</v>
      </c>
      <c r="EM43" s="232">
        <f>IF(OR($C43="Non-Labour",$C43="Labour-related"),IF(Inputs!$GT43=$F$1,Inputs!EM43,$F43*N(AT43)),$F43*N(AT43)*avg_hrs)</f>
        <v>0</v>
      </c>
      <c r="EN43" s="232">
        <f>IF(OR($C43="Non-Labour",$C43="Labour-related"),IF(Inputs!$GT43=$F$1,Inputs!EN43,$F43*N(AU43)),$F43*N(AU43)*avg_hrs)</f>
        <v>0</v>
      </c>
      <c r="EO43" s="232">
        <f>IF(OR($C43="Non-Labour",$C43="Labour-related"),IF(Inputs!$GT43=$F$1,Inputs!EO43,$F43*N(AV43)),$F43*N(AV43)*avg_hrs)</f>
        <v>0</v>
      </c>
      <c r="EP43" s="232">
        <f>IF(OR($C43="Non-Labour",$C43="Labour-related"),IF(Inputs!$GT43=$F$1,Inputs!EP43,$F43*N(AW43)),$F43*N(AW43)*avg_hrs)</f>
        <v>0</v>
      </c>
      <c r="EQ43" s="232">
        <f>IF(OR($C43="Non-Labour",$C43="Labour-related"),IF(Inputs!$GT43=$F$1,Inputs!EQ43,$F43*N(AX43)),$F43*N(AX43)*avg_hrs)</f>
        <v>0</v>
      </c>
      <c r="ER43" s="232">
        <f>IF(OR($C43="Non-Labour",$C43="Labour-related"),IF(Inputs!$GT43=$F$1,Inputs!ER43,$F43*N(AY43)),$F43*N(AY43)*avg_hrs)</f>
        <v>0</v>
      </c>
      <c r="ES43" s="232">
        <f>IF(OR($C43="Non-Labour",$C43="Labour-related"),IF(Inputs!$GT43=$F$1,Inputs!ES43,$F43*N(AZ43)),$F43*N(AZ43)*avg_hrs)</f>
        <v>0</v>
      </c>
      <c r="ET43" s="232">
        <f>IF(OR($C43="Non-Labour",$C43="Labour-related"),IF(Inputs!$GT43=$F$1,Inputs!ET43,$F43*N(BA43)),$F43*N(BA43)*avg_hrs)</f>
        <v>0</v>
      </c>
      <c r="EU43" s="232">
        <f>IF(OR($C43="Non-Labour",$C43="Labour-related"),IF(Inputs!$GT43=$F$1,Inputs!EU43,$F43*N(BB43)),$F43*N(BB43)*avg_hrs)</f>
        <v>0</v>
      </c>
      <c r="EV43" s="232">
        <f>IF(OR($C43="Non-Labour",$C43="Labour-related"),IF(Inputs!$GT43=$F$1,Inputs!EV43,$F43*N(BC43)),$F43*N(BC43)*avg_hrs)</f>
        <v>0</v>
      </c>
      <c r="EW43" s="232">
        <f>IF(OR($C43="Non-Labour",$C43="Labour-related"),IF(Inputs!$GT43=$F$1,Inputs!EW43,$F43*N(BD43)),$F43*N(BD43)*avg_hrs)</f>
        <v>471.51659139026111</v>
      </c>
      <c r="EX43" s="232">
        <f>IF(OR($C43="Non-Labour",$C43="Labour-related"),IF(Inputs!$GT43=$F$1,Inputs!EX43,$F43*N(BE43)),$F43*N(BE43)*avg_hrs)</f>
        <v>471.51659139026111</v>
      </c>
      <c r="EY43" s="232">
        <f>IF(OR($C43="Non-Labour",$C43="Labour-related"),IF(Inputs!$GT43=$F$1,Inputs!EY43,$F43*N(BF43)),$F43*N(BF43)*avg_hrs)</f>
        <v>471.51659139026111</v>
      </c>
      <c r="EZ43" s="232">
        <f>IF(OR($C43="Non-Labour",$C43="Labour-related"),IF(Inputs!$GT43=$F$1,Inputs!EZ43,$F43*N(BG43)),$F43*N(BG43)*avg_hrs)</f>
        <v>471.51659139026111</v>
      </c>
      <c r="FA43" s="232">
        <f>IF(OR($C43="Non-Labour",$C43="Labour-related"),IF(Inputs!$GT43=$F$1,Inputs!FA43,$F43*N(BH43)),$F43*N(BH43)*avg_hrs)</f>
        <v>471.51659139026111</v>
      </c>
      <c r="FB43" s="232">
        <f>IF(OR($C43="Non-Labour",$C43="Labour-related"),IF(Inputs!$GT43=$F$1,Inputs!FB43,$F43*N(BI43)),$F43*N(BI43)*avg_hrs)</f>
        <v>471.51659139026111</v>
      </c>
      <c r="FC43" s="232">
        <f>IF(OR($C43="Non-Labour",$C43="Labour-related"),IF(Inputs!$GT43=$F$1,Inputs!FC43,$F43*N(BJ43)),$F43*N(BJ43)*avg_hrs)</f>
        <v>471.51659139026111</v>
      </c>
      <c r="FD43" s="232">
        <f>IF(OR($C43="Non-Labour",$C43="Labour-related"),IF(Inputs!$GT43=$F$1,Inputs!FD43,$F43*N(BK43)),$F43*N(BK43)*avg_hrs)</f>
        <v>471.51659139026111</v>
      </c>
      <c r="FE43" s="232">
        <f>IF(OR($C43="Non-Labour",$C43="Labour-related"),IF(Inputs!$GT43=$F$1,Inputs!FE43,$F43*N(BL43)),$F43*N(BL43)*avg_hrs)</f>
        <v>471.51659139026111</v>
      </c>
      <c r="FF43" s="232">
        <f>IF(OR($C43="Non-Labour",$C43="Labour-related"),IF(Inputs!$GT43=$F$1,Inputs!FF43,$F43*N(BM43)),$F43*N(BM43)*avg_hrs)</f>
        <v>471.51659139026111</v>
      </c>
      <c r="FG43" s="232">
        <f>IF(OR($C43="Non-Labour",$C43="Labour-related"),IF(Inputs!$GT43=$F$1,Inputs!FG43,$F43*N(BN43)),$F43*N(BN43)*avg_hrs)</f>
        <v>471.51659139026111</v>
      </c>
      <c r="FH43" s="232">
        <f>IF(OR($C43="Non-Labour",$C43="Labour-related"),IF(Inputs!$GT43=$F$1,Inputs!FH43,$F43*N(BO43)),$F43*N(BO43)*avg_hrs)</f>
        <v>471.51659139026111</v>
      </c>
      <c r="FI43" s="232">
        <f>IF(OR($C43="Non-Labour",$C43="Labour-related"),IF(Inputs!$GT43=$F$1,Inputs!FI43,$F43*N(BP43)),$F43*N(BP43)*avg_hrs)</f>
        <v>0</v>
      </c>
      <c r="FJ43" s="232">
        <f>IF(OR($C43="Non-Labour",$C43="Labour-related"),IF(Inputs!$GT43=$F$1,Inputs!FJ43,$F43*N(BQ43)),$F43*N(BQ43)*avg_hrs)</f>
        <v>0</v>
      </c>
      <c r="FK43" s="232">
        <f>IF(OR($C43="Non-Labour",$C43="Labour-related"),IF(Inputs!$GT43=$F$1,Inputs!FK43,$F43*N(BR43)),$F43*N(BR43)*avg_hrs)</f>
        <v>0</v>
      </c>
      <c r="FL43" s="232">
        <f>IF(OR($C43="Non-Labour",$C43="Labour-related"),IF(Inputs!$GT43=$F$1,Inputs!FL43,$F43*N(BS43)),$F43*N(BS43)*avg_hrs)</f>
        <v>0</v>
      </c>
      <c r="FM43" s="232">
        <f>IF(OR($C43="Non-Labour",$C43="Labour-related"),IF(Inputs!$GT43=$F$1,Inputs!FM43,$F43*N(BT43)),$F43*N(BT43)*avg_hrs)</f>
        <v>0</v>
      </c>
      <c r="FN43" s="232">
        <f>IF(OR($C43="Non-Labour",$C43="Labour-related"),IF(Inputs!$GT43=$F$1,Inputs!FN43,$F43*N(BU43)),$F43*N(BU43)*avg_hrs)</f>
        <v>0</v>
      </c>
      <c r="FO43" s="232">
        <f>IF(OR($C43="Non-Labour",$C43="Labour-related"),IF(Inputs!$GT43=$F$1,Inputs!FO43,$F43*N(BV43)),$F43*N(BV43)*avg_hrs)</f>
        <v>0</v>
      </c>
      <c r="FP43" s="232">
        <f>IF(OR($C43="Non-Labour",$C43="Labour-related"),IF(Inputs!$GT43=$F$1,Inputs!FP43,$F43*N(BW43)),$F43*N(BW43)*avg_hrs)</f>
        <v>0</v>
      </c>
      <c r="FQ43" s="232">
        <f>IF(OR($C43="Non-Labour",$C43="Labour-related"),IF(Inputs!$GT43=$F$1,Inputs!FQ43,$F43*N(BX43)),$F43*N(BX43)*avg_hrs)</f>
        <v>0</v>
      </c>
      <c r="FR43" s="232">
        <f>IF(OR($C43="Non-Labour",$C43="Labour-related"),IF(Inputs!$GT43=$F$1,Inputs!FR43,$F43*N(BY43)),$F43*N(BY43)*avg_hrs)</f>
        <v>0</v>
      </c>
      <c r="FS43" s="232">
        <f>IF(OR($C43="Non-Labour",$C43="Labour-related"),IF(Inputs!$GT43=$F$1,Inputs!FS43,$F43*N(BZ43)),$F43*N(BZ43)*avg_hrs)</f>
        <v>0</v>
      </c>
      <c r="FT43" s="232">
        <f>IF(OR($C43="Non-Labour",$C43="Labour-related"),IF(Inputs!$GT43=$F$1,Inputs!FT43,$F43*N(CA43)),$F43*N(CA43)*avg_hrs)</f>
        <v>0</v>
      </c>
      <c r="FU43" s="232">
        <f>IF(OR($C43="Non-Labour",$C43="Labour-related"),IF(Inputs!$GT43=$F$1,Inputs!FU43,$F43*N(CB43)),$F43*N(CB43)*avg_hrs)</f>
        <v>0</v>
      </c>
      <c r="FV43" s="232">
        <f>IF(OR($C43="Non-Labour",$C43="Labour-related"),IF(Inputs!$GT43=$F$1,Inputs!FV43,$F43*N(CC43)),$F43*N(CC43)*avg_hrs)</f>
        <v>0</v>
      </c>
      <c r="FW43" s="232">
        <f>IF(OR($C43="Non-Labour",$C43="Labour-related"),IF(Inputs!$GT43=$F$1,Inputs!FW43,$F43*N(CD43)),$F43*N(CD43)*avg_hrs)</f>
        <v>0</v>
      </c>
      <c r="FX43" s="232">
        <f>IF(OR($C43="Non-Labour",$C43="Labour-related"),IF(Inputs!$GT43=$F$1,Inputs!FX43,$F43*N(CE43)),$F43*N(CE43)*avg_hrs)</f>
        <v>0</v>
      </c>
      <c r="FY43" s="232">
        <f>IF(OR($C43="Non-Labour",$C43="Labour-related"),IF(Inputs!$GT43=$F$1,Inputs!FY43,$F43*N(CF43)),$F43*N(CF43)*avg_hrs)</f>
        <v>0</v>
      </c>
      <c r="FZ43" s="232">
        <f>IF(OR($C43="Non-Labour",$C43="Labour-related"),IF(Inputs!$GT43=$F$1,Inputs!FZ43,$F43*N(CG43)),$F43*N(CG43)*avg_hrs)</f>
        <v>0</v>
      </c>
      <c r="GA43" s="232">
        <f>IF(OR($C43="Non-Labour",$C43="Labour-related"),IF(Inputs!$GT43=$F$1,Inputs!GA43,$F43*N(CH43)),$F43*N(CH43)*avg_hrs)</f>
        <v>0</v>
      </c>
      <c r="GB43" s="232">
        <f>IF(OR($C43="Non-Labour",$C43="Labour-related"),IF(Inputs!$GT43=$F$1,Inputs!GB43,$F43*N(CI43)),$F43*N(CI43)*avg_hrs)</f>
        <v>0</v>
      </c>
      <c r="GC43" s="232">
        <f>IF(OR($C43="Non-Labour",$C43="Labour-related"),IF(Inputs!$GT43=$F$1,Inputs!GC43,$F43*N(CJ43)),$F43*N(CJ43)*avg_hrs)</f>
        <v>0</v>
      </c>
      <c r="GD43" s="232">
        <f>IF(OR($C43="Non-Labour",$C43="Labour-related"),IF(Inputs!$GT43=$F$1,Inputs!GD43,$F43*N(CK43)),$F43*N(CK43)*avg_hrs)</f>
        <v>0</v>
      </c>
      <c r="GE43" s="232">
        <f>IF(OR($C43="Non-Labour",$C43="Labour-related"),IF(Inputs!$GT43=$F$1,Inputs!GE43,$F43*N(CL43)),$F43*N(CL43)*avg_hrs)</f>
        <v>0</v>
      </c>
      <c r="GF43" s="232">
        <f>IF(OR($C43="Non-Labour",$C43="Labour-related"),IF(Inputs!$GT43=$F$1,Inputs!GF43,$F43*N(CM43)),$F43*N(CM43)*avg_hrs)</f>
        <v>0</v>
      </c>
      <c r="GG43" s="232">
        <f>IF(OR($C43="Non-Labour",$C43="Labour-related"),IF(Inputs!$GT43=$F$1,Inputs!GG43,$F43*N(CN43)),$F43*N(CN43)*avg_hrs)</f>
        <v>0</v>
      </c>
      <c r="GH43" s="232">
        <f>IF(OR($C43="Non-Labour",$C43="Labour-related"),IF(Inputs!$GT43=$F$1,Inputs!GH43,$F43*N(CO43)),$F43*N(CO43)*avg_hrs)</f>
        <v>0</v>
      </c>
      <c r="GI43" s="232">
        <f>IF(OR($C43="Non-Labour",$C43="Labour-related"),IF(Inputs!$GT43=$F$1,Inputs!GI43,$F43*N(CP43)),$F43*N(CP43)*avg_hrs)</f>
        <v>0</v>
      </c>
      <c r="GJ43" s="232">
        <f>IF(OR($C43="Non-Labour",$C43="Labour-related"),IF(Inputs!$GT43=$F$1,Inputs!GJ43,$F43*N(CQ43)),$F43*N(CQ43)*avg_hrs)</f>
        <v>0</v>
      </c>
      <c r="GK43" s="232">
        <f>IF(OR($C43="Non-Labour",$C43="Labour-related"),IF(Inputs!$GT43=$F$1,Inputs!GK43,$F43*N(CR43)),$F43*N(CR43)*avg_hrs)</f>
        <v>0</v>
      </c>
      <c r="GL43" s="232">
        <f>IF(OR($C43="Non-Labour",$C43="Labour-related"),IF(Inputs!$GT43=$F$1,Inputs!GL43,$F43*N(CS43)),$F43*N(CS43)*avg_hrs)</f>
        <v>0</v>
      </c>
      <c r="GM43" s="232">
        <f>IF(OR($C43="Non-Labour",$C43="Labour-related"),IF(Inputs!$GT43=$F$1,Inputs!GM43,$F43*N(CT43)),$F43*N(CT43)*avg_hrs)</f>
        <v>0</v>
      </c>
      <c r="GN43" s="232">
        <f>IF(OR($C43="Non-Labour",$C43="Labour-related"),IF(Inputs!$GT43=$F$1,Inputs!GN43,$F43*N(CU43)),$F43*N(CU43)*avg_hrs)</f>
        <v>0</v>
      </c>
      <c r="GO43" s="232">
        <f>IF(OR($C43="Non-Labour",$C43="Labour-related"),IF(Inputs!$GT43=$F$1,Inputs!GO43,$F43*N(CV43)),$F43*N(CV43)*avg_hrs)</f>
        <v>0</v>
      </c>
      <c r="GP43" s="232">
        <f>IF(OR($C43="Non-Labour",$C43="Labour-related"),IF(Inputs!$GT43=$F$1,Inputs!GP43,$F43*N(CW43)),$F43*N(CW43)*avg_hrs)</f>
        <v>0</v>
      </c>
      <c r="GQ43" s="232">
        <f>IF(OR($C43="Non-Labour",$C43="Labour-related"),IF(Inputs!$GT43=$F$1,Inputs!GQ43,$F43*N(CX43)),$F43*N(CX43)*avg_hrs)</f>
        <v>0</v>
      </c>
      <c r="GR43" s="232">
        <f>IF(OR($C43="Non-Labour",$C43="Labour-related"),IF(Inputs!$GT43=$F$1,Inputs!GR43,$F43*N(CY43)),$F43*N(CY43)*avg_hrs)</f>
        <v>0</v>
      </c>
      <c r="GT43" s="120" t="s">
        <v>207</v>
      </c>
      <c r="GU43" s="272"/>
      <c r="GV43" s="272"/>
      <c r="GW43" s="272"/>
      <c r="GX43" s="232">
        <f t="shared" si="7"/>
        <v>0</v>
      </c>
      <c r="GY43" s="232">
        <f t="shared" si="7"/>
        <v>0</v>
      </c>
      <c r="GZ43" s="232">
        <f t="shared" si="7"/>
        <v>0</v>
      </c>
      <c r="HA43" s="232">
        <f t="shared" si="6"/>
        <v>0</v>
      </c>
      <c r="HB43" s="232">
        <f t="shared" si="8"/>
        <v>5658.1990966831336</v>
      </c>
      <c r="HC43" s="232">
        <f t="shared" si="8"/>
        <v>0</v>
      </c>
      <c r="HD43" s="232">
        <f t="shared" si="8"/>
        <v>0</v>
      </c>
      <c r="HE43" s="232">
        <f t="shared" si="8"/>
        <v>0</v>
      </c>
      <c r="HF43" s="232">
        <f t="shared" si="5"/>
        <v>5658.1990966831336</v>
      </c>
    </row>
    <row r="44" spans="1:214" hidden="1" x14ac:dyDescent="0.2">
      <c r="A44" s="120" t="str">
        <f>Inputs!A44</f>
        <v>Network Operations</v>
      </c>
      <c r="B44" s="120" t="str">
        <f>Inputs!B44</f>
        <v>SCADA Engineer</v>
      </c>
      <c r="C44" s="120" t="str">
        <f>Inputs!C44</f>
        <v>Internal Labour</v>
      </c>
      <c r="D44" s="120" t="str">
        <f>Inputs!D44</f>
        <v>PDC &amp; PMU Data Feed</v>
      </c>
      <c r="E44" s="120" t="str">
        <f>Inputs!E44</f>
        <v>SCADA Officer (Nwk Operations Tech)</v>
      </c>
      <c r="F44" s="259">
        <f>IF(Inputs!$GT44=$F$1,Inputs!F44,
CHOOSE(MATCH(Inputs!$GT44,'Key assumptions'!$E$117:$E$119,0),'Key assumptions'!$H$117,'Key assumptions'!$H$118,'Key assumptions'!$H$119)*Inputs!F44)</f>
        <v>195.6201907033639</v>
      </c>
      <c r="G44" s="259">
        <f>IF(Inputs!$GT44=$F$1,Inputs!G44,
CHOOSE(MATCH(Inputs!$GT44,'Key assumptions'!$E$117:$E$119,0),'Key assumptions'!$H$117,'Key assumptions'!$H$118,'Key assumptions'!$H$119)*Inputs!G44)</f>
        <v>0</v>
      </c>
      <c r="H44" s="231">
        <f>Inputs!H44</f>
        <v>0</v>
      </c>
      <c r="I44" s="231">
        <f>Inputs!I44</f>
        <v>0</v>
      </c>
      <c r="J44" s="231">
        <f>Inputs!J44</f>
        <v>0</v>
      </c>
      <c r="K44" s="231">
        <f>Inputs!K44</f>
        <v>0</v>
      </c>
      <c r="L44" s="231">
        <f>Inputs!L44</f>
        <v>0</v>
      </c>
      <c r="M44" s="231">
        <f>Inputs!M44</f>
        <v>0</v>
      </c>
      <c r="N44" s="231">
        <f>Inputs!N44</f>
        <v>0</v>
      </c>
      <c r="O44" s="231">
        <f>Inputs!O44</f>
        <v>0</v>
      </c>
      <c r="P44" s="231">
        <f>Inputs!P44</f>
        <v>0</v>
      </c>
      <c r="Q44" s="231">
        <f>Inputs!Q44</f>
        <v>0</v>
      </c>
      <c r="R44" s="231">
        <f>Inputs!R44</f>
        <v>0</v>
      </c>
      <c r="S44" s="231">
        <f>Inputs!S44</f>
        <v>0</v>
      </c>
      <c r="T44" s="231">
        <f>Inputs!T44</f>
        <v>0</v>
      </c>
      <c r="U44" s="231">
        <f>Inputs!U44</f>
        <v>0</v>
      </c>
      <c r="V44" s="231">
        <f>Inputs!V44</f>
        <v>0</v>
      </c>
      <c r="W44" s="231">
        <f>Inputs!W44</f>
        <v>0</v>
      </c>
      <c r="X44" s="231">
        <f>Inputs!X44</f>
        <v>0</v>
      </c>
      <c r="Y44" s="231">
        <f>Inputs!Y44</f>
        <v>0</v>
      </c>
      <c r="Z44" s="231">
        <f>Inputs!Z44</f>
        <v>0</v>
      </c>
      <c r="AA44" s="231">
        <f>Inputs!AA44</f>
        <v>0</v>
      </c>
      <c r="AB44" s="231">
        <f>Inputs!AB44</f>
        <v>0</v>
      </c>
      <c r="AC44" s="231">
        <f>Inputs!AC44</f>
        <v>0</v>
      </c>
      <c r="AD44" s="231">
        <f>Inputs!AD44</f>
        <v>0</v>
      </c>
      <c r="AE44" s="231">
        <f>Inputs!AE44</f>
        <v>0</v>
      </c>
      <c r="AF44" s="231">
        <f>Inputs!AF44</f>
        <v>0</v>
      </c>
      <c r="AG44" s="231">
        <f>Inputs!AG44</f>
        <v>0</v>
      </c>
      <c r="AH44" s="231">
        <f>Inputs!AH44</f>
        <v>0</v>
      </c>
      <c r="AI44" s="231">
        <f>Inputs!AI44</f>
        <v>0</v>
      </c>
      <c r="AJ44" s="231">
        <f>Inputs!AJ44</f>
        <v>0</v>
      </c>
      <c r="AK44" s="231">
        <f>Inputs!AK44</f>
        <v>0</v>
      </c>
      <c r="AL44" s="231">
        <f>Inputs!AL44</f>
        <v>0</v>
      </c>
      <c r="AM44" s="231">
        <f>Inputs!AM44</f>
        <v>0</v>
      </c>
      <c r="AN44" s="231">
        <f>Inputs!AN44</f>
        <v>0</v>
      </c>
      <c r="AO44" s="231">
        <f>Inputs!AO44</f>
        <v>0</v>
      </c>
      <c r="AP44" s="231">
        <f>Inputs!AP44</f>
        <v>0</v>
      </c>
      <c r="AQ44" s="231">
        <f>Inputs!AQ44</f>
        <v>0</v>
      </c>
      <c r="AR44" s="231">
        <f>Inputs!AR44</f>
        <v>0</v>
      </c>
      <c r="AS44" s="231">
        <f>Inputs!AS44</f>
        <v>0</v>
      </c>
      <c r="AT44" s="231">
        <f>Inputs!AT44</f>
        <v>0</v>
      </c>
      <c r="AU44" s="231">
        <f>Inputs!AU44</f>
        <v>0</v>
      </c>
      <c r="AV44" s="231">
        <f>Inputs!AV44</f>
        <v>0</v>
      </c>
      <c r="AW44" s="231">
        <f>Inputs!AW44</f>
        <v>0</v>
      </c>
      <c r="AX44" s="231">
        <f>Inputs!AX44</f>
        <v>0</v>
      </c>
      <c r="AY44" s="231">
        <f>Inputs!AY44</f>
        <v>0</v>
      </c>
      <c r="AZ44" s="231">
        <f>Inputs!AZ44</f>
        <v>0</v>
      </c>
      <c r="BA44" s="231">
        <f>Inputs!BA44</f>
        <v>0</v>
      </c>
      <c r="BB44" s="231">
        <f>Inputs!BB44</f>
        <v>0</v>
      </c>
      <c r="BC44" s="231">
        <f>Inputs!BC44</f>
        <v>0</v>
      </c>
      <c r="BD44" s="231">
        <f>Inputs!BD44</f>
        <v>7.6923076923076913E-2</v>
      </c>
      <c r="BE44" s="231">
        <f>Inputs!BE44</f>
        <v>7.6923076923076913E-2</v>
      </c>
      <c r="BF44" s="231">
        <f>Inputs!BF44</f>
        <v>7.6923076923076913E-2</v>
      </c>
      <c r="BG44" s="231">
        <f>Inputs!BG44</f>
        <v>7.6923076923076913E-2</v>
      </c>
      <c r="BH44" s="231">
        <f>Inputs!BH44</f>
        <v>7.6923076923076913E-2</v>
      </c>
      <c r="BI44" s="231">
        <f>Inputs!BI44</f>
        <v>7.6923076923076913E-2</v>
      </c>
      <c r="BJ44" s="231">
        <f>Inputs!BJ44</f>
        <v>7.6923076923076913E-2</v>
      </c>
      <c r="BK44" s="231">
        <f>Inputs!BK44</f>
        <v>7.6923076923076913E-2</v>
      </c>
      <c r="BL44" s="231">
        <f>Inputs!BL44</f>
        <v>7.6923076923076913E-2</v>
      </c>
      <c r="BM44" s="231">
        <f>Inputs!BM44</f>
        <v>7.6923076923076913E-2</v>
      </c>
      <c r="BN44" s="231">
        <f>Inputs!BN44</f>
        <v>7.6923076923076913E-2</v>
      </c>
      <c r="BO44" s="231">
        <f>Inputs!BO44</f>
        <v>7.6923076923076913E-2</v>
      </c>
      <c r="BP44" s="231">
        <f>Inputs!BP44</f>
        <v>0</v>
      </c>
      <c r="BQ44" s="231">
        <f>Inputs!BQ44</f>
        <v>0</v>
      </c>
      <c r="BR44" s="231">
        <f>Inputs!BR44</f>
        <v>0</v>
      </c>
      <c r="BS44" s="231">
        <f>Inputs!BS44</f>
        <v>0</v>
      </c>
      <c r="BT44" s="231">
        <f>Inputs!BT44</f>
        <v>0</v>
      </c>
      <c r="BU44" s="231">
        <f>Inputs!BU44</f>
        <v>0</v>
      </c>
      <c r="BV44" s="231">
        <f>Inputs!BV44</f>
        <v>0</v>
      </c>
      <c r="BW44" s="231">
        <f>Inputs!BW44</f>
        <v>0</v>
      </c>
      <c r="BX44" s="231">
        <f>Inputs!BX44</f>
        <v>0</v>
      </c>
      <c r="BY44" s="231">
        <f>Inputs!BY44</f>
        <v>0</v>
      </c>
      <c r="BZ44" s="231">
        <f>Inputs!BZ44</f>
        <v>0</v>
      </c>
      <c r="CA44" s="231">
        <f>Inputs!CA44</f>
        <v>0</v>
      </c>
      <c r="CB44" s="231">
        <f>Inputs!CB44</f>
        <v>0</v>
      </c>
      <c r="CC44" s="231">
        <f>Inputs!CC44</f>
        <v>0</v>
      </c>
      <c r="CD44" s="231">
        <f>Inputs!CD44</f>
        <v>0</v>
      </c>
      <c r="CE44" s="231">
        <f>Inputs!CE44</f>
        <v>0</v>
      </c>
      <c r="CF44" s="231">
        <f>Inputs!CF44</f>
        <v>0</v>
      </c>
      <c r="CG44" s="231">
        <f>Inputs!CG44</f>
        <v>0</v>
      </c>
      <c r="CH44" s="231">
        <f>Inputs!CH44</f>
        <v>0</v>
      </c>
      <c r="CI44" s="231">
        <f>Inputs!CI44</f>
        <v>0</v>
      </c>
      <c r="CJ44" s="231">
        <f>Inputs!CJ44</f>
        <v>0</v>
      </c>
      <c r="CK44" s="231">
        <f>Inputs!CK44</f>
        <v>0</v>
      </c>
      <c r="CL44" s="231">
        <f>Inputs!CL44</f>
        <v>0</v>
      </c>
      <c r="CM44" s="231">
        <f>Inputs!CM44</f>
        <v>0</v>
      </c>
      <c r="CN44" s="231">
        <f>Inputs!CN44</f>
        <v>0</v>
      </c>
      <c r="CO44" s="231">
        <f>Inputs!CO44</f>
        <v>0</v>
      </c>
      <c r="CP44" s="231">
        <f>Inputs!CP44</f>
        <v>0</v>
      </c>
      <c r="CQ44" s="231">
        <f>Inputs!CQ44</f>
        <v>0</v>
      </c>
      <c r="CR44" s="231">
        <f>Inputs!CR44</f>
        <v>0</v>
      </c>
      <c r="CS44" s="231">
        <f>Inputs!CS44</f>
        <v>0</v>
      </c>
      <c r="CT44" s="231">
        <f>Inputs!CT44</f>
        <v>0</v>
      </c>
      <c r="CU44" s="231">
        <f>Inputs!CU44</f>
        <v>0</v>
      </c>
      <c r="CV44" s="231">
        <f>Inputs!CV44</f>
        <v>0</v>
      </c>
      <c r="CW44" s="231">
        <f>Inputs!CW44</f>
        <v>0</v>
      </c>
      <c r="CX44" s="231">
        <f>Inputs!CX44</f>
        <v>0</v>
      </c>
      <c r="CY44" s="231">
        <f>Inputs!CY44</f>
        <v>0</v>
      </c>
      <c r="DA44" s="232">
        <f>IF(OR($C44="Non-Labour",$C44="Labour-related"),IF(Inputs!$GT44=$F$1,Inputs!DA44,$F44*N(H44)),$F44*N(H44)*avg_hrs)</f>
        <v>0</v>
      </c>
      <c r="DB44" s="232">
        <f>IF(OR($C44="Non-Labour",$C44="Labour-related"),IF(Inputs!$GT44=$F$1,Inputs!DB44,$F44*N(I44)),$F44*N(I44)*avg_hrs)</f>
        <v>0</v>
      </c>
      <c r="DC44" s="232">
        <f>IF(OR($C44="Non-Labour",$C44="Labour-related"),IF(Inputs!$GT44=$F$1,Inputs!DC44,$F44*N(J44)),$F44*N(J44)*avg_hrs)</f>
        <v>0</v>
      </c>
      <c r="DD44" s="232">
        <f>IF(OR($C44="Non-Labour",$C44="Labour-related"),IF(Inputs!$GT44=$F$1,Inputs!DD44,$F44*N(K44)),$F44*N(K44)*avg_hrs)</f>
        <v>0</v>
      </c>
      <c r="DE44" s="232">
        <f>IF(OR($C44="Non-Labour",$C44="Labour-related"),IF(Inputs!$GT44=$F$1,Inputs!DE44,$F44*N(L44)),$F44*N(L44)*avg_hrs)</f>
        <v>0</v>
      </c>
      <c r="DF44" s="232">
        <f>IF(OR($C44="Non-Labour",$C44="Labour-related"),IF(Inputs!$GT44=$F$1,Inputs!DF44,$F44*N(M44)),$F44*N(M44)*avg_hrs)</f>
        <v>0</v>
      </c>
      <c r="DG44" s="232">
        <f>IF(OR($C44="Non-Labour",$C44="Labour-related"),IF(Inputs!$GT44=$F$1,Inputs!DG44,$F44*N(N44)),$F44*N(N44)*avg_hrs)</f>
        <v>0</v>
      </c>
      <c r="DH44" s="232">
        <f>IF(OR($C44="Non-Labour",$C44="Labour-related"),IF(Inputs!$GT44=$F$1,Inputs!DH44,$F44*N(O44)),$F44*N(O44)*avg_hrs)</f>
        <v>0</v>
      </c>
      <c r="DI44" s="232">
        <f>IF(OR($C44="Non-Labour",$C44="Labour-related"),IF(Inputs!$GT44=$F$1,Inputs!DI44,$F44*N(P44)),$F44*N(P44)*avg_hrs)</f>
        <v>0</v>
      </c>
      <c r="DJ44" s="232">
        <f>IF(OR($C44="Non-Labour",$C44="Labour-related"),IF(Inputs!$GT44=$F$1,Inputs!DJ44,$F44*N(Q44)),$F44*N(Q44)*avg_hrs)</f>
        <v>0</v>
      </c>
      <c r="DK44" s="232">
        <f>IF(OR($C44="Non-Labour",$C44="Labour-related"),IF(Inputs!$GT44=$F$1,Inputs!DK44,$F44*N(R44)),$F44*N(R44)*avg_hrs)</f>
        <v>0</v>
      </c>
      <c r="DL44" s="232">
        <f>IF(OR($C44="Non-Labour",$C44="Labour-related"),IF(Inputs!$GT44=$F$1,Inputs!DL44,$F44*N(S44)),$F44*N(S44)*avg_hrs)</f>
        <v>0</v>
      </c>
      <c r="DM44" s="232">
        <f>IF(OR($C44="Non-Labour",$C44="Labour-related"),IF(Inputs!$GT44=$F$1,Inputs!DM44,$F44*N(T44)),$F44*N(T44)*avg_hrs)</f>
        <v>0</v>
      </c>
      <c r="DN44" s="232">
        <f>IF(OR($C44="Non-Labour",$C44="Labour-related"),IF(Inputs!$GT44=$F$1,Inputs!DN44,$F44*N(U44)),$F44*N(U44)*avg_hrs)</f>
        <v>0</v>
      </c>
      <c r="DO44" s="232">
        <f>IF(OR($C44="Non-Labour",$C44="Labour-related"),IF(Inputs!$GT44=$F$1,Inputs!DO44,$F44*N(V44)),$F44*N(V44)*avg_hrs)</f>
        <v>0</v>
      </c>
      <c r="DP44" s="232">
        <f>IF(OR($C44="Non-Labour",$C44="Labour-related"),IF(Inputs!$GT44=$F$1,Inputs!DP44,$F44*N(W44)),$F44*N(W44)*avg_hrs)</f>
        <v>0</v>
      </c>
      <c r="DQ44" s="232">
        <f>IF(OR($C44="Non-Labour",$C44="Labour-related"),IF(Inputs!$GT44=$F$1,Inputs!DQ44,$F44*N(X44)),$F44*N(X44)*avg_hrs)</f>
        <v>0</v>
      </c>
      <c r="DR44" s="232">
        <f>IF(OR($C44="Non-Labour",$C44="Labour-related"),IF(Inputs!$GT44=$F$1,Inputs!DR44,$F44*N(Y44)),$F44*N(Y44)*avg_hrs)</f>
        <v>0</v>
      </c>
      <c r="DS44" s="232">
        <f>IF(OR($C44="Non-Labour",$C44="Labour-related"),IF(Inputs!$GT44=$F$1,Inputs!DS44,$F44*N(Z44)),$F44*N(Z44)*avg_hrs)</f>
        <v>0</v>
      </c>
      <c r="DT44" s="232">
        <f>IF(OR($C44="Non-Labour",$C44="Labour-related"),IF(Inputs!$GT44=$F$1,Inputs!DT44,$F44*N(AA44)),$F44*N(AA44)*avg_hrs)</f>
        <v>0</v>
      </c>
      <c r="DU44" s="232">
        <f>IF(OR($C44="Non-Labour",$C44="Labour-related"),IF(Inputs!$GT44=$F$1,Inputs!DU44,$F44*N(AB44)),$F44*N(AB44)*avg_hrs)</f>
        <v>0</v>
      </c>
      <c r="DV44" s="232">
        <f>IF(OR($C44="Non-Labour",$C44="Labour-related"),IF(Inputs!$GT44=$F$1,Inputs!DV44,$F44*N(AC44)),$F44*N(AC44)*avg_hrs)</f>
        <v>0</v>
      </c>
      <c r="DW44" s="232">
        <f>IF(OR($C44="Non-Labour",$C44="Labour-related"),IF(Inputs!$GT44=$F$1,Inputs!DW44,$F44*N(AD44)),$F44*N(AD44)*avg_hrs)</f>
        <v>0</v>
      </c>
      <c r="DX44" s="232">
        <f>IF(OR($C44="Non-Labour",$C44="Labour-related"),IF(Inputs!$GT44=$F$1,Inputs!DX44,$F44*N(AE44)),$F44*N(AE44)*avg_hrs)</f>
        <v>0</v>
      </c>
      <c r="DY44" s="232">
        <f>IF(OR($C44="Non-Labour",$C44="Labour-related"),IF(Inputs!$GT44=$F$1,Inputs!DY44,$F44*N(AF44)),$F44*N(AF44)*avg_hrs)</f>
        <v>0</v>
      </c>
      <c r="DZ44" s="232">
        <f>IF(OR($C44="Non-Labour",$C44="Labour-related"),IF(Inputs!$GT44=$F$1,Inputs!DZ44,$F44*N(AG44)),$F44*N(AG44)*avg_hrs)</f>
        <v>0</v>
      </c>
      <c r="EA44" s="232">
        <f>IF(OR($C44="Non-Labour",$C44="Labour-related"),IF(Inputs!$GT44=$F$1,Inputs!EA44,$F44*N(AH44)),$F44*N(AH44)*avg_hrs)</f>
        <v>0</v>
      </c>
      <c r="EB44" s="232">
        <f>IF(OR($C44="Non-Labour",$C44="Labour-related"),IF(Inputs!$GT44=$F$1,Inputs!EB44,$F44*N(AI44)),$F44*N(AI44)*avg_hrs)</f>
        <v>0</v>
      </c>
      <c r="EC44" s="232">
        <f>IF(OR($C44="Non-Labour",$C44="Labour-related"),IF(Inputs!$GT44=$F$1,Inputs!EC44,$F44*N(AJ44)),$F44*N(AJ44)*avg_hrs)</f>
        <v>0</v>
      </c>
      <c r="ED44" s="232">
        <f>IF(OR($C44="Non-Labour",$C44="Labour-related"),IF(Inputs!$GT44=$F$1,Inputs!ED44,$F44*N(AK44)),$F44*N(AK44)*avg_hrs)</f>
        <v>0</v>
      </c>
      <c r="EE44" s="232">
        <f>IF(OR($C44="Non-Labour",$C44="Labour-related"),IF(Inputs!$GT44=$F$1,Inputs!EE44,$F44*N(AL44)),$F44*N(AL44)*avg_hrs)</f>
        <v>0</v>
      </c>
      <c r="EF44" s="232">
        <f>IF(OR($C44="Non-Labour",$C44="Labour-related"),IF(Inputs!$GT44=$F$1,Inputs!EF44,$F44*N(AM44)),$F44*N(AM44)*avg_hrs)</f>
        <v>0</v>
      </c>
      <c r="EG44" s="232">
        <f>IF(OR($C44="Non-Labour",$C44="Labour-related"),IF(Inputs!$GT44=$F$1,Inputs!EG44,$F44*N(AN44)),$F44*N(AN44)*avg_hrs)</f>
        <v>0</v>
      </c>
      <c r="EH44" s="232">
        <f>IF(OR($C44="Non-Labour",$C44="Labour-related"),IF(Inputs!$GT44=$F$1,Inputs!EH44,$F44*N(AO44)),$F44*N(AO44)*avg_hrs)</f>
        <v>0</v>
      </c>
      <c r="EI44" s="232">
        <f>IF(OR($C44="Non-Labour",$C44="Labour-related"),IF(Inputs!$GT44=$F$1,Inputs!EI44,$F44*N(AP44)),$F44*N(AP44)*avg_hrs)</f>
        <v>0</v>
      </c>
      <c r="EJ44" s="232">
        <f>IF(OR($C44="Non-Labour",$C44="Labour-related"),IF(Inputs!$GT44=$F$1,Inputs!EJ44,$F44*N(AQ44)),$F44*N(AQ44)*avg_hrs)</f>
        <v>0</v>
      </c>
      <c r="EK44" s="232">
        <f>IF(OR($C44="Non-Labour",$C44="Labour-related"),IF(Inputs!$GT44=$F$1,Inputs!EK44,$F44*N(AR44)),$F44*N(AR44)*avg_hrs)</f>
        <v>0</v>
      </c>
      <c r="EL44" s="232">
        <f>IF(OR($C44="Non-Labour",$C44="Labour-related"),IF(Inputs!$GT44=$F$1,Inputs!EL44,$F44*N(AS44)),$F44*N(AS44)*avg_hrs)</f>
        <v>0</v>
      </c>
      <c r="EM44" s="232">
        <f>IF(OR($C44="Non-Labour",$C44="Labour-related"),IF(Inputs!$GT44=$F$1,Inputs!EM44,$F44*N(AT44)),$F44*N(AT44)*avg_hrs)</f>
        <v>0</v>
      </c>
      <c r="EN44" s="232">
        <f>IF(OR($C44="Non-Labour",$C44="Labour-related"),IF(Inputs!$GT44=$F$1,Inputs!EN44,$F44*N(AU44)),$F44*N(AU44)*avg_hrs)</f>
        <v>0</v>
      </c>
      <c r="EO44" s="232">
        <f>IF(OR($C44="Non-Labour",$C44="Labour-related"),IF(Inputs!$GT44=$F$1,Inputs!EO44,$F44*N(AV44)),$F44*N(AV44)*avg_hrs)</f>
        <v>0</v>
      </c>
      <c r="EP44" s="232">
        <f>IF(OR($C44="Non-Labour",$C44="Labour-related"),IF(Inputs!$GT44=$F$1,Inputs!EP44,$F44*N(AW44)),$F44*N(AW44)*avg_hrs)</f>
        <v>0</v>
      </c>
      <c r="EQ44" s="232">
        <f>IF(OR($C44="Non-Labour",$C44="Labour-related"),IF(Inputs!$GT44=$F$1,Inputs!EQ44,$F44*N(AX44)),$F44*N(AX44)*avg_hrs)</f>
        <v>0</v>
      </c>
      <c r="ER44" s="232">
        <f>IF(OR($C44="Non-Labour",$C44="Labour-related"),IF(Inputs!$GT44=$F$1,Inputs!ER44,$F44*N(AY44)),$F44*N(AY44)*avg_hrs)</f>
        <v>0</v>
      </c>
      <c r="ES44" s="232">
        <f>IF(OR($C44="Non-Labour",$C44="Labour-related"),IF(Inputs!$GT44=$F$1,Inputs!ES44,$F44*N(AZ44)),$F44*N(AZ44)*avg_hrs)</f>
        <v>0</v>
      </c>
      <c r="ET44" s="232">
        <f>IF(OR($C44="Non-Labour",$C44="Labour-related"),IF(Inputs!$GT44=$F$1,Inputs!ET44,$F44*N(BA44)),$F44*N(BA44)*avg_hrs)</f>
        <v>0</v>
      </c>
      <c r="EU44" s="232">
        <f>IF(OR($C44="Non-Labour",$C44="Labour-related"),IF(Inputs!$GT44=$F$1,Inputs!EU44,$F44*N(BB44)),$F44*N(BB44)*avg_hrs)</f>
        <v>0</v>
      </c>
      <c r="EV44" s="232">
        <f>IF(OR($C44="Non-Labour",$C44="Labour-related"),IF(Inputs!$GT44=$F$1,Inputs!EV44,$F44*N(BC44)),$F44*N(BC44)*avg_hrs)</f>
        <v>0</v>
      </c>
      <c r="EW44" s="232">
        <f>IF(OR($C44="Non-Labour",$C44="Labour-related"),IF(Inputs!$GT44=$F$1,Inputs!EW44,$F44*N(BD44)),$F44*N(BD44)*avg_hrs)</f>
        <v>2257.1560465772754</v>
      </c>
      <c r="EX44" s="232">
        <f>IF(OR($C44="Non-Labour",$C44="Labour-related"),IF(Inputs!$GT44=$F$1,Inputs!EX44,$F44*N(BE44)),$F44*N(BE44)*avg_hrs)</f>
        <v>2257.1560465772754</v>
      </c>
      <c r="EY44" s="232">
        <f>IF(OR($C44="Non-Labour",$C44="Labour-related"),IF(Inputs!$GT44=$F$1,Inputs!EY44,$F44*N(BF44)),$F44*N(BF44)*avg_hrs)</f>
        <v>2257.1560465772754</v>
      </c>
      <c r="EZ44" s="232">
        <f>IF(OR($C44="Non-Labour",$C44="Labour-related"),IF(Inputs!$GT44=$F$1,Inputs!EZ44,$F44*N(BG44)),$F44*N(BG44)*avg_hrs)</f>
        <v>2257.1560465772754</v>
      </c>
      <c r="FA44" s="232">
        <f>IF(OR($C44="Non-Labour",$C44="Labour-related"),IF(Inputs!$GT44=$F$1,Inputs!FA44,$F44*N(BH44)),$F44*N(BH44)*avg_hrs)</f>
        <v>2257.1560465772754</v>
      </c>
      <c r="FB44" s="232">
        <f>IF(OR($C44="Non-Labour",$C44="Labour-related"),IF(Inputs!$GT44=$F$1,Inputs!FB44,$F44*N(BI44)),$F44*N(BI44)*avg_hrs)</f>
        <v>2257.1560465772754</v>
      </c>
      <c r="FC44" s="232">
        <f>IF(OR($C44="Non-Labour",$C44="Labour-related"),IF(Inputs!$GT44=$F$1,Inputs!FC44,$F44*N(BJ44)),$F44*N(BJ44)*avg_hrs)</f>
        <v>2257.1560465772754</v>
      </c>
      <c r="FD44" s="232">
        <f>IF(OR($C44="Non-Labour",$C44="Labour-related"),IF(Inputs!$GT44=$F$1,Inputs!FD44,$F44*N(BK44)),$F44*N(BK44)*avg_hrs)</f>
        <v>2257.1560465772754</v>
      </c>
      <c r="FE44" s="232">
        <f>IF(OR($C44="Non-Labour",$C44="Labour-related"),IF(Inputs!$GT44=$F$1,Inputs!FE44,$F44*N(BL44)),$F44*N(BL44)*avg_hrs)</f>
        <v>2257.1560465772754</v>
      </c>
      <c r="FF44" s="232">
        <f>IF(OR($C44="Non-Labour",$C44="Labour-related"),IF(Inputs!$GT44=$F$1,Inputs!FF44,$F44*N(BM44)),$F44*N(BM44)*avg_hrs)</f>
        <v>2257.1560465772754</v>
      </c>
      <c r="FG44" s="232">
        <f>IF(OR($C44="Non-Labour",$C44="Labour-related"),IF(Inputs!$GT44=$F$1,Inputs!FG44,$F44*N(BN44)),$F44*N(BN44)*avg_hrs)</f>
        <v>2257.1560465772754</v>
      </c>
      <c r="FH44" s="232">
        <f>IF(OR($C44="Non-Labour",$C44="Labour-related"),IF(Inputs!$GT44=$F$1,Inputs!FH44,$F44*N(BO44)),$F44*N(BO44)*avg_hrs)</f>
        <v>2257.1560465772754</v>
      </c>
      <c r="FI44" s="232">
        <f>IF(OR($C44="Non-Labour",$C44="Labour-related"),IF(Inputs!$GT44=$F$1,Inputs!FI44,$F44*N(BP44)),$F44*N(BP44)*avg_hrs)</f>
        <v>0</v>
      </c>
      <c r="FJ44" s="232">
        <f>IF(OR($C44="Non-Labour",$C44="Labour-related"),IF(Inputs!$GT44=$F$1,Inputs!FJ44,$F44*N(BQ44)),$F44*N(BQ44)*avg_hrs)</f>
        <v>0</v>
      </c>
      <c r="FK44" s="232">
        <f>IF(OR($C44="Non-Labour",$C44="Labour-related"),IF(Inputs!$GT44=$F$1,Inputs!FK44,$F44*N(BR44)),$F44*N(BR44)*avg_hrs)</f>
        <v>0</v>
      </c>
      <c r="FL44" s="232">
        <f>IF(OR($C44="Non-Labour",$C44="Labour-related"),IF(Inputs!$GT44=$F$1,Inputs!FL44,$F44*N(BS44)),$F44*N(BS44)*avg_hrs)</f>
        <v>0</v>
      </c>
      <c r="FM44" s="232">
        <f>IF(OR($C44="Non-Labour",$C44="Labour-related"),IF(Inputs!$GT44=$F$1,Inputs!FM44,$F44*N(BT44)),$F44*N(BT44)*avg_hrs)</f>
        <v>0</v>
      </c>
      <c r="FN44" s="232">
        <f>IF(OR($C44="Non-Labour",$C44="Labour-related"),IF(Inputs!$GT44=$F$1,Inputs!FN44,$F44*N(BU44)),$F44*N(BU44)*avg_hrs)</f>
        <v>0</v>
      </c>
      <c r="FO44" s="232">
        <f>IF(OR($C44="Non-Labour",$C44="Labour-related"),IF(Inputs!$GT44=$F$1,Inputs!FO44,$F44*N(BV44)),$F44*N(BV44)*avg_hrs)</f>
        <v>0</v>
      </c>
      <c r="FP44" s="232">
        <f>IF(OR($C44="Non-Labour",$C44="Labour-related"),IF(Inputs!$GT44=$F$1,Inputs!FP44,$F44*N(BW44)),$F44*N(BW44)*avg_hrs)</f>
        <v>0</v>
      </c>
      <c r="FQ44" s="232">
        <f>IF(OR($C44="Non-Labour",$C44="Labour-related"),IF(Inputs!$GT44=$F$1,Inputs!FQ44,$F44*N(BX44)),$F44*N(BX44)*avg_hrs)</f>
        <v>0</v>
      </c>
      <c r="FR44" s="232">
        <f>IF(OR($C44="Non-Labour",$C44="Labour-related"),IF(Inputs!$GT44=$F$1,Inputs!FR44,$F44*N(BY44)),$F44*N(BY44)*avg_hrs)</f>
        <v>0</v>
      </c>
      <c r="FS44" s="232">
        <f>IF(OR($C44="Non-Labour",$C44="Labour-related"),IF(Inputs!$GT44=$F$1,Inputs!FS44,$F44*N(BZ44)),$F44*N(BZ44)*avg_hrs)</f>
        <v>0</v>
      </c>
      <c r="FT44" s="232">
        <f>IF(OR($C44="Non-Labour",$C44="Labour-related"),IF(Inputs!$GT44=$F$1,Inputs!FT44,$F44*N(CA44)),$F44*N(CA44)*avg_hrs)</f>
        <v>0</v>
      </c>
      <c r="FU44" s="232">
        <f>IF(OR($C44="Non-Labour",$C44="Labour-related"),IF(Inputs!$GT44=$F$1,Inputs!FU44,$F44*N(CB44)),$F44*N(CB44)*avg_hrs)</f>
        <v>0</v>
      </c>
      <c r="FV44" s="232">
        <f>IF(OR($C44="Non-Labour",$C44="Labour-related"),IF(Inputs!$GT44=$F$1,Inputs!FV44,$F44*N(CC44)),$F44*N(CC44)*avg_hrs)</f>
        <v>0</v>
      </c>
      <c r="FW44" s="232">
        <f>IF(OR($C44="Non-Labour",$C44="Labour-related"),IF(Inputs!$GT44=$F$1,Inputs!FW44,$F44*N(CD44)),$F44*N(CD44)*avg_hrs)</f>
        <v>0</v>
      </c>
      <c r="FX44" s="232">
        <f>IF(OR($C44="Non-Labour",$C44="Labour-related"),IF(Inputs!$GT44=$F$1,Inputs!FX44,$F44*N(CE44)),$F44*N(CE44)*avg_hrs)</f>
        <v>0</v>
      </c>
      <c r="FY44" s="232">
        <f>IF(OR($C44="Non-Labour",$C44="Labour-related"),IF(Inputs!$GT44=$F$1,Inputs!FY44,$F44*N(CF44)),$F44*N(CF44)*avg_hrs)</f>
        <v>0</v>
      </c>
      <c r="FZ44" s="232">
        <f>IF(OR($C44="Non-Labour",$C44="Labour-related"),IF(Inputs!$GT44=$F$1,Inputs!FZ44,$F44*N(CG44)),$F44*N(CG44)*avg_hrs)</f>
        <v>0</v>
      </c>
      <c r="GA44" s="232">
        <f>IF(OR($C44="Non-Labour",$C44="Labour-related"),IF(Inputs!$GT44=$F$1,Inputs!GA44,$F44*N(CH44)),$F44*N(CH44)*avg_hrs)</f>
        <v>0</v>
      </c>
      <c r="GB44" s="232">
        <f>IF(OR($C44="Non-Labour",$C44="Labour-related"),IF(Inputs!$GT44=$F$1,Inputs!GB44,$F44*N(CI44)),$F44*N(CI44)*avg_hrs)</f>
        <v>0</v>
      </c>
      <c r="GC44" s="232">
        <f>IF(OR($C44="Non-Labour",$C44="Labour-related"),IF(Inputs!$GT44=$F$1,Inputs!GC44,$F44*N(CJ44)),$F44*N(CJ44)*avg_hrs)</f>
        <v>0</v>
      </c>
      <c r="GD44" s="232">
        <f>IF(OR($C44="Non-Labour",$C44="Labour-related"),IF(Inputs!$GT44=$F$1,Inputs!GD44,$F44*N(CK44)),$F44*N(CK44)*avg_hrs)</f>
        <v>0</v>
      </c>
      <c r="GE44" s="232">
        <f>IF(OR($C44="Non-Labour",$C44="Labour-related"),IF(Inputs!$GT44=$F$1,Inputs!GE44,$F44*N(CL44)),$F44*N(CL44)*avg_hrs)</f>
        <v>0</v>
      </c>
      <c r="GF44" s="232">
        <f>IF(OR($C44="Non-Labour",$C44="Labour-related"),IF(Inputs!$GT44=$F$1,Inputs!GF44,$F44*N(CM44)),$F44*N(CM44)*avg_hrs)</f>
        <v>0</v>
      </c>
      <c r="GG44" s="232">
        <f>IF(OR($C44="Non-Labour",$C44="Labour-related"),IF(Inputs!$GT44=$F$1,Inputs!GG44,$F44*N(CN44)),$F44*N(CN44)*avg_hrs)</f>
        <v>0</v>
      </c>
      <c r="GH44" s="232">
        <f>IF(OR($C44="Non-Labour",$C44="Labour-related"),IF(Inputs!$GT44=$F$1,Inputs!GH44,$F44*N(CO44)),$F44*N(CO44)*avg_hrs)</f>
        <v>0</v>
      </c>
      <c r="GI44" s="232">
        <f>IF(OR($C44="Non-Labour",$C44="Labour-related"),IF(Inputs!$GT44=$F$1,Inputs!GI44,$F44*N(CP44)),$F44*N(CP44)*avg_hrs)</f>
        <v>0</v>
      </c>
      <c r="GJ44" s="232">
        <f>IF(OR($C44="Non-Labour",$C44="Labour-related"),IF(Inputs!$GT44=$F$1,Inputs!GJ44,$F44*N(CQ44)),$F44*N(CQ44)*avg_hrs)</f>
        <v>0</v>
      </c>
      <c r="GK44" s="232">
        <f>IF(OR($C44="Non-Labour",$C44="Labour-related"),IF(Inputs!$GT44=$F$1,Inputs!GK44,$F44*N(CR44)),$F44*N(CR44)*avg_hrs)</f>
        <v>0</v>
      </c>
      <c r="GL44" s="232">
        <f>IF(OR($C44="Non-Labour",$C44="Labour-related"),IF(Inputs!$GT44=$F$1,Inputs!GL44,$F44*N(CS44)),$F44*N(CS44)*avg_hrs)</f>
        <v>0</v>
      </c>
      <c r="GM44" s="232">
        <f>IF(OR($C44="Non-Labour",$C44="Labour-related"),IF(Inputs!$GT44=$F$1,Inputs!GM44,$F44*N(CT44)),$F44*N(CT44)*avg_hrs)</f>
        <v>0</v>
      </c>
      <c r="GN44" s="232">
        <f>IF(OR($C44="Non-Labour",$C44="Labour-related"),IF(Inputs!$GT44=$F$1,Inputs!GN44,$F44*N(CU44)),$F44*N(CU44)*avg_hrs)</f>
        <v>0</v>
      </c>
      <c r="GO44" s="232">
        <f>IF(OR($C44="Non-Labour",$C44="Labour-related"),IF(Inputs!$GT44=$F$1,Inputs!GO44,$F44*N(CV44)),$F44*N(CV44)*avg_hrs)</f>
        <v>0</v>
      </c>
      <c r="GP44" s="232">
        <f>IF(OR($C44="Non-Labour",$C44="Labour-related"),IF(Inputs!$GT44=$F$1,Inputs!GP44,$F44*N(CW44)),$F44*N(CW44)*avg_hrs)</f>
        <v>0</v>
      </c>
      <c r="GQ44" s="232">
        <f>IF(OR($C44="Non-Labour",$C44="Labour-related"),IF(Inputs!$GT44=$F$1,Inputs!GQ44,$F44*N(CX44)),$F44*N(CX44)*avg_hrs)</f>
        <v>0</v>
      </c>
      <c r="GR44" s="232">
        <f>IF(OR($C44="Non-Labour",$C44="Labour-related"),IF(Inputs!$GT44=$F$1,Inputs!GR44,$F44*N(CY44)),$F44*N(CY44)*avg_hrs)</f>
        <v>0</v>
      </c>
      <c r="GT44" s="120" t="s">
        <v>207</v>
      </c>
      <c r="GU44" s="272"/>
      <c r="GV44" s="272"/>
      <c r="GW44" s="272"/>
      <c r="GX44" s="232">
        <f t="shared" ref="GX44:GZ63" si="9">SUMIF($DA$1:$GR$1,GX$2,$DA44:$GR44)</f>
        <v>0</v>
      </c>
      <c r="GY44" s="232">
        <f t="shared" si="9"/>
        <v>0</v>
      </c>
      <c r="GZ44" s="232">
        <f t="shared" si="9"/>
        <v>0</v>
      </c>
      <c r="HA44" s="232">
        <f t="shared" si="6"/>
        <v>0</v>
      </c>
      <c r="HB44" s="232">
        <f t="shared" ref="HB44:HE63" si="10">SUMIF($DA$1:$GR$1,HB$2,$DA44:$GR44)</f>
        <v>27085.872558927298</v>
      </c>
      <c r="HC44" s="232">
        <f t="shared" si="10"/>
        <v>0</v>
      </c>
      <c r="HD44" s="232">
        <f t="shared" si="10"/>
        <v>0</v>
      </c>
      <c r="HE44" s="232">
        <f t="shared" si="10"/>
        <v>0</v>
      </c>
      <c r="HF44" s="232">
        <f t="shared" si="5"/>
        <v>27085.872558927298</v>
      </c>
    </row>
    <row r="45" spans="1:214" hidden="1" x14ac:dyDescent="0.2">
      <c r="A45" s="120" t="str">
        <f>Inputs!A45</f>
        <v>Network Operations</v>
      </c>
      <c r="B45" s="120" t="str">
        <f>Inputs!B45</f>
        <v>Senior SCADA Engineer</v>
      </c>
      <c r="C45" s="120" t="str">
        <f>Inputs!C45</f>
        <v>Internal Labour</v>
      </c>
      <c r="D45" s="120" t="str">
        <f>Inputs!D45</f>
        <v>PDC &amp; PMU Data Feed</v>
      </c>
      <c r="E45" s="120" t="str">
        <f>Inputs!E45</f>
        <v>Asset Manager (Asset Analytics&amp;Insights)</v>
      </c>
      <c r="F45" s="259">
        <f>IF(Inputs!$GT45=$F$1,Inputs!F45,
CHOOSE(MATCH(Inputs!$GT45,'Key assumptions'!$E$117:$E$119,0),'Key assumptions'!$H$117,'Key assumptions'!$H$118,'Key assumptions'!$H$119)*Inputs!F45)</f>
        <v>218.74955474006111</v>
      </c>
      <c r="G45" s="259">
        <f>IF(Inputs!$GT45=$F$1,Inputs!G45,
CHOOSE(MATCH(Inputs!$GT45,'Key assumptions'!$E$117:$E$119,0),'Key assumptions'!$H$117,'Key assumptions'!$H$118,'Key assumptions'!$H$119)*Inputs!G45)</f>
        <v>0</v>
      </c>
      <c r="H45" s="231">
        <f>Inputs!H45</f>
        <v>0</v>
      </c>
      <c r="I45" s="231">
        <f>Inputs!I45</f>
        <v>0</v>
      </c>
      <c r="J45" s="231">
        <f>Inputs!J45</f>
        <v>0</v>
      </c>
      <c r="K45" s="231">
        <f>Inputs!K45</f>
        <v>0</v>
      </c>
      <c r="L45" s="231">
        <f>Inputs!L45</f>
        <v>0</v>
      </c>
      <c r="M45" s="231">
        <f>Inputs!M45</f>
        <v>0</v>
      </c>
      <c r="N45" s="231">
        <f>Inputs!N45</f>
        <v>0</v>
      </c>
      <c r="O45" s="231">
        <f>Inputs!O45</f>
        <v>0</v>
      </c>
      <c r="P45" s="231">
        <f>Inputs!P45</f>
        <v>0</v>
      </c>
      <c r="Q45" s="231">
        <f>Inputs!Q45</f>
        <v>0</v>
      </c>
      <c r="R45" s="231">
        <f>Inputs!R45</f>
        <v>0</v>
      </c>
      <c r="S45" s="231">
        <f>Inputs!S45</f>
        <v>0</v>
      </c>
      <c r="T45" s="231">
        <f>Inputs!T45</f>
        <v>0</v>
      </c>
      <c r="U45" s="231">
        <f>Inputs!U45</f>
        <v>0</v>
      </c>
      <c r="V45" s="231">
        <f>Inputs!V45</f>
        <v>0</v>
      </c>
      <c r="W45" s="231">
        <f>Inputs!W45</f>
        <v>0</v>
      </c>
      <c r="X45" s="231">
        <f>Inputs!X45</f>
        <v>0</v>
      </c>
      <c r="Y45" s="231">
        <f>Inputs!Y45</f>
        <v>0</v>
      </c>
      <c r="Z45" s="231">
        <f>Inputs!Z45</f>
        <v>0</v>
      </c>
      <c r="AA45" s="231">
        <f>Inputs!AA45</f>
        <v>0</v>
      </c>
      <c r="AB45" s="231">
        <f>Inputs!AB45</f>
        <v>0</v>
      </c>
      <c r="AC45" s="231">
        <f>Inputs!AC45</f>
        <v>0</v>
      </c>
      <c r="AD45" s="231">
        <f>Inputs!AD45</f>
        <v>0</v>
      </c>
      <c r="AE45" s="231">
        <f>Inputs!AE45</f>
        <v>0</v>
      </c>
      <c r="AF45" s="231">
        <f>Inputs!AF45</f>
        <v>0</v>
      </c>
      <c r="AG45" s="231">
        <f>Inputs!AG45</f>
        <v>0</v>
      </c>
      <c r="AH45" s="231">
        <f>Inputs!AH45</f>
        <v>0</v>
      </c>
      <c r="AI45" s="231">
        <f>Inputs!AI45</f>
        <v>0</v>
      </c>
      <c r="AJ45" s="231">
        <f>Inputs!AJ45</f>
        <v>0</v>
      </c>
      <c r="AK45" s="231">
        <f>Inputs!AK45</f>
        <v>0</v>
      </c>
      <c r="AL45" s="231">
        <f>Inputs!AL45</f>
        <v>0</v>
      </c>
      <c r="AM45" s="231">
        <f>Inputs!AM45</f>
        <v>0</v>
      </c>
      <c r="AN45" s="231">
        <f>Inputs!AN45</f>
        <v>0</v>
      </c>
      <c r="AO45" s="231">
        <f>Inputs!AO45</f>
        <v>0</v>
      </c>
      <c r="AP45" s="231">
        <f>Inputs!AP45</f>
        <v>0</v>
      </c>
      <c r="AQ45" s="231">
        <f>Inputs!AQ45</f>
        <v>0</v>
      </c>
      <c r="AR45" s="231">
        <f>Inputs!AR45</f>
        <v>0</v>
      </c>
      <c r="AS45" s="231">
        <f>Inputs!AS45</f>
        <v>0</v>
      </c>
      <c r="AT45" s="231">
        <f>Inputs!AT45</f>
        <v>0</v>
      </c>
      <c r="AU45" s="231">
        <f>Inputs!AU45</f>
        <v>0</v>
      </c>
      <c r="AV45" s="231">
        <f>Inputs!AV45</f>
        <v>0</v>
      </c>
      <c r="AW45" s="231">
        <f>Inputs!AW45</f>
        <v>0</v>
      </c>
      <c r="AX45" s="231">
        <f>Inputs!AX45</f>
        <v>0</v>
      </c>
      <c r="AY45" s="231">
        <f>Inputs!AY45</f>
        <v>0</v>
      </c>
      <c r="AZ45" s="231">
        <f>Inputs!AZ45</f>
        <v>0</v>
      </c>
      <c r="BA45" s="231">
        <f>Inputs!BA45</f>
        <v>0</v>
      </c>
      <c r="BB45" s="231">
        <f>Inputs!BB45</f>
        <v>0</v>
      </c>
      <c r="BC45" s="231">
        <f>Inputs!BC45</f>
        <v>0</v>
      </c>
      <c r="BD45" s="231">
        <f>Inputs!BD45</f>
        <v>1.9230769230769232E-2</v>
      </c>
      <c r="BE45" s="231">
        <f>Inputs!BE45</f>
        <v>1.9230769230769232E-2</v>
      </c>
      <c r="BF45" s="231">
        <f>Inputs!BF45</f>
        <v>1.9230769230769232E-2</v>
      </c>
      <c r="BG45" s="231">
        <f>Inputs!BG45</f>
        <v>1.9230769230769232E-2</v>
      </c>
      <c r="BH45" s="231">
        <f>Inputs!BH45</f>
        <v>1.9230769230769232E-2</v>
      </c>
      <c r="BI45" s="231">
        <f>Inputs!BI45</f>
        <v>1.9230769230769232E-2</v>
      </c>
      <c r="BJ45" s="231">
        <f>Inputs!BJ45</f>
        <v>1.9230769230769232E-2</v>
      </c>
      <c r="BK45" s="231">
        <f>Inputs!BK45</f>
        <v>1.9230769230769232E-2</v>
      </c>
      <c r="BL45" s="231">
        <f>Inputs!BL45</f>
        <v>1.9230769230769232E-2</v>
      </c>
      <c r="BM45" s="231">
        <f>Inputs!BM45</f>
        <v>1.9230769230769232E-2</v>
      </c>
      <c r="BN45" s="231">
        <f>Inputs!BN45</f>
        <v>1.9230769230769232E-2</v>
      </c>
      <c r="BO45" s="231">
        <f>Inputs!BO45</f>
        <v>1.9230769230769232E-2</v>
      </c>
      <c r="BP45" s="231">
        <f>Inputs!BP45</f>
        <v>0</v>
      </c>
      <c r="BQ45" s="231">
        <f>Inputs!BQ45</f>
        <v>0</v>
      </c>
      <c r="BR45" s="231">
        <f>Inputs!BR45</f>
        <v>0</v>
      </c>
      <c r="BS45" s="231">
        <f>Inputs!BS45</f>
        <v>0</v>
      </c>
      <c r="BT45" s="231">
        <f>Inputs!BT45</f>
        <v>0</v>
      </c>
      <c r="BU45" s="231">
        <f>Inputs!BU45</f>
        <v>0</v>
      </c>
      <c r="BV45" s="231">
        <f>Inputs!BV45</f>
        <v>0</v>
      </c>
      <c r="BW45" s="231">
        <f>Inputs!BW45</f>
        <v>0</v>
      </c>
      <c r="BX45" s="231">
        <f>Inputs!BX45</f>
        <v>0</v>
      </c>
      <c r="BY45" s="231">
        <f>Inputs!BY45</f>
        <v>0</v>
      </c>
      <c r="BZ45" s="231">
        <f>Inputs!BZ45</f>
        <v>0</v>
      </c>
      <c r="CA45" s="231">
        <f>Inputs!CA45</f>
        <v>0</v>
      </c>
      <c r="CB45" s="231">
        <f>Inputs!CB45</f>
        <v>0</v>
      </c>
      <c r="CC45" s="231">
        <f>Inputs!CC45</f>
        <v>0</v>
      </c>
      <c r="CD45" s="231">
        <f>Inputs!CD45</f>
        <v>0</v>
      </c>
      <c r="CE45" s="231">
        <f>Inputs!CE45</f>
        <v>0</v>
      </c>
      <c r="CF45" s="231">
        <f>Inputs!CF45</f>
        <v>0</v>
      </c>
      <c r="CG45" s="231">
        <f>Inputs!CG45</f>
        <v>0</v>
      </c>
      <c r="CH45" s="231">
        <f>Inputs!CH45</f>
        <v>0</v>
      </c>
      <c r="CI45" s="231">
        <f>Inputs!CI45</f>
        <v>0</v>
      </c>
      <c r="CJ45" s="231">
        <f>Inputs!CJ45</f>
        <v>0</v>
      </c>
      <c r="CK45" s="231">
        <f>Inputs!CK45</f>
        <v>0</v>
      </c>
      <c r="CL45" s="231">
        <f>Inputs!CL45</f>
        <v>0</v>
      </c>
      <c r="CM45" s="231">
        <f>Inputs!CM45</f>
        <v>0</v>
      </c>
      <c r="CN45" s="231">
        <f>Inputs!CN45</f>
        <v>0</v>
      </c>
      <c r="CO45" s="231">
        <f>Inputs!CO45</f>
        <v>0</v>
      </c>
      <c r="CP45" s="231">
        <f>Inputs!CP45</f>
        <v>0</v>
      </c>
      <c r="CQ45" s="231">
        <f>Inputs!CQ45</f>
        <v>0</v>
      </c>
      <c r="CR45" s="231">
        <f>Inputs!CR45</f>
        <v>0</v>
      </c>
      <c r="CS45" s="231">
        <f>Inputs!CS45</f>
        <v>0</v>
      </c>
      <c r="CT45" s="231">
        <f>Inputs!CT45</f>
        <v>0</v>
      </c>
      <c r="CU45" s="231">
        <f>Inputs!CU45</f>
        <v>0</v>
      </c>
      <c r="CV45" s="231">
        <f>Inputs!CV45</f>
        <v>0</v>
      </c>
      <c r="CW45" s="231">
        <f>Inputs!CW45</f>
        <v>0</v>
      </c>
      <c r="CX45" s="231">
        <f>Inputs!CX45</f>
        <v>0</v>
      </c>
      <c r="CY45" s="231">
        <f>Inputs!CY45</f>
        <v>0</v>
      </c>
      <c r="DA45" s="232">
        <f>IF(OR($C45="Non-Labour",$C45="Labour-related"),IF(Inputs!$GT45=$F$1,Inputs!DA45,$F45*N(H45)),$F45*N(H45)*avg_hrs)</f>
        <v>0</v>
      </c>
      <c r="DB45" s="232">
        <f>IF(OR($C45="Non-Labour",$C45="Labour-related"),IF(Inputs!$GT45=$F$1,Inputs!DB45,$F45*N(I45)),$F45*N(I45)*avg_hrs)</f>
        <v>0</v>
      </c>
      <c r="DC45" s="232">
        <f>IF(OR($C45="Non-Labour",$C45="Labour-related"),IF(Inputs!$GT45=$F$1,Inputs!DC45,$F45*N(J45)),$F45*N(J45)*avg_hrs)</f>
        <v>0</v>
      </c>
      <c r="DD45" s="232">
        <f>IF(OR($C45="Non-Labour",$C45="Labour-related"),IF(Inputs!$GT45=$F$1,Inputs!DD45,$F45*N(K45)),$F45*N(K45)*avg_hrs)</f>
        <v>0</v>
      </c>
      <c r="DE45" s="232">
        <f>IF(OR($C45="Non-Labour",$C45="Labour-related"),IF(Inputs!$GT45=$F$1,Inputs!DE45,$F45*N(L45)),$F45*N(L45)*avg_hrs)</f>
        <v>0</v>
      </c>
      <c r="DF45" s="232">
        <f>IF(OR($C45="Non-Labour",$C45="Labour-related"),IF(Inputs!$GT45=$F$1,Inputs!DF45,$F45*N(M45)),$F45*N(M45)*avg_hrs)</f>
        <v>0</v>
      </c>
      <c r="DG45" s="232">
        <f>IF(OR($C45="Non-Labour",$C45="Labour-related"),IF(Inputs!$GT45=$F$1,Inputs!DG45,$F45*N(N45)),$F45*N(N45)*avg_hrs)</f>
        <v>0</v>
      </c>
      <c r="DH45" s="232">
        <f>IF(OR($C45="Non-Labour",$C45="Labour-related"),IF(Inputs!$GT45=$F$1,Inputs!DH45,$F45*N(O45)),$F45*N(O45)*avg_hrs)</f>
        <v>0</v>
      </c>
      <c r="DI45" s="232">
        <f>IF(OR($C45="Non-Labour",$C45="Labour-related"),IF(Inputs!$GT45=$F$1,Inputs!DI45,$F45*N(P45)),$F45*N(P45)*avg_hrs)</f>
        <v>0</v>
      </c>
      <c r="DJ45" s="232">
        <f>IF(OR($C45="Non-Labour",$C45="Labour-related"),IF(Inputs!$GT45=$F$1,Inputs!DJ45,$F45*N(Q45)),$F45*N(Q45)*avg_hrs)</f>
        <v>0</v>
      </c>
      <c r="DK45" s="232">
        <f>IF(OR($C45="Non-Labour",$C45="Labour-related"),IF(Inputs!$GT45=$F$1,Inputs!DK45,$F45*N(R45)),$F45*N(R45)*avg_hrs)</f>
        <v>0</v>
      </c>
      <c r="DL45" s="232">
        <f>IF(OR($C45="Non-Labour",$C45="Labour-related"),IF(Inputs!$GT45=$F$1,Inputs!DL45,$F45*N(S45)),$F45*N(S45)*avg_hrs)</f>
        <v>0</v>
      </c>
      <c r="DM45" s="232">
        <f>IF(OR($C45="Non-Labour",$C45="Labour-related"),IF(Inputs!$GT45=$F$1,Inputs!DM45,$F45*N(T45)),$F45*N(T45)*avg_hrs)</f>
        <v>0</v>
      </c>
      <c r="DN45" s="232">
        <f>IF(OR($C45="Non-Labour",$C45="Labour-related"),IF(Inputs!$GT45=$F$1,Inputs!DN45,$F45*N(U45)),$F45*N(U45)*avg_hrs)</f>
        <v>0</v>
      </c>
      <c r="DO45" s="232">
        <f>IF(OR($C45="Non-Labour",$C45="Labour-related"),IF(Inputs!$GT45=$F$1,Inputs!DO45,$F45*N(V45)),$F45*N(V45)*avg_hrs)</f>
        <v>0</v>
      </c>
      <c r="DP45" s="232">
        <f>IF(OR($C45="Non-Labour",$C45="Labour-related"),IF(Inputs!$GT45=$F$1,Inputs!DP45,$F45*N(W45)),$F45*N(W45)*avg_hrs)</f>
        <v>0</v>
      </c>
      <c r="DQ45" s="232">
        <f>IF(OR($C45="Non-Labour",$C45="Labour-related"),IF(Inputs!$GT45=$F$1,Inputs!DQ45,$F45*N(X45)),$F45*N(X45)*avg_hrs)</f>
        <v>0</v>
      </c>
      <c r="DR45" s="232">
        <f>IF(OR($C45="Non-Labour",$C45="Labour-related"),IF(Inputs!$GT45=$F$1,Inputs!DR45,$F45*N(Y45)),$F45*N(Y45)*avg_hrs)</f>
        <v>0</v>
      </c>
      <c r="DS45" s="232">
        <f>IF(OR($C45="Non-Labour",$C45="Labour-related"),IF(Inputs!$GT45=$F$1,Inputs!DS45,$F45*N(Z45)),$F45*N(Z45)*avg_hrs)</f>
        <v>0</v>
      </c>
      <c r="DT45" s="232">
        <f>IF(OR($C45="Non-Labour",$C45="Labour-related"),IF(Inputs!$GT45=$F$1,Inputs!DT45,$F45*N(AA45)),$F45*N(AA45)*avg_hrs)</f>
        <v>0</v>
      </c>
      <c r="DU45" s="232">
        <f>IF(OR($C45="Non-Labour",$C45="Labour-related"),IF(Inputs!$GT45=$F$1,Inputs!DU45,$F45*N(AB45)),$F45*N(AB45)*avg_hrs)</f>
        <v>0</v>
      </c>
      <c r="DV45" s="232">
        <f>IF(OR($C45="Non-Labour",$C45="Labour-related"),IF(Inputs!$GT45=$F$1,Inputs!DV45,$F45*N(AC45)),$F45*N(AC45)*avg_hrs)</f>
        <v>0</v>
      </c>
      <c r="DW45" s="232">
        <f>IF(OR($C45="Non-Labour",$C45="Labour-related"),IF(Inputs!$GT45=$F$1,Inputs!DW45,$F45*N(AD45)),$F45*N(AD45)*avg_hrs)</f>
        <v>0</v>
      </c>
      <c r="DX45" s="232">
        <f>IF(OR($C45="Non-Labour",$C45="Labour-related"),IF(Inputs!$GT45=$F$1,Inputs!DX45,$F45*N(AE45)),$F45*N(AE45)*avg_hrs)</f>
        <v>0</v>
      </c>
      <c r="DY45" s="232">
        <f>IF(OR($C45="Non-Labour",$C45="Labour-related"),IF(Inputs!$GT45=$F$1,Inputs!DY45,$F45*N(AF45)),$F45*N(AF45)*avg_hrs)</f>
        <v>0</v>
      </c>
      <c r="DZ45" s="232">
        <f>IF(OR($C45="Non-Labour",$C45="Labour-related"),IF(Inputs!$GT45=$F$1,Inputs!DZ45,$F45*N(AG45)),$F45*N(AG45)*avg_hrs)</f>
        <v>0</v>
      </c>
      <c r="EA45" s="232">
        <f>IF(OR($C45="Non-Labour",$C45="Labour-related"),IF(Inputs!$GT45=$F$1,Inputs!EA45,$F45*N(AH45)),$F45*N(AH45)*avg_hrs)</f>
        <v>0</v>
      </c>
      <c r="EB45" s="232">
        <f>IF(OR($C45="Non-Labour",$C45="Labour-related"),IF(Inputs!$GT45=$F$1,Inputs!EB45,$F45*N(AI45)),$F45*N(AI45)*avg_hrs)</f>
        <v>0</v>
      </c>
      <c r="EC45" s="232">
        <f>IF(OR($C45="Non-Labour",$C45="Labour-related"),IF(Inputs!$GT45=$F$1,Inputs!EC45,$F45*N(AJ45)),$F45*N(AJ45)*avg_hrs)</f>
        <v>0</v>
      </c>
      <c r="ED45" s="232">
        <f>IF(OR($C45="Non-Labour",$C45="Labour-related"),IF(Inputs!$GT45=$F$1,Inputs!ED45,$F45*N(AK45)),$F45*N(AK45)*avg_hrs)</f>
        <v>0</v>
      </c>
      <c r="EE45" s="232">
        <f>IF(OR($C45="Non-Labour",$C45="Labour-related"),IF(Inputs!$GT45=$F$1,Inputs!EE45,$F45*N(AL45)),$F45*N(AL45)*avg_hrs)</f>
        <v>0</v>
      </c>
      <c r="EF45" s="232">
        <f>IF(OR($C45="Non-Labour",$C45="Labour-related"),IF(Inputs!$GT45=$F$1,Inputs!EF45,$F45*N(AM45)),$F45*N(AM45)*avg_hrs)</f>
        <v>0</v>
      </c>
      <c r="EG45" s="232">
        <f>IF(OR($C45="Non-Labour",$C45="Labour-related"),IF(Inputs!$GT45=$F$1,Inputs!EG45,$F45*N(AN45)),$F45*N(AN45)*avg_hrs)</f>
        <v>0</v>
      </c>
      <c r="EH45" s="232">
        <f>IF(OR($C45="Non-Labour",$C45="Labour-related"),IF(Inputs!$GT45=$F$1,Inputs!EH45,$F45*N(AO45)),$F45*N(AO45)*avg_hrs)</f>
        <v>0</v>
      </c>
      <c r="EI45" s="232">
        <f>IF(OR($C45="Non-Labour",$C45="Labour-related"),IF(Inputs!$GT45=$F$1,Inputs!EI45,$F45*N(AP45)),$F45*N(AP45)*avg_hrs)</f>
        <v>0</v>
      </c>
      <c r="EJ45" s="232">
        <f>IF(OR($C45="Non-Labour",$C45="Labour-related"),IF(Inputs!$GT45=$F$1,Inputs!EJ45,$F45*N(AQ45)),$F45*N(AQ45)*avg_hrs)</f>
        <v>0</v>
      </c>
      <c r="EK45" s="232">
        <f>IF(OR($C45="Non-Labour",$C45="Labour-related"),IF(Inputs!$GT45=$F$1,Inputs!EK45,$F45*N(AR45)),$F45*N(AR45)*avg_hrs)</f>
        <v>0</v>
      </c>
      <c r="EL45" s="232">
        <f>IF(OR($C45="Non-Labour",$C45="Labour-related"),IF(Inputs!$GT45=$F$1,Inputs!EL45,$F45*N(AS45)),$F45*N(AS45)*avg_hrs)</f>
        <v>0</v>
      </c>
      <c r="EM45" s="232">
        <f>IF(OR($C45="Non-Labour",$C45="Labour-related"),IF(Inputs!$GT45=$F$1,Inputs!EM45,$F45*N(AT45)),$F45*N(AT45)*avg_hrs)</f>
        <v>0</v>
      </c>
      <c r="EN45" s="232">
        <f>IF(OR($C45="Non-Labour",$C45="Labour-related"),IF(Inputs!$GT45=$F$1,Inputs!EN45,$F45*N(AU45)),$F45*N(AU45)*avg_hrs)</f>
        <v>0</v>
      </c>
      <c r="EO45" s="232">
        <f>IF(OR($C45="Non-Labour",$C45="Labour-related"),IF(Inputs!$GT45=$F$1,Inputs!EO45,$F45*N(AV45)),$F45*N(AV45)*avg_hrs)</f>
        <v>0</v>
      </c>
      <c r="EP45" s="232">
        <f>IF(OR($C45="Non-Labour",$C45="Labour-related"),IF(Inputs!$GT45=$F$1,Inputs!EP45,$F45*N(AW45)),$F45*N(AW45)*avg_hrs)</f>
        <v>0</v>
      </c>
      <c r="EQ45" s="232">
        <f>IF(OR($C45="Non-Labour",$C45="Labour-related"),IF(Inputs!$GT45=$F$1,Inputs!EQ45,$F45*N(AX45)),$F45*N(AX45)*avg_hrs)</f>
        <v>0</v>
      </c>
      <c r="ER45" s="232">
        <f>IF(OR($C45="Non-Labour",$C45="Labour-related"),IF(Inputs!$GT45=$F$1,Inputs!ER45,$F45*N(AY45)),$F45*N(AY45)*avg_hrs)</f>
        <v>0</v>
      </c>
      <c r="ES45" s="232">
        <f>IF(OR($C45="Non-Labour",$C45="Labour-related"),IF(Inputs!$GT45=$F$1,Inputs!ES45,$F45*N(AZ45)),$F45*N(AZ45)*avg_hrs)</f>
        <v>0</v>
      </c>
      <c r="ET45" s="232">
        <f>IF(OR($C45="Non-Labour",$C45="Labour-related"),IF(Inputs!$GT45=$F$1,Inputs!ET45,$F45*N(BA45)),$F45*N(BA45)*avg_hrs)</f>
        <v>0</v>
      </c>
      <c r="EU45" s="232">
        <f>IF(OR($C45="Non-Labour",$C45="Labour-related"),IF(Inputs!$GT45=$F$1,Inputs!EU45,$F45*N(BB45)),$F45*N(BB45)*avg_hrs)</f>
        <v>0</v>
      </c>
      <c r="EV45" s="232">
        <f>IF(OR($C45="Non-Labour",$C45="Labour-related"),IF(Inputs!$GT45=$F$1,Inputs!EV45,$F45*N(BC45)),$F45*N(BC45)*avg_hrs)</f>
        <v>0</v>
      </c>
      <c r="EW45" s="232">
        <f>IF(OR($C45="Non-Labour",$C45="Labour-related"),IF(Inputs!$GT45=$F$1,Inputs!EW45,$F45*N(BD45)),$F45*N(BD45)*avg_hrs)</f>
        <v>631.00833098094552</v>
      </c>
      <c r="EX45" s="232">
        <f>IF(OR($C45="Non-Labour",$C45="Labour-related"),IF(Inputs!$GT45=$F$1,Inputs!EX45,$F45*N(BE45)),$F45*N(BE45)*avg_hrs)</f>
        <v>631.00833098094552</v>
      </c>
      <c r="EY45" s="232">
        <f>IF(OR($C45="Non-Labour",$C45="Labour-related"),IF(Inputs!$GT45=$F$1,Inputs!EY45,$F45*N(BF45)),$F45*N(BF45)*avg_hrs)</f>
        <v>631.00833098094552</v>
      </c>
      <c r="EZ45" s="232">
        <f>IF(OR($C45="Non-Labour",$C45="Labour-related"),IF(Inputs!$GT45=$F$1,Inputs!EZ45,$F45*N(BG45)),$F45*N(BG45)*avg_hrs)</f>
        <v>631.00833098094552</v>
      </c>
      <c r="FA45" s="232">
        <f>IF(OR($C45="Non-Labour",$C45="Labour-related"),IF(Inputs!$GT45=$F$1,Inputs!FA45,$F45*N(BH45)),$F45*N(BH45)*avg_hrs)</f>
        <v>631.00833098094552</v>
      </c>
      <c r="FB45" s="232">
        <f>IF(OR($C45="Non-Labour",$C45="Labour-related"),IF(Inputs!$GT45=$F$1,Inputs!FB45,$F45*N(BI45)),$F45*N(BI45)*avg_hrs)</f>
        <v>631.00833098094552</v>
      </c>
      <c r="FC45" s="232">
        <f>IF(OR($C45="Non-Labour",$C45="Labour-related"),IF(Inputs!$GT45=$F$1,Inputs!FC45,$F45*N(BJ45)),$F45*N(BJ45)*avg_hrs)</f>
        <v>631.00833098094552</v>
      </c>
      <c r="FD45" s="232">
        <f>IF(OR($C45="Non-Labour",$C45="Labour-related"),IF(Inputs!$GT45=$F$1,Inputs!FD45,$F45*N(BK45)),$F45*N(BK45)*avg_hrs)</f>
        <v>631.00833098094552</v>
      </c>
      <c r="FE45" s="232">
        <f>IF(OR($C45="Non-Labour",$C45="Labour-related"),IF(Inputs!$GT45=$F$1,Inputs!FE45,$F45*N(BL45)),$F45*N(BL45)*avg_hrs)</f>
        <v>631.00833098094552</v>
      </c>
      <c r="FF45" s="232">
        <f>IF(OR($C45="Non-Labour",$C45="Labour-related"),IF(Inputs!$GT45=$F$1,Inputs!FF45,$F45*N(BM45)),$F45*N(BM45)*avg_hrs)</f>
        <v>631.00833098094552</v>
      </c>
      <c r="FG45" s="232">
        <f>IF(OR($C45="Non-Labour",$C45="Labour-related"),IF(Inputs!$GT45=$F$1,Inputs!FG45,$F45*N(BN45)),$F45*N(BN45)*avg_hrs)</f>
        <v>631.00833098094552</v>
      </c>
      <c r="FH45" s="232">
        <f>IF(OR($C45="Non-Labour",$C45="Labour-related"),IF(Inputs!$GT45=$F$1,Inputs!FH45,$F45*N(BO45)),$F45*N(BO45)*avg_hrs)</f>
        <v>631.00833098094552</v>
      </c>
      <c r="FI45" s="232">
        <f>IF(OR($C45="Non-Labour",$C45="Labour-related"),IF(Inputs!$GT45=$F$1,Inputs!FI45,$F45*N(BP45)),$F45*N(BP45)*avg_hrs)</f>
        <v>0</v>
      </c>
      <c r="FJ45" s="232">
        <f>IF(OR($C45="Non-Labour",$C45="Labour-related"),IF(Inputs!$GT45=$F$1,Inputs!FJ45,$F45*N(BQ45)),$F45*N(BQ45)*avg_hrs)</f>
        <v>0</v>
      </c>
      <c r="FK45" s="232">
        <f>IF(OR($C45="Non-Labour",$C45="Labour-related"),IF(Inputs!$GT45=$F$1,Inputs!FK45,$F45*N(BR45)),$F45*N(BR45)*avg_hrs)</f>
        <v>0</v>
      </c>
      <c r="FL45" s="232">
        <f>IF(OR($C45="Non-Labour",$C45="Labour-related"),IF(Inputs!$GT45=$F$1,Inputs!FL45,$F45*N(BS45)),$F45*N(BS45)*avg_hrs)</f>
        <v>0</v>
      </c>
      <c r="FM45" s="232">
        <f>IF(OR($C45="Non-Labour",$C45="Labour-related"),IF(Inputs!$GT45=$F$1,Inputs!FM45,$F45*N(BT45)),$F45*N(BT45)*avg_hrs)</f>
        <v>0</v>
      </c>
      <c r="FN45" s="232">
        <f>IF(OR($C45="Non-Labour",$C45="Labour-related"),IF(Inputs!$GT45=$F$1,Inputs!FN45,$F45*N(BU45)),$F45*N(BU45)*avg_hrs)</f>
        <v>0</v>
      </c>
      <c r="FO45" s="232">
        <f>IF(OR($C45="Non-Labour",$C45="Labour-related"),IF(Inputs!$GT45=$F$1,Inputs!FO45,$F45*N(BV45)),$F45*N(BV45)*avg_hrs)</f>
        <v>0</v>
      </c>
      <c r="FP45" s="232">
        <f>IF(OR($C45="Non-Labour",$C45="Labour-related"),IF(Inputs!$GT45=$F$1,Inputs!FP45,$F45*N(BW45)),$F45*N(BW45)*avg_hrs)</f>
        <v>0</v>
      </c>
      <c r="FQ45" s="232">
        <f>IF(OR($C45="Non-Labour",$C45="Labour-related"),IF(Inputs!$GT45=$F$1,Inputs!FQ45,$F45*N(BX45)),$F45*N(BX45)*avg_hrs)</f>
        <v>0</v>
      </c>
      <c r="FR45" s="232">
        <f>IF(OR($C45="Non-Labour",$C45="Labour-related"),IF(Inputs!$GT45=$F$1,Inputs!FR45,$F45*N(BY45)),$F45*N(BY45)*avg_hrs)</f>
        <v>0</v>
      </c>
      <c r="FS45" s="232">
        <f>IF(OR($C45="Non-Labour",$C45="Labour-related"),IF(Inputs!$GT45=$F$1,Inputs!FS45,$F45*N(BZ45)),$F45*N(BZ45)*avg_hrs)</f>
        <v>0</v>
      </c>
      <c r="FT45" s="232">
        <f>IF(OR($C45="Non-Labour",$C45="Labour-related"),IF(Inputs!$GT45=$F$1,Inputs!FT45,$F45*N(CA45)),$F45*N(CA45)*avg_hrs)</f>
        <v>0</v>
      </c>
      <c r="FU45" s="232">
        <f>IF(OR($C45="Non-Labour",$C45="Labour-related"),IF(Inputs!$GT45=$F$1,Inputs!FU45,$F45*N(CB45)),$F45*N(CB45)*avg_hrs)</f>
        <v>0</v>
      </c>
      <c r="FV45" s="232">
        <f>IF(OR($C45="Non-Labour",$C45="Labour-related"),IF(Inputs!$GT45=$F$1,Inputs!FV45,$F45*N(CC45)),$F45*N(CC45)*avg_hrs)</f>
        <v>0</v>
      </c>
      <c r="FW45" s="232">
        <f>IF(OR($C45="Non-Labour",$C45="Labour-related"),IF(Inputs!$GT45=$F$1,Inputs!FW45,$F45*N(CD45)),$F45*N(CD45)*avg_hrs)</f>
        <v>0</v>
      </c>
      <c r="FX45" s="232">
        <f>IF(OR($C45="Non-Labour",$C45="Labour-related"),IF(Inputs!$GT45=$F$1,Inputs!FX45,$F45*N(CE45)),$F45*N(CE45)*avg_hrs)</f>
        <v>0</v>
      </c>
      <c r="FY45" s="232">
        <f>IF(OR($C45="Non-Labour",$C45="Labour-related"),IF(Inputs!$GT45=$F$1,Inputs!FY45,$F45*N(CF45)),$F45*N(CF45)*avg_hrs)</f>
        <v>0</v>
      </c>
      <c r="FZ45" s="232">
        <f>IF(OR($C45="Non-Labour",$C45="Labour-related"),IF(Inputs!$GT45=$F$1,Inputs!FZ45,$F45*N(CG45)),$F45*N(CG45)*avg_hrs)</f>
        <v>0</v>
      </c>
      <c r="GA45" s="232">
        <f>IF(OR($C45="Non-Labour",$C45="Labour-related"),IF(Inputs!$GT45=$F$1,Inputs!GA45,$F45*N(CH45)),$F45*N(CH45)*avg_hrs)</f>
        <v>0</v>
      </c>
      <c r="GB45" s="232">
        <f>IF(OR($C45="Non-Labour",$C45="Labour-related"),IF(Inputs!$GT45=$F$1,Inputs!GB45,$F45*N(CI45)),$F45*N(CI45)*avg_hrs)</f>
        <v>0</v>
      </c>
      <c r="GC45" s="232">
        <f>IF(OR($C45="Non-Labour",$C45="Labour-related"),IF(Inputs!$GT45=$F$1,Inputs!GC45,$F45*N(CJ45)),$F45*N(CJ45)*avg_hrs)</f>
        <v>0</v>
      </c>
      <c r="GD45" s="232">
        <f>IF(OR($C45="Non-Labour",$C45="Labour-related"),IF(Inputs!$GT45=$F$1,Inputs!GD45,$F45*N(CK45)),$F45*N(CK45)*avg_hrs)</f>
        <v>0</v>
      </c>
      <c r="GE45" s="232">
        <f>IF(OR($C45="Non-Labour",$C45="Labour-related"),IF(Inputs!$GT45=$F$1,Inputs!GE45,$F45*N(CL45)),$F45*N(CL45)*avg_hrs)</f>
        <v>0</v>
      </c>
      <c r="GF45" s="232">
        <f>IF(OR($C45="Non-Labour",$C45="Labour-related"),IF(Inputs!$GT45=$F$1,Inputs!GF45,$F45*N(CM45)),$F45*N(CM45)*avg_hrs)</f>
        <v>0</v>
      </c>
      <c r="GG45" s="232">
        <f>IF(OR($C45="Non-Labour",$C45="Labour-related"),IF(Inputs!$GT45=$F$1,Inputs!GG45,$F45*N(CN45)),$F45*N(CN45)*avg_hrs)</f>
        <v>0</v>
      </c>
      <c r="GH45" s="232">
        <f>IF(OR($C45="Non-Labour",$C45="Labour-related"),IF(Inputs!$GT45=$F$1,Inputs!GH45,$F45*N(CO45)),$F45*N(CO45)*avg_hrs)</f>
        <v>0</v>
      </c>
      <c r="GI45" s="232">
        <f>IF(OR($C45="Non-Labour",$C45="Labour-related"),IF(Inputs!$GT45=$F$1,Inputs!GI45,$F45*N(CP45)),$F45*N(CP45)*avg_hrs)</f>
        <v>0</v>
      </c>
      <c r="GJ45" s="232">
        <f>IF(OR($C45="Non-Labour",$C45="Labour-related"),IF(Inputs!$GT45=$F$1,Inputs!GJ45,$F45*N(CQ45)),$F45*N(CQ45)*avg_hrs)</f>
        <v>0</v>
      </c>
      <c r="GK45" s="232">
        <f>IF(OR($C45="Non-Labour",$C45="Labour-related"),IF(Inputs!$GT45=$F$1,Inputs!GK45,$F45*N(CR45)),$F45*N(CR45)*avg_hrs)</f>
        <v>0</v>
      </c>
      <c r="GL45" s="232">
        <f>IF(OR($C45="Non-Labour",$C45="Labour-related"),IF(Inputs!$GT45=$F$1,Inputs!GL45,$F45*N(CS45)),$F45*N(CS45)*avg_hrs)</f>
        <v>0</v>
      </c>
      <c r="GM45" s="232">
        <f>IF(OR($C45="Non-Labour",$C45="Labour-related"),IF(Inputs!$GT45=$F$1,Inputs!GM45,$F45*N(CT45)),$F45*N(CT45)*avg_hrs)</f>
        <v>0</v>
      </c>
      <c r="GN45" s="232">
        <f>IF(OR($C45="Non-Labour",$C45="Labour-related"),IF(Inputs!$GT45=$F$1,Inputs!GN45,$F45*N(CU45)),$F45*N(CU45)*avg_hrs)</f>
        <v>0</v>
      </c>
      <c r="GO45" s="232">
        <f>IF(OR($C45="Non-Labour",$C45="Labour-related"),IF(Inputs!$GT45=$F$1,Inputs!GO45,$F45*N(CV45)),$F45*N(CV45)*avg_hrs)</f>
        <v>0</v>
      </c>
      <c r="GP45" s="232">
        <f>IF(OR($C45="Non-Labour",$C45="Labour-related"),IF(Inputs!$GT45=$F$1,Inputs!GP45,$F45*N(CW45)),$F45*N(CW45)*avg_hrs)</f>
        <v>0</v>
      </c>
      <c r="GQ45" s="232">
        <f>IF(OR($C45="Non-Labour",$C45="Labour-related"),IF(Inputs!$GT45=$F$1,Inputs!GQ45,$F45*N(CX45)),$F45*N(CX45)*avg_hrs)</f>
        <v>0</v>
      </c>
      <c r="GR45" s="232">
        <f>IF(OR($C45="Non-Labour",$C45="Labour-related"),IF(Inputs!$GT45=$F$1,Inputs!GR45,$F45*N(CY45)),$F45*N(CY45)*avg_hrs)</f>
        <v>0</v>
      </c>
      <c r="GT45" s="120" t="s">
        <v>207</v>
      </c>
      <c r="GU45" s="272"/>
      <c r="GV45" s="272"/>
      <c r="GW45" s="272"/>
      <c r="GX45" s="232">
        <f t="shared" si="9"/>
        <v>0</v>
      </c>
      <c r="GY45" s="232">
        <f t="shared" si="9"/>
        <v>0</v>
      </c>
      <c r="GZ45" s="232">
        <f t="shared" si="9"/>
        <v>0</v>
      </c>
      <c r="HA45" s="232">
        <f t="shared" si="6"/>
        <v>0</v>
      </c>
      <c r="HB45" s="232">
        <f t="shared" si="10"/>
        <v>7572.0999717713448</v>
      </c>
      <c r="HC45" s="232">
        <f t="shared" si="10"/>
        <v>0</v>
      </c>
      <c r="HD45" s="232">
        <f t="shared" si="10"/>
        <v>0</v>
      </c>
      <c r="HE45" s="232">
        <f t="shared" si="10"/>
        <v>0</v>
      </c>
      <c r="HF45" s="232">
        <f t="shared" si="5"/>
        <v>7572.0999717713448</v>
      </c>
    </row>
    <row r="46" spans="1:214" hidden="1" x14ac:dyDescent="0.2">
      <c r="A46" s="120" t="str">
        <f>Inputs!A46</f>
        <v>Delivery</v>
      </c>
      <c r="B46" s="120" t="str">
        <f>Inputs!B46</f>
        <v>Telecommunication Technician</v>
      </c>
      <c r="C46" s="120" t="str">
        <f>Inputs!C46</f>
        <v>Internal Labour</v>
      </c>
      <c r="D46" s="120" t="str">
        <f>Inputs!D46</f>
        <v>PDC &amp; PMU Data Feed</v>
      </c>
      <c r="E46" s="120" t="str">
        <f>Inputs!E46</f>
        <v>Telecommunication Technician (Construction)</v>
      </c>
      <c r="F46" s="259">
        <f>IF(Inputs!$GT46=$F$1,Inputs!F46,
CHOOSE(MATCH(Inputs!$GT46,'Key assumptions'!$E$117:$E$119,0),'Key assumptions'!$H$117,'Key assumptions'!$H$118,'Key assumptions'!$H$119)*Inputs!F46)</f>
        <v>181.96643596330276</v>
      </c>
      <c r="G46" s="259">
        <f>IF(Inputs!$GT46=$F$1,Inputs!G46,
CHOOSE(MATCH(Inputs!$GT46,'Key assumptions'!$E$117:$E$119,0),'Key assumptions'!$H$117,'Key assumptions'!$H$118,'Key assumptions'!$H$119)*Inputs!G46)</f>
        <v>0</v>
      </c>
      <c r="H46" s="231">
        <f>Inputs!H46</f>
        <v>0</v>
      </c>
      <c r="I46" s="231">
        <f>Inputs!I46</f>
        <v>0</v>
      </c>
      <c r="J46" s="231">
        <f>Inputs!J46</f>
        <v>0</v>
      </c>
      <c r="K46" s="231">
        <f>Inputs!K46</f>
        <v>0</v>
      </c>
      <c r="L46" s="231">
        <f>Inputs!L46</f>
        <v>0</v>
      </c>
      <c r="M46" s="231">
        <f>Inputs!M46</f>
        <v>0</v>
      </c>
      <c r="N46" s="231">
        <f>Inputs!N46</f>
        <v>0</v>
      </c>
      <c r="O46" s="231">
        <f>Inputs!O46</f>
        <v>0</v>
      </c>
      <c r="P46" s="231">
        <f>Inputs!P46</f>
        <v>0</v>
      </c>
      <c r="Q46" s="231">
        <f>Inputs!Q46</f>
        <v>0</v>
      </c>
      <c r="R46" s="231">
        <f>Inputs!R46</f>
        <v>0</v>
      </c>
      <c r="S46" s="231">
        <f>Inputs!S46</f>
        <v>0</v>
      </c>
      <c r="T46" s="231">
        <f>Inputs!T46</f>
        <v>0</v>
      </c>
      <c r="U46" s="231">
        <f>Inputs!U46</f>
        <v>0</v>
      </c>
      <c r="V46" s="231">
        <f>Inputs!V46</f>
        <v>0</v>
      </c>
      <c r="W46" s="231">
        <f>Inputs!W46</f>
        <v>0</v>
      </c>
      <c r="X46" s="231">
        <f>Inputs!X46</f>
        <v>0</v>
      </c>
      <c r="Y46" s="231">
        <f>Inputs!Y46</f>
        <v>0</v>
      </c>
      <c r="Z46" s="231">
        <f>Inputs!Z46</f>
        <v>0</v>
      </c>
      <c r="AA46" s="231">
        <f>Inputs!AA46</f>
        <v>0</v>
      </c>
      <c r="AB46" s="231">
        <f>Inputs!AB46</f>
        <v>0</v>
      </c>
      <c r="AC46" s="231">
        <f>Inputs!AC46</f>
        <v>0</v>
      </c>
      <c r="AD46" s="231">
        <f>Inputs!AD46</f>
        <v>0</v>
      </c>
      <c r="AE46" s="231">
        <f>Inputs!AE46</f>
        <v>0</v>
      </c>
      <c r="AF46" s="231">
        <f>Inputs!AF46</f>
        <v>0</v>
      </c>
      <c r="AG46" s="231">
        <f>Inputs!AG46</f>
        <v>0</v>
      </c>
      <c r="AH46" s="231">
        <f>Inputs!AH46</f>
        <v>0</v>
      </c>
      <c r="AI46" s="231">
        <f>Inputs!AI46</f>
        <v>0</v>
      </c>
      <c r="AJ46" s="231">
        <f>Inputs!AJ46</f>
        <v>0</v>
      </c>
      <c r="AK46" s="231">
        <f>Inputs!AK46</f>
        <v>0</v>
      </c>
      <c r="AL46" s="231">
        <f>Inputs!AL46</f>
        <v>0</v>
      </c>
      <c r="AM46" s="231">
        <f>Inputs!AM46</f>
        <v>0</v>
      </c>
      <c r="AN46" s="231">
        <f>Inputs!AN46</f>
        <v>0</v>
      </c>
      <c r="AO46" s="231">
        <f>Inputs!AO46</f>
        <v>0</v>
      </c>
      <c r="AP46" s="231">
        <f>Inputs!AP46</f>
        <v>0</v>
      </c>
      <c r="AQ46" s="231">
        <f>Inputs!AQ46</f>
        <v>0</v>
      </c>
      <c r="AR46" s="231">
        <f>Inputs!AR46</f>
        <v>0</v>
      </c>
      <c r="AS46" s="231">
        <f>Inputs!AS46</f>
        <v>0</v>
      </c>
      <c r="AT46" s="231">
        <f>Inputs!AT46</f>
        <v>0</v>
      </c>
      <c r="AU46" s="231">
        <f>Inputs!AU46</f>
        <v>0</v>
      </c>
      <c r="AV46" s="231">
        <f>Inputs!AV46</f>
        <v>0</v>
      </c>
      <c r="AW46" s="231">
        <f>Inputs!AW46</f>
        <v>0</v>
      </c>
      <c r="AX46" s="231">
        <f>Inputs!AX46</f>
        <v>0</v>
      </c>
      <c r="AY46" s="231">
        <f>Inputs!AY46</f>
        <v>0</v>
      </c>
      <c r="AZ46" s="231">
        <f>Inputs!AZ46</f>
        <v>0</v>
      </c>
      <c r="BA46" s="231">
        <f>Inputs!BA46</f>
        <v>0</v>
      </c>
      <c r="BB46" s="231">
        <f>Inputs!BB46</f>
        <v>0</v>
      </c>
      <c r="BC46" s="231">
        <f>Inputs!BC46</f>
        <v>0</v>
      </c>
      <c r="BD46" s="231">
        <f>Inputs!BD46</f>
        <v>3.8461538461538464E-2</v>
      </c>
      <c r="BE46" s="231">
        <f>Inputs!BE46</f>
        <v>3.8461538461538464E-2</v>
      </c>
      <c r="BF46" s="231">
        <f>Inputs!BF46</f>
        <v>3.8461538461538464E-2</v>
      </c>
      <c r="BG46" s="231">
        <f>Inputs!BG46</f>
        <v>3.8461538461538464E-2</v>
      </c>
      <c r="BH46" s="231">
        <f>Inputs!BH46</f>
        <v>3.8461538461538464E-2</v>
      </c>
      <c r="BI46" s="231">
        <f>Inputs!BI46</f>
        <v>3.8461538461538464E-2</v>
      </c>
      <c r="BJ46" s="231">
        <f>Inputs!BJ46</f>
        <v>3.8461538461538464E-2</v>
      </c>
      <c r="BK46" s="231">
        <f>Inputs!BK46</f>
        <v>3.8461538461538464E-2</v>
      </c>
      <c r="BL46" s="231">
        <f>Inputs!BL46</f>
        <v>3.8461538461538464E-2</v>
      </c>
      <c r="BM46" s="231">
        <f>Inputs!BM46</f>
        <v>3.8461538461538464E-2</v>
      </c>
      <c r="BN46" s="231">
        <f>Inputs!BN46</f>
        <v>3.8461538461538464E-2</v>
      </c>
      <c r="BO46" s="231">
        <f>Inputs!BO46</f>
        <v>3.8461538461538464E-2</v>
      </c>
      <c r="BP46" s="231">
        <f>Inputs!BP46</f>
        <v>0</v>
      </c>
      <c r="BQ46" s="231">
        <f>Inputs!BQ46</f>
        <v>0</v>
      </c>
      <c r="BR46" s="231">
        <f>Inputs!BR46</f>
        <v>0</v>
      </c>
      <c r="BS46" s="231">
        <f>Inputs!BS46</f>
        <v>0</v>
      </c>
      <c r="BT46" s="231">
        <f>Inputs!BT46</f>
        <v>0</v>
      </c>
      <c r="BU46" s="231">
        <f>Inputs!BU46</f>
        <v>0</v>
      </c>
      <c r="BV46" s="231">
        <f>Inputs!BV46</f>
        <v>0</v>
      </c>
      <c r="BW46" s="231">
        <f>Inputs!BW46</f>
        <v>0</v>
      </c>
      <c r="BX46" s="231">
        <f>Inputs!BX46</f>
        <v>0</v>
      </c>
      <c r="BY46" s="231">
        <f>Inputs!BY46</f>
        <v>0</v>
      </c>
      <c r="BZ46" s="231">
        <f>Inputs!BZ46</f>
        <v>0</v>
      </c>
      <c r="CA46" s="231">
        <f>Inputs!CA46</f>
        <v>0</v>
      </c>
      <c r="CB46" s="231">
        <f>Inputs!CB46</f>
        <v>0</v>
      </c>
      <c r="CC46" s="231">
        <f>Inputs!CC46</f>
        <v>0</v>
      </c>
      <c r="CD46" s="231">
        <f>Inputs!CD46</f>
        <v>0</v>
      </c>
      <c r="CE46" s="231">
        <f>Inputs!CE46</f>
        <v>0</v>
      </c>
      <c r="CF46" s="231">
        <f>Inputs!CF46</f>
        <v>0</v>
      </c>
      <c r="CG46" s="231">
        <f>Inputs!CG46</f>
        <v>0</v>
      </c>
      <c r="CH46" s="231">
        <f>Inputs!CH46</f>
        <v>0</v>
      </c>
      <c r="CI46" s="231">
        <f>Inputs!CI46</f>
        <v>0</v>
      </c>
      <c r="CJ46" s="231">
        <f>Inputs!CJ46</f>
        <v>0</v>
      </c>
      <c r="CK46" s="231">
        <f>Inputs!CK46</f>
        <v>0</v>
      </c>
      <c r="CL46" s="231">
        <f>Inputs!CL46</f>
        <v>0</v>
      </c>
      <c r="CM46" s="231">
        <f>Inputs!CM46</f>
        <v>0</v>
      </c>
      <c r="CN46" s="231">
        <f>Inputs!CN46</f>
        <v>0</v>
      </c>
      <c r="CO46" s="231">
        <f>Inputs!CO46</f>
        <v>0</v>
      </c>
      <c r="CP46" s="231">
        <f>Inputs!CP46</f>
        <v>0</v>
      </c>
      <c r="CQ46" s="231">
        <f>Inputs!CQ46</f>
        <v>0</v>
      </c>
      <c r="CR46" s="231">
        <f>Inputs!CR46</f>
        <v>0</v>
      </c>
      <c r="CS46" s="231">
        <f>Inputs!CS46</f>
        <v>0</v>
      </c>
      <c r="CT46" s="231">
        <f>Inputs!CT46</f>
        <v>0</v>
      </c>
      <c r="CU46" s="231">
        <f>Inputs!CU46</f>
        <v>0</v>
      </c>
      <c r="CV46" s="231">
        <f>Inputs!CV46</f>
        <v>0</v>
      </c>
      <c r="CW46" s="231">
        <f>Inputs!CW46</f>
        <v>0</v>
      </c>
      <c r="CX46" s="231">
        <f>Inputs!CX46</f>
        <v>0</v>
      </c>
      <c r="CY46" s="231">
        <f>Inputs!CY46</f>
        <v>0</v>
      </c>
      <c r="DA46" s="232">
        <f>IF(OR($C46="Non-Labour",$C46="Labour-related"),IF(Inputs!$GT46=$F$1,Inputs!DA46,$F46*N(H46)),$F46*N(H46)*avg_hrs)</f>
        <v>0</v>
      </c>
      <c r="DB46" s="232">
        <f>IF(OR($C46="Non-Labour",$C46="Labour-related"),IF(Inputs!$GT46=$F$1,Inputs!DB46,$F46*N(I46)),$F46*N(I46)*avg_hrs)</f>
        <v>0</v>
      </c>
      <c r="DC46" s="232">
        <f>IF(OR($C46="Non-Labour",$C46="Labour-related"),IF(Inputs!$GT46=$F$1,Inputs!DC46,$F46*N(J46)),$F46*N(J46)*avg_hrs)</f>
        <v>0</v>
      </c>
      <c r="DD46" s="232">
        <f>IF(OR($C46="Non-Labour",$C46="Labour-related"),IF(Inputs!$GT46=$F$1,Inputs!DD46,$F46*N(K46)),$F46*N(K46)*avg_hrs)</f>
        <v>0</v>
      </c>
      <c r="DE46" s="232">
        <f>IF(OR($C46="Non-Labour",$C46="Labour-related"),IF(Inputs!$GT46=$F$1,Inputs!DE46,$F46*N(L46)),$F46*N(L46)*avg_hrs)</f>
        <v>0</v>
      </c>
      <c r="DF46" s="232">
        <f>IF(OR($C46="Non-Labour",$C46="Labour-related"),IF(Inputs!$GT46=$F$1,Inputs!DF46,$F46*N(M46)),$F46*N(M46)*avg_hrs)</f>
        <v>0</v>
      </c>
      <c r="DG46" s="232">
        <f>IF(OR($C46="Non-Labour",$C46="Labour-related"),IF(Inputs!$GT46=$F$1,Inputs!DG46,$F46*N(N46)),$F46*N(N46)*avg_hrs)</f>
        <v>0</v>
      </c>
      <c r="DH46" s="232">
        <f>IF(OR($C46="Non-Labour",$C46="Labour-related"),IF(Inputs!$GT46=$F$1,Inputs!DH46,$F46*N(O46)),$F46*N(O46)*avg_hrs)</f>
        <v>0</v>
      </c>
      <c r="DI46" s="232">
        <f>IF(OR($C46="Non-Labour",$C46="Labour-related"),IF(Inputs!$GT46=$F$1,Inputs!DI46,$F46*N(P46)),$F46*N(P46)*avg_hrs)</f>
        <v>0</v>
      </c>
      <c r="DJ46" s="232">
        <f>IF(OR($C46="Non-Labour",$C46="Labour-related"),IF(Inputs!$GT46=$F$1,Inputs!DJ46,$F46*N(Q46)),$F46*N(Q46)*avg_hrs)</f>
        <v>0</v>
      </c>
      <c r="DK46" s="232">
        <f>IF(OR($C46="Non-Labour",$C46="Labour-related"),IF(Inputs!$GT46=$F$1,Inputs!DK46,$F46*N(R46)),$F46*N(R46)*avg_hrs)</f>
        <v>0</v>
      </c>
      <c r="DL46" s="232">
        <f>IF(OR($C46="Non-Labour",$C46="Labour-related"),IF(Inputs!$GT46=$F$1,Inputs!DL46,$F46*N(S46)),$F46*N(S46)*avg_hrs)</f>
        <v>0</v>
      </c>
      <c r="DM46" s="232">
        <f>IF(OR($C46="Non-Labour",$C46="Labour-related"),IF(Inputs!$GT46=$F$1,Inputs!DM46,$F46*N(T46)),$F46*N(T46)*avg_hrs)</f>
        <v>0</v>
      </c>
      <c r="DN46" s="232">
        <f>IF(OR($C46="Non-Labour",$C46="Labour-related"),IF(Inputs!$GT46=$F$1,Inputs!DN46,$F46*N(U46)),$F46*N(U46)*avg_hrs)</f>
        <v>0</v>
      </c>
      <c r="DO46" s="232">
        <f>IF(OR($C46="Non-Labour",$C46="Labour-related"),IF(Inputs!$GT46=$F$1,Inputs!DO46,$F46*N(V46)),$F46*N(V46)*avg_hrs)</f>
        <v>0</v>
      </c>
      <c r="DP46" s="232">
        <f>IF(OR($C46="Non-Labour",$C46="Labour-related"),IF(Inputs!$GT46=$F$1,Inputs!DP46,$F46*N(W46)),$F46*N(W46)*avg_hrs)</f>
        <v>0</v>
      </c>
      <c r="DQ46" s="232">
        <f>IF(OR($C46="Non-Labour",$C46="Labour-related"),IF(Inputs!$GT46=$F$1,Inputs!DQ46,$F46*N(X46)),$F46*N(X46)*avg_hrs)</f>
        <v>0</v>
      </c>
      <c r="DR46" s="232">
        <f>IF(OR($C46="Non-Labour",$C46="Labour-related"),IF(Inputs!$GT46=$F$1,Inputs!DR46,$F46*N(Y46)),$F46*N(Y46)*avg_hrs)</f>
        <v>0</v>
      </c>
      <c r="DS46" s="232">
        <f>IF(OR($C46="Non-Labour",$C46="Labour-related"),IF(Inputs!$GT46=$F$1,Inputs!DS46,$F46*N(Z46)),$F46*N(Z46)*avg_hrs)</f>
        <v>0</v>
      </c>
      <c r="DT46" s="232">
        <f>IF(OR($C46="Non-Labour",$C46="Labour-related"),IF(Inputs!$GT46=$F$1,Inputs!DT46,$F46*N(AA46)),$F46*N(AA46)*avg_hrs)</f>
        <v>0</v>
      </c>
      <c r="DU46" s="232">
        <f>IF(OR($C46="Non-Labour",$C46="Labour-related"),IF(Inputs!$GT46=$F$1,Inputs!DU46,$F46*N(AB46)),$F46*N(AB46)*avg_hrs)</f>
        <v>0</v>
      </c>
      <c r="DV46" s="232">
        <f>IF(OR($C46="Non-Labour",$C46="Labour-related"),IF(Inputs!$GT46=$F$1,Inputs!DV46,$F46*N(AC46)),$F46*N(AC46)*avg_hrs)</f>
        <v>0</v>
      </c>
      <c r="DW46" s="232">
        <f>IF(OR($C46="Non-Labour",$C46="Labour-related"),IF(Inputs!$GT46=$F$1,Inputs!DW46,$F46*N(AD46)),$F46*N(AD46)*avg_hrs)</f>
        <v>0</v>
      </c>
      <c r="DX46" s="232">
        <f>IF(OR($C46="Non-Labour",$C46="Labour-related"),IF(Inputs!$GT46=$F$1,Inputs!DX46,$F46*N(AE46)),$F46*N(AE46)*avg_hrs)</f>
        <v>0</v>
      </c>
      <c r="DY46" s="232">
        <f>IF(OR($C46="Non-Labour",$C46="Labour-related"),IF(Inputs!$GT46=$F$1,Inputs!DY46,$F46*N(AF46)),$F46*N(AF46)*avg_hrs)</f>
        <v>0</v>
      </c>
      <c r="DZ46" s="232">
        <f>IF(OR($C46="Non-Labour",$C46="Labour-related"),IF(Inputs!$GT46=$F$1,Inputs!DZ46,$F46*N(AG46)),$F46*N(AG46)*avg_hrs)</f>
        <v>0</v>
      </c>
      <c r="EA46" s="232">
        <f>IF(OR($C46="Non-Labour",$C46="Labour-related"),IF(Inputs!$GT46=$F$1,Inputs!EA46,$F46*N(AH46)),$F46*N(AH46)*avg_hrs)</f>
        <v>0</v>
      </c>
      <c r="EB46" s="232">
        <f>IF(OR($C46="Non-Labour",$C46="Labour-related"),IF(Inputs!$GT46=$F$1,Inputs!EB46,$F46*N(AI46)),$F46*N(AI46)*avg_hrs)</f>
        <v>0</v>
      </c>
      <c r="EC46" s="232">
        <f>IF(OR($C46="Non-Labour",$C46="Labour-related"),IF(Inputs!$GT46=$F$1,Inputs!EC46,$F46*N(AJ46)),$F46*N(AJ46)*avg_hrs)</f>
        <v>0</v>
      </c>
      <c r="ED46" s="232">
        <f>IF(OR($C46="Non-Labour",$C46="Labour-related"),IF(Inputs!$GT46=$F$1,Inputs!ED46,$F46*N(AK46)),$F46*N(AK46)*avg_hrs)</f>
        <v>0</v>
      </c>
      <c r="EE46" s="232">
        <f>IF(OR($C46="Non-Labour",$C46="Labour-related"),IF(Inputs!$GT46=$F$1,Inputs!EE46,$F46*N(AL46)),$F46*N(AL46)*avg_hrs)</f>
        <v>0</v>
      </c>
      <c r="EF46" s="232">
        <f>IF(OR($C46="Non-Labour",$C46="Labour-related"),IF(Inputs!$GT46=$F$1,Inputs!EF46,$F46*N(AM46)),$F46*N(AM46)*avg_hrs)</f>
        <v>0</v>
      </c>
      <c r="EG46" s="232">
        <f>IF(OR($C46="Non-Labour",$C46="Labour-related"),IF(Inputs!$GT46=$F$1,Inputs!EG46,$F46*N(AN46)),$F46*N(AN46)*avg_hrs)</f>
        <v>0</v>
      </c>
      <c r="EH46" s="232">
        <f>IF(OR($C46="Non-Labour",$C46="Labour-related"),IF(Inputs!$GT46=$F$1,Inputs!EH46,$F46*N(AO46)),$F46*N(AO46)*avg_hrs)</f>
        <v>0</v>
      </c>
      <c r="EI46" s="232">
        <f>IF(OR($C46="Non-Labour",$C46="Labour-related"),IF(Inputs!$GT46=$F$1,Inputs!EI46,$F46*N(AP46)),$F46*N(AP46)*avg_hrs)</f>
        <v>0</v>
      </c>
      <c r="EJ46" s="232">
        <f>IF(OR($C46="Non-Labour",$C46="Labour-related"),IF(Inputs!$GT46=$F$1,Inputs!EJ46,$F46*N(AQ46)),$F46*N(AQ46)*avg_hrs)</f>
        <v>0</v>
      </c>
      <c r="EK46" s="232">
        <f>IF(OR($C46="Non-Labour",$C46="Labour-related"),IF(Inputs!$GT46=$F$1,Inputs!EK46,$F46*N(AR46)),$F46*N(AR46)*avg_hrs)</f>
        <v>0</v>
      </c>
      <c r="EL46" s="232">
        <f>IF(OR($C46="Non-Labour",$C46="Labour-related"),IF(Inputs!$GT46=$F$1,Inputs!EL46,$F46*N(AS46)),$F46*N(AS46)*avg_hrs)</f>
        <v>0</v>
      </c>
      <c r="EM46" s="232">
        <f>IF(OR($C46="Non-Labour",$C46="Labour-related"),IF(Inputs!$GT46=$F$1,Inputs!EM46,$F46*N(AT46)),$F46*N(AT46)*avg_hrs)</f>
        <v>0</v>
      </c>
      <c r="EN46" s="232">
        <f>IF(OR($C46="Non-Labour",$C46="Labour-related"),IF(Inputs!$GT46=$F$1,Inputs!EN46,$F46*N(AU46)),$F46*N(AU46)*avg_hrs)</f>
        <v>0</v>
      </c>
      <c r="EO46" s="232">
        <f>IF(OR($C46="Non-Labour",$C46="Labour-related"),IF(Inputs!$GT46=$F$1,Inputs!EO46,$F46*N(AV46)),$F46*N(AV46)*avg_hrs)</f>
        <v>0</v>
      </c>
      <c r="EP46" s="232">
        <f>IF(OR($C46="Non-Labour",$C46="Labour-related"),IF(Inputs!$GT46=$F$1,Inputs!EP46,$F46*N(AW46)),$F46*N(AW46)*avg_hrs)</f>
        <v>0</v>
      </c>
      <c r="EQ46" s="232">
        <f>IF(OR($C46="Non-Labour",$C46="Labour-related"),IF(Inputs!$GT46=$F$1,Inputs!EQ46,$F46*N(AX46)),$F46*N(AX46)*avg_hrs)</f>
        <v>0</v>
      </c>
      <c r="ER46" s="232">
        <f>IF(OR($C46="Non-Labour",$C46="Labour-related"),IF(Inputs!$GT46=$F$1,Inputs!ER46,$F46*N(AY46)),$F46*N(AY46)*avg_hrs)</f>
        <v>0</v>
      </c>
      <c r="ES46" s="232">
        <f>IF(OR($C46="Non-Labour",$C46="Labour-related"),IF(Inputs!$GT46=$F$1,Inputs!ES46,$F46*N(AZ46)),$F46*N(AZ46)*avg_hrs)</f>
        <v>0</v>
      </c>
      <c r="ET46" s="232">
        <f>IF(OR($C46="Non-Labour",$C46="Labour-related"),IF(Inputs!$GT46=$F$1,Inputs!ET46,$F46*N(BA46)),$F46*N(BA46)*avg_hrs)</f>
        <v>0</v>
      </c>
      <c r="EU46" s="232">
        <f>IF(OR($C46="Non-Labour",$C46="Labour-related"),IF(Inputs!$GT46=$F$1,Inputs!EU46,$F46*N(BB46)),$F46*N(BB46)*avg_hrs)</f>
        <v>0</v>
      </c>
      <c r="EV46" s="232">
        <f>IF(OR($C46="Non-Labour",$C46="Labour-related"),IF(Inputs!$GT46=$F$1,Inputs!EV46,$F46*N(BC46)),$F46*N(BC46)*avg_hrs)</f>
        <v>0</v>
      </c>
      <c r="EW46" s="232">
        <f>IF(OR($C46="Non-Labour",$C46="Labour-related"),IF(Inputs!$GT46=$F$1,Inputs!EW46,$F46*N(BD46)),$F46*N(BD46)*avg_hrs)</f>
        <v>1049.8063613267468</v>
      </c>
      <c r="EX46" s="232">
        <f>IF(OR($C46="Non-Labour",$C46="Labour-related"),IF(Inputs!$GT46=$F$1,Inputs!EX46,$F46*N(BE46)),$F46*N(BE46)*avg_hrs)</f>
        <v>1049.8063613267468</v>
      </c>
      <c r="EY46" s="232">
        <f>IF(OR($C46="Non-Labour",$C46="Labour-related"),IF(Inputs!$GT46=$F$1,Inputs!EY46,$F46*N(BF46)),$F46*N(BF46)*avg_hrs)</f>
        <v>1049.8063613267468</v>
      </c>
      <c r="EZ46" s="232">
        <f>IF(OR($C46="Non-Labour",$C46="Labour-related"),IF(Inputs!$GT46=$F$1,Inputs!EZ46,$F46*N(BG46)),$F46*N(BG46)*avg_hrs)</f>
        <v>1049.8063613267468</v>
      </c>
      <c r="FA46" s="232">
        <f>IF(OR($C46="Non-Labour",$C46="Labour-related"),IF(Inputs!$GT46=$F$1,Inputs!FA46,$F46*N(BH46)),$F46*N(BH46)*avg_hrs)</f>
        <v>1049.8063613267468</v>
      </c>
      <c r="FB46" s="232">
        <f>IF(OR($C46="Non-Labour",$C46="Labour-related"),IF(Inputs!$GT46=$F$1,Inputs!FB46,$F46*N(BI46)),$F46*N(BI46)*avg_hrs)</f>
        <v>1049.8063613267468</v>
      </c>
      <c r="FC46" s="232">
        <f>IF(OR($C46="Non-Labour",$C46="Labour-related"),IF(Inputs!$GT46=$F$1,Inputs!FC46,$F46*N(BJ46)),$F46*N(BJ46)*avg_hrs)</f>
        <v>1049.8063613267468</v>
      </c>
      <c r="FD46" s="232">
        <f>IF(OR($C46="Non-Labour",$C46="Labour-related"),IF(Inputs!$GT46=$F$1,Inputs!FD46,$F46*N(BK46)),$F46*N(BK46)*avg_hrs)</f>
        <v>1049.8063613267468</v>
      </c>
      <c r="FE46" s="232">
        <f>IF(OR($C46="Non-Labour",$C46="Labour-related"),IF(Inputs!$GT46=$F$1,Inputs!FE46,$F46*N(BL46)),$F46*N(BL46)*avg_hrs)</f>
        <v>1049.8063613267468</v>
      </c>
      <c r="FF46" s="232">
        <f>IF(OR($C46="Non-Labour",$C46="Labour-related"),IF(Inputs!$GT46=$F$1,Inputs!FF46,$F46*N(BM46)),$F46*N(BM46)*avg_hrs)</f>
        <v>1049.8063613267468</v>
      </c>
      <c r="FG46" s="232">
        <f>IF(OR($C46="Non-Labour",$C46="Labour-related"),IF(Inputs!$GT46=$F$1,Inputs!FG46,$F46*N(BN46)),$F46*N(BN46)*avg_hrs)</f>
        <v>1049.8063613267468</v>
      </c>
      <c r="FH46" s="232">
        <f>IF(OR($C46="Non-Labour",$C46="Labour-related"),IF(Inputs!$GT46=$F$1,Inputs!FH46,$F46*N(BO46)),$F46*N(BO46)*avg_hrs)</f>
        <v>1049.8063613267468</v>
      </c>
      <c r="FI46" s="232">
        <f>IF(OR($C46="Non-Labour",$C46="Labour-related"),IF(Inputs!$GT46=$F$1,Inputs!FI46,$F46*N(BP46)),$F46*N(BP46)*avg_hrs)</f>
        <v>0</v>
      </c>
      <c r="FJ46" s="232">
        <f>IF(OR($C46="Non-Labour",$C46="Labour-related"),IF(Inputs!$GT46=$F$1,Inputs!FJ46,$F46*N(BQ46)),$F46*N(BQ46)*avg_hrs)</f>
        <v>0</v>
      </c>
      <c r="FK46" s="232">
        <f>IF(OR($C46="Non-Labour",$C46="Labour-related"),IF(Inputs!$GT46=$F$1,Inputs!FK46,$F46*N(BR46)),$F46*N(BR46)*avg_hrs)</f>
        <v>0</v>
      </c>
      <c r="FL46" s="232">
        <f>IF(OR($C46="Non-Labour",$C46="Labour-related"),IF(Inputs!$GT46=$F$1,Inputs!FL46,$F46*N(BS46)),$F46*N(BS46)*avg_hrs)</f>
        <v>0</v>
      </c>
      <c r="FM46" s="232">
        <f>IF(OR($C46="Non-Labour",$C46="Labour-related"),IF(Inputs!$GT46=$F$1,Inputs!FM46,$F46*N(BT46)),$F46*N(BT46)*avg_hrs)</f>
        <v>0</v>
      </c>
      <c r="FN46" s="232">
        <f>IF(OR($C46="Non-Labour",$C46="Labour-related"),IF(Inputs!$GT46=$F$1,Inputs!FN46,$F46*N(BU46)),$F46*N(BU46)*avg_hrs)</f>
        <v>0</v>
      </c>
      <c r="FO46" s="232">
        <f>IF(OR($C46="Non-Labour",$C46="Labour-related"),IF(Inputs!$GT46=$F$1,Inputs!FO46,$F46*N(BV46)),$F46*N(BV46)*avg_hrs)</f>
        <v>0</v>
      </c>
      <c r="FP46" s="232">
        <f>IF(OR($C46="Non-Labour",$C46="Labour-related"),IF(Inputs!$GT46=$F$1,Inputs!FP46,$F46*N(BW46)),$F46*N(BW46)*avg_hrs)</f>
        <v>0</v>
      </c>
      <c r="FQ46" s="232">
        <f>IF(OR($C46="Non-Labour",$C46="Labour-related"),IF(Inputs!$GT46=$F$1,Inputs!FQ46,$F46*N(BX46)),$F46*N(BX46)*avg_hrs)</f>
        <v>0</v>
      </c>
      <c r="FR46" s="232">
        <f>IF(OR($C46="Non-Labour",$C46="Labour-related"),IF(Inputs!$GT46=$F$1,Inputs!FR46,$F46*N(BY46)),$F46*N(BY46)*avg_hrs)</f>
        <v>0</v>
      </c>
      <c r="FS46" s="232">
        <f>IF(OR($C46="Non-Labour",$C46="Labour-related"),IF(Inputs!$GT46=$F$1,Inputs!FS46,$F46*N(BZ46)),$F46*N(BZ46)*avg_hrs)</f>
        <v>0</v>
      </c>
      <c r="FT46" s="232">
        <f>IF(OR($C46="Non-Labour",$C46="Labour-related"),IF(Inputs!$GT46=$F$1,Inputs!FT46,$F46*N(CA46)),$F46*N(CA46)*avg_hrs)</f>
        <v>0</v>
      </c>
      <c r="FU46" s="232">
        <f>IF(OR($C46="Non-Labour",$C46="Labour-related"),IF(Inputs!$GT46=$F$1,Inputs!FU46,$F46*N(CB46)),$F46*N(CB46)*avg_hrs)</f>
        <v>0</v>
      </c>
      <c r="FV46" s="232">
        <f>IF(OR($C46="Non-Labour",$C46="Labour-related"),IF(Inputs!$GT46=$F$1,Inputs!FV46,$F46*N(CC46)),$F46*N(CC46)*avg_hrs)</f>
        <v>0</v>
      </c>
      <c r="FW46" s="232">
        <f>IF(OR($C46="Non-Labour",$C46="Labour-related"),IF(Inputs!$GT46=$F$1,Inputs!FW46,$F46*N(CD46)),$F46*N(CD46)*avg_hrs)</f>
        <v>0</v>
      </c>
      <c r="FX46" s="232">
        <f>IF(OR($C46="Non-Labour",$C46="Labour-related"),IF(Inputs!$GT46=$F$1,Inputs!FX46,$F46*N(CE46)),$F46*N(CE46)*avg_hrs)</f>
        <v>0</v>
      </c>
      <c r="FY46" s="232">
        <f>IF(OR($C46="Non-Labour",$C46="Labour-related"),IF(Inputs!$GT46=$F$1,Inputs!FY46,$F46*N(CF46)),$F46*N(CF46)*avg_hrs)</f>
        <v>0</v>
      </c>
      <c r="FZ46" s="232">
        <f>IF(OR($C46="Non-Labour",$C46="Labour-related"),IF(Inputs!$GT46=$F$1,Inputs!FZ46,$F46*N(CG46)),$F46*N(CG46)*avg_hrs)</f>
        <v>0</v>
      </c>
      <c r="GA46" s="232">
        <f>IF(OR($C46="Non-Labour",$C46="Labour-related"),IF(Inputs!$GT46=$F$1,Inputs!GA46,$F46*N(CH46)),$F46*N(CH46)*avg_hrs)</f>
        <v>0</v>
      </c>
      <c r="GB46" s="232">
        <f>IF(OR($C46="Non-Labour",$C46="Labour-related"),IF(Inputs!$GT46=$F$1,Inputs!GB46,$F46*N(CI46)),$F46*N(CI46)*avg_hrs)</f>
        <v>0</v>
      </c>
      <c r="GC46" s="232">
        <f>IF(OR($C46="Non-Labour",$C46="Labour-related"),IF(Inputs!$GT46=$F$1,Inputs!GC46,$F46*N(CJ46)),$F46*N(CJ46)*avg_hrs)</f>
        <v>0</v>
      </c>
      <c r="GD46" s="232">
        <f>IF(OR($C46="Non-Labour",$C46="Labour-related"),IF(Inputs!$GT46=$F$1,Inputs!GD46,$F46*N(CK46)),$F46*N(CK46)*avg_hrs)</f>
        <v>0</v>
      </c>
      <c r="GE46" s="232">
        <f>IF(OR($C46="Non-Labour",$C46="Labour-related"),IF(Inputs!$GT46=$F$1,Inputs!GE46,$F46*N(CL46)),$F46*N(CL46)*avg_hrs)</f>
        <v>0</v>
      </c>
      <c r="GF46" s="232">
        <f>IF(OR($C46="Non-Labour",$C46="Labour-related"),IF(Inputs!$GT46=$F$1,Inputs!GF46,$F46*N(CM46)),$F46*N(CM46)*avg_hrs)</f>
        <v>0</v>
      </c>
      <c r="GG46" s="232">
        <f>IF(OR($C46="Non-Labour",$C46="Labour-related"),IF(Inputs!$GT46=$F$1,Inputs!GG46,$F46*N(CN46)),$F46*N(CN46)*avg_hrs)</f>
        <v>0</v>
      </c>
      <c r="GH46" s="232">
        <f>IF(OR($C46="Non-Labour",$C46="Labour-related"),IF(Inputs!$GT46=$F$1,Inputs!GH46,$F46*N(CO46)),$F46*N(CO46)*avg_hrs)</f>
        <v>0</v>
      </c>
      <c r="GI46" s="232">
        <f>IF(OR($C46="Non-Labour",$C46="Labour-related"),IF(Inputs!$GT46=$F$1,Inputs!GI46,$F46*N(CP46)),$F46*N(CP46)*avg_hrs)</f>
        <v>0</v>
      </c>
      <c r="GJ46" s="232">
        <f>IF(OR($C46="Non-Labour",$C46="Labour-related"),IF(Inputs!$GT46=$F$1,Inputs!GJ46,$F46*N(CQ46)),$F46*N(CQ46)*avg_hrs)</f>
        <v>0</v>
      </c>
      <c r="GK46" s="232">
        <f>IF(OR($C46="Non-Labour",$C46="Labour-related"),IF(Inputs!$GT46=$F$1,Inputs!GK46,$F46*N(CR46)),$F46*N(CR46)*avg_hrs)</f>
        <v>0</v>
      </c>
      <c r="GL46" s="232">
        <f>IF(OR($C46="Non-Labour",$C46="Labour-related"),IF(Inputs!$GT46=$F$1,Inputs!GL46,$F46*N(CS46)),$F46*N(CS46)*avg_hrs)</f>
        <v>0</v>
      </c>
      <c r="GM46" s="232">
        <f>IF(OR($C46="Non-Labour",$C46="Labour-related"),IF(Inputs!$GT46=$F$1,Inputs!GM46,$F46*N(CT46)),$F46*N(CT46)*avg_hrs)</f>
        <v>0</v>
      </c>
      <c r="GN46" s="232">
        <f>IF(OR($C46="Non-Labour",$C46="Labour-related"),IF(Inputs!$GT46=$F$1,Inputs!GN46,$F46*N(CU46)),$F46*N(CU46)*avg_hrs)</f>
        <v>0</v>
      </c>
      <c r="GO46" s="232">
        <f>IF(OR($C46="Non-Labour",$C46="Labour-related"),IF(Inputs!$GT46=$F$1,Inputs!GO46,$F46*N(CV46)),$F46*N(CV46)*avg_hrs)</f>
        <v>0</v>
      </c>
      <c r="GP46" s="232">
        <f>IF(OR($C46="Non-Labour",$C46="Labour-related"),IF(Inputs!$GT46=$F$1,Inputs!GP46,$F46*N(CW46)),$F46*N(CW46)*avg_hrs)</f>
        <v>0</v>
      </c>
      <c r="GQ46" s="232">
        <f>IF(OR($C46="Non-Labour",$C46="Labour-related"),IF(Inputs!$GT46=$F$1,Inputs!GQ46,$F46*N(CX46)),$F46*N(CX46)*avg_hrs)</f>
        <v>0</v>
      </c>
      <c r="GR46" s="232">
        <f>IF(OR($C46="Non-Labour",$C46="Labour-related"),IF(Inputs!$GT46=$F$1,Inputs!GR46,$F46*N(CY46)),$F46*N(CY46)*avg_hrs)</f>
        <v>0</v>
      </c>
      <c r="GT46" s="120" t="s">
        <v>207</v>
      </c>
      <c r="GU46" s="272"/>
      <c r="GV46" s="272"/>
      <c r="GW46" s="272"/>
      <c r="GX46" s="232">
        <f t="shared" si="9"/>
        <v>0</v>
      </c>
      <c r="GY46" s="232">
        <f t="shared" si="9"/>
        <v>0</v>
      </c>
      <c r="GZ46" s="232">
        <f t="shared" si="9"/>
        <v>0</v>
      </c>
      <c r="HA46" s="232">
        <f t="shared" si="6"/>
        <v>0</v>
      </c>
      <c r="HB46" s="232">
        <f t="shared" si="10"/>
        <v>12597.676335920965</v>
      </c>
      <c r="HC46" s="232">
        <f t="shared" si="10"/>
        <v>0</v>
      </c>
      <c r="HD46" s="232">
        <f t="shared" si="10"/>
        <v>0</v>
      </c>
      <c r="HE46" s="232">
        <f t="shared" si="10"/>
        <v>0</v>
      </c>
      <c r="HF46" s="232">
        <f t="shared" si="5"/>
        <v>12597.676335920965</v>
      </c>
    </row>
    <row r="47" spans="1:214" hidden="1" x14ac:dyDescent="0.2">
      <c r="A47" s="120" t="str">
        <f>Inputs!A47</f>
        <v>Network Operations</v>
      </c>
      <c r="B47" s="120" t="str">
        <f>Inputs!B47</f>
        <v>SCADA Engineer</v>
      </c>
      <c r="C47" s="120" t="str">
        <f>Inputs!C47</f>
        <v>Internal Labour</v>
      </c>
      <c r="D47" s="120" t="str">
        <f>Inputs!D47</f>
        <v>PDC &amp; PMU Data Feed</v>
      </c>
      <c r="E47" s="120" t="str">
        <f>Inputs!E47</f>
        <v>SCADA Officer (Nwk Operations Tech)</v>
      </c>
      <c r="F47" s="259">
        <f>IF(Inputs!$GT47=$F$1,Inputs!F47,
CHOOSE(MATCH(Inputs!$GT47,'Key assumptions'!$E$117:$E$119,0),'Key assumptions'!$H$117,'Key assumptions'!$H$118,'Key assumptions'!$H$119)*Inputs!F47)</f>
        <v>195.6201907033639</v>
      </c>
      <c r="G47" s="259">
        <f>IF(Inputs!$GT47=$F$1,Inputs!G47,
CHOOSE(MATCH(Inputs!$GT47,'Key assumptions'!$E$117:$E$119,0),'Key assumptions'!$H$117,'Key assumptions'!$H$118,'Key assumptions'!$H$119)*Inputs!G47)</f>
        <v>0</v>
      </c>
      <c r="H47" s="231">
        <f>Inputs!H47</f>
        <v>0</v>
      </c>
      <c r="I47" s="231">
        <f>Inputs!I47</f>
        <v>0</v>
      </c>
      <c r="J47" s="231">
        <f>Inputs!J47</f>
        <v>0</v>
      </c>
      <c r="K47" s="231">
        <f>Inputs!K47</f>
        <v>0</v>
      </c>
      <c r="L47" s="231">
        <f>Inputs!L47</f>
        <v>0</v>
      </c>
      <c r="M47" s="231">
        <f>Inputs!M47</f>
        <v>0</v>
      </c>
      <c r="N47" s="231">
        <f>Inputs!N47</f>
        <v>0</v>
      </c>
      <c r="O47" s="231">
        <f>Inputs!O47</f>
        <v>0</v>
      </c>
      <c r="P47" s="231">
        <f>Inputs!P47</f>
        <v>0</v>
      </c>
      <c r="Q47" s="231">
        <f>Inputs!Q47</f>
        <v>0</v>
      </c>
      <c r="R47" s="231">
        <f>Inputs!R47</f>
        <v>0</v>
      </c>
      <c r="S47" s="231">
        <f>Inputs!S47</f>
        <v>0</v>
      </c>
      <c r="T47" s="231">
        <f>Inputs!T47</f>
        <v>0</v>
      </c>
      <c r="U47" s="231">
        <f>Inputs!U47</f>
        <v>0</v>
      </c>
      <c r="V47" s="231">
        <f>Inputs!V47</f>
        <v>0</v>
      </c>
      <c r="W47" s="231">
        <f>Inputs!W47</f>
        <v>0</v>
      </c>
      <c r="X47" s="231">
        <f>Inputs!X47</f>
        <v>0</v>
      </c>
      <c r="Y47" s="231">
        <f>Inputs!Y47</f>
        <v>0</v>
      </c>
      <c r="Z47" s="231">
        <f>Inputs!Z47</f>
        <v>0</v>
      </c>
      <c r="AA47" s="231">
        <f>Inputs!AA47</f>
        <v>0</v>
      </c>
      <c r="AB47" s="231">
        <f>Inputs!AB47</f>
        <v>0</v>
      </c>
      <c r="AC47" s="231">
        <f>Inputs!AC47</f>
        <v>0</v>
      </c>
      <c r="AD47" s="231">
        <f>Inputs!AD47</f>
        <v>0</v>
      </c>
      <c r="AE47" s="231">
        <f>Inputs!AE47</f>
        <v>0</v>
      </c>
      <c r="AF47" s="231">
        <f>Inputs!AF47</f>
        <v>0</v>
      </c>
      <c r="AG47" s="231">
        <f>Inputs!AG47</f>
        <v>0</v>
      </c>
      <c r="AH47" s="231">
        <f>Inputs!AH47</f>
        <v>0</v>
      </c>
      <c r="AI47" s="231">
        <f>Inputs!AI47</f>
        <v>0</v>
      </c>
      <c r="AJ47" s="231">
        <f>Inputs!AJ47</f>
        <v>0</v>
      </c>
      <c r="AK47" s="231">
        <f>Inputs!AK47</f>
        <v>0</v>
      </c>
      <c r="AL47" s="231">
        <f>Inputs!AL47</f>
        <v>0</v>
      </c>
      <c r="AM47" s="231">
        <f>Inputs!AM47</f>
        <v>0</v>
      </c>
      <c r="AN47" s="231">
        <f>Inputs!AN47</f>
        <v>0</v>
      </c>
      <c r="AO47" s="231">
        <f>Inputs!AO47</f>
        <v>0</v>
      </c>
      <c r="AP47" s="231">
        <f>Inputs!AP47</f>
        <v>0</v>
      </c>
      <c r="AQ47" s="231">
        <f>Inputs!AQ47</f>
        <v>0</v>
      </c>
      <c r="AR47" s="231">
        <f>Inputs!AR47</f>
        <v>0</v>
      </c>
      <c r="AS47" s="231">
        <f>Inputs!AS47</f>
        <v>0</v>
      </c>
      <c r="AT47" s="231">
        <f>Inputs!AT47</f>
        <v>0</v>
      </c>
      <c r="AU47" s="231">
        <f>Inputs!AU47</f>
        <v>0</v>
      </c>
      <c r="AV47" s="231">
        <f>Inputs!AV47</f>
        <v>0</v>
      </c>
      <c r="AW47" s="231">
        <f>Inputs!AW47</f>
        <v>0</v>
      </c>
      <c r="AX47" s="231">
        <f>Inputs!AX47</f>
        <v>0</v>
      </c>
      <c r="AY47" s="231">
        <f>Inputs!AY47</f>
        <v>0</v>
      </c>
      <c r="AZ47" s="231">
        <f>Inputs!AZ47</f>
        <v>0</v>
      </c>
      <c r="BA47" s="231">
        <f>Inputs!BA47</f>
        <v>0</v>
      </c>
      <c r="BB47" s="231">
        <f>Inputs!BB47</f>
        <v>0</v>
      </c>
      <c r="BC47" s="231">
        <f>Inputs!BC47</f>
        <v>0</v>
      </c>
      <c r="BD47" s="231">
        <f>Inputs!BD47</f>
        <v>0.15384615384615383</v>
      </c>
      <c r="BE47" s="231">
        <f>Inputs!BE47</f>
        <v>0.15384615384615383</v>
      </c>
      <c r="BF47" s="231">
        <f>Inputs!BF47</f>
        <v>0.15384615384615383</v>
      </c>
      <c r="BG47" s="231">
        <f>Inputs!BG47</f>
        <v>0.15384615384615383</v>
      </c>
      <c r="BH47" s="231">
        <f>Inputs!BH47</f>
        <v>0.15384615384615383</v>
      </c>
      <c r="BI47" s="231">
        <f>Inputs!BI47</f>
        <v>0.15384615384615383</v>
      </c>
      <c r="BJ47" s="231">
        <f>Inputs!BJ47</f>
        <v>0.15384615384615383</v>
      </c>
      <c r="BK47" s="231">
        <f>Inputs!BK47</f>
        <v>0.15384615384615383</v>
      </c>
      <c r="BL47" s="231">
        <f>Inputs!BL47</f>
        <v>0.15384615384615383</v>
      </c>
      <c r="BM47" s="231">
        <f>Inputs!BM47</f>
        <v>0.15384615384615383</v>
      </c>
      <c r="BN47" s="231">
        <f>Inputs!BN47</f>
        <v>0.15384615384615383</v>
      </c>
      <c r="BO47" s="231">
        <f>Inputs!BO47</f>
        <v>0.15384615384615383</v>
      </c>
      <c r="BP47" s="231">
        <f>Inputs!BP47</f>
        <v>0</v>
      </c>
      <c r="BQ47" s="231">
        <f>Inputs!BQ47</f>
        <v>0</v>
      </c>
      <c r="BR47" s="231">
        <f>Inputs!BR47</f>
        <v>0</v>
      </c>
      <c r="BS47" s="231">
        <f>Inputs!BS47</f>
        <v>0</v>
      </c>
      <c r="BT47" s="231">
        <f>Inputs!BT47</f>
        <v>0</v>
      </c>
      <c r="BU47" s="231">
        <f>Inputs!BU47</f>
        <v>0</v>
      </c>
      <c r="BV47" s="231">
        <f>Inputs!BV47</f>
        <v>0</v>
      </c>
      <c r="BW47" s="231">
        <f>Inputs!BW47</f>
        <v>0</v>
      </c>
      <c r="BX47" s="231">
        <f>Inputs!BX47</f>
        <v>0</v>
      </c>
      <c r="BY47" s="231">
        <f>Inputs!BY47</f>
        <v>0</v>
      </c>
      <c r="BZ47" s="231">
        <f>Inputs!BZ47</f>
        <v>0</v>
      </c>
      <c r="CA47" s="231">
        <f>Inputs!CA47</f>
        <v>0</v>
      </c>
      <c r="CB47" s="231">
        <f>Inputs!CB47</f>
        <v>0</v>
      </c>
      <c r="CC47" s="231">
        <f>Inputs!CC47</f>
        <v>0</v>
      </c>
      <c r="CD47" s="231">
        <f>Inputs!CD47</f>
        <v>0</v>
      </c>
      <c r="CE47" s="231">
        <f>Inputs!CE47</f>
        <v>0</v>
      </c>
      <c r="CF47" s="231">
        <f>Inputs!CF47</f>
        <v>0</v>
      </c>
      <c r="CG47" s="231">
        <f>Inputs!CG47</f>
        <v>0</v>
      </c>
      <c r="CH47" s="231">
        <f>Inputs!CH47</f>
        <v>0</v>
      </c>
      <c r="CI47" s="231">
        <f>Inputs!CI47</f>
        <v>0</v>
      </c>
      <c r="CJ47" s="231">
        <f>Inputs!CJ47</f>
        <v>0</v>
      </c>
      <c r="CK47" s="231">
        <f>Inputs!CK47</f>
        <v>0</v>
      </c>
      <c r="CL47" s="231">
        <f>Inputs!CL47</f>
        <v>0</v>
      </c>
      <c r="CM47" s="231">
        <f>Inputs!CM47</f>
        <v>0</v>
      </c>
      <c r="CN47" s="231">
        <f>Inputs!CN47</f>
        <v>0</v>
      </c>
      <c r="CO47" s="231">
        <f>Inputs!CO47</f>
        <v>0</v>
      </c>
      <c r="CP47" s="231">
        <f>Inputs!CP47</f>
        <v>0</v>
      </c>
      <c r="CQ47" s="231">
        <f>Inputs!CQ47</f>
        <v>0</v>
      </c>
      <c r="CR47" s="231">
        <f>Inputs!CR47</f>
        <v>0</v>
      </c>
      <c r="CS47" s="231">
        <f>Inputs!CS47</f>
        <v>0</v>
      </c>
      <c r="CT47" s="231">
        <f>Inputs!CT47</f>
        <v>0</v>
      </c>
      <c r="CU47" s="231">
        <f>Inputs!CU47</f>
        <v>0</v>
      </c>
      <c r="CV47" s="231">
        <f>Inputs!CV47</f>
        <v>0</v>
      </c>
      <c r="CW47" s="231">
        <f>Inputs!CW47</f>
        <v>0</v>
      </c>
      <c r="CX47" s="231">
        <f>Inputs!CX47</f>
        <v>0</v>
      </c>
      <c r="CY47" s="231">
        <f>Inputs!CY47</f>
        <v>0</v>
      </c>
      <c r="DA47" s="232">
        <f>IF(OR($C47="Non-Labour",$C47="Labour-related"),IF(Inputs!$GT47=$F$1,Inputs!DA47,$F47*N(H47)),$F47*N(H47)*avg_hrs)</f>
        <v>0</v>
      </c>
      <c r="DB47" s="232">
        <f>IF(OR($C47="Non-Labour",$C47="Labour-related"),IF(Inputs!$GT47=$F$1,Inputs!DB47,$F47*N(I47)),$F47*N(I47)*avg_hrs)</f>
        <v>0</v>
      </c>
      <c r="DC47" s="232">
        <f>IF(OR($C47="Non-Labour",$C47="Labour-related"),IF(Inputs!$GT47=$F$1,Inputs!DC47,$F47*N(J47)),$F47*N(J47)*avg_hrs)</f>
        <v>0</v>
      </c>
      <c r="DD47" s="232">
        <f>IF(OR($C47="Non-Labour",$C47="Labour-related"),IF(Inputs!$GT47=$F$1,Inputs!DD47,$F47*N(K47)),$F47*N(K47)*avg_hrs)</f>
        <v>0</v>
      </c>
      <c r="DE47" s="232">
        <f>IF(OR($C47="Non-Labour",$C47="Labour-related"),IF(Inputs!$GT47=$F$1,Inputs!DE47,$F47*N(L47)),$F47*N(L47)*avg_hrs)</f>
        <v>0</v>
      </c>
      <c r="DF47" s="232">
        <f>IF(OR($C47="Non-Labour",$C47="Labour-related"),IF(Inputs!$GT47=$F$1,Inputs!DF47,$F47*N(M47)),$F47*N(M47)*avg_hrs)</f>
        <v>0</v>
      </c>
      <c r="DG47" s="232">
        <f>IF(OR($C47="Non-Labour",$C47="Labour-related"),IF(Inputs!$GT47=$F$1,Inputs!DG47,$F47*N(N47)),$F47*N(N47)*avg_hrs)</f>
        <v>0</v>
      </c>
      <c r="DH47" s="232">
        <f>IF(OR($C47="Non-Labour",$C47="Labour-related"),IF(Inputs!$GT47=$F$1,Inputs!DH47,$F47*N(O47)),$F47*N(O47)*avg_hrs)</f>
        <v>0</v>
      </c>
      <c r="DI47" s="232">
        <f>IF(OR($C47="Non-Labour",$C47="Labour-related"),IF(Inputs!$GT47=$F$1,Inputs!DI47,$F47*N(P47)),$F47*N(P47)*avg_hrs)</f>
        <v>0</v>
      </c>
      <c r="DJ47" s="232">
        <f>IF(OR($C47="Non-Labour",$C47="Labour-related"),IF(Inputs!$GT47=$F$1,Inputs!DJ47,$F47*N(Q47)),$F47*N(Q47)*avg_hrs)</f>
        <v>0</v>
      </c>
      <c r="DK47" s="232">
        <f>IF(OR($C47="Non-Labour",$C47="Labour-related"),IF(Inputs!$GT47=$F$1,Inputs!DK47,$F47*N(R47)),$F47*N(R47)*avg_hrs)</f>
        <v>0</v>
      </c>
      <c r="DL47" s="232">
        <f>IF(OR($C47="Non-Labour",$C47="Labour-related"),IF(Inputs!$GT47=$F$1,Inputs!DL47,$F47*N(S47)),$F47*N(S47)*avg_hrs)</f>
        <v>0</v>
      </c>
      <c r="DM47" s="232">
        <f>IF(OR($C47="Non-Labour",$C47="Labour-related"),IF(Inputs!$GT47=$F$1,Inputs!DM47,$F47*N(T47)),$F47*N(T47)*avg_hrs)</f>
        <v>0</v>
      </c>
      <c r="DN47" s="232">
        <f>IF(OR($C47="Non-Labour",$C47="Labour-related"),IF(Inputs!$GT47=$F$1,Inputs!DN47,$F47*N(U47)),$F47*N(U47)*avg_hrs)</f>
        <v>0</v>
      </c>
      <c r="DO47" s="232">
        <f>IF(OR($C47="Non-Labour",$C47="Labour-related"),IF(Inputs!$GT47=$F$1,Inputs!DO47,$F47*N(V47)),$F47*N(V47)*avg_hrs)</f>
        <v>0</v>
      </c>
      <c r="DP47" s="232">
        <f>IF(OR($C47="Non-Labour",$C47="Labour-related"),IF(Inputs!$GT47=$F$1,Inputs!DP47,$F47*N(W47)),$F47*N(W47)*avg_hrs)</f>
        <v>0</v>
      </c>
      <c r="DQ47" s="232">
        <f>IF(OR($C47="Non-Labour",$C47="Labour-related"),IF(Inputs!$GT47=$F$1,Inputs!DQ47,$F47*N(X47)),$F47*N(X47)*avg_hrs)</f>
        <v>0</v>
      </c>
      <c r="DR47" s="232">
        <f>IF(OR($C47="Non-Labour",$C47="Labour-related"),IF(Inputs!$GT47=$F$1,Inputs!DR47,$F47*N(Y47)),$F47*N(Y47)*avg_hrs)</f>
        <v>0</v>
      </c>
      <c r="DS47" s="232">
        <f>IF(OR($C47="Non-Labour",$C47="Labour-related"),IF(Inputs!$GT47=$F$1,Inputs!DS47,$F47*N(Z47)),$F47*N(Z47)*avg_hrs)</f>
        <v>0</v>
      </c>
      <c r="DT47" s="232">
        <f>IF(OR($C47="Non-Labour",$C47="Labour-related"),IF(Inputs!$GT47=$F$1,Inputs!DT47,$F47*N(AA47)),$F47*N(AA47)*avg_hrs)</f>
        <v>0</v>
      </c>
      <c r="DU47" s="232">
        <f>IF(OR($C47="Non-Labour",$C47="Labour-related"),IF(Inputs!$GT47=$F$1,Inputs!DU47,$F47*N(AB47)),$F47*N(AB47)*avg_hrs)</f>
        <v>0</v>
      </c>
      <c r="DV47" s="232">
        <f>IF(OR($C47="Non-Labour",$C47="Labour-related"),IF(Inputs!$GT47=$F$1,Inputs!DV47,$F47*N(AC47)),$F47*N(AC47)*avg_hrs)</f>
        <v>0</v>
      </c>
      <c r="DW47" s="232">
        <f>IF(OR($C47="Non-Labour",$C47="Labour-related"),IF(Inputs!$GT47=$F$1,Inputs!DW47,$F47*N(AD47)),$F47*N(AD47)*avg_hrs)</f>
        <v>0</v>
      </c>
      <c r="DX47" s="232">
        <f>IF(OR($C47="Non-Labour",$C47="Labour-related"),IF(Inputs!$GT47=$F$1,Inputs!DX47,$F47*N(AE47)),$F47*N(AE47)*avg_hrs)</f>
        <v>0</v>
      </c>
      <c r="DY47" s="232">
        <f>IF(OR($C47="Non-Labour",$C47="Labour-related"),IF(Inputs!$GT47=$F$1,Inputs!DY47,$F47*N(AF47)),$F47*N(AF47)*avg_hrs)</f>
        <v>0</v>
      </c>
      <c r="DZ47" s="232">
        <f>IF(OR($C47="Non-Labour",$C47="Labour-related"),IF(Inputs!$GT47=$F$1,Inputs!DZ47,$F47*N(AG47)),$F47*N(AG47)*avg_hrs)</f>
        <v>0</v>
      </c>
      <c r="EA47" s="232">
        <f>IF(OR($C47="Non-Labour",$C47="Labour-related"),IF(Inputs!$GT47=$F$1,Inputs!EA47,$F47*N(AH47)),$F47*N(AH47)*avg_hrs)</f>
        <v>0</v>
      </c>
      <c r="EB47" s="232">
        <f>IF(OR($C47="Non-Labour",$C47="Labour-related"),IF(Inputs!$GT47=$F$1,Inputs!EB47,$F47*N(AI47)),$F47*N(AI47)*avg_hrs)</f>
        <v>0</v>
      </c>
      <c r="EC47" s="232">
        <f>IF(OR($C47="Non-Labour",$C47="Labour-related"),IF(Inputs!$GT47=$F$1,Inputs!EC47,$F47*N(AJ47)),$F47*N(AJ47)*avg_hrs)</f>
        <v>0</v>
      </c>
      <c r="ED47" s="232">
        <f>IF(OR($C47="Non-Labour",$C47="Labour-related"),IF(Inputs!$GT47=$F$1,Inputs!ED47,$F47*N(AK47)),$F47*N(AK47)*avg_hrs)</f>
        <v>0</v>
      </c>
      <c r="EE47" s="232">
        <f>IF(OR($C47="Non-Labour",$C47="Labour-related"),IF(Inputs!$GT47=$F$1,Inputs!EE47,$F47*N(AL47)),$F47*N(AL47)*avg_hrs)</f>
        <v>0</v>
      </c>
      <c r="EF47" s="232">
        <f>IF(OR($C47="Non-Labour",$C47="Labour-related"),IF(Inputs!$GT47=$F$1,Inputs!EF47,$F47*N(AM47)),$F47*N(AM47)*avg_hrs)</f>
        <v>0</v>
      </c>
      <c r="EG47" s="232">
        <f>IF(OR($C47="Non-Labour",$C47="Labour-related"),IF(Inputs!$GT47=$F$1,Inputs!EG47,$F47*N(AN47)),$F47*N(AN47)*avg_hrs)</f>
        <v>0</v>
      </c>
      <c r="EH47" s="232">
        <f>IF(OR($C47="Non-Labour",$C47="Labour-related"),IF(Inputs!$GT47=$F$1,Inputs!EH47,$F47*N(AO47)),$F47*N(AO47)*avg_hrs)</f>
        <v>0</v>
      </c>
      <c r="EI47" s="232">
        <f>IF(OR($C47="Non-Labour",$C47="Labour-related"),IF(Inputs!$GT47=$F$1,Inputs!EI47,$F47*N(AP47)),$F47*N(AP47)*avg_hrs)</f>
        <v>0</v>
      </c>
      <c r="EJ47" s="232">
        <f>IF(OR($C47="Non-Labour",$C47="Labour-related"),IF(Inputs!$GT47=$F$1,Inputs!EJ47,$F47*N(AQ47)),$F47*N(AQ47)*avg_hrs)</f>
        <v>0</v>
      </c>
      <c r="EK47" s="232">
        <f>IF(OR($C47="Non-Labour",$C47="Labour-related"),IF(Inputs!$GT47=$F$1,Inputs!EK47,$F47*N(AR47)),$F47*N(AR47)*avg_hrs)</f>
        <v>0</v>
      </c>
      <c r="EL47" s="232">
        <f>IF(OR($C47="Non-Labour",$C47="Labour-related"),IF(Inputs!$GT47=$F$1,Inputs!EL47,$F47*N(AS47)),$F47*N(AS47)*avg_hrs)</f>
        <v>0</v>
      </c>
      <c r="EM47" s="232">
        <f>IF(OR($C47="Non-Labour",$C47="Labour-related"),IF(Inputs!$GT47=$F$1,Inputs!EM47,$F47*N(AT47)),$F47*N(AT47)*avg_hrs)</f>
        <v>0</v>
      </c>
      <c r="EN47" s="232">
        <f>IF(OR($C47="Non-Labour",$C47="Labour-related"),IF(Inputs!$GT47=$F$1,Inputs!EN47,$F47*N(AU47)),$F47*N(AU47)*avg_hrs)</f>
        <v>0</v>
      </c>
      <c r="EO47" s="232">
        <f>IF(OR($C47="Non-Labour",$C47="Labour-related"),IF(Inputs!$GT47=$F$1,Inputs!EO47,$F47*N(AV47)),$F47*N(AV47)*avg_hrs)</f>
        <v>0</v>
      </c>
      <c r="EP47" s="232">
        <f>IF(OR($C47="Non-Labour",$C47="Labour-related"),IF(Inputs!$GT47=$F$1,Inputs!EP47,$F47*N(AW47)),$F47*N(AW47)*avg_hrs)</f>
        <v>0</v>
      </c>
      <c r="EQ47" s="232">
        <f>IF(OR($C47="Non-Labour",$C47="Labour-related"),IF(Inputs!$GT47=$F$1,Inputs!EQ47,$F47*N(AX47)),$F47*N(AX47)*avg_hrs)</f>
        <v>0</v>
      </c>
      <c r="ER47" s="232">
        <f>IF(OR($C47="Non-Labour",$C47="Labour-related"),IF(Inputs!$GT47=$F$1,Inputs!ER47,$F47*N(AY47)),$F47*N(AY47)*avg_hrs)</f>
        <v>0</v>
      </c>
      <c r="ES47" s="232">
        <f>IF(OR($C47="Non-Labour",$C47="Labour-related"),IF(Inputs!$GT47=$F$1,Inputs!ES47,$F47*N(AZ47)),$F47*N(AZ47)*avg_hrs)</f>
        <v>0</v>
      </c>
      <c r="ET47" s="232">
        <f>IF(OR($C47="Non-Labour",$C47="Labour-related"),IF(Inputs!$GT47=$F$1,Inputs!ET47,$F47*N(BA47)),$F47*N(BA47)*avg_hrs)</f>
        <v>0</v>
      </c>
      <c r="EU47" s="232">
        <f>IF(OR($C47="Non-Labour",$C47="Labour-related"),IF(Inputs!$GT47=$F$1,Inputs!EU47,$F47*N(BB47)),$F47*N(BB47)*avg_hrs)</f>
        <v>0</v>
      </c>
      <c r="EV47" s="232">
        <f>IF(OR($C47="Non-Labour",$C47="Labour-related"),IF(Inputs!$GT47=$F$1,Inputs!EV47,$F47*N(BC47)),$F47*N(BC47)*avg_hrs)</f>
        <v>0</v>
      </c>
      <c r="EW47" s="232">
        <f>IF(OR($C47="Non-Labour",$C47="Labour-related"),IF(Inputs!$GT47=$F$1,Inputs!EW47,$F47*N(BD47)),$F47*N(BD47)*avg_hrs)</f>
        <v>4514.3120931545509</v>
      </c>
      <c r="EX47" s="232">
        <f>IF(OR($C47="Non-Labour",$C47="Labour-related"),IF(Inputs!$GT47=$F$1,Inputs!EX47,$F47*N(BE47)),$F47*N(BE47)*avg_hrs)</f>
        <v>4514.3120931545509</v>
      </c>
      <c r="EY47" s="232">
        <f>IF(OR($C47="Non-Labour",$C47="Labour-related"),IF(Inputs!$GT47=$F$1,Inputs!EY47,$F47*N(BF47)),$F47*N(BF47)*avg_hrs)</f>
        <v>4514.3120931545509</v>
      </c>
      <c r="EZ47" s="232">
        <f>IF(OR($C47="Non-Labour",$C47="Labour-related"),IF(Inputs!$GT47=$F$1,Inputs!EZ47,$F47*N(BG47)),$F47*N(BG47)*avg_hrs)</f>
        <v>4514.3120931545509</v>
      </c>
      <c r="FA47" s="232">
        <f>IF(OR($C47="Non-Labour",$C47="Labour-related"),IF(Inputs!$GT47=$F$1,Inputs!FA47,$F47*N(BH47)),$F47*N(BH47)*avg_hrs)</f>
        <v>4514.3120931545509</v>
      </c>
      <c r="FB47" s="232">
        <f>IF(OR($C47="Non-Labour",$C47="Labour-related"),IF(Inputs!$GT47=$F$1,Inputs!FB47,$F47*N(BI47)),$F47*N(BI47)*avg_hrs)</f>
        <v>4514.3120931545509</v>
      </c>
      <c r="FC47" s="232">
        <f>IF(OR($C47="Non-Labour",$C47="Labour-related"),IF(Inputs!$GT47=$F$1,Inputs!FC47,$F47*N(BJ47)),$F47*N(BJ47)*avg_hrs)</f>
        <v>4514.3120931545509</v>
      </c>
      <c r="FD47" s="232">
        <f>IF(OR($C47="Non-Labour",$C47="Labour-related"),IF(Inputs!$GT47=$F$1,Inputs!FD47,$F47*N(BK47)),$F47*N(BK47)*avg_hrs)</f>
        <v>4514.3120931545509</v>
      </c>
      <c r="FE47" s="232">
        <f>IF(OR($C47="Non-Labour",$C47="Labour-related"),IF(Inputs!$GT47=$F$1,Inputs!FE47,$F47*N(BL47)),$F47*N(BL47)*avg_hrs)</f>
        <v>4514.3120931545509</v>
      </c>
      <c r="FF47" s="232">
        <f>IF(OR($C47="Non-Labour",$C47="Labour-related"),IF(Inputs!$GT47=$F$1,Inputs!FF47,$F47*N(BM47)),$F47*N(BM47)*avg_hrs)</f>
        <v>4514.3120931545509</v>
      </c>
      <c r="FG47" s="232">
        <f>IF(OR($C47="Non-Labour",$C47="Labour-related"),IF(Inputs!$GT47=$F$1,Inputs!FG47,$F47*N(BN47)),$F47*N(BN47)*avg_hrs)</f>
        <v>4514.3120931545509</v>
      </c>
      <c r="FH47" s="232">
        <f>IF(OR($C47="Non-Labour",$C47="Labour-related"),IF(Inputs!$GT47=$F$1,Inputs!FH47,$F47*N(BO47)),$F47*N(BO47)*avg_hrs)</f>
        <v>4514.3120931545509</v>
      </c>
      <c r="FI47" s="232">
        <f>IF(OR($C47="Non-Labour",$C47="Labour-related"),IF(Inputs!$GT47=$F$1,Inputs!FI47,$F47*N(BP47)),$F47*N(BP47)*avg_hrs)</f>
        <v>0</v>
      </c>
      <c r="FJ47" s="232">
        <f>IF(OR($C47="Non-Labour",$C47="Labour-related"),IF(Inputs!$GT47=$F$1,Inputs!FJ47,$F47*N(BQ47)),$F47*N(BQ47)*avg_hrs)</f>
        <v>0</v>
      </c>
      <c r="FK47" s="232">
        <f>IF(OR($C47="Non-Labour",$C47="Labour-related"),IF(Inputs!$GT47=$F$1,Inputs!FK47,$F47*N(BR47)),$F47*N(BR47)*avg_hrs)</f>
        <v>0</v>
      </c>
      <c r="FL47" s="232">
        <f>IF(OR($C47="Non-Labour",$C47="Labour-related"),IF(Inputs!$GT47=$F$1,Inputs!FL47,$F47*N(BS47)),$F47*N(BS47)*avg_hrs)</f>
        <v>0</v>
      </c>
      <c r="FM47" s="232">
        <f>IF(OR($C47="Non-Labour",$C47="Labour-related"),IF(Inputs!$GT47=$F$1,Inputs!FM47,$F47*N(BT47)),$F47*N(BT47)*avg_hrs)</f>
        <v>0</v>
      </c>
      <c r="FN47" s="232">
        <f>IF(OR($C47="Non-Labour",$C47="Labour-related"),IF(Inputs!$GT47=$F$1,Inputs!FN47,$F47*N(BU47)),$F47*N(BU47)*avg_hrs)</f>
        <v>0</v>
      </c>
      <c r="FO47" s="232">
        <f>IF(OR($C47="Non-Labour",$C47="Labour-related"),IF(Inputs!$GT47=$F$1,Inputs!FO47,$F47*N(BV47)),$F47*N(BV47)*avg_hrs)</f>
        <v>0</v>
      </c>
      <c r="FP47" s="232">
        <f>IF(OR($C47="Non-Labour",$C47="Labour-related"),IF(Inputs!$GT47=$F$1,Inputs!FP47,$F47*N(BW47)),$F47*N(BW47)*avg_hrs)</f>
        <v>0</v>
      </c>
      <c r="FQ47" s="232">
        <f>IF(OR($C47="Non-Labour",$C47="Labour-related"),IF(Inputs!$GT47=$F$1,Inputs!FQ47,$F47*N(BX47)),$F47*N(BX47)*avg_hrs)</f>
        <v>0</v>
      </c>
      <c r="FR47" s="232">
        <f>IF(OR($C47="Non-Labour",$C47="Labour-related"),IF(Inputs!$GT47=$F$1,Inputs!FR47,$F47*N(BY47)),$F47*N(BY47)*avg_hrs)</f>
        <v>0</v>
      </c>
      <c r="FS47" s="232">
        <f>IF(OR($C47="Non-Labour",$C47="Labour-related"),IF(Inputs!$GT47=$F$1,Inputs!FS47,$F47*N(BZ47)),$F47*N(BZ47)*avg_hrs)</f>
        <v>0</v>
      </c>
      <c r="FT47" s="232">
        <f>IF(OR($C47="Non-Labour",$C47="Labour-related"),IF(Inputs!$GT47=$F$1,Inputs!FT47,$F47*N(CA47)),$F47*N(CA47)*avg_hrs)</f>
        <v>0</v>
      </c>
      <c r="FU47" s="232">
        <f>IF(OR($C47="Non-Labour",$C47="Labour-related"),IF(Inputs!$GT47=$F$1,Inputs!FU47,$F47*N(CB47)),$F47*N(CB47)*avg_hrs)</f>
        <v>0</v>
      </c>
      <c r="FV47" s="232">
        <f>IF(OR($C47="Non-Labour",$C47="Labour-related"),IF(Inputs!$GT47=$F$1,Inputs!FV47,$F47*N(CC47)),$F47*N(CC47)*avg_hrs)</f>
        <v>0</v>
      </c>
      <c r="FW47" s="232">
        <f>IF(OR($C47="Non-Labour",$C47="Labour-related"),IF(Inputs!$GT47=$F$1,Inputs!FW47,$F47*N(CD47)),$F47*N(CD47)*avg_hrs)</f>
        <v>0</v>
      </c>
      <c r="FX47" s="232">
        <f>IF(OR($C47="Non-Labour",$C47="Labour-related"),IF(Inputs!$GT47=$F$1,Inputs!FX47,$F47*N(CE47)),$F47*N(CE47)*avg_hrs)</f>
        <v>0</v>
      </c>
      <c r="FY47" s="232">
        <f>IF(OR($C47="Non-Labour",$C47="Labour-related"),IF(Inputs!$GT47=$F$1,Inputs!FY47,$F47*N(CF47)),$F47*N(CF47)*avg_hrs)</f>
        <v>0</v>
      </c>
      <c r="FZ47" s="232">
        <f>IF(OR($C47="Non-Labour",$C47="Labour-related"),IF(Inputs!$GT47=$F$1,Inputs!FZ47,$F47*N(CG47)),$F47*N(CG47)*avg_hrs)</f>
        <v>0</v>
      </c>
      <c r="GA47" s="232">
        <f>IF(OR($C47="Non-Labour",$C47="Labour-related"),IF(Inputs!$GT47=$F$1,Inputs!GA47,$F47*N(CH47)),$F47*N(CH47)*avg_hrs)</f>
        <v>0</v>
      </c>
      <c r="GB47" s="232">
        <f>IF(OR($C47="Non-Labour",$C47="Labour-related"),IF(Inputs!$GT47=$F$1,Inputs!GB47,$F47*N(CI47)),$F47*N(CI47)*avg_hrs)</f>
        <v>0</v>
      </c>
      <c r="GC47" s="232">
        <f>IF(OR($C47="Non-Labour",$C47="Labour-related"),IF(Inputs!$GT47=$F$1,Inputs!GC47,$F47*N(CJ47)),$F47*N(CJ47)*avg_hrs)</f>
        <v>0</v>
      </c>
      <c r="GD47" s="232">
        <f>IF(OR($C47="Non-Labour",$C47="Labour-related"),IF(Inputs!$GT47=$F$1,Inputs!GD47,$F47*N(CK47)),$F47*N(CK47)*avg_hrs)</f>
        <v>0</v>
      </c>
      <c r="GE47" s="232">
        <f>IF(OR($C47="Non-Labour",$C47="Labour-related"),IF(Inputs!$GT47=$F$1,Inputs!GE47,$F47*N(CL47)),$F47*N(CL47)*avg_hrs)</f>
        <v>0</v>
      </c>
      <c r="GF47" s="232">
        <f>IF(OR($C47="Non-Labour",$C47="Labour-related"),IF(Inputs!$GT47=$F$1,Inputs!GF47,$F47*N(CM47)),$F47*N(CM47)*avg_hrs)</f>
        <v>0</v>
      </c>
      <c r="GG47" s="232">
        <f>IF(OR($C47="Non-Labour",$C47="Labour-related"),IF(Inputs!$GT47=$F$1,Inputs!GG47,$F47*N(CN47)),$F47*N(CN47)*avg_hrs)</f>
        <v>0</v>
      </c>
      <c r="GH47" s="232">
        <f>IF(OR($C47="Non-Labour",$C47="Labour-related"),IF(Inputs!$GT47=$F$1,Inputs!GH47,$F47*N(CO47)),$F47*N(CO47)*avg_hrs)</f>
        <v>0</v>
      </c>
      <c r="GI47" s="232">
        <f>IF(OR($C47="Non-Labour",$C47="Labour-related"),IF(Inputs!$GT47=$F$1,Inputs!GI47,$F47*N(CP47)),$F47*N(CP47)*avg_hrs)</f>
        <v>0</v>
      </c>
      <c r="GJ47" s="232">
        <f>IF(OR($C47="Non-Labour",$C47="Labour-related"),IF(Inputs!$GT47=$F$1,Inputs!GJ47,$F47*N(CQ47)),$F47*N(CQ47)*avg_hrs)</f>
        <v>0</v>
      </c>
      <c r="GK47" s="232">
        <f>IF(OR($C47="Non-Labour",$C47="Labour-related"),IF(Inputs!$GT47=$F$1,Inputs!GK47,$F47*N(CR47)),$F47*N(CR47)*avg_hrs)</f>
        <v>0</v>
      </c>
      <c r="GL47" s="232">
        <f>IF(OR($C47="Non-Labour",$C47="Labour-related"),IF(Inputs!$GT47=$F$1,Inputs!GL47,$F47*N(CS47)),$F47*N(CS47)*avg_hrs)</f>
        <v>0</v>
      </c>
      <c r="GM47" s="232">
        <f>IF(OR($C47="Non-Labour",$C47="Labour-related"),IF(Inputs!$GT47=$F$1,Inputs!GM47,$F47*N(CT47)),$F47*N(CT47)*avg_hrs)</f>
        <v>0</v>
      </c>
      <c r="GN47" s="232">
        <f>IF(OR($C47="Non-Labour",$C47="Labour-related"),IF(Inputs!$GT47=$F$1,Inputs!GN47,$F47*N(CU47)),$F47*N(CU47)*avg_hrs)</f>
        <v>0</v>
      </c>
      <c r="GO47" s="232">
        <f>IF(OR($C47="Non-Labour",$C47="Labour-related"),IF(Inputs!$GT47=$F$1,Inputs!GO47,$F47*N(CV47)),$F47*N(CV47)*avg_hrs)</f>
        <v>0</v>
      </c>
      <c r="GP47" s="232">
        <f>IF(OR($C47="Non-Labour",$C47="Labour-related"),IF(Inputs!$GT47=$F$1,Inputs!GP47,$F47*N(CW47)),$F47*N(CW47)*avg_hrs)</f>
        <v>0</v>
      </c>
      <c r="GQ47" s="232">
        <f>IF(OR($C47="Non-Labour",$C47="Labour-related"),IF(Inputs!$GT47=$F$1,Inputs!GQ47,$F47*N(CX47)),$F47*N(CX47)*avg_hrs)</f>
        <v>0</v>
      </c>
      <c r="GR47" s="232">
        <f>IF(OR($C47="Non-Labour",$C47="Labour-related"),IF(Inputs!$GT47=$F$1,Inputs!GR47,$F47*N(CY47)),$F47*N(CY47)*avg_hrs)</f>
        <v>0</v>
      </c>
      <c r="GT47" s="120" t="s">
        <v>207</v>
      </c>
      <c r="GU47" s="272"/>
      <c r="GV47" s="272"/>
      <c r="GW47" s="272"/>
      <c r="GX47" s="232">
        <f t="shared" si="9"/>
        <v>0</v>
      </c>
      <c r="GY47" s="232">
        <f t="shared" si="9"/>
        <v>0</v>
      </c>
      <c r="GZ47" s="232">
        <f t="shared" si="9"/>
        <v>0</v>
      </c>
      <c r="HA47" s="232">
        <f t="shared" si="6"/>
        <v>0</v>
      </c>
      <c r="HB47" s="232">
        <f t="shared" si="10"/>
        <v>54171.745117854596</v>
      </c>
      <c r="HC47" s="232">
        <f t="shared" si="10"/>
        <v>0</v>
      </c>
      <c r="HD47" s="232">
        <f t="shared" si="10"/>
        <v>0</v>
      </c>
      <c r="HE47" s="232">
        <f t="shared" si="10"/>
        <v>0</v>
      </c>
      <c r="HF47" s="232">
        <f t="shared" si="5"/>
        <v>54171.745117854596</v>
      </c>
    </row>
    <row r="48" spans="1:214" hidden="1" x14ac:dyDescent="0.2">
      <c r="A48" s="120" t="str">
        <f>Inputs!A48</f>
        <v>Network Operations</v>
      </c>
      <c r="B48" s="120" t="str">
        <f>Inputs!B48</f>
        <v>Network Engineer (Control Room)</v>
      </c>
      <c r="C48" s="120" t="str">
        <f>Inputs!C48</f>
        <v>Internal Labour</v>
      </c>
      <c r="D48" s="120" t="str">
        <f>Inputs!D48</f>
        <v>PDC &amp; PMU Data Feed</v>
      </c>
      <c r="E48" s="120" t="str">
        <f>Inputs!E48</f>
        <v>Network Operations Officer (Control Centre)</v>
      </c>
      <c r="F48" s="259">
        <f>IF(Inputs!$GT48=$F$1,Inputs!F48,
CHOOSE(MATCH(Inputs!$GT48,'Key assumptions'!$E$117:$E$119,0),'Key assumptions'!$H$117,'Key assumptions'!$H$118,'Key assumptions'!$H$119)*Inputs!F48)</f>
        <v>232.40330948012229</v>
      </c>
      <c r="G48" s="259">
        <f>IF(Inputs!$GT48=$F$1,Inputs!G48,
CHOOSE(MATCH(Inputs!$GT48,'Key assumptions'!$E$117:$E$119,0),'Key assumptions'!$H$117,'Key assumptions'!$H$118,'Key assumptions'!$H$119)*Inputs!G48)</f>
        <v>0</v>
      </c>
      <c r="H48" s="231">
        <f>Inputs!H48</f>
        <v>0</v>
      </c>
      <c r="I48" s="231">
        <f>Inputs!I48</f>
        <v>0</v>
      </c>
      <c r="J48" s="231">
        <f>Inputs!J48</f>
        <v>0</v>
      </c>
      <c r="K48" s="231">
        <f>Inputs!K48</f>
        <v>0</v>
      </c>
      <c r="L48" s="231">
        <f>Inputs!L48</f>
        <v>0</v>
      </c>
      <c r="M48" s="231">
        <f>Inputs!M48</f>
        <v>0</v>
      </c>
      <c r="N48" s="231">
        <f>Inputs!N48</f>
        <v>0</v>
      </c>
      <c r="O48" s="231">
        <f>Inputs!O48</f>
        <v>0</v>
      </c>
      <c r="P48" s="231">
        <f>Inputs!P48</f>
        <v>0</v>
      </c>
      <c r="Q48" s="231">
        <f>Inputs!Q48</f>
        <v>0</v>
      </c>
      <c r="R48" s="231">
        <f>Inputs!R48</f>
        <v>0</v>
      </c>
      <c r="S48" s="231">
        <f>Inputs!S48</f>
        <v>0</v>
      </c>
      <c r="T48" s="231">
        <f>Inputs!T48</f>
        <v>0</v>
      </c>
      <c r="U48" s="231">
        <f>Inputs!U48</f>
        <v>0</v>
      </c>
      <c r="V48" s="231">
        <f>Inputs!V48</f>
        <v>0</v>
      </c>
      <c r="W48" s="231">
        <f>Inputs!W48</f>
        <v>0</v>
      </c>
      <c r="X48" s="231">
        <f>Inputs!X48</f>
        <v>0</v>
      </c>
      <c r="Y48" s="231">
        <f>Inputs!Y48</f>
        <v>0</v>
      </c>
      <c r="Z48" s="231">
        <f>Inputs!Z48</f>
        <v>0</v>
      </c>
      <c r="AA48" s="231">
        <f>Inputs!AA48</f>
        <v>0</v>
      </c>
      <c r="AB48" s="231">
        <f>Inputs!AB48</f>
        <v>0</v>
      </c>
      <c r="AC48" s="231">
        <f>Inputs!AC48</f>
        <v>0</v>
      </c>
      <c r="AD48" s="231">
        <f>Inputs!AD48</f>
        <v>0</v>
      </c>
      <c r="AE48" s="231">
        <f>Inputs!AE48</f>
        <v>0</v>
      </c>
      <c r="AF48" s="231">
        <f>Inputs!AF48</f>
        <v>0</v>
      </c>
      <c r="AG48" s="231">
        <f>Inputs!AG48</f>
        <v>0</v>
      </c>
      <c r="AH48" s="231">
        <f>Inputs!AH48</f>
        <v>0</v>
      </c>
      <c r="AI48" s="231">
        <f>Inputs!AI48</f>
        <v>0</v>
      </c>
      <c r="AJ48" s="231">
        <f>Inputs!AJ48</f>
        <v>0</v>
      </c>
      <c r="AK48" s="231">
        <f>Inputs!AK48</f>
        <v>0</v>
      </c>
      <c r="AL48" s="231">
        <f>Inputs!AL48</f>
        <v>0</v>
      </c>
      <c r="AM48" s="231">
        <f>Inputs!AM48</f>
        <v>0</v>
      </c>
      <c r="AN48" s="231">
        <f>Inputs!AN48</f>
        <v>0</v>
      </c>
      <c r="AO48" s="231">
        <f>Inputs!AO48</f>
        <v>0</v>
      </c>
      <c r="AP48" s="231">
        <f>Inputs!AP48</f>
        <v>0</v>
      </c>
      <c r="AQ48" s="231">
        <f>Inputs!AQ48</f>
        <v>0</v>
      </c>
      <c r="AR48" s="231">
        <f>Inputs!AR48</f>
        <v>0</v>
      </c>
      <c r="AS48" s="231">
        <f>Inputs!AS48</f>
        <v>0</v>
      </c>
      <c r="AT48" s="231">
        <f>Inputs!AT48</f>
        <v>0</v>
      </c>
      <c r="AU48" s="231">
        <f>Inputs!AU48</f>
        <v>0</v>
      </c>
      <c r="AV48" s="231">
        <f>Inputs!AV48</f>
        <v>0</v>
      </c>
      <c r="AW48" s="231">
        <f>Inputs!AW48</f>
        <v>0</v>
      </c>
      <c r="AX48" s="231">
        <f>Inputs!AX48</f>
        <v>0</v>
      </c>
      <c r="AY48" s="231">
        <f>Inputs!AY48</f>
        <v>0</v>
      </c>
      <c r="AZ48" s="231">
        <f>Inputs!AZ48</f>
        <v>0</v>
      </c>
      <c r="BA48" s="231">
        <f>Inputs!BA48</f>
        <v>0</v>
      </c>
      <c r="BB48" s="231">
        <f>Inputs!BB48</f>
        <v>0</v>
      </c>
      <c r="BC48" s="231">
        <f>Inputs!BC48</f>
        <v>0</v>
      </c>
      <c r="BD48" s="231">
        <f>Inputs!BD48</f>
        <v>7.6923076923076927E-2</v>
      </c>
      <c r="BE48" s="231">
        <f>Inputs!BE48</f>
        <v>7.6923076923076927E-2</v>
      </c>
      <c r="BF48" s="231">
        <f>Inputs!BF48</f>
        <v>7.6923076923076927E-2</v>
      </c>
      <c r="BG48" s="231">
        <f>Inputs!BG48</f>
        <v>7.6923076923076927E-2</v>
      </c>
      <c r="BH48" s="231">
        <f>Inputs!BH48</f>
        <v>7.6923076923076927E-2</v>
      </c>
      <c r="BI48" s="231">
        <f>Inputs!BI48</f>
        <v>7.6923076923076927E-2</v>
      </c>
      <c r="BJ48" s="231">
        <f>Inputs!BJ48</f>
        <v>7.6923076923076927E-2</v>
      </c>
      <c r="BK48" s="231">
        <f>Inputs!BK48</f>
        <v>7.6923076923076927E-2</v>
      </c>
      <c r="BL48" s="231">
        <f>Inputs!BL48</f>
        <v>7.6923076923076927E-2</v>
      </c>
      <c r="BM48" s="231">
        <f>Inputs!BM48</f>
        <v>7.6923076923076927E-2</v>
      </c>
      <c r="BN48" s="231">
        <f>Inputs!BN48</f>
        <v>7.6923076923076927E-2</v>
      </c>
      <c r="BO48" s="231">
        <f>Inputs!BO48</f>
        <v>7.6923076923076927E-2</v>
      </c>
      <c r="BP48" s="231">
        <f>Inputs!BP48</f>
        <v>0</v>
      </c>
      <c r="BQ48" s="231">
        <f>Inputs!BQ48</f>
        <v>0</v>
      </c>
      <c r="BR48" s="231">
        <f>Inputs!BR48</f>
        <v>0</v>
      </c>
      <c r="BS48" s="231">
        <f>Inputs!BS48</f>
        <v>0</v>
      </c>
      <c r="BT48" s="231">
        <f>Inputs!BT48</f>
        <v>0</v>
      </c>
      <c r="BU48" s="231">
        <f>Inputs!BU48</f>
        <v>0</v>
      </c>
      <c r="BV48" s="231">
        <f>Inputs!BV48</f>
        <v>0</v>
      </c>
      <c r="BW48" s="231">
        <f>Inputs!BW48</f>
        <v>0</v>
      </c>
      <c r="BX48" s="231">
        <f>Inputs!BX48</f>
        <v>0</v>
      </c>
      <c r="BY48" s="231">
        <f>Inputs!BY48</f>
        <v>0</v>
      </c>
      <c r="BZ48" s="231">
        <f>Inputs!BZ48</f>
        <v>0</v>
      </c>
      <c r="CA48" s="231">
        <f>Inputs!CA48</f>
        <v>0</v>
      </c>
      <c r="CB48" s="231">
        <f>Inputs!CB48</f>
        <v>0</v>
      </c>
      <c r="CC48" s="231">
        <f>Inputs!CC48</f>
        <v>0</v>
      </c>
      <c r="CD48" s="231">
        <f>Inputs!CD48</f>
        <v>0</v>
      </c>
      <c r="CE48" s="231">
        <f>Inputs!CE48</f>
        <v>0</v>
      </c>
      <c r="CF48" s="231">
        <f>Inputs!CF48</f>
        <v>0</v>
      </c>
      <c r="CG48" s="231">
        <f>Inputs!CG48</f>
        <v>0</v>
      </c>
      <c r="CH48" s="231">
        <f>Inputs!CH48</f>
        <v>0</v>
      </c>
      <c r="CI48" s="231">
        <f>Inputs!CI48</f>
        <v>0</v>
      </c>
      <c r="CJ48" s="231">
        <f>Inputs!CJ48</f>
        <v>0</v>
      </c>
      <c r="CK48" s="231">
        <f>Inputs!CK48</f>
        <v>0</v>
      </c>
      <c r="CL48" s="231">
        <f>Inputs!CL48</f>
        <v>0</v>
      </c>
      <c r="CM48" s="231">
        <f>Inputs!CM48</f>
        <v>0</v>
      </c>
      <c r="CN48" s="231">
        <f>Inputs!CN48</f>
        <v>0</v>
      </c>
      <c r="CO48" s="231">
        <f>Inputs!CO48</f>
        <v>0</v>
      </c>
      <c r="CP48" s="231">
        <f>Inputs!CP48</f>
        <v>0</v>
      </c>
      <c r="CQ48" s="231">
        <f>Inputs!CQ48</f>
        <v>0</v>
      </c>
      <c r="CR48" s="231">
        <f>Inputs!CR48</f>
        <v>0</v>
      </c>
      <c r="CS48" s="231">
        <f>Inputs!CS48</f>
        <v>0</v>
      </c>
      <c r="CT48" s="231">
        <f>Inputs!CT48</f>
        <v>0</v>
      </c>
      <c r="CU48" s="231">
        <f>Inputs!CU48</f>
        <v>0</v>
      </c>
      <c r="CV48" s="231">
        <f>Inputs!CV48</f>
        <v>0</v>
      </c>
      <c r="CW48" s="231">
        <f>Inputs!CW48</f>
        <v>0</v>
      </c>
      <c r="CX48" s="231">
        <f>Inputs!CX48</f>
        <v>0</v>
      </c>
      <c r="CY48" s="231">
        <f>Inputs!CY48</f>
        <v>0</v>
      </c>
      <c r="DA48" s="232">
        <f>IF(OR($C48="Non-Labour",$C48="Labour-related"),IF(Inputs!$GT48=$F$1,Inputs!DA48,$F48*N(H48)),$F48*N(H48)*avg_hrs)</f>
        <v>0</v>
      </c>
      <c r="DB48" s="232">
        <f>IF(OR($C48="Non-Labour",$C48="Labour-related"),IF(Inputs!$GT48=$F$1,Inputs!DB48,$F48*N(I48)),$F48*N(I48)*avg_hrs)</f>
        <v>0</v>
      </c>
      <c r="DC48" s="232">
        <f>IF(OR($C48="Non-Labour",$C48="Labour-related"),IF(Inputs!$GT48=$F$1,Inputs!DC48,$F48*N(J48)),$F48*N(J48)*avg_hrs)</f>
        <v>0</v>
      </c>
      <c r="DD48" s="232">
        <f>IF(OR($C48="Non-Labour",$C48="Labour-related"),IF(Inputs!$GT48=$F$1,Inputs!DD48,$F48*N(K48)),$F48*N(K48)*avg_hrs)</f>
        <v>0</v>
      </c>
      <c r="DE48" s="232">
        <f>IF(OR($C48="Non-Labour",$C48="Labour-related"),IF(Inputs!$GT48=$F$1,Inputs!DE48,$F48*N(L48)),$F48*N(L48)*avg_hrs)</f>
        <v>0</v>
      </c>
      <c r="DF48" s="232">
        <f>IF(OR($C48="Non-Labour",$C48="Labour-related"),IF(Inputs!$GT48=$F$1,Inputs!DF48,$F48*N(M48)),$F48*N(M48)*avg_hrs)</f>
        <v>0</v>
      </c>
      <c r="DG48" s="232">
        <f>IF(OR($C48="Non-Labour",$C48="Labour-related"),IF(Inputs!$GT48=$F$1,Inputs!DG48,$F48*N(N48)),$F48*N(N48)*avg_hrs)</f>
        <v>0</v>
      </c>
      <c r="DH48" s="232">
        <f>IF(OR($C48="Non-Labour",$C48="Labour-related"),IF(Inputs!$GT48=$F$1,Inputs!DH48,$F48*N(O48)),$F48*N(O48)*avg_hrs)</f>
        <v>0</v>
      </c>
      <c r="DI48" s="232">
        <f>IF(OR($C48="Non-Labour",$C48="Labour-related"),IF(Inputs!$GT48=$F$1,Inputs!DI48,$F48*N(P48)),$F48*N(P48)*avg_hrs)</f>
        <v>0</v>
      </c>
      <c r="DJ48" s="232">
        <f>IF(OR($C48="Non-Labour",$C48="Labour-related"),IF(Inputs!$GT48=$F$1,Inputs!DJ48,$F48*N(Q48)),$F48*N(Q48)*avg_hrs)</f>
        <v>0</v>
      </c>
      <c r="DK48" s="232">
        <f>IF(OR($C48="Non-Labour",$C48="Labour-related"),IF(Inputs!$GT48=$F$1,Inputs!DK48,$F48*N(R48)),$F48*N(R48)*avg_hrs)</f>
        <v>0</v>
      </c>
      <c r="DL48" s="232">
        <f>IF(OR($C48="Non-Labour",$C48="Labour-related"),IF(Inputs!$GT48=$F$1,Inputs!DL48,$F48*N(S48)),$F48*N(S48)*avg_hrs)</f>
        <v>0</v>
      </c>
      <c r="DM48" s="232">
        <f>IF(OR($C48="Non-Labour",$C48="Labour-related"),IF(Inputs!$GT48=$F$1,Inputs!DM48,$F48*N(T48)),$F48*N(T48)*avg_hrs)</f>
        <v>0</v>
      </c>
      <c r="DN48" s="232">
        <f>IF(OR($C48="Non-Labour",$C48="Labour-related"),IF(Inputs!$GT48=$F$1,Inputs!DN48,$F48*N(U48)),$F48*N(U48)*avg_hrs)</f>
        <v>0</v>
      </c>
      <c r="DO48" s="232">
        <f>IF(OR($C48="Non-Labour",$C48="Labour-related"),IF(Inputs!$GT48=$F$1,Inputs!DO48,$F48*N(V48)),$F48*N(V48)*avg_hrs)</f>
        <v>0</v>
      </c>
      <c r="DP48" s="232">
        <f>IF(OR($C48="Non-Labour",$C48="Labour-related"),IF(Inputs!$GT48=$F$1,Inputs!DP48,$F48*N(W48)),$F48*N(W48)*avg_hrs)</f>
        <v>0</v>
      </c>
      <c r="DQ48" s="232">
        <f>IF(OR($C48="Non-Labour",$C48="Labour-related"),IF(Inputs!$GT48=$F$1,Inputs!DQ48,$F48*N(X48)),$F48*N(X48)*avg_hrs)</f>
        <v>0</v>
      </c>
      <c r="DR48" s="232">
        <f>IF(OR($C48="Non-Labour",$C48="Labour-related"),IF(Inputs!$GT48=$F$1,Inputs!DR48,$F48*N(Y48)),$F48*N(Y48)*avg_hrs)</f>
        <v>0</v>
      </c>
      <c r="DS48" s="232">
        <f>IF(OR($C48="Non-Labour",$C48="Labour-related"),IF(Inputs!$GT48=$F$1,Inputs!DS48,$F48*N(Z48)),$F48*N(Z48)*avg_hrs)</f>
        <v>0</v>
      </c>
      <c r="DT48" s="232">
        <f>IF(OR($C48="Non-Labour",$C48="Labour-related"),IF(Inputs!$GT48=$F$1,Inputs!DT48,$F48*N(AA48)),$F48*N(AA48)*avg_hrs)</f>
        <v>0</v>
      </c>
      <c r="DU48" s="232">
        <f>IF(OR($C48="Non-Labour",$C48="Labour-related"),IF(Inputs!$GT48=$F$1,Inputs!DU48,$F48*N(AB48)),$F48*N(AB48)*avg_hrs)</f>
        <v>0</v>
      </c>
      <c r="DV48" s="232">
        <f>IF(OR($C48="Non-Labour",$C48="Labour-related"),IF(Inputs!$GT48=$F$1,Inputs!DV48,$F48*N(AC48)),$F48*N(AC48)*avg_hrs)</f>
        <v>0</v>
      </c>
      <c r="DW48" s="232">
        <f>IF(OR($C48="Non-Labour",$C48="Labour-related"),IF(Inputs!$GT48=$F$1,Inputs!DW48,$F48*N(AD48)),$F48*N(AD48)*avg_hrs)</f>
        <v>0</v>
      </c>
      <c r="DX48" s="232">
        <f>IF(OR($C48="Non-Labour",$C48="Labour-related"),IF(Inputs!$GT48=$F$1,Inputs!DX48,$F48*N(AE48)),$F48*N(AE48)*avg_hrs)</f>
        <v>0</v>
      </c>
      <c r="DY48" s="232">
        <f>IF(OR($C48="Non-Labour",$C48="Labour-related"),IF(Inputs!$GT48=$F$1,Inputs!DY48,$F48*N(AF48)),$F48*N(AF48)*avg_hrs)</f>
        <v>0</v>
      </c>
      <c r="DZ48" s="232">
        <f>IF(OR($C48="Non-Labour",$C48="Labour-related"),IF(Inputs!$GT48=$F$1,Inputs!DZ48,$F48*N(AG48)),$F48*N(AG48)*avg_hrs)</f>
        <v>0</v>
      </c>
      <c r="EA48" s="232">
        <f>IF(OR($C48="Non-Labour",$C48="Labour-related"),IF(Inputs!$GT48=$F$1,Inputs!EA48,$F48*N(AH48)),$F48*N(AH48)*avg_hrs)</f>
        <v>0</v>
      </c>
      <c r="EB48" s="232">
        <f>IF(OR($C48="Non-Labour",$C48="Labour-related"),IF(Inputs!$GT48=$F$1,Inputs!EB48,$F48*N(AI48)),$F48*N(AI48)*avg_hrs)</f>
        <v>0</v>
      </c>
      <c r="EC48" s="232">
        <f>IF(OR($C48="Non-Labour",$C48="Labour-related"),IF(Inputs!$GT48=$F$1,Inputs!EC48,$F48*N(AJ48)),$F48*N(AJ48)*avg_hrs)</f>
        <v>0</v>
      </c>
      <c r="ED48" s="232">
        <f>IF(OR($C48="Non-Labour",$C48="Labour-related"),IF(Inputs!$GT48=$F$1,Inputs!ED48,$F48*N(AK48)),$F48*N(AK48)*avg_hrs)</f>
        <v>0</v>
      </c>
      <c r="EE48" s="232">
        <f>IF(OR($C48="Non-Labour",$C48="Labour-related"),IF(Inputs!$GT48=$F$1,Inputs!EE48,$F48*N(AL48)),$F48*N(AL48)*avg_hrs)</f>
        <v>0</v>
      </c>
      <c r="EF48" s="232">
        <f>IF(OR($C48="Non-Labour",$C48="Labour-related"),IF(Inputs!$GT48=$F$1,Inputs!EF48,$F48*N(AM48)),$F48*N(AM48)*avg_hrs)</f>
        <v>0</v>
      </c>
      <c r="EG48" s="232">
        <f>IF(OR($C48="Non-Labour",$C48="Labour-related"),IF(Inputs!$GT48=$F$1,Inputs!EG48,$F48*N(AN48)),$F48*N(AN48)*avg_hrs)</f>
        <v>0</v>
      </c>
      <c r="EH48" s="232">
        <f>IF(OR($C48="Non-Labour",$C48="Labour-related"),IF(Inputs!$GT48=$F$1,Inputs!EH48,$F48*N(AO48)),$F48*N(AO48)*avg_hrs)</f>
        <v>0</v>
      </c>
      <c r="EI48" s="232">
        <f>IF(OR($C48="Non-Labour",$C48="Labour-related"),IF(Inputs!$GT48=$F$1,Inputs!EI48,$F48*N(AP48)),$F48*N(AP48)*avg_hrs)</f>
        <v>0</v>
      </c>
      <c r="EJ48" s="232">
        <f>IF(OR($C48="Non-Labour",$C48="Labour-related"),IF(Inputs!$GT48=$F$1,Inputs!EJ48,$F48*N(AQ48)),$F48*N(AQ48)*avg_hrs)</f>
        <v>0</v>
      </c>
      <c r="EK48" s="232">
        <f>IF(OR($C48="Non-Labour",$C48="Labour-related"),IF(Inputs!$GT48=$F$1,Inputs!EK48,$F48*N(AR48)),$F48*N(AR48)*avg_hrs)</f>
        <v>0</v>
      </c>
      <c r="EL48" s="232">
        <f>IF(OR($C48="Non-Labour",$C48="Labour-related"),IF(Inputs!$GT48=$F$1,Inputs!EL48,$F48*N(AS48)),$F48*N(AS48)*avg_hrs)</f>
        <v>0</v>
      </c>
      <c r="EM48" s="232">
        <f>IF(OR($C48="Non-Labour",$C48="Labour-related"),IF(Inputs!$GT48=$F$1,Inputs!EM48,$F48*N(AT48)),$F48*N(AT48)*avg_hrs)</f>
        <v>0</v>
      </c>
      <c r="EN48" s="232">
        <f>IF(OR($C48="Non-Labour",$C48="Labour-related"),IF(Inputs!$GT48=$F$1,Inputs!EN48,$F48*N(AU48)),$F48*N(AU48)*avg_hrs)</f>
        <v>0</v>
      </c>
      <c r="EO48" s="232">
        <f>IF(OR($C48="Non-Labour",$C48="Labour-related"),IF(Inputs!$GT48=$F$1,Inputs!EO48,$F48*N(AV48)),$F48*N(AV48)*avg_hrs)</f>
        <v>0</v>
      </c>
      <c r="EP48" s="232">
        <f>IF(OR($C48="Non-Labour",$C48="Labour-related"),IF(Inputs!$GT48=$F$1,Inputs!EP48,$F48*N(AW48)),$F48*N(AW48)*avg_hrs)</f>
        <v>0</v>
      </c>
      <c r="EQ48" s="232">
        <f>IF(OR($C48="Non-Labour",$C48="Labour-related"),IF(Inputs!$GT48=$F$1,Inputs!EQ48,$F48*N(AX48)),$F48*N(AX48)*avg_hrs)</f>
        <v>0</v>
      </c>
      <c r="ER48" s="232">
        <f>IF(OR($C48="Non-Labour",$C48="Labour-related"),IF(Inputs!$GT48=$F$1,Inputs!ER48,$F48*N(AY48)),$F48*N(AY48)*avg_hrs)</f>
        <v>0</v>
      </c>
      <c r="ES48" s="232">
        <f>IF(OR($C48="Non-Labour",$C48="Labour-related"),IF(Inputs!$GT48=$F$1,Inputs!ES48,$F48*N(AZ48)),$F48*N(AZ48)*avg_hrs)</f>
        <v>0</v>
      </c>
      <c r="ET48" s="232">
        <f>IF(OR($C48="Non-Labour",$C48="Labour-related"),IF(Inputs!$GT48=$F$1,Inputs!ET48,$F48*N(BA48)),$F48*N(BA48)*avg_hrs)</f>
        <v>0</v>
      </c>
      <c r="EU48" s="232">
        <f>IF(OR($C48="Non-Labour",$C48="Labour-related"),IF(Inputs!$GT48=$F$1,Inputs!EU48,$F48*N(BB48)),$F48*N(BB48)*avg_hrs)</f>
        <v>0</v>
      </c>
      <c r="EV48" s="232">
        <f>IF(OR($C48="Non-Labour",$C48="Labour-related"),IF(Inputs!$GT48=$F$1,Inputs!EV48,$F48*N(BC48)),$F48*N(BC48)*avg_hrs)</f>
        <v>0</v>
      </c>
      <c r="EW48" s="232">
        <f>IF(OR($C48="Non-Labour",$C48="Labour-related"),IF(Inputs!$GT48=$F$1,Inputs!EW48,$F48*N(BD48)),$F48*N(BD48)*avg_hrs)</f>
        <v>2681.5766478475653</v>
      </c>
      <c r="EX48" s="232">
        <f>IF(OR($C48="Non-Labour",$C48="Labour-related"),IF(Inputs!$GT48=$F$1,Inputs!EX48,$F48*N(BE48)),$F48*N(BE48)*avg_hrs)</f>
        <v>2681.5766478475653</v>
      </c>
      <c r="EY48" s="232">
        <f>IF(OR($C48="Non-Labour",$C48="Labour-related"),IF(Inputs!$GT48=$F$1,Inputs!EY48,$F48*N(BF48)),$F48*N(BF48)*avg_hrs)</f>
        <v>2681.5766478475653</v>
      </c>
      <c r="EZ48" s="232">
        <f>IF(OR($C48="Non-Labour",$C48="Labour-related"),IF(Inputs!$GT48=$F$1,Inputs!EZ48,$F48*N(BG48)),$F48*N(BG48)*avg_hrs)</f>
        <v>2681.5766478475653</v>
      </c>
      <c r="FA48" s="232">
        <f>IF(OR($C48="Non-Labour",$C48="Labour-related"),IF(Inputs!$GT48=$F$1,Inputs!FA48,$F48*N(BH48)),$F48*N(BH48)*avg_hrs)</f>
        <v>2681.5766478475653</v>
      </c>
      <c r="FB48" s="232">
        <f>IF(OR($C48="Non-Labour",$C48="Labour-related"),IF(Inputs!$GT48=$F$1,Inputs!FB48,$F48*N(BI48)),$F48*N(BI48)*avg_hrs)</f>
        <v>2681.5766478475653</v>
      </c>
      <c r="FC48" s="232">
        <f>IF(OR($C48="Non-Labour",$C48="Labour-related"),IF(Inputs!$GT48=$F$1,Inputs!FC48,$F48*N(BJ48)),$F48*N(BJ48)*avg_hrs)</f>
        <v>2681.5766478475653</v>
      </c>
      <c r="FD48" s="232">
        <f>IF(OR($C48="Non-Labour",$C48="Labour-related"),IF(Inputs!$GT48=$F$1,Inputs!FD48,$F48*N(BK48)),$F48*N(BK48)*avg_hrs)</f>
        <v>2681.5766478475653</v>
      </c>
      <c r="FE48" s="232">
        <f>IF(OR($C48="Non-Labour",$C48="Labour-related"),IF(Inputs!$GT48=$F$1,Inputs!FE48,$F48*N(BL48)),$F48*N(BL48)*avg_hrs)</f>
        <v>2681.5766478475653</v>
      </c>
      <c r="FF48" s="232">
        <f>IF(OR($C48="Non-Labour",$C48="Labour-related"),IF(Inputs!$GT48=$F$1,Inputs!FF48,$F48*N(BM48)),$F48*N(BM48)*avg_hrs)</f>
        <v>2681.5766478475653</v>
      </c>
      <c r="FG48" s="232">
        <f>IF(OR($C48="Non-Labour",$C48="Labour-related"),IF(Inputs!$GT48=$F$1,Inputs!FG48,$F48*N(BN48)),$F48*N(BN48)*avg_hrs)</f>
        <v>2681.5766478475653</v>
      </c>
      <c r="FH48" s="232">
        <f>IF(OR($C48="Non-Labour",$C48="Labour-related"),IF(Inputs!$GT48=$F$1,Inputs!FH48,$F48*N(BO48)),$F48*N(BO48)*avg_hrs)</f>
        <v>2681.5766478475653</v>
      </c>
      <c r="FI48" s="232">
        <f>IF(OR($C48="Non-Labour",$C48="Labour-related"),IF(Inputs!$GT48=$F$1,Inputs!FI48,$F48*N(BP48)),$F48*N(BP48)*avg_hrs)</f>
        <v>0</v>
      </c>
      <c r="FJ48" s="232">
        <f>IF(OR($C48="Non-Labour",$C48="Labour-related"),IF(Inputs!$GT48=$F$1,Inputs!FJ48,$F48*N(BQ48)),$F48*N(BQ48)*avg_hrs)</f>
        <v>0</v>
      </c>
      <c r="FK48" s="232">
        <f>IF(OR($C48="Non-Labour",$C48="Labour-related"),IF(Inputs!$GT48=$F$1,Inputs!FK48,$F48*N(BR48)),$F48*N(BR48)*avg_hrs)</f>
        <v>0</v>
      </c>
      <c r="FL48" s="232">
        <f>IF(OR($C48="Non-Labour",$C48="Labour-related"),IF(Inputs!$GT48=$F$1,Inputs!FL48,$F48*N(BS48)),$F48*N(BS48)*avg_hrs)</f>
        <v>0</v>
      </c>
      <c r="FM48" s="232">
        <f>IF(OR($C48="Non-Labour",$C48="Labour-related"),IF(Inputs!$GT48=$F$1,Inputs!FM48,$F48*N(BT48)),$F48*N(BT48)*avg_hrs)</f>
        <v>0</v>
      </c>
      <c r="FN48" s="232">
        <f>IF(OR($C48="Non-Labour",$C48="Labour-related"),IF(Inputs!$GT48=$F$1,Inputs!FN48,$F48*N(BU48)),$F48*N(BU48)*avg_hrs)</f>
        <v>0</v>
      </c>
      <c r="FO48" s="232">
        <f>IF(OR($C48="Non-Labour",$C48="Labour-related"),IF(Inputs!$GT48=$F$1,Inputs!FO48,$F48*N(BV48)),$F48*N(BV48)*avg_hrs)</f>
        <v>0</v>
      </c>
      <c r="FP48" s="232">
        <f>IF(OR($C48="Non-Labour",$C48="Labour-related"),IF(Inputs!$GT48=$F$1,Inputs!FP48,$F48*N(BW48)),$F48*N(BW48)*avg_hrs)</f>
        <v>0</v>
      </c>
      <c r="FQ48" s="232">
        <f>IF(OR($C48="Non-Labour",$C48="Labour-related"),IF(Inputs!$GT48=$F$1,Inputs!FQ48,$F48*N(BX48)),$F48*N(BX48)*avg_hrs)</f>
        <v>0</v>
      </c>
      <c r="FR48" s="232">
        <f>IF(OR($C48="Non-Labour",$C48="Labour-related"),IF(Inputs!$GT48=$F$1,Inputs!FR48,$F48*N(BY48)),$F48*N(BY48)*avg_hrs)</f>
        <v>0</v>
      </c>
      <c r="FS48" s="232">
        <f>IF(OR($C48="Non-Labour",$C48="Labour-related"),IF(Inputs!$GT48=$F$1,Inputs!FS48,$F48*N(BZ48)),$F48*N(BZ48)*avg_hrs)</f>
        <v>0</v>
      </c>
      <c r="FT48" s="232">
        <f>IF(OR($C48="Non-Labour",$C48="Labour-related"),IF(Inputs!$GT48=$F$1,Inputs!FT48,$F48*N(CA48)),$F48*N(CA48)*avg_hrs)</f>
        <v>0</v>
      </c>
      <c r="FU48" s="232">
        <f>IF(OR($C48="Non-Labour",$C48="Labour-related"),IF(Inputs!$GT48=$F$1,Inputs!FU48,$F48*N(CB48)),$F48*N(CB48)*avg_hrs)</f>
        <v>0</v>
      </c>
      <c r="FV48" s="232">
        <f>IF(OR($C48="Non-Labour",$C48="Labour-related"),IF(Inputs!$GT48=$F$1,Inputs!FV48,$F48*N(CC48)),$F48*N(CC48)*avg_hrs)</f>
        <v>0</v>
      </c>
      <c r="FW48" s="232">
        <f>IF(OR($C48="Non-Labour",$C48="Labour-related"),IF(Inputs!$GT48=$F$1,Inputs!FW48,$F48*N(CD48)),$F48*N(CD48)*avg_hrs)</f>
        <v>0</v>
      </c>
      <c r="FX48" s="232">
        <f>IF(OR($C48="Non-Labour",$C48="Labour-related"),IF(Inputs!$GT48=$F$1,Inputs!FX48,$F48*N(CE48)),$F48*N(CE48)*avg_hrs)</f>
        <v>0</v>
      </c>
      <c r="FY48" s="232">
        <f>IF(OR($C48="Non-Labour",$C48="Labour-related"),IF(Inputs!$GT48=$F$1,Inputs!FY48,$F48*N(CF48)),$F48*N(CF48)*avg_hrs)</f>
        <v>0</v>
      </c>
      <c r="FZ48" s="232">
        <f>IF(OR($C48="Non-Labour",$C48="Labour-related"),IF(Inputs!$GT48=$F$1,Inputs!FZ48,$F48*N(CG48)),$F48*N(CG48)*avg_hrs)</f>
        <v>0</v>
      </c>
      <c r="GA48" s="232">
        <f>IF(OR($C48="Non-Labour",$C48="Labour-related"),IF(Inputs!$GT48=$F$1,Inputs!GA48,$F48*N(CH48)),$F48*N(CH48)*avg_hrs)</f>
        <v>0</v>
      </c>
      <c r="GB48" s="232">
        <f>IF(OR($C48="Non-Labour",$C48="Labour-related"),IF(Inputs!$GT48=$F$1,Inputs!GB48,$F48*N(CI48)),$F48*N(CI48)*avg_hrs)</f>
        <v>0</v>
      </c>
      <c r="GC48" s="232">
        <f>IF(OR($C48="Non-Labour",$C48="Labour-related"),IF(Inputs!$GT48=$F$1,Inputs!GC48,$F48*N(CJ48)),$F48*N(CJ48)*avg_hrs)</f>
        <v>0</v>
      </c>
      <c r="GD48" s="232">
        <f>IF(OR($C48="Non-Labour",$C48="Labour-related"),IF(Inputs!$GT48=$F$1,Inputs!GD48,$F48*N(CK48)),$F48*N(CK48)*avg_hrs)</f>
        <v>0</v>
      </c>
      <c r="GE48" s="232">
        <f>IF(OR($C48="Non-Labour",$C48="Labour-related"),IF(Inputs!$GT48=$F$1,Inputs!GE48,$F48*N(CL48)),$F48*N(CL48)*avg_hrs)</f>
        <v>0</v>
      </c>
      <c r="GF48" s="232">
        <f>IF(OR($C48="Non-Labour",$C48="Labour-related"),IF(Inputs!$GT48=$F$1,Inputs!GF48,$F48*N(CM48)),$F48*N(CM48)*avg_hrs)</f>
        <v>0</v>
      </c>
      <c r="GG48" s="232">
        <f>IF(OR($C48="Non-Labour",$C48="Labour-related"),IF(Inputs!$GT48=$F$1,Inputs!GG48,$F48*N(CN48)),$F48*N(CN48)*avg_hrs)</f>
        <v>0</v>
      </c>
      <c r="GH48" s="232">
        <f>IF(OR($C48="Non-Labour",$C48="Labour-related"),IF(Inputs!$GT48=$F$1,Inputs!GH48,$F48*N(CO48)),$F48*N(CO48)*avg_hrs)</f>
        <v>0</v>
      </c>
      <c r="GI48" s="232">
        <f>IF(OR($C48="Non-Labour",$C48="Labour-related"),IF(Inputs!$GT48=$F$1,Inputs!GI48,$F48*N(CP48)),$F48*N(CP48)*avg_hrs)</f>
        <v>0</v>
      </c>
      <c r="GJ48" s="232">
        <f>IF(OR($C48="Non-Labour",$C48="Labour-related"),IF(Inputs!$GT48=$F$1,Inputs!GJ48,$F48*N(CQ48)),$F48*N(CQ48)*avg_hrs)</f>
        <v>0</v>
      </c>
      <c r="GK48" s="232">
        <f>IF(OR($C48="Non-Labour",$C48="Labour-related"),IF(Inputs!$GT48=$F$1,Inputs!GK48,$F48*N(CR48)),$F48*N(CR48)*avg_hrs)</f>
        <v>0</v>
      </c>
      <c r="GL48" s="232">
        <f>IF(OR($C48="Non-Labour",$C48="Labour-related"),IF(Inputs!$GT48=$F$1,Inputs!GL48,$F48*N(CS48)),$F48*N(CS48)*avg_hrs)</f>
        <v>0</v>
      </c>
      <c r="GM48" s="232">
        <f>IF(OR($C48="Non-Labour",$C48="Labour-related"),IF(Inputs!$GT48=$F$1,Inputs!GM48,$F48*N(CT48)),$F48*N(CT48)*avg_hrs)</f>
        <v>0</v>
      </c>
      <c r="GN48" s="232">
        <f>IF(OR($C48="Non-Labour",$C48="Labour-related"),IF(Inputs!$GT48=$F$1,Inputs!GN48,$F48*N(CU48)),$F48*N(CU48)*avg_hrs)</f>
        <v>0</v>
      </c>
      <c r="GO48" s="232">
        <f>IF(OR($C48="Non-Labour",$C48="Labour-related"),IF(Inputs!$GT48=$F$1,Inputs!GO48,$F48*N(CV48)),$F48*N(CV48)*avg_hrs)</f>
        <v>0</v>
      </c>
      <c r="GP48" s="232">
        <f>IF(OR($C48="Non-Labour",$C48="Labour-related"),IF(Inputs!$GT48=$F$1,Inputs!GP48,$F48*N(CW48)),$F48*N(CW48)*avg_hrs)</f>
        <v>0</v>
      </c>
      <c r="GQ48" s="232">
        <f>IF(OR($C48="Non-Labour",$C48="Labour-related"),IF(Inputs!$GT48=$F$1,Inputs!GQ48,$F48*N(CX48)),$F48*N(CX48)*avg_hrs)</f>
        <v>0</v>
      </c>
      <c r="GR48" s="232">
        <f>IF(OR($C48="Non-Labour",$C48="Labour-related"),IF(Inputs!$GT48=$F$1,Inputs!GR48,$F48*N(CY48)),$F48*N(CY48)*avg_hrs)</f>
        <v>0</v>
      </c>
      <c r="GT48" s="120" t="s">
        <v>207</v>
      </c>
      <c r="GU48" s="272"/>
      <c r="GV48" s="272"/>
      <c r="GW48" s="272"/>
      <c r="GX48" s="232">
        <f t="shared" si="9"/>
        <v>0</v>
      </c>
      <c r="GY48" s="232">
        <f t="shared" si="9"/>
        <v>0</v>
      </c>
      <c r="GZ48" s="232">
        <f t="shared" si="9"/>
        <v>0</v>
      </c>
      <c r="HA48" s="232">
        <f t="shared" si="6"/>
        <v>0</v>
      </c>
      <c r="HB48" s="232">
        <f t="shared" si="10"/>
        <v>32178.919774170776</v>
      </c>
      <c r="HC48" s="232">
        <f t="shared" si="10"/>
        <v>0</v>
      </c>
      <c r="HD48" s="232">
        <f t="shared" si="10"/>
        <v>0</v>
      </c>
      <c r="HE48" s="232">
        <f t="shared" si="10"/>
        <v>0</v>
      </c>
      <c r="HF48" s="232">
        <f t="shared" si="5"/>
        <v>32178.919774170776</v>
      </c>
    </row>
    <row r="49" spans="1:214" hidden="1" x14ac:dyDescent="0.2">
      <c r="A49" s="120" t="str">
        <f>Inputs!A49</f>
        <v>Network Operations</v>
      </c>
      <c r="B49" s="120" t="str">
        <f>Inputs!B49</f>
        <v>SCADA Engineer</v>
      </c>
      <c r="C49" s="120" t="str">
        <f>Inputs!C49</f>
        <v>Internal Labour</v>
      </c>
      <c r="D49" s="120" t="str">
        <f>Inputs!D49</f>
        <v>PDC &amp; PMU Data Feed</v>
      </c>
      <c r="E49" s="120" t="str">
        <f>Inputs!E49</f>
        <v>SCADA Officer (Nwk Operations Tech)</v>
      </c>
      <c r="F49" s="259">
        <f>IF(Inputs!$GT49=$F$1,Inputs!F49,
CHOOSE(MATCH(Inputs!$GT49,'Key assumptions'!$E$117:$E$119,0),'Key assumptions'!$H$117,'Key assumptions'!$H$118,'Key assumptions'!$H$119)*Inputs!F49)</f>
        <v>195.6201907033639</v>
      </c>
      <c r="G49" s="259">
        <f>IF(Inputs!$GT49=$F$1,Inputs!G49,
CHOOSE(MATCH(Inputs!$GT49,'Key assumptions'!$E$117:$E$119,0),'Key assumptions'!$H$117,'Key assumptions'!$H$118,'Key assumptions'!$H$119)*Inputs!G49)</f>
        <v>0</v>
      </c>
      <c r="H49" s="231">
        <f>Inputs!H49</f>
        <v>0</v>
      </c>
      <c r="I49" s="231">
        <f>Inputs!I49</f>
        <v>0</v>
      </c>
      <c r="J49" s="231">
        <f>Inputs!J49</f>
        <v>0</v>
      </c>
      <c r="K49" s="231">
        <f>Inputs!K49</f>
        <v>0</v>
      </c>
      <c r="L49" s="231">
        <f>Inputs!L49</f>
        <v>0</v>
      </c>
      <c r="M49" s="231">
        <f>Inputs!M49</f>
        <v>0</v>
      </c>
      <c r="N49" s="231">
        <f>Inputs!N49</f>
        <v>0</v>
      </c>
      <c r="O49" s="231">
        <f>Inputs!O49</f>
        <v>0</v>
      </c>
      <c r="P49" s="231">
        <f>Inputs!P49</f>
        <v>0</v>
      </c>
      <c r="Q49" s="231">
        <f>Inputs!Q49</f>
        <v>0</v>
      </c>
      <c r="R49" s="231">
        <f>Inputs!R49</f>
        <v>0</v>
      </c>
      <c r="S49" s="231">
        <f>Inputs!S49</f>
        <v>0</v>
      </c>
      <c r="T49" s="231">
        <f>Inputs!T49</f>
        <v>0</v>
      </c>
      <c r="U49" s="231">
        <f>Inputs!U49</f>
        <v>0</v>
      </c>
      <c r="V49" s="231">
        <f>Inputs!V49</f>
        <v>0</v>
      </c>
      <c r="W49" s="231">
        <f>Inputs!W49</f>
        <v>0</v>
      </c>
      <c r="X49" s="231">
        <f>Inputs!X49</f>
        <v>0</v>
      </c>
      <c r="Y49" s="231">
        <f>Inputs!Y49</f>
        <v>0</v>
      </c>
      <c r="Z49" s="231">
        <f>Inputs!Z49</f>
        <v>0</v>
      </c>
      <c r="AA49" s="231">
        <f>Inputs!AA49</f>
        <v>0</v>
      </c>
      <c r="AB49" s="231">
        <f>Inputs!AB49</f>
        <v>0</v>
      </c>
      <c r="AC49" s="231">
        <f>Inputs!AC49</f>
        <v>0</v>
      </c>
      <c r="AD49" s="231">
        <f>Inputs!AD49</f>
        <v>0</v>
      </c>
      <c r="AE49" s="231">
        <f>Inputs!AE49</f>
        <v>0</v>
      </c>
      <c r="AF49" s="231">
        <f>Inputs!AF49</f>
        <v>0</v>
      </c>
      <c r="AG49" s="231">
        <f>Inputs!AG49</f>
        <v>0</v>
      </c>
      <c r="AH49" s="231">
        <f>Inputs!AH49</f>
        <v>0</v>
      </c>
      <c r="AI49" s="231">
        <f>Inputs!AI49</f>
        <v>0</v>
      </c>
      <c r="AJ49" s="231">
        <f>Inputs!AJ49</f>
        <v>0</v>
      </c>
      <c r="AK49" s="231">
        <f>Inputs!AK49</f>
        <v>0</v>
      </c>
      <c r="AL49" s="231">
        <f>Inputs!AL49</f>
        <v>0</v>
      </c>
      <c r="AM49" s="231">
        <f>Inputs!AM49</f>
        <v>0</v>
      </c>
      <c r="AN49" s="231">
        <f>Inputs!AN49</f>
        <v>0</v>
      </c>
      <c r="AO49" s="231">
        <f>Inputs!AO49</f>
        <v>0</v>
      </c>
      <c r="AP49" s="231">
        <f>Inputs!AP49</f>
        <v>0</v>
      </c>
      <c r="AQ49" s="231">
        <f>Inputs!AQ49</f>
        <v>0</v>
      </c>
      <c r="AR49" s="231">
        <f>Inputs!AR49</f>
        <v>0</v>
      </c>
      <c r="AS49" s="231">
        <f>Inputs!AS49</f>
        <v>0</v>
      </c>
      <c r="AT49" s="231">
        <f>Inputs!AT49</f>
        <v>0</v>
      </c>
      <c r="AU49" s="231">
        <f>Inputs!AU49</f>
        <v>0</v>
      </c>
      <c r="AV49" s="231">
        <f>Inputs!AV49</f>
        <v>0</v>
      </c>
      <c r="AW49" s="231">
        <f>Inputs!AW49</f>
        <v>0</v>
      </c>
      <c r="AX49" s="231">
        <f>Inputs!AX49</f>
        <v>0</v>
      </c>
      <c r="AY49" s="231">
        <f>Inputs!AY49</f>
        <v>0</v>
      </c>
      <c r="AZ49" s="231">
        <f>Inputs!AZ49</f>
        <v>0</v>
      </c>
      <c r="BA49" s="231">
        <f>Inputs!BA49</f>
        <v>0</v>
      </c>
      <c r="BB49" s="231">
        <f>Inputs!BB49</f>
        <v>0</v>
      </c>
      <c r="BC49" s="231">
        <f>Inputs!BC49</f>
        <v>0</v>
      </c>
      <c r="BD49" s="231">
        <f>Inputs!BD49</f>
        <v>3.8461538461538457E-2</v>
      </c>
      <c r="BE49" s="231">
        <f>Inputs!BE49</f>
        <v>3.8461538461538457E-2</v>
      </c>
      <c r="BF49" s="231">
        <f>Inputs!BF49</f>
        <v>3.8461538461538457E-2</v>
      </c>
      <c r="BG49" s="231">
        <f>Inputs!BG49</f>
        <v>3.8461538461538457E-2</v>
      </c>
      <c r="BH49" s="231">
        <f>Inputs!BH49</f>
        <v>3.8461538461538457E-2</v>
      </c>
      <c r="BI49" s="231">
        <f>Inputs!BI49</f>
        <v>3.8461538461538457E-2</v>
      </c>
      <c r="BJ49" s="231">
        <f>Inputs!BJ49</f>
        <v>3.8461538461538457E-2</v>
      </c>
      <c r="BK49" s="231">
        <f>Inputs!BK49</f>
        <v>3.8461538461538457E-2</v>
      </c>
      <c r="BL49" s="231">
        <f>Inputs!BL49</f>
        <v>3.8461538461538457E-2</v>
      </c>
      <c r="BM49" s="231">
        <f>Inputs!BM49</f>
        <v>3.8461538461538457E-2</v>
      </c>
      <c r="BN49" s="231">
        <f>Inputs!BN49</f>
        <v>3.8461538461538457E-2</v>
      </c>
      <c r="BO49" s="231">
        <f>Inputs!BO49</f>
        <v>3.8461538461538457E-2</v>
      </c>
      <c r="BP49" s="231">
        <f>Inputs!BP49</f>
        <v>0</v>
      </c>
      <c r="BQ49" s="231">
        <f>Inputs!BQ49</f>
        <v>0</v>
      </c>
      <c r="BR49" s="231">
        <f>Inputs!BR49</f>
        <v>0</v>
      </c>
      <c r="BS49" s="231">
        <f>Inputs!BS49</f>
        <v>0</v>
      </c>
      <c r="BT49" s="231">
        <f>Inputs!BT49</f>
        <v>0</v>
      </c>
      <c r="BU49" s="231">
        <f>Inputs!BU49</f>
        <v>0</v>
      </c>
      <c r="BV49" s="231">
        <f>Inputs!BV49</f>
        <v>0</v>
      </c>
      <c r="BW49" s="231">
        <f>Inputs!BW49</f>
        <v>0</v>
      </c>
      <c r="BX49" s="231">
        <f>Inputs!BX49</f>
        <v>0</v>
      </c>
      <c r="BY49" s="231">
        <f>Inputs!BY49</f>
        <v>0</v>
      </c>
      <c r="BZ49" s="231">
        <f>Inputs!BZ49</f>
        <v>0</v>
      </c>
      <c r="CA49" s="231">
        <f>Inputs!CA49</f>
        <v>0</v>
      </c>
      <c r="CB49" s="231">
        <f>Inputs!CB49</f>
        <v>0</v>
      </c>
      <c r="CC49" s="231">
        <f>Inputs!CC49</f>
        <v>0</v>
      </c>
      <c r="CD49" s="231">
        <f>Inputs!CD49</f>
        <v>0</v>
      </c>
      <c r="CE49" s="231">
        <f>Inputs!CE49</f>
        <v>0</v>
      </c>
      <c r="CF49" s="231">
        <f>Inputs!CF49</f>
        <v>0</v>
      </c>
      <c r="CG49" s="231">
        <f>Inputs!CG49</f>
        <v>0</v>
      </c>
      <c r="CH49" s="231">
        <f>Inputs!CH49</f>
        <v>0</v>
      </c>
      <c r="CI49" s="231">
        <f>Inputs!CI49</f>
        <v>0</v>
      </c>
      <c r="CJ49" s="231">
        <f>Inputs!CJ49</f>
        <v>0</v>
      </c>
      <c r="CK49" s="231">
        <f>Inputs!CK49</f>
        <v>0</v>
      </c>
      <c r="CL49" s="231">
        <f>Inputs!CL49</f>
        <v>0</v>
      </c>
      <c r="CM49" s="231">
        <f>Inputs!CM49</f>
        <v>0</v>
      </c>
      <c r="CN49" s="231">
        <f>Inputs!CN49</f>
        <v>0</v>
      </c>
      <c r="CO49" s="231">
        <f>Inputs!CO49</f>
        <v>0</v>
      </c>
      <c r="CP49" s="231">
        <f>Inputs!CP49</f>
        <v>0</v>
      </c>
      <c r="CQ49" s="231">
        <f>Inputs!CQ49</f>
        <v>0</v>
      </c>
      <c r="CR49" s="231">
        <f>Inputs!CR49</f>
        <v>0</v>
      </c>
      <c r="CS49" s="231">
        <f>Inputs!CS49</f>
        <v>0</v>
      </c>
      <c r="CT49" s="231">
        <f>Inputs!CT49</f>
        <v>0</v>
      </c>
      <c r="CU49" s="231">
        <f>Inputs!CU49</f>
        <v>0</v>
      </c>
      <c r="CV49" s="231">
        <f>Inputs!CV49</f>
        <v>0</v>
      </c>
      <c r="CW49" s="231">
        <f>Inputs!CW49</f>
        <v>0</v>
      </c>
      <c r="CX49" s="231">
        <f>Inputs!CX49</f>
        <v>0</v>
      </c>
      <c r="CY49" s="231">
        <f>Inputs!CY49</f>
        <v>0</v>
      </c>
      <c r="DA49" s="232">
        <f>IF(OR($C49="Non-Labour",$C49="Labour-related"),IF(Inputs!$GT49=$F$1,Inputs!DA49,$F49*N(H49)),$F49*N(H49)*avg_hrs)</f>
        <v>0</v>
      </c>
      <c r="DB49" s="232">
        <f>IF(OR($C49="Non-Labour",$C49="Labour-related"),IF(Inputs!$GT49=$F$1,Inputs!DB49,$F49*N(I49)),$F49*N(I49)*avg_hrs)</f>
        <v>0</v>
      </c>
      <c r="DC49" s="232">
        <f>IF(OR($C49="Non-Labour",$C49="Labour-related"),IF(Inputs!$GT49=$F$1,Inputs!DC49,$F49*N(J49)),$F49*N(J49)*avg_hrs)</f>
        <v>0</v>
      </c>
      <c r="DD49" s="232">
        <f>IF(OR($C49="Non-Labour",$C49="Labour-related"),IF(Inputs!$GT49=$F$1,Inputs!DD49,$F49*N(K49)),$F49*N(K49)*avg_hrs)</f>
        <v>0</v>
      </c>
      <c r="DE49" s="232">
        <f>IF(OR($C49="Non-Labour",$C49="Labour-related"),IF(Inputs!$GT49=$F$1,Inputs!DE49,$F49*N(L49)),$F49*N(L49)*avg_hrs)</f>
        <v>0</v>
      </c>
      <c r="DF49" s="232">
        <f>IF(OR($C49="Non-Labour",$C49="Labour-related"),IF(Inputs!$GT49=$F$1,Inputs!DF49,$F49*N(M49)),$F49*N(M49)*avg_hrs)</f>
        <v>0</v>
      </c>
      <c r="DG49" s="232">
        <f>IF(OR($C49="Non-Labour",$C49="Labour-related"),IF(Inputs!$GT49=$F$1,Inputs!DG49,$F49*N(N49)),$F49*N(N49)*avg_hrs)</f>
        <v>0</v>
      </c>
      <c r="DH49" s="232">
        <f>IF(OR($C49="Non-Labour",$C49="Labour-related"),IF(Inputs!$GT49=$F$1,Inputs!DH49,$F49*N(O49)),$F49*N(O49)*avg_hrs)</f>
        <v>0</v>
      </c>
      <c r="DI49" s="232">
        <f>IF(OR($C49="Non-Labour",$C49="Labour-related"),IF(Inputs!$GT49=$F$1,Inputs!DI49,$F49*N(P49)),$F49*N(P49)*avg_hrs)</f>
        <v>0</v>
      </c>
      <c r="DJ49" s="232">
        <f>IF(OR($C49="Non-Labour",$C49="Labour-related"),IF(Inputs!$GT49=$F$1,Inputs!DJ49,$F49*N(Q49)),$F49*N(Q49)*avg_hrs)</f>
        <v>0</v>
      </c>
      <c r="DK49" s="232">
        <f>IF(OR($C49="Non-Labour",$C49="Labour-related"),IF(Inputs!$GT49=$F$1,Inputs!DK49,$F49*N(R49)),$F49*N(R49)*avg_hrs)</f>
        <v>0</v>
      </c>
      <c r="DL49" s="232">
        <f>IF(OR($C49="Non-Labour",$C49="Labour-related"),IF(Inputs!$GT49=$F$1,Inputs!DL49,$F49*N(S49)),$F49*N(S49)*avg_hrs)</f>
        <v>0</v>
      </c>
      <c r="DM49" s="232">
        <f>IF(OR($C49="Non-Labour",$C49="Labour-related"),IF(Inputs!$GT49=$F$1,Inputs!DM49,$F49*N(T49)),$F49*N(T49)*avg_hrs)</f>
        <v>0</v>
      </c>
      <c r="DN49" s="232">
        <f>IF(OR($C49="Non-Labour",$C49="Labour-related"),IF(Inputs!$GT49=$F$1,Inputs!DN49,$F49*N(U49)),$F49*N(U49)*avg_hrs)</f>
        <v>0</v>
      </c>
      <c r="DO49" s="232">
        <f>IF(OR($C49="Non-Labour",$C49="Labour-related"),IF(Inputs!$GT49=$F$1,Inputs!DO49,$F49*N(V49)),$F49*N(V49)*avg_hrs)</f>
        <v>0</v>
      </c>
      <c r="DP49" s="232">
        <f>IF(OR($C49="Non-Labour",$C49="Labour-related"),IF(Inputs!$GT49=$F$1,Inputs!DP49,$F49*N(W49)),$F49*N(W49)*avg_hrs)</f>
        <v>0</v>
      </c>
      <c r="DQ49" s="232">
        <f>IF(OR($C49="Non-Labour",$C49="Labour-related"),IF(Inputs!$GT49=$F$1,Inputs!DQ49,$F49*N(X49)),$F49*N(X49)*avg_hrs)</f>
        <v>0</v>
      </c>
      <c r="DR49" s="232">
        <f>IF(OR($C49="Non-Labour",$C49="Labour-related"),IF(Inputs!$GT49=$F$1,Inputs!DR49,$F49*N(Y49)),$F49*N(Y49)*avg_hrs)</f>
        <v>0</v>
      </c>
      <c r="DS49" s="232">
        <f>IF(OR($C49="Non-Labour",$C49="Labour-related"),IF(Inputs!$GT49=$F$1,Inputs!DS49,$F49*N(Z49)),$F49*N(Z49)*avg_hrs)</f>
        <v>0</v>
      </c>
      <c r="DT49" s="232">
        <f>IF(OR($C49="Non-Labour",$C49="Labour-related"),IF(Inputs!$GT49=$F$1,Inputs!DT49,$F49*N(AA49)),$F49*N(AA49)*avg_hrs)</f>
        <v>0</v>
      </c>
      <c r="DU49" s="232">
        <f>IF(OR($C49="Non-Labour",$C49="Labour-related"),IF(Inputs!$GT49=$F$1,Inputs!DU49,$F49*N(AB49)),$F49*N(AB49)*avg_hrs)</f>
        <v>0</v>
      </c>
      <c r="DV49" s="232">
        <f>IF(OR($C49="Non-Labour",$C49="Labour-related"),IF(Inputs!$GT49=$F$1,Inputs!DV49,$F49*N(AC49)),$F49*N(AC49)*avg_hrs)</f>
        <v>0</v>
      </c>
      <c r="DW49" s="232">
        <f>IF(OR($C49="Non-Labour",$C49="Labour-related"),IF(Inputs!$GT49=$F$1,Inputs!DW49,$F49*N(AD49)),$F49*N(AD49)*avg_hrs)</f>
        <v>0</v>
      </c>
      <c r="DX49" s="232">
        <f>IF(OR($C49="Non-Labour",$C49="Labour-related"),IF(Inputs!$GT49=$F$1,Inputs!DX49,$F49*N(AE49)),$F49*N(AE49)*avg_hrs)</f>
        <v>0</v>
      </c>
      <c r="DY49" s="232">
        <f>IF(OR($C49="Non-Labour",$C49="Labour-related"),IF(Inputs!$GT49=$F$1,Inputs!DY49,$F49*N(AF49)),$F49*N(AF49)*avg_hrs)</f>
        <v>0</v>
      </c>
      <c r="DZ49" s="232">
        <f>IF(OR($C49="Non-Labour",$C49="Labour-related"),IF(Inputs!$GT49=$F$1,Inputs!DZ49,$F49*N(AG49)),$F49*N(AG49)*avg_hrs)</f>
        <v>0</v>
      </c>
      <c r="EA49" s="232">
        <f>IF(OR($C49="Non-Labour",$C49="Labour-related"),IF(Inputs!$GT49=$F$1,Inputs!EA49,$F49*N(AH49)),$F49*N(AH49)*avg_hrs)</f>
        <v>0</v>
      </c>
      <c r="EB49" s="232">
        <f>IF(OR($C49="Non-Labour",$C49="Labour-related"),IF(Inputs!$GT49=$F$1,Inputs!EB49,$F49*N(AI49)),$F49*N(AI49)*avg_hrs)</f>
        <v>0</v>
      </c>
      <c r="EC49" s="232">
        <f>IF(OR($C49="Non-Labour",$C49="Labour-related"),IF(Inputs!$GT49=$F$1,Inputs!EC49,$F49*N(AJ49)),$F49*N(AJ49)*avg_hrs)</f>
        <v>0</v>
      </c>
      <c r="ED49" s="232">
        <f>IF(OR($C49="Non-Labour",$C49="Labour-related"),IF(Inputs!$GT49=$F$1,Inputs!ED49,$F49*N(AK49)),$F49*N(AK49)*avg_hrs)</f>
        <v>0</v>
      </c>
      <c r="EE49" s="232">
        <f>IF(OR($C49="Non-Labour",$C49="Labour-related"),IF(Inputs!$GT49=$F$1,Inputs!EE49,$F49*N(AL49)),$F49*N(AL49)*avg_hrs)</f>
        <v>0</v>
      </c>
      <c r="EF49" s="232">
        <f>IF(OR($C49="Non-Labour",$C49="Labour-related"),IF(Inputs!$GT49=$F$1,Inputs!EF49,$F49*N(AM49)),$F49*N(AM49)*avg_hrs)</f>
        <v>0</v>
      </c>
      <c r="EG49" s="232">
        <f>IF(OR($C49="Non-Labour",$C49="Labour-related"),IF(Inputs!$GT49=$F$1,Inputs!EG49,$F49*N(AN49)),$F49*N(AN49)*avg_hrs)</f>
        <v>0</v>
      </c>
      <c r="EH49" s="232">
        <f>IF(OR($C49="Non-Labour",$C49="Labour-related"),IF(Inputs!$GT49=$F$1,Inputs!EH49,$F49*N(AO49)),$F49*N(AO49)*avg_hrs)</f>
        <v>0</v>
      </c>
      <c r="EI49" s="232">
        <f>IF(OR($C49="Non-Labour",$C49="Labour-related"),IF(Inputs!$GT49=$F$1,Inputs!EI49,$F49*N(AP49)),$F49*N(AP49)*avg_hrs)</f>
        <v>0</v>
      </c>
      <c r="EJ49" s="232">
        <f>IF(OR($C49="Non-Labour",$C49="Labour-related"),IF(Inputs!$GT49=$F$1,Inputs!EJ49,$F49*N(AQ49)),$F49*N(AQ49)*avg_hrs)</f>
        <v>0</v>
      </c>
      <c r="EK49" s="232">
        <f>IF(OR($C49="Non-Labour",$C49="Labour-related"),IF(Inputs!$GT49=$F$1,Inputs!EK49,$F49*N(AR49)),$F49*N(AR49)*avg_hrs)</f>
        <v>0</v>
      </c>
      <c r="EL49" s="232">
        <f>IF(OR($C49="Non-Labour",$C49="Labour-related"),IF(Inputs!$GT49=$F$1,Inputs!EL49,$F49*N(AS49)),$F49*N(AS49)*avg_hrs)</f>
        <v>0</v>
      </c>
      <c r="EM49" s="232">
        <f>IF(OR($C49="Non-Labour",$C49="Labour-related"),IF(Inputs!$GT49=$F$1,Inputs!EM49,$F49*N(AT49)),$F49*N(AT49)*avg_hrs)</f>
        <v>0</v>
      </c>
      <c r="EN49" s="232">
        <f>IF(OR($C49="Non-Labour",$C49="Labour-related"),IF(Inputs!$GT49=$F$1,Inputs!EN49,$F49*N(AU49)),$F49*N(AU49)*avg_hrs)</f>
        <v>0</v>
      </c>
      <c r="EO49" s="232">
        <f>IF(OR($C49="Non-Labour",$C49="Labour-related"),IF(Inputs!$GT49=$F$1,Inputs!EO49,$F49*N(AV49)),$F49*N(AV49)*avg_hrs)</f>
        <v>0</v>
      </c>
      <c r="EP49" s="232">
        <f>IF(OR($C49="Non-Labour",$C49="Labour-related"),IF(Inputs!$GT49=$F$1,Inputs!EP49,$F49*N(AW49)),$F49*N(AW49)*avg_hrs)</f>
        <v>0</v>
      </c>
      <c r="EQ49" s="232">
        <f>IF(OR($C49="Non-Labour",$C49="Labour-related"),IF(Inputs!$GT49=$F$1,Inputs!EQ49,$F49*N(AX49)),$F49*N(AX49)*avg_hrs)</f>
        <v>0</v>
      </c>
      <c r="ER49" s="232">
        <f>IF(OR($C49="Non-Labour",$C49="Labour-related"),IF(Inputs!$GT49=$F$1,Inputs!ER49,$F49*N(AY49)),$F49*N(AY49)*avg_hrs)</f>
        <v>0</v>
      </c>
      <c r="ES49" s="232">
        <f>IF(OR($C49="Non-Labour",$C49="Labour-related"),IF(Inputs!$GT49=$F$1,Inputs!ES49,$F49*N(AZ49)),$F49*N(AZ49)*avg_hrs)</f>
        <v>0</v>
      </c>
      <c r="ET49" s="232">
        <f>IF(OR($C49="Non-Labour",$C49="Labour-related"),IF(Inputs!$GT49=$F$1,Inputs!ET49,$F49*N(BA49)),$F49*N(BA49)*avg_hrs)</f>
        <v>0</v>
      </c>
      <c r="EU49" s="232">
        <f>IF(OR($C49="Non-Labour",$C49="Labour-related"),IF(Inputs!$GT49=$F$1,Inputs!EU49,$F49*N(BB49)),$F49*N(BB49)*avg_hrs)</f>
        <v>0</v>
      </c>
      <c r="EV49" s="232">
        <f>IF(OR($C49="Non-Labour",$C49="Labour-related"),IF(Inputs!$GT49=$F$1,Inputs!EV49,$F49*N(BC49)),$F49*N(BC49)*avg_hrs)</f>
        <v>0</v>
      </c>
      <c r="EW49" s="232">
        <f>IF(OR($C49="Non-Labour",$C49="Labour-related"),IF(Inputs!$GT49=$F$1,Inputs!EW49,$F49*N(BD49)),$F49*N(BD49)*avg_hrs)</f>
        <v>1128.5780232886377</v>
      </c>
      <c r="EX49" s="232">
        <f>IF(OR($C49="Non-Labour",$C49="Labour-related"),IF(Inputs!$GT49=$F$1,Inputs!EX49,$F49*N(BE49)),$F49*N(BE49)*avg_hrs)</f>
        <v>1128.5780232886377</v>
      </c>
      <c r="EY49" s="232">
        <f>IF(OR($C49="Non-Labour",$C49="Labour-related"),IF(Inputs!$GT49=$F$1,Inputs!EY49,$F49*N(BF49)),$F49*N(BF49)*avg_hrs)</f>
        <v>1128.5780232886377</v>
      </c>
      <c r="EZ49" s="232">
        <f>IF(OR($C49="Non-Labour",$C49="Labour-related"),IF(Inputs!$GT49=$F$1,Inputs!EZ49,$F49*N(BG49)),$F49*N(BG49)*avg_hrs)</f>
        <v>1128.5780232886377</v>
      </c>
      <c r="FA49" s="232">
        <f>IF(OR($C49="Non-Labour",$C49="Labour-related"),IF(Inputs!$GT49=$F$1,Inputs!FA49,$F49*N(BH49)),$F49*N(BH49)*avg_hrs)</f>
        <v>1128.5780232886377</v>
      </c>
      <c r="FB49" s="232">
        <f>IF(OR($C49="Non-Labour",$C49="Labour-related"),IF(Inputs!$GT49=$F$1,Inputs!FB49,$F49*N(BI49)),$F49*N(BI49)*avg_hrs)</f>
        <v>1128.5780232886377</v>
      </c>
      <c r="FC49" s="232">
        <f>IF(OR($C49="Non-Labour",$C49="Labour-related"),IF(Inputs!$GT49=$F$1,Inputs!FC49,$F49*N(BJ49)),$F49*N(BJ49)*avg_hrs)</f>
        <v>1128.5780232886377</v>
      </c>
      <c r="FD49" s="232">
        <f>IF(OR($C49="Non-Labour",$C49="Labour-related"),IF(Inputs!$GT49=$F$1,Inputs!FD49,$F49*N(BK49)),$F49*N(BK49)*avg_hrs)</f>
        <v>1128.5780232886377</v>
      </c>
      <c r="FE49" s="232">
        <f>IF(OR($C49="Non-Labour",$C49="Labour-related"),IF(Inputs!$GT49=$F$1,Inputs!FE49,$F49*N(BL49)),$F49*N(BL49)*avg_hrs)</f>
        <v>1128.5780232886377</v>
      </c>
      <c r="FF49" s="232">
        <f>IF(OR($C49="Non-Labour",$C49="Labour-related"),IF(Inputs!$GT49=$F$1,Inputs!FF49,$F49*N(BM49)),$F49*N(BM49)*avg_hrs)</f>
        <v>1128.5780232886377</v>
      </c>
      <c r="FG49" s="232">
        <f>IF(OR($C49="Non-Labour",$C49="Labour-related"),IF(Inputs!$GT49=$F$1,Inputs!FG49,$F49*N(BN49)),$F49*N(BN49)*avg_hrs)</f>
        <v>1128.5780232886377</v>
      </c>
      <c r="FH49" s="232">
        <f>IF(OR($C49="Non-Labour",$C49="Labour-related"),IF(Inputs!$GT49=$F$1,Inputs!FH49,$F49*N(BO49)),$F49*N(BO49)*avg_hrs)</f>
        <v>1128.5780232886377</v>
      </c>
      <c r="FI49" s="232">
        <f>IF(OR($C49="Non-Labour",$C49="Labour-related"),IF(Inputs!$GT49=$F$1,Inputs!FI49,$F49*N(BP49)),$F49*N(BP49)*avg_hrs)</f>
        <v>0</v>
      </c>
      <c r="FJ49" s="232">
        <f>IF(OR($C49="Non-Labour",$C49="Labour-related"),IF(Inputs!$GT49=$F$1,Inputs!FJ49,$F49*N(BQ49)),$F49*N(BQ49)*avg_hrs)</f>
        <v>0</v>
      </c>
      <c r="FK49" s="232">
        <f>IF(OR($C49="Non-Labour",$C49="Labour-related"),IF(Inputs!$GT49=$F$1,Inputs!FK49,$F49*N(BR49)),$F49*N(BR49)*avg_hrs)</f>
        <v>0</v>
      </c>
      <c r="FL49" s="232">
        <f>IF(OR($C49="Non-Labour",$C49="Labour-related"),IF(Inputs!$GT49=$F$1,Inputs!FL49,$F49*N(BS49)),$F49*N(BS49)*avg_hrs)</f>
        <v>0</v>
      </c>
      <c r="FM49" s="232">
        <f>IF(OR($C49="Non-Labour",$C49="Labour-related"),IF(Inputs!$GT49=$F$1,Inputs!FM49,$F49*N(BT49)),$F49*N(BT49)*avg_hrs)</f>
        <v>0</v>
      </c>
      <c r="FN49" s="232">
        <f>IF(OR($C49="Non-Labour",$C49="Labour-related"),IF(Inputs!$GT49=$F$1,Inputs!FN49,$F49*N(BU49)),$F49*N(BU49)*avg_hrs)</f>
        <v>0</v>
      </c>
      <c r="FO49" s="232">
        <f>IF(OR($C49="Non-Labour",$C49="Labour-related"),IF(Inputs!$GT49=$F$1,Inputs!FO49,$F49*N(BV49)),$F49*N(BV49)*avg_hrs)</f>
        <v>0</v>
      </c>
      <c r="FP49" s="232">
        <f>IF(OR($C49="Non-Labour",$C49="Labour-related"),IF(Inputs!$GT49=$F$1,Inputs!FP49,$F49*N(BW49)),$F49*N(BW49)*avg_hrs)</f>
        <v>0</v>
      </c>
      <c r="FQ49" s="232">
        <f>IF(OR($C49="Non-Labour",$C49="Labour-related"),IF(Inputs!$GT49=$F$1,Inputs!FQ49,$F49*N(BX49)),$F49*N(BX49)*avg_hrs)</f>
        <v>0</v>
      </c>
      <c r="FR49" s="232">
        <f>IF(OR($C49="Non-Labour",$C49="Labour-related"),IF(Inputs!$GT49=$F$1,Inputs!FR49,$F49*N(BY49)),$F49*N(BY49)*avg_hrs)</f>
        <v>0</v>
      </c>
      <c r="FS49" s="232">
        <f>IF(OR($C49="Non-Labour",$C49="Labour-related"),IF(Inputs!$GT49=$F$1,Inputs!FS49,$F49*N(BZ49)),$F49*N(BZ49)*avg_hrs)</f>
        <v>0</v>
      </c>
      <c r="FT49" s="232">
        <f>IF(OR($C49="Non-Labour",$C49="Labour-related"),IF(Inputs!$GT49=$F$1,Inputs!FT49,$F49*N(CA49)),$F49*N(CA49)*avg_hrs)</f>
        <v>0</v>
      </c>
      <c r="FU49" s="232">
        <f>IF(OR($C49="Non-Labour",$C49="Labour-related"),IF(Inputs!$GT49=$F$1,Inputs!FU49,$F49*N(CB49)),$F49*N(CB49)*avg_hrs)</f>
        <v>0</v>
      </c>
      <c r="FV49" s="232">
        <f>IF(OR($C49="Non-Labour",$C49="Labour-related"),IF(Inputs!$GT49=$F$1,Inputs!FV49,$F49*N(CC49)),$F49*N(CC49)*avg_hrs)</f>
        <v>0</v>
      </c>
      <c r="FW49" s="232">
        <f>IF(OR($C49="Non-Labour",$C49="Labour-related"),IF(Inputs!$GT49=$F$1,Inputs!FW49,$F49*N(CD49)),$F49*N(CD49)*avg_hrs)</f>
        <v>0</v>
      </c>
      <c r="FX49" s="232">
        <f>IF(OR($C49="Non-Labour",$C49="Labour-related"),IF(Inputs!$GT49=$F$1,Inputs!FX49,$F49*N(CE49)),$F49*N(CE49)*avg_hrs)</f>
        <v>0</v>
      </c>
      <c r="FY49" s="232">
        <f>IF(OR($C49="Non-Labour",$C49="Labour-related"),IF(Inputs!$GT49=$F$1,Inputs!FY49,$F49*N(CF49)),$F49*N(CF49)*avg_hrs)</f>
        <v>0</v>
      </c>
      <c r="FZ49" s="232">
        <f>IF(OR($C49="Non-Labour",$C49="Labour-related"),IF(Inputs!$GT49=$F$1,Inputs!FZ49,$F49*N(CG49)),$F49*N(CG49)*avg_hrs)</f>
        <v>0</v>
      </c>
      <c r="GA49" s="232">
        <f>IF(OR($C49="Non-Labour",$C49="Labour-related"),IF(Inputs!$GT49=$F$1,Inputs!GA49,$F49*N(CH49)),$F49*N(CH49)*avg_hrs)</f>
        <v>0</v>
      </c>
      <c r="GB49" s="232">
        <f>IF(OR($C49="Non-Labour",$C49="Labour-related"),IF(Inputs!$GT49=$F$1,Inputs!GB49,$F49*N(CI49)),$F49*N(CI49)*avg_hrs)</f>
        <v>0</v>
      </c>
      <c r="GC49" s="232">
        <f>IF(OR($C49="Non-Labour",$C49="Labour-related"),IF(Inputs!$GT49=$F$1,Inputs!GC49,$F49*N(CJ49)),$F49*N(CJ49)*avg_hrs)</f>
        <v>0</v>
      </c>
      <c r="GD49" s="232">
        <f>IF(OR($C49="Non-Labour",$C49="Labour-related"),IF(Inputs!$GT49=$F$1,Inputs!GD49,$F49*N(CK49)),$F49*N(CK49)*avg_hrs)</f>
        <v>0</v>
      </c>
      <c r="GE49" s="232">
        <f>IF(OR($C49="Non-Labour",$C49="Labour-related"),IF(Inputs!$GT49=$F$1,Inputs!GE49,$F49*N(CL49)),$F49*N(CL49)*avg_hrs)</f>
        <v>0</v>
      </c>
      <c r="GF49" s="232">
        <f>IF(OR($C49="Non-Labour",$C49="Labour-related"),IF(Inputs!$GT49=$F$1,Inputs!GF49,$F49*N(CM49)),$F49*N(CM49)*avg_hrs)</f>
        <v>0</v>
      </c>
      <c r="GG49" s="232">
        <f>IF(OR($C49="Non-Labour",$C49="Labour-related"),IF(Inputs!$GT49=$F$1,Inputs!GG49,$F49*N(CN49)),$F49*N(CN49)*avg_hrs)</f>
        <v>0</v>
      </c>
      <c r="GH49" s="232">
        <f>IF(OR($C49="Non-Labour",$C49="Labour-related"),IF(Inputs!$GT49=$F$1,Inputs!GH49,$F49*N(CO49)),$F49*N(CO49)*avg_hrs)</f>
        <v>0</v>
      </c>
      <c r="GI49" s="232">
        <f>IF(OR($C49="Non-Labour",$C49="Labour-related"),IF(Inputs!$GT49=$F$1,Inputs!GI49,$F49*N(CP49)),$F49*N(CP49)*avg_hrs)</f>
        <v>0</v>
      </c>
      <c r="GJ49" s="232">
        <f>IF(OR($C49="Non-Labour",$C49="Labour-related"),IF(Inputs!$GT49=$F$1,Inputs!GJ49,$F49*N(CQ49)),$F49*N(CQ49)*avg_hrs)</f>
        <v>0</v>
      </c>
      <c r="GK49" s="232">
        <f>IF(OR($C49="Non-Labour",$C49="Labour-related"),IF(Inputs!$GT49=$F$1,Inputs!GK49,$F49*N(CR49)),$F49*N(CR49)*avg_hrs)</f>
        <v>0</v>
      </c>
      <c r="GL49" s="232">
        <f>IF(OR($C49="Non-Labour",$C49="Labour-related"),IF(Inputs!$GT49=$F$1,Inputs!GL49,$F49*N(CS49)),$F49*N(CS49)*avg_hrs)</f>
        <v>0</v>
      </c>
      <c r="GM49" s="232">
        <f>IF(OR($C49="Non-Labour",$C49="Labour-related"),IF(Inputs!$GT49=$F$1,Inputs!GM49,$F49*N(CT49)),$F49*N(CT49)*avg_hrs)</f>
        <v>0</v>
      </c>
      <c r="GN49" s="232">
        <f>IF(OR($C49="Non-Labour",$C49="Labour-related"),IF(Inputs!$GT49=$F$1,Inputs!GN49,$F49*N(CU49)),$F49*N(CU49)*avg_hrs)</f>
        <v>0</v>
      </c>
      <c r="GO49" s="232">
        <f>IF(OR($C49="Non-Labour",$C49="Labour-related"),IF(Inputs!$GT49=$F$1,Inputs!GO49,$F49*N(CV49)),$F49*N(CV49)*avg_hrs)</f>
        <v>0</v>
      </c>
      <c r="GP49" s="232">
        <f>IF(OR($C49="Non-Labour",$C49="Labour-related"),IF(Inputs!$GT49=$F$1,Inputs!GP49,$F49*N(CW49)),$F49*N(CW49)*avg_hrs)</f>
        <v>0</v>
      </c>
      <c r="GQ49" s="232">
        <f>IF(OR($C49="Non-Labour",$C49="Labour-related"),IF(Inputs!$GT49=$F$1,Inputs!GQ49,$F49*N(CX49)),$F49*N(CX49)*avg_hrs)</f>
        <v>0</v>
      </c>
      <c r="GR49" s="232">
        <f>IF(OR($C49="Non-Labour",$C49="Labour-related"),IF(Inputs!$GT49=$F$1,Inputs!GR49,$F49*N(CY49)),$F49*N(CY49)*avg_hrs)</f>
        <v>0</v>
      </c>
      <c r="GT49" s="120" t="s">
        <v>207</v>
      </c>
      <c r="GU49" s="272"/>
      <c r="GV49" s="272"/>
      <c r="GW49" s="272"/>
      <c r="GX49" s="232">
        <f t="shared" si="9"/>
        <v>0</v>
      </c>
      <c r="GY49" s="232">
        <f t="shared" si="9"/>
        <v>0</v>
      </c>
      <c r="GZ49" s="232">
        <f t="shared" si="9"/>
        <v>0</v>
      </c>
      <c r="HA49" s="232">
        <f t="shared" si="6"/>
        <v>0</v>
      </c>
      <c r="HB49" s="232">
        <f t="shared" si="10"/>
        <v>13542.936279463649</v>
      </c>
      <c r="HC49" s="232">
        <f t="shared" si="10"/>
        <v>0</v>
      </c>
      <c r="HD49" s="232">
        <f t="shared" si="10"/>
        <v>0</v>
      </c>
      <c r="HE49" s="232">
        <f t="shared" si="10"/>
        <v>0</v>
      </c>
      <c r="HF49" s="232">
        <f t="shared" si="5"/>
        <v>13542.936279463649</v>
      </c>
    </row>
    <row r="50" spans="1:214" hidden="1" x14ac:dyDescent="0.2">
      <c r="A50" s="120" t="str">
        <f>Inputs!A50</f>
        <v>Network Operations</v>
      </c>
      <c r="B50" s="120" t="str">
        <f>Inputs!B50</f>
        <v>Senior SCADA Application Developer</v>
      </c>
      <c r="C50" s="120" t="str">
        <f>Inputs!C50</f>
        <v>Internal Labour</v>
      </c>
      <c r="D50" s="120" t="str">
        <f>Inputs!D50</f>
        <v>Outage Management</v>
      </c>
      <c r="E50" s="120" t="str">
        <f>Inputs!E50</f>
        <v>Network Operations Officer (Control Centre)</v>
      </c>
      <c r="F50" s="259">
        <f>IF(Inputs!$GT50=$F$1,Inputs!F50,
CHOOSE(MATCH(Inputs!$GT50,'Key assumptions'!$E$117:$E$119,0),'Key assumptions'!$H$117,'Key assumptions'!$H$118,'Key assumptions'!$H$119)*Inputs!F50)</f>
        <v>232.40330948012229</v>
      </c>
      <c r="G50" s="259">
        <f>IF(Inputs!$GT50=$F$1,Inputs!G50,
CHOOSE(MATCH(Inputs!$GT50,'Key assumptions'!$E$117:$E$119,0),'Key assumptions'!$H$117,'Key assumptions'!$H$118,'Key assumptions'!$H$119)*Inputs!G50)</f>
        <v>0</v>
      </c>
      <c r="H50" s="231">
        <f>Inputs!H50</f>
        <v>0</v>
      </c>
      <c r="I50" s="231">
        <f>Inputs!I50</f>
        <v>0</v>
      </c>
      <c r="J50" s="231">
        <f>Inputs!J50</f>
        <v>0</v>
      </c>
      <c r="K50" s="231">
        <f>Inputs!K50</f>
        <v>0</v>
      </c>
      <c r="L50" s="231">
        <f>Inputs!L50</f>
        <v>0</v>
      </c>
      <c r="M50" s="231">
        <f>Inputs!M50</f>
        <v>0</v>
      </c>
      <c r="N50" s="231">
        <f>Inputs!N50</f>
        <v>0</v>
      </c>
      <c r="O50" s="231">
        <f>Inputs!O50</f>
        <v>0</v>
      </c>
      <c r="P50" s="231">
        <f>Inputs!P50</f>
        <v>0</v>
      </c>
      <c r="Q50" s="231">
        <f>Inputs!Q50</f>
        <v>0</v>
      </c>
      <c r="R50" s="231">
        <f>Inputs!R50</f>
        <v>0</v>
      </c>
      <c r="S50" s="231">
        <f>Inputs!S50</f>
        <v>0</v>
      </c>
      <c r="T50" s="231">
        <f>Inputs!T50</f>
        <v>0</v>
      </c>
      <c r="U50" s="231">
        <f>Inputs!U50</f>
        <v>0</v>
      </c>
      <c r="V50" s="231">
        <f>Inputs!V50</f>
        <v>0</v>
      </c>
      <c r="W50" s="231">
        <f>Inputs!W50</f>
        <v>0</v>
      </c>
      <c r="X50" s="231">
        <f>Inputs!X50</f>
        <v>0</v>
      </c>
      <c r="Y50" s="231">
        <f>Inputs!Y50</f>
        <v>0</v>
      </c>
      <c r="Z50" s="231">
        <f>Inputs!Z50</f>
        <v>0</v>
      </c>
      <c r="AA50" s="231">
        <f>Inputs!AA50</f>
        <v>0</v>
      </c>
      <c r="AB50" s="231">
        <f>Inputs!AB50</f>
        <v>0</v>
      </c>
      <c r="AC50" s="231">
        <f>Inputs!AC50</f>
        <v>0</v>
      </c>
      <c r="AD50" s="231">
        <f>Inputs!AD50</f>
        <v>0</v>
      </c>
      <c r="AE50" s="231">
        <f>Inputs!AE50</f>
        <v>0</v>
      </c>
      <c r="AF50" s="231">
        <f>Inputs!AF50</f>
        <v>0.76923076923076927</v>
      </c>
      <c r="AG50" s="231">
        <f>Inputs!AG50</f>
        <v>0.76923076923076927</v>
      </c>
      <c r="AH50" s="231">
        <f>Inputs!AH50</f>
        <v>0.76923076923076927</v>
      </c>
      <c r="AI50" s="231">
        <f>Inputs!AI50</f>
        <v>0.76923076923076927</v>
      </c>
      <c r="AJ50" s="231">
        <f>Inputs!AJ50</f>
        <v>0.76923076923076927</v>
      </c>
      <c r="AK50" s="231">
        <f>Inputs!AK50</f>
        <v>0.76923076923076927</v>
      </c>
      <c r="AL50" s="231">
        <f>Inputs!AL50</f>
        <v>0.76923076923076927</v>
      </c>
      <c r="AM50" s="231">
        <f>Inputs!AM50</f>
        <v>0.76923076923076927</v>
      </c>
      <c r="AN50" s="231">
        <f>Inputs!AN50</f>
        <v>0.76923076923076927</v>
      </c>
      <c r="AO50" s="231">
        <f>Inputs!AO50</f>
        <v>0.76923076923076927</v>
      </c>
      <c r="AP50" s="231">
        <f>Inputs!AP50</f>
        <v>0.76923076923076927</v>
      </c>
      <c r="AQ50" s="231">
        <f>Inputs!AQ50</f>
        <v>0.76923076923076927</v>
      </c>
      <c r="AR50" s="231">
        <f>Inputs!AR50</f>
        <v>0.15384615384615385</v>
      </c>
      <c r="AS50" s="231">
        <f>Inputs!AS50</f>
        <v>0.15384615384615385</v>
      </c>
      <c r="AT50" s="231">
        <f>Inputs!AT50</f>
        <v>0.15384615384615385</v>
      </c>
      <c r="AU50" s="231">
        <f>Inputs!AU50</f>
        <v>0.15384615384615385</v>
      </c>
      <c r="AV50" s="231">
        <f>Inputs!AV50</f>
        <v>0.15384615384615385</v>
      </c>
      <c r="AW50" s="231">
        <f>Inputs!AW50</f>
        <v>0.15384615384615385</v>
      </c>
      <c r="AX50" s="231">
        <f>Inputs!AX50</f>
        <v>0.15384615384615385</v>
      </c>
      <c r="AY50" s="231">
        <f>Inputs!AY50</f>
        <v>0.15384615384615385</v>
      </c>
      <c r="AZ50" s="231">
        <f>Inputs!AZ50</f>
        <v>0.15384615384615385</v>
      </c>
      <c r="BA50" s="231">
        <f>Inputs!BA50</f>
        <v>0.15384615384615385</v>
      </c>
      <c r="BB50" s="231">
        <f>Inputs!BB50</f>
        <v>0.15384615384615385</v>
      </c>
      <c r="BC50" s="231">
        <f>Inputs!BC50</f>
        <v>0.15384615384615385</v>
      </c>
      <c r="BD50" s="231">
        <f>Inputs!BD50</f>
        <v>0</v>
      </c>
      <c r="BE50" s="231">
        <f>Inputs!BE50</f>
        <v>0</v>
      </c>
      <c r="BF50" s="231">
        <f>Inputs!BF50</f>
        <v>0</v>
      </c>
      <c r="BG50" s="231">
        <f>Inputs!BG50</f>
        <v>0</v>
      </c>
      <c r="BH50" s="231">
        <f>Inputs!BH50</f>
        <v>0</v>
      </c>
      <c r="BI50" s="231">
        <f>Inputs!BI50</f>
        <v>0</v>
      </c>
      <c r="BJ50" s="231">
        <f>Inputs!BJ50</f>
        <v>0</v>
      </c>
      <c r="BK50" s="231">
        <f>Inputs!BK50</f>
        <v>0</v>
      </c>
      <c r="BL50" s="231">
        <f>Inputs!BL50</f>
        <v>0</v>
      </c>
      <c r="BM50" s="231">
        <f>Inputs!BM50</f>
        <v>0</v>
      </c>
      <c r="BN50" s="231">
        <f>Inputs!BN50</f>
        <v>0</v>
      </c>
      <c r="BO50" s="231">
        <f>Inputs!BO50</f>
        <v>0</v>
      </c>
      <c r="BP50" s="231">
        <f>Inputs!BP50</f>
        <v>0</v>
      </c>
      <c r="BQ50" s="231">
        <f>Inputs!BQ50</f>
        <v>0</v>
      </c>
      <c r="BR50" s="231">
        <f>Inputs!BR50</f>
        <v>0</v>
      </c>
      <c r="BS50" s="231">
        <f>Inputs!BS50</f>
        <v>0</v>
      </c>
      <c r="BT50" s="231">
        <f>Inputs!BT50</f>
        <v>0</v>
      </c>
      <c r="BU50" s="231">
        <f>Inputs!BU50</f>
        <v>0</v>
      </c>
      <c r="BV50" s="231">
        <f>Inputs!BV50</f>
        <v>0</v>
      </c>
      <c r="BW50" s="231">
        <f>Inputs!BW50</f>
        <v>0</v>
      </c>
      <c r="BX50" s="231">
        <f>Inputs!BX50</f>
        <v>0</v>
      </c>
      <c r="BY50" s="231">
        <f>Inputs!BY50</f>
        <v>0</v>
      </c>
      <c r="BZ50" s="231">
        <f>Inputs!BZ50</f>
        <v>0</v>
      </c>
      <c r="CA50" s="231">
        <f>Inputs!CA50</f>
        <v>0</v>
      </c>
      <c r="CB50" s="231">
        <f>Inputs!CB50</f>
        <v>0</v>
      </c>
      <c r="CC50" s="231">
        <f>Inputs!CC50</f>
        <v>0</v>
      </c>
      <c r="CD50" s="231">
        <f>Inputs!CD50</f>
        <v>0</v>
      </c>
      <c r="CE50" s="231">
        <f>Inputs!CE50</f>
        <v>0</v>
      </c>
      <c r="CF50" s="231">
        <f>Inputs!CF50</f>
        <v>0</v>
      </c>
      <c r="CG50" s="231">
        <f>Inputs!CG50</f>
        <v>0</v>
      </c>
      <c r="CH50" s="231">
        <f>Inputs!CH50</f>
        <v>0</v>
      </c>
      <c r="CI50" s="231">
        <f>Inputs!CI50</f>
        <v>0</v>
      </c>
      <c r="CJ50" s="231">
        <f>Inputs!CJ50</f>
        <v>0</v>
      </c>
      <c r="CK50" s="231">
        <f>Inputs!CK50</f>
        <v>0</v>
      </c>
      <c r="CL50" s="231">
        <f>Inputs!CL50</f>
        <v>0</v>
      </c>
      <c r="CM50" s="231">
        <f>Inputs!CM50</f>
        <v>0</v>
      </c>
      <c r="CN50" s="231">
        <f>Inputs!CN50</f>
        <v>0</v>
      </c>
      <c r="CO50" s="231">
        <f>Inputs!CO50</f>
        <v>0</v>
      </c>
      <c r="CP50" s="231">
        <f>Inputs!CP50</f>
        <v>0</v>
      </c>
      <c r="CQ50" s="231">
        <f>Inputs!CQ50</f>
        <v>0</v>
      </c>
      <c r="CR50" s="231">
        <f>Inputs!CR50</f>
        <v>0</v>
      </c>
      <c r="CS50" s="231">
        <f>Inputs!CS50</f>
        <v>0</v>
      </c>
      <c r="CT50" s="231">
        <f>Inputs!CT50</f>
        <v>0</v>
      </c>
      <c r="CU50" s="231">
        <f>Inputs!CU50</f>
        <v>0</v>
      </c>
      <c r="CV50" s="231">
        <f>Inputs!CV50</f>
        <v>0</v>
      </c>
      <c r="CW50" s="231">
        <f>Inputs!CW50</f>
        <v>0</v>
      </c>
      <c r="CX50" s="231">
        <f>Inputs!CX50</f>
        <v>0</v>
      </c>
      <c r="CY50" s="231">
        <f>Inputs!CY50</f>
        <v>0</v>
      </c>
      <c r="DA50" s="232">
        <f>IF(OR($C50="Non-Labour",$C50="Labour-related"),IF(Inputs!$GT50=$F$1,Inputs!DA50,$F50*N(H50)),$F50*N(H50)*avg_hrs)</f>
        <v>0</v>
      </c>
      <c r="DB50" s="232">
        <f>IF(OR($C50="Non-Labour",$C50="Labour-related"),IF(Inputs!$GT50=$F$1,Inputs!DB50,$F50*N(I50)),$F50*N(I50)*avg_hrs)</f>
        <v>0</v>
      </c>
      <c r="DC50" s="232">
        <f>IF(OR($C50="Non-Labour",$C50="Labour-related"),IF(Inputs!$GT50=$F$1,Inputs!DC50,$F50*N(J50)),$F50*N(J50)*avg_hrs)</f>
        <v>0</v>
      </c>
      <c r="DD50" s="232">
        <f>IF(OR($C50="Non-Labour",$C50="Labour-related"),IF(Inputs!$GT50=$F$1,Inputs!DD50,$F50*N(K50)),$F50*N(K50)*avg_hrs)</f>
        <v>0</v>
      </c>
      <c r="DE50" s="232">
        <f>IF(OR($C50="Non-Labour",$C50="Labour-related"),IF(Inputs!$GT50=$F$1,Inputs!DE50,$F50*N(L50)),$F50*N(L50)*avg_hrs)</f>
        <v>0</v>
      </c>
      <c r="DF50" s="232">
        <f>IF(OR($C50="Non-Labour",$C50="Labour-related"),IF(Inputs!$GT50=$F$1,Inputs!DF50,$F50*N(M50)),$F50*N(M50)*avg_hrs)</f>
        <v>0</v>
      </c>
      <c r="DG50" s="232">
        <f>IF(OR($C50="Non-Labour",$C50="Labour-related"),IF(Inputs!$GT50=$F$1,Inputs!DG50,$F50*N(N50)),$F50*N(N50)*avg_hrs)</f>
        <v>0</v>
      </c>
      <c r="DH50" s="232">
        <f>IF(OR($C50="Non-Labour",$C50="Labour-related"),IF(Inputs!$GT50=$F$1,Inputs!DH50,$F50*N(O50)),$F50*N(O50)*avg_hrs)</f>
        <v>0</v>
      </c>
      <c r="DI50" s="232">
        <f>IF(OR($C50="Non-Labour",$C50="Labour-related"),IF(Inputs!$GT50=$F$1,Inputs!DI50,$F50*N(P50)),$F50*N(P50)*avg_hrs)</f>
        <v>0</v>
      </c>
      <c r="DJ50" s="232">
        <f>IF(OR($C50="Non-Labour",$C50="Labour-related"),IF(Inputs!$GT50=$F$1,Inputs!DJ50,$F50*N(Q50)),$F50*N(Q50)*avg_hrs)</f>
        <v>0</v>
      </c>
      <c r="DK50" s="232">
        <f>IF(OR($C50="Non-Labour",$C50="Labour-related"),IF(Inputs!$GT50=$F$1,Inputs!DK50,$F50*N(R50)),$F50*N(R50)*avg_hrs)</f>
        <v>0</v>
      </c>
      <c r="DL50" s="232">
        <f>IF(OR($C50="Non-Labour",$C50="Labour-related"),IF(Inputs!$GT50=$F$1,Inputs!DL50,$F50*N(S50)),$F50*N(S50)*avg_hrs)</f>
        <v>0</v>
      </c>
      <c r="DM50" s="232">
        <f>IF(OR($C50="Non-Labour",$C50="Labour-related"),IF(Inputs!$GT50=$F$1,Inputs!DM50,$F50*N(T50)),$F50*N(T50)*avg_hrs)</f>
        <v>0</v>
      </c>
      <c r="DN50" s="232">
        <f>IF(OR($C50="Non-Labour",$C50="Labour-related"),IF(Inputs!$GT50=$F$1,Inputs!DN50,$F50*N(U50)),$F50*N(U50)*avg_hrs)</f>
        <v>0</v>
      </c>
      <c r="DO50" s="232">
        <f>IF(OR($C50="Non-Labour",$C50="Labour-related"),IF(Inputs!$GT50=$F$1,Inputs!DO50,$F50*N(V50)),$F50*N(V50)*avg_hrs)</f>
        <v>0</v>
      </c>
      <c r="DP50" s="232">
        <f>IF(OR($C50="Non-Labour",$C50="Labour-related"),IF(Inputs!$GT50=$F$1,Inputs!DP50,$F50*N(W50)),$F50*N(W50)*avg_hrs)</f>
        <v>0</v>
      </c>
      <c r="DQ50" s="232">
        <f>IF(OR($C50="Non-Labour",$C50="Labour-related"),IF(Inputs!$GT50=$F$1,Inputs!DQ50,$F50*N(X50)),$F50*N(X50)*avg_hrs)</f>
        <v>0</v>
      </c>
      <c r="DR50" s="232">
        <f>IF(OR($C50="Non-Labour",$C50="Labour-related"),IF(Inputs!$GT50=$F$1,Inputs!DR50,$F50*N(Y50)),$F50*N(Y50)*avg_hrs)</f>
        <v>0</v>
      </c>
      <c r="DS50" s="232">
        <f>IF(OR($C50="Non-Labour",$C50="Labour-related"),IF(Inputs!$GT50=$F$1,Inputs!DS50,$F50*N(Z50)),$F50*N(Z50)*avg_hrs)</f>
        <v>0</v>
      </c>
      <c r="DT50" s="232">
        <f>IF(OR($C50="Non-Labour",$C50="Labour-related"),IF(Inputs!$GT50=$F$1,Inputs!DT50,$F50*N(AA50)),$F50*N(AA50)*avg_hrs)</f>
        <v>0</v>
      </c>
      <c r="DU50" s="232">
        <f>IF(OR($C50="Non-Labour",$C50="Labour-related"),IF(Inputs!$GT50=$F$1,Inputs!DU50,$F50*N(AB50)),$F50*N(AB50)*avg_hrs)</f>
        <v>0</v>
      </c>
      <c r="DV50" s="232">
        <f>IF(OR($C50="Non-Labour",$C50="Labour-related"),IF(Inputs!$GT50=$F$1,Inputs!DV50,$F50*N(AC50)),$F50*N(AC50)*avg_hrs)</f>
        <v>0</v>
      </c>
      <c r="DW50" s="232">
        <f>IF(OR($C50="Non-Labour",$C50="Labour-related"),IF(Inputs!$GT50=$F$1,Inputs!DW50,$F50*N(AD50)),$F50*N(AD50)*avg_hrs)</f>
        <v>0</v>
      </c>
      <c r="DX50" s="232">
        <f>IF(OR($C50="Non-Labour",$C50="Labour-related"),IF(Inputs!$GT50=$F$1,Inputs!DX50,$F50*N(AE50)),$F50*N(AE50)*avg_hrs)</f>
        <v>0</v>
      </c>
      <c r="DY50" s="232">
        <f>IF(OR($C50="Non-Labour",$C50="Labour-related"),IF(Inputs!$GT50=$F$1,Inputs!DY50,$F50*N(AF50)),$F50*N(AF50)*avg_hrs)</f>
        <v>26815.766478475653</v>
      </c>
      <c r="DZ50" s="232">
        <f>IF(OR($C50="Non-Labour",$C50="Labour-related"),IF(Inputs!$GT50=$F$1,Inputs!DZ50,$F50*N(AG50)),$F50*N(AG50)*avg_hrs)</f>
        <v>26815.766478475653</v>
      </c>
      <c r="EA50" s="232">
        <f>IF(OR($C50="Non-Labour",$C50="Labour-related"),IF(Inputs!$GT50=$F$1,Inputs!EA50,$F50*N(AH50)),$F50*N(AH50)*avg_hrs)</f>
        <v>26815.766478475653</v>
      </c>
      <c r="EB50" s="232">
        <f>IF(OR($C50="Non-Labour",$C50="Labour-related"),IF(Inputs!$GT50=$F$1,Inputs!EB50,$F50*N(AI50)),$F50*N(AI50)*avg_hrs)</f>
        <v>26815.766478475653</v>
      </c>
      <c r="EC50" s="232">
        <f>IF(OR($C50="Non-Labour",$C50="Labour-related"),IF(Inputs!$GT50=$F$1,Inputs!EC50,$F50*N(AJ50)),$F50*N(AJ50)*avg_hrs)</f>
        <v>26815.766478475653</v>
      </c>
      <c r="ED50" s="232">
        <f>IF(OR($C50="Non-Labour",$C50="Labour-related"),IF(Inputs!$GT50=$F$1,Inputs!ED50,$F50*N(AK50)),$F50*N(AK50)*avg_hrs)</f>
        <v>26815.766478475653</v>
      </c>
      <c r="EE50" s="232">
        <f>IF(OR($C50="Non-Labour",$C50="Labour-related"),IF(Inputs!$GT50=$F$1,Inputs!EE50,$F50*N(AL50)),$F50*N(AL50)*avg_hrs)</f>
        <v>26815.766478475653</v>
      </c>
      <c r="EF50" s="232">
        <f>IF(OR($C50="Non-Labour",$C50="Labour-related"),IF(Inputs!$GT50=$F$1,Inputs!EF50,$F50*N(AM50)),$F50*N(AM50)*avg_hrs)</f>
        <v>26815.766478475653</v>
      </c>
      <c r="EG50" s="232">
        <f>IF(OR($C50="Non-Labour",$C50="Labour-related"),IF(Inputs!$GT50=$F$1,Inputs!EG50,$F50*N(AN50)),$F50*N(AN50)*avg_hrs)</f>
        <v>26815.766478475653</v>
      </c>
      <c r="EH50" s="232">
        <f>IF(OR($C50="Non-Labour",$C50="Labour-related"),IF(Inputs!$GT50=$F$1,Inputs!EH50,$F50*N(AO50)),$F50*N(AO50)*avg_hrs)</f>
        <v>26815.766478475653</v>
      </c>
      <c r="EI50" s="232">
        <f>IF(OR($C50="Non-Labour",$C50="Labour-related"),IF(Inputs!$GT50=$F$1,Inputs!EI50,$F50*N(AP50)),$F50*N(AP50)*avg_hrs)</f>
        <v>26815.766478475653</v>
      </c>
      <c r="EJ50" s="232">
        <f>IF(OR($C50="Non-Labour",$C50="Labour-related"),IF(Inputs!$GT50=$F$1,Inputs!EJ50,$F50*N(AQ50)),$F50*N(AQ50)*avg_hrs)</f>
        <v>26815.766478475653</v>
      </c>
      <c r="EK50" s="232">
        <f>IF(OR($C50="Non-Labour",$C50="Labour-related"),IF(Inputs!$GT50=$F$1,Inputs!EK50,$F50*N(AR50)),$F50*N(AR50)*avg_hrs)</f>
        <v>5363.1532956951305</v>
      </c>
      <c r="EL50" s="232">
        <f>IF(OR($C50="Non-Labour",$C50="Labour-related"),IF(Inputs!$GT50=$F$1,Inputs!EL50,$F50*N(AS50)),$F50*N(AS50)*avg_hrs)</f>
        <v>5363.1532956951305</v>
      </c>
      <c r="EM50" s="232">
        <f>IF(OR($C50="Non-Labour",$C50="Labour-related"),IF(Inputs!$GT50=$F$1,Inputs!EM50,$F50*N(AT50)),$F50*N(AT50)*avg_hrs)</f>
        <v>5363.1532956951305</v>
      </c>
      <c r="EN50" s="232">
        <f>IF(OR($C50="Non-Labour",$C50="Labour-related"),IF(Inputs!$GT50=$F$1,Inputs!EN50,$F50*N(AU50)),$F50*N(AU50)*avg_hrs)</f>
        <v>5363.1532956951305</v>
      </c>
      <c r="EO50" s="232">
        <f>IF(OR($C50="Non-Labour",$C50="Labour-related"),IF(Inputs!$GT50=$F$1,Inputs!EO50,$F50*N(AV50)),$F50*N(AV50)*avg_hrs)</f>
        <v>5363.1532956951305</v>
      </c>
      <c r="EP50" s="232">
        <f>IF(OR($C50="Non-Labour",$C50="Labour-related"),IF(Inputs!$GT50=$F$1,Inputs!EP50,$F50*N(AW50)),$F50*N(AW50)*avg_hrs)</f>
        <v>5363.1532956951305</v>
      </c>
      <c r="EQ50" s="232">
        <f>IF(OR($C50="Non-Labour",$C50="Labour-related"),IF(Inputs!$GT50=$F$1,Inputs!EQ50,$F50*N(AX50)),$F50*N(AX50)*avg_hrs)</f>
        <v>5363.1532956951305</v>
      </c>
      <c r="ER50" s="232">
        <f>IF(OR($C50="Non-Labour",$C50="Labour-related"),IF(Inputs!$GT50=$F$1,Inputs!ER50,$F50*N(AY50)),$F50*N(AY50)*avg_hrs)</f>
        <v>5363.1532956951305</v>
      </c>
      <c r="ES50" s="232">
        <f>IF(OR($C50="Non-Labour",$C50="Labour-related"),IF(Inputs!$GT50=$F$1,Inputs!ES50,$F50*N(AZ50)),$F50*N(AZ50)*avg_hrs)</f>
        <v>5363.1532956951305</v>
      </c>
      <c r="ET50" s="232">
        <f>IF(OR($C50="Non-Labour",$C50="Labour-related"),IF(Inputs!$GT50=$F$1,Inputs!ET50,$F50*N(BA50)),$F50*N(BA50)*avg_hrs)</f>
        <v>5363.1532956951305</v>
      </c>
      <c r="EU50" s="232">
        <f>IF(OR($C50="Non-Labour",$C50="Labour-related"),IF(Inputs!$GT50=$F$1,Inputs!EU50,$F50*N(BB50)),$F50*N(BB50)*avg_hrs)</f>
        <v>5363.1532956951305</v>
      </c>
      <c r="EV50" s="232">
        <f>IF(OR($C50="Non-Labour",$C50="Labour-related"),IF(Inputs!$GT50=$F$1,Inputs!EV50,$F50*N(BC50)),$F50*N(BC50)*avg_hrs)</f>
        <v>5363.1532956951305</v>
      </c>
      <c r="EW50" s="232">
        <f>IF(OR($C50="Non-Labour",$C50="Labour-related"),IF(Inputs!$GT50=$F$1,Inputs!EW50,$F50*N(BD50)),$F50*N(BD50)*avg_hrs)</f>
        <v>0</v>
      </c>
      <c r="EX50" s="232">
        <f>IF(OR($C50="Non-Labour",$C50="Labour-related"),IF(Inputs!$GT50=$F$1,Inputs!EX50,$F50*N(BE50)),$F50*N(BE50)*avg_hrs)</f>
        <v>0</v>
      </c>
      <c r="EY50" s="232">
        <f>IF(OR($C50="Non-Labour",$C50="Labour-related"),IF(Inputs!$GT50=$F$1,Inputs!EY50,$F50*N(BF50)),$F50*N(BF50)*avg_hrs)</f>
        <v>0</v>
      </c>
      <c r="EZ50" s="232">
        <f>IF(OR($C50="Non-Labour",$C50="Labour-related"),IF(Inputs!$GT50=$F$1,Inputs!EZ50,$F50*N(BG50)),$F50*N(BG50)*avg_hrs)</f>
        <v>0</v>
      </c>
      <c r="FA50" s="232">
        <f>IF(OR($C50="Non-Labour",$C50="Labour-related"),IF(Inputs!$GT50=$F$1,Inputs!FA50,$F50*N(BH50)),$F50*N(BH50)*avg_hrs)</f>
        <v>0</v>
      </c>
      <c r="FB50" s="232">
        <f>IF(OR($C50="Non-Labour",$C50="Labour-related"),IF(Inputs!$GT50=$F$1,Inputs!FB50,$F50*N(BI50)),$F50*N(BI50)*avg_hrs)</f>
        <v>0</v>
      </c>
      <c r="FC50" s="232">
        <f>IF(OR($C50="Non-Labour",$C50="Labour-related"),IF(Inputs!$GT50=$F$1,Inputs!FC50,$F50*N(BJ50)),$F50*N(BJ50)*avg_hrs)</f>
        <v>0</v>
      </c>
      <c r="FD50" s="232">
        <f>IF(OR($C50="Non-Labour",$C50="Labour-related"),IF(Inputs!$GT50=$F$1,Inputs!FD50,$F50*N(BK50)),$F50*N(BK50)*avg_hrs)</f>
        <v>0</v>
      </c>
      <c r="FE50" s="232">
        <f>IF(OR($C50="Non-Labour",$C50="Labour-related"),IF(Inputs!$GT50=$F$1,Inputs!FE50,$F50*N(BL50)),$F50*N(BL50)*avg_hrs)</f>
        <v>0</v>
      </c>
      <c r="FF50" s="232">
        <f>IF(OR($C50="Non-Labour",$C50="Labour-related"),IF(Inputs!$GT50=$F$1,Inputs!FF50,$F50*N(BM50)),$F50*N(BM50)*avg_hrs)</f>
        <v>0</v>
      </c>
      <c r="FG50" s="232">
        <f>IF(OR($C50="Non-Labour",$C50="Labour-related"),IF(Inputs!$GT50=$F$1,Inputs!FG50,$F50*N(BN50)),$F50*N(BN50)*avg_hrs)</f>
        <v>0</v>
      </c>
      <c r="FH50" s="232">
        <f>IF(OR($C50="Non-Labour",$C50="Labour-related"),IF(Inputs!$GT50=$F$1,Inputs!FH50,$F50*N(BO50)),$F50*N(BO50)*avg_hrs)</f>
        <v>0</v>
      </c>
      <c r="FI50" s="232">
        <f>IF(OR($C50="Non-Labour",$C50="Labour-related"),IF(Inputs!$GT50=$F$1,Inputs!FI50,$F50*N(BP50)),$F50*N(BP50)*avg_hrs)</f>
        <v>0</v>
      </c>
      <c r="FJ50" s="232">
        <f>IF(OR($C50="Non-Labour",$C50="Labour-related"),IF(Inputs!$GT50=$F$1,Inputs!FJ50,$F50*N(BQ50)),$F50*N(BQ50)*avg_hrs)</f>
        <v>0</v>
      </c>
      <c r="FK50" s="232">
        <f>IF(OR($C50="Non-Labour",$C50="Labour-related"),IF(Inputs!$GT50=$F$1,Inputs!FK50,$F50*N(BR50)),$F50*N(BR50)*avg_hrs)</f>
        <v>0</v>
      </c>
      <c r="FL50" s="232">
        <f>IF(OR($C50="Non-Labour",$C50="Labour-related"),IF(Inputs!$GT50=$F$1,Inputs!FL50,$F50*N(BS50)),$F50*N(BS50)*avg_hrs)</f>
        <v>0</v>
      </c>
      <c r="FM50" s="232">
        <f>IF(OR($C50="Non-Labour",$C50="Labour-related"),IF(Inputs!$GT50=$F$1,Inputs!FM50,$F50*N(BT50)),$F50*N(BT50)*avg_hrs)</f>
        <v>0</v>
      </c>
      <c r="FN50" s="232">
        <f>IF(OR($C50="Non-Labour",$C50="Labour-related"),IF(Inputs!$GT50=$F$1,Inputs!FN50,$F50*N(BU50)),$F50*N(BU50)*avg_hrs)</f>
        <v>0</v>
      </c>
      <c r="FO50" s="232">
        <f>IF(OR($C50="Non-Labour",$C50="Labour-related"),IF(Inputs!$GT50=$F$1,Inputs!FO50,$F50*N(BV50)),$F50*N(BV50)*avg_hrs)</f>
        <v>0</v>
      </c>
      <c r="FP50" s="232">
        <f>IF(OR($C50="Non-Labour",$C50="Labour-related"),IF(Inputs!$GT50=$F$1,Inputs!FP50,$F50*N(BW50)),$F50*N(BW50)*avg_hrs)</f>
        <v>0</v>
      </c>
      <c r="FQ50" s="232">
        <f>IF(OR($C50="Non-Labour",$C50="Labour-related"),IF(Inputs!$GT50=$F$1,Inputs!FQ50,$F50*N(BX50)),$F50*N(BX50)*avg_hrs)</f>
        <v>0</v>
      </c>
      <c r="FR50" s="232">
        <f>IF(OR($C50="Non-Labour",$C50="Labour-related"),IF(Inputs!$GT50=$F$1,Inputs!FR50,$F50*N(BY50)),$F50*N(BY50)*avg_hrs)</f>
        <v>0</v>
      </c>
      <c r="FS50" s="232">
        <f>IF(OR($C50="Non-Labour",$C50="Labour-related"),IF(Inputs!$GT50=$F$1,Inputs!FS50,$F50*N(BZ50)),$F50*N(BZ50)*avg_hrs)</f>
        <v>0</v>
      </c>
      <c r="FT50" s="232">
        <f>IF(OR($C50="Non-Labour",$C50="Labour-related"),IF(Inputs!$GT50=$F$1,Inputs!FT50,$F50*N(CA50)),$F50*N(CA50)*avg_hrs)</f>
        <v>0</v>
      </c>
      <c r="FU50" s="232">
        <f>IF(OR($C50="Non-Labour",$C50="Labour-related"),IF(Inputs!$GT50=$F$1,Inputs!FU50,$F50*N(CB50)),$F50*N(CB50)*avg_hrs)</f>
        <v>0</v>
      </c>
      <c r="FV50" s="232">
        <f>IF(OR($C50="Non-Labour",$C50="Labour-related"),IF(Inputs!$GT50=$F$1,Inputs!FV50,$F50*N(CC50)),$F50*N(CC50)*avg_hrs)</f>
        <v>0</v>
      </c>
      <c r="FW50" s="232">
        <f>IF(OR($C50="Non-Labour",$C50="Labour-related"),IF(Inputs!$GT50=$F$1,Inputs!FW50,$F50*N(CD50)),$F50*N(CD50)*avg_hrs)</f>
        <v>0</v>
      </c>
      <c r="FX50" s="232">
        <f>IF(OR($C50="Non-Labour",$C50="Labour-related"),IF(Inputs!$GT50=$F$1,Inputs!FX50,$F50*N(CE50)),$F50*N(CE50)*avg_hrs)</f>
        <v>0</v>
      </c>
      <c r="FY50" s="232">
        <f>IF(OR($C50="Non-Labour",$C50="Labour-related"),IF(Inputs!$GT50=$F$1,Inputs!FY50,$F50*N(CF50)),$F50*N(CF50)*avg_hrs)</f>
        <v>0</v>
      </c>
      <c r="FZ50" s="232">
        <f>IF(OR($C50="Non-Labour",$C50="Labour-related"),IF(Inputs!$GT50=$F$1,Inputs!FZ50,$F50*N(CG50)),$F50*N(CG50)*avg_hrs)</f>
        <v>0</v>
      </c>
      <c r="GA50" s="232">
        <f>IF(OR($C50="Non-Labour",$C50="Labour-related"),IF(Inputs!$GT50=$F$1,Inputs!GA50,$F50*N(CH50)),$F50*N(CH50)*avg_hrs)</f>
        <v>0</v>
      </c>
      <c r="GB50" s="232">
        <f>IF(OR($C50="Non-Labour",$C50="Labour-related"),IF(Inputs!$GT50=$F$1,Inputs!GB50,$F50*N(CI50)),$F50*N(CI50)*avg_hrs)</f>
        <v>0</v>
      </c>
      <c r="GC50" s="232">
        <f>IF(OR($C50="Non-Labour",$C50="Labour-related"),IF(Inputs!$GT50=$F$1,Inputs!GC50,$F50*N(CJ50)),$F50*N(CJ50)*avg_hrs)</f>
        <v>0</v>
      </c>
      <c r="GD50" s="232">
        <f>IF(OR($C50="Non-Labour",$C50="Labour-related"),IF(Inputs!$GT50=$F$1,Inputs!GD50,$F50*N(CK50)),$F50*N(CK50)*avg_hrs)</f>
        <v>0</v>
      </c>
      <c r="GE50" s="232">
        <f>IF(OR($C50="Non-Labour",$C50="Labour-related"),IF(Inputs!$GT50=$F$1,Inputs!GE50,$F50*N(CL50)),$F50*N(CL50)*avg_hrs)</f>
        <v>0</v>
      </c>
      <c r="GF50" s="232">
        <f>IF(OR($C50="Non-Labour",$C50="Labour-related"),IF(Inputs!$GT50=$F$1,Inputs!GF50,$F50*N(CM50)),$F50*N(CM50)*avg_hrs)</f>
        <v>0</v>
      </c>
      <c r="GG50" s="232">
        <f>IF(OR($C50="Non-Labour",$C50="Labour-related"),IF(Inputs!$GT50=$F$1,Inputs!GG50,$F50*N(CN50)),$F50*N(CN50)*avg_hrs)</f>
        <v>0</v>
      </c>
      <c r="GH50" s="232">
        <f>IF(OR($C50="Non-Labour",$C50="Labour-related"),IF(Inputs!$GT50=$F$1,Inputs!GH50,$F50*N(CO50)),$F50*N(CO50)*avg_hrs)</f>
        <v>0</v>
      </c>
      <c r="GI50" s="232">
        <f>IF(OR($C50="Non-Labour",$C50="Labour-related"),IF(Inputs!$GT50=$F$1,Inputs!GI50,$F50*N(CP50)),$F50*N(CP50)*avg_hrs)</f>
        <v>0</v>
      </c>
      <c r="GJ50" s="232">
        <f>IF(OR($C50="Non-Labour",$C50="Labour-related"),IF(Inputs!$GT50=$F$1,Inputs!GJ50,$F50*N(CQ50)),$F50*N(CQ50)*avg_hrs)</f>
        <v>0</v>
      </c>
      <c r="GK50" s="232">
        <f>IF(OR($C50="Non-Labour",$C50="Labour-related"),IF(Inputs!$GT50=$F$1,Inputs!GK50,$F50*N(CR50)),$F50*N(CR50)*avg_hrs)</f>
        <v>0</v>
      </c>
      <c r="GL50" s="232">
        <f>IF(OR($C50="Non-Labour",$C50="Labour-related"),IF(Inputs!$GT50=$F$1,Inputs!GL50,$F50*N(CS50)),$F50*N(CS50)*avg_hrs)</f>
        <v>0</v>
      </c>
      <c r="GM50" s="232">
        <f>IF(OR($C50="Non-Labour",$C50="Labour-related"),IF(Inputs!$GT50=$F$1,Inputs!GM50,$F50*N(CT50)),$F50*N(CT50)*avg_hrs)</f>
        <v>0</v>
      </c>
      <c r="GN50" s="232">
        <f>IF(OR($C50="Non-Labour",$C50="Labour-related"),IF(Inputs!$GT50=$F$1,Inputs!GN50,$F50*N(CU50)),$F50*N(CU50)*avg_hrs)</f>
        <v>0</v>
      </c>
      <c r="GO50" s="232">
        <f>IF(OR($C50="Non-Labour",$C50="Labour-related"),IF(Inputs!$GT50=$F$1,Inputs!GO50,$F50*N(CV50)),$F50*N(CV50)*avg_hrs)</f>
        <v>0</v>
      </c>
      <c r="GP50" s="232">
        <f>IF(OR($C50="Non-Labour",$C50="Labour-related"),IF(Inputs!$GT50=$F$1,Inputs!GP50,$F50*N(CW50)),$F50*N(CW50)*avg_hrs)</f>
        <v>0</v>
      </c>
      <c r="GQ50" s="232">
        <f>IF(OR($C50="Non-Labour",$C50="Labour-related"),IF(Inputs!$GT50=$F$1,Inputs!GQ50,$F50*N(CX50)),$F50*N(CX50)*avg_hrs)</f>
        <v>0</v>
      </c>
      <c r="GR50" s="232">
        <f>IF(OR($C50="Non-Labour",$C50="Labour-related"),IF(Inputs!$GT50=$F$1,Inputs!GR50,$F50*N(CY50)),$F50*N(CY50)*avg_hrs)</f>
        <v>0</v>
      </c>
      <c r="GT50" s="120" t="s">
        <v>207</v>
      </c>
      <c r="GU50" s="272"/>
      <c r="GV50" s="272"/>
      <c r="GW50" s="272"/>
      <c r="GX50" s="232">
        <f t="shared" si="9"/>
        <v>0</v>
      </c>
      <c r="GY50" s="232">
        <f t="shared" si="9"/>
        <v>0</v>
      </c>
      <c r="GZ50" s="232">
        <f t="shared" si="9"/>
        <v>321789.19774170785</v>
      </c>
      <c r="HA50" s="232">
        <f t="shared" si="6"/>
        <v>64357.839548341552</v>
      </c>
      <c r="HB50" s="232">
        <f t="shared" si="10"/>
        <v>0</v>
      </c>
      <c r="HC50" s="232">
        <f t="shared" si="10"/>
        <v>0</v>
      </c>
      <c r="HD50" s="232">
        <f t="shared" si="10"/>
        <v>0</v>
      </c>
      <c r="HE50" s="232">
        <f t="shared" si="10"/>
        <v>0</v>
      </c>
      <c r="HF50" s="232">
        <f t="shared" si="5"/>
        <v>386147.03729004937</v>
      </c>
    </row>
    <row r="51" spans="1:214" x14ac:dyDescent="0.2">
      <c r="A51" s="120" t="str">
        <f>Inputs!A51</f>
        <v>Network Operations</v>
      </c>
      <c r="B51" s="332" t="str">
        <f>Inputs!B51</f>
        <v>c-i-c</v>
      </c>
      <c r="C51" s="120" t="str">
        <f>Inputs!C51</f>
        <v>Contracted Labour</v>
      </c>
      <c r="D51" s="120" t="str">
        <f>Inputs!D51</f>
        <v>Outage Management</v>
      </c>
      <c r="E51" s="332" t="str">
        <f>Inputs!E51</f>
        <v>c-i-c</v>
      </c>
      <c r="F51" s="259">
        <f>IF(Inputs!$GT51=$F$1,Inputs!F51,
CHOOSE(MATCH(Inputs!$GT51,'Key assumptions'!$E$117:$E$119,0),'Key assumptions'!$H$117,'Key assumptions'!$H$118,'Key assumptions'!$H$119)*Inputs!F51)</f>
        <v>195.6201907033639</v>
      </c>
      <c r="G51" s="259">
        <f>IF(Inputs!$GT51=$F$1,Inputs!G51,
CHOOSE(MATCH(Inputs!$GT51,'Key assumptions'!$E$117:$E$119,0),'Key assumptions'!$H$117,'Key assumptions'!$H$118,'Key assumptions'!$H$119)*Inputs!G51)</f>
        <v>0</v>
      </c>
      <c r="H51" s="231">
        <f>Inputs!H51</f>
        <v>0</v>
      </c>
      <c r="I51" s="231">
        <f>Inputs!I51</f>
        <v>0</v>
      </c>
      <c r="J51" s="231">
        <f>Inputs!J51</f>
        <v>0</v>
      </c>
      <c r="K51" s="231">
        <f>Inputs!K51</f>
        <v>0</v>
      </c>
      <c r="L51" s="231">
        <f>Inputs!L51</f>
        <v>0</v>
      </c>
      <c r="M51" s="231">
        <f>Inputs!M51</f>
        <v>0</v>
      </c>
      <c r="N51" s="231">
        <f>Inputs!N51</f>
        <v>0</v>
      </c>
      <c r="O51" s="231">
        <f>Inputs!O51</f>
        <v>0</v>
      </c>
      <c r="P51" s="231">
        <f>Inputs!P51</f>
        <v>0</v>
      </c>
      <c r="Q51" s="231">
        <f>Inputs!Q51</f>
        <v>0</v>
      </c>
      <c r="R51" s="231">
        <f>Inputs!R51</f>
        <v>0</v>
      </c>
      <c r="S51" s="231">
        <f>Inputs!S51</f>
        <v>0</v>
      </c>
      <c r="T51" s="231">
        <f>Inputs!T51</f>
        <v>0</v>
      </c>
      <c r="U51" s="231">
        <f>Inputs!U51</f>
        <v>0</v>
      </c>
      <c r="V51" s="231">
        <f>Inputs!V51</f>
        <v>0</v>
      </c>
      <c r="W51" s="231">
        <f>Inputs!W51</f>
        <v>0</v>
      </c>
      <c r="X51" s="231">
        <f>Inputs!X51</f>
        <v>0</v>
      </c>
      <c r="Y51" s="231">
        <f>Inputs!Y51</f>
        <v>0</v>
      </c>
      <c r="Z51" s="231">
        <f>Inputs!Z51</f>
        <v>0</v>
      </c>
      <c r="AA51" s="231">
        <f>Inputs!AA51</f>
        <v>0</v>
      </c>
      <c r="AB51" s="231">
        <f>Inputs!AB51</f>
        <v>0</v>
      </c>
      <c r="AC51" s="231">
        <f>Inputs!AC51</f>
        <v>0</v>
      </c>
      <c r="AD51" s="231">
        <f>Inputs!AD51</f>
        <v>0</v>
      </c>
      <c r="AE51" s="231">
        <f>Inputs!AE51</f>
        <v>0</v>
      </c>
      <c r="AF51" s="231">
        <f>Inputs!AF51</f>
        <v>0.76923076923076927</v>
      </c>
      <c r="AG51" s="231">
        <f>Inputs!AG51</f>
        <v>0.76923076923076927</v>
      </c>
      <c r="AH51" s="231">
        <f>Inputs!AH51</f>
        <v>0.76923076923076927</v>
      </c>
      <c r="AI51" s="231">
        <f>Inputs!AI51</f>
        <v>0.76923076923076927</v>
      </c>
      <c r="AJ51" s="231">
        <f>Inputs!AJ51</f>
        <v>0.76923076923076927</v>
      </c>
      <c r="AK51" s="231">
        <f>Inputs!AK51</f>
        <v>0.76923076923076927</v>
      </c>
      <c r="AL51" s="231">
        <f>Inputs!AL51</f>
        <v>0.76923076923076927</v>
      </c>
      <c r="AM51" s="231">
        <f>Inputs!AM51</f>
        <v>0.76923076923076927</v>
      </c>
      <c r="AN51" s="231">
        <f>Inputs!AN51</f>
        <v>0.76923076923076927</v>
      </c>
      <c r="AO51" s="231">
        <f>Inputs!AO51</f>
        <v>0.76923076923076927</v>
      </c>
      <c r="AP51" s="231">
        <f>Inputs!AP51</f>
        <v>0.76923076923076927</v>
      </c>
      <c r="AQ51" s="231">
        <f>Inputs!AQ51</f>
        <v>0.76923076923076927</v>
      </c>
      <c r="AR51" s="231">
        <f>Inputs!AR51</f>
        <v>0.15384615384615383</v>
      </c>
      <c r="AS51" s="231">
        <f>Inputs!AS51</f>
        <v>0.15384615384615383</v>
      </c>
      <c r="AT51" s="231">
        <f>Inputs!AT51</f>
        <v>0.15384615384615383</v>
      </c>
      <c r="AU51" s="231">
        <f>Inputs!AU51</f>
        <v>0.15384615384615383</v>
      </c>
      <c r="AV51" s="231">
        <f>Inputs!AV51</f>
        <v>0.15384615384615383</v>
      </c>
      <c r="AW51" s="231">
        <f>Inputs!AW51</f>
        <v>0.15384615384615383</v>
      </c>
      <c r="AX51" s="231">
        <f>Inputs!AX51</f>
        <v>0.15384615384615383</v>
      </c>
      <c r="AY51" s="231">
        <f>Inputs!AY51</f>
        <v>0.15384615384615383</v>
      </c>
      <c r="AZ51" s="231">
        <f>Inputs!AZ51</f>
        <v>0.15384615384615383</v>
      </c>
      <c r="BA51" s="231">
        <f>Inputs!BA51</f>
        <v>0.15384615384615383</v>
      </c>
      <c r="BB51" s="231">
        <f>Inputs!BB51</f>
        <v>0.15384615384615383</v>
      </c>
      <c r="BC51" s="231">
        <f>Inputs!BC51</f>
        <v>0.15384615384615383</v>
      </c>
      <c r="BD51" s="231">
        <f>Inputs!BD51</f>
        <v>0</v>
      </c>
      <c r="BE51" s="231">
        <f>Inputs!BE51</f>
        <v>0</v>
      </c>
      <c r="BF51" s="231">
        <f>Inputs!BF51</f>
        <v>0</v>
      </c>
      <c r="BG51" s="231">
        <f>Inputs!BG51</f>
        <v>0</v>
      </c>
      <c r="BH51" s="231">
        <f>Inputs!BH51</f>
        <v>0</v>
      </c>
      <c r="BI51" s="231">
        <f>Inputs!BI51</f>
        <v>0</v>
      </c>
      <c r="BJ51" s="231">
        <f>Inputs!BJ51</f>
        <v>0</v>
      </c>
      <c r="BK51" s="231">
        <f>Inputs!BK51</f>
        <v>0</v>
      </c>
      <c r="BL51" s="231">
        <f>Inputs!BL51</f>
        <v>0</v>
      </c>
      <c r="BM51" s="231">
        <f>Inputs!BM51</f>
        <v>0</v>
      </c>
      <c r="BN51" s="231">
        <f>Inputs!BN51</f>
        <v>0</v>
      </c>
      <c r="BO51" s="231">
        <f>Inputs!BO51</f>
        <v>0</v>
      </c>
      <c r="BP51" s="231">
        <f>Inputs!BP51</f>
        <v>0</v>
      </c>
      <c r="BQ51" s="231">
        <f>Inputs!BQ51</f>
        <v>0</v>
      </c>
      <c r="BR51" s="231">
        <f>Inputs!BR51</f>
        <v>0</v>
      </c>
      <c r="BS51" s="231">
        <f>Inputs!BS51</f>
        <v>0</v>
      </c>
      <c r="BT51" s="231">
        <f>Inputs!BT51</f>
        <v>0</v>
      </c>
      <c r="BU51" s="231">
        <f>Inputs!BU51</f>
        <v>0</v>
      </c>
      <c r="BV51" s="231">
        <f>Inputs!BV51</f>
        <v>0</v>
      </c>
      <c r="BW51" s="231">
        <f>Inputs!BW51</f>
        <v>0</v>
      </c>
      <c r="BX51" s="231">
        <f>Inputs!BX51</f>
        <v>0</v>
      </c>
      <c r="BY51" s="231">
        <f>Inputs!BY51</f>
        <v>0</v>
      </c>
      <c r="BZ51" s="231">
        <f>Inputs!BZ51</f>
        <v>0</v>
      </c>
      <c r="CA51" s="231">
        <f>Inputs!CA51</f>
        <v>0</v>
      </c>
      <c r="CB51" s="231">
        <f>Inputs!CB51</f>
        <v>0</v>
      </c>
      <c r="CC51" s="231">
        <f>Inputs!CC51</f>
        <v>0</v>
      </c>
      <c r="CD51" s="231">
        <f>Inputs!CD51</f>
        <v>0</v>
      </c>
      <c r="CE51" s="231">
        <f>Inputs!CE51</f>
        <v>0</v>
      </c>
      <c r="CF51" s="231">
        <f>Inputs!CF51</f>
        <v>0</v>
      </c>
      <c r="CG51" s="231">
        <f>Inputs!CG51</f>
        <v>0</v>
      </c>
      <c r="CH51" s="231">
        <f>Inputs!CH51</f>
        <v>0</v>
      </c>
      <c r="CI51" s="231">
        <f>Inputs!CI51</f>
        <v>0</v>
      </c>
      <c r="CJ51" s="231">
        <f>Inputs!CJ51</f>
        <v>0</v>
      </c>
      <c r="CK51" s="231">
        <f>Inputs!CK51</f>
        <v>0</v>
      </c>
      <c r="CL51" s="231">
        <f>Inputs!CL51</f>
        <v>0</v>
      </c>
      <c r="CM51" s="231">
        <f>Inputs!CM51</f>
        <v>0</v>
      </c>
      <c r="CN51" s="231">
        <f>Inputs!CN51</f>
        <v>0</v>
      </c>
      <c r="CO51" s="231">
        <f>Inputs!CO51</f>
        <v>0</v>
      </c>
      <c r="CP51" s="231">
        <f>Inputs!CP51</f>
        <v>0</v>
      </c>
      <c r="CQ51" s="231">
        <f>Inputs!CQ51</f>
        <v>0</v>
      </c>
      <c r="CR51" s="231">
        <f>Inputs!CR51</f>
        <v>0</v>
      </c>
      <c r="CS51" s="231">
        <f>Inputs!CS51</f>
        <v>0</v>
      </c>
      <c r="CT51" s="231">
        <f>Inputs!CT51</f>
        <v>0</v>
      </c>
      <c r="CU51" s="231">
        <f>Inputs!CU51</f>
        <v>0</v>
      </c>
      <c r="CV51" s="231">
        <f>Inputs!CV51</f>
        <v>0</v>
      </c>
      <c r="CW51" s="231">
        <f>Inputs!CW51</f>
        <v>0</v>
      </c>
      <c r="CX51" s="231">
        <f>Inputs!CX51</f>
        <v>0</v>
      </c>
      <c r="CY51" s="231">
        <f>Inputs!CY51</f>
        <v>0</v>
      </c>
      <c r="DA51" s="232">
        <f>IF(OR($C51="Non-Labour",$C51="Labour-related"),IF(Inputs!$GT51=$F$1,Inputs!DA51,$F51*N(H51)),$F51*N(H51)*avg_hrs)</f>
        <v>0</v>
      </c>
      <c r="DB51" s="232">
        <f>IF(OR($C51="Non-Labour",$C51="Labour-related"),IF(Inputs!$GT51=$F$1,Inputs!DB51,$F51*N(I51)),$F51*N(I51)*avg_hrs)</f>
        <v>0</v>
      </c>
      <c r="DC51" s="232">
        <f>IF(OR($C51="Non-Labour",$C51="Labour-related"),IF(Inputs!$GT51=$F$1,Inputs!DC51,$F51*N(J51)),$F51*N(J51)*avg_hrs)</f>
        <v>0</v>
      </c>
      <c r="DD51" s="232">
        <f>IF(OR($C51="Non-Labour",$C51="Labour-related"),IF(Inputs!$GT51=$F$1,Inputs!DD51,$F51*N(K51)),$F51*N(K51)*avg_hrs)</f>
        <v>0</v>
      </c>
      <c r="DE51" s="232">
        <f>IF(OR($C51="Non-Labour",$C51="Labour-related"),IF(Inputs!$GT51=$F$1,Inputs!DE51,$F51*N(L51)),$F51*N(L51)*avg_hrs)</f>
        <v>0</v>
      </c>
      <c r="DF51" s="232">
        <f>IF(OR($C51="Non-Labour",$C51="Labour-related"),IF(Inputs!$GT51=$F$1,Inputs!DF51,$F51*N(M51)),$F51*N(M51)*avg_hrs)</f>
        <v>0</v>
      </c>
      <c r="DG51" s="232">
        <f>IF(OR($C51="Non-Labour",$C51="Labour-related"),IF(Inputs!$GT51=$F$1,Inputs!DG51,$F51*N(N51)),$F51*N(N51)*avg_hrs)</f>
        <v>0</v>
      </c>
      <c r="DH51" s="232">
        <f>IF(OR($C51="Non-Labour",$C51="Labour-related"),IF(Inputs!$GT51=$F$1,Inputs!DH51,$F51*N(O51)),$F51*N(O51)*avg_hrs)</f>
        <v>0</v>
      </c>
      <c r="DI51" s="232">
        <f>IF(OR($C51="Non-Labour",$C51="Labour-related"),IF(Inputs!$GT51=$F$1,Inputs!DI51,$F51*N(P51)),$F51*N(P51)*avg_hrs)</f>
        <v>0</v>
      </c>
      <c r="DJ51" s="232">
        <f>IF(OR($C51="Non-Labour",$C51="Labour-related"),IF(Inputs!$GT51=$F$1,Inputs!DJ51,$F51*N(Q51)),$F51*N(Q51)*avg_hrs)</f>
        <v>0</v>
      </c>
      <c r="DK51" s="232">
        <f>IF(OR($C51="Non-Labour",$C51="Labour-related"),IF(Inputs!$GT51=$F$1,Inputs!DK51,$F51*N(R51)),$F51*N(R51)*avg_hrs)</f>
        <v>0</v>
      </c>
      <c r="DL51" s="232">
        <f>IF(OR($C51="Non-Labour",$C51="Labour-related"),IF(Inputs!$GT51=$F$1,Inputs!DL51,$F51*N(S51)),$F51*N(S51)*avg_hrs)</f>
        <v>0</v>
      </c>
      <c r="DM51" s="232">
        <f>IF(OR($C51="Non-Labour",$C51="Labour-related"),IF(Inputs!$GT51=$F$1,Inputs!DM51,$F51*N(T51)),$F51*N(T51)*avg_hrs)</f>
        <v>0</v>
      </c>
      <c r="DN51" s="232">
        <f>IF(OR($C51="Non-Labour",$C51="Labour-related"),IF(Inputs!$GT51=$F$1,Inputs!DN51,$F51*N(U51)),$F51*N(U51)*avg_hrs)</f>
        <v>0</v>
      </c>
      <c r="DO51" s="232">
        <f>IF(OR($C51="Non-Labour",$C51="Labour-related"),IF(Inputs!$GT51=$F$1,Inputs!DO51,$F51*N(V51)),$F51*N(V51)*avg_hrs)</f>
        <v>0</v>
      </c>
      <c r="DP51" s="232">
        <f>IF(OR($C51="Non-Labour",$C51="Labour-related"),IF(Inputs!$GT51=$F$1,Inputs!DP51,$F51*N(W51)),$F51*N(W51)*avg_hrs)</f>
        <v>0</v>
      </c>
      <c r="DQ51" s="232">
        <f>IF(OR($C51="Non-Labour",$C51="Labour-related"),IF(Inputs!$GT51=$F$1,Inputs!DQ51,$F51*N(X51)),$F51*N(X51)*avg_hrs)</f>
        <v>0</v>
      </c>
      <c r="DR51" s="232">
        <f>IF(OR($C51="Non-Labour",$C51="Labour-related"),IF(Inputs!$GT51=$F$1,Inputs!DR51,$F51*N(Y51)),$F51*N(Y51)*avg_hrs)</f>
        <v>0</v>
      </c>
      <c r="DS51" s="232">
        <f>IF(OR($C51="Non-Labour",$C51="Labour-related"),IF(Inputs!$GT51=$F$1,Inputs!DS51,$F51*N(Z51)),$F51*N(Z51)*avg_hrs)</f>
        <v>0</v>
      </c>
      <c r="DT51" s="232">
        <f>IF(OR($C51="Non-Labour",$C51="Labour-related"),IF(Inputs!$GT51=$F$1,Inputs!DT51,$F51*N(AA51)),$F51*N(AA51)*avg_hrs)</f>
        <v>0</v>
      </c>
      <c r="DU51" s="232">
        <f>IF(OR($C51="Non-Labour",$C51="Labour-related"),IF(Inputs!$GT51=$F$1,Inputs!DU51,$F51*N(AB51)),$F51*N(AB51)*avg_hrs)</f>
        <v>0</v>
      </c>
      <c r="DV51" s="232">
        <f>IF(OR($C51="Non-Labour",$C51="Labour-related"),IF(Inputs!$GT51=$F$1,Inputs!DV51,$F51*N(AC51)),$F51*N(AC51)*avg_hrs)</f>
        <v>0</v>
      </c>
      <c r="DW51" s="232">
        <f>IF(OR($C51="Non-Labour",$C51="Labour-related"),IF(Inputs!$GT51=$F$1,Inputs!DW51,$F51*N(AD51)),$F51*N(AD51)*avg_hrs)</f>
        <v>0</v>
      </c>
      <c r="DX51" s="232">
        <f>IF(OR($C51="Non-Labour",$C51="Labour-related"),IF(Inputs!$GT51=$F$1,Inputs!DX51,$F51*N(AE51)),$F51*N(AE51)*avg_hrs)</f>
        <v>0</v>
      </c>
      <c r="DY51" s="232">
        <f>IF(OR($C51="Non-Labour",$C51="Labour-related"),IF(Inputs!$GT51=$F$1,Inputs!DY51,$F51*N(AF51)),$F51*N(AF51)*avg_hrs)</f>
        <v>22571.56046577276</v>
      </c>
      <c r="DZ51" s="232">
        <f>IF(OR($C51="Non-Labour",$C51="Labour-related"),IF(Inputs!$GT51=$F$1,Inputs!DZ51,$F51*N(AG51)),$F51*N(AG51)*avg_hrs)</f>
        <v>22571.56046577276</v>
      </c>
      <c r="EA51" s="232">
        <f>IF(OR($C51="Non-Labour",$C51="Labour-related"),IF(Inputs!$GT51=$F$1,Inputs!EA51,$F51*N(AH51)),$F51*N(AH51)*avg_hrs)</f>
        <v>22571.56046577276</v>
      </c>
      <c r="EB51" s="232">
        <f>IF(OR($C51="Non-Labour",$C51="Labour-related"),IF(Inputs!$GT51=$F$1,Inputs!EB51,$F51*N(AI51)),$F51*N(AI51)*avg_hrs)</f>
        <v>22571.56046577276</v>
      </c>
      <c r="EC51" s="232">
        <f>IF(OR($C51="Non-Labour",$C51="Labour-related"),IF(Inputs!$GT51=$F$1,Inputs!EC51,$F51*N(AJ51)),$F51*N(AJ51)*avg_hrs)</f>
        <v>22571.56046577276</v>
      </c>
      <c r="ED51" s="232">
        <f>IF(OR($C51="Non-Labour",$C51="Labour-related"),IF(Inputs!$GT51=$F$1,Inputs!ED51,$F51*N(AK51)),$F51*N(AK51)*avg_hrs)</f>
        <v>22571.56046577276</v>
      </c>
      <c r="EE51" s="232">
        <f>IF(OR($C51="Non-Labour",$C51="Labour-related"),IF(Inputs!$GT51=$F$1,Inputs!EE51,$F51*N(AL51)),$F51*N(AL51)*avg_hrs)</f>
        <v>22571.56046577276</v>
      </c>
      <c r="EF51" s="232">
        <f>IF(OR($C51="Non-Labour",$C51="Labour-related"),IF(Inputs!$GT51=$F$1,Inputs!EF51,$F51*N(AM51)),$F51*N(AM51)*avg_hrs)</f>
        <v>22571.56046577276</v>
      </c>
      <c r="EG51" s="232">
        <f>IF(OR($C51="Non-Labour",$C51="Labour-related"),IF(Inputs!$GT51=$F$1,Inputs!EG51,$F51*N(AN51)),$F51*N(AN51)*avg_hrs)</f>
        <v>22571.56046577276</v>
      </c>
      <c r="EH51" s="232">
        <f>IF(OR($C51="Non-Labour",$C51="Labour-related"),IF(Inputs!$GT51=$F$1,Inputs!EH51,$F51*N(AO51)),$F51*N(AO51)*avg_hrs)</f>
        <v>22571.56046577276</v>
      </c>
      <c r="EI51" s="232">
        <f>IF(OR($C51="Non-Labour",$C51="Labour-related"),IF(Inputs!$GT51=$F$1,Inputs!EI51,$F51*N(AP51)),$F51*N(AP51)*avg_hrs)</f>
        <v>22571.56046577276</v>
      </c>
      <c r="EJ51" s="232">
        <f>IF(OR($C51="Non-Labour",$C51="Labour-related"),IF(Inputs!$GT51=$F$1,Inputs!EJ51,$F51*N(AQ51)),$F51*N(AQ51)*avg_hrs)</f>
        <v>22571.56046577276</v>
      </c>
      <c r="EK51" s="232">
        <f>IF(OR($C51="Non-Labour",$C51="Labour-related"),IF(Inputs!$GT51=$F$1,Inputs!EK51,$F51*N(AR51)),$F51*N(AR51)*avg_hrs)</f>
        <v>4514.3120931545509</v>
      </c>
      <c r="EL51" s="232">
        <f>IF(OR($C51="Non-Labour",$C51="Labour-related"),IF(Inputs!$GT51=$F$1,Inputs!EL51,$F51*N(AS51)),$F51*N(AS51)*avg_hrs)</f>
        <v>4514.3120931545509</v>
      </c>
      <c r="EM51" s="232">
        <f>IF(OR($C51="Non-Labour",$C51="Labour-related"),IF(Inputs!$GT51=$F$1,Inputs!EM51,$F51*N(AT51)),$F51*N(AT51)*avg_hrs)</f>
        <v>4514.3120931545509</v>
      </c>
      <c r="EN51" s="232">
        <f>IF(OR($C51="Non-Labour",$C51="Labour-related"),IF(Inputs!$GT51=$F$1,Inputs!EN51,$F51*N(AU51)),$F51*N(AU51)*avg_hrs)</f>
        <v>4514.3120931545509</v>
      </c>
      <c r="EO51" s="232">
        <f>IF(OR($C51="Non-Labour",$C51="Labour-related"),IF(Inputs!$GT51=$F$1,Inputs!EO51,$F51*N(AV51)),$F51*N(AV51)*avg_hrs)</f>
        <v>4514.3120931545509</v>
      </c>
      <c r="EP51" s="232">
        <f>IF(OR($C51="Non-Labour",$C51="Labour-related"),IF(Inputs!$GT51=$F$1,Inputs!EP51,$F51*N(AW51)),$F51*N(AW51)*avg_hrs)</f>
        <v>4514.3120931545509</v>
      </c>
      <c r="EQ51" s="232">
        <f>IF(OR($C51="Non-Labour",$C51="Labour-related"),IF(Inputs!$GT51=$F$1,Inputs!EQ51,$F51*N(AX51)),$F51*N(AX51)*avg_hrs)</f>
        <v>4514.3120931545509</v>
      </c>
      <c r="ER51" s="232">
        <f>IF(OR($C51="Non-Labour",$C51="Labour-related"),IF(Inputs!$GT51=$F$1,Inputs!ER51,$F51*N(AY51)),$F51*N(AY51)*avg_hrs)</f>
        <v>4514.3120931545509</v>
      </c>
      <c r="ES51" s="232">
        <f>IF(OR($C51="Non-Labour",$C51="Labour-related"),IF(Inputs!$GT51=$F$1,Inputs!ES51,$F51*N(AZ51)),$F51*N(AZ51)*avg_hrs)</f>
        <v>4514.3120931545509</v>
      </c>
      <c r="ET51" s="232">
        <f>IF(OR($C51="Non-Labour",$C51="Labour-related"),IF(Inputs!$GT51=$F$1,Inputs!ET51,$F51*N(BA51)),$F51*N(BA51)*avg_hrs)</f>
        <v>4514.3120931545509</v>
      </c>
      <c r="EU51" s="232">
        <f>IF(OR($C51="Non-Labour",$C51="Labour-related"),IF(Inputs!$GT51=$F$1,Inputs!EU51,$F51*N(BB51)),$F51*N(BB51)*avg_hrs)</f>
        <v>4514.3120931545509</v>
      </c>
      <c r="EV51" s="232">
        <f>IF(OR($C51="Non-Labour",$C51="Labour-related"),IF(Inputs!$GT51=$F$1,Inputs!EV51,$F51*N(BC51)),$F51*N(BC51)*avg_hrs)</f>
        <v>4514.3120931545509</v>
      </c>
      <c r="EW51" s="232">
        <f>IF(OR($C51="Non-Labour",$C51="Labour-related"),IF(Inputs!$GT51=$F$1,Inputs!EW51,$F51*N(BD51)),$F51*N(BD51)*avg_hrs)</f>
        <v>0</v>
      </c>
      <c r="EX51" s="232">
        <f>IF(OR($C51="Non-Labour",$C51="Labour-related"),IF(Inputs!$GT51=$F$1,Inputs!EX51,$F51*N(BE51)),$F51*N(BE51)*avg_hrs)</f>
        <v>0</v>
      </c>
      <c r="EY51" s="232">
        <f>IF(OR($C51="Non-Labour",$C51="Labour-related"),IF(Inputs!$GT51=$F$1,Inputs!EY51,$F51*N(BF51)),$F51*N(BF51)*avg_hrs)</f>
        <v>0</v>
      </c>
      <c r="EZ51" s="232">
        <f>IF(OR($C51="Non-Labour",$C51="Labour-related"),IF(Inputs!$GT51=$F$1,Inputs!EZ51,$F51*N(BG51)),$F51*N(BG51)*avg_hrs)</f>
        <v>0</v>
      </c>
      <c r="FA51" s="232">
        <f>IF(OR($C51="Non-Labour",$C51="Labour-related"),IF(Inputs!$GT51=$F$1,Inputs!FA51,$F51*N(BH51)),$F51*N(BH51)*avg_hrs)</f>
        <v>0</v>
      </c>
      <c r="FB51" s="232">
        <f>IF(OR($C51="Non-Labour",$C51="Labour-related"),IF(Inputs!$GT51=$F$1,Inputs!FB51,$F51*N(BI51)),$F51*N(BI51)*avg_hrs)</f>
        <v>0</v>
      </c>
      <c r="FC51" s="232">
        <f>IF(OR($C51="Non-Labour",$C51="Labour-related"),IF(Inputs!$GT51=$F$1,Inputs!FC51,$F51*N(BJ51)),$F51*N(BJ51)*avg_hrs)</f>
        <v>0</v>
      </c>
      <c r="FD51" s="232">
        <f>IF(OR($C51="Non-Labour",$C51="Labour-related"),IF(Inputs!$GT51=$F$1,Inputs!FD51,$F51*N(BK51)),$F51*N(BK51)*avg_hrs)</f>
        <v>0</v>
      </c>
      <c r="FE51" s="232">
        <f>IF(OR($C51="Non-Labour",$C51="Labour-related"),IF(Inputs!$GT51=$F$1,Inputs!FE51,$F51*N(BL51)),$F51*N(BL51)*avg_hrs)</f>
        <v>0</v>
      </c>
      <c r="FF51" s="232">
        <f>IF(OR($C51="Non-Labour",$C51="Labour-related"),IF(Inputs!$GT51=$F$1,Inputs!FF51,$F51*N(BM51)),$F51*N(BM51)*avg_hrs)</f>
        <v>0</v>
      </c>
      <c r="FG51" s="232">
        <f>IF(OR($C51="Non-Labour",$C51="Labour-related"),IF(Inputs!$GT51=$F$1,Inputs!FG51,$F51*N(BN51)),$F51*N(BN51)*avg_hrs)</f>
        <v>0</v>
      </c>
      <c r="FH51" s="232">
        <f>IF(OR($C51="Non-Labour",$C51="Labour-related"),IF(Inputs!$GT51=$F$1,Inputs!FH51,$F51*N(BO51)),$F51*N(BO51)*avg_hrs)</f>
        <v>0</v>
      </c>
      <c r="FI51" s="232">
        <f>IF(OR($C51="Non-Labour",$C51="Labour-related"),IF(Inputs!$GT51=$F$1,Inputs!FI51,$F51*N(BP51)),$F51*N(BP51)*avg_hrs)</f>
        <v>0</v>
      </c>
      <c r="FJ51" s="232">
        <f>IF(OR($C51="Non-Labour",$C51="Labour-related"),IF(Inputs!$GT51=$F$1,Inputs!FJ51,$F51*N(BQ51)),$F51*N(BQ51)*avg_hrs)</f>
        <v>0</v>
      </c>
      <c r="FK51" s="232">
        <f>IF(OR($C51="Non-Labour",$C51="Labour-related"),IF(Inputs!$GT51=$F$1,Inputs!FK51,$F51*N(BR51)),$F51*N(BR51)*avg_hrs)</f>
        <v>0</v>
      </c>
      <c r="FL51" s="232">
        <f>IF(OR($C51="Non-Labour",$C51="Labour-related"),IF(Inputs!$GT51=$F$1,Inputs!FL51,$F51*N(BS51)),$F51*N(BS51)*avg_hrs)</f>
        <v>0</v>
      </c>
      <c r="FM51" s="232">
        <f>IF(OR($C51="Non-Labour",$C51="Labour-related"),IF(Inputs!$GT51=$F$1,Inputs!FM51,$F51*N(BT51)),$F51*N(BT51)*avg_hrs)</f>
        <v>0</v>
      </c>
      <c r="FN51" s="232">
        <f>IF(OR($C51="Non-Labour",$C51="Labour-related"),IF(Inputs!$GT51=$F$1,Inputs!FN51,$F51*N(BU51)),$F51*N(BU51)*avg_hrs)</f>
        <v>0</v>
      </c>
      <c r="FO51" s="232">
        <f>IF(OR($C51="Non-Labour",$C51="Labour-related"),IF(Inputs!$GT51=$F$1,Inputs!FO51,$F51*N(BV51)),$F51*N(BV51)*avg_hrs)</f>
        <v>0</v>
      </c>
      <c r="FP51" s="232">
        <f>IF(OR($C51="Non-Labour",$C51="Labour-related"),IF(Inputs!$GT51=$F$1,Inputs!FP51,$F51*N(BW51)),$F51*N(BW51)*avg_hrs)</f>
        <v>0</v>
      </c>
      <c r="FQ51" s="232">
        <f>IF(OR($C51="Non-Labour",$C51="Labour-related"),IF(Inputs!$GT51=$F$1,Inputs!FQ51,$F51*N(BX51)),$F51*N(BX51)*avg_hrs)</f>
        <v>0</v>
      </c>
      <c r="FR51" s="232">
        <f>IF(OR($C51="Non-Labour",$C51="Labour-related"),IF(Inputs!$GT51=$F$1,Inputs!FR51,$F51*N(BY51)),$F51*N(BY51)*avg_hrs)</f>
        <v>0</v>
      </c>
      <c r="FS51" s="232">
        <f>IF(OR($C51="Non-Labour",$C51="Labour-related"),IF(Inputs!$GT51=$F$1,Inputs!FS51,$F51*N(BZ51)),$F51*N(BZ51)*avg_hrs)</f>
        <v>0</v>
      </c>
      <c r="FT51" s="232">
        <f>IF(OR($C51="Non-Labour",$C51="Labour-related"),IF(Inputs!$GT51=$F$1,Inputs!FT51,$F51*N(CA51)),$F51*N(CA51)*avg_hrs)</f>
        <v>0</v>
      </c>
      <c r="FU51" s="232">
        <f>IF(OR($C51="Non-Labour",$C51="Labour-related"),IF(Inputs!$GT51=$F$1,Inputs!FU51,$F51*N(CB51)),$F51*N(CB51)*avg_hrs)</f>
        <v>0</v>
      </c>
      <c r="FV51" s="232">
        <f>IF(OR($C51="Non-Labour",$C51="Labour-related"),IF(Inputs!$GT51=$F$1,Inputs!FV51,$F51*N(CC51)),$F51*N(CC51)*avg_hrs)</f>
        <v>0</v>
      </c>
      <c r="FW51" s="232">
        <f>IF(OR($C51="Non-Labour",$C51="Labour-related"),IF(Inputs!$GT51=$F$1,Inputs!FW51,$F51*N(CD51)),$F51*N(CD51)*avg_hrs)</f>
        <v>0</v>
      </c>
      <c r="FX51" s="232">
        <f>IF(OR($C51="Non-Labour",$C51="Labour-related"),IF(Inputs!$GT51=$F$1,Inputs!FX51,$F51*N(CE51)),$F51*N(CE51)*avg_hrs)</f>
        <v>0</v>
      </c>
      <c r="FY51" s="232">
        <f>IF(OR($C51="Non-Labour",$C51="Labour-related"),IF(Inputs!$GT51=$F$1,Inputs!FY51,$F51*N(CF51)),$F51*N(CF51)*avg_hrs)</f>
        <v>0</v>
      </c>
      <c r="FZ51" s="232">
        <f>IF(OR($C51="Non-Labour",$C51="Labour-related"),IF(Inputs!$GT51=$F$1,Inputs!FZ51,$F51*N(CG51)),$F51*N(CG51)*avg_hrs)</f>
        <v>0</v>
      </c>
      <c r="GA51" s="232">
        <f>IF(OR($C51="Non-Labour",$C51="Labour-related"),IF(Inputs!$GT51=$F$1,Inputs!GA51,$F51*N(CH51)),$F51*N(CH51)*avg_hrs)</f>
        <v>0</v>
      </c>
      <c r="GB51" s="232">
        <f>IF(OR($C51="Non-Labour",$C51="Labour-related"),IF(Inputs!$GT51=$F$1,Inputs!GB51,$F51*N(CI51)),$F51*N(CI51)*avg_hrs)</f>
        <v>0</v>
      </c>
      <c r="GC51" s="232">
        <f>IF(OR($C51="Non-Labour",$C51="Labour-related"),IF(Inputs!$GT51=$F$1,Inputs!GC51,$F51*N(CJ51)),$F51*N(CJ51)*avg_hrs)</f>
        <v>0</v>
      </c>
      <c r="GD51" s="232">
        <f>IF(OR($C51="Non-Labour",$C51="Labour-related"),IF(Inputs!$GT51=$F$1,Inputs!GD51,$F51*N(CK51)),$F51*N(CK51)*avg_hrs)</f>
        <v>0</v>
      </c>
      <c r="GE51" s="232">
        <f>IF(OR($C51="Non-Labour",$C51="Labour-related"),IF(Inputs!$GT51=$F$1,Inputs!GE51,$F51*N(CL51)),$F51*N(CL51)*avg_hrs)</f>
        <v>0</v>
      </c>
      <c r="GF51" s="232">
        <f>IF(OR($C51="Non-Labour",$C51="Labour-related"),IF(Inputs!$GT51=$F$1,Inputs!GF51,$F51*N(CM51)),$F51*N(CM51)*avg_hrs)</f>
        <v>0</v>
      </c>
      <c r="GG51" s="232">
        <f>IF(OR($C51="Non-Labour",$C51="Labour-related"),IF(Inputs!$GT51=$F$1,Inputs!GG51,$F51*N(CN51)),$F51*N(CN51)*avg_hrs)</f>
        <v>0</v>
      </c>
      <c r="GH51" s="232">
        <f>IF(OR($C51="Non-Labour",$C51="Labour-related"),IF(Inputs!$GT51=$F$1,Inputs!GH51,$F51*N(CO51)),$F51*N(CO51)*avg_hrs)</f>
        <v>0</v>
      </c>
      <c r="GI51" s="232">
        <f>IF(OR($C51="Non-Labour",$C51="Labour-related"),IF(Inputs!$GT51=$F$1,Inputs!GI51,$F51*N(CP51)),$F51*N(CP51)*avg_hrs)</f>
        <v>0</v>
      </c>
      <c r="GJ51" s="232">
        <f>IF(OR($C51="Non-Labour",$C51="Labour-related"),IF(Inputs!$GT51=$F$1,Inputs!GJ51,$F51*N(CQ51)),$F51*N(CQ51)*avg_hrs)</f>
        <v>0</v>
      </c>
      <c r="GK51" s="232">
        <f>IF(OR($C51="Non-Labour",$C51="Labour-related"),IF(Inputs!$GT51=$F$1,Inputs!GK51,$F51*N(CR51)),$F51*N(CR51)*avg_hrs)</f>
        <v>0</v>
      </c>
      <c r="GL51" s="232">
        <f>IF(OR($C51="Non-Labour",$C51="Labour-related"),IF(Inputs!$GT51=$F$1,Inputs!GL51,$F51*N(CS51)),$F51*N(CS51)*avg_hrs)</f>
        <v>0</v>
      </c>
      <c r="GM51" s="232">
        <f>IF(OR($C51="Non-Labour",$C51="Labour-related"),IF(Inputs!$GT51=$F$1,Inputs!GM51,$F51*N(CT51)),$F51*N(CT51)*avg_hrs)</f>
        <v>0</v>
      </c>
      <c r="GN51" s="232">
        <f>IF(OR($C51="Non-Labour",$C51="Labour-related"),IF(Inputs!$GT51=$F$1,Inputs!GN51,$F51*N(CU51)),$F51*N(CU51)*avg_hrs)</f>
        <v>0</v>
      </c>
      <c r="GO51" s="232">
        <f>IF(OR($C51="Non-Labour",$C51="Labour-related"),IF(Inputs!$GT51=$F$1,Inputs!GO51,$F51*N(CV51)),$F51*N(CV51)*avg_hrs)</f>
        <v>0</v>
      </c>
      <c r="GP51" s="232">
        <f>IF(OR($C51="Non-Labour",$C51="Labour-related"),IF(Inputs!$GT51=$F$1,Inputs!GP51,$F51*N(CW51)),$F51*N(CW51)*avg_hrs)</f>
        <v>0</v>
      </c>
      <c r="GQ51" s="232">
        <f>IF(OR($C51="Non-Labour",$C51="Labour-related"),IF(Inputs!$GT51=$F$1,Inputs!GQ51,$F51*N(CX51)),$F51*N(CX51)*avg_hrs)</f>
        <v>0</v>
      </c>
      <c r="GR51" s="232">
        <f>IF(OR($C51="Non-Labour",$C51="Labour-related"),IF(Inputs!$GT51=$F$1,Inputs!GR51,$F51*N(CY51)),$F51*N(CY51)*avg_hrs)</f>
        <v>0</v>
      </c>
      <c r="GT51" s="120" t="s">
        <v>207</v>
      </c>
      <c r="GU51" s="272"/>
      <c r="GV51" s="272"/>
      <c r="GW51" s="272"/>
      <c r="GX51" s="232">
        <f t="shared" si="9"/>
        <v>0</v>
      </c>
      <c r="GY51" s="232">
        <f t="shared" si="9"/>
        <v>0</v>
      </c>
      <c r="GZ51" s="232">
        <f t="shared" si="9"/>
        <v>270858.72558927309</v>
      </c>
      <c r="HA51" s="232">
        <f t="shared" si="6"/>
        <v>54171.745117854596</v>
      </c>
      <c r="HB51" s="232">
        <f t="shared" si="10"/>
        <v>0</v>
      </c>
      <c r="HC51" s="232">
        <f t="shared" si="10"/>
        <v>0</v>
      </c>
      <c r="HD51" s="232">
        <f t="shared" si="10"/>
        <v>0</v>
      </c>
      <c r="HE51" s="232">
        <f t="shared" si="10"/>
        <v>0</v>
      </c>
      <c r="HF51" s="232">
        <f t="shared" si="5"/>
        <v>325030.47070712771</v>
      </c>
    </row>
    <row r="52" spans="1:214" hidden="1" x14ac:dyDescent="0.2">
      <c r="A52" s="120" t="str">
        <f>Inputs!A52</f>
        <v>IT</v>
      </c>
      <c r="B52" s="120" t="str">
        <f>Inputs!B52</f>
        <v>Data Architect</v>
      </c>
      <c r="C52" s="120" t="str">
        <f>Inputs!C52</f>
        <v>Internal Labour</v>
      </c>
      <c r="D52" s="120" t="str">
        <f>Inputs!D52</f>
        <v>Data Management</v>
      </c>
      <c r="E52" s="120" t="str">
        <f>Inputs!E52</f>
        <v>IT Support Analyst - Senior (IT Service Mgmt)</v>
      </c>
      <c r="F52" s="259">
        <f>IF(Inputs!$GT52=$F$1,Inputs!F52,
CHOOSE(MATCH(Inputs!$GT52,'Key assumptions'!$E$117:$E$119,0),'Key assumptions'!$H$117,'Key assumptions'!$H$118,'Key assumptions'!$H$119)*Inputs!F52)</f>
        <v>275.33303021406721</v>
      </c>
      <c r="G52" s="259">
        <f>IF(Inputs!$GT52=$F$1,Inputs!G52,
CHOOSE(MATCH(Inputs!$GT52,'Key assumptions'!$E$117:$E$119,0),'Key assumptions'!$H$117,'Key assumptions'!$H$118,'Key assumptions'!$H$119)*Inputs!G52)</f>
        <v>0</v>
      </c>
      <c r="H52" s="231">
        <f>Inputs!H52</f>
        <v>0</v>
      </c>
      <c r="I52" s="231">
        <f>Inputs!I52</f>
        <v>0</v>
      </c>
      <c r="J52" s="231">
        <f>Inputs!J52</f>
        <v>0</v>
      </c>
      <c r="K52" s="231">
        <f>Inputs!K52</f>
        <v>0</v>
      </c>
      <c r="L52" s="231">
        <f>Inputs!L52</f>
        <v>0</v>
      </c>
      <c r="M52" s="231">
        <f>Inputs!M52</f>
        <v>0</v>
      </c>
      <c r="N52" s="231">
        <f>Inputs!N52</f>
        <v>0</v>
      </c>
      <c r="O52" s="231">
        <f>Inputs!O52</f>
        <v>0</v>
      </c>
      <c r="P52" s="231">
        <f>Inputs!P52</f>
        <v>0</v>
      </c>
      <c r="Q52" s="231">
        <f>Inputs!Q52</f>
        <v>0</v>
      </c>
      <c r="R52" s="231">
        <f>Inputs!R52</f>
        <v>0</v>
      </c>
      <c r="S52" s="231">
        <f>Inputs!S52</f>
        <v>0</v>
      </c>
      <c r="T52" s="231">
        <f>Inputs!T52</f>
        <v>7.6923076923076927E-2</v>
      </c>
      <c r="U52" s="231">
        <f>Inputs!U52</f>
        <v>7.6923076923076927E-2</v>
      </c>
      <c r="V52" s="231">
        <f>Inputs!V52</f>
        <v>7.6923076923076927E-2</v>
      </c>
      <c r="W52" s="231">
        <f>Inputs!W52</f>
        <v>7.6923076923076927E-2</v>
      </c>
      <c r="X52" s="231">
        <f>Inputs!X52</f>
        <v>7.6923076923076927E-2</v>
      </c>
      <c r="Y52" s="231">
        <f>Inputs!Y52</f>
        <v>7.6923076923076927E-2</v>
      </c>
      <c r="Z52" s="231">
        <f>Inputs!Z52</f>
        <v>7.6923076923076927E-2</v>
      </c>
      <c r="AA52" s="231">
        <f>Inputs!AA52</f>
        <v>7.6923076923076927E-2</v>
      </c>
      <c r="AB52" s="231">
        <f>Inputs!AB52</f>
        <v>7.6923076923076927E-2</v>
      </c>
      <c r="AC52" s="231">
        <f>Inputs!AC52</f>
        <v>7.6923076923076927E-2</v>
      </c>
      <c r="AD52" s="231">
        <f>Inputs!AD52</f>
        <v>7.6923076923076927E-2</v>
      </c>
      <c r="AE52" s="231">
        <f>Inputs!AE52</f>
        <v>7.6923076923076927E-2</v>
      </c>
      <c r="AF52" s="231">
        <f>Inputs!AF52</f>
        <v>0.49230769230769245</v>
      </c>
      <c r="AG52" s="231">
        <f>Inputs!AG52</f>
        <v>0.49230769230769245</v>
      </c>
      <c r="AH52" s="231">
        <f>Inputs!AH52</f>
        <v>0.49230769230769245</v>
      </c>
      <c r="AI52" s="231">
        <f>Inputs!AI52</f>
        <v>0.49230769230769245</v>
      </c>
      <c r="AJ52" s="231">
        <f>Inputs!AJ52</f>
        <v>0.49230769230769245</v>
      </c>
      <c r="AK52" s="231">
        <f>Inputs!AK52</f>
        <v>0.49230769230769245</v>
      </c>
      <c r="AL52" s="231">
        <f>Inputs!AL52</f>
        <v>0.49230769230769245</v>
      </c>
      <c r="AM52" s="231">
        <f>Inputs!AM52</f>
        <v>0.49230769230769245</v>
      </c>
      <c r="AN52" s="231">
        <f>Inputs!AN52</f>
        <v>0.49230769230769245</v>
      </c>
      <c r="AO52" s="231">
        <f>Inputs!AO52</f>
        <v>0.49230769230769245</v>
      </c>
      <c r="AP52" s="231">
        <f>Inputs!AP52</f>
        <v>0.49230769230769245</v>
      </c>
      <c r="AQ52" s="231">
        <f>Inputs!AQ52</f>
        <v>0.49230769230769245</v>
      </c>
      <c r="AR52" s="231">
        <f>Inputs!AR52</f>
        <v>0.1692307692307693</v>
      </c>
      <c r="AS52" s="231">
        <f>Inputs!AS52</f>
        <v>0.1692307692307693</v>
      </c>
      <c r="AT52" s="231">
        <f>Inputs!AT52</f>
        <v>0.1692307692307693</v>
      </c>
      <c r="AU52" s="231">
        <f>Inputs!AU52</f>
        <v>0.1692307692307693</v>
      </c>
      <c r="AV52" s="231">
        <f>Inputs!AV52</f>
        <v>0.1692307692307693</v>
      </c>
      <c r="AW52" s="231">
        <f>Inputs!AW52</f>
        <v>0.1692307692307693</v>
      </c>
      <c r="AX52" s="231">
        <f>Inputs!AX52</f>
        <v>0.1692307692307693</v>
      </c>
      <c r="AY52" s="231">
        <f>Inputs!AY52</f>
        <v>0.1692307692307693</v>
      </c>
      <c r="AZ52" s="231">
        <f>Inputs!AZ52</f>
        <v>0.1692307692307693</v>
      </c>
      <c r="BA52" s="231">
        <f>Inputs!BA52</f>
        <v>0.1692307692307693</v>
      </c>
      <c r="BB52" s="231">
        <f>Inputs!BB52</f>
        <v>0.1692307692307693</v>
      </c>
      <c r="BC52" s="231">
        <f>Inputs!BC52</f>
        <v>0.1692307692307693</v>
      </c>
      <c r="BD52" s="231">
        <f>Inputs!BD52</f>
        <v>0</v>
      </c>
      <c r="BE52" s="231">
        <f>Inputs!BE52</f>
        <v>0</v>
      </c>
      <c r="BF52" s="231">
        <f>Inputs!BF52</f>
        <v>0</v>
      </c>
      <c r="BG52" s="231">
        <f>Inputs!BG52</f>
        <v>0</v>
      </c>
      <c r="BH52" s="231">
        <f>Inputs!BH52</f>
        <v>0</v>
      </c>
      <c r="BI52" s="231">
        <f>Inputs!BI52</f>
        <v>0</v>
      </c>
      <c r="BJ52" s="231">
        <f>Inputs!BJ52</f>
        <v>0</v>
      </c>
      <c r="BK52" s="231">
        <f>Inputs!BK52</f>
        <v>0</v>
      </c>
      <c r="BL52" s="231">
        <f>Inputs!BL52</f>
        <v>0</v>
      </c>
      <c r="BM52" s="231">
        <f>Inputs!BM52</f>
        <v>0</v>
      </c>
      <c r="BN52" s="231">
        <f>Inputs!BN52</f>
        <v>0</v>
      </c>
      <c r="BO52" s="231">
        <f>Inputs!BO52</f>
        <v>0</v>
      </c>
      <c r="BP52" s="231">
        <f>Inputs!BP52</f>
        <v>0</v>
      </c>
      <c r="BQ52" s="231">
        <f>Inputs!BQ52</f>
        <v>0</v>
      </c>
      <c r="BR52" s="231">
        <f>Inputs!BR52</f>
        <v>0</v>
      </c>
      <c r="BS52" s="231">
        <f>Inputs!BS52</f>
        <v>0</v>
      </c>
      <c r="BT52" s="231">
        <f>Inputs!BT52</f>
        <v>0</v>
      </c>
      <c r="BU52" s="231">
        <f>Inputs!BU52</f>
        <v>0</v>
      </c>
      <c r="BV52" s="231">
        <f>Inputs!BV52</f>
        <v>0</v>
      </c>
      <c r="BW52" s="231">
        <f>Inputs!BW52</f>
        <v>0</v>
      </c>
      <c r="BX52" s="231">
        <f>Inputs!BX52</f>
        <v>0</v>
      </c>
      <c r="BY52" s="231">
        <f>Inputs!BY52</f>
        <v>0</v>
      </c>
      <c r="BZ52" s="231">
        <f>Inputs!BZ52</f>
        <v>0</v>
      </c>
      <c r="CA52" s="231">
        <f>Inputs!CA52</f>
        <v>0</v>
      </c>
      <c r="CB52" s="231">
        <f>Inputs!CB52</f>
        <v>0</v>
      </c>
      <c r="CC52" s="231">
        <f>Inputs!CC52</f>
        <v>0</v>
      </c>
      <c r="CD52" s="231">
        <f>Inputs!CD52</f>
        <v>0</v>
      </c>
      <c r="CE52" s="231">
        <f>Inputs!CE52</f>
        <v>0</v>
      </c>
      <c r="CF52" s="231">
        <f>Inputs!CF52</f>
        <v>0</v>
      </c>
      <c r="CG52" s="231">
        <f>Inputs!CG52</f>
        <v>0</v>
      </c>
      <c r="CH52" s="231">
        <f>Inputs!CH52</f>
        <v>0</v>
      </c>
      <c r="CI52" s="231">
        <f>Inputs!CI52</f>
        <v>0</v>
      </c>
      <c r="CJ52" s="231">
        <f>Inputs!CJ52</f>
        <v>0</v>
      </c>
      <c r="CK52" s="231">
        <f>Inputs!CK52</f>
        <v>0</v>
      </c>
      <c r="CL52" s="231">
        <f>Inputs!CL52</f>
        <v>0</v>
      </c>
      <c r="CM52" s="231">
        <f>Inputs!CM52</f>
        <v>0</v>
      </c>
      <c r="CN52" s="231">
        <f>Inputs!CN52</f>
        <v>0</v>
      </c>
      <c r="CO52" s="231">
        <f>Inputs!CO52</f>
        <v>0</v>
      </c>
      <c r="CP52" s="231">
        <f>Inputs!CP52</f>
        <v>0</v>
      </c>
      <c r="CQ52" s="231">
        <f>Inputs!CQ52</f>
        <v>0</v>
      </c>
      <c r="CR52" s="231">
        <f>Inputs!CR52</f>
        <v>0</v>
      </c>
      <c r="CS52" s="231">
        <f>Inputs!CS52</f>
        <v>0</v>
      </c>
      <c r="CT52" s="231">
        <f>Inputs!CT52</f>
        <v>0</v>
      </c>
      <c r="CU52" s="231">
        <f>Inputs!CU52</f>
        <v>0</v>
      </c>
      <c r="CV52" s="231">
        <f>Inputs!CV52</f>
        <v>0</v>
      </c>
      <c r="CW52" s="231">
        <f>Inputs!CW52</f>
        <v>0</v>
      </c>
      <c r="CX52" s="231">
        <f>Inputs!CX52</f>
        <v>0</v>
      </c>
      <c r="CY52" s="231">
        <f>Inputs!CY52</f>
        <v>0</v>
      </c>
      <c r="DA52" s="232">
        <f>IF(OR($C52="Non-Labour",$C52="Labour-related"),IF(Inputs!$GT52=$F$1,Inputs!DA52,$F52*N(H52)),$F52*N(H52)*avg_hrs)</f>
        <v>0</v>
      </c>
      <c r="DB52" s="232">
        <f>IF(OR($C52="Non-Labour",$C52="Labour-related"),IF(Inputs!$GT52=$F$1,Inputs!DB52,$F52*N(I52)),$F52*N(I52)*avg_hrs)</f>
        <v>0</v>
      </c>
      <c r="DC52" s="232">
        <f>IF(OR($C52="Non-Labour",$C52="Labour-related"),IF(Inputs!$GT52=$F$1,Inputs!DC52,$F52*N(J52)),$F52*N(J52)*avg_hrs)</f>
        <v>0</v>
      </c>
      <c r="DD52" s="232">
        <f>IF(OR($C52="Non-Labour",$C52="Labour-related"),IF(Inputs!$GT52=$F$1,Inputs!DD52,$F52*N(K52)),$F52*N(K52)*avg_hrs)</f>
        <v>0</v>
      </c>
      <c r="DE52" s="232">
        <f>IF(OR($C52="Non-Labour",$C52="Labour-related"),IF(Inputs!$GT52=$F$1,Inputs!DE52,$F52*N(L52)),$F52*N(L52)*avg_hrs)</f>
        <v>0</v>
      </c>
      <c r="DF52" s="232">
        <f>IF(OR($C52="Non-Labour",$C52="Labour-related"),IF(Inputs!$GT52=$F$1,Inputs!DF52,$F52*N(M52)),$F52*N(M52)*avg_hrs)</f>
        <v>0</v>
      </c>
      <c r="DG52" s="232">
        <f>IF(OR($C52="Non-Labour",$C52="Labour-related"),IF(Inputs!$GT52=$F$1,Inputs!DG52,$F52*N(N52)),$F52*N(N52)*avg_hrs)</f>
        <v>0</v>
      </c>
      <c r="DH52" s="232">
        <f>IF(OR($C52="Non-Labour",$C52="Labour-related"),IF(Inputs!$GT52=$F$1,Inputs!DH52,$F52*N(O52)),$F52*N(O52)*avg_hrs)</f>
        <v>0</v>
      </c>
      <c r="DI52" s="232">
        <f>IF(OR($C52="Non-Labour",$C52="Labour-related"),IF(Inputs!$GT52=$F$1,Inputs!DI52,$F52*N(P52)),$F52*N(P52)*avg_hrs)</f>
        <v>0</v>
      </c>
      <c r="DJ52" s="232">
        <f>IF(OR($C52="Non-Labour",$C52="Labour-related"),IF(Inputs!$GT52=$F$1,Inputs!DJ52,$F52*N(Q52)),$F52*N(Q52)*avg_hrs)</f>
        <v>0</v>
      </c>
      <c r="DK52" s="232">
        <f>IF(OR($C52="Non-Labour",$C52="Labour-related"),IF(Inputs!$GT52=$F$1,Inputs!DK52,$F52*N(R52)),$F52*N(R52)*avg_hrs)</f>
        <v>0</v>
      </c>
      <c r="DL52" s="232">
        <f>IF(OR($C52="Non-Labour",$C52="Labour-related"),IF(Inputs!$GT52=$F$1,Inputs!DL52,$F52*N(S52)),$F52*N(S52)*avg_hrs)</f>
        <v>0</v>
      </c>
      <c r="DM52" s="232">
        <f>IF(OR($C52="Non-Labour",$C52="Labour-related"),IF(Inputs!$GT52=$F$1,Inputs!DM52,$F52*N(T52)),$F52*N(T52)*avg_hrs)</f>
        <v>3176.919579393083</v>
      </c>
      <c r="DN52" s="232">
        <f>IF(OR($C52="Non-Labour",$C52="Labour-related"),IF(Inputs!$GT52=$F$1,Inputs!DN52,$F52*N(U52)),$F52*N(U52)*avg_hrs)</f>
        <v>3176.919579393083</v>
      </c>
      <c r="DO52" s="232">
        <f>IF(OR($C52="Non-Labour",$C52="Labour-related"),IF(Inputs!$GT52=$F$1,Inputs!DO52,$F52*N(V52)),$F52*N(V52)*avg_hrs)</f>
        <v>3176.919579393083</v>
      </c>
      <c r="DP52" s="232">
        <f>IF(OR($C52="Non-Labour",$C52="Labour-related"),IF(Inputs!$GT52=$F$1,Inputs!DP52,$F52*N(W52)),$F52*N(W52)*avg_hrs)</f>
        <v>3176.919579393083</v>
      </c>
      <c r="DQ52" s="232">
        <f>IF(OR($C52="Non-Labour",$C52="Labour-related"),IF(Inputs!$GT52=$F$1,Inputs!DQ52,$F52*N(X52)),$F52*N(X52)*avg_hrs)</f>
        <v>3176.919579393083</v>
      </c>
      <c r="DR52" s="232">
        <f>IF(OR($C52="Non-Labour",$C52="Labour-related"),IF(Inputs!$GT52=$F$1,Inputs!DR52,$F52*N(Y52)),$F52*N(Y52)*avg_hrs)</f>
        <v>3176.919579393083</v>
      </c>
      <c r="DS52" s="232">
        <f>IF(OR($C52="Non-Labour",$C52="Labour-related"),IF(Inputs!$GT52=$F$1,Inputs!DS52,$F52*N(Z52)),$F52*N(Z52)*avg_hrs)</f>
        <v>3176.919579393083</v>
      </c>
      <c r="DT52" s="232">
        <f>IF(OR($C52="Non-Labour",$C52="Labour-related"),IF(Inputs!$GT52=$F$1,Inputs!DT52,$F52*N(AA52)),$F52*N(AA52)*avg_hrs)</f>
        <v>3176.919579393083</v>
      </c>
      <c r="DU52" s="232">
        <f>IF(OR($C52="Non-Labour",$C52="Labour-related"),IF(Inputs!$GT52=$F$1,Inputs!DU52,$F52*N(AB52)),$F52*N(AB52)*avg_hrs)</f>
        <v>3176.919579393083</v>
      </c>
      <c r="DV52" s="232">
        <f>IF(OR($C52="Non-Labour",$C52="Labour-related"),IF(Inputs!$GT52=$F$1,Inputs!DV52,$F52*N(AC52)),$F52*N(AC52)*avg_hrs)</f>
        <v>3176.919579393083</v>
      </c>
      <c r="DW52" s="232">
        <f>IF(OR($C52="Non-Labour",$C52="Labour-related"),IF(Inputs!$GT52=$F$1,Inputs!DW52,$F52*N(AD52)),$F52*N(AD52)*avg_hrs)</f>
        <v>3176.919579393083</v>
      </c>
      <c r="DX52" s="232">
        <f>IF(OR($C52="Non-Labour",$C52="Labour-related"),IF(Inputs!$GT52=$F$1,Inputs!DX52,$F52*N(AE52)),$F52*N(AE52)*avg_hrs)</f>
        <v>3176.919579393083</v>
      </c>
      <c r="DY52" s="232">
        <f>IF(OR($C52="Non-Labour",$C52="Labour-related"),IF(Inputs!$GT52=$F$1,Inputs!DY52,$F52*N(AF52)),$F52*N(AF52)*avg_hrs)</f>
        <v>20332.285308115737</v>
      </c>
      <c r="DZ52" s="232">
        <f>IF(OR($C52="Non-Labour",$C52="Labour-related"),IF(Inputs!$GT52=$F$1,Inputs!DZ52,$F52*N(AG52)),$F52*N(AG52)*avg_hrs)</f>
        <v>20332.285308115737</v>
      </c>
      <c r="EA52" s="232">
        <f>IF(OR($C52="Non-Labour",$C52="Labour-related"),IF(Inputs!$GT52=$F$1,Inputs!EA52,$F52*N(AH52)),$F52*N(AH52)*avg_hrs)</f>
        <v>20332.285308115737</v>
      </c>
      <c r="EB52" s="232">
        <f>IF(OR($C52="Non-Labour",$C52="Labour-related"),IF(Inputs!$GT52=$F$1,Inputs!EB52,$F52*N(AI52)),$F52*N(AI52)*avg_hrs)</f>
        <v>20332.285308115737</v>
      </c>
      <c r="EC52" s="232">
        <f>IF(OR($C52="Non-Labour",$C52="Labour-related"),IF(Inputs!$GT52=$F$1,Inputs!EC52,$F52*N(AJ52)),$F52*N(AJ52)*avg_hrs)</f>
        <v>20332.285308115737</v>
      </c>
      <c r="ED52" s="232">
        <f>IF(OR($C52="Non-Labour",$C52="Labour-related"),IF(Inputs!$GT52=$F$1,Inputs!ED52,$F52*N(AK52)),$F52*N(AK52)*avg_hrs)</f>
        <v>20332.285308115737</v>
      </c>
      <c r="EE52" s="232">
        <f>IF(OR($C52="Non-Labour",$C52="Labour-related"),IF(Inputs!$GT52=$F$1,Inputs!EE52,$F52*N(AL52)),$F52*N(AL52)*avg_hrs)</f>
        <v>20332.285308115737</v>
      </c>
      <c r="EF52" s="232">
        <f>IF(OR($C52="Non-Labour",$C52="Labour-related"),IF(Inputs!$GT52=$F$1,Inputs!EF52,$F52*N(AM52)),$F52*N(AM52)*avg_hrs)</f>
        <v>20332.285308115737</v>
      </c>
      <c r="EG52" s="232">
        <f>IF(OR($C52="Non-Labour",$C52="Labour-related"),IF(Inputs!$GT52=$F$1,Inputs!EG52,$F52*N(AN52)),$F52*N(AN52)*avg_hrs)</f>
        <v>20332.285308115737</v>
      </c>
      <c r="EH52" s="232">
        <f>IF(OR($C52="Non-Labour",$C52="Labour-related"),IF(Inputs!$GT52=$F$1,Inputs!EH52,$F52*N(AO52)),$F52*N(AO52)*avg_hrs)</f>
        <v>20332.285308115737</v>
      </c>
      <c r="EI52" s="232">
        <f>IF(OR($C52="Non-Labour",$C52="Labour-related"),IF(Inputs!$GT52=$F$1,Inputs!EI52,$F52*N(AP52)),$F52*N(AP52)*avg_hrs)</f>
        <v>20332.285308115737</v>
      </c>
      <c r="EJ52" s="232">
        <f>IF(OR($C52="Non-Labour",$C52="Labour-related"),IF(Inputs!$GT52=$F$1,Inputs!EJ52,$F52*N(AQ52)),$F52*N(AQ52)*avg_hrs)</f>
        <v>20332.285308115737</v>
      </c>
      <c r="EK52" s="232">
        <f>IF(OR($C52="Non-Labour",$C52="Labour-related"),IF(Inputs!$GT52=$F$1,Inputs!EK52,$F52*N(AR52)),$F52*N(AR52)*avg_hrs)</f>
        <v>6989.2230746647865</v>
      </c>
      <c r="EL52" s="232">
        <f>IF(OR($C52="Non-Labour",$C52="Labour-related"),IF(Inputs!$GT52=$F$1,Inputs!EL52,$F52*N(AS52)),$F52*N(AS52)*avg_hrs)</f>
        <v>6989.2230746647865</v>
      </c>
      <c r="EM52" s="232">
        <f>IF(OR($C52="Non-Labour",$C52="Labour-related"),IF(Inputs!$GT52=$F$1,Inputs!EM52,$F52*N(AT52)),$F52*N(AT52)*avg_hrs)</f>
        <v>6989.2230746647865</v>
      </c>
      <c r="EN52" s="232">
        <f>IF(OR($C52="Non-Labour",$C52="Labour-related"),IF(Inputs!$GT52=$F$1,Inputs!EN52,$F52*N(AU52)),$F52*N(AU52)*avg_hrs)</f>
        <v>6989.2230746647865</v>
      </c>
      <c r="EO52" s="232">
        <f>IF(OR($C52="Non-Labour",$C52="Labour-related"),IF(Inputs!$GT52=$F$1,Inputs!EO52,$F52*N(AV52)),$F52*N(AV52)*avg_hrs)</f>
        <v>6989.2230746647865</v>
      </c>
      <c r="EP52" s="232">
        <f>IF(OR($C52="Non-Labour",$C52="Labour-related"),IF(Inputs!$GT52=$F$1,Inputs!EP52,$F52*N(AW52)),$F52*N(AW52)*avg_hrs)</f>
        <v>6989.2230746647865</v>
      </c>
      <c r="EQ52" s="232">
        <f>IF(OR($C52="Non-Labour",$C52="Labour-related"),IF(Inputs!$GT52=$F$1,Inputs!EQ52,$F52*N(AX52)),$F52*N(AX52)*avg_hrs)</f>
        <v>6989.2230746647865</v>
      </c>
      <c r="ER52" s="232">
        <f>IF(OR($C52="Non-Labour",$C52="Labour-related"),IF(Inputs!$GT52=$F$1,Inputs!ER52,$F52*N(AY52)),$F52*N(AY52)*avg_hrs)</f>
        <v>6989.2230746647865</v>
      </c>
      <c r="ES52" s="232">
        <f>IF(OR($C52="Non-Labour",$C52="Labour-related"),IF(Inputs!$GT52=$F$1,Inputs!ES52,$F52*N(AZ52)),$F52*N(AZ52)*avg_hrs)</f>
        <v>6989.2230746647865</v>
      </c>
      <c r="ET52" s="232">
        <f>IF(OR($C52="Non-Labour",$C52="Labour-related"),IF(Inputs!$GT52=$F$1,Inputs!ET52,$F52*N(BA52)),$F52*N(BA52)*avg_hrs)</f>
        <v>6989.2230746647865</v>
      </c>
      <c r="EU52" s="232">
        <f>IF(OR($C52="Non-Labour",$C52="Labour-related"),IF(Inputs!$GT52=$F$1,Inputs!EU52,$F52*N(BB52)),$F52*N(BB52)*avg_hrs)</f>
        <v>6989.2230746647865</v>
      </c>
      <c r="EV52" s="232">
        <f>IF(OR($C52="Non-Labour",$C52="Labour-related"),IF(Inputs!$GT52=$F$1,Inputs!EV52,$F52*N(BC52)),$F52*N(BC52)*avg_hrs)</f>
        <v>6989.2230746647865</v>
      </c>
      <c r="EW52" s="232">
        <f>IF(OR($C52="Non-Labour",$C52="Labour-related"),IF(Inputs!$GT52=$F$1,Inputs!EW52,$F52*N(BD52)),$F52*N(BD52)*avg_hrs)</f>
        <v>0</v>
      </c>
      <c r="EX52" s="232">
        <f>IF(OR($C52="Non-Labour",$C52="Labour-related"),IF(Inputs!$GT52=$F$1,Inputs!EX52,$F52*N(BE52)),$F52*N(BE52)*avg_hrs)</f>
        <v>0</v>
      </c>
      <c r="EY52" s="232">
        <f>IF(OR($C52="Non-Labour",$C52="Labour-related"),IF(Inputs!$GT52=$F$1,Inputs!EY52,$F52*N(BF52)),$F52*N(BF52)*avg_hrs)</f>
        <v>0</v>
      </c>
      <c r="EZ52" s="232">
        <f>IF(OR($C52="Non-Labour",$C52="Labour-related"),IF(Inputs!$GT52=$F$1,Inputs!EZ52,$F52*N(BG52)),$F52*N(BG52)*avg_hrs)</f>
        <v>0</v>
      </c>
      <c r="FA52" s="232">
        <f>IF(OR($C52="Non-Labour",$C52="Labour-related"),IF(Inputs!$GT52=$F$1,Inputs!FA52,$F52*N(BH52)),$F52*N(BH52)*avg_hrs)</f>
        <v>0</v>
      </c>
      <c r="FB52" s="232">
        <f>IF(OR($C52="Non-Labour",$C52="Labour-related"),IF(Inputs!$GT52=$F$1,Inputs!FB52,$F52*N(BI52)),$F52*N(BI52)*avg_hrs)</f>
        <v>0</v>
      </c>
      <c r="FC52" s="232">
        <f>IF(OR($C52="Non-Labour",$C52="Labour-related"),IF(Inputs!$GT52=$F$1,Inputs!FC52,$F52*N(BJ52)),$F52*N(BJ52)*avg_hrs)</f>
        <v>0</v>
      </c>
      <c r="FD52" s="232">
        <f>IF(OR($C52="Non-Labour",$C52="Labour-related"),IF(Inputs!$GT52=$F$1,Inputs!FD52,$F52*N(BK52)),$F52*N(BK52)*avg_hrs)</f>
        <v>0</v>
      </c>
      <c r="FE52" s="232">
        <f>IF(OR($C52="Non-Labour",$C52="Labour-related"),IF(Inputs!$GT52=$F$1,Inputs!FE52,$F52*N(BL52)),$F52*N(BL52)*avg_hrs)</f>
        <v>0</v>
      </c>
      <c r="FF52" s="232">
        <f>IF(OR($C52="Non-Labour",$C52="Labour-related"),IF(Inputs!$GT52=$F$1,Inputs!FF52,$F52*N(BM52)),$F52*N(BM52)*avg_hrs)</f>
        <v>0</v>
      </c>
      <c r="FG52" s="232">
        <f>IF(OR($C52="Non-Labour",$C52="Labour-related"),IF(Inputs!$GT52=$F$1,Inputs!FG52,$F52*N(BN52)),$F52*N(BN52)*avg_hrs)</f>
        <v>0</v>
      </c>
      <c r="FH52" s="232">
        <f>IF(OR($C52="Non-Labour",$C52="Labour-related"),IF(Inputs!$GT52=$F$1,Inputs!FH52,$F52*N(BO52)),$F52*N(BO52)*avg_hrs)</f>
        <v>0</v>
      </c>
      <c r="FI52" s="232">
        <f>IF(OR($C52="Non-Labour",$C52="Labour-related"),IF(Inputs!$GT52=$F$1,Inputs!FI52,$F52*N(BP52)),$F52*N(BP52)*avg_hrs)</f>
        <v>0</v>
      </c>
      <c r="FJ52" s="232">
        <f>IF(OR($C52="Non-Labour",$C52="Labour-related"),IF(Inputs!$GT52=$F$1,Inputs!FJ52,$F52*N(BQ52)),$F52*N(BQ52)*avg_hrs)</f>
        <v>0</v>
      </c>
      <c r="FK52" s="232">
        <f>IF(OR($C52="Non-Labour",$C52="Labour-related"),IF(Inputs!$GT52=$F$1,Inputs!FK52,$F52*N(BR52)),$F52*N(BR52)*avg_hrs)</f>
        <v>0</v>
      </c>
      <c r="FL52" s="232">
        <f>IF(OR($C52="Non-Labour",$C52="Labour-related"),IF(Inputs!$GT52=$F$1,Inputs!FL52,$F52*N(BS52)),$F52*N(BS52)*avg_hrs)</f>
        <v>0</v>
      </c>
      <c r="FM52" s="232">
        <f>IF(OR($C52="Non-Labour",$C52="Labour-related"),IF(Inputs!$GT52=$F$1,Inputs!FM52,$F52*N(BT52)),$F52*N(BT52)*avg_hrs)</f>
        <v>0</v>
      </c>
      <c r="FN52" s="232">
        <f>IF(OR($C52="Non-Labour",$C52="Labour-related"),IF(Inputs!$GT52=$F$1,Inputs!FN52,$F52*N(BU52)),$F52*N(BU52)*avg_hrs)</f>
        <v>0</v>
      </c>
      <c r="FO52" s="232">
        <f>IF(OR($C52="Non-Labour",$C52="Labour-related"),IF(Inputs!$GT52=$F$1,Inputs!FO52,$F52*N(BV52)),$F52*N(BV52)*avg_hrs)</f>
        <v>0</v>
      </c>
      <c r="FP52" s="232">
        <f>IF(OR($C52="Non-Labour",$C52="Labour-related"),IF(Inputs!$GT52=$F$1,Inputs!FP52,$F52*N(BW52)),$F52*N(BW52)*avg_hrs)</f>
        <v>0</v>
      </c>
      <c r="FQ52" s="232">
        <f>IF(OR($C52="Non-Labour",$C52="Labour-related"),IF(Inputs!$GT52=$F$1,Inputs!FQ52,$F52*N(BX52)),$F52*N(BX52)*avg_hrs)</f>
        <v>0</v>
      </c>
      <c r="FR52" s="232">
        <f>IF(OR($C52="Non-Labour",$C52="Labour-related"),IF(Inputs!$GT52=$F$1,Inputs!FR52,$F52*N(BY52)),$F52*N(BY52)*avg_hrs)</f>
        <v>0</v>
      </c>
      <c r="FS52" s="232">
        <f>IF(OR($C52="Non-Labour",$C52="Labour-related"),IF(Inputs!$GT52=$F$1,Inputs!FS52,$F52*N(BZ52)),$F52*N(BZ52)*avg_hrs)</f>
        <v>0</v>
      </c>
      <c r="FT52" s="232">
        <f>IF(OR($C52="Non-Labour",$C52="Labour-related"),IF(Inputs!$GT52=$F$1,Inputs!FT52,$F52*N(CA52)),$F52*N(CA52)*avg_hrs)</f>
        <v>0</v>
      </c>
      <c r="FU52" s="232">
        <f>IF(OR($C52="Non-Labour",$C52="Labour-related"),IF(Inputs!$GT52=$F$1,Inputs!FU52,$F52*N(CB52)),$F52*N(CB52)*avg_hrs)</f>
        <v>0</v>
      </c>
      <c r="FV52" s="232">
        <f>IF(OR($C52="Non-Labour",$C52="Labour-related"),IF(Inputs!$GT52=$F$1,Inputs!FV52,$F52*N(CC52)),$F52*N(CC52)*avg_hrs)</f>
        <v>0</v>
      </c>
      <c r="FW52" s="232">
        <f>IF(OR($C52="Non-Labour",$C52="Labour-related"),IF(Inputs!$GT52=$F$1,Inputs!FW52,$F52*N(CD52)),$F52*N(CD52)*avg_hrs)</f>
        <v>0</v>
      </c>
      <c r="FX52" s="232">
        <f>IF(OR($C52="Non-Labour",$C52="Labour-related"),IF(Inputs!$GT52=$F$1,Inputs!FX52,$F52*N(CE52)),$F52*N(CE52)*avg_hrs)</f>
        <v>0</v>
      </c>
      <c r="FY52" s="232">
        <f>IF(OR($C52="Non-Labour",$C52="Labour-related"),IF(Inputs!$GT52=$F$1,Inputs!FY52,$F52*N(CF52)),$F52*N(CF52)*avg_hrs)</f>
        <v>0</v>
      </c>
      <c r="FZ52" s="232">
        <f>IF(OR($C52="Non-Labour",$C52="Labour-related"),IF(Inputs!$GT52=$F$1,Inputs!FZ52,$F52*N(CG52)),$F52*N(CG52)*avg_hrs)</f>
        <v>0</v>
      </c>
      <c r="GA52" s="232">
        <f>IF(OR($C52="Non-Labour",$C52="Labour-related"),IF(Inputs!$GT52=$F$1,Inputs!GA52,$F52*N(CH52)),$F52*N(CH52)*avg_hrs)</f>
        <v>0</v>
      </c>
      <c r="GB52" s="232">
        <f>IF(OR($C52="Non-Labour",$C52="Labour-related"),IF(Inputs!$GT52=$F$1,Inputs!GB52,$F52*N(CI52)),$F52*N(CI52)*avg_hrs)</f>
        <v>0</v>
      </c>
      <c r="GC52" s="232">
        <f>IF(OR($C52="Non-Labour",$C52="Labour-related"),IF(Inputs!$GT52=$F$1,Inputs!GC52,$F52*N(CJ52)),$F52*N(CJ52)*avg_hrs)</f>
        <v>0</v>
      </c>
      <c r="GD52" s="232">
        <f>IF(OR($C52="Non-Labour",$C52="Labour-related"),IF(Inputs!$GT52=$F$1,Inputs!GD52,$F52*N(CK52)),$F52*N(CK52)*avg_hrs)</f>
        <v>0</v>
      </c>
      <c r="GE52" s="232">
        <f>IF(OR($C52="Non-Labour",$C52="Labour-related"),IF(Inputs!$GT52=$F$1,Inputs!GE52,$F52*N(CL52)),$F52*N(CL52)*avg_hrs)</f>
        <v>0</v>
      </c>
      <c r="GF52" s="232">
        <f>IF(OR($C52="Non-Labour",$C52="Labour-related"),IF(Inputs!$GT52=$F$1,Inputs!GF52,$F52*N(CM52)),$F52*N(CM52)*avg_hrs)</f>
        <v>0</v>
      </c>
      <c r="GG52" s="232">
        <f>IF(OR($C52="Non-Labour",$C52="Labour-related"),IF(Inputs!$GT52=$F$1,Inputs!GG52,$F52*N(CN52)),$F52*N(CN52)*avg_hrs)</f>
        <v>0</v>
      </c>
      <c r="GH52" s="232">
        <f>IF(OR($C52="Non-Labour",$C52="Labour-related"),IF(Inputs!$GT52=$F$1,Inputs!GH52,$F52*N(CO52)),$F52*N(CO52)*avg_hrs)</f>
        <v>0</v>
      </c>
      <c r="GI52" s="232">
        <f>IF(OR($C52="Non-Labour",$C52="Labour-related"),IF(Inputs!$GT52=$F$1,Inputs!GI52,$F52*N(CP52)),$F52*N(CP52)*avg_hrs)</f>
        <v>0</v>
      </c>
      <c r="GJ52" s="232">
        <f>IF(OR($C52="Non-Labour",$C52="Labour-related"),IF(Inputs!$GT52=$F$1,Inputs!GJ52,$F52*N(CQ52)),$F52*N(CQ52)*avg_hrs)</f>
        <v>0</v>
      </c>
      <c r="GK52" s="232">
        <f>IF(OR($C52="Non-Labour",$C52="Labour-related"),IF(Inputs!$GT52=$F$1,Inputs!GK52,$F52*N(CR52)),$F52*N(CR52)*avg_hrs)</f>
        <v>0</v>
      </c>
      <c r="GL52" s="232">
        <f>IF(OR($C52="Non-Labour",$C52="Labour-related"),IF(Inputs!$GT52=$F$1,Inputs!GL52,$F52*N(CS52)),$F52*N(CS52)*avg_hrs)</f>
        <v>0</v>
      </c>
      <c r="GM52" s="232">
        <f>IF(OR($C52="Non-Labour",$C52="Labour-related"),IF(Inputs!$GT52=$F$1,Inputs!GM52,$F52*N(CT52)),$F52*N(CT52)*avg_hrs)</f>
        <v>0</v>
      </c>
      <c r="GN52" s="232">
        <f>IF(OR($C52="Non-Labour",$C52="Labour-related"),IF(Inputs!$GT52=$F$1,Inputs!GN52,$F52*N(CU52)),$F52*N(CU52)*avg_hrs)</f>
        <v>0</v>
      </c>
      <c r="GO52" s="232">
        <f>IF(OR($C52="Non-Labour",$C52="Labour-related"),IF(Inputs!$GT52=$F$1,Inputs!GO52,$F52*N(CV52)),$F52*N(CV52)*avg_hrs)</f>
        <v>0</v>
      </c>
      <c r="GP52" s="232">
        <f>IF(OR($C52="Non-Labour",$C52="Labour-related"),IF(Inputs!$GT52=$F$1,Inputs!GP52,$F52*N(CW52)),$F52*N(CW52)*avg_hrs)</f>
        <v>0</v>
      </c>
      <c r="GQ52" s="232">
        <f>IF(OR($C52="Non-Labour",$C52="Labour-related"),IF(Inputs!$GT52=$F$1,Inputs!GQ52,$F52*N(CX52)),$F52*N(CX52)*avg_hrs)</f>
        <v>0</v>
      </c>
      <c r="GR52" s="232">
        <f>IF(OR($C52="Non-Labour",$C52="Labour-related"),IF(Inputs!$GT52=$F$1,Inputs!GR52,$F52*N(CY52)),$F52*N(CY52)*avg_hrs)</f>
        <v>0</v>
      </c>
      <c r="GT52" s="120" t="s">
        <v>207</v>
      </c>
      <c r="GU52" s="272"/>
      <c r="GV52" s="272"/>
      <c r="GW52" s="272"/>
      <c r="GX52" s="232">
        <f t="shared" si="9"/>
        <v>0</v>
      </c>
      <c r="GY52" s="232">
        <f t="shared" si="9"/>
        <v>38123.034952717004</v>
      </c>
      <c r="GZ52" s="232">
        <f t="shared" si="9"/>
        <v>243987.42369738885</v>
      </c>
      <c r="HA52" s="232">
        <f t="shared" ref="HA52:HA97" si="11">SUMIF($DA$1:$GR$1,HA$2,$DA52:$GR52)</f>
        <v>83870.67689597742</v>
      </c>
      <c r="HB52" s="232">
        <f t="shared" si="10"/>
        <v>0</v>
      </c>
      <c r="HC52" s="232">
        <f t="shared" si="10"/>
        <v>0</v>
      </c>
      <c r="HD52" s="232">
        <f t="shared" si="10"/>
        <v>0</v>
      </c>
      <c r="HE52" s="232">
        <f t="shared" si="10"/>
        <v>0</v>
      </c>
      <c r="HF52" s="232">
        <f t="shared" si="5"/>
        <v>365981.13554608327</v>
      </c>
    </row>
    <row r="53" spans="1:214" x14ac:dyDescent="0.2">
      <c r="A53" s="120" t="str">
        <f>Inputs!A53</f>
        <v>IT</v>
      </c>
      <c r="B53" s="332" t="str">
        <f>Inputs!B53</f>
        <v>c-i-c</v>
      </c>
      <c r="C53" s="120" t="str">
        <f>Inputs!C53</f>
        <v>Contracted Labour</v>
      </c>
      <c r="D53" s="120" t="str">
        <f>Inputs!D53</f>
        <v>Data Management</v>
      </c>
      <c r="E53" s="332" t="str">
        <f>Inputs!E53</f>
        <v>c-i-c</v>
      </c>
      <c r="F53" s="259">
        <f>IF(Inputs!$GT53=$F$1,Inputs!F53,
CHOOSE(MATCH(Inputs!$GT53,'Key assumptions'!$E$117:$E$119,0),'Key assumptions'!$H$117,'Key assumptions'!$H$118,'Key assumptions'!$H$119)*Inputs!F53)</f>
        <v>218.74955474006111</v>
      </c>
      <c r="G53" s="259">
        <f>IF(Inputs!$GT53=$F$1,Inputs!G53,
CHOOSE(MATCH(Inputs!$GT53,'Key assumptions'!$E$117:$E$119,0),'Key assumptions'!$H$117,'Key assumptions'!$H$118,'Key assumptions'!$H$119)*Inputs!G53)</f>
        <v>0</v>
      </c>
      <c r="H53" s="231">
        <f>Inputs!H53</f>
        <v>0</v>
      </c>
      <c r="I53" s="231">
        <f>Inputs!I53</f>
        <v>0</v>
      </c>
      <c r="J53" s="231">
        <f>Inputs!J53</f>
        <v>0</v>
      </c>
      <c r="K53" s="231">
        <f>Inputs!K53</f>
        <v>0</v>
      </c>
      <c r="L53" s="231">
        <f>Inputs!L53</f>
        <v>0</v>
      </c>
      <c r="M53" s="231">
        <f>Inputs!M53</f>
        <v>0</v>
      </c>
      <c r="N53" s="231">
        <f>Inputs!N53</f>
        <v>0</v>
      </c>
      <c r="O53" s="231">
        <f>Inputs!O53</f>
        <v>0</v>
      </c>
      <c r="P53" s="231">
        <f>Inputs!P53</f>
        <v>0</v>
      </c>
      <c r="Q53" s="231">
        <f>Inputs!Q53</f>
        <v>0</v>
      </c>
      <c r="R53" s="231">
        <f>Inputs!R53</f>
        <v>0</v>
      </c>
      <c r="S53" s="231">
        <f>Inputs!S53</f>
        <v>0</v>
      </c>
      <c r="T53" s="231">
        <f>Inputs!T53</f>
        <v>0.15384615384615385</v>
      </c>
      <c r="U53" s="231">
        <f>Inputs!U53</f>
        <v>0.15384615384615385</v>
      </c>
      <c r="V53" s="231">
        <f>Inputs!V53</f>
        <v>0.15384615384615385</v>
      </c>
      <c r="W53" s="231">
        <f>Inputs!W53</f>
        <v>0.15384615384615385</v>
      </c>
      <c r="X53" s="231">
        <f>Inputs!X53</f>
        <v>0.15384615384615385</v>
      </c>
      <c r="Y53" s="231">
        <f>Inputs!Y53</f>
        <v>0.15384615384615385</v>
      </c>
      <c r="Z53" s="231">
        <f>Inputs!Z53</f>
        <v>0.15384615384615385</v>
      </c>
      <c r="AA53" s="231">
        <f>Inputs!AA53</f>
        <v>0.15384615384615385</v>
      </c>
      <c r="AB53" s="231">
        <f>Inputs!AB53</f>
        <v>0.15384615384615385</v>
      </c>
      <c r="AC53" s="231">
        <f>Inputs!AC53</f>
        <v>0.15384615384615385</v>
      </c>
      <c r="AD53" s="231">
        <f>Inputs!AD53</f>
        <v>0.15384615384615385</v>
      </c>
      <c r="AE53" s="231">
        <f>Inputs!AE53</f>
        <v>0.15384615384615385</v>
      </c>
      <c r="AF53" s="231">
        <f>Inputs!AF53</f>
        <v>1.8461538461538463</v>
      </c>
      <c r="AG53" s="231">
        <f>Inputs!AG53</f>
        <v>1.8461538461538463</v>
      </c>
      <c r="AH53" s="231">
        <f>Inputs!AH53</f>
        <v>1.8461538461538463</v>
      </c>
      <c r="AI53" s="231">
        <f>Inputs!AI53</f>
        <v>1.8461538461538463</v>
      </c>
      <c r="AJ53" s="231">
        <f>Inputs!AJ53</f>
        <v>1.8461538461538463</v>
      </c>
      <c r="AK53" s="231">
        <f>Inputs!AK53</f>
        <v>1.8461538461538463</v>
      </c>
      <c r="AL53" s="231">
        <f>Inputs!AL53</f>
        <v>1.8461538461538463</v>
      </c>
      <c r="AM53" s="231">
        <f>Inputs!AM53</f>
        <v>1.8461538461538463</v>
      </c>
      <c r="AN53" s="231">
        <f>Inputs!AN53</f>
        <v>1.8461538461538463</v>
      </c>
      <c r="AO53" s="231">
        <f>Inputs!AO53</f>
        <v>1.8461538461538463</v>
      </c>
      <c r="AP53" s="231">
        <f>Inputs!AP53</f>
        <v>1.8461538461538463</v>
      </c>
      <c r="AQ53" s="231">
        <f>Inputs!AQ53</f>
        <v>1.8461538461538463</v>
      </c>
      <c r="AR53" s="231">
        <f>Inputs!AR53</f>
        <v>1.6923076923076923</v>
      </c>
      <c r="AS53" s="231">
        <f>Inputs!AS53</f>
        <v>1.6923076923076923</v>
      </c>
      <c r="AT53" s="231">
        <f>Inputs!AT53</f>
        <v>1.6923076923076923</v>
      </c>
      <c r="AU53" s="231">
        <f>Inputs!AU53</f>
        <v>1.6923076923076923</v>
      </c>
      <c r="AV53" s="231">
        <f>Inputs!AV53</f>
        <v>1.6923076923076923</v>
      </c>
      <c r="AW53" s="231">
        <f>Inputs!AW53</f>
        <v>1.6923076923076923</v>
      </c>
      <c r="AX53" s="231">
        <f>Inputs!AX53</f>
        <v>1.6923076923076923</v>
      </c>
      <c r="AY53" s="231">
        <f>Inputs!AY53</f>
        <v>1.6923076923076923</v>
      </c>
      <c r="AZ53" s="231">
        <f>Inputs!AZ53</f>
        <v>1.6923076923076923</v>
      </c>
      <c r="BA53" s="231">
        <f>Inputs!BA53</f>
        <v>1.6923076923076923</v>
      </c>
      <c r="BB53" s="231">
        <f>Inputs!BB53</f>
        <v>1.6923076923076923</v>
      </c>
      <c r="BC53" s="231">
        <f>Inputs!BC53</f>
        <v>1.6923076923076923</v>
      </c>
      <c r="BD53" s="231">
        <f>Inputs!BD53</f>
        <v>0</v>
      </c>
      <c r="BE53" s="231">
        <f>Inputs!BE53</f>
        <v>0</v>
      </c>
      <c r="BF53" s="231">
        <f>Inputs!BF53</f>
        <v>0</v>
      </c>
      <c r="BG53" s="231">
        <f>Inputs!BG53</f>
        <v>0</v>
      </c>
      <c r="BH53" s="231">
        <f>Inputs!BH53</f>
        <v>0</v>
      </c>
      <c r="BI53" s="231">
        <f>Inputs!BI53</f>
        <v>0</v>
      </c>
      <c r="BJ53" s="231">
        <f>Inputs!BJ53</f>
        <v>0</v>
      </c>
      <c r="BK53" s="231">
        <f>Inputs!BK53</f>
        <v>0</v>
      </c>
      <c r="BL53" s="231">
        <f>Inputs!BL53</f>
        <v>0</v>
      </c>
      <c r="BM53" s="231">
        <f>Inputs!BM53</f>
        <v>0</v>
      </c>
      <c r="BN53" s="231">
        <f>Inputs!BN53</f>
        <v>0</v>
      </c>
      <c r="BO53" s="231">
        <f>Inputs!BO53</f>
        <v>0</v>
      </c>
      <c r="BP53" s="231">
        <f>Inputs!BP53</f>
        <v>0</v>
      </c>
      <c r="BQ53" s="231">
        <f>Inputs!BQ53</f>
        <v>0</v>
      </c>
      <c r="BR53" s="231">
        <f>Inputs!BR53</f>
        <v>0</v>
      </c>
      <c r="BS53" s="231">
        <f>Inputs!BS53</f>
        <v>0</v>
      </c>
      <c r="BT53" s="231">
        <f>Inputs!BT53</f>
        <v>0</v>
      </c>
      <c r="BU53" s="231">
        <f>Inputs!BU53</f>
        <v>0</v>
      </c>
      <c r="BV53" s="231">
        <f>Inputs!BV53</f>
        <v>0</v>
      </c>
      <c r="BW53" s="231">
        <f>Inputs!BW53</f>
        <v>0</v>
      </c>
      <c r="BX53" s="231">
        <f>Inputs!BX53</f>
        <v>0</v>
      </c>
      <c r="BY53" s="231">
        <f>Inputs!BY53</f>
        <v>0</v>
      </c>
      <c r="BZ53" s="231">
        <f>Inputs!BZ53</f>
        <v>0</v>
      </c>
      <c r="CA53" s="231">
        <f>Inputs!CA53</f>
        <v>0</v>
      </c>
      <c r="CB53" s="231">
        <f>Inputs!CB53</f>
        <v>0</v>
      </c>
      <c r="CC53" s="231">
        <f>Inputs!CC53</f>
        <v>0</v>
      </c>
      <c r="CD53" s="231">
        <f>Inputs!CD53</f>
        <v>0</v>
      </c>
      <c r="CE53" s="231">
        <f>Inputs!CE53</f>
        <v>0</v>
      </c>
      <c r="CF53" s="231">
        <f>Inputs!CF53</f>
        <v>0</v>
      </c>
      <c r="CG53" s="231">
        <f>Inputs!CG53</f>
        <v>0</v>
      </c>
      <c r="CH53" s="231">
        <f>Inputs!CH53</f>
        <v>0</v>
      </c>
      <c r="CI53" s="231">
        <f>Inputs!CI53</f>
        <v>0</v>
      </c>
      <c r="CJ53" s="231">
        <f>Inputs!CJ53</f>
        <v>0</v>
      </c>
      <c r="CK53" s="231">
        <f>Inputs!CK53</f>
        <v>0</v>
      </c>
      <c r="CL53" s="231">
        <f>Inputs!CL53</f>
        <v>0</v>
      </c>
      <c r="CM53" s="231">
        <f>Inputs!CM53</f>
        <v>0</v>
      </c>
      <c r="CN53" s="231">
        <f>Inputs!CN53</f>
        <v>0</v>
      </c>
      <c r="CO53" s="231">
        <f>Inputs!CO53</f>
        <v>0</v>
      </c>
      <c r="CP53" s="231">
        <f>Inputs!CP53</f>
        <v>0</v>
      </c>
      <c r="CQ53" s="231">
        <f>Inputs!CQ53</f>
        <v>0</v>
      </c>
      <c r="CR53" s="231">
        <f>Inputs!CR53</f>
        <v>0</v>
      </c>
      <c r="CS53" s="231">
        <f>Inputs!CS53</f>
        <v>0</v>
      </c>
      <c r="CT53" s="231">
        <f>Inputs!CT53</f>
        <v>0</v>
      </c>
      <c r="CU53" s="231">
        <f>Inputs!CU53</f>
        <v>0</v>
      </c>
      <c r="CV53" s="231">
        <f>Inputs!CV53</f>
        <v>0</v>
      </c>
      <c r="CW53" s="231">
        <f>Inputs!CW53</f>
        <v>0</v>
      </c>
      <c r="CX53" s="231">
        <f>Inputs!CX53</f>
        <v>0</v>
      </c>
      <c r="CY53" s="231">
        <f>Inputs!CY53</f>
        <v>0</v>
      </c>
      <c r="DA53" s="232">
        <f>IF(OR($C53="Non-Labour",$C53="Labour-related"),IF(Inputs!$GT53=$F$1,Inputs!DA53,$F53*N(H53)),$F53*N(H53)*avg_hrs)</f>
        <v>0</v>
      </c>
      <c r="DB53" s="232">
        <f>IF(OR($C53="Non-Labour",$C53="Labour-related"),IF(Inputs!$GT53=$F$1,Inputs!DB53,$F53*N(I53)),$F53*N(I53)*avg_hrs)</f>
        <v>0</v>
      </c>
      <c r="DC53" s="232">
        <f>IF(OR($C53="Non-Labour",$C53="Labour-related"),IF(Inputs!$GT53=$F$1,Inputs!DC53,$F53*N(J53)),$F53*N(J53)*avg_hrs)</f>
        <v>0</v>
      </c>
      <c r="DD53" s="232">
        <f>IF(OR($C53="Non-Labour",$C53="Labour-related"),IF(Inputs!$GT53=$F$1,Inputs!DD53,$F53*N(K53)),$F53*N(K53)*avg_hrs)</f>
        <v>0</v>
      </c>
      <c r="DE53" s="232">
        <f>IF(OR($C53="Non-Labour",$C53="Labour-related"),IF(Inputs!$GT53=$F$1,Inputs!DE53,$F53*N(L53)),$F53*N(L53)*avg_hrs)</f>
        <v>0</v>
      </c>
      <c r="DF53" s="232">
        <f>IF(OR($C53="Non-Labour",$C53="Labour-related"),IF(Inputs!$GT53=$F$1,Inputs!DF53,$F53*N(M53)),$F53*N(M53)*avg_hrs)</f>
        <v>0</v>
      </c>
      <c r="DG53" s="232">
        <f>IF(OR($C53="Non-Labour",$C53="Labour-related"),IF(Inputs!$GT53=$F$1,Inputs!DG53,$F53*N(N53)),$F53*N(N53)*avg_hrs)</f>
        <v>0</v>
      </c>
      <c r="DH53" s="232">
        <f>IF(OR($C53="Non-Labour",$C53="Labour-related"),IF(Inputs!$GT53=$F$1,Inputs!DH53,$F53*N(O53)),$F53*N(O53)*avg_hrs)</f>
        <v>0</v>
      </c>
      <c r="DI53" s="232">
        <f>IF(OR($C53="Non-Labour",$C53="Labour-related"),IF(Inputs!$GT53=$F$1,Inputs!DI53,$F53*N(P53)),$F53*N(P53)*avg_hrs)</f>
        <v>0</v>
      </c>
      <c r="DJ53" s="232">
        <f>IF(OR($C53="Non-Labour",$C53="Labour-related"),IF(Inputs!$GT53=$F$1,Inputs!DJ53,$F53*N(Q53)),$F53*N(Q53)*avg_hrs)</f>
        <v>0</v>
      </c>
      <c r="DK53" s="232">
        <f>IF(OR($C53="Non-Labour",$C53="Labour-related"),IF(Inputs!$GT53=$F$1,Inputs!DK53,$F53*N(R53)),$F53*N(R53)*avg_hrs)</f>
        <v>0</v>
      </c>
      <c r="DL53" s="232">
        <f>IF(OR($C53="Non-Labour",$C53="Labour-related"),IF(Inputs!$GT53=$F$1,Inputs!DL53,$F53*N(S53)),$F53*N(S53)*avg_hrs)</f>
        <v>0</v>
      </c>
      <c r="DM53" s="232">
        <f>IF(OR($C53="Non-Labour",$C53="Labour-related"),IF(Inputs!$GT53=$F$1,Inputs!DM53,$F53*N(T53)),$F53*N(T53)*avg_hrs)</f>
        <v>5048.0666478475641</v>
      </c>
      <c r="DN53" s="232">
        <f>IF(OR($C53="Non-Labour",$C53="Labour-related"),IF(Inputs!$GT53=$F$1,Inputs!DN53,$F53*N(U53)),$F53*N(U53)*avg_hrs)</f>
        <v>5048.0666478475641</v>
      </c>
      <c r="DO53" s="232">
        <f>IF(OR($C53="Non-Labour",$C53="Labour-related"),IF(Inputs!$GT53=$F$1,Inputs!DO53,$F53*N(V53)),$F53*N(V53)*avg_hrs)</f>
        <v>5048.0666478475641</v>
      </c>
      <c r="DP53" s="232">
        <f>IF(OR($C53="Non-Labour",$C53="Labour-related"),IF(Inputs!$GT53=$F$1,Inputs!DP53,$F53*N(W53)),$F53*N(W53)*avg_hrs)</f>
        <v>5048.0666478475641</v>
      </c>
      <c r="DQ53" s="232">
        <f>IF(OR($C53="Non-Labour",$C53="Labour-related"),IF(Inputs!$GT53=$F$1,Inputs!DQ53,$F53*N(X53)),$F53*N(X53)*avg_hrs)</f>
        <v>5048.0666478475641</v>
      </c>
      <c r="DR53" s="232">
        <f>IF(OR($C53="Non-Labour",$C53="Labour-related"),IF(Inputs!$GT53=$F$1,Inputs!DR53,$F53*N(Y53)),$F53*N(Y53)*avg_hrs)</f>
        <v>5048.0666478475641</v>
      </c>
      <c r="DS53" s="232">
        <f>IF(OR($C53="Non-Labour",$C53="Labour-related"),IF(Inputs!$GT53=$F$1,Inputs!DS53,$F53*N(Z53)),$F53*N(Z53)*avg_hrs)</f>
        <v>5048.0666478475641</v>
      </c>
      <c r="DT53" s="232">
        <f>IF(OR($C53="Non-Labour",$C53="Labour-related"),IF(Inputs!$GT53=$F$1,Inputs!DT53,$F53*N(AA53)),$F53*N(AA53)*avg_hrs)</f>
        <v>5048.0666478475641</v>
      </c>
      <c r="DU53" s="232">
        <f>IF(OR($C53="Non-Labour",$C53="Labour-related"),IF(Inputs!$GT53=$F$1,Inputs!DU53,$F53*N(AB53)),$F53*N(AB53)*avg_hrs)</f>
        <v>5048.0666478475641</v>
      </c>
      <c r="DV53" s="232">
        <f>IF(OR($C53="Non-Labour",$C53="Labour-related"),IF(Inputs!$GT53=$F$1,Inputs!DV53,$F53*N(AC53)),$F53*N(AC53)*avg_hrs)</f>
        <v>5048.0666478475641</v>
      </c>
      <c r="DW53" s="232">
        <f>IF(OR($C53="Non-Labour",$C53="Labour-related"),IF(Inputs!$GT53=$F$1,Inputs!DW53,$F53*N(AD53)),$F53*N(AD53)*avg_hrs)</f>
        <v>5048.0666478475641</v>
      </c>
      <c r="DX53" s="232">
        <f>IF(OR($C53="Non-Labour",$C53="Labour-related"),IF(Inputs!$GT53=$F$1,Inputs!DX53,$F53*N(AE53)),$F53*N(AE53)*avg_hrs)</f>
        <v>5048.0666478475641</v>
      </c>
      <c r="DY53" s="232">
        <f>IF(OR($C53="Non-Labour",$C53="Labour-related"),IF(Inputs!$GT53=$F$1,Inputs!DY53,$F53*N(AF53)),$F53*N(AF53)*avg_hrs)</f>
        <v>60576.79977417078</v>
      </c>
      <c r="DZ53" s="232">
        <f>IF(OR($C53="Non-Labour",$C53="Labour-related"),IF(Inputs!$GT53=$F$1,Inputs!DZ53,$F53*N(AG53)),$F53*N(AG53)*avg_hrs)</f>
        <v>60576.79977417078</v>
      </c>
      <c r="EA53" s="232">
        <f>IF(OR($C53="Non-Labour",$C53="Labour-related"),IF(Inputs!$GT53=$F$1,Inputs!EA53,$F53*N(AH53)),$F53*N(AH53)*avg_hrs)</f>
        <v>60576.79977417078</v>
      </c>
      <c r="EB53" s="232">
        <f>IF(OR($C53="Non-Labour",$C53="Labour-related"),IF(Inputs!$GT53=$F$1,Inputs!EB53,$F53*N(AI53)),$F53*N(AI53)*avg_hrs)</f>
        <v>60576.79977417078</v>
      </c>
      <c r="EC53" s="232">
        <f>IF(OR($C53="Non-Labour",$C53="Labour-related"),IF(Inputs!$GT53=$F$1,Inputs!EC53,$F53*N(AJ53)),$F53*N(AJ53)*avg_hrs)</f>
        <v>60576.79977417078</v>
      </c>
      <c r="ED53" s="232">
        <f>IF(OR($C53="Non-Labour",$C53="Labour-related"),IF(Inputs!$GT53=$F$1,Inputs!ED53,$F53*N(AK53)),$F53*N(AK53)*avg_hrs)</f>
        <v>60576.79977417078</v>
      </c>
      <c r="EE53" s="232">
        <f>IF(OR($C53="Non-Labour",$C53="Labour-related"),IF(Inputs!$GT53=$F$1,Inputs!EE53,$F53*N(AL53)),$F53*N(AL53)*avg_hrs)</f>
        <v>60576.79977417078</v>
      </c>
      <c r="EF53" s="232">
        <f>IF(OR($C53="Non-Labour",$C53="Labour-related"),IF(Inputs!$GT53=$F$1,Inputs!EF53,$F53*N(AM53)),$F53*N(AM53)*avg_hrs)</f>
        <v>60576.79977417078</v>
      </c>
      <c r="EG53" s="232">
        <f>IF(OR($C53="Non-Labour",$C53="Labour-related"),IF(Inputs!$GT53=$F$1,Inputs!EG53,$F53*N(AN53)),$F53*N(AN53)*avg_hrs)</f>
        <v>60576.79977417078</v>
      </c>
      <c r="EH53" s="232">
        <f>IF(OR($C53="Non-Labour",$C53="Labour-related"),IF(Inputs!$GT53=$F$1,Inputs!EH53,$F53*N(AO53)),$F53*N(AO53)*avg_hrs)</f>
        <v>60576.79977417078</v>
      </c>
      <c r="EI53" s="232">
        <f>IF(OR($C53="Non-Labour",$C53="Labour-related"),IF(Inputs!$GT53=$F$1,Inputs!EI53,$F53*N(AP53)),$F53*N(AP53)*avg_hrs)</f>
        <v>60576.79977417078</v>
      </c>
      <c r="EJ53" s="232">
        <f>IF(OR($C53="Non-Labour",$C53="Labour-related"),IF(Inputs!$GT53=$F$1,Inputs!EJ53,$F53*N(AQ53)),$F53*N(AQ53)*avg_hrs)</f>
        <v>60576.79977417078</v>
      </c>
      <c r="EK53" s="232">
        <f>IF(OR($C53="Non-Labour",$C53="Labour-related"),IF(Inputs!$GT53=$F$1,Inputs!EK53,$F53*N(AR53)),$F53*N(AR53)*avg_hrs)</f>
        <v>55528.733126323204</v>
      </c>
      <c r="EL53" s="232">
        <f>IF(OR($C53="Non-Labour",$C53="Labour-related"),IF(Inputs!$GT53=$F$1,Inputs!EL53,$F53*N(AS53)),$F53*N(AS53)*avg_hrs)</f>
        <v>55528.733126323204</v>
      </c>
      <c r="EM53" s="232">
        <f>IF(OR($C53="Non-Labour",$C53="Labour-related"),IF(Inputs!$GT53=$F$1,Inputs!EM53,$F53*N(AT53)),$F53*N(AT53)*avg_hrs)</f>
        <v>55528.733126323204</v>
      </c>
      <c r="EN53" s="232">
        <f>IF(OR($C53="Non-Labour",$C53="Labour-related"),IF(Inputs!$GT53=$F$1,Inputs!EN53,$F53*N(AU53)),$F53*N(AU53)*avg_hrs)</f>
        <v>55528.733126323204</v>
      </c>
      <c r="EO53" s="232">
        <f>IF(OR($C53="Non-Labour",$C53="Labour-related"),IF(Inputs!$GT53=$F$1,Inputs!EO53,$F53*N(AV53)),$F53*N(AV53)*avg_hrs)</f>
        <v>55528.733126323204</v>
      </c>
      <c r="EP53" s="232">
        <f>IF(OR($C53="Non-Labour",$C53="Labour-related"),IF(Inputs!$GT53=$F$1,Inputs!EP53,$F53*N(AW53)),$F53*N(AW53)*avg_hrs)</f>
        <v>55528.733126323204</v>
      </c>
      <c r="EQ53" s="232">
        <f>IF(OR($C53="Non-Labour",$C53="Labour-related"),IF(Inputs!$GT53=$F$1,Inputs!EQ53,$F53*N(AX53)),$F53*N(AX53)*avg_hrs)</f>
        <v>55528.733126323204</v>
      </c>
      <c r="ER53" s="232">
        <f>IF(OR($C53="Non-Labour",$C53="Labour-related"),IF(Inputs!$GT53=$F$1,Inputs!ER53,$F53*N(AY53)),$F53*N(AY53)*avg_hrs)</f>
        <v>55528.733126323204</v>
      </c>
      <c r="ES53" s="232">
        <f>IF(OR($C53="Non-Labour",$C53="Labour-related"),IF(Inputs!$GT53=$F$1,Inputs!ES53,$F53*N(AZ53)),$F53*N(AZ53)*avg_hrs)</f>
        <v>55528.733126323204</v>
      </c>
      <c r="ET53" s="232">
        <f>IF(OR($C53="Non-Labour",$C53="Labour-related"),IF(Inputs!$GT53=$F$1,Inputs!ET53,$F53*N(BA53)),$F53*N(BA53)*avg_hrs)</f>
        <v>55528.733126323204</v>
      </c>
      <c r="EU53" s="232">
        <f>IF(OR($C53="Non-Labour",$C53="Labour-related"),IF(Inputs!$GT53=$F$1,Inputs!EU53,$F53*N(BB53)),$F53*N(BB53)*avg_hrs)</f>
        <v>55528.733126323204</v>
      </c>
      <c r="EV53" s="232">
        <f>IF(OR($C53="Non-Labour",$C53="Labour-related"),IF(Inputs!$GT53=$F$1,Inputs!EV53,$F53*N(BC53)),$F53*N(BC53)*avg_hrs)</f>
        <v>55528.733126323204</v>
      </c>
      <c r="EW53" s="232">
        <f>IF(OR($C53="Non-Labour",$C53="Labour-related"),IF(Inputs!$GT53=$F$1,Inputs!EW53,$F53*N(BD53)),$F53*N(BD53)*avg_hrs)</f>
        <v>0</v>
      </c>
      <c r="EX53" s="232">
        <f>IF(OR($C53="Non-Labour",$C53="Labour-related"),IF(Inputs!$GT53=$F$1,Inputs!EX53,$F53*N(BE53)),$F53*N(BE53)*avg_hrs)</f>
        <v>0</v>
      </c>
      <c r="EY53" s="232">
        <f>IF(OR($C53="Non-Labour",$C53="Labour-related"),IF(Inputs!$GT53=$F$1,Inputs!EY53,$F53*N(BF53)),$F53*N(BF53)*avg_hrs)</f>
        <v>0</v>
      </c>
      <c r="EZ53" s="232">
        <f>IF(OR($C53="Non-Labour",$C53="Labour-related"),IF(Inputs!$GT53=$F$1,Inputs!EZ53,$F53*N(BG53)),$F53*N(BG53)*avg_hrs)</f>
        <v>0</v>
      </c>
      <c r="FA53" s="232">
        <f>IF(OR($C53="Non-Labour",$C53="Labour-related"),IF(Inputs!$GT53=$F$1,Inputs!FA53,$F53*N(BH53)),$F53*N(BH53)*avg_hrs)</f>
        <v>0</v>
      </c>
      <c r="FB53" s="232">
        <f>IF(OR($C53="Non-Labour",$C53="Labour-related"),IF(Inputs!$GT53=$F$1,Inputs!FB53,$F53*N(BI53)),$F53*N(BI53)*avg_hrs)</f>
        <v>0</v>
      </c>
      <c r="FC53" s="232">
        <f>IF(OR($C53="Non-Labour",$C53="Labour-related"),IF(Inputs!$GT53=$F$1,Inputs!FC53,$F53*N(BJ53)),$F53*N(BJ53)*avg_hrs)</f>
        <v>0</v>
      </c>
      <c r="FD53" s="232">
        <f>IF(OR($C53="Non-Labour",$C53="Labour-related"),IF(Inputs!$GT53=$F$1,Inputs!FD53,$F53*N(BK53)),$F53*N(BK53)*avg_hrs)</f>
        <v>0</v>
      </c>
      <c r="FE53" s="232">
        <f>IF(OR($C53="Non-Labour",$C53="Labour-related"),IF(Inputs!$GT53=$F$1,Inputs!FE53,$F53*N(BL53)),$F53*N(BL53)*avg_hrs)</f>
        <v>0</v>
      </c>
      <c r="FF53" s="232">
        <f>IF(OR($C53="Non-Labour",$C53="Labour-related"),IF(Inputs!$GT53=$F$1,Inputs!FF53,$F53*N(BM53)),$F53*N(BM53)*avg_hrs)</f>
        <v>0</v>
      </c>
      <c r="FG53" s="232">
        <f>IF(OR($C53="Non-Labour",$C53="Labour-related"),IF(Inputs!$GT53=$F$1,Inputs!FG53,$F53*N(BN53)),$F53*N(BN53)*avg_hrs)</f>
        <v>0</v>
      </c>
      <c r="FH53" s="232">
        <f>IF(OR($C53="Non-Labour",$C53="Labour-related"),IF(Inputs!$GT53=$F$1,Inputs!FH53,$F53*N(BO53)),$F53*N(BO53)*avg_hrs)</f>
        <v>0</v>
      </c>
      <c r="FI53" s="232">
        <f>IF(OR($C53="Non-Labour",$C53="Labour-related"),IF(Inputs!$GT53=$F$1,Inputs!FI53,$F53*N(BP53)),$F53*N(BP53)*avg_hrs)</f>
        <v>0</v>
      </c>
      <c r="FJ53" s="232">
        <f>IF(OR($C53="Non-Labour",$C53="Labour-related"),IF(Inputs!$GT53=$F$1,Inputs!FJ53,$F53*N(BQ53)),$F53*N(BQ53)*avg_hrs)</f>
        <v>0</v>
      </c>
      <c r="FK53" s="232">
        <f>IF(OR($C53="Non-Labour",$C53="Labour-related"),IF(Inputs!$GT53=$F$1,Inputs!FK53,$F53*N(BR53)),$F53*N(BR53)*avg_hrs)</f>
        <v>0</v>
      </c>
      <c r="FL53" s="232">
        <f>IF(OR($C53="Non-Labour",$C53="Labour-related"),IF(Inputs!$GT53=$F$1,Inputs!FL53,$F53*N(BS53)),$F53*N(BS53)*avg_hrs)</f>
        <v>0</v>
      </c>
      <c r="FM53" s="232">
        <f>IF(OR($C53="Non-Labour",$C53="Labour-related"),IF(Inputs!$GT53=$F$1,Inputs!FM53,$F53*N(BT53)),$F53*N(BT53)*avg_hrs)</f>
        <v>0</v>
      </c>
      <c r="FN53" s="232">
        <f>IF(OR($C53="Non-Labour",$C53="Labour-related"),IF(Inputs!$GT53=$F$1,Inputs!FN53,$F53*N(BU53)),$F53*N(BU53)*avg_hrs)</f>
        <v>0</v>
      </c>
      <c r="FO53" s="232">
        <f>IF(OR($C53="Non-Labour",$C53="Labour-related"),IF(Inputs!$GT53=$F$1,Inputs!FO53,$F53*N(BV53)),$F53*N(BV53)*avg_hrs)</f>
        <v>0</v>
      </c>
      <c r="FP53" s="232">
        <f>IF(OR($C53="Non-Labour",$C53="Labour-related"),IF(Inputs!$GT53=$F$1,Inputs!FP53,$F53*N(BW53)),$F53*N(BW53)*avg_hrs)</f>
        <v>0</v>
      </c>
      <c r="FQ53" s="232">
        <f>IF(OR($C53="Non-Labour",$C53="Labour-related"),IF(Inputs!$GT53=$F$1,Inputs!FQ53,$F53*N(BX53)),$F53*N(BX53)*avg_hrs)</f>
        <v>0</v>
      </c>
      <c r="FR53" s="232">
        <f>IF(OR($C53="Non-Labour",$C53="Labour-related"),IF(Inputs!$GT53=$F$1,Inputs!FR53,$F53*N(BY53)),$F53*N(BY53)*avg_hrs)</f>
        <v>0</v>
      </c>
      <c r="FS53" s="232">
        <f>IF(OR($C53="Non-Labour",$C53="Labour-related"),IF(Inputs!$GT53=$F$1,Inputs!FS53,$F53*N(BZ53)),$F53*N(BZ53)*avg_hrs)</f>
        <v>0</v>
      </c>
      <c r="FT53" s="232">
        <f>IF(OR($C53="Non-Labour",$C53="Labour-related"),IF(Inputs!$GT53=$F$1,Inputs!FT53,$F53*N(CA53)),$F53*N(CA53)*avg_hrs)</f>
        <v>0</v>
      </c>
      <c r="FU53" s="232">
        <f>IF(OR($C53="Non-Labour",$C53="Labour-related"),IF(Inputs!$GT53=$F$1,Inputs!FU53,$F53*N(CB53)),$F53*N(CB53)*avg_hrs)</f>
        <v>0</v>
      </c>
      <c r="FV53" s="232">
        <f>IF(OR($C53="Non-Labour",$C53="Labour-related"),IF(Inputs!$GT53=$F$1,Inputs!FV53,$F53*N(CC53)),$F53*N(CC53)*avg_hrs)</f>
        <v>0</v>
      </c>
      <c r="FW53" s="232">
        <f>IF(OR($C53="Non-Labour",$C53="Labour-related"),IF(Inputs!$GT53=$F$1,Inputs!FW53,$F53*N(CD53)),$F53*N(CD53)*avg_hrs)</f>
        <v>0</v>
      </c>
      <c r="FX53" s="232">
        <f>IF(OR($C53="Non-Labour",$C53="Labour-related"),IF(Inputs!$GT53=$F$1,Inputs!FX53,$F53*N(CE53)),$F53*N(CE53)*avg_hrs)</f>
        <v>0</v>
      </c>
      <c r="FY53" s="232">
        <f>IF(OR($C53="Non-Labour",$C53="Labour-related"),IF(Inputs!$GT53=$F$1,Inputs!FY53,$F53*N(CF53)),$F53*N(CF53)*avg_hrs)</f>
        <v>0</v>
      </c>
      <c r="FZ53" s="232">
        <f>IF(OR($C53="Non-Labour",$C53="Labour-related"),IF(Inputs!$GT53=$F$1,Inputs!FZ53,$F53*N(CG53)),$F53*N(CG53)*avg_hrs)</f>
        <v>0</v>
      </c>
      <c r="GA53" s="232">
        <f>IF(OR($C53="Non-Labour",$C53="Labour-related"),IF(Inputs!$GT53=$F$1,Inputs!GA53,$F53*N(CH53)),$F53*N(CH53)*avg_hrs)</f>
        <v>0</v>
      </c>
      <c r="GB53" s="232">
        <f>IF(OR($C53="Non-Labour",$C53="Labour-related"),IF(Inputs!$GT53=$F$1,Inputs!GB53,$F53*N(CI53)),$F53*N(CI53)*avg_hrs)</f>
        <v>0</v>
      </c>
      <c r="GC53" s="232">
        <f>IF(OR($C53="Non-Labour",$C53="Labour-related"),IF(Inputs!$GT53=$F$1,Inputs!GC53,$F53*N(CJ53)),$F53*N(CJ53)*avg_hrs)</f>
        <v>0</v>
      </c>
      <c r="GD53" s="232">
        <f>IF(OR($C53="Non-Labour",$C53="Labour-related"),IF(Inputs!$GT53=$F$1,Inputs!GD53,$F53*N(CK53)),$F53*N(CK53)*avg_hrs)</f>
        <v>0</v>
      </c>
      <c r="GE53" s="232">
        <f>IF(OR($C53="Non-Labour",$C53="Labour-related"),IF(Inputs!$GT53=$F$1,Inputs!GE53,$F53*N(CL53)),$F53*N(CL53)*avg_hrs)</f>
        <v>0</v>
      </c>
      <c r="GF53" s="232">
        <f>IF(OR($C53="Non-Labour",$C53="Labour-related"),IF(Inputs!$GT53=$F$1,Inputs!GF53,$F53*N(CM53)),$F53*N(CM53)*avg_hrs)</f>
        <v>0</v>
      </c>
      <c r="GG53" s="232">
        <f>IF(OR($C53="Non-Labour",$C53="Labour-related"),IF(Inputs!$GT53=$F$1,Inputs!GG53,$F53*N(CN53)),$F53*N(CN53)*avg_hrs)</f>
        <v>0</v>
      </c>
      <c r="GH53" s="232">
        <f>IF(OR($C53="Non-Labour",$C53="Labour-related"),IF(Inputs!$GT53=$F$1,Inputs!GH53,$F53*N(CO53)),$F53*N(CO53)*avg_hrs)</f>
        <v>0</v>
      </c>
      <c r="GI53" s="232">
        <f>IF(OR($C53="Non-Labour",$C53="Labour-related"),IF(Inputs!$GT53=$F$1,Inputs!GI53,$F53*N(CP53)),$F53*N(CP53)*avg_hrs)</f>
        <v>0</v>
      </c>
      <c r="GJ53" s="232">
        <f>IF(OR($C53="Non-Labour",$C53="Labour-related"),IF(Inputs!$GT53=$F$1,Inputs!GJ53,$F53*N(CQ53)),$F53*N(CQ53)*avg_hrs)</f>
        <v>0</v>
      </c>
      <c r="GK53" s="232">
        <f>IF(OR($C53="Non-Labour",$C53="Labour-related"),IF(Inputs!$GT53=$F$1,Inputs!GK53,$F53*N(CR53)),$F53*N(CR53)*avg_hrs)</f>
        <v>0</v>
      </c>
      <c r="GL53" s="232">
        <f>IF(OR($C53="Non-Labour",$C53="Labour-related"),IF(Inputs!$GT53=$F$1,Inputs!GL53,$F53*N(CS53)),$F53*N(CS53)*avg_hrs)</f>
        <v>0</v>
      </c>
      <c r="GM53" s="232">
        <f>IF(OR($C53="Non-Labour",$C53="Labour-related"),IF(Inputs!$GT53=$F$1,Inputs!GM53,$F53*N(CT53)),$F53*N(CT53)*avg_hrs)</f>
        <v>0</v>
      </c>
      <c r="GN53" s="232">
        <f>IF(OR($C53="Non-Labour",$C53="Labour-related"),IF(Inputs!$GT53=$F$1,Inputs!GN53,$F53*N(CU53)),$F53*N(CU53)*avg_hrs)</f>
        <v>0</v>
      </c>
      <c r="GO53" s="232">
        <f>IF(OR($C53="Non-Labour",$C53="Labour-related"),IF(Inputs!$GT53=$F$1,Inputs!GO53,$F53*N(CV53)),$F53*N(CV53)*avg_hrs)</f>
        <v>0</v>
      </c>
      <c r="GP53" s="232">
        <f>IF(OR($C53="Non-Labour",$C53="Labour-related"),IF(Inputs!$GT53=$F$1,Inputs!GP53,$F53*N(CW53)),$F53*N(CW53)*avg_hrs)</f>
        <v>0</v>
      </c>
      <c r="GQ53" s="232">
        <f>IF(OR($C53="Non-Labour",$C53="Labour-related"),IF(Inputs!$GT53=$F$1,Inputs!GQ53,$F53*N(CX53)),$F53*N(CX53)*avg_hrs)</f>
        <v>0</v>
      </c>
      <c r="GR53" s="232">
        <f>IF(OR($C53="Non-Labour",$C53="Labour-related"),IF(Inputs!$GT53=$F$1,Inputs!GR53,$F53*N(CY53)),$F53*N(CY53)*avg_hrs)</f>
        <v>0</v>
      </c>
      <c r="GT53" s="120" t="s">
        <v>207</v>
      </c>
      <c r="GU53" s="272"/>
      <c r="GV53" s="272"/>
      <c r="GW53" s="272"/>
      <c r="GX53" s="232">
        <f t="shared" si="9"/>
        <v>0</v>
      </c>
      <c r="GY53" s="232">
        <f t="shared" si="9"/>
        <v>60576.799774170759</v>
      </c>
      <c r="GZ53" s="232">
        <f t="shared" si="9"/>
        <v>726921.59729004931</v>
      </c>
      <c r="HA53" s="232">
        <f t="shared" si="11"/>
        <v>666344.79751587845</v>
      </c>
      <c r="HB53" s="232">
        <f t="shared" si="10"/>
        <v>0</v>
      </c>
      <c r="HC53" s="232">
        <f t="shared" si="10"/>
        <v>0</v>
      </c>
      <c r="HD53" s="232">
        <f t="shared" si="10"/>
        <v>0</v>
      </c>
      <c r="HE53" s="232">
        <f t="shared" si="10"/>
        <v>0</v>
      </c>
      <c r="HF53" s="232">
        <f t="shared" si="5"/>
        <v>1453843.1945800986</v>
      </c>
    </row>
    <row r="54" spans="1:214" x14ac:dyDescent="0.2">
      <c r="A54" s="120" t="str">
        <f>Inputs!A54</f>
        <v>Network Operations</v>
      </c>
      <c r="B54" s="332" t="str">
        <f>Inputs!B54</f>
        <v>c-i-c</v>
      </c>
      <c r="C54" s="120" t="str">
        <f>Inputs!C54</f>
        <v>Contracted Labour</v>
      </c>
      <c r="D54" s="120" t="str">
        <f>Inputs!D54</f>
        <v>Data Management</v>
      </c>
      <c r="E54" s="332" t="str">
        <f>Inputs!E54</f>
        <v>c-i-c</v>
      </c>
      <c r="F54" s="259">
        <f>IF(Inputs!$GT54=$F$1,Inputs!F54,
CHOOSE(MATCH(Inputs!$GT54,'Key assumptions'!$E$117:$E$119,0),'Key assumptions'!$H$117,'Key assumptions'!$H$118,'Key assumptions'!$H$119)*Inputs!F54)</f>
        <v>275.33303021406721</v>
      </c>
      <c r="G54" s="259">
        <f>IF(Inputs!$GT54=$F$1,Inputs!G54,
CHOOSE(MATCH(Inputs!$GT54,'Key assumptions'!$E$117:$E$119,0),'Key assumptions'!$H$117,'Key assumptions'!$H$118,'Key assumptions'!$H$119)*Inputs!G54)</f>
        <v>0</v>
      </c>
      <c r="H54" s="231">
        <f>Inputs!H54</f>
        <v>0</v>
      </c>
      <c r="I54" s="231">
        <f>Inputs!I54</f>
        <v>0</v>
      </c>
      <c r="J54" s="231">
        <f>Inputs!J54</f>
        <v>0</v>
      </c>
      <c r="K54" s="231">
        <f>Inputs!K54</f>
        <v>0</v>
      </c>
      <c r="L54" s="231">
        <f>Inputs!L54</f>
        <v>0</v>
      </c>
      <c r="M54" s="231">
        <f>Inputs!M54</f>
        <v>0</v>
      </c>
      <c r="N54" s="231">
        <f>Inputs!N54</f>
        <v>0</v>
      </c>
      <c r="O54" s="231">
        <f>Inputs!O54</f>
        <v>0</v>
      </c>
      <c r="P54" s="231">
        <f>Inputs!P54</f>
        <v>0</v>
      </c>
      <c r="Q54" s="231">
        <f>Inputs!Q54</f>
        <v>0</v>
      </c>
      <c r="R54" s="231">
        <f>Inputs!R54</f>
        <v>0</v>
      </c>
      <c r="S54" s="231">
        <f>Inputs!S54</f>
        <v>0</v>
      </c>
      <c r="T54" s="231">
        <f>Inputs!T54</f>
        <v>7.6923076923076927E-2</v>
      </c>
      <c r="U54" s="231">
        <f>Inputs!U54</f>
        <v>7.6923076923076927E-2</v>
      </c>
      <c r="V54" s="231">
        <f>Inputs!V54</f>
        <v>7.6923076923076927E-2</v>
      </c>
      <c r="W54" s="231">
        <f>Inputs!W54</f>
        <v>7.6923076923076927E-2</v>
      </c>
      <c r="X54" s="231">
        <f>Inputs!X54</f>
        <v>7.6923076923076927E-2</v>
      </c>
      <c r="Y54" s="231">
        <f>Inputs!Y54</f>
        <v>7.6923076923076927E-2</v>
      </c>
      <c r="Z54" s="231">
        <f>Inputs!Z54</f>
        <v>7.6923076923076927E-2</v>
      </c>
      <c r="AA54" s="231">
        <f>Inputs!AA54</f>
        <v>7.6923076923076927E-2</v>
      </c>
      <c r="AB54" s="231">
        <f>Inputs!AB54</f>
        <v>7.6923076923076927E-2</v>
      </c>
      <c r="AC54" s="231">
        <f>Inputs!AC54</f>
        <v>7.6923076923076927E-2</v>
      </c>
      <c r="AD54" s="231">
        <f>Inputs!AD54</f>
        <v>7.6923076923076927E-2</v>
      </c>
      <c r="AE54" s="231">
        <f>Inputs!AE54</f>
        <v>7.6923076923076927E-2</v>
      </c>
      <c r="AF54" s="231">
        <f>Inputs!AF54</f>
        <v>0.92307692307692313</v>
      </c>
      <c r="AG54" s="231">
        <f>Inputs!AG54</f>
        <v>0.92307692307692313</v>
      </c>
      <c r="AH54" s="231">
        <f>Inputs!AH54</f>
        <v>0.92307692307692313</v>
      </c>
      <c r="AI54" s="231">
        <f>Inputs!AI54</f>
        <v>0.92307692307692313</v>
      </c>
      <c r="AJ54" s="231">
        <f>Inputs!AJ54</f>
        <v>0.92307692307692313</v>
      </c>
      <c r="AK54" s="231">
        <f>Inputs!AK54</f>
        <v>0.92307692307692313</v>
      </c>
      <c r="AL54" s="231">
        <f>Inputs!AL54</f>
        <v>0.92307692307692313</v>
      </c>
      <c r="AM54" s="231">
        <f>Inputs!AM54</f>
        <v>0.92307692307692313</v>
      </c>
      <c r="AN54" s="231">
        <f>Inputs!AN54</f>
        <v>0.92307692307692313</v>
      </c>
      <c r="AO54" s="231">
        <f>Inputs!AO54</f>
        <v>0.92307692307692313</v>
      </c>
      <c r="AP54" s="231">
        <f>Inputs!AP54</f>
        <v>0.92307692307692313</v>
      </c>
      <c r="AQ54" s="231">
        <f>Inputs!AQ54</f>
        <v>0.92307692307692313</v>
      </c>
      <c r="AR54" s="231">
        <f>Inputs!AR54</f>
        <v>0.84615384615384626</v>
      </c>
      <c r="AS54" s="231">
        <f>Inputs!AS54</f>
        <v>0.84615384615384626</v>
      </c>
      <c r="AT54" s="231">
        <f>Inputs!AT54</f>
        <v>0.84615384615384626</v>
      </c>
      <c r="AU54" s="231">
        <f>Inputs!AU54</f>
        <v>0.84615384615384626</v>
      </c>
      <c r="AV54" s="231">
        <f>Inputs!AV54</f>
        <v>0.84615384615384626</v>
      </c>
      <c r="AW54" s="231">
        <f>Inputs!AW54</f>
        <v>0.84615384615384626</v>
      </c>
      <c r="AX54" s="231">
        <f>Inputs!AX54</f>
        <v>0.84615384615384626</v>
      </c>
      <c r="AY54" s="231">
        <f>Inputs!AY54</f>
        <v>0.84615384615384626</v>
      </c>
      <c r="AZ54" s="231">
        <f>Inputs!AZ54</f>
        <v>0.84615384615384626</v>
      </c>
      <c r="BA54" s="231">
        <f>Inputs!BA54</f>
        <v>0.84615384615384626</v>
      </c>
      <c r="BB54" s="231">
        <f>Inputs!BB54</f>
        <v>0.84615384615384626</v>
      </c>
      <c r="BC54" s="231">
        <f>Inputs!BC54</f>
        <v>0.84615384615384626</v>
      </c>
      <c r="BD54" s="231">
        <f>Inputs!BD54</f>
        <v>0</v>
      </c>
      <c r="BE54" s="231">
        <f>Inputs!BE54</f>
        <v>0</v>
      </c>
      <c r="BF54" s="231">
        <f>Inputs!BF54</f>
        <v>0</v>
      </c>
      <c r="BG54" s="231">
        <f>Inputs!BG54</f>
        <v>0</v>
      </c>
      <c r="BH54" s="231">
        <f>Inputs!BH54</f>
        <v>0</v>
      </c>
      <c r="BI54" s="231">
        <f>Inputs!BI54</f>
        <v>0</v>
      </c>
      <c r="BJ54" s="231">
        <f>Inputs!BJ54</f>
        <v>0</v>
      </c>
      <c r="BK54" s="231">
        <f>Inputs!BK54</f>
        <v>0</v>
      </c>
      <c r="BL54" s="231">
        <f>Inputs!BL54</f>
        <v>0</v>
      </c>
      <c r="BM54" s="231">
        <f>Inputs!BM54</f>
        <v>0</v>
      </c>
      <c r="BN54" s="231">
        <f>Inputs!BN54</f>
        <v>0</v>
      </c>
      <c r="BO54" s="231">
        <f>Inputs!BO54</f>
        <v>0</v>
      </c>
      <c r="BP54" s="231">
        <f>Inputs!BP54</f>
        <v>0</v>
      </c>
      <c r="BQ54" s="231">
        <f>Inputs!BQ54</f>
        <v>0</v>
      </c>
      <c r="BR54" s="231">
        <f>Inputs!BR54</f>
        <v>0</v>
      </c>
      <c r="BS54" s="231">
        <f>Inputs!BS54</f>
        <v>0</v>
      </c>
      <c r="BT54" s="231">
        <f>Inputs!BT54</f>
        <v>0</v>
      </c>
      <c r="BU54" s="231">
        <f>Inputs!BU54</f>
        <v>0</v>
      </c>
      <c r="BV54" s="231">
        <f>Inputs!BV54</f>
        <v>0</v>
      </c>
      <c r="BW54" s="231">
        <f>Inputs!BW54</f>
        <v>0</v>
      </c>
      <c r="BX54" s="231">
        <f>Inputs!BX54</f>
        <v>0</v>
      </c>
      <c r="BY54" s="231">
        <f>Inputs!BY54</f>
        <v>0</v>
      </c>
      <c r="BZ54" s="231">
        <f>Inputs!BZ54</f>
        <v>0</v>
      </c>
      <c r="CA54" s="231">
        <f>Inputs!CA54</f>
        <v>0</v>
      </c>
      <c r="CB54" s="231">
        <f>Inputs!CB54</f>
        <v>0</v>
      </c>
      <c r="CC54" s="231">
        <f>Inputs!CC54</f>
        <v>0</v>
      </c>
      <c r="CD54" s="231">
        <f>Inputs!CD54</f>
        <v>0</v>
      </c>
      <c r="CE54" s="231">
        <f>Inputs!CE54</f>
        <v>0</v>
      </c>
      <c r="CF54" s="231">
        <f>Inputs!CF54</f>
        <v>0</v>
      </c>
      <c r="CG54" s="231">
        <f>Inputs!CG54</f>
        <v>0</v>
      </c>
      <c r="CH54" s="231">
        <f>Inputs!CH54</f>
        <v>0</v>
      </c>
      <c r="CI54" s="231">
        <f>Inputs!CI54</f>
        <v>0</v>
      </c>
      <c r="CJ54" s="231">
        <f>Inputs!CJ54</f>
        <v>0</v>
      </c>
      <c r="CK54" s="231">
        <f>Inputs!CK54</f>
        <v>0</v>
      </c>
      <c r="CL54" s="231">
        <f>Inputs!CL54</f>
        <v>0</v>
      </c>
      <c r="CM54" s="231">
        <f>Inputs!CM54</f>
        <v>0</v>
      </c>
      <c r="CN54" s="231">
        <f>Inputs!CN54</f>
        <v>0</v>
      </c>
      <c r="CO54" s="231">
        <f>Inputs!CO54</f>
        <v>0</v>
      </c>
      <c r="CP54" s="231">
        <f>Inputs!CP54</f>
        <v>0</v>
      </c>
      <c r="CQ54" s="231">
        <f>Inputs!CQ54</f>
        <v>0</v>
      </c>
      <c r="CR54" s="231">
        <f>Inputs!CR54</f>
        <v>0</v>
      </c>
      <c r="CS54" s="231">
        <f>Inputs!CS54</f>
        <v>0</v>
      </c>
      <c r="CT54" s="231">
        <f>Inputs!CT54</f>
        <v>0</v>
      </c>
      <c r="CU54" s="231">
        <f>Inputs!CU54</f>
        <v>0</v>
      </c>
      <c r="CV54" s="231">
        <f>Inputs!CV54</f>
        <v>0</v>
      </c>
      <c r="CW54" s="231">
        <f>Inputs!CW54</f>
        <v>0</v>
      </c>
      <c r="CX54" s="231">
        <f>Inputs!CX54</f>
        <v>0</v>
      </c>
      <c r="CY54" s="231">
        <f>Inputs!CY54</f>
        <v>0</v>
      </c>
      <c r="DA54" s="232">
        <f>IF(OR($C54="Non-Labour",$C54="Labour-related"),IF(Inputs!$GT54=$F$1,Inputs!DA54,$F54*N(H54)),$F54*N(H54)*avg_hrs)</f>
        <v>0</v>
      </c>
      <c r="DB54" s="232">
        <f>IF(OR($C54="Non-Labour",$C54="Labour-related"),IF(Inputs!$GT54=$F$1,Inputs!DB54,$F54*N(I54)),$F54*N(I54)*avg_hrs)</f>
        <v>0</v>
      </c>
      <c r="DC54" s="232">
        <f>IF(OR($C54="Non-Labour",$C54="Labour-related"),IF(Inputs!$GT54=$F$1,Inputs!DC54,$F54*N(J54)),$F54*N(J54)*avg_hrs)</f>
        <v>0</v>
      </c>
      <c r="DD54" s="232">
        <f>IF(OR($C54="Non-Labour",$C54="Labour-related"),IF(Inputs!$GT54=$F$1,Inputs!DD54,$F54*N(K54)),$F54*N(K54)*avg_hrs)</f>
        <v>0</v>
      </c>
      <c r="DE54" s="232">
        <f>IF(OR($C54="Non-Labour",$C54="Labour-related"),IF(Inputs!$GT54=$F$1,Inputs!DE54,$F54*N(L54)),$F54*N(L54)*avg_hrs)</f>
        <v>0</v>
      </c>
      <c r="DF54" s="232">
        <f>IF(OR($C54="Non-Labour",$C54="Labour-related"),IF(Inputs!$GT54=$F$1,Inputs!DF54,$F54*N(M54)),$F54*N(M54)*avg_hrs)</f>
        <v>0</v>
      </c>
      <c r="DG54" s="232">
        <f>IF(OR($C54="Non-Labour",$C54="Labour-related"),IF(Inputs!$GT54=$F$1,Inputs!DG54,$F54*N(N54)),$F54*N(N54)*avg_hrs)</f>
        <v>0</v>
      </c>
      <c r="DH54" s="232">
        <f>IF(OR($C54="Non-Labour",$C54="Labour-related"),IF(Inputs!$GT54=$F$1,Inputs!DH54,$F54*N(O54)),$F54*N(O54)*avg_hrs)</f>
        <v>0</v>
      </c>
      <c r="DI54" s="232">
        <f>IF(OR($C54="Non-Labour",$C54="Labour-related"),IF(Inputs!$GT54=$F$1,Inputs!DI54,$F54*N(P54)),$F54*N(P54)*avg_hrs)</f>
        <v>0</v>
      </c>
      <c r="DJ54" s="232">
        <f>IF(OR($C54="Non-Labour",$C54="Labour-related"),IF(Inputs!$GT54=$F$1,Inputs!DJ54,$F54*N(Q54)),$F54*N(Q54)*avg_hrs)</f>
        <v>0</v>
      </c>
      <c r="DK54" s="232">
        <f>IF(OR($C54="Non-Labour",$C54="Labour-related"),IF(Inputs!$GT54=$F$1,Inputs!DK54,$F54*N(R54)),$F54*N(R54)*avg_hrs)</f>
        <v>0</v>
      </c>
      <c r="DL54" s="232">
        <f>IF(OR($C54="Non-Labour",$C54="Labour-related"),IF(Inputs!$GT54=$F$1,Inputs!DL54,$F54*N(S54)),$F54*N(S54)*avg_hrs)</f>
        <v>0</v>
      </c>
      <c r="DM54" s="232">
        <f>IF(OR($C54="Non-Labour",$C54="Labour-related"),IF(Inputs!$GT54=$F$1,Inputs!DM54,$F54*N(T54)),$F54*N(T54)*avg_hrs)</f>
        <v>3176.919579393083</v>
      </c>
      <c r="DN54" s="232">
        <f>IF(OR($C54="Non-Labour",$C54="Labour-related"),IF(Inputs!$GT54=$F$1,Inputs!DN54,$F54*N(U54)),$F54*N(U54)*avg_hrs)</f>
        <v>3176.919579393083</v>
      </c>
      <c r="DO54" s="232">
        <f>IF(OR($C54="Non-Labour",$C54="Labour-related"),IF(Inputs!$GT54=$F$1,Inputs!DO54,$F54*N(V54)),$F54*N(V54)*avg_hrs)</f>
        <v>3176.919579393083</v>
      </c>
      <c r="DP54" s="232">
        <f>IF(OR($C54="Non-Labour",$C54="Labour-related"),IF(Inputs!$GT54=$F$1,Inputs!DP54,$F54*N(W54)),$F54*N(W54)*avg_hrs)</f>
        <v>3176.919579393083</v>
      </c>
      <c r="DQ54" s="232">
        <f>IF(OR($C54="Non-Labour",$C54="Labour-related"),IF(Inputs!$GT54=$F$1,Inputs!DQ54,$F54*N(X54)),$F54*N(X54)*avg_hrs)</f>
        <v>3176.919579393083</v>
      </c>
      <c r="DR54" s="232">
        <f>IF(OR($C54="Non-Labour",$C54="Labour-related"),IF(Inputs!$GT54=$F$1,Inputs!DR54,$F54*N(Y54)),$F54*N(Y54)*avg_hrs)</f>
        <v>3176.919579393083</v>
      </c>
      <c r="DS54" s="232">
        <f>IF(OR($C54="Non-Labour",$C54="Labour-related"),IF(Inputs!$GT54=$F$1,Inputs!DS54,$F54*N(Z54)),$F54*N(Z54)*avg_hrs)</f>
        <v>3176.919579393083</v>
      </c>
      <c r="DT54" s="232">
        <f>IF(OR($C54="Non-Labour",$C54="Labour-related"),IF(Inputs!$GT54=$F$1,Inputs!DT54,$F54*N(AA54)),$F54*N(AA54)*avg_hrs)</f>
        <v>3176.919579393083</v>
      </c>
      <c r="DU54" s="232">
        <f>IF(OR($C54="Non-Labour",$C54="Labour-related"),IF(Inputs!$GT54=$F$1,Inputs!DU54,$F54*N(AB54)),$F54*N(AB54)*avg_hrs)</f>
        <v>3176.919579393083</v>
      </c>
      <c r="DV54" s="232">
        <f>IF(OR($C54="Non-Labour",$C54="Labour-related"),IF(Inputs!$GT54=$F$1,Inputs!DV54,$F54*N(AC54)),$F54*N(AC54)*avg_hrs)</f>
        <v>3176.919579393083</v>
      </c>
      <c r="DW54" s="232">
        <f>IF(OR($C54="Non-Labour",$C54="Labour-related"),IF(Inputs!$GT54=$F$1,Inputs!DW54,$F54*N(AD54)),$F54*N(AD54)*avg_hrs)</f>
        <v>3176.919579393083</v>
      </c>
      <c r="DX54" s="232">
        <f>IF(OR($C54="Non-Labour",$C54="Labour-related"),IF(Inputs!$GT54=$F$1,Inputs!DX54,$F54*N(AE54)),$F54*N(AE54)*avg_hrs)</f>
        <v>3176.919579393083</v>
      </c>
      <c r="DY54" s="232">
        <f>IF(OR($C54="Non-Labour",$C54="Labour-related"),IF(Inputs!$GT54=$F$1,Inputs!DY54,$F54*N(AF54)),$F54*N(AF54)*avg_hrs)</f>
        <v>38123.034952717004</v>
      </c>
      <c r="DZ54" s="232">
        <f>IF(OR($C54="Non-Labour",$C54="Labour-related"),IF(Inputs!$GT54=$F$1,Inputs!DZ54,$F54*N(AG54)),$F54*N(AG54)*avg_hrs)</f>
        <v>38123.034952717004</v>
      </c>
      <c r="EA54" s="232">
        <f>IF(OR($C54="Non-Labour",$C54="Labour-related"),IF(Inputs!$GT54=$F$1,Inputs!EA54,$F54*N(AH54)),$F54*N(AH54)*avg_hrs)</f>
        <v>38123.034952717004</v>
      </c>
      <c r="EB54" s="232">
        <f>IF(OR($C54="Non-Labour",$C54="Labour-related"),IF(Inputs!$GT54=$F$1,Inputs!EB54,$F54*N(AI54)),$F54*N(AI54)*avg_hrs)</f>
        <v>38123.034952717004</v>
      </c>
      <c r="EC54" s="232">
        <f>IF(OR($C54="Non-Labour",$C54="Labour-related"),IF(Inputs!$GT54=$F$1,Inputs!EC54,$F54*N(AJ54)),$F54*N(AJ54)*avg_hrs)</f>
        <v>38123.034952717004</v>
      </c>
      <c r="ED54" s="232">
        <f>IF(OR($C54="Non-Labour",$C54="Labour-related"),IF(Inputs!$GT54=$F$1,Inputs!ED54,$F54*N(AK54)),$F54*N(AK54)*avg_hrs)</f>
        <v>38123.034952717004</v>
      </c>
      <c r="EE54" s="232">
        <f>IF(OR($C54="Non-Labour",$C54="Labour-related"),IF(Inputs!$GT54=$F$1,Inputs!EE54,$F54*N(AL54)),$F54*N(AL54)*avg_hrs)</f>
        <v>38123.034952717004</v>
      </c>
      <c r="EF54" s="232">
        <f>IF(OR($C54="Non-Labour",$C54="Labour-related"),IF(Inputs!$GT54=$F$1,Inputs!EF54,$F54*N(AM54)),$F54*N(AM54)*avg_hrs)</f>
        <v>38123.034952717004</v>
      </c>
      <c r="EG54" s="232">
        <f>IF(OR($C54="Non-Labour",$C54="Labour-related"),IF(Inputs!$GT54=$F$1,Inputs!EG54,$F54*N(AN54)),$F54*N(AN54)*avg_hrs)</f>
        <v>38123.034952717004</v>
      </c>
      <c r="EH54" s="232">
        <f>IF(OR($C54="Non-Labour",$C54="Labour-related"),IF(Inputs!$GT54=$F$1,Inputs!EH54,$F54*N(AO54)),$F54*N(AO54)*avg_hrs)</f>
        <v>38123.034952717004</v>
      </c>
      <c r="EI54" s="232">
        <f>IF(OR($C54="Non-Labour",$C54="Labour-related"),IF(Inputs!$GT54=$F$1,Inputs!EI54,$F54*N(AP54)),$F54*N(AP54)*avg_hrs)</f>
        <v>38123.034952717004</v>
      </c>
      <c r="EJ54" s="232">
        <f>IF(OR($C54="Non-Labour",$C54="Labour-related"),IF(Inputs!$GT54=$F$1,Inputs!EJ54,$F54*N(AQ54)),$F54*N(AQ54)*avg_hrs)</f>
        <v>38123.034952717004</v>
      </c>
      <c r="EK54" s="232">
        <f>IF(OR($C54="Non-Labour",$C54="Labour-related"),IF(Inputs!$GT54=$F$1,Inputs!EK54,$F54*N(AR54)),$F54*N(AR54)*avg_hrs)</f>
        <v>34946.115373323919</v>
      </c>
      <c r="EL54" s="232">
        <f>IF(OR($C54="Non-Labour",$C54="Labour-related"),IF(Inputs!$GT54=$F$1,Inputs!EL54,$F54*N(AS54)),$F54*N(AS54)*avg_hrs)</f>
        <v>34946.115373323919</v>
      </c>
      <c r="EM54" s="232">
        <f>IF(OR($C54="Non-Labour",$C54="Labour-related"),IF(Inputs!$GT54=$F$1,Inputs!EM54,$F54*N(AT54)),$F54*N(AT54)*avg_hrs)</f>
        <v>34946.115373323919</v>
      </c>
      <c r="EN54" s="232">
        <f>IF(OR($C54="Non-Labour",$C54="Labour-related"),IF(Inputs!$GT54=$F$1,Inputs!EN54,$F54*N(AU54)),$F54*N(AU54)*avg_hrs)</f>
        <v>34946.115373323919</v>
      </c>
      <c r="EO54" s="232">
        <f>IF(OR($C54="Non-Labour",$C54="Labour-related"),IF(Inputs!$GT54=$F$1,Inputs!EO54,$F54*N(AV54)),$F54*N(AV54)*avg_hrs)</f>
        <v>34946.115373323919</v>
      </c>
      <c r="EP54" s="232">
        <f>IF(OR($C54="Non-Labour",$C54="Labour-related"),IF(Inputs!$GT54=$F$1,Inputs!EP54,$F54*N(AW54)),$F54*N(AW54)*avg_hrs)</f>
        <v>34946.115373323919</v>
      </c>
      <c r="EQ54" s="232">
        <f>IF(OR($C54="Non-Labour",$C54="Labour-related"),IF(Inputs!$GT54=$F$1,Inputs!EQ54,$F54*N(AX54)),$F54*N(AX54)*avg_hrs)</f>
        <v>34946.115373323919</v>
      </c>
      <c r="ER54" s="232">
        <f>IF(OR($C54="Non-Labour",$C54="Labour-related"),IF(Inputs!$GT54=$F$1,Inputs!ER54,$F54*N(AY54)),$F54*N(AY54)*avg_hrs)</f>
        <v>34946.115373323919</v>
      </c>
      <c r="ES54" s="232">
        <f>IF(OR($C54="Non-Labour",$C54="Labour-related"),IF(Inputs!$GT54=$F$1,Inputs!ES54,$F54*N(AZ54)),$F54*N(AZ54)*avg_hrs)</f>
        <v>34946.115373323919</v>
      </c>
      <c r="ET54" s="232">
        <f>IF(OR($C54="Non-Labour",$C54="Labour-related"),IF(Inputs!$GT54=$F$1,Inputs!ET54,$F54*N(BA54)),$F54*N(BA54)*avg_hrs)</f>
        <v>34946.115373323919</v>
      </c>
      <c r="EU54" s="232">
        <f>IF(OR($C54="Non-Labour",$C54="Labour-related"),IF(Inputs!$GT54=$F$1,Inputs!EU54,$F54*N(BB54)),$F54*N(BB54)*avg_hrs)</f>
        <v>34946.115373323919</v>
      </c>
      <c r="EV54" s="232">
        <f>IF(OR($C54="Non-Labour",$C54="Labour-related"),IF(Inputs!$GT54=$F$1,Inputs!EV54,$F54*N(BC54)),$F54*N(BC54)*avg_hrs)</f>
        <v>34946.115373323919</v>
      </c>
      <c r="EW54" s="232">
        <f>IF(OR($C54="Non-Labour",$C54="Labour-related"),IF(Inputs!$GT54=$F$1,Inputs!EW54,$F54*N(BD54)),$F54*N(BD54)*avg_hrs)</f>
        <v>0</v>
      </c>
      <c r="EX54" s="232">
        <f>IF(OR($C54="Non-Labour",$C54="Labour-related"),IF(Inputs!$GT54=$F$1,Inputs!EX54,$F54*N(BE54)),$F54*N(BE54)*avg_hrs)</f>
        <v>0</v>
      </c>
      <c r="EY54" s="232">
        <f>IF(OR($C54="Non-Labour",$C54="Labour-related"),IF(Inputs!$GT54=$F$1,Inputs!EY54,$F54*N(BF54)),$F54*N(BF54)*avg_hrs)</f>
        <v>0</v>
      </c>
      <c r="EZ54" s="232">
        <f>IF(OR($C54="Non-Labour",$C54="Labour-related"),IF(Inputs!$GT54=$F$1,Inputs!EZ54,$F54*N(BG54)),$F54*N(BG54)*avg_hrs)</f>
        <v>0</v>
      </c>
      <c r="FA54" s="232">
        <f>IF(OR($C54="Non-Labour",$C54="Labour-related"),IF(Inputs!$GT54=$F$1,Inputs!FA54,$F54*N(BH54)),$F54*N(BH54)*avg_hrs)</f>
        <v>0</v>
      </c>
      <c r="FB54" s="232">
        <f>IF(OR($C54="Non-Labour",$C54="Labour-related"),IF(Inputs!$GT54=$F$1,Inputs!FB54,$F54*N(BI54)),$F54*N(BI54)*avg_hrs)</f>
        <v>0</v>
      </c>
      <c r="FC54" s="232">
        <f>IF(OR($C54="Non-Labour",$C54="Labour-related"),IF(Inputs!$GT54=$F$1,Inputs!FC54,$F54*N(BJ54)),$F54*N(BJ54)*avg_hrs)</f>
        <v>0</v>
      </c>
      <c r="FD54" s="232">
        <f>IF(OR($C54="Non-Labour",$C54="Labour-related"),IF(Inputs!$GT54=$F$1,Inputs!FD54,$F54*N(BK54)),$F54*N(BK54)*avg_hrs)</f>
        <v>0</v>
      </c>
      <c r="FE54" s="232">
        <f>IF(OR($C54="Non-Labour",$C54="Labour-related"),IF(Inputs!$GT54=$F$1,Inputs!FE54,$F54*N(BL54)),$F54*N(BL54)*avg_hrs)</f>
        <v>0</v>
      </c>
      <c r="FF54" s="232">
        <f>IF(OR($C54="Non-Labour",$C54="Labour-related"),IF(Inputs!$GT54=$F$1,Inputs!FF54,$F54*N(BM54)),$F54*N(BM54)*avg_hrs)</f>
        <v>0</v>
      </c>
      <c r="FG54" s="232">
        <f>IF(OR($C54="Non-Labour",$C54="Labour-related"),IF(Inputs!$GT54=$F$1,Inputs!FG54,$F54*N(BN54)),$F54*N(BN54)*avg_hrs)</f>
        <v>0</v>
      </c>
      <c r="FH54" s="232">
        <f>IF(OR($C54="Non-Labour",$C54="Labour-related"),IF(Inputs!$GT54=$F$1,Inputs!FH54,$F54*N(BO54)),$F54*N(BO54)*avg_hrs)</f>
        <v>0</v>
      </c>
      <c r="FI54" s="232">
        <f>IF(OR($C54="Non-Labour",$C54="Labour-related"),IF(Inputs!$GT54=$F$1,Inputs!FI54,$F54*N(BP54)),$F54*N(BP54)*avg_hrs)</f>
        <v>0</v>
      </c>
      <c r="FJ54" s="232">
        <f>IF(OR($C54="Non-Labour",$C54="Labour-related"),IF(Inputs!$GT54=$F$1,Inputs!FJ54,$F54*N(BQ54)),$F54*N(BQ54)*avg_hrs)</f>
        <v>0</v>
      </c>
      <c r="FK54" s="232">
        <f>IF(OR($C54="Non-Labour",$C54="Labour-related"),IF(Inputs!$GT54=$F$1,Inputs!FK54,$F54*N(BR54)),$F54*N(BR54)*avg_hrs)</f>
        <v>0</v>
      </c>
      <c r="FL54" s="232">
        <f>IF(OR($C54="Non-Labour",$C54="Labour-related"),IF(Inputs!$GT54=$F$1,Inputs!FL54,$F54*N(BS54)),$F54*N(BS54)*avg_hrs)</f>
        <v>0</v>
      </c>
      <c r="FM54" s="232">
        <f>IF(OR($C54="Non-Labour",$C54="Labour-related"),IF(Inputs!$GT54=$F$1,Inputs!FM54,$F54*N(BT54)),$F54*N(BT54)*avg_hrs)</f>
        <v>0</v>
      </c>
      <c r="FN54" s="232">
        <f>IF(OR($C54="Non-Labour",$C54="Labour-related"),IF(Inputs!$GT54=$F$1,Inputs!FN54,$F54*N(BU54)),$F54*N(BU54)*avg_hrs)</f>
        <v>0</v>
      </c>
      <c r="FO54" s="232">
        <f>IF(OR($C54="Non-Labour",$C54="Labour-related"),IF(Inputs!$GT54=$F$1,Inputs!FO54,$F54*N(BV54)),$F54*N(BV54)*avg_hrs)</f>
        <v>0</v>
      </c>
      <c r="FP54" s="232">
        <f>IF(OR($C54="Non-Labour",$C54="Labour-related"),IF(Inputs!$GT54=$F$1,Inputs!FP54,$F54*N(BW54)),$F54*N(BW54)*avg_hrs)</f>
        <v>0</v>
      </c>
      <c r="FQ54" s="232">
        <f>IF(OR($C54="Non-Labour",$C54="Labour-related"),IF(Inputs!$GT54=$F$1,Inputs!FQ54,$F54*N(BX54)),$F54*N(BX54)*avg_hrs)</f>
        <v>0</v>
      </c>
      <c r="FR54" s="232">
        <f>IF(OR($C54="Non-Labour",$C54="Labour-related"),IF(Inputs!$GT54=$F$1,Inputs!FR54,$F54*N(BY54)),$F54*N(BY54)*avg_hrs)</f>
        <v>0</v>
      </c>
      <c r="FS54" s="232">
        <f>IF(OR($C54="Non-Labour",$C54="Labour-related"),IF(Inputs!$GT54=$F$1,Inputs!FS54,$F54*N(BZ54)),$F54*N(BZ54)*avg_hrs)</f>
        <v>0</v>
      </c>
      <c r="FT54" s="232">
        <f>IF(OR($C54="Non-Labour",$C54="Labour-related"),IF(Inputs!$GT54=$F$1,Inputs!FT54,$F54*N(CA54)),$F54*N(CA54)*avg_hrs)</f>
        <v>0</v>
      </c>
      <c r="FU54" s="232">
        <f>IF(OR($C54="Non-Labour",$C54="Labour-related"),IF(Inputs!$GT54=$F$1,Inputs!FU54,$F54*N(CB54)),$F54*N(CB54)*avg_hrs)</f>
        <v>0</v>
      </c>
      <c r="FV54" s="232">
        <f>IF(OR($C54="Non-Labour",$C54="Labour-related"),IF(Inputs!$GT54=$F$1,Inputs!FV54,$F54*N(CC54)),$F54*N(CC54)*avg_hrs)</f>
        <v>0</v>
      </c>
      <c r="FW54" s="232">
        <f>IF(OR($C54="Non-Labour",$C54="Labour-related"),IF(Inputs!$GT54=$F$1,Inputs!FW54,$F54*N(CD54)),$F54*N(CD54)*avg_hrs)</f>
        <v>0</v>
      </c>
      <c r="FX54" s="232">
        <f>IF(OR($C54="Non-Labour",$C54="Labour-related"),IF(Inputs!$GT54=$F$1,Inputs!FX54,$F54*N(CE54)),$F54*N(CE54)*avg_hrs)</f>
        <v>0</v>
      </c>
      <c r="FY54" s="232">
        <f>IF(OR($C54="Non-Labour",$C54="Labour-related"),IF(Inputs!$GT54=$F$1,Inputs!FY54,$F54*N(CF54)),$F54*N(CF54)*avg_hrs)</f>
        <v>0</v>
      </c>
      <c r="FZ54" s="232">
        <f>IF(OR($C54="Non-Labour",$C54="Labour-related"),IF(Inputs!$GT54=$F$1,Inputs!FZ54,$F54*N(CG54)),$F54*N(CG54)*avg_hrs)</f>
        <v>0</v>
      </c>
      <c r="GA54" s="232">
        <f>IF(OR($C54="Non-Labour",$C54="Labour-related"),IF(Inputs!$GT54=$F$1,Inputs!GA54,$F54*N(CH54)),$F54*N(CH54)*avg_hrs)</f>
        <v>0</v>
      </c>
      <c r="GB54" s="232">
        <f>IF(OR($C54="Non-Labour",$C54="Labour-related"),IF(Inputs!$GT54=$F$1,Inputs!GB54,$F54*N(CI54)),$F54*N(CI54)*avg_hrs)</f>
        <v>0</v>
      </c>
      <c r="GC54" s="232">
        <f>IF(OR($C54="Non-Labour",$C54="Labour-related"),IF(Inputs!$GT54=$F$1,Inputs!GC54,$F54*N(CJ54)),$F54*N(CJ54)*avg_hrs)</f>
        <v>0</v>
      </c>
      <c r="GD54" s="232">
        <f>IF(OR($C54="Non-Labour",$C54="Labour-related"),IF(Inputs!$GT54=$F$1,Inputs!GD54,$F54*N(CK54)),$F54*N(CK54)*avg_hrs)</f>
        <v>0</v>
      </c>
      <c r="GE54" s="232">
        <f>IF(OR($C54="Non-Labour",$C54="Labour-related"),IF(Inputs!$GT54=$F$1,Inputs!GE54,$F54*N(CL54)),$F54*N(CL54)*avg_hrs)</f>
        <v>0</v>
      </c>
      <c r="GF54" s="232">
        <f>IF(OR($C54="Non-Labour",$C54="Labour-related"),IF(Inputs!$GT54=$F$1,Inputs!GF54,$F54*N(CM54)),$F54*N(CM54)*avg_hrs)</f>
        <v>0</v>
      </c>
      <c r="GG54" s="232">
        <f>IF(OR($C54="Non-Labour",$C54="Labour-related"),IF(Inputs!$GT54=$F$1,Inputs!GG54,$F54*N(CN54)),$F54*N(CN54)*avg_hrs)</f>
        <v>0</v>
      </c>
      <c r="GH54" s="232">
        <f>IF(OR($C54="Non-Labour",$C54="Labour-related"),IF(Inputs!$GT54=$F$1,Inputs!GH54,$F54*N(CO54)),$F54*N(CO54)*avg_hrs)</f>
        <v>0</v>
      </c>
      <c r="GI54" s="232">
        <f>IF(OR($C54="Non-Labour",$C54="Labour-related"),IF(Inputs!$GT54=$F$1,Inputs!GI54,$F54*N(CP54)),$F54*N(CP54)*avg_hrs)</f>
        <v>0</v>
      </c>
      <c r="GJ54" s="232">
        <f>IF(OR($C54="Non-Labour",$C54="Labour-related"),IF(Inputs!$GT54=$F$1,Inputs!GJ54,$F54*N(CQ54)),$F54*N(CQ54)*avg_hrs)</f>
        <v>0</v>
      </c>
      <c r="GK54" s="232">
        <f>IF(OR($C54="Non-Labour",$C54="Labour-related"),IF(Inputs!$GT54=$F$1,Inputs!GK54,$F54*N(CR54)),$F54*N(CR54)*avg_hrs)</f>
        <v>0</v>
      </c>
      <c r="GL54" s="232">
        <f>IF(OR($C54="Non-Labour",$C54="Labour-related"),IF(Inputs!$GT54=$F$1,Inputs!GL54,$F54*N(CS54)),$F54*N(CS54)*avg_hrs)</f>
        <v>0</v>
      </c>
      <c r="GM54" s="232">
        <f>IF(OR($C54="Non-Labour",$C54="Labour-related"),IF(Inputs!$GT54=$F$1,Inputs!GM54,$F54*N(CT54)),$F54*N(CT54)*avg_hrs)</f>
        <v>0</v>
      </c>
      <c r="GN54" s="232">
        <f>IF(OR($C54="Non-Labour",$C54="Labour-related"),IF(Inputs!$GT54=$F$1,Inputs!GN54,$F54*N(CU54)),$F54*N(CU54)*avg_hrs)</f>
        <v>0</v>
      </c>
      <c r="GO54" s="232">
        <f>IF(OR($C54="Non-Labour",$C54="Labour-related"),IF(Inputs!$GT54=$F$1,Inputs!GO54,$F54*N(CV54)),$F54*N(CV54)*avg_hrs)</f>
        <v>0</v>
      </c>
      <c r="GP54" s="232">
        <f>IF(OR($C54="Non-Labour",$C54="Labour-related"),IF(Inputs!$GT54=$F$1,Inputs!GP54,$F54*N(CW54)),$F54*N(CW54)*avg_hrs)</f>
        <v>0</v>
      </c>
      <c r="GQ54" s="232">
        <f>IF(OR($C54="Non-Labour",$C54="Labour-related"),IF(Inputs!$GT54=$F$1,Inputs!GQ54,$F54*N(CX54)),$F54*N(CX54)*avg_hrs)</f>
        <v>0</v>
      </c>
      <c r="GR54" s="232">
        <f>IF(OR($C54="Non-Labour",$C54="Labour-related"),IF(Inputs!$GT54=$F$1,Inputs!GR54,$F54*N(CY54)),$F54*N(CY54)*avg_hrs)</f>
        <v>0</v>
      </c>
      <c r="GT54" s="120" t="s">
        <v>207</v>
      </c>
      <c r="GU54" s="272"/>
      <c r="GV54" s="272"/>
      <c r="GW54" s="272"/>
      <c r="GX54" s="232">
        <f t="shared" si="9"/>
        <v>0</v>
      </c>
      <c r="GY54" s="232">
        <f t="shared" si="9"/>
        <v>38123.034952717004</v>
      </c>
      <c r="GZ54" s="232">
        <f t="shared" si="9"/>
        <v>457476.41943260416</v>
      </c>
      <c r="HA54" s="232">
        <f t="shared" si="11"/>
        <v>419353.38447988691</v>
      </c>
      <c r="HB54" s="232">
        <f t="shared" si="10"/>
        <v>0</v>
      </c>
      <c r="HC54" s="232">
        <f t="shared" si="10"/>
        <v>0</v>
      </c>
      <c r="HD54" s="232">
        <f t="shared" si="10"/>
        <v>0</v>
      </c>
      <c r="HE54" s="232">
        <f t="shared" si="10"/>
        <v>0</v>
      </c>
      <c r="HF54" s="232">
        <f t="shared" si="5"/>
        <v>914952.83886520809</v>
      </c>
    </row>
    <row r="55" spans="1:214" hidden="1" x14ac:dyDescent="0.2">
      <c r="A55" s="120" t="str">
        <f>Inputs!A55</f>
        <v>Network Operations</v>
      </c>
      <c r="B55" s="120" t="str">
        <f>Inputs!B55</f>
        <v>Control Room Operator SME</v>
      </c>
      <c r="C55" s="120" t="str">
        <f>Inputs!C55</f>
        <v>Internal Labour</v>
      </c>
      <c r="D55" s="120" t="str">
        <f>Inputs!D55</f>
        <v>Control Centre</v>
      </c>
      <c r="E55" s="120" t="str">
        <f>Inputs!E55</f>
        <v>Network Operations Officer (Control Centre)</v>
      </c>
      <c r="F55" s="259">
        <f>IF(Inputs!$GT55=$F$1,Inputs!F55,
CHOOSE(MATCH(Inputs!$GT55,'Key assumptions'!$E$117:$E$119,0),'Key assumptions'!$H$117,'Key assumptions'!$H$118,'Key assumptions'!$H$119)*Inputs!F55)</f>
        <v>232.40330948012229</v>
      </c>
      <c r="G55" s="259">
        <f>IF(Inputs!$GT55=$F$1,Inputs!G55,
CHOOSE(MATCH(Inputs!$GT55,'Key assumptions'!$E$117:$E$119,0),'Key assumptions'!$H$117,'Key assumptions'!$H$118,'Key assumptions'!$H$119)*Inputs!G55)</f>
        <v>0</v>
      </c>
      <c r="H55" s="231">
        <f>Inputs!H55</f>
        <v>0</v>
      </c>
      <c r="I55" s="231">
        <f>Inputs!I55</f>
        <v>0</v>
      </c>
      <c r="J55" s="231">
        <f>Inputs!J55</f>
        <v>0</v>
      </c>
      <c r="K55" s="231">
        <f>Inputs!K55</f>
        <v>0</v>
      </c>
      <c r="L55" s="231">
        <f>Inputs!L55</f>
        <v>0</v>
      </c>
      <c r="M55" s="231">
        <f>Inputs!M55</f>
        <v>0</v>
      </c>
      <c r="N55" s="231">
        <f>Inputs!N55</f>
        <v>0</v>
      </c>
      <c r="O55" s="231">
        <f>Inputs!O55</f>
        <v>0</v>
      </c>
      <c r="P55" s="231">
        <f>Inputs!P55</f>
        <v>0</v>
      </c>
      <c r="Q55" s="231">
        <f>Inputs!Q55</f>
        <v>0</v>
      </c>
      <c r="R55" s="231">
        <f>Inputs!R55</f>
        <v>0</v>
      </c>
      <c r="S55" s="231">
        <f>Inputs!S55</f>
        <v>0</v>
      </c>
      <c r="T55" s="231">
        <f>Inputs!T55</f>
        <v>0.95384615384615379</v>
      </c>
      <c r="U55" s="231">
        <f>Inputs!U55</f>
        <v>0.95384615384615379</v>
      </c>
      <c r="V55" s="231">
        <f>Inputs!V55</f>
        <v>0.95384615384615379</v>
      </c>
      <c r="W55" s="231">
        <f>Inputs!W55</f>
        <v>0.95384615384615379</v>
      </c>
      <c r="X55" s="231">
        <f>Inputs!X55</f>
        <v>0.95384615384615379</v>
      </c>
      <c r="Y55" s="231">
        <f>Inputs!Y55</f>
        <v>0.95384615384615379</v>
      </c>
      <c r="Z55" s="231">
        <f>Inputs!Z55</f>
        <v>0.95384615384615379</v>
      </c>
      <c r="AA55" s="231">
        <f>Inputs!AA55</f>
        <v>0.95384615384615379</v>
      </c>
      <c r="AB55" s="231">
        <f>Inputs!AB55</f>
        <v>0.95384615384615379</v>
      </c>
      <c r="AC55" s="231">
        <f>Inputs!AC55</f>
        <v>0.95384615384615379</v>
      </c>
      <c r="AD55" s="231">
        <f>Inputs!AD55</f>
        <v>0.95384615384615379</v>
      </c>
      <c r="AE55" s="231">
        <f>Inputs!AE55</f>
        <v>0.95384615384615379</v>
      </c>
      <c r="AF55" s="231">
        <f>Inputs!AF55</f>
        <v>1.2923076923076924</v>
      </c>
      <c r="AG55" s="231">
        <f>Inputs!AG55</f>
        <v>1.2923076923076924</v>
      </c>
      <c r="AH55" s="231">
        <f>Inputs!AH55</f>
        <v>1.2923076923076924</v>
      </c>
      <c r="AI55" s="231">
        <f>Inputs!AI55</f>
        <v>1.2923076923076924</v>
      </c>
      <c r="AJ55" s="231">
        <f>Inputs!AJ55</f>
        <v>1.2923076923076924</v>
      </c>
      <c r="AK55" s="231">
        <f>Inputs!AK55</f>
        <v>1.2923076923076924</v>
      </c>
      <c r="AL55" s="231">
        <f>Inputs!AL55</f>
        <v>1.2923076923076924</v>
      </c>
      <c r="AM55" s="231">
        <f>Inputs!AM55</f>
        <v>1.2923076923076924</v>
      </c>
      <c r="AN55" s="231">
        <f>Inputs!AN55</f>
        <v>1.2923076923076924</v>
      </c>
      <c r="AO55" s="231">
        <f>Inputs!AO55</f>
        <v>1.2923076923076924</v>
      </c>
      <c r="AP55" s="231">
        <f>Inputs!AP55</f>
        <v>1.2923076923076924</v>
      </c>
      <c r="AQ55" s="231">
        <f>Inputs!AQ55</f>
        <v>1.2923076923076924</v>
      </c>
      <c r="AR55" s="231">
        <f>Inputs!AR55</f>
        <v>1.2923076923076924</v>
      </c>
      <c r="AS55" s="231">
        <f>Inputs!AS55</f>
        <v>1.2923076923076924</v>
      </c>
      <c r="AT55" s="231">
        <f>Inputs!AT55</f>
        <v>1.2923076923076924</v>
      </c>
      <c r="AU55" s="231">
        <f>Inputs!AU55</f>
        <v>1.2923076923076924</v>
      </c>
      <c r="AV55" s="231">
        <f>Inputs!AV55</f>
        <v>1.2923076923076924</v>
      </c>
      <c r="AW55" s="231">
        <f>Inputs!AW55</f>
        <v>1.2923076923076924</v>
      </c>
      <c r="AX55" s="231">
        <f>Inputs!AX55</f>
        <v>1.2923076923076924</v>
      </c>
      <c r="AY55" s="231">
        <f>Inputs!AY55</f>
        <v>1.2923076923076924</v>
      </c>
      <c r="AZ55" s="231">
        <f>Inputs!AZ55</f>
        <v>1.2923076923076924</v>
      </c>
      <c r="BA55" s="231">
        <f>Inputs!BA55</f>
        <v>1.2923076923076924</v>
      </c>
      <c r="BB55" s="231">
        <f>Inputs!BB55</f>
        <v>1.2923076923076924</v>
      </c>
      <c r="BC55" s="231">
        <f>Inputs!BC55</f>
        <v>1.2923076923076924</v>
      </c>
      <c r="BD55" s="231">
        <f>Inputs!BD55</f>
        <v>1.2923076923076924</v>
      </c>
      <c r="BE55" s="231">
        <f>Inputs!BE55</f>
        <v>1.2923076923076924</v>
      </c>
      <c r="BF55" s="231">
        <f>Inputs!BF55</f>
        <v>1.2923076923076924</v>
      </c>
      <c r="BG55" s="231">
        <f>Inputs!BG55</f>
        <v>1.2923076923076924</v>
      </c>
      <c r="BH55" s="231">
        <f>Inputs!BH55</f>
        <v>1.2923076923076924</v>
      </c>
      <c r="BI55" s="231">
        <f>Inputs!BI55</f>
        <v>1.2923076923076924</v>
      </c>
      <c r="BJ55" s="231">
        <f>Inputs!BJ55</f>
        <v>1.2923076923076924</v>
      </c>
      <c r="BK55" s="231">
        <f>Inputs!BK55</f>
        <v>1.2923076923076924</v>
      </c>
      <c r="BL55" s="231">
        <f>Inputs!BL55</f>
        <v>1.2923076923076924</v>
      </c>
      <c r="BM55" s="231">
        <f>Inputs!BM55</f>
        <v>1.2923076923076924</v>
      </c>
      <c r="BN55" s="231">
        <f>Inputs!BN55</f>
        <v>1.2923076923076924</v>
      </c>
      <c r="BO55" s="231">
        <f>Inputs!BO55</f>
        <v>1.2923076923076924</v>
      </c>
      <c r="BP55" s="231">
        <f>Inputs!BP55</f>
        <v>1.0769230769230769</v>
      </c>
      <c r="BQ55" s="231">
        <f>Inputs!BQ55</f>
        <v>1.0769230769230769</v>
      </c>
      <c r="BR55" s="231">
        <f>Inputs!BR55</f>
        <v>1.0769230769230769</v>
      </c>
      <c r="BS55" s="231">
        <f>Inputs!BS55</f>
        <v>1.0769230769230769</v>
      </c>
      <c r="BT55" s="231">
        <f>Inputs!BT55</f>
        <v>1.0769230769230769</v>
      </c>
      <c r="BU55" s="231">
        <f>Inputs!BU55</f>
        <v>1.0769230769230769</v>
      </c>
      <c r="BV55" s="231">
        <f>Inputs!BV55</f>
        <v>1.0769230769230769</v>
      </c>
      <c r="BW55" s="231">
        <f>Inputs!BW55</f>
        <v>1.0769230769230769</v>
      </c>
      <c r="BX55" s="231">
        <f>Inputs!BX55</f>
        <v>1.0769230769230769</v>
      </c>
      <c r="BY55" s="231">
        <f>Inputs!BY55</f>
        <v>1.0769230769230769</v>
      </c>
      <c r="BZ55" s="231">
        <f>Inputs!BZ55</f>
        <v>1.0769230769230769</v>
      </c>
      <c r="CA55" s="231">
        <f>Inputs!CA55</f>
        <v>1.0769230769230769</v>
      </c>
      <c r="CB55" s="231">
        <f>Inputs!CB55</f>
        <v>0</v>
      </c>
      <c r="CC55" s="231">
        <f>Inputs!CC55</f>
        <v>0</v>
      </c>
      <c r="CD55" s="231">
        <f>Inputs!CD55</f>
        <v>0</v>
      </c>
      <c r="CE55" s="231">
        <f>Inputs!CE55</f>
        <v>0</v>
      </c>
      <c r="CF55" s="231">
        <f>Inputs!CF55</f>
        <v>0</v>
      </c>
      <c r="CG55" s="231">
        <f>Inputs!CG55</f>
        <v>0</v>
      </c>
      <c r="CH55" s="231">
        <f>Inputs!CH55</f>
        <v>0</v>
      </c>
      <c r="CI55" s="231">
        <f>Inputs!CI55</f>
        <v>0</v>
      </c>
      <c r="CJ55" s="231">
        <f>Inputs!CJ55</f>
        <v>0</v>
      </c>
      <c r="CK55" s="231">
        <f>Inputs!CK55</f>
        <v>0</v>
      </c>
      <c r="CL55" s="231">
        <f>Inputs!CL55</f>
        <v>0</v>
      </c>
      <c r="CM55" s="231">
        <f>Inputs!CM55</f>
        <v>0</v>
      </c>
      <c r="CN55" s="231">
        <f>Inputs!CN55</f>
        <v>0</v>
      </c>
      <c r="CO55" s="231">
        <f>Inputs!CO55</f>
        <v>0</v>
      </c>
      <c r="CP55" s="231">
        <f>Inputs!CP55</f>
        <v>0</v>
      </c>
      <c r="CQ55" s="231">
        <f>Inputs!CQ55</f>
        <v>0</v>
      </c>
      <c r="CR55" s="231">
        <f>Inputs!CR55</f>
        <v>0</v>
      </c>
      <c r="CS55" s="231">
        <f>Inputs!CS55</f>
        <v>0</v>
      </c>
      <c r="CT55" s="231">
        <f>Inputs!CT55</f>
        <v>0</v>
      </c>
      <c r="CU55" s="231">
        <f>Inputs!CU55</f>
        <v>0</v>
      </c>
      <c r="CV55" s="231">
        <f>Inputs!CV55</f>
        <v>0</v>
      </c>
      <c r="CW55" s="231">
        <f>Inputs!CW55</f>
        <v>0</v>
      </c>
      <c r="CX55" s="231">
        <f>Inputs!CX55</f>
        <v>0</v>
      </c>
      <c r="CY55" s="231">
        <f>Inputs!CY55</f>
        <v>0</v>
      </c>
      <c r="DA55" s="232">
        <f>IF(OR($C55="Non-Labour",$C55="Labour-related"),IF(Inputs!$GT55=$F$1,Inputs!DA55,$F55*N(H55)),$F55*N(H55)*avg_hrs)</f>
        <v>0</v>
      </c>
      <c r="DB55" s="232">
        <f>IF(OR($C55="Non-Labour",$C55="Labour-related"),IF(Inputs!$GT55=$F$1,Inputs!DB55,$F55*N(I55)),$F55*N(I55)*avg_hrs)</f>
        <v>0</v>
      </c>
      <c r="DC55" s="232">
        <f>IF(OR($C55="Non-Labour",$C55="Labour-related"),IF(Inputs!$GT55=$F$1,Inputs!DC55,$F55*N(J55)),$F55*N(J55)*avg_hrs)</f>
        <v>0</v>
      </c>
      <c r="DD55" s="232">
        <f>IF(OR($C55="Non-Labour",$C55="Labour-related"),IF(Inputs!$GT55=$F$1,Inputs!DD55,$F55*N(K55)),$F55*N(K55)*avg_hrs)</f>
        <v>0</v>
      </c>
      <c r="DE55" s="232">
        <f>IF(OR($C55="Non-Labour",$C55="Labour-related"),IF(Inputs!$GT55=$F$1,Inputs!DE55,$F55*N(L55)),$F55*N(L55)*avg_hrs)</f>
        <v>0</v>
      </c>
      <c r="DF55" s="232">
        <f>IF(OR($C55="Non-Labour",$C55="Labour-related"),IF(Inputs!$GT55=$F$1,Inputs!DF55,$F55*N(M55)),$F55*N(M55)*avg_hrs)</f>
        <v>0</v>
      </c>
      <c r="DG55" s="232">
        <f>IF(OR($C55="Non-Labour",$C55="Labour-related"),IF(Inputs!$GT55=$F$1,Inputs!DG55,$F55*N(N55)),$F55*N(N55)*avg_hrs)</f>
        <v>0</v>
      </c>
      <c r="DH55" s="232">
        <f>IF(OR($C55="Non-Labour",$C55="Labour-related"),IF(Inputs!$GT55=$F$1,Inputs!DH55,$F55*N(O55)),$F55*N(O55)*avg_hrs)</f>
        <v>0</v>
      </c>
      <c r="DI55" s="232">
        <f>IF(OR($C55="Non-Labour",$C55="Labour-related"),IF(Inputs!$GT55=$F$1,Inputs!DI55,$F55*N(P55)),$F55*N(P55)*avg_hrs)</f>
        <v>0</v>
      </c>
      <c r="DJ55" s="232">
        <f>IF(OR($C55="Non-Labour",$C55="Labour-related"),IF(Inputs!$GT55=$F$1,Inputs!DJ55,$F55*N(Q55)),$F55*N(Q55)*avg_hrs)</f>
        <v>0</v>
      </c>
      <c r="DK55" s="232">
        <f>IF(OR($C55="Non-Labour",$C55="Labour-related"),IF(Inputs!$GT55=$F$1,Inputs!DK55,$F55*N(R55)),$F55*N(R55)*avg_hrs)</f>
        <v>0</v>
      </c>
      <c r="DL55" s="232">
        <f>IF(OR($C55="Non-Labour",$C55="Labour-related"),IF(Inputs!$GT55=$F$1,Inputs!DL55,$F55*N(S55)),$F55*N(S55)*avg_hrs)</f>
        <v>0</v>
      </c>
      <c r="DM55" s="232">
        <f>IF(OR($C55="Non-Labour",$C55="Labour-related"),IF(Inputs!$GT55=$F$1,Inputs!DM55,$F55*N(T55)),$F55*N(T55)*avg_hrs)</f>
        <v>33251.5504333098</v>
      </c>
      <c r="DN55" s="232">
        <f>IF(OR($C55="Non-Labour",$C55="Labour-related"),IF(Inputs!$GT55=$F$1,Inputs!DN55,$F55*N(U55)),$F55*N(U55)*avg_hrs)</f>
        <v>33251.5504333098</v>
      </c>
      <c r="DO55" s="232">
        <f>IF(OR($C55="Non-Labour",$C55="Labour-related"),IF(Inputs!$GT55=$F$1,Inputs!DO55,$F55*N(V55)),$F55*N(V55)*avg_hrs)</f>
        <v>33251.5504333098</v>
      </c>
      <c r="DP55" s="232">
        <f>IF(OR($C55="Non-Labour",$C55="Labour-related"),IF(Inputs!$GT55=$F$1,Inputs!DP55,$F55*N(W55)),$F55*N(W55)*avg_hrs)</f>
        <v>33251.5504333098</v>
      </c>
      <c r="DQ55" s="232">
        <f>IF(OR($C55="Non-Labour",$C55="Labour-related"),IF(Inputs!$GT55=$F$1,Inputs!DQ55,$F55*N(X55)),$F55*N(X55)*avg_hrs)</f>
        <v>33251.5504333098</v>
      </c>
      <c r="DR55" s="232">
        <f>IF(OR($C55="Non-Labour",$C55="Labour-related"),IF(Inputs!$GT55=$F$1,Inputs!DR55,$F55*N(Y55)),$F55*N(Y55)*avg_hrs)</f>
        <v>33251.5504333098</v>
      </c>
      <c r="DS55" s="232">
        <f>IF(OR($C55="Non-Labour",$C55="Labour-related"),IF(Inputs!$GT55=$F$1,Inputs!DS55,$F55*N(Z55)),$F55*N(Z55)*avg_hrs)</f>
        <v>33251.5504333098</v>
      </c>
      <c r="DT55" s="232">
        <f>IF(OR($C55="Non-Labour",$C55="Labour-related"),IF(Inputs!$GT55=$F$1,Inputs!DT55,$F55*N(AA55)),$F55*N(AA55)*avg_hrs)</f>
        <v>33251.5504333098</v>
      </c>
      <c r="DU55" s="232">
        <f>IF(OR($C55="Non-Labour",$C55="Labour-related"),IF(Inputs!$GT55=$F$1,Inputs!DU55,$F55*N(AB55)),$F55*N(AB55)*avg_hrs)</f>
        <v>33251.5504333098</v>
      </c>
      <c r="DV55" s="232">
        <f>IF(OR($C55="Non-Labour",$C55="Labour-related"),IF(Inputs!$GT55=$F$1,Inputs!DV55,$F55*N(AC55)),$F55*N(AC55)*avg_hrs)</f>
        <v>33251.5504333098</v>
      </c>
      <c r="DW55" s="232">
        <f>IF(OR($C55="Non-Labour",$C55="Labour-related"),IF(Inputs!$GT55=$F$1,Inputs!DW55,$F55*N(AD55)),$F55*N(AD55)*avg_hrs)</f>
        <v>33251.5504333098</v>
      </c>
      <c r="DX55" s="232">
        <f>IF(OR($C55="Non-Labour",$C55="Labour-related"),IF(Inputs!$GT55=$F$1,Inputs!DX55,$F55*N(AE55)),$F55*N(AE55)*avg_hrs)</f>
        <v>33251.5504333098</v>
      </c>
      <c r="DY55" s="232">
        <f>IF(OR($C55="Non-Labour",$C55="Labour-related"),IF(Inputs!$GT55=$F$1,Inputs!DY55,$F55*N(AF55)),$F55*N(AF55)*avg_hrs)</f>
        <v>45050.487683839092</v>
      </c>
      <c r="DZ55" s="232">
        <f>IF(OR($C55="Non-Labour",$C55="Labour-related"),IF(Inputs!$GT55=$F$1,Inputs!DZ55,$F55*N(AG55)),$F55*N(AG55)*avg_hrs)</f>
        <v>45050.487683839092</v>
      </c>
      <c r="EA55" s="232">
        <f>IF(OR($C55="Non-Labour",$C55="Labour-related"),IF(Inputs!$GT55=$F$1,Inputs!EA55,$F55*N(AH55)),$F55*N(AH55)*avg_hrs)</f>
        <v>45050.487683839092</v>
      </c>
      <c r="EB55" s="232">
        <f>IF(OR($C55="Non-Labour",$C55="Labour-related"),IF(Inputs!$GT55=$F$1,Inputs!EB55,$F55*N(AI55)),$F55*N(AI55)*avg_hrs)</f>
        <v>45050.487683839092</v>
      </c>
      <c r="EC55" s="232">
        <f>IF(OR($C55="Non-Labour",$C55="Labour-related"),IF(Inputs!$GT55=$F$1,Inputs!EC55,$F55*N(AJ55)),$F55*N(AJ55)*avg_hrs)</f>
        <v>45050.487683839092</v>
      </c>
      <c r="ED55" s="232">
        <f>IF(OR($C55="Non-Labour",$C55="Labour-related"),IF(Inputs!$GT55=$F$1,Inputs!ED55,$F55*N(AK55)),$F55*N(AK55)*avg_hrs)</f>
        <v>45050.487683839092</v>
      </c>
      <c r="EE55" s="232">
        <f>IF(OR($C55="Non-Labour",$C55="Labour-related"),IF(Inputs!$GT55=$F$1,Inputs!EE55,$F55*N(AL55)),$F55*N(AL55)*avg_hrs)</f>
        <v>45050.487683839092</v>
      </c>
      <c r="EF55" s="232">
        <f>IF(OR($C55="Non-Labour",$C55="Labour-related"),IF(Inputs!$GT55=$F$1,Inputs!EF55,$F55*N(AM55)),$F55*N(AM55)*avg_hrs)</f>
        <v>45050.487683839092</v>
      </c>
      <c r="EG55" s="232">
        <f>IF(OR($C55="Non-Labour",$C55="Labour-related"),IF(Inputs!$GT55=$F$1,Inputs!EG55,$F55*N(AN55)),$F55*N(AN55)*avg_hrs)</f>
        <v>45050.487683839092</v>
      </c>
      <c r="EH55" s="232">
        <f>IF(OR($C55="Non-Labour",$C55="Labour-related"),IF(Inputs!$GT55=$F$1,Inputs!EH55,$F55*N(AO55)),$F55*N(AO55)*avg_hrs)</f>
        <v>45050.487683839092</v>
      </c>
      <c r="EI55" s="232">
        <f>IF(OR($C55="Non-Labour",$C55="Labour-related"),IF(Inputs!$GT55=$F$1,Inputs!EI55,$F55*N(AP55)),$F55*N(AP55)*avg_hrs)</f>
        <v>45050.487683839092</v>
      </c>
      <c r="EJ55" s="232">
        <f>IF(OR($C55="Non-Labour",$C55="Labour-related"),IF(Inputs!$GT55=$F$1,Inputs!EJ55,$F55*N(AQ55)),$F55*N(AQ55)*avg_hrs)</f>
        <v>45050.487683839092</v>
      </c>
      <c r="EK55" s="232">
        <f>IF(OR($C55="Non-Labour",$C55="Labour-related"),IF(Inputs!$GT55=$F$1,Inputs!EK55,$F55*N(AR55)),$F55*N(AR55)*avg_hrs)</f>
        <v>45050.487683839092</v>
      </c>
      <c r="EL55" s="232">
        <f>IF(OR($C55="Non-Labour",$C55="Labour-related"),IF(Inputs!$GT55=$F$1,Inputs!EL55,$F55*N(AS55)),$F55*N(AS55)*avg_hrs)</f>
        <v>45050.487683839092</v>
      </c>
      <c r="EM55" s="232">
        <f>IF(OR($C55="Non-Labour",$C55="Labour-related"),IF(Inputs!$GT55=$F$1,Inputs!EM55,$F55*N(AT55)),$F55*N(AT55)*avg_hrs)</f>
        <v>45050.487683839092</v>
      </c>
      <c r="EN55" s="232">
        <f>IF(OR($C55="Non-Labour",$C55="Labour-related"),IF(Inputs!$GT55=$F$1,Inputs!EN55,$F55*N(AU55)),$F55*N(AU55)*avg_hrs)</f>
        <v>45050.487683839092</v>
      </c>
      <c r="EO55" s="232">
        <f>IF(OR($C55="Non-Labour",$C55="Labour-related"),IF(Inputs!$GT55=$F$1,Inputs!EO55,$F55*N(AV55)),$F55*N(AV55)*avg_hrs)</f>
        <v>45050.487683839092</v>
      </c>
      <c r="EP55" s="232">
        <f>IF(OR($C55="Non-Labour",$C55="Labour-related"),IF(Inputs!$GT55=$F$1,Inputs!EP55,$F55*N(AW55)),$F55*N(AW55)*avg_hrs)</f>
        <v>45050.487683839092</v>
      </c>
      <c r="EQ55" s="232">
        <f>IF(OR($C55="Non-Labour",$C55="Labour-related"),IF(Inputs!$GT55=$F$1,Inputs!EQ55,$F55*N(AX55)),$F55*N(AX55)*avg_hrs)</f>
        <v>45050.487683839092</v>
      </c>
      <c r="ER55" s="232">
        <f>IF(OR($C55="Non-Labour",$C55="Labour-related"),IF(Inputs!$GT55=$F$1,Inputs!ER55,$F55*N(AY55)),$F55*N(AY55)*avg_hrs)</f>
        <v>45050.487683839092</v>
      </c>
      <c r="ES55" s="232">
        <f>IF(OR($C55="Non-Labour",$C55="Labour-related"),IF(Inputs!$GT55=$F$1,Inputs!ES55,$F55*N(AZ55)),$F55*N(AZ55)*avg_hrs)</f>
        <v>45050.487683839092</v>
      </c>
      <c r="ET55" s="232">
        <f>IF(OR($C55="Non-Labour",$C55="Labour-related"),IF(Inputs!$GT55=$F$1,Inputs!ET55,$F55*N(BA55)),$F55*N(BA55)*avg_hrs)</f>
        <v>45050.487683839092</v>
      </c>
      <c r="EU55" s="232">
        <f>IF(OR($C55="Non-Labour",$C55="Labour-related"),IF(Inputs!$GT55=$F$1,Inputs!EU55,$F55*N(BB55)),$F55*N(BB55)*avg_hrs)</f>
        <v>45050.487683839092</v>
      </c>
      <c r="EV55" s="232">
        <f>IF(OR($C55="Non-Labour",$C55="Labour-related"),IF(Inputs!$GT55=$F$1,Inputs!EV55,$F55*N(BC55)),$F55*N(BC55)*avg_hrs)</f>
        <v>45050.487683839092</v>
      </c>
      <c r="EW55" s="232">
        <f>IF(OR($C55="Non-Labour",$C55="Labour-related"),IF(Inputs!$GT55=$F$1,Inputs!EW55,$F55*N(BD55)),$F55*N(BD55)*avg_hrs)</f>
        <v>45050.487683839092</v>
      </c>
      <c r="EX55" s="232">
        <f>IF(OR($C55="Non-Labour",$C55="Labour-related"),IF(Inputs!$GT55=$F$1,Inputs!EX55,$F55*N(BE55)),$F55*N(BE55)*avg_hrs)</f>
        <v>45050.487683839092</v>
      </c>
      <c r="EY55" s="232">
        <f>IF(OR($C55="Non-Labour",$C55="Labour-related"),IF(Inputs!$GT55=$F$1,Inputs!EY55,$F55*N(BF55)),$F55*N(BF55)*avg_hrs)</f>
        <v>45050.487683839092</v>
      </c>
      <c r="EZ55" s="232">
        <f>IF(OR($C55="Non-Labour",$C55="Labour-related"),IF(Inputs!$GT55=$F$1,Inputs!EZ55,$F55*N(BG55)),$F55*N(BG55)*avg_hrs)</f>
        <v>45050.487683839092</v>
      </c>
      <c r="FA55" s="232">
        <f>IF(OR($C55="Non-Labour",$C55="Labour-related"),IF(Inputs!$GT55=$F$1,Inputs!FA55,$F55*N(BH55)),$F55*N(BH55)*avg_hrs)</f>
        <v>45050.487683839092</v>
      </c>
      <c r="FB55" s="232">
        <f>IF(OR($C55="Non-Labour",$C55="Labour-related"),IF(Inputs!$GT55=$F$1,Inputs!FB55,$F55*N(BI55)),$F55*N(BI55)*avg_hrs)</f>
        <v>45050.487683839092</v>
      </c>
      <c r="FC55" s="232">
        <f>IF(OR($C55="Non-Labour",$C55="Labour-related"),IF(Inputs!$GT55=$F$1,Inputs!FC55,$F55*N(BJ55)),$F55*N(BJ55)*avg_hrs)</f>
        <v>45050.487683839092</v>
      </c>
      <c r="FD55" s="232">
        <f>IF(OR($C55="Non-Labour",$C55="Labour-related"),IF(Inputs!$GT55=$F$1,Inputs!FD55,$F55*N(BK55)),$F55*N(BK55)*avg_hrs)</f>
        <v>45050.487683839092</v>
      </c>
      <c r="FE55" s="232">
        <f>IF(OR($C55="Non-Labour",$C55="Labour-related"),IF(Inputs!$GT55=$F$1,Inputs!FE55,$F55*N(BL55)),$F55*N(BL55)*avg_hrs)</f>
        <v>45050.487683839092</v>
      </c>
      <c r="FF55" s="232">
        <f>IF(OR($C55="Non-Labour",$C55="Labour-related"),IF(Inputs!$GT55=$F$1,Inputs!FF55,$F55*N(BM55)),$F55*N(BM55)*avg_hrs)</f>
        <v>45050.487683839092</v>
      </c>
      <c r="FG55" s="232">
        <f>IF(OR($C55="Non-Labour",$C55="Labour-related"),IF(Inputs!$GT55=$F$1,Inputs!FG55,$F55*N(BN55)),$F55*N(BN55)*avg_hrs)</f>
        <v>45050.487683839092</v>
      </c>
      <c r="FH55" s="232">
        <f>IF(OR($C55="Non-Labour",$C55="Labour-related"),IF(Inputs!$GT55=$F$1,Inputs!FH55,$F55*N(BO55)),$F55*N(BO55)*avg_hrs)</f>
        <v>45050.487683839092</v>
      </c>
      <c r="FI55" s="232">
        <f>IF(OR($C55="Non-Labour",$C55="Labour-related"),IF(Inputs!$GT55=$F$1,Inputs!FI55,$F55*N(BP55)),$F55*N(BP55)*avg_hrs)</f>
        <v>37542.07306986591</v>
      </c>
      <c r="FJ55" s="232">
        <f>IF(OR($C55="Non-Labour",$C55="Labour-related"),IF(Inputs!$GT55=$F$1,Inputs!FJ55,$F55*N(BQ55)),$F55*N(BQ55)*avg_hrs)</f>
        <v>37542.07306986591</v>
      </c>
      <c r="FK55" s="232">
        <f>IF(OR($C55="Non-Labour",$C55="Labour-related"),IF(Inputs!$GT55=$F$1,Inputs!FK55,$F55*N(BR55)),$F55*N(BR55)*avg_hrs)</f>
        <v>37542.07306986591</v>
      </c>
      <c r="FL55" s="232">
        <f>IF(OR($C55="Non-Labour",$C55="Labour-related"),IF(Inputs!$GT55=$F$1,Inputs!FL55,$F55*N(BS55)),$F55*N(BS55)*avg_hrs)</f>
        <v>37542.07306986591</v>
      </c>
      <c r="FM55" s="232">
        <f>IF(OR($C55="Non-Labour",$C55="Labour-related"),IF(Inputs!$GT55=$F$1,Inputs!FM55,$F55*N(BT55)),$F55*N(BT55)*avg_hrs)</f>
        <v>37542.07306986591</v>
      </c>
      <c r="FN55" s="232">
        <f>IF(OR($C55="Non-Labour",$C55="Labour-related"),IF(Inputs!$GT55=$F$1,Inputs!FN55,$F55*N(BU55)),$F55*N(BU55)*avg_hrs)</f>
        <v>37542.07306986591</v>
      </c>
      <c r="FO55" s="232">
        <f>IF(OR($C55="Non-Labour",$C55="Labour-related"),IF(Inputs!$GT55=$F$1,Inputs!FO55,$F55*N(BV55)),$F55*N(BV55)*avg_hrs)</f>
        <v>37542.07306986591</v>
      </c>
      <c r="FP55" s="232">
        <f>IF(OR($C55="Non-Labour",$C55="Labour-related"),IF(Inputs!$GT55=$F$1,Inputs!FP55,$F55*N(BW55)),$F55*N(BW55)*avg_hrs)</f>
        <v>37542.07306986591</v>
      </c>
      <c r="FQ55" s="232">
        <f>IF(OR($C55="Non-Labour",$C55="Labour-related"),IF(Inputs!$GT55=$F$1,Inputs!FQ55,$F55*N(BX55)),$F55*N(BX55)*avg_hrs)</f>
        <v>37542.07306986591</v>
      </c>
      <c r="FR55" s="232">
        <f>IF(OR($C55="Non-Labour",$C55="Labour-related"),IF(Inputs!$GT55=$F$1,Inputs!FR55,$F55*N(BY55)),$F55*N(BY55)*avg_hrs)</f>
        <v>37542.07306986591</v>
      </c>
      <c r="FS55" s="232">
        <f>IF(OR($C55="Non-Labour",$C55="Labour-related"),IF(Inputs!$GT55=$F$1,Inputs!FS55,$F55*N(BZ55)),$F55*N(BZ55)*avg_hrs)</f>
        <v>37542.07306986591</v>
      </c>
      <c r="FT55" s="232">
        <f>IF(OR($C55="Non-Labour",$C55="Labour-related"),IF(Inputs!$GT55=$F$1,Inputs!FT55,$F55*N(CA55)),$F55*N(CA55)*avg_hrs)</f>
        <v>37542.07306986591</v>
      </c>
      <c r="FU55" s="232">
        <f>IF(OR($C55="Non-Labour",$C55="Labour-related"),IF(Inputs!$GT55=$F$1,Inputs!FU55,$F55*N(CB55)),$F55*N(CB55)*avg_hrs)</f>
        <v>0</v>
      </c>
      <c r="FV55" s="232">
        <f>IF(OR($C55="Non-Labour",$C55="Labour-related"),IF(Inputs!$GT55=$F$1,Inputs!FV55,$F55*N(CC55)),$F55*N(CC55)*avg_hrs)</f>
        <v>0</v>
      </c>
      <c r="FW55" s="232">
        <f>IF(OR($C55="Non-Labour",$C55="Labour-related"),IF(Inputs!$GT55=$F$1,Inputs!FW55,$F55*N(CD55)),$F55*N(CD55)*avg_hrs)</f>
        <v>0</v>
      </c>
      <c r="FX55" s="232">
        <f>IF(OR($C55="Non-Labour",$C55="Labour-related"),IF(Inputs!$GT55=$F$1,Inputs!FX55,$F55*N(CE55)),$F55*N(CE55)*avg_hrs)</f>
        <v>0</v>
      </c>
      <c r="FY55" s="232">
        <f>IF(OR($C55="Non-Labour",$C55="Labour-related"),IF(Inputs!$GT55=$F$1,Inputs!FY55,$F55*N(CF55)),$F55*N(CF55)*avg_hrs)</f>
        <v>0</v>
      </c>
      <c r="FZ55" s="232">
        <f>IF(OR($C55="Non-Labour",$C55="Labour-related"),IF(Inputs!$GT55=$F$1,Inputs!FZ55,$F55*N(CG55)),$F55*N(CG55)*avg_hrs)</f>
        <v>0</v>
      </c>
      <c r="GA55" s="232">
        <f>IF(OR($C55="Non-Labour",$C55="Labour-related"),IF(Inputs!$GT55=$F$1,Inputs!GA55,$F55*N(CH55)),$F55*N(CH55)*avg_hrs)</f>
        <v>0</v>
      </c>
      <c r="GB55" s="232">
        <f>IF(OR($C55="Non-Labour",$C55="Labour-related"),IF(Inputs!$GT55=$F$1,Inputs!GB55,$F55*N(CI55)),$F55*N(CI55)*avg_hrs)</f>
        <v>0</v>
      </c>
      <c r="GC55" s="232">
        <f>IF(OR($C55="Non-Labour",$C55="Labour-related"),IF(Inputs!$GT55=$F$1,Inputs!GC55,$F55*N(CJ55)),$F55*N(CJ55)*avg_hrs)</f>
        <v>0</v>
      </c>
      <c r="GD55" s="232">
        <f>IF(OR($C55="Non-Labour",$C55="Labour-related"),IF(Inputs!$GT55=$F$1,Inputs!GD55,$F55*N(CK55)),$F55*N(CK55)*avg_hrs)</f>
        <v>0</v>
      </c>
      <c r="GE55" s="232">
        <f>IF(OR($C55="Non-Labour",$C55="Labour-related"),IF(Inputs!$GT55=$F$1,Inputs!GE55,$F55*N(CL55)),$F55*N(CL55)*avg_hrs)</f>
        <v>0</v>
      </c>
      <c r="GF55" s="232">
        <f>IF(OR($C55="Non-Labour",$C55="Labour-related"),IF(Inputs!$GT55=$F$1,Inputs!GF55,$F55*N(CM55)),$F55*N(CM55)*avg_hrs)</f>
        <v>0</v>
      </c>
      <c r="GG55" s="232">
        <f>IF(OR($C55="Non-Labour",$C55="Labour-related"),IF(Inputs!$GT55=$F$1,Inputs!GG55,$F55*N(CN55)),$F55*N(CN55)*avg_hrs)</f>
        <v>0</v>
      </c>
      <c r="GH55" s="232">
        <f>IF(OR($C55="Non-Labour",$C55="Labour-related"),IF(Inputs!$GT55=$F$1,Inputs!GH55,$F55*N(CO55)),$F55*N(CO55)*avg_hrs)</f>
        <v>0</v>
      </c>
      <c r="GI55" s="232">
        <f>IF(OR($C55="Non-Labour",$C55="Labour-related"),IF(Inputs!$GT55=$F$1,Inputs!GI55,$F55*N(CP55)),$F55*N(CP55)*avg_hrs)</f>
        <v>0</v>
      </c>
      <c r="GJ55" s="232">
        <f>IF(OR($C55="Non-Labour",$C55="Labour-related"),IF(Inputs!$GT55=$F$1,Inputs!GJ55,$F55*N(CQ55)),$F55*N(CQ55)*avg_hrs)</f>
        <v>0</v>
      </c>
      <c r="GK55" s="232">
        <f>IF(OR($C55="Non-Labour",$C55="Labour-related"),IF(Inputs!$GT55=$F$1,Inputs!GK55,$F55*N(CR55)),$F55*N(CR55)*avg_hrs)</f>
        <v>0</v>
      </c>
      <c r="GL55" s="232">
        <f>IF(OR($C55="Non-Labour",$C55="Labour-related"),IF(Inputs!$GT55=$F$1,Inputs!GL55,$F55*N(CS55)),$F55*N(CS55)*avg_hrs)</f>
        <v>0</v>
      </c>
      <c r="GM55" s="232">
        <f>IF(OR($C55="Non-Labour",$C55="Labour-related"),IF(Inputs!$GT55=$F$1,Inputs!GM55,$F55*N(CT55)),$F55*N(CT55)*avg_hrs)</f>
        <v>0</v>
      </c>
      <c r="GN55" s="232">
        <f>IF(OR($C55="Non-Labour",$C55="Labour-related"),IF(Inputs!$GT55=$F$1,Inputs!GN55,$F55*N(CU55)),$F55*N(CU55)*avg_hrs)</f>
        <v>0</v>
      </c>
      <c r="GO55" s="232">
        <f>IF(OR($C55="Non-Labour",$C55="Labour-related"),IF(Inputs!$GT55=$F$1,Inputs!GO55,$F55*N(CV55)),$F55*N(CV55)*avg_hrs)</f>
        <v>0</v>
      </c>
      <c r="GP55" s="232">
        <f>IF(OR($C55="Non-Labour",$C55="Labour-related"),IF(Inputs!$GT55=$F$1,Inputs!GP55,$F55*N(CW55)),$F55*N(CW55)*avg_hrs)</f>
        <v>0</v>
      </c>
      <c r="GQ55" s="232">
        <f>IF(OR($C55="Non-Labour",$C55="Labour-related"),IF(Inputs!$GT55=$F$1,Inputs!GQ55,$F55*N(CX55)),$F55*N(CX55)*avg_hrs)</f>
        <v>0</v>
      </c>
      <c r="GR55" s="232">
        <f>IF(OR($C55="Non-Labour",$C55="Labour-related"),IF(Inputs!$GT55=$F$1,Inputs!GR55,$F55*N(CY55)),$F55*N(CY55)*avg_hrs)</f>
        <v>0</v>
      </c>
      <c r="GT55" s="120" t="s">
        <v>207</v>
      </c>
      <c r="GU55" s="272"/>
      <c r="GV55" s="272"/>
      <c r="GW55" s="272"/>
      <c r="GX55" s="232">
        <f t="shared" si="9"/>
        <v>0</v>
      </c>
      <c r="GY55" s="232">
        <f t="shared" si="9"/>
        <v>399018.60519971763</v>
      </c>
      <c r="GZ55" s="232">
        <f t="shared" si="9"/>
        <v>540605.85220606916</v>
      </c>
      <c r="HA55" s="232">
        <f t="shared" si="11"/>
        <v>540605.85220606916</v>
      </c>
      <c r="HB55" s="232">
        <f t="shared" si="10"/>
        <v>540605.85220606916</v>
      </c>
      <c r="HC55" s="232">
        <f t="shared" si="10"/>
        <v>450504.87683839101</v>
      </c>
      <c r="HD55" s="232">
        <f t="shared" si="10"/>
        <v>0</v>
      </c>
      <c r="HE55" s="232">
        <f t="shared" si="10"/>
        <v>0</v>
      </c>
      <c r="HF55" s="232">
        <f t="shared" si="5"/>
        <v>2471341.0386563162</v>
      </c>
    </row>
    <row r="56" spans="1:214" hidden="1" x14ac:dyDescent="0.2">
      <c r="A56" s="120" t="str">
        <f>Inputs!A56</f>
        <v>Network Operations</v>
      </c>
      <c r="B56" s="120" t="str">
        <f>Inputs!B56</f>
        <v>Senior SCADA Engineer</v>
      </c>
      <c r="C56" s="120" t="str">
        <f>Inputs!C56</f>
        <v>Internal Labour</v>
      </c>
      <c r="D56" s="120" t="str">
        <f>Inputs!D56</f>
        <v>Control Centre</v>
      </c>
      <c r="E56" s="120" t="str">
        <f>Inputs!E56</f>
        <v>Network Operations Officer (Control Centre)</v>
      </c>
      <c r="F56" s="259">
        <f>IF(Inputs!$GT56=$F$1,Inputs!F56,
CHOOSE(MATCH(Inputs!$GT56,'Key assumptions'!$E$117:$E$119,0),'Key assumptions'!$H$117,'Key assumptions'!$H$118,'Key assumptions'!$H$119)*Inputs!F56)</f>
        <v>232.40330948012229</v>
      </c>
      <c r="G56" s="259">
        <f>IF(Inputs!$GT56=$F$1,Inputs!G56,
CHOOSE(MATCH(Inputs!$GT56,'Key assumptions'!$E$117:$E$119,0),'Key assumptions'!$H$117,'Key assumptions'!$H$118,'Key assumptions'!$H$119)*Inputs!G56)</f>
        <v>0</v>
      </c>
      <c r="H56" s="231">
        <f>Inputs!H56</f>
        <v>0</v>
      </c>
      <c r="I56" s="231">
        <f>Inputs!I56</f>
        <v>0</v>
      </c>
      <c r="J56" s="231">
        <f>Inputs!J56</f>
        <v>0</v>
      </c>
      <c r="K56" s="231">
        <f>Inputs!K56</f>
        <v>0</v>
      </c>
      <c r="L56" s="231">
        <f>Inputs!L56</f>
        <v>0</v>
      </c>
      <c r="M56" s="231">
        <f>Inputs!M56</f>
        <v>0</v>
      </c>
      <c r="N56" s="231">
        <f>Inputs!N56</f>
        <v>0</v>
      </c>
      <c r="O56" s="231">
        <f>Inputs!O56</f>
        <v>0</v>
      </c>
      <c r="P56" s="231">
        <f>Inputs!P56</f>
        <v>0</v>
      </c>
      <c r="Q56" s="231">
        <f>Inputs!Q56</f>
        <v>0</v>
      </c>
      <c r="R56" s="231">
        <f>Inputs!R56</f>
        <v>0</v>
      </c>
      <c r="S56" s="231">
        <f>Inputs!S56</f>
        <v>0</v>
      </c>
      <c r="T56" s="231">
        <f>Inputs!T56</f>
        <v>0.6923076923076924</v>
      </c>
      <c r="U56" s="231">
        <f>Inputs!U56</f>
        <v>0.6923076923076924</v>
      </c>
      <c r="V56" s="231">
        <f>Inputs!V56</f>
        <v>0.6923076923076924</v>
      </c>
      <c r="W56" s="231">
        <f>Inputs!W56</f>
        <v>0.6923076923076924</v>
      </c>
      <c r="X56" s="231">
        <f>Inputs!X56</f>
        <v>0.6923076923076924</v>
      </c>
      <c r="Y56" s="231">
        <f>Inputs!Y56</f>
        <v>0.6923076923076924</v>
      </c>
      <c r="Z56" s="231">
        <f>Inputs!Z56</f>
        <v>0.6923076923076924</v>
      </c>
      <c r="AA56" s="231">
        <f>Inputs!AA56</f>
        <v>0.6923076923076924</v>
      </c>
      <c r="AB56" s="231">
        <f>Inputs!AB56</f>
        <v>0.6923076923076924</v>
      </c>
      <c r="AC56" s="231">
        <f>Inputs!AC56</f>
        <v>0.6923076923076924</v>
      </c>
      <c r="AD56" s="231">
        <f>Inputs!AD56</f>
        <v>0.6923076923076924</v>
      </c>
      <c r="AE56" s="231">
        <f>Inputs!AE56</f>
        <v>0.6923076923076924</v>
      </c>
      <c r="AF56" s="231">
        <f>Inputs!AF56</f>
        <v>0.92307692307692302</v>
      </c>
      <c r="AG56" s="231">
        <f>Inputs!AG56</f>
        <v>0.92307692307692302</v>
      </c>
      <c r="AH56" s="231">
        <f>Inputs!AH56</f>
        <v>0.92307692307692302</v>
      </c>
      <c r="AI56" s="231">
        <f>Inputs!AI56</f>
        <v>0.92307692307692302</v>
      </c>
      <c r="AJ56" s="231">
        <f>Inputs!AJ56</f>
        <v>0.92307692307692302</v>
      </c>
      <c r="AK56" s="231">
        <f>Inputs!AK56</f>
        <v>0.92307692307692302</v>
      </c>
      <c r="AL56" s="231">
        <f>Inputs!AL56</f>
        <v>0.92307692307692302</v>
      </c>
      <c r="AM56" s="231">
        <f>Inputs!AM56</f>
        <v>0.92307692307692302</v>
      </c>
      <c r="AN56" s="231">
        <f>Inputs!AN56</f>
        <v>0.92307692307692302</v>
      </c>
      <c r="AO56" s="231">
        <f>Inputs!AO56</f>
        <v>0.92307692307692302</v>
      </c>
      <c r="AP56" s="231">
        <f>Inputs!AP56</f>
        <v>0.92307692307692302</v>
      </c>
      <c r="AQ56" s="231">
        <f>Inputs!AQ56</f>
        <v>0.92307692307692302</v>
      </c>
      <c r="AR56" s="231">
        <f>Inputs!AR56</f>
        <v>0.92307692307692302</v>
      </c>
      <c r="AS56" s="231">
        <f>Inputs!AS56</f>
        <v>0.92307692307692302</v>
      </c>
      <c r="AT56" s="231">
        <f>Inputs!AT56</f>
        <v>0.92307692307692302</v>
      </c>
      <c r="AU56" s="231">
        <f>Inputs!AU56</f>
        <v>0.92307692307692302</v>
      </c>
      <c r="AV56" s="231">
        <f>Inputs!AV56</f>
        <v>0.92307692307692302</v>
      </c>
      <c r="AW56" s="231">
        <f>Inputs!AW56</f>
        <v>0.92307692307692302</v>
      </c>
      <c r="AX56" s="231">
        <f>Inputs!AX56</f>
        <v>0.92307692307692302</v>
      </c>
      <c r="AY56" s="231">
        <f>Inputs!AY56</f>
        <v>0.92307692307692302</v>
      </c>
      <c r="AZ56" s="231">
        <f>Inputs!AZ56</f>
        <v>0.92307692307692302</v>
      </c>
      <c r="BA56" s="231">
        <f>Inputs!BA56</f>
        <v>0.92307692307692302</v>
      </c>
      <c r="BB56" s="231">
        <f>Inputs!BB56</f>
        <v>0.92307692307692302</v>
      </c>
      <c r="BC56" s="231">
        <f>Inputs!BC56</f>
        <v>0.92307692307692302</v>
      </c>
      <c r="BD56" s="231">
        <f>Inputs!BD56</f>
        <v>0.92307692307692302</v>
      </c>
      <c r="BE56" s="231">
        <f>Inputs!BE56</f>
        <v>0.92307692307692302</v>
      </c>
      <c r="BF56" s="231">
        <f>Inputs!BF56</f>
        <v>0.92307692307692302</v>
      </c>
      <c r="BG56" s="231">
        <f>Inputs!BG56</f>
        <v>0.92307692307692302</v>
      </c>
      <c r="BH56" s="231">
        <f>Inputs!BH56</f>
        <v>0.92307692307692302</v>
      </c>
      <c r="BI56" s="231">
        <f>Inputs!BI56</f>
        <v>0.92307692307692302</v>
      </c>
      <c r="BJ56" s="231">
        <f>Inputs!BJ56</f>
        <v>0.92307692307692302</v>
      </c>
      <c r="BK56" s="231">
        <f>Inputs!BK56</f>
        <v>0.92307692307692302</v>
      </c>
      <c r="BL56" s="231">
        <f>Inputs!BL56</f>
        <v>0.92307692307692302</v>
      </c>
      <c r="BM56" s="231">
        <f>Inputs!BM56</f>
        <v>0.92307692307692302</v>
      </c>
      <c r="BN56" s="231">
        <f>Inputs!BN56</f>
        <v>0.92307692307692302</v>
      </c>
      <c r="BO56" s="231">
        <f>Inputs!BO56</f>
        <v>0.92307692307692302</v>
      </c>
      <c r="BP56" s="231">
        <f>Inputs!BP56</f>
        <v>0.76923076923076927</v>
      </c>
      <c r="BQ56" s="231">
        <f>Inputs!BQ56</f>
        <v>0.76923076923076927</v>
      </c>
      <c r="BR56" s="231">
        <f>Inputs!BR56</f>
        <v>0.76923076923076927</v>
      </c>
      <c r="BS56" s="231">
        <f>Inputs!BS56</f>
        <v>0.76923076923076927</v>
      </c>
      <c r="BT56" s="231">
        <f>Inputs!BT56</f>
        <v>0.76923076923076927</v>
      </c>
      <c r="BU56" s="231">
        <f>Inputs!BU56</f>
        <v>0.76923076923076927</v>
      </c>
      <c r="BV56" s="231">
        <f>Inputs!BV56</f>
        <v>0.76923076923076927</v>
      </c>
      <c r="BW56" s="231">
        <f>Inputs!BW56</f>
        <v>0.76923076923076927</v>
      </c>
      <c r="BX56" s="231">
        <f>Inputs!BX56</f>
        <v>0.76923076923076927</v>
      </c>
      <c r="BY56" s="231">
        <f>Inputs!BY56</f>
        <v>0.76923076923076927</v>
      </c>
      <c r="BZ56" s="231">
        <f>Inputs!BZ56</f>
        <v>0.76923076923076927</v>
      </c>
      <c r="CA56" s="231">
        <f>Inputs!CA56</f>
        <v>0.76923076923076927</v>
      </c>
      <c r="CB56" s="231">
        <f>Inputs!CB56</f>
        <v>0</v>
      </c>
      <c r="CC56" s="231">
        <f>Inputs!CC56</f>
        <v>0</v>
      </c>
      <c r="CD56" s="231">
        <f>Inputs!CD56</f>
        <v>0</v>
      </c>
      <c r="CE56" s="231">
        <f>Inputs!CE56</f>
        <v>0</v>
      </c>
      <c r="CF56" s="231">
        <f>Inputs!CF56</f>
        <v>0</v>
      </c>
      <c r="CG56" s="231">
        <f>Inputs!CG56</f>
        <v>0</v>
      </c>
      <c r="CH56" s="231">
        <f>Inputs!CH56</f>
        <v>0</v>
      </c>
      <c r="CI56" s="231">
        <f>Inputs!CI56</f>
        <v>0</v>
      </c>
      <c r="CJ56" s="231">
        <f>Inputs!CJ56</f>
        <v>0</v>
      </c>
      <c r="CK56" s="231">
        <f>Inputs!CK56</f>
        <v>0</v>
      </c>
      <c r="CL56" s="231">
        <f>Inputs!CL56</f>
        <v>0</v>
      </c>
      <c r="CM56" s="231">
        <f>Inputs!CM56</f>
        <v>0</v>
      </c>
      <c r="CN56" s="231">
        <f>Inputs!CN56</f>
        <v>0</v>
      </c>
      <c r="CO56" s="231">
        <f>Inputs!CO56</f>
        <v>0</v>
      </c>
      <c r="CP56" s="231">
        <f>Inputs!CP56</f>
        <v>0</v>
      </c>
      <c r="CQ56" s="231">
        <f>Inputs!CQ56</f>
        <v>0</v>
      </c>
      <c r="CR56" s="231">
        <f>Inputs!CR56</f>
        <v>0</v>
      </c>
      <c r="CS56" s="231">
        <f>Inputs!CS56</f>
        <v>0</v>
      </c>
      <c r="CT56" s="231">
        <f>Inputs!CT56</f>
        <v>0</v>
      </c>
      <c r="CU56" s="231">
        <f>Inputs!CU56</f>
        <v>0</v>
      </c>
      <c r="CV56" s="231">
        <f>Inputs!CV56</f>
        <v>0</v>
      </c>
      <c r="CW56" s="231">
        <f>Inputs!CW56</f>
        <v>0</v>
      </c>
      <c r="CX56" s="231">
        <f>Inputs!CX56</f>
        <v>0</v>
      </c>
      <c r="CY56" s="231">
        <f>Inputs!CY56</f>
        <v>0</v>
      </c>
      <c r="DA56" s="232">
        <f>IF(OR($C56="Non-Labour",$C56="Labour-related"),IF(Inputs!$GT56=$F$1,Inputs!DA56,$F56*N(H56)),$F56*N(H56)*avg_hrs)</f>
        <v>0</v>
      </c>
      <c r="DB56" s="232">
        <f>IF(OR($C56="Non-Labour",$C56="Labour-related"),IF(Inputs!$GT56=$F$1,Inputs!DB56,$F56*N(I56)),$F56*N(I56)*avg_hrs)</f>
        <v>0</v>
      </c>
      <c r="DC56" s="232">
        <f>IF(OR($C56="Non-Labour",$C56="Labour-related"),IF(Inputs!$GT56=$F$1,Inputs!DC56,$F56*N(J56)),$F56*N(J56)*avg_hrs)</f>
        <v>0</v>
      </c>
      <c r="DD56" s="232">
        <f>IF(OR($C56="Non-Labour",$C56="Labour-related"),IF(Inputs!$GT56=$F$1,Inputs!DD56,$F56*N(K56)),$F56*N(K56)*avg_hrs)</f>
        <v>0</v>
      </c>
      <c r="DE56" s="232">
        <f>IF(OR($C56="Non-Labour",$C56="Labour-related"),IF(Inputs!$GT56=$F$1,Inputs!DE56,$F56*N(L56)),$F56*N(L56)*avg_hrs)</f>
        <v>0</v>
      </c>
      <c r="DF56" s="232">
        <f>IF(OR($C56="Non-Labour",$C56="Labour-related"),IF(Inputs!$GT56=$F$1,Inputs!DF56,$F56*N(M56)),$F56*N(M56)*avg_hrs)</f>
        <v>0</v>
      </c>
      <c r="DG56" s="232">
        <f>IF(OR($C56="Non-Labour",$C56="Labour-related"),IF(Inputs!$GT56=$F$1,Inputs!DG56,$F56*N(N56)),$F56*N(N56)*avg_hrs)</f>
        <v>0</v>
      </c>
      <c r="DH56" s="232">
        <f>IF(OR($C56="Non-Labour",$C56="Labour-related"),IF(Inputs!$GT56=$F$1,Inputs!DH56,$F56*N(O56)),$F56*N(O56)*avg_hrs)</f>
        <v>0</v>
      </c>
      <c r="DI56" s="232">
        <f>IF(OR($C56="Non-Labour",$C56="Labour-related"),IF(Inputs!$GT56=$F$1,Inputs!DI56,$F56*N(P56)),$F56*N(P56)*avg_hrs)</f>
        <v>0</v>
      </c>
      <c r="DJ56" s="232">
        <f>IF(OR($C56="Non-Labour",$C56="Labour-related"),IF(Inputs!$GT56=$F$1,Inputs!DJ56,$F56*N(Q56)),$F56*N(Q56)*avg_hrs)</f>
        <v>0</v>
      </c>
      <c r="DK56" s="232">
        <f>IF(OR($C56="Non-Labour",$C56="Labour-related"),IF(Inputs!$GT56=$F$1,Inputs!DK56,$F56*N(R56)),$F56*N(R56)*avg_hrs)</f>
        <v>0</v>
      </c>
      <c r="DL56" s="232">
        <f>IF(OR($C56="Non-Labour",$C56="Labour-related"),IF(Inputs!$GT56=$F$1,Inputs!DL56,$F56*N(S56)),$F56*N(S56)*avg_hrs)</f>
        <v>0</v>
      </c>
      <c r="DM56" s="232">
        <f>IF(OR($C56="Non-Labour",$C56="Labour-related"),IF(Inputs!$GT56=$F$1,Inputs!DM56,$F56*N(T56)),$F56*N(T56)*avg_hrs)</f>
        <v>24134.189830628085</v>
      </c>
      <c r="DN56" s="232">
        <f>IF(OR($C56="Non-Labour",$C56="Labour-related"),IF(Inputs!$GT56=$F$1,Inputs!DN56,$F56*N(U56)),$F56*N(U56)*avg_hrs)</f>
        <v>24134.189830628085</v>
      </c>
      <c r="DO56" s="232">
        <f>IF(OR($C56="Non-Labour",$C56="Labour-related"),IF(Inputs!$GT56=$F$1,Inputs!DO56,$F56*N(V56)),$F56*N(V56)*avg_hrs)</f>
        <v>24134.189830628085</v>
      </c>
      <c r="DP56" s="232">
        <f>IF(OR($C56="Non-Labour",$C56="Labour-related"),IF(Inputs!$GT56=$F$1,Inputs!DP56,$F56*N(W56)),$F56*N(W56)*avg_hrs)</f>
        <v>24134.189830628085</v>
      </c>
      <c r="DQ56" s="232">
        <f>IF(OR($C56="Non-Labour",$C56="Labour-related"),IF(Inputs!$GT56=$F$1,Inputs!DQ56,$F56*N(X56)),$F56*N(X56)*avg_hrs)</f>
        <v>24134.189830628085</v>
      </c>
      <c r="DR56" s="232">
        <f>IF(OR($C56="Non-Labour",$C56="Labour-related"),IF(Inputs!$GT56=$F$1,Inputs!DR56,$F56*N(Y56)),$F56*N(Y56)*avg_hrs)</f>
        <v>24134.189830628085</v>
      </c>
      <c r="DS56" s="232">
        <f>IF(OR($C56="Non-Labour",$C56="Labour-related"),IF(Inputs!$GT56=$F$1,Inputs!DS56,$F56*N(Z56)),$F56*N(Z56)*avg_hrs)</f>
        <v>24134.189830628085</v>
      </c>
      <c r="DT56" s="232">
        <f>IF(OR($C56="Non-Labour",$C56="Labour-related"),IF(Inputs!$GT56=$F$1,Inputs!DT56,$F56*N(AA56)),$F56*N(AA56)*avg_hrs)</f>
        <v>24134.189830628085</v>
      </c>
      <c r="DU56" s="232">
        <f>IF(OR($C56="Non-Labour",$C56="Labour-related"),IF(Inputs!$GT56=$F$1,Inputs!DU56,$F56*N(AB56)),$F56*N(AB56)*avg_hrs)</f>
        <v>24134.189830628085</v>
      </c>
      <c r="DV56" s="232">
        <f>IF(OR($C56="Non-Labour",$C56="Labour-related"),IF(Inputs!$GT56=$F$1,Inputs!DV56,$F56*N(AC56)),$F56*N(AC56)*avg_hrs)</f>
        <v>24134.189830628085</v>
      </c>
      <c r="DW56" s="232">
        <f>IF(OR($C56="Non-Labour",$C56="Labour-related"),IF(Inputs!$GT56=$F$1,Inputs!DW56,$F56*N(AD56)),$F56*N(AD56)*avg_hrs)</f>
        <v>24134.189830628085</v>
      </c>
      <c r="DX56" s="232">
        <f>IF(OR($C56="Non-Labour",$C56="Labour-related"),IF(Inputs!$GT56=$F$1,Inputs!DX56,$F56*N(AE56)),$F56*N(AE56)*avg_hrs)</f>
        <v>24134.189830628085</v>
      </c>
      <c r="DY56" s="232">
        <f>IF(OR($C56="Non-Labour",$C56="Labour-related"),IF(Inputs!$GT56=$F$1,Inputs!DY56,$F56*N(AF56)),$F56*N(AF56)*avg_hrs)</f>
        <v>32178.919774170779</v>
      </c>
      <c r="DZ56" s="232">
        <f>IF(OR($C56="Non-Labour",$C56="Labour-related"),IF(Inputs!$GT56=$F$1,Inputs!DZ56,$F56*N(AG56)),$F56*N(AG56)*avg_hrs)</f>
        <v>32178.919774170779</v>
      </c>
      <c r="EA56" s="232">
        <f>IF(OR($C56="Non-Labour",$C56="Labour-related"),IF(Inputs!$GT56=$F$1,Inputs!EA56,$F56*N(AH56)),$F56*N(AH56)*avg_hrs)</f>
        <v>32178.919774170779</v>
      </c>
      <c r="EB56" s="232">
        <f>IF(OR($C56="Non-Labour",$C56="Labour-related"),IF(Inputs!$GT56=$F$1,Inputs!EB56,$F56*N(AI56)),$F56*N(AI56)*avg_hrs)</f>
        <v>32178.919774170779</v>
      </c>
      <c r="EC56" s="232">
        <f>IF(OR($C56="Non-Labour",$C56="Labour-related"),IF(Inputs!$GT56=$F$1,Inputs!EC56,$F56*N(AJ56)),$F56*N(AJ56)*avg_hrs)</f>
        <v>32178.919774170779</v>
      </c>
      <c r="ED56" s="232">
        <f>IF(OR($C56="Non-Labour",$C56="Labour-related"),IF(Inputs!$GT56=$F$1,Inputs!ED56,$F56*N(AK56)),$F56*N(AK56)*avg_hrs)</f>
        <v>32178.919774170779</v>
      </c>
      <c r="EE56" s="232">
        <f>IF(OR($C56="Non-Labour",$C56="Labour-related"),IF(Inputs!$GT56=$F$1,Inputs!EE56,$F56*N(AL56)),$F56*N(AL56)*avg_hrs)</f>
        <v>32178.919774170779</v>
      </c>
      <c r="EF56" s="232">
        <f>IF(OR($C56="Non-Labour",$C56="Labour-related"),IF(Inputs!$GT56=$F$1,Inputs!EF56,$F56*N(AM56)),$F56*N(AM56)*avg_hrs)</f>
        <v>32178.919774170779</v>
      </c>
      <c r="EG56" s="232">
        <f>IF(OR($C56="Non-Labour",$C56="Labour-related"),IF(Inputs!$GT56=$F$1,Inputs!EG56,$F56*N(AN56)),$F56*N(AN56)*avg_hrs)</f>
        <v>32178.919774170779</v>
      </c>
      <c r="EH56" s="232">
        <f>IF(OR($C56="Non-Labour",$C56="Labour-related"),IF(Inputs!$GT56=$F$1,Inputs!EH56,$F56*N(AO56)),$F56*N(AO56)*avg_hrs)</f>
        <v>32178.919774170779</v>
      </c>
      <c r="EI56" s="232">
        <f>IF(OR($C56="Non-Labour",$C56="Labour-related"),IF(Inputs!$GT56=$F$1,Inputs!EI56,$F56*N(AP56)),$F56*N(AP56)*avg_hrs)</f>
        <v>32178.919774170779</v>
      </c>
      <c r="EJ56" s="232">
        <f>IF(OR($C56="Non-Labour",$C56="Labour-related"),IF(Inputs!$GT56=$F$1,Inputs!EJ56,$F56*N(AQ56)),$F56*N(AQ56)*avg_hrs)</f>
        <v>32178.919774170779</v>
      </c>
      <c r="EK56" s="232">
        <f>IF(OR($C56="Non-Labour",$C56="Labour-related"),IF(Inputs!$GT56=$F$1,Inputs!EK56,$F56*N(AR56)),$F56*N(AR56)*avg_hrs)</f>
        <v>32178.919774170779</v>
      </c>
      <c r="EL56" s="232">
        <f>IF(OR($C56="Non-Labour",$C56="Labour-related"),IF(Inputs!$GT56=$F$1,Inputs!EL56,$F56*N(AS56)),$F56*N(AS56)*avg_hrs)</f>
        <v>32178.919774170779</v>
      </c>
      <c r="EM56" s="232">
        <f>IF(OR($C56="Non-Labour",$C56="Labour-related"),IF(Inputs!$GT56=$F$1,Inputs!EM56,$F56*N(AT56)),$F56*N(AT56)*avg_hrs)</f>
        <v>32178.919774170779</v>
      </c>
      <c r="EN56" s="232">
        <f>IF(OR($C56="Non-Labour",$C56="Labour-related"),IF(Inputs!$GT56=$F$1,Inputs!EN56,$F56*N(AU56)),$F56*N(AU56)*avg_hrs)</f>
        <v>32178.919774170779</v>
      </c>
      <c r="EO56" s="232">
        <f>IF(OR($C56="Non-Labour",$C56="Labour-related"),IF(Inputs!$GT56=$F$1,Inputs!EO56,$F56*N(AV56)),$F56*N(AV56)*avg_hrs)</f>
        <v>32178.919774170779</v>
      </c>
      <c r="EP56" s="232">
        <f>IF(OR($C56="Non-Labour",$C56="Labour-related"),IF(Inputs!$GT56=$F$1,Inputs!EP56,$F56*N(AW56)),$F56*N(AW56)*avg_hrs)</f>
        <v>32178.919774170779</v>
      </c>
      <c r="EQ56" s="232">
        <f>IF(OR($C56="Non-Labour",$C56="Labour-related"),IF(Inputs!$GT56=$F$1,Inputs!EQ56,$F56*N(AX56)),$F56*N(AX56)*avg_hrs)</f>
        <v>32178.919774170779</v>
      </c>
      <c r="ER56" s="232">
        <f>IF(OR($C56="Non-Labour",$C56="Labour-related"),IF(Inputs!$GT56=$F$1,Inputs!ER56,$F56*N(AY56)),$F56*N(AY56)*avg_hrs)</f>
        <v>32178.919774170779</v>
      </c>
      <c r="ES56" s="232">
        <f>IF(OR($C56="Non-Labour",$C56="Labour-related"),IF(Inputs!$GT56=$F$1,Inputs!ES56,$F56*N(AZ56)),$F56*N(AZ56)*avg_hrs)</f>
        <v>32178.919774170779</v>
      </c>
      <c r="ET56" s="232">
        <f>IF(OR($C56="Non-Labour",$C56="Labour-related"),IF(Inputs!$GT56=$F$1,Inputs!ET56,$F56*N(BA56)),$F56*N(BA56)*avg_hrs)</f>
        <v>32178.919774170779</v>
      </c>
      <c r="EU56" s="232">
        <f>IF(OR($C56="Non-Labour",$C56="Labour-related"),IF(Inputs!$GT56=$F$1,Inputs!EU56,$F56*N(BB56)),$F56*N(BB56)*avg_hrs)</f>
        <v>32178.919774170779</v>
      </c>
      <c r="EV56" s="232">
        <f>IF(OR($C56="Non-Labour",$C56="Labour-related"),IF(Inputs!$GT56=$F$1,Inputs!EV56,$F56*N(BC56)),$F56*N(BC56)*avg_hrs)</f>
        <v>32178.919774170779</v>
      </c>
      <c r="EW56" s="232">
        <f>IF(OR($C56="Non-Labour",$C56="Labour-related"),IF(Inputs!$GT56=$F$1,Inputs!EW56,$F56*N(BD56)),$F56*N(BD56)*avg_hrs)</f>
        <v>32178.919774170779</v>
      </c>
      <c r="EX56" s="232">
        <f>IF(OR($C56="Non-Labour",$C56="Labour-related"),IF(Inputs!$GT56=$F$1,Inputs!EX56,$F56*N(BE56)),$F56*N(BE56)*avg_hrs)</f>
        <v>32178.919774170779</v>
      </c>
      <c r="EY56" s="232">
        <f>IF(OR($C56="Non-Labour",$C56="Labour-related"),IF(Inputs!$GT56=$F$1,Inputs!EY56,$F56*N(BF56)),$F56*N(BF56)*avg_hrs)</f>
        <v>32178.919774170779</v>
      </c>
      <c r="EZ56" s="232">
        <f>IF(OR($C56="Non-Labour",$C56="Labour-related"),IF(Inputs!$GT56=$F$1,Inputs!EZ56,$F56*N(BG56)),$F56*N(BG56)*avg_hrs)</f>
        <v>32178.919774170779</v>
      </c>
      <c r="FA56" s="232">
        <f>IF(OR($C56="Non-Labour",$C56="Labour-related"),IF(Inputs!$GT56=$F$1,Inputs!FA56,$F56*N(BH56)),$F56*N(BH56)*avg_hrs)</f>
        <v>32178.919774170779</v>
      </c>
      <c r="FB56" s="232">
        <f>IF(OR($C56="Non-Labour",$C56="Labour-related"),IF(Inputs!$GT56=$F$1,Inputs!FB56,$F56*N(BI56)),$F56*N(BI56)*avg_hrs)</f>
        <v>32178.919774170779</v>
      </c>
      <c r="FC56" s="232">
        <f>IF(OR($C56="Non-Labour",$C56="Labour-related"),IF(Inputs!$GT56=$F$1,Inputs!FC56,$F56*N(BJ56)),$F56*N(BJ56)*avg_hrs)</f>
        <v>32178.919774170779</v>
      </c>
      <c r="FD56" s="232">
        <f>IF(OR($C56="Non-Labour",$C56="Labour-related"),IF(Inputs!$GT56=$F$1,Inputs!FD56,$F56*N(BK56)),$F56*N(BK56)*avg_hrs)</f>
        <v>32178.919774170779</v>
      </c>
      <c r="FE56" s="232">
        <f>IF(OR($C56="Non-Labour",$C56="Labour-related"),IF(Inputs!$GT56=$F$1,Inputs!FE56,$F56*N(BL56)),$F56*N(BL56)*avg_hrs)</f>
        <v>32178.919774170779</v>
      </c>
      <c r="FF56" s="232">
        <f>IF(OR($C56="Non-Labour",$C56="Labour-related"),IF(Inputs!$GT56=$F$1,Inputs!FF56,$F56*N(BM56)),$F56*N(BM56)*avg_hrs)</f>
        <v>32178.919774170779</v>
      </c>
      <c r="FG56" s="232">
        <f>IF(OR($C56="Non-Labour",$C56="Labour-related"),IF(Inputs!$GT56=$F$1,Inputs!FG56,$F56*N(BN56)),$F56*N(BN56)*avg_hrs)</f>
        <v>32178.919774170779</v>
      </c>
      <c r="FH56" s="232">
        <f>IF(OR($C56="Non-Labour",$C56="Labour-related"),IF(Inputs!$GT56=$F$1,Inputs!FH56,$F56*N(BO56)),$F56*N(BO56)*avg_hrs)</f>
        <v>32178.919774170779</v>
      </c>
      <c r="FI56" s="232">
        <f>IF(OR($C56="Non-Labour",$C56="Labour-related"),IF(Inputs!$GT56=$F$1,Inputs!FI56,$F56*N(BP56)),$F56*N(BP56)*avg_hrs)</f>
        <v>26815.766478475653</v>
      </c>
      <c r="FJ56" s="232">
        <f>IF(OR($C56="Non-Labour",$C56="Labour-related"),IF(Inputs!$GT56=$F$1,Inputs!FJ56,$F56*N(BQ56)),$F56*N(BQ56)*avg_hrs)</f>
        <v>26815.766478475653</v>
      </c>
      <c r="FK56" s="232">
        <f>IF(OR($C56="Non-Labour",$C56="Labour-related"),IF(Inputs!$GT56=$F$1,Inputs!FK56,$F56*N(BR56)),$F56*N(BR56)*avg_hrs)</f>
        <v>26815.766478475653</v>
      </c>
      <c r="FL56" s="232">
        <f>IF(OR($C56="Non-Labour",$C56="Labour-related"),IF(Inputs!$GT56=$F$1,Inputs!FL56,$F56*N(BS56)),$F56*N(BS56)*avg_hrs)</f>
        <v>26815.766478475653</v>
      </c>
      <c r="FM56" s="232">
        <f>IF(OR($C56="Non-Labour",$C56="Labour-related"),IF(Inputs!$GT56=$F$1,Inputs!FM56,$F56*N(BT56)),$F56*N(BT56)*avg_hrs)</f>
        <v>26815.766478475653</v>
      </c>
      <c r="FN56" s="232">
        <f>IF(OR($C56="Non-Labour",$C56="Labour-related"),IF(Inputs!$GT56=$F$1,Inputs!FN56,$F56*N(BU56)),$F56*N(BU56)*avg_hrs)</f>
        <v>26815.766478475653</v>
      </c>
      <c r="FO56" s="232">
        <f>IF(OR($C56="Non-Labour",$C56="Labour-related"),IF(Inputs!$GT56=$F$1,Inputs!FO56,$F56*N(BV56)),$F56*N(BV56)*avg_hrs)</f>
        <v>26815.766478475653</v>
      </c>
      <c r="FP56" s="232">
        <f>IF(OR($C56="Non-Labour",$C56="Labour-related"),IF(Inputs!$GT56=$F$1,Inputs!FP56,$F56*N(BW56)),$F56*N(BW56)*avg_hrs)</f>
        <v>26815.766478475653</v>
      </c>
      <c r="FQ56" s="232">
        <f>IF(OR($C56="Non-Labour",$C56="Labour-related"),IF(Inputs!$GT56=$F$1,Inputs!FQ56,$F56*N(BX56)),$F56*N(BX56)*avg_hrs)</f>
        <v>26815.766478475653</v>
      </c>
      <c r="FR56" s="232">
        <f>IF(OR($C56="Non-Labour",$C56="Labour-related"),IF(Inputs!$GT56=$F$1,Inputs!FR56,$F56*N(BY56)),$F56*N(BY56)*avg_hrs)</f>
        <v>26815.766478475653</v>
      </c>
      <c r="FS56" s="232">
        <f>IF(OR($C56="Non-Labour",$C56="Labour-related"),IF(Inputs!$GT56=$F$1,Inputs!FS56,$F56*N(BZ56)),$F56*N(BZ56)*avg_hrs)</f>
        <v>26815.766478475653</v>
      </c>
      <c r="FT56" s="232">
        <f>IF(OR($C56="Non-Labour",$C56="Labour-related"),IF(Inputs!$GT56=$F$1,Inputs!FT56,$F56*N(CA56)),$F56*N(CA56)*avg_hrs)</f>
        <v>26815.766478475653</v>
      </c>
      <c r="FU56" s="232">
        <f>IF(OR($C56="Non-Labour",$C56="Labour-related"),IF(Inputs!$GT56=$F$1,Inputs!FU56,$F56*N(CB56)),$F56*N(CB56)*avg_hrs)</f>
        <v>0</v>
      </c>
      <c r="FV56" s="232">
        <f>IF(OR($C56="Non-Labour",$C56="Labour-related"),IF(Inputs!$GT56=$F$1,Inputs!FV56,$F56*N(CC56)),$F56*N(CC56)*avg_hrs)</f>
        <v>0</v>
      </c>
      <c r="FW56" s="232">
        <f>IF(OR($C56="Non-Labour",$C56="Labour-related"),IF(Inputs!$GT56=$F$1,Inputs!FW56,$F56*N(CD56)),$F56*N(CD56)*avg_hrs)</f>
        <v>0</v>
      </c>
      <c r="FX56" s="232">
        <f>IF(OR($C56="Non-Labour",$C56="Labour-related"),IF(Inputs!$GT56=$F$1,Inputs!FX56,$F56*N(CE56)),$F56*N(CE56)*avg_hrs)</f>
        <v>0</v>
      </c>
      <c r="FY56" s="232">
        <f>IF(OR($C56="Non-Labour",$C56="Labour-related"),IF(Inputs!$GT56=$F$1,Inputs!FY56,$F56*N(CF56)),$F56*N(CF56)*avg_hrs)</f>
        <v>0</v>
      </c>
      <c r="FZ56" s="232">
        <f>IF(OR($C56="Non-Labour",$C56="Labour-related"),IF(Inputs!$GT56=$F$1,Inputs!FZ56,$F56*N(CG56)),$F56*N(CG56)*avg_hrs)</f>
        <v>0</v>
      </c>
      <c r="GA56" s="232">
        <f>IF(OR($C56="Non-Labour",$C56="Labour-related"),IF(Inputs!$GT56=$F$1,Inputs!GA56,$F56*N(CH56)),$F56*N(CH56)*avg_hrs)</f>
        <v>0</v>
      </c>
      <c r="GB56" s="232">
        <f>IF(OR($C56="Non-Labour",$C56="Labour-related"),IF(Inputs!$GT56=$F$1,Inputs!GB56,$F56*N(CI56)),$F56*N(CI56)*avg_hrs)</f>
        <v>0</v>
      </c>
      <c r="GC56" s="232">
        <f>IF(OR($C56="Non-Labour",$C56="Labour-related"),IF(Inputs!$GT56=$F$1,Inputs!GC56,$F56*N(CJ56)),$F56*N(CJ56)*avg_hrs)</f>
        <v>0</v>
      </c>
      <c r="GD56" s="232">
        <f>IF(OR($C56="Non-Labour",$C56="Labour-related"),IF(Inputs!$GT56=$F$1,Inputs!GD56,$F56*N(CK56)),$F56*N(CK56)*avg_hrs)</f>
        <v>0</v>
      </c>
      <c r="GE56" s="232">
        <f>IF(OR($C56="Non-Labour",$C56="Labour-related"),IF(Inputs!$GT56=$F$1,Inputs!GE56,$F56*N(CL56)),$F56*N(CL56)*avg_hrs)</f>
        <v>0</v>
      </c>
      <c r="GF56" s="232">
        <f>IF(OR($C56="Non-Labour",$C56="Labour-related"),IF(Inputs!$GT56=$F$1,Inputs!GF56,$F56*N(CM56)),$F56*N(CM56)*avg_hrs)</f>
        <v>0</v>
      </c>
      <c r="GG56" s="232">
        <f>IF(OR($C56="Non-Labour",$C56="Labour-related"),IF(Inputs!$GT56=$F$1,Inputs!GG56,$F56*N(CN56)),$F56*N(CN56)*avg_hrs)</f>
        <v>0</v>
      </c>
      <c r="GH56" s="232">
        <f>IF(OR($C56="Non-Labour",$C56="Labour-related"),IF(Inputs!$GT56=$F$1,Inputs!GH56,$F56*N(CO56)),$F56*N(CO56)*avg_hrs)</f>
        <v>0</v>
      </c>
      <c r="GI56" s="232">
        <f>IF(OR($C56="Non-Labour",$C56="Labour-related"),IF(Inputs!$GT56=$F$1,Inputs!GI56,$F56*N(CP56)),$F56*N(CP56)*avg_hrs)</f>
        <v>0</v>
      </c>
      <c r="GJ56" s="232">
        <f>IF(OR($C56="Non-Labour",$C56="Labour-related"),IF(Inputs!$GT56=$F$1,Inputs!GJ56,$F56*N(CQ56)),$F56*N(CQ56)*avg_hrs)</f>
        <v>0</v>
      </c>
      <c r="GK56" s="232">
        <f>IF(OR($C56="Non-Labour",$C56="Labour-related"),IF(Inputs!$GT56=$F$1,Inputs!GK56,$F56*N(CR56)),$F56*N(CR56)*avg_hrs)</f>
        <v>0</v>
      </c>
      <c r="GL56" s="232">
        <f>IF(OR($C56="Non-Labour",$C56="Labour-related"),IF(Inputs!$GT56=$F$1,Inputs!GL56,$F56*N(CS56)),$F56*N(CS56)*avg_hrs)</f>
        <v>0</v>
      </c>
      <c r="GM56" s="232">
        <f>IF(OR($C56="Non-Labour",$C56="Labour-related"),IF(Inputs!$GT56=$F$1,Inputs!GM56,$F56*N(CT56)),$F56*N(CT56)*avg_hrs)</f>
        <v>0</v>
      </c>
      <c r="GN56" s="232">
        <f>IF(OR($C56="Non-Labour",$C56="Labour-related"),IF(Inputs!$GT56=$F$1,Inputs!GN56,$F56*N(CU56)),$F56*N(CU56)*avg_hrs)</f>
        <v>0</v>
      </c>
      <c r="GO56" s="232">
        <f>IF(OR($C56="Non-Labour",$C56="Labour-related"),IF(Inputs!$GT56=$F$1,Inputs!GO56,$F56*N(CV56)),$F56*N(CV56)*avg_hrs)</f>
        <v>0</v>
      </c>
      <c r="GP56" s="232">
        <f>IF(OR($C56="Non-Labour",$C56="Labour-related"),IF(Inputs!$GT56=$F$1,Inputs!GP56,$F56*N(CW56)),$F56*N(CW56)*avg_hrs)</f>
        <v>0</v>
      </c>
      <c r="GQ56" s="232">
        <f>IF(OR($C56="Non-Labour",$C56="Labour-related"),IF(Inputs!$GT56=$F$1,Inputs!GQ56,$F56*N(CX56)),$F56*N(CX56)*avg_hrs)</f>
        <v>0</v>
      </c>
      <c r="GR56" s="232">
        <f>IF(OR($C56="Non-Labour",$C56="Labour-related"),IF(Inputs!$GT56=$F$1,Inputs!GR56,$F56*N(CY56)),$F56*N(CY56)*avg_hrs)</f>
        <v>0</v>
      </c>
      <c r="GT56" s="120" t="s">
        <v>207</v>
      </c>
      <c r="GU56" s="272"/>
      <c r="GV56" s="272"/>
      <c r="GW56" s="272"/>
      <c r="GX56" s="232">
        <f t="shared" si="9"/>
        <v>0</v>
      </c>
      <c r="GY56" s="232">
        <f t="shared" si="9"/>
        <v>289610.277967537</v>
      </c>
      <c r="GZ56" s="232">
        <f t="shared" si="9"/>
        <v>386147.03729004943</v>
      </c>
      <c r="HA56" s="232">
        <f t="shared" si="11"/>
        <v>386147.03729004943</v>
      </c>
      <c r="HB56" s="232">
        <f t="shared" si="10"/>
        <v>386147.03729004943</v>
      </c>
      <c r="HC56" s="232">
        <f t="shared" si="10"/>
        <v>321789.19774170785</v>
      </c>
      <c r="HD56" s="232">
        <f t="shared" si="10"/>
        <v>0</v>
      </c>
      <c r="HE56" s="232">
        <f t="shared" si="10"/>
        <v>0</v>
      </c>
      <c r="HF56" s="232">
        <f t="shared" si="5"/>
        <v>1769840.5875793931</v>
      </c>
    </row>
    <row r="57" spans="1:214" hidden="1" x14ac:dyDescent="0.2">
      <c r="A57" s="120" t="str">
        <f>Inputs!A57</f>
        <v>Network Operations</v>
      </c>
      <c r="B57" s="120" t="str">
        <f>Inputs!B57</f>
        <v xml:space="preserve">AEMS Engineer </v>
      </c>
      <c r="C57" s="120" t="str">
        <f>Inputs!C57</f>
        <v>Internal Labour</v>
      </c>
      <c r="D57" s="120" t="str">
        <f>Inputs!D57</f>
        <v>Control Centre</v>
      </c>
      <c r="E57" s="120" t="str">
        <f>Inputs!E57</f>
        <v>SCADA Officer (Nwk Operations Tech)</v>
      </c>
      <c r="F57" s="259">
        <f>IF(Inputs!$GT57=$F$1,Inputs!F57,
CHOOSE(MATCH(Inputs!$GT57,'Key assumptions'!$E$117:$E$119,0),'Key assumptions'!$H$117,'Key assumptions'!$H$118,'Key assumptions'!$H$119)*Inputs!F57)</f>
        <v>195.6201907033639</v>
      </c>
      <c r="G57" s="259">
        <f>IF(Inputs!$GT57=$F$1,Inputs!G57,
CHOOSE(MATCH(Inputs!$GT57,'Key assumptions'!$E$117:$E$119,0),'Key assumptions'!$H$117,'Key assumptions'!$H$118,'Key assumptions'!$H$119)*Inputs!G57)</f>
        <v>0</v>
      </c>
      <c r="H57" s="231">
        <f>Inputs!H57</f>
        <v>0</v>
      </c>
      <c r="I57" s="231">
        <f>Inputs!I57</f>
        <v>0</v>
      </c>
      <c r="J57" s="231">
        <f>Inputs!J57</f>
        <v>0</v>
      </c>
      <c r="K57" s="231">
        <f>Inputs!K57</f>
        <v>0</v>
      </c>
      <c r="L57" s="231">
        <f>Inputs!L57</f>
        <v>0</v>
      </c>
      <c r="M57" s="231">
        <f>Inputs!M57</f>
        <v>0</v>
      </c>
      <c r="N57" s="231">
        <f>Inputs!N57</f>
        <v>0</v>
      </c>
      <c r="O57" s="231">
        <f>Inputs!O57</f>
        <v>0</v>
      </c>
      <c r="P57" s="231">
        <f>Inputs!P57</f>
        <v>0</v>
      </c>
      <c r="Q57" s="231">
        <f>Inputs!Q57</f>
        <v>0</v>
      </c>
      <c r="R57" s="231">
        <f>Inputs!R57</f>
        <v>0</v>
      </c>
      <c r="S57" s="231">
        <f>Inputs!S57</f>
        <v>0</v>
      </c>
      <c r="T57" s="231">
        <f>Inputs!T57</f>
        <v>7.6923076923076913E-2</v>
      </c>
      <c r="U57" s="231">
        <f>Inputs!U57</f>
        <v>7.6923076923076913E-2</v>
      </c>
      <c r="V57" s="231">
        <f>Inputs!V57</f>
        <v>7.6923076923076913E-2</v>
      </c>
      <c r="W57" s="231">
        <f>Inputs!W57</f>
        <v>7.6923076923076913E-2</v>
      </c>
      <c r="X57" s="231">
        <f>Inputs!X57</f>
        <v>7.6923076923076913E-2</v>
      </c>
      <c r="Y57" s="231">
        <f>Inputs!Y57</f>
        <v>7.6923076923076913E-2</v>
      </c>
      <c r="Z57" s="231">
        <f>Inputs!Z57</f>
        <v>7.6923076923076913E-2</v>
      </c>
      <c r="AA57" s="231">
        <f>Inputs!AA57</f>
        <v>7.6923076923076913E-2</v>
      </c>
      <c r="AB57" s="231">
        <f>Inputs!AB57</f>
        <v>7.6923076923076913E-2</v>
      </c>
      <c r="AC57" s="231">
        <f>Inputs!AC57</f>
        <v>7.6923076923076913E-2</v>
      </c>
      <c r="AD57" s="231">
        <f>Inputs!AD57</f>
        <v>7.6923076923076913E-2</v>
      </c>
      <c r="AE57" s="231">
        <f>Inputs!AE57</f>
        <v>7.6923076923076913E-2</v>
      </c>
      <c r="AF57" s="231">
        <f>Inputs!AF57</f>
        <v>0.92307692307692324</v>
      </c>
      <c r="AG57" s="231">
        <f>Inputs!AG57</f>
        <v>0.92307692307692324</v>
      </c>
      <c r="AH57" s="231">
        <f>Inputs!AH57</f>
        <v>0.92307692307692324</v>
      </c>
      <c r="AI57" s="231">
        <f>Inputs!AI57</f>
        <v>0.92307692307692324</v>
      </c>
      <c r="AJ57" s="231">
        <f>Inputs!AJ57</f>
        <v>0.92307692307692324</v>
      </c>
      <c r="AK57" s="231">
        <f>Inputs!AK57</f>
        <v>0.92307692307692324</v>
      </c>
      <c r="AL57" s="231">
        <f>Inputs!AL57</f>
        <v>0.92307692307692324</v>
      </c>
      <c r="AM57" s="231">
        <f>Inputs!AM57</f>
        <v>0.92307692307692324</v>
      </c>
      <c r="AN57" s="231">
        <f>Inputs!AN57</f>
        <v>0.92307692307692324</v>
      </c>
      <c r="AO57" s="231">
        <f>Inputs!AO57</f>
        <v>0.92307692307692324</v>
      </c>
      <c r="AP57" s="231">
        <f>Inputs!AP57</f>
        <v>0.92307692307692324</v>
      </c>
      <c r="AQ57" s="231">
        <f>Inputs!AQ57</f>
        <v>0.92307692307692324</v>
      </c>
      <c r="AR57" s="231">
        <f>Inputs!AR57</f>
        <v>0.92307692307692324</v>
      </c>
      <c r="AS57" s="231">
        <f>Inputs!AS57</f>
        <v>0.92307692307692324</v>
      </c>
      <c r="AT57" s="231">
        <f>Inputs!AT57</f>
        <v>0.92307692307692324</v>
      </c>
      <c r="AU57" s="231">
        <f>Inputs!AU57</f>
        <v>0.92307692307692324</v>
      </c>
      <c r="AV57" s="231">
        <f>Inputs!AV57</f>
        <v>0.92307692307692324</v>
      </c>
      <c r="AW57" s="231">
        <f>Inputs!AW57</f>
        <v>0.92307692307692324</v>
      </c>
      <c r="AX57" s="231">
        <f>Inputs!AX57</f>
        <v>0.92307692307692324</v>
      </c>
      <c r="AY57" s="231">
        <f>Inputs!AY57</f>
        <v>0.92307692307692324</v>
      </c>
      <c r="AZ57" s="231">
        <f>Inputs!AZ57</f>
        <v>0.92307692307692324</v>
      </c>
      <c r="BA57" s="231">
        <f>Inputs!BA57</f>
        <v>0.92307692307692324</v>
      </c>
      <c r="BB57" s="231">
        <f>Inputs!BB57</f>
        <v>0.92307692307692324</v>
      </c>
      <c r="BC57" s="231">
        <f>Inputs!BC57</f>
        <v>0.92307692307692324</v>
      </c>
      <c r="BD57" s="231">
        <f>Inputs!BD57</f>
        <v>0.92307692307692324</v>
      </c>
      <c r="BE57" s="231">
        <f>Inputs!BE57</f>
        <v>0.92307692307692324</v>
      </c>
      <c r="BF57" s="231">
        <f>Inputs!BF57</f>
        <v>0.92307692307692324</v>
      </c>
      <c r="BG57" s="231">
        <f>Inputs!BG57</f>
        <v>0.92307692307692324</v>
      </c>
      <c r="BH57" s="231">
        <f>Inputs!BH57</f>
        <v>0.92307692307692324</v>
      </c>
      <c r="BI57" s="231">
        <f>Inputs!BI57</f>
        <v>0.92307692307692324</v>
      </c>
      <c r="BJ57" s="231">
        <f>Inputs!BJ57</f>
        <v>0.92307692307692324</v>
      </c>
      <c r="BK57" s="231">
        <f>Inputs!BK57</f>
        <v>0.92307692307692324</v>
      </c>
      <c r="BL57" s="231">
        <f>Inputs!BL57</f>
        <v>0.92307692307692324</v>
      </c>
      <c r="BM57" s="231">
        <f>Inputs!BM57</f>
        <v>0.92307692307692324</v>
      </c>
      <c r="BN57" s="231">
        <f>Inputs!BN57</f>
        <v>0.92307692307692324</v>
      </c>
      <c r="BO57" s="231">
        <f>Inputs!BO57</f>
        <v>0.92307692307692324</v>
      </c>
      <c r="BP57" s="231">
        <f>Inputs!BP57</f>
        <v>0.76923076923076927</v>
      </c>
      <c r="BQ57" s="231">
        <f>Inputs!BQ57</f>
        <v>0.76923076923076927</v>
      </c>
      <c r="BR57" s="231">
        <f>Inputs!BR57</f>
        <v>0.76923076923076927</v>
      </c>
      <c r="BS57" s="231">
        <f>Inputs!BS57</f>
        <v>0.76923076923076927</v>
      </c>
      <c r="BT57" s="231">
        <f>Inputs!BT57</f>
        <v>0.76923076923076927</v>
      </c>
      <c r="BU57" s="231">
        <f>Inputs!BU57</f>
        <v>0.76923076923076927</v>
      </c>
      <c r="BV57" s="231">
        <f>Inputs!BV57</f>
        <v>0.76923076923076927</v>
      </c>
      <c r="BW57" s="231">
        <f>Inputs!BW57</f>
        <v>0.76923076923076927</v>
      </c>
      <c r="BX57" s="231">
        <f>Inputs!BX57</f>
        <v>0.76923076923076927</v>
      </c>
      <c r="BY57" s="231">
        <f>Inputs!BY57</f>
        <v>0.76923076923076927</v>
      </c>
      <c r="BZ57" s="231">
        <f>Inputs!BZ57</f>
        <v>0.76923076923076927</v>
      </c>
      <c r="CA57" s="231">
        <f>Inputs!CA57</f>
        <v>0.76923076923076927</v>
      </c>
      <c r="CB57" s="231">
        <f>Inputs!CB57</f>
        <v>0</v>
      </c>
      <c r="CC57" s="231">
        <f>Inputs!CC57</f>
        <v>0</v>
      </c>
      <c r="CD57" s="231">
        <f>Inputs!CD57</f>
        <v>0</v>
      </c>
      <c r="CE57" s="231">
        <f>Inputs!CE57</f>
        <v>0</v>
      </c>
      <c r="CF57" s="231">
        <f>Inputs!CF57</f>
        <v>0</v>
      </c>
      <c r="CG57" s="231">
        <f>Inputs!CG57</f>
        <v>0</v>
      </c>
      <c r="CH57" s="231">
        <f>Inputs!CH57</f>
        <v>0</v>
      </c>
      <c r="CI57" s="231">
        <f>Inputs!CI57</f>
        <v>0</v>
      </c>
      <c r="CJ57" s="231">
        <f>Inputs!CJ57</f>
        <v>0</v>
      </c>
      <c r="CK57" s="231">
        <f>Inputs!CK57</f>
        <v>0</v>
      </c>
      <c r="CL57" s="231">
        <f>Inputs!CL57</f>
        <v>0</v>
      </c>
      <c r="CM57" s="231">
        <f>Inputs!CM57</f>
        <v>0</v>
      </c>
      <c r="CN57" s="231">
        <f>Inputs!CN57</f>
        <v>0</v>
      </c>
      <c r="CO57" s="231">
        <f>Inputs!CO57</f>
        <v>0</v>
      </c>
      <c r="CP57" s="231">
        <f>Inputs!CP57</f>
        <v>0</v>
      </c>
      <c r="CQ57" s="231">
        <f>Inputs!CQ57</f>
        <v>0</v>
      </c>
      <c r="CR57" s="231">
        <f>Inputs!CR57</f>
        <v>0</v>
      </c>
      <c r="CS57" s="231">
        <f>Inputs!CS57</f>
        <v>0</v>
      </c>
      <c r="CT57" s="231">
        <f>Inputs!CT57</f>
        <v>0</v>
      </c>
      <c r="CU57" s="231">
        <f>Inputs!CU57</f>
        <v>0</v>
      </c>
      <c r="CV57" s="231">
        <f>Inputs!CV57</f>
        <v>0</v>
      </c>
      <c r="CW57" s="231">
        <f>Inputs!CW57</f>
        <v>0</v>
      </c>
      <c r="CX57" s="231">
        <f>Inputs!CX57</f>
        <v>0</v>
      </c>
      <c r="CY57" s="231">
        <f>Inputs!CY57</f>
        <v>0</v>
      </c>
      <c r="DA57" s="232">
        <f>IF(OR($C57="Non-Labour",$C57="Labour-related"),IF(Inputs!$GT57=$F$1,Inputs!DA57,$F57*N(H57)),$F57*N(H57)*avg_hrs)</f>
        <v>0</v>
      </c>
      <c r="DB57" s="232">
        <f>IF(OR($C57="Non-Labour",$C57="Labour-related"),IF(Inputs!$GT57=$F$1,Inputs!DB57,$F57*N(I57)),$F57*N(I57)*avg_hrs)</f>
        <v>0</v>
      </c>
      <c r="DC57" s="232">
        <f>IF(OR($C57="Non-Labour",$C57="Labour-related"),IF(Inputs!$GT57=$F$1,Inputs!DC57,$F57*N(J57)),$F57*N(J57)*avg_hrs)</f>
        <v>0</v>
      </c>
      <c r="DD57" s="232">
        <f>IF(OR($C57="Non-Labour",$C57="Labour-related"),IF(Inputs!$GT57=$F$1,Inputs!DD57,$F57*N(K57)),$F57*N(K57)*avg_hrs)</f>
        <v>0</v>
      </c>
      <c r="DE57" s="232">
        <f>IF(OR($C57="Non-Labour",$C57="Labour-related"),IF(Inputs!$GT57=$F$1,Inputs!DE57,$F57*N(L57)),$F57*N(L57)*avg_hrs)</f>
        <v>0</v>
      </c>
      <c r="DF57" s="232">
        <f>IF(OR($C57="Non-Labour",$C57="Labour-related"),IF(Inputs!$GT57=$F$1,Inputs!DF57,$F57*N(M57)),$F57*N(M57)*avg_hrs)</f>
        <v>0</v>
      </c>
      <c r="DG57" s="232">
        <f>IF(OR($C57="Non-Labour",$C57="Labour-related"),IF(Inputs!$GT57=$F$1,Inputs!DG57,$F57*N(N57)),$F57*N(N57)*avg_hrs)</f>
        <v>0</v>
      </c>
      <c r="DH57" s="232">
        <f>IF(OR($C57="Non-Labour",$C57="Labour-related"),IF(Inputs!$GT57=$F$1,Inputs!DH57,$F57*N(O57)),$F57*N(O57)*avg_hrs)</f>
        <v>0</v>
      </c>
      <c r="DI57" s="232">
        <f>IF(OR($C57="Non-Labour",$C57="Labour-related"),IF(Inputs!$GT57=$F$1,Inputs!DI57,$F57*N(P57)),$F57*N(P57)*avg_hrs)</f>
        <v>0</v>
      </c>
      <c r="DJ57" s="232">
        <f>IF(OR($C57="Non-Labour",$C57="Labour-related"),IF(Inputs!$GT57=$F$1,Inputs!DJ57,$F57*N(Q57)),$F57*N(Q57)*avg_hrs)</f>
        <v>0</v>
      </c>
      <c r="DK57" s="232">
        <f>IF(OR($C57="Non-Labour",$C57="Labour-related"),IF(Inputs!$GT57=$F$1,Inputs!DK57,$F57*N(R57)),$F57*N(R57)*avg_hrs)</f>
        <v>0</v>
      </c>
      <c r="DL57" s="232">
        <f>IF(OR($C57="Non-Labour",$C57="Labour-related"),IF(Inputs!$GT57=$F$1,Inputs!DL57,$F57*N(S57)),$F57*N(S57)*avg_hrs)</f>
        <v>0</v>
      </c>
      <c r="DM57" s="232">
        <f>IF(OR($C57="Non-Labour",$C57="Labour-related"),IF(Inputs!$GT57=$F$1,Inputs!DM57,$F57*N(T57)),$F57*N(T57)*avg_hrs)</f>
        <v>2257.1560465772754</v>
      </c>
      <c r="DN57" s="232">
        <f>IF(OR($C57="Non-Labour",$C57="Labour-related"),IF(Inputs!$GT57=$F$1,Inputs!DN57,$F57*N(U57)),$F57*N(U57)*avg_hrs)</f>
        <v>2257.1560465772754</v>
      </c>
      <c r="DO57" s="232">
        <f>IF(OR($C57="Non-Labour",$C57="Labour-related"),IF(Inputs!$GT57=$F$1,Inputs!DO57,$F57*N(V57)),$F57*N(V57)*avg_hrs)</f>
        <v>2257.1560465772754</v>
      </c>
      <c r="DP57" s="232">
        <f>IF(OR($C57="Non-Labour",$C57="Labour-related"),IF(Inputs!$GT57=$F$1,Inputs!DP57,$F57*N(W57)),$F57*N(W57)*avg_hrs)</f>
        <v>2257.1560465772754</v>
      </c>
      <c r="DQ57" s="232">
        <f>IF(OR($C57="Non-Labour",$C57="Labour-related"),IF(Inputs!$GT57=$F$1,Inputs!DQ57,$F57*N(X57)),$F57*N(X57)*avg_hrs)</f>
        <v>2257.1560465772754</v>
      </c>
      <c r="DR57" s="232">
        <f>IF(OR($C57="Non-Labour",$C57="Labour-related"),IF(Inputs!$GT57=$F$1,Inputs!DR57,$F57*N(Y57)),$F57*N(Y57)*avg_hrs)</f>
        <v>2257.1560465772754</v>
      </c>
      <c r="DS57" s="232">
        <f>IF(OR($C57="Non-Labour",$C57="Labour-related"),IF(Inputs!$GT57=$F$1,Inputs!DS57,$F57*N(Z57)),$F57*N(Z57)*avg_hrs)</f>
        <v>2257.1560465772754</v>
      </c>
      <c r="DT57" s="232">
        <f>IF(OR($C57="Non-Labour",$C57="Labour-related"),IF(Inputs!$GT57=$F$1,Inputs!DT57,$F57*N(AA57)),$F57*N(AA57)*avg_hrs)</f>
        <v>2257.1560465772754</v>
      </c>
      <c r="DU57" s="232">
        <f>IF(OR($C57="Non-Labour",$C57="Labour-related"),IF(Inputs!$GT57=$F$1,Inputs!DU57,$F57*N(AB57)),$F57*N(AB57)*avg_hrs)</f>
        <v>2257.1560465772754</v>
      </c>
      <c r="DV57" s="232">
        <f>IF(OR($C57="Non-Labour",$C57="Labour-related"),IF(Inputs!$GT57=$F$1,Inputs!DV57,$F57*N(AC57)),$F57*N(AC57)*avg_hrs)</f>
        <v>2257.1560465772754</v>
      </c>
      <c r="DW57" s="232">
        <f>IF(OR($C57="Non-Labour",$C57="Labour-related"),IF(Inputs!$GT57=$F$1,Inputs!DW57,$F57*N(AD57)),$F57*N(AD57)*avg_hrs)</f>
        <v>2257.1560465772754</v>
      </c>
      <c r="DX57" s="232">
        <f>IF(OR($C57="Non-Labour",$C57="Labour-related"),IF(Inputs!$GT57=$F$1,Inputs!DX57,$F57*N(AE57)),$F57*N(AE57)*avg_hrs)</f>
        <v>2257.1560465772754</v>
      </c>
      <c r="DY57" s="232">
        <f>IF(OR($C57="Non-Labour",$C57="Labour-related"),IF(Inputs!$GT57=$F$1,Inputs!DY57,$F57*N(AF57)),$F57*N(AF57)*avg_hrs)</f>
        <v>27085.872558927316</v>
      </c>
      <c r="DZ57" s="232">
        <f>IF(OR($C57="Non-Labour",$C57="Labour-related"),IF(Inputs!$GT57=$F$1,Inputs!DZ57,$F57*N(AG57)),$F57*N(AG57)*avg_hrs)</f>
        <v>27085.872558927316</v>
      </c>
      <c r="EA57" s="232">
        <f>IF(OR($C57="Non-Labour",$C57="Labour-related"),IF(Inputs!$GT57=$F$1,Inputs!EA57,$F57*N(AH57)),$F57*N(AH57)*avg_hrs)</f>
        <v>27085.872558927316</v>
      </c>
      <c r="EB57" s="232">
        <f>IF(OR($C57="Non-Labour",$C57="Labour-related"),IF(Inputs!$GT57=$F$1,Inputs!EB57,$F57*N(AI57)),$F57*N(AI57)*avg_hrs)</f>
        <v>27085.872558927316</v>
      </c>
      <c r="EC57" s="232">
        <f>IF(OR($C57="Non-Labour",$C57="Labour-related"),IF(Inputs!$GT57=$F$1,Inputs!EC57,$F57*N(AJ57)),$F57*N(AJ57)*avg_hrs)</f>
        <v>27085.872558927316</v>
      </c>
      <c r="ED57" s="232">
        <f>IF(OR($C57="Non-Labour",$C57="Labour-related"),IF(Inputs!$GT57=$F$1,Inputs!ED57,$F57*N(AK57)),$F57*N(AK57)*avg_hrs)</f>
        <v>27085.872558927316</v>
      </c>
      <c r="EE57" s="232">
        <f>IF(OR($C57="Non-Labour",$C57="Labour-related"),IF(Inputs!$GT57=$F$1,Inputs!EE57,$F57*N(AL57)),$F57*N(AL57)*avg_hrs)</f>
        <v>27085.872558927316</v>
      </c>
      <c r="EF57" s="232">
        <f>IF(OR($C57="Non-Labour",$C57="Labour-related"),IF(Inputs!$GT57=$F$1,Inputs!EF57,$F57*N(AM57)),$F57*N(AM57)*avg_hrs)</f>
        <v>27085.872558927316</v>
      </c>
      <c r="EG57" s="232">
        <f>IF(OR($C57="Non-Labour",$C57="Labour-related"),IF(Inputs!$GT57=$F$1,Inputs!EG57,$F57*N(AN57)),$F57*N(AN57)*avg_hrs)</f>
        <v>27085.872558927316</v>
      </c>
      <c r="EH57" s="232">
        <f>IF(OR($C57="Non-Labour",$C57="Labour-related"),IF(Inputs!$GT57=$F$1,Inputs!EH57,$F57*N(AO57)),$F57*N(AO57)*avg_hrs)</f>
        <v>27085.872558927316</v>
      </c>
      <c r="EI57" s="232">
        <f>IF(OR($C57="Non-Labour",$C57="Labour-related"),IF(Inputs!$GT57=$F$1,Inputs!EI57,$F57*N(AP57)),$F57*N(AP57)*avg_hrs)</f>
        <v>27085.872558927316</v>
      </c>
      <c r="EJ57" s="232">
        <f>IF(OR($C57="Non-Labour",$C57="Labour-related"),IF(Inputs!$GT57=$F$1,Inputs!EJ57,$F57*N(AQ57)),$F57*N(AQ57)*avg_hrs)</f>
        <v>27085.872558927316</v>
      </c>
      <c r="EK57" s="232">
        <f>IF(OR($C57="Non-Labour",$C57="Labour-related"),IF(Inputs!$GT57=$F$1,Inputs!EK57,$F57*N(AR57)),$F57*N(AR57)*avg_hrs)</f>
        <v>27085.872558927316</v>
      </c>
      <c r="EL57" s="232">
        <f>IF(OR($C57="Non-Labour",$C57="Labour-related"),IF(Inputs!$GT57=$F$1,Inputs!EL57,$F57*N(AS57)),$F57*N(AS57)*avg_hrs)</f>
        <v>27085.872558927316</v>
      </c>
      <c r="EM57" s="232">
        <f>IF(OR($C57="Non-Labour",$C57="Labour-related"),IF(Inputs!$GT57=$F$1,Inputs!EM57,$F57*N(AT57)),$F57*N(AT57)*avg_hrs)</f>
        <v>27085.872558927316</v>
      </c>
      <c r="EN57" s="232">
        <f>IF(OR($C57="Non-Labour",$C57="Labour-related"),IF(Inputs!$GT57=$F$1,Inputs!EN57,$F57*N(AU57)),$F57*N(AU57)*avg_hrs)</f>
        <v>27085.872558927316</v>
      </c>
      <c r="EO57" s="232">
        <f>IF(OR($C57="Non-Labour",$C57="Labour-related"),IF(Inputs!$GT57=$F$1,Inputs!EO57,$F57*N(AV57)),$F57*N(AV57)*avg_hrs)</f>
        <v>27085.872558927316</v>
      </c>
      <c r="EP57" s="232">
        <f>IF(OR($C57="Non-Labour",$C57="Labour-related"),IF(Inputs!$GT57=$F$1,Inputs!EP57,$F57*N(AW57)),$F57*N(AW57)*avg_hrs)</f>
        <v>27085.872558927316</v>
      </c>
      <c r="EQ57" s="232">
        <f>IF(OR($C57="Non-Labour",$C57="Labour-related"),IF(Inputs!$GT57=$F$1,Inputs!EQ57,$F57*N(AX57)),$F57*N(AX57)*avg_hrs)</f>
        <v>27085.872558927316</v>
      </c>
      <c r="ER57" s="232">
        <f>IF(OR($C57="Non-Labour",$C57="Labour-related"),IF(Inputs!$GT57=$F$1,Inputs!ER57,$F57*N(AY57)),$F57*N(AY57)*avg_hrs)</f>
        <v>27085.872558927316</v>
      </c>
      <c r="ES57" s="232">
        <f>IF(OR($C57="Non-Labour",$C57="Labour-related"),IF(Inputs!$GT57=$F$1,Inputs!ES57,$F57*N(AZ57)),$F57*N(AZ57)*avg_hrs)</f>
        <v>27085.872558927316</v>
      </c>
      <c r="ET57" s="232">
        <f>IF(OR($C57="Non-Labour",$C57="Labour-related"),IF(Inputs!$GT57=$F$1,Inputs!ET57,$F57*N(BA57)),$F57*N(BA57)*avg_hrs)</f>
        <v>27085.872558927316</v>
      </c>
      <c r="EU57" s="232">
        <f>IF(OR($C57="Non-Labour",$C57="Labour-related"),IF(Inputs!$GT57=$F$1,Inputs!EU57,$F57*N(BB57)),$F57*N(BB57)*avg_hrs)</f>
        <v>27085.872558927316</v>
      </c>
      <c r="EV57" s="232">
        <f>IF(OR($C57="Non-Labour",$C57="Labour-related"),IF(Inputs!$GT57=$F$1,Inputs!EV57,$F57*N(BC57)),$F57*N(BC57)*avg_hrs)</f>
        <v>27085.872558927316</v>
      </c>
      <c r="EW57" s="232">
        <f>IF(OR($C57="Non-Labour",$C57="Labour-related"),IF(Inputs!$GT57=$F$1,Inputs!EW57,$F57*N(BD57)),$F57*N(BD57)*avg_hrs)</f>
        <v>27085.872558927316</v>
      </c>
      <c r="EX57" s="232">
        <f>IF(OR($C57="Non-Labour",$C57="Labour-related"),IF(Inputs!$GT57=$F$1,Inputs!EX57,$F57*N(BE57)),$F57*N(BE57)*avg_hrs)</f>
        <v>27085.872558927316</v>
      </c>
      <c r="EY57" s="232">
        <f>IF(OR($C57="Non-Labour",$C57="Labour-related"),IF(Inputs!$GT57=$F$1,Inputs!EY57,$F57*N(BF57)),$F57*N(BF57)*avg_hrs)</f>
        <v>27085.872558927316</v>
      </c>
      <c r="EZ57" s="232">
        <f>IF(OR($C57="Non-Labour",$C57="Labour-related"),IF(Inputs!$GT57=$F$1,Inputs!EZ57,$F57*N(BG57)),$F57*N(BG57)*avg_hrs)</f>
        <v>27085.872558927316</v>
      </c>
      <c r="FA57" s="232">
        <f>IF(OR($C57="Non-Labour",$C57="Labour-related"),IF(Inputs!$GT57=$F$1,Inputs!FA57,$F57*N(BH57)),$F57*N(BH57)*avg_hrs)</f>
        <v>27085.872558927316</v>
      </c>
      <c r="FB57" s="232">
        <f>IF(OR($C57="Non-Labour",$C57="Labour-related"),IF(Inputs!$GT57=$F$1,Inputs!FB57,$F57*N(BI57)),$F57*N(BI57)*avg_hrs)</f>
        <v>27085.872558927316</v>
      </c>
      <c r="FC57" s="232">
        <f>IF(OR($C57="Non-Labour",$C57="Labour-related"),IF(Inputs!$GT57=$F$1,Inputs!FC57,$F57*N(BJ57)),$F57*N(BJ57)*avg_hrs)</f>
        <v>27085.872558927316</v>
      </c>
      <c r="FD57" s="232">
        <f>IF(OR($C57="Non-Labour",$C57="Labour-related"),IF(Inputs!$GT57=$F$1,Inputs!FD57,$F57*N(BK57)),$F57*N(BK57)*avg_hrs)</f>
        <v>27085.872558927316</v>
      </c>
      <c r="FE57" s="232">
        <f>IF(OR($C57="Non-Labour",$C57="Labour-related"),IF(Inputs!$GT57=$F$1,Inputs!FE57,$F57*N(BL57)),$F57*N(BL57)*avg_hrs)</f>
        <v>27085.872558927316</v>
      </c>
      <c r="FF57" s="232">
        <f>IF(OR($C57="Non-Labour",$C57="Labour-related"),IF(Inputs!$GT57=$F$1,Inputs!FF57,$F57*N(BM57)),$F57*N(BM57)*avg_hrs)</f>
        <v>27085.872558927316</v>
      </c>
      <c r="FG57" s="232">
        <f>IF(OR($C57="Non-Labour",$C57="Labour-related"),IF(Inputs!$GT57=$F$1,Inputs!FG57,$F57*N(BN57)),$F57*N(BN57)*avg_hrs)</f>
        <v>27085.872558927316</v>
      </c>
      <c r="FH57" s="232">
        <f>IF(OR($C57="Non-Labour",$C57="Labour-related"),IF(Inputs!$GT57=$F$1,Inputs!FH57,$F57*N(BO57)),$F57*N(BO57)*avg_hrs)</f>
        <v>27085.872558927316</v>
      </c>
      <c r="FI57" s="232">
        <f>IF(OR($C57="Non-Labour",$C57="Labour-related"),IF(Inputs!$GT57=$F$1,Inputs!FI57,$F57*N(BP57)),$F57*N(BP57)*avg_hrs)</f>
        <v>22571.56046577276</v>
      </c>
      <c r="FJ57" s="232">
        <f>IF(OR($C57="Non-Labour",$C57="Labour-related"),IF(Inputs!$GT57=$F$1,Inputs!FJ57,$F57*N(BQ57)),$F57*N(BQ57)*avg_hrs)</f>
        <v>22571.56046577276</v>
      </c>
      <c r="FK57" s="232">
        <f>IF(OR($C57="Non-Labour",$C57="Labour-related"),IF(Inputs!$GT57=$F$1,Inputs!FK57,$F57*N(BR57)),$F57*N(BR57)*avg_hrs)</f>
        <v>22571.56046577276</v>
      </c>
      <c r="FL57" s="232">
        <f>IF(OR($C57="Non-Labour",$C57="Labour-related"),IF(Inputs!$GT57=$F$1,Inputs!FL57,$F57*N(BS57)),$F57*N(BS57)*avg_hrs)</f>
        <v>22571.56046577276</v>
      </c>
      <c r="FM57" s="232">
        <f>IF(OR($C57="Non-Labour",$C57="Labour-related"),IF(Inputs!$GT57=$F$1,Inputs!FM57,$F57*N(BT57)),$F57*N(BT57)*avg_hrs)</f>
        <v>22571.56046577276</v>
      </c>
      <c r="FN57" s="232">
        <f>IF(OR($C57="Non-Labour",$C57="Labour-related"),IF(Inputs!$GT57=$F$1,Inputs!FN57,$F57*N(BU57)),$F57*N(BU57)*avg_hrs)</f>
        <v>22571.56046577276</v>
      </c>
      <c r="FO57" s="232">
        <f>IF(OR($C57="Non-Labour",$C57="Labour-related"),IF(Inputs!$GT57=$F$1,Inputs!FO57,$F57*N(BV57)),$F57*N(BV57)*avg_hrs)</f>
        <v>22571.56046577276</v>
      </c>
      <c r="FP57" s="232">
        <f>IF(OR($C57="Non-Labour",$C57="Labour-related"),IF(Inputs!$GT57=$F$1,Inputs!FP57,$F57*N(BW57)),$F57*N(BW57)*avg_hrs)</f>
        <v>22571.56046577276</v>
      </c>
      <c r="FQ57" s="232">
        <f>IF(OR($C57="Non-Labour",$C57="Labour-related"),IF(Inputs!$GT57=$F$1,Inputs!FQ57,$F57*N(BX57)),$F57*N(BX57)*avg_hrs)</f>
        <v>22571.56046577276</v>
      </c>
      <c r="FR57" s="232">
        <f>IF(OR($C57="Non-Labour",$C57="Labour-related"),IF(Inputs!$GT57=$F$1,Inputs!FR57,$F57*N(BY57)),$F57*N(BY57)*avg_hrs)</f>
        <v>22571.56046577276</v>
      </c>
      <c r="FS57" s="232">
        <f>IF(OR($C57="Non-Labour",$C57="Labour-related"),IF(Inputs!$GT57=$F$1,Inputs!FS57,$F57*N(BZ57)),$F57*N(BZ57)*avg_hrs)</f>
        <v>22571.56046577276</v>
      </c>
      <c r="FT57" s="232">
        <f>IF(OR($C57="Non-Labour",$C57="Labour-related"),IF(Inputs!$GT57=$F$1,Inputs!FT57,$F57*N(CA57)),$F57*N(CA57)*avg_hrs)</f>
        <v>22571.56046577276</v>
      </c>
      <c r="FU57" s="232">
        <f>IF(OR($C57="Non-Labour",$C57="Labour-related"),IF(Inputs!$GT57=$F$1,Inputs!FU57,$F57*N(CB57)),$F57*N(CB57)*avg_hrs)</f>
        <v>0</v>
      </c>
      <c r="FV57" s="232">
        <f>IF(OR($C57="Non-Labour",$C57="Labour-related"),IF(Inputs!$GT57=$F$1,Inputs!FV57,$F57*N(CC57)),$F57*N(CC57)*avg_hrs)</f>
        <v>0</v>
      </c>
      <c r="FW57" s="232">
        <f>IF(OR($C57="Non-Labour",$C57="Labour-related"),IF(Inputs!$GT57=$F$1,Inputs!FW57,$F57*N(CD57)),$F57*N(CD57)*avg_hrs)</f>
        <v>0</v>
      </c>
      <c r="FX57" s="232">
        <f>IF(OR($C57="Non-Labour",$C57="Labour-related"),IF(Inputs!$GT57=$F$1,Inputs!FX57,$F57*N(CE57)),$F57*N(CE57)*avg_hrs)</f>
        <v>0</v>
      </c>
      <c r="FY57" s="232">
        <f>IF(OR($C57="Non-Labour",$C57="Labour-related"),IF(Inputs!$GT57=$F$1,Inputs!FY57,$F57*N(CF57)),$F57*N(CF57)*avg_hrs)</f>
        <v>0</v>
      </c>
      <c r="FZ57" s="232">
        <f>IF(OR($C57="Non-Labour",$C57="Labour-related"),IF(Inputs!$GT57=$F$1,Inputs!FZ57,$F57*N(CG57)),$F57*N(CG57)*avg_hrs)</f>
        <v>0</v>
      </c>
      <c r="GA57" s="232">
        <f>IF(OR($C57="Non-Labour",$C57="Labour-related"),IF(Inputs!$GT57=$F$1,Inputs!GA57,$F57*N(CH57)),$F57*N(CH57)*avg_hrs)</f>
        <v>0</v>
      </c>
      <c r="GB57" s="232">
        <f>IF(OR($C57="Non-Labour",$C57="Labour-related"),IF(Inputs!$GT57=$F$1,Inputs!GB57,$F57*N(CI57)),$F57*N(CI57)*avg_hrs)</f>
        <v>0</v>
      </c>
      <c r="GC57" s="232">
        <f>IF(OR($C57="Non-Labour",$C57="Labour-related"),IF(Inputs!$GT57=$F$1,Inputs!GC57,$F57*N(CJ57)),$F57*N(CJ57)*avg_hrs)</f>
        <v>0</v>
      </c>
      <c r="GD57" s="232">
        <f>IF(OR($C57="Non-Labour",$C57="Labour-related"),IF(Inputs!$GT57=$F$1,Inputs!GD57,$F57*N(CK57)),$F57*N(CK57)*avg_hrs)</f>
        <v>0</v>
      </c>
      <c r="GE57" s="232">
        <f>IF(OR($C57="Non-Labour",$C57="Labour-related"),IF(Inputs!$GT57=$F$1,Inputs!GE57,$F57*N(CL57)),$F57*N(CL57)*avg_hrs)</f>
        <v>0</v>
      </c>
      <c r="GF57" s="232">
        <f>IF(OR($C57="Non-Labour",$C57="Labour-related"),IF(Inputs!$GT57=$F$1,Inputs!GF57,$F57*N(CM57)),$F57*N(CM57)*avg_hrs)</f>
        <v>0</v>
      </c>
      <c r="GG57" s="232">
        <f>IF(OR($C57="Non-Labour",$C57="Labour-related"),IF(Inputs!$GT57=$F$1,Inputs!GG57,$F57*N(CN57)),$F57*N(CN57)*avg_hrs)</f>
        <v>0</v>
      </c>
      <c r="GH57" s="232">
        <f>IF(OR($C57="Non-Labour",$C57="Labour-related"),IF(Inputs!$GT57=$F$1,Inputs!GH57,$F57*N(CO57)),$F57*N(CO57)*avg_hrs)</f>
        <v>0</v>
      </c>
      <c r="GI57" s="232">
        <f>IF(OR($C57="Non-Labour",$C57="Labour-related"),IF(Inputs!$GT57=$F$1,Inputs!GI57,$F57*N(CP57)),$F57*N(CP57)*avg_hrs)</f>
        <v>0</v>
      </c>
      <c r="GJ57" s="232">
        <f>IF(OR($C57="Non-Labour",$C57="Labour-related"),IF(Inputs!$GT57=$F$1,Inputs!GJ57,$F57*N(CQ57)),$F57*N(CQ57)*avg_hrs)</f>
        <v>0</v>
      </c>
      <c r="GK57" s="232">
        <f>IF(OR($C57="Non-Labour",$C57="Labour-related"),IF(Inputs!$GT57=$F$1,Inputs!GK57,$F57*N(CR57)),$F57*N(CR57)*avg_hrs)</f>
        <v>0</v>
      </c>
      <c r="GL57" s="232">
        <f>IF(OR($C57="Non-Labour",$C57="Labour-related"),IF(Inputs!$GT57=$F$1,Inputs!GL57,$F57*N(CS57)),$F57*N(CS57)*avg_hrs)</f>
        <v>0</v>
      </c>
      <c r="GM57" s="232">
        <f>IF(OR($C57="Non-Labour",$C57="Labour-related"),IF(Inputs!$GT57=$F$1,Inputs!GM57,$F57*N(CT57)),$F57*N(CT57)*avg_hrs)</f>
        <v>0</v>
      </c>
      <c r="GN57" s="232">
        <f>IF(OR($C57="Non-Labour",$C57="Labour-related"),IF(Inputs!$GT57=$F$1,Inputs!GN57,$F57*N(CU57)),$F57*N(CU57)*avg_hrs)</f>
        <v>0</v>
      </c>
      <c r="GO57" s="232">
        <f>IF(OR($C57="Non-Labour",$C57="Labour-related"),IF(Inputs!$GT57=$F$1,Inputs!GO57,$F57*N(CV57)),$F57*N(CV57)*avg_hrs)</f>
        <v>0</v>
      </c>
      <c r="GP57" s="232">
        <f>IF(OR($C57="Non-Labour",$C57="Labour-related"),IF(Inputs!$GT57=$F$1,Inputs!GP57,$F57*N(CW57)),$F57*N(CW57)*avg_hrs)</f>
        <v>0</v>
      </c>
      <c r="GQ57" s="232">
        <f>IF(OR($C57="Non-Labour",$C57="Labour-related"),IF(Inputs!$GT57=$F$1,Inputs!GQ57,$F57*N(CX57)),$F57*N(CX57)*avg_hrs)</f>
        <v>0</v>
      </c>
      <c r="GR57" s="232">
        <f>IF(OR($C57="Non-Labour",$C57="Labour-related"),IF(Inputs!$GT57=$F$1,Inputs!GR57,$F57*N(CY57)),$F57*N(CY57)*avg_hrs)</f>
        <v>0</v>
      </c>
      <c r="GT57" s="120" t="s">
        <v>207</v>
      </c>
      <c r="GU57" s="272"/>
      <c r="GV57" s="272"/>
      <c r="GW57" s="272"/>
      <c r="GX57" s="232">
        <f t="shared" si="9"/>
        <v>0</v>
      </c>
      <c r="GY57" s="232">
        <f t="shared" si="9"/>
        <v>27085.872558927298</v>
      </c>
      <c r="GZ57" s="232">
        <f t="shared" si="9"/>
        <v>325030.47070712782</v>
      </c>
      <c r="HA57" s="232">
        <f t="shared" si="11"/>
        <v>325030.47070712782</v>
      </c>
      <c r="HB57" s="232">
        <f t="shared" si="10"/>
        <v>325030.47070712782</v>
      </c>
      <c r="HC57" s="232">
        <f t="shared" si="10"/>
        <v>270858.72558927309</v>
      </c>
      <c r="HD57" s="232">
        <f t="shared" si="10"/>
        <v>0</v>
      </c>
      <c r="HE57" s="232">
        <f t="shared" si="10"/>
        <v>0</v>
      </c>
      <c r="HF57" s="232">
        <f t="shared" si="5"/>
        <v>1273036.0102695839</v>
      </c>
    </row>
    <row r="58" spans="1:214" hidden="1" x14ac:dyDescent="0.2">
      <c r="A58" s="120" t="str">
        <f>Inputs!A58</f>
        <v>Network Operations</v>
      </c>
      <c r="B58" s="120" t="str">
        <f>Inputs!B58</f>
        <v xml:space="preserve">Junior SCADA Engineer </v>
      </c>
      <c r="C58" s="120" t="str">
        <f>Inputs!C58</f>
        <v>Internal Labour</v>
      </c>
      <c r="D58" s="120" t="str">
        <f>Inputs!D58</f>
        <v>Control Centre</v>
      </c>
      <c r="E58" s="120" t="str">
        <f>Inputs!E58</f>
        <v>SCADA Officer (Nwk Operations Tech)</v>
      </c>
      <c r="F58" s="259">
        <f>IF(Inputs!$GT58=$F$1,Inputs!F58,
CHOOSE(MATCH(Inputs!$GT58,'Key assumptions'!$E$117:$E$119,0),'Key assumptions'!$H$117,'Key assumptions'!$H$118,'Key assumptions'!$H$119)*Inputs!F58)</f>
        <v>195.6201907033639</v>
      </c>
      <c r="G58" s="259">
        <f>IF(Inputs!$GT58=$F$1,Inputs!G58,
CHOOSE(MATCH(Inputs!$GT58,'Key assumptions'!$E$117:$E$119,0),'Key assumptions'!$H$117,'Key assumptions'!$H$118,'Key assumptions'!$H$119)*Inputs!G58)</f>
        <v>0</v>
      </c>
      <c r="H58" s="231">
        <f>Inputs!H58</f>
        <v>0</v>
      </c>
      <c r="I58" s="231">
        <f>Inputs!I58</f>
        <v>0</v>
      </c>
      <c r="J58" s="231">
        <f>Inputs!J58</f>
        <v>0</v>
      </c>
      <c r="K58" s="231">
        <f>Inputs!K58</f>
        <v>0</v>
      </c>
      <c r="L58" s="231">
        <f>Inputs!L58</f>
        <v>0</v>
      </c>
      <c r="M58" s="231">
        <f>Inputs!M58</f>
        <v>0</v>
      </c>
      <c r="N58" s="231">
        <f>Inputs!N58</f>
        <v>0</v>
      </c>
      <c r="O58" s="231">
        <f>Inputs!O58</f>
        <v>0</v>
      </c>
      <c r="P58" s="231">
        <f>Inputs!P58</f>
        <v>0</v>
      </c>
      <c r="Q58" s="231">
        <f>Inputs!Q58</f>
        <v>0</v>
      </c>
      <c r="R58" s="231">
        <f>Inputs!R58</f>
        <v>0</v>
      </c>
      <c r="S58" s="231">
        <f>Inputs!S58</f>
        <v>0</v>
      </c>
      <c r="T58" s="231">
        <f>Inputs!T58</f>
        <v>7.6923076923076913E-2</v>
      </c>
      <c r="U58" s="231">
        <f>Inputs!U58</f>
        <v>7.6923076923076913E-2</v>
      </c>
      <c r="V58" s="231">
        <f>Inputs!V58</f>
        <v>7.6923076923076913E-2</v>
      </c>
      <c r="W58" s="231">
        <f>Inputs!W58</f>
        <v>7.6923076923076913E-2</v>
      </c>
      <c r="X58" s="231">
        <f>Inputs!X58</f>
        <v>7.6923076923076913E-2</v>
      </c>
      <c r="Y58" s="231">
        <f>Inputs!Y58</f>
        <v>7.6923076923076913E-2</v>
      </c>
      <c r="Z58" s="231">
        <f>Inputs!Z58</f>
        <v>7.6923076923076913E-2</v>
      </c>
      <c r="AA58" s="231">
        <f>Inputs!AA58</f>
        <v>7.6923076923076913E-2</v>
      </c>
      <c r="AB58" s="231">
        <f>Inputs!AB58</f>
        <v>7.6923076923076913E-2</v>
      </c>
      <c r="AC58" s="231">
        <f>Inputs!AC58</f>
        <v>7.6923076923076913E-2</v>
      </c>
      <c r="AD58" s="231">
        <f>Inputs!AD58</f>
        <v>7.6923076923076913E-2</v>
      </c>
      <c r="AE58" s="231">
        <f>Inputs!AE58</f>
        <v>7.6923076923076913E-2</v>
      </c>
      <c r="AF58" s="231">
        <f>Inputs!AF58</f>
        <v>0.92307692307692324</v>
      </c>
      <c r="AG58" s="231">
        <f>Inputs!AG58</f>
        <v>0.92307692307692324</v>
      </c>
      <c r="AH58" s="231">
        <f>Inputs!AH58</f>
        <v>0.92307692307692324</v>
      </c>
      <c r="AI58" s="231">
        <f>Inputs!AI58</f>
        <v>0.92307692307692324</v>
      </c>
      <c r="AJ58" s="231">
        <f>Inputs!AJ58</f>
        <v>0.92307692307692324</v>
      </c>
      <c r="AK58" s="231">
        <f>Inputs!AK58</f>
        <v>0.92307692307692324</v>
      </c>
      <c r="AL58" s="231">
        <f>Inputs!AL58</f>
        <v>0.92307692307692324</v>
      </c>
      <c r="AM58" s="231">
        <f>Inputs!AM58</f>
        <v>0.92307692307692324</v>
      </c>
      <c r="AN58" s="231">
        <f>Inputs!AN58</f>
        <v>0.92307692307692324</v>
      </c>
      <c r="AO58" s="231">
        <f>Inputs!AO58</f>
        <v>0.92307692307692324</v>
      </c>
      <c r="AP58" s="231">
        <f>Inputs!AP58</f>
        <v>0.92307692307692324</v>
      </c>
      <c r="AQ58" s="231">
        <f>Inputs!AQ58</f>
        <v>0.92307692307692324</v>
      </c>
      <c r="AR58" s="231">
        <f>Inputs!AR58</f>
        <v>0.92307692307692324</v>
      </c>
      <c r="AS58" s="231">
        <f>Inputs!AS58</f>
        <v>0.92307692307692324</v>
      </c>
      <c r="AT58" s="231">
        <f>Inputs!AT58</f>
        <v>0.92307692307692324</v>
      </c>
      <c r="AU58" s="231">
        <f>Inputs!AU58</f>
        <v>0.92307692307692324</v>
      </c>
      <c r="AV58" s="231">
        <f>Inputs!AV58</f>
        <v>0.92307692307692324</v>
      </c>
      <c r="AW58" s="231">
        <f>Inputs!AW58</f>
        <v>0.92307692307692324</v>
      </c>
      <c r="AX58" s="231">
        <f>Inputs!AX58</f>
        <v>0.92307692307692324</v>
      </c>
      <c r="AY58" s="231">
        <f>Inputs!AY58</f>
        <v>0.92307692307692324</v>
      </c>
      <c r="AZ58" s="231">
        <f>Inputs!AZ58</f>
        <v>0.92307692307692324</v>
      </c>
      <c r="BA58" s="231">
        <f>Inputs!BA58</f>
        <v>0.92307692307692324</v>
      </c>
      <c r="BB58" s="231">
        <f>Inputs!BB58</f>
        <v>0.92307692307692324</v>
      </c>
      <c r="BC58" s="231">
        <f>Inputs!BC58</f>
        <v>0.92307692307692324</v>
      </c>
      <c r="BD58" s="231">
        <f>Inputs!BD58</f>
        <v>0.92307692307692324</v>
      </c>
      <c r="BE58" s="231">
        <f>Inputs!BE58</f>
        <v>0.92307692307692324</v>
      </c>
      <c r="BF58" s="231">
        <f>Inputs!BF58</f>
        <v>0.92307692307692324</v>
      </c>
      <c r="BG58" s="231">
        <f>Inputs!BG58</f>
        <v>0.92307692307692324</v>
      </c>
      <c r="BH58" s="231">
        <f>Inputs!BH58</f>
        <v>0.92307692307692324</v>
      </c>
      <c r="BI58" s="231">
        <f>Inputs!BI58</f>
        <v>0.92307692307692324</v>
      </c>
      <c r="BJ58" s="231">
        <f>Inputs!BJ58</f>
        <v>0.92307692307692324</v>
      </c>
      <c r="BK58" s="231">
        <f>Inputs!BK58</f>
        <v>0.92307692307692324</v>
      </c>
      <c r="BL58" s="231">
        <f>Inputs!BL58</f>
        <v>0.92307692307692324</v>
      </c>
      <c r="BM58" s="231">
        <f>Inputs!BM58</f>
        <v>0.92307692307692324</v>
      </c>
      <c r="BN58" s="231">
        <f>Inputs!BN58</f>
        <v>0.92307692307692324</v>
      </c>
      <c r="BO58" s="231">
        <f>Inputs!BO58</f>
        <v>0.92307692307692324</v>
      </c>
      <c r="BP58" s="231">
        <f>Inputs!BP58</f>
        <v>0.76923076923076927</v>
      </c>
      <c r="BQ58" s="231">
        <f>Inputs!BQ58</f>
        <v>0.76923076923076927</v>
      </c>
      <c r="BR58" s="231">
        <f>Inputs!BR58</f>
        <v>0.76923076923076927</v>
      </c>
      <c r="BS58" s="231">
        <f>Inputs!BS58</f>
        <v>0.76923076923076927</v>
      </c>
      <c r="BT58" s="231">
        <f>Inputs!BT58</f>
        <v>0.76923076923076927</v>
      </c>
      <c r="BU58" s="231">
        <f>Inputs!BU58</f>
        <v>0.76923076923076927</v>
      </c>
      <c r="BV58" s="231">
        <f>Inputs!BV58</f>
        <v>0.76923076923076927</v>
      </c>
      <c r="BW58" s="231">
        <f>Inputs!BW58</f>
        <v>0.76923076923076927</v>
      </c>
      <c r="BX58" s="231">
        <f>Inputs!BX58</f>
        <v>0.76923076923076927</v>
      </c>
      <c r="BY58" s="231">
        <f>Inputs!BY58</f>
        <v>0.76923076923076927</v>
      </c>
      <c r="BZ58" s="231">
        <f>Inputs!BZ58</f>
        <v>0.76923076923076927</v>
      </c>
      <c r="CA58" s="231">
        <f>Inputs!CA58</f>
        <v>0.76923076923076927</v>
      </c>
      <c r="CB58" s="231">
        <f>Inputs!CB58</f>
        <v>0</v>
      </c>
      <c r="CC58" s="231">
        <f>Inputs!CC58</f>
        <v>0</v>
      </c>
      <c r="CD58" s="231">
        <f>Inputs!CD58</f>
        <v>0</v>
      </c>
      <c r="CE58" s="231">
        <f>Inputs!CE58</f>
        <v>0</v>
      </c>
      <c r="CF58" s="231">
        <f>Inputs!CF58</f>
        <v>0</v>
      </c>
      <c r="CG58" s="231">
        <f>Inputs!CG58</f>
        <v>0</v>
      </c>
      <c r="CH58" s="231">
        <f>Inputs!CH58</f>
        <v>0</v>
      </c>
      <c r="CI58" s="231">
        <f>Inputs!CI58</f>
        <v>0</v>
      </c>
      <c r="CJ58" s="231">
        <f>Inputs!CJ58</f>
        <v>0</v>
      </c>
      <c r="CK58" s="231">
        <f>Inputs!CK58</f>
        <v>0</v>
      </c>
      <c r="CL58" s="231">
        <f>Inputs!CL58</f>
        <v>0</v>
      </c>
      <c r="CM58" s="231">
        <f>Inputs!CM58</f>
        <v>0</v>
      </c>
      <c r="CN58" s="231">
        <f>Inputs!CN58</f>
        <v>0</v>
      </c>
      <c r="CO58" s="231">
        <f>Inputs!CO58</f>
        <v>0</v>
      </c>
      <c r="CP58" s="231">
        <f>Inputs!CP58</f>
        <v>0</v>
      </c>
      <c r="CQ58" s="231">
        <f>Inputs!CQ58</f>
        <v>0</v>
      </c>
      <c r="CR58" s="231">
        <f>Inputs!CR58</f>
        <v>0</v>
      </c>
      <c r="CS58" s="231">
        <f>Inputs!CS58</f>
        <v>0</v>
      </c>
      <c r="CT58" s="231">
        <f>Inputs!CT58</f>
        <v>0</v>
      </c>
      <c r="CU58" s="231">
        <f>Inputs!CU58</f>
        <v>0</v>
      </c>
      <c r="CV58" s="231">
        <f>Inputs!CV58</f>
        <v>0</v>
      </c>
      <c r="CW58" s="231">
        <f>Inputs!CW58</f>
        <v>0</v>
      </c>
      <c r="CX58" s="231">
        <f>Inputs!CX58</f>
        <v>0</v>
      </c>
      <c r="CY58" s="231">
        <f>Inputs!CY58</f>
        <v>0</v>
      </c>
      <c r="DA58" s="232">
        <f>IF(OR($C58="Non-Labour",$C58="Labour-related"),IF(Inputs!$GT58=$F$1,Inputs!DA58,$F58*N(H58)),$F58*N(H58)*avg_hrs)</f>
        <v>0</v>
      </c>
      <c r="DB58" s="232">
        <f>IF(OR($C58="Non-Labour",$C58="Labour-related"),IF(Inputs!$GT58=$F$1,Inputs!DB58,$F58*N(I58)),$F58*N(I58)*avg_hrs)</f>
        <v>0</v>
      </c>
      <c r="DC58" s="232">
        <f>IF(OR($C58="Non-Labour",$C58="Labour-related"),IF(Inputs!$GT58=$F$1,Inputs!DC58,$F58*N(J58)),$F58*N(J58)*avg_hrs)</f>
        <v>0</v>
      </c>
      <c r="DD58" s="232">
        <f>IF(OR($C58="Non-Labour",$C58="Labour-related"),IF(Inputs!$GT58=$F$1,Inputs!DD58,$F58*N(K58)),$F58*N(K58)*avg_hrs)</f>
        <v>0</v>
      </c>
      <c r="DE58" s="232">
        <f>IF(OR($C58="Non-Labour",$C58="Labour-related"),IF(Inputs!$GT58=$F$1,Inputs!DE58,$F58*N(L58)),$F58*N(L58)*avg_hrs)</f>
        <v>0</v>
      </c>
      <c r="DF58" s="232">
        <f>IF(OR($C58="Non-Labour",$C58="Labour-related"),IF(Inputs!$GT58=$F$1,Inputs!DF58,$F58*N(M58)),$F58*N(M58)*avg_hrs)</f>
        <v>0</v>
      </c>
      <c r="DG58" s="232">
        <f>IF(OR($C58="Non-Labour",$C58="Labour-related"),IF(Inputs!$GT58=$F$1,Inputs!DG58,$F58*N(N58)),$F58*N(N58)*avg_hrs)</f>
        <v>0</v>
      </c>
      <c r="DH58" s="232">
        <f>IF(OR($C58="Non-Labour",$C58="Labour-related"),IF(Inputs!$GT58=$F$1,Inputs!DH58,$F58*N(O58)),$F58*N(O58)*avg_hrs)</f>
        <v>0</v>
      </c>
      <c r="DI58" s="232">
        <f>IF(OR($C58="Non-Labour",$C58="Labour-related"),IF(Inputs!$GT58=$F$1,Inputs!DI58,$F58*N(P58)),$F58*N(P58)*avg_hrs)</f>
        <v>0</v>
      </c>
      <c r="DJ58" s="232">
        <f>IF(OR($C58="Non-Labour",$C58="Labour-related"),IF(Inputs!$GT58=$F$1,Inputs!DJ58,$F58*N(Q58)),$F58*N(Q58)*avg_hrs)</f>
        <v>0</v>
      </c>
      <c r="DK58" s="232">
        <f>IF(OR($C58="Non-Labour",$C58="Labour-related"),IF(Inputs!$GT58=$F$1,Inputs!DK58,$F58*N(R58)),$F58*N(R58)*avg_hrs)</f>
        <v>0</v>
      </c>
      <c r="DL58" s="232">
        <f>IF(OR($C58="Non-Labour",$C58="Labour-related"),IF(Inputs!$GT58=$F$1,Inputs!DL58,$F58*N(S58)),$F58*N(S58)*avg_hrs)</f>
        <v>0</v>
      </c>
      <c r="DM58" s="232">
        <f>IF(OR($C58="Non-Labour",$C58="Labour-related"),IF(Inputs!$GT58=$F$1,Inputs!DM58,$F58*N(T58)),$F58*N(T58)*avg_hrs)</f>
        <v>2257.1560465772754</v>
      </c>
      <c r="DN58" s="232">
        <f>IF(OR($C58="Non-Labour",$C58="Labour-related"),IF(Inputs!$GT58=$F$1,Inputs!DN58,$F58*N(U58)),$F58*N(U58)*avg_hrs)</f>
        <v>2257.1560465772754</v>
      </c>
      <c r="DO58" s="232">
        <f>IF(OR($C58="Non-Labour",$C58="Labour-related"),IF(Inputs!$GT58=$F$1,Inputs!DO58,$F58*N(V58)),$F58*N(V58)*avg_hrs)</f>
        <v>2257.1560465772754</v>
      </c>
      <c r="DP58" s="232">
        <f>IF(OR($C58="Non-Labour",$C58="Labour-related"),IF(Inputs!$GT58=$F$1,Inputs!DP58,$F58*N(W58)),$F58*N(W58)*avg_hrs)</f>
        <v>2257.1560465772754</v>
      </c>
      <c r="DQ58" s="232">
        <f>IF(OR($C58="Non-Labour",$C58="Labour-related"),IF(Inputs!$GT58=$F$1,Inputs!DQ58,$F58*N(X58)),$F58*N(X58)*avg_hrs)</f>
        <v>2257.1560465772754</v>
      </c>
      <c r="DR58" s="232">
        <f>IF(OR($C58="Non-Labour",$C58="Labour-related"),IF(Inputs!$GT58=$F$1,Inputs!DR58,$F58*N(Y58)),$F58*N(Y58)*avg_hrs)</f>
        <v>2257.1560465772754</v>
      </c>
      <c r="DS58" s="232">
        <f>IF(OR($C58="Non-Labour",$C58="Labour-related"),IF(Inputs!$GT58=$F$1,Inputs!DS58,$F58*N(Z58)),$F58*N(Z58)*avg_hrs)</f>
        <v>2257.1560465772754</v>
      </c>
      <c r="DT58" s="232">
        <f>IF(OR($C58="Non-Labour",$C58="Labour-related"),IF(Inputs!$GT58=$F$1,Inputs!DT58,$F58*N(AA58)),$F58*N(AA58)*avg_hrs)</f>
        <v>2257.1560465772754</v>
      </c>
      <c r="DU58" s="232">
        <f>IF(OR($C58="Non-Labour",$C58="Labour-related"),IF(Inputs!$GT58=$F$1,Inputs!DU58,$F58*N(AB58)),$F58*N(AB58)*avg_hrs)</f>
        <v>2257.1560465772754</v>
      </c>
      <c r="DV58" s="232">
        <f>IF(OR($C58="Non-Labour",$C58="Labour-related"),IF(Inputs!$GT58=$F$1,Inputs!DV58,$F58*N(AC58)),$F58*N(AC58)*avg_hrs)</f>
        <v>2257.1560465772754</v>
      </c>
      <c r="DW58" s="232">
        <f>IF(OR($C58="Non-Labour",$C58="Labour-related"),IF(Inputs!$GT58=$F$1,Inputs!DW58,$F58*N(AD58)),$F58*N(AD58)*avg_hrs)</f>
        <v>2257.1560465772754</v>
      </c>
      <c r="DX58" s="232">
        <f>IF(OR($C58="Non-Labour",$C58="Labour-related"),IF(Inputs!$GT58=$F$1,Inputs!DX58,$F58*N(AE58)),$F58*N(AE58)*avg_hrs)</f>
        <v>2257.1560465772754</v>
      </c>
      <c r="DY58" s="232">
        <f>IF(OR($C58="Non-Labour",$C58="Labour-related"),IF(Inputs!$GT58=$F$1,Inputs!DY58,$F58*N(AF58)),$F58*N(AF58)*avg_hrs)</f>
        <v>27085.872558927316</v>
      </c>
      <c r="DZ58" s="232">
        <f>IF(OR($C58="Non-Labour",$C58="Labour-related"),IF(Inputs!$GT58=$F$1,Inputs!DZ58,$F58*N(AG58)),$F58*N(AG58)*avg_hrs)</f>
        <v>27085.872558927316</v>
      </c>
      <c r="EA58" s="232">
        <f>IF(OR($C58="Non-Labour",$C58="Labour-related"),IF(Inputs!$GT58=$F$1,Inputs!EA58,$F58*N(AH58)),$F58*N(AH58)*avg_hrs)</f>
        <v>27085.872558927316</v>
      </c>
      <c r="EB58" s="232">
        <f>IF(OR($C58="Non-Labour",$C58="Labour-related"),IF(Inputs!$GT58=$F$1,Inputs!EB58,$F58*N(AI58)),$F58*N(AI58)*avg_hrs)</f>
        <v>27085.872558927316</v>
      </c>
      <c r="EC58" s="232">
        <f>IF(OR($C58="Non-Labour",$C58="Labour-related"),IF(Inputs!$GT58=$F$1,Inputs!EC58,$F58*N(AJ58)),$F58*N(AJ58)*avg_hrs)</f>
        <v>27085.872558927316</v>
      </c>
      <c r="ED58" s="232">
        <f>IF(OR($C58="Non-Labour",$C58="Labour-related"),IF(Inputs!$GT58=$F$1,Inputs!ED58,$F58*N(AK58)),$F58*N(AK58)*avg_hrs)</f>
        <v>27085.872558927316</v>
      </c>
      <c r="EE58" s="232">
        <f>IF(OR($C58="Non-Labour",$C58="Labour-related"),IF(Inputs!$GT58=$F$1,Inputs!EE58,$F58*N(AL58)),$F58*N(AL58)*avg_hrs)</f>
        <v>27085.872558927316</v>
      </c>
      <c r="EF58" s="232">
        <f>IF(OR($C58="Non-Labour",$C58="Labour-related"),IF(Inputs!$GT58=$F$1,Inputs!EF58,$F58*N(AM58)),$F58*N(AM58)*avg_hrs)</f>
        <v>27085.872558927316</v>
      </c>
      <c r="EG58" s="232">
        <f>IF(OR($C58="Non-Labour",$C58="Labour-related"),IF(Inputs!$GT58=$F$1,Inputs!EG58,$F58*N(AN58)),$F58*N(AN58)*avg_hrs)</f>
        <v>27085.872558927316</v>
      </c>
      <c r="EH58" s="232">
        <f>IF(OR($C58="Non-Labour",$C58="Labour-related"),IF(Inputs!$GT58=$F$1,Inputs!EH58,$F58*N(AO58)),$F58*N(AO58)*avg_hrs)</f>
        <v>27085.872558927316</v>
      </c>
      <c r="EI58" s="232">
        <f>IF(OR($C58="Non-Labour",$C58="Labour-related"),IF(Inputs!$GT58=$F$1,Inputs!EI58,$F58*N(AP58)),$F58*N(AP58)*avg_hrs)</f>
        <v>27085.872558927316</v>
      </c>
      <c r="EJ58" s="232">
        <f>IF(OR($C58="Non-Labour",$C58="Labour-related"),IF(Inputs!$GT58=$F$1,Inputs!EJ58,$F58*N(AQ58)),$F58*N(AQ58)*avg_hrs)</f>
        <v>27085.872558927316</v>
      </c>
      <c r="EK58" s="232">
        <f>IF(OR($C58="Non-Labour",$C58="Labour-related"),IF(Inputs!$GT58=$F$1,Inputs!EK58,$F58*N(AR58)),$F58*N(AR58)*avg_hrs)</f>
        <v>27085.872558927316</v>
      </c>
      <c r="EL58" s="232">
        <f>IF(OR($C58="Non-Labour",$C58="Labour-related"),IF(Inputs!$GT58=$F$1,Inputs!EL58,$F58*N(AS58)),$F58*N(AS58)*avg_hrs)</f>
        <v>27085.872558927316</v>
      </c>
      <c r="EM58" s="232">
        <f>IF(OR($C58="Non-Labour",$C58="Labour-related"),IF(Inputs!$GT58=$F$1,Inputs!EM58,$F58*N(AT58)),$F58*N(AT58)*avg_hrs)</f>
        <v>27085.872558927316</v>
      </c>
      <c r="EN58" s="232">
        <f>IF(OR($C58="Non-Labour",$C58="Labour-related"),IF(Inputs!$GT58=$F$1,Inputs!EN58,$F58*N(AU58)),$F58*N(AU58)*avg_hrs)</f>
        <v>27085.872558927316</v>
      </c>
      <c r="EO58" s="232">
        <f>IF(OR($C58="Non-Labour",$C58="Labour-related"),IF(Inputs!$GT58=$F$1,Inputs!EO58,$F58*N(AV58)),$F58*N(AV58)*avg_hrs)</f>
        <v>27085.872558927316</v>
      </c>
      <c r="EP58" s="232">
        <f>IF(OR($C58="Non-Labour",$C58="Labour-related"),IF(Inputs!$GT58=$F$1,Inputs!EP58,$F58*N(AW58)),$F58*N(AW58)*avg_hrs)</f>
        <v>27085.872558927316</v>
      </c>
      <c r="EQ58" s="232">
        <f>IF(OR($C58="Non-Labour",$C58="Labour-related"),IF(Inputs!$GT58=$F$1,Inputs!EQ58,$F58*N(AX58)),$F58*N(AX58)*avg_hrs)</f>
        <v>27085.872558927316</v>
      </c>
      <c r="ER58" s="232">
        <f>IF(OR($C58="Non-Labour",$C58="Labour-related"),IF(Inputs!$GT58=$F$1,Inputs!ER58,$F58*N(AY58)),$F58*N(AY58)*avg_hrs)</f>
        <v>27085.872558927316</v>
      </c>
      <c r="ES58" s="232">
        <f>IF(OR($C58="Non-Labour",$C58="Labour-related"),IF(Inputs!$GT58=$F$1,Inputs!ES58,$F58*N(AZ58)),$F58*N(AZ58)*avg_hrs)</f>
        <v>27085.872558927316</v>
      </c>
      <c r="ET58" s="232">
        <f>IF(OR($C58="Non-Labour",$C58="Labour-related"),IF(Inputs!$GT58=$F$1,Inputs!ET58,$F58*N(BA58)),$F58*N(BA58)*avg_hrs)</f>
        <v>27085.872558927316</v>
      </c>
      <c r="EU58" s="232">
        <f>IF(OR($C58="Non-Labour",$C58="Labour-related"),IF(Inputs!$GT58=$F$1,Inputs!EU58,$F58*N(BB58)),$F58*N(BB58)*avg_hrs)</f>
        <v>27085.872558927316</v>
      </c>
      <c r="EV58" s="232">
        <f>IF(OR($C58="Non-Labour",$C58="Labour-related"),IF(Inputs!$GT58=$F$1,Inputs!EV58,$F58*N(BC58)),$F58*N(BC58)*avg_hrs)</f>
        <v>27085.872558927316</v>
      </c>
      <c r="EW58" s="232">
        <f>IF(OR($C58="Non-Labour",$C58="Labour-related"),IF(Inputs!$GT58=$F$1,Inputs!EW58,$F58*N(BD58)),$F58*N(BD58)*avg_hrs)</f>
        <v>27085.872558927316</v>
      </c>
      <c r="EX58" s="232">
        <f>IF(OR($C58="Non-Labour",$C58="Labour-related"),IF(Inputs!$GT58=$F$1,Inputs!EX58,$F58*N(BE58)),$F58*N(BE58)*avg_hrs)</f>
        <v>27085.872558927316</v>
      </c>
      <c r="EY58" s="232">
        <f>IF(OR($C58="Non-Labour",$C58="Labour-related"),IF(Inputs!$GT58=$F$1,Inputs!EY58,$F58*N(BF58)),$F58*N(BF58)*avg_hrs)</f>
        <v>27085.872558927316</v>
      </c>
      <c r="EZ58" s="232">
        <f>IF(OR($C58="Non-Labour",$C58="Labour-related"),IF(Inputs!$GT58=$F$1,Inputs!EZ58,$F58*N(BG58)),$F58*N(BG58)*avg_hrs)</f>
        <v>27085.872558927316</v>
      </c>
      <c r="FA58" s="232">
        <f>IF(OR($C58="Non-Labour",$C58="Labour-related"),IF(Inputs!$GT58=$F$1,Inputs!FA58,$F58*N(BH58)),$F58*N(BH58)*avg_hrs)</f>
        <v>27085.872558927316</v>
      </c>
      <c r="FB58" s="232">
        <f>IF(OR($C58="Non-Labour",$C58="Labour-related"),IF(Inputs!$GT58=$F$1,Inputs!FB58,$F58*N(BI58)),$F58*N(BI58)*avg_hrs)</f>
        <v>27085.872558927316</v>
      </c>
      <c r="FC58" s="232">
        <f>IF(OR($C58="Non-Labour",$C58="Labour-related"),IF(Inputs!$GT58=$F$1,Inputs!FC58,$F58*N(BJ58)),$F58*N(BJ58)*avg_hrs)</f>
        <v>27085.872558927316</v>
      </c>
      <c r="FD58" s="232">
        <f>IF(OR($C58="Non-Labour",$C58="Labour-related"),IF(Inputs!$GT58=$F$1,Inputs!FD58,$F58*N(BK58)),$F58*N(BK58)*avg_hrs)</f>
        <v>27085.872558927316</v>
      </c>
      <c r="FE58" s="232">
        <f>IF(OR($C58="Non-Labour",$C58="Labour-related"),IF(Inputs!$GT58=$F$1,Inputs!FE58,$F58*N(BL58)),$F58*N(BL58)*avg_hrs)</f>
        <v>27085.872558927316</v>
      </c>
      <c r="FF58" s="232">
        <f>IF(OR($C58="Non-Labour",$C58="Labour-related"),IF(Inputs!$GT58=$F$1,Inputs!FF58,$F58*N(BM58)),$F58*N(BM58)*avg_hrs)</f>
        <v>27085.872558927316</v>
      </c>
      <c r="FG58" s="232">
        <f>IF(OR($C58="Non-Labour",$C58="Labour-related"),IF(Inputs!$GT58=$F$1,Inputs!FG58,$F58*N(BN58)),$F58*N(BN58)*avg_hrs)</f>
        <v>27085.872558927316</v>
      </c>
      <c r="FH58" s="232">
        <f>IF(OR($C58="Non-Labour",$C58="Labour-related"),IF(Inputs!$GT58=$F$1,Inputs!FH58,$F58*N(BO58)),$F58*N(BO58)*avg_hrs)</f>
        <v>27085.872558927316</v>
      </c>
      <c r="FI58" s="232">
        <f>IF(OR($C58="Non-Labour",$C58="Labour-related"),IF(Inputs!$GT58=$F$1,Inputs!FI58,$F58*N(BP58)),$F58*N(BP58)*avg_hrs)</f>
        <v>22571.56046577276</v>
      </c>
      <c r="FJ58" s="232">
        <f>IF(OR($C58="Non-Labour",$C58="Labour-related"),IF(Inputs!$GT58=$F$1,Inputs!FJ58,$F58*N(BQ58)),$F58*N(BQ58)*avg_hrs)</f>
        <v>22571.56046577276</v>
      </c>
      <c r="FK58" s="232">
        <f>IF(OR($C58="Non-Labour",$C58="Labour-related"),IF(Inputs!$GT58=$F$1,Inputs!FK58,$F58*N(BR58)),$F58*N(BR58)*avg_hrs)</f>
        <v>22571.56046577276</v>
      </c>
      <c r="FL58" s="232">
        <f>IF(OR($C58="Non-Labour",$C58="Labour-related"),IF(Inputs!$GT58=$F$1,Inputs!FL58,$F58*N(BS58)),$F58*N(BS58)*avg_hrs)</f>
        <v>22571.56046577276</v>
      </c>
      <c r="FM58" s="232">
        <f>IF(OR($C58="Non-Labour",$C58="Labour-related"),IF(Inputs!$GT58=$F$1,Inputs!FM58,$F58*N(BT58)),$F58*N(BT58)*avg_hrs)</f>
        <v>22571.56046577276</v>
      </c>
      <c r="FN58" s="232">
        <f>IF(OR($C58="Non-Labour",$C58="Labour-related"),IF(Inputs!$GT58=$F$1,Inputs!FN58,$F58*N(BU58)),$F58*N(BU58)*avg_hrs)</f>
        <v>22571.56046577276</v>
      </c>
      <c r="FO58" s="232">
        <f>IF(OR($C58="Non-Labour",$C58="Labour-related"),IF(Inputs!$GT58=$F$1,Inputs!FO58,$F58*N(BV58)),$F58*N(BV58)*avg_hrs)</f>
        <v>22571.56046577276</v>
      </c>
      <c r="FP58" s="232">
        <f>IF(OR($C58="Non-Labour",$C58="Labour-related"),IF(Inputs!$GT58=$F$1,Inputs!FP58,$F58*N(BW58)),$F58*N(BW58)*avg_hrs)</f>
        <v>22571.56046577276</v>
      </c>
      <c r="FQ58" s="232">
        <f>IF(OR($C58="Non-Labour",$C58="Labour-related"),IF(Inputs!$GT58=$F$1,Inputs!FQ58,$F58*N(BX58)),$F58*N(BX58)*avg_hrs)</f>
        <v>22571.56046577276</v>
      </c>
      <c r="FR58" s="232">
        <f>IF(OR($C58="Non-Labour",$C58="Labour-related"),IF(Inputs!$GT58=$F$1,Inputs!FR58,$F58*N(BY58)),$F58*N(BY58)*avg_hrs)</f>
        <v>22571.56046577276</v>
      </c>
      <c r="FS58" s="232">
        <f>IF(OR($C58="Non-Labour",$C58="Labour-related"),IF(Inputs!$GT58=$F$1,Inputs!FS58,$F58*N(BZ58)),$F58*N(BZ58)*avg_hrs)</f>
        <v>22571.56046577276</v>
      </c>
      <c r="FT58" s="232">
        <f>IF(OR($C58="Non-Labour",$C58="Labour-related"),IF(Inputs!$GT58=$F$1,Inputs!FT58,$F58*N(CA58)),$F58*N(CA58)*avg_hrs)</f>
        <v>22571.56046577276</v>
      </c>
      <c r="FU58" s="232">
        <f>IF(OR($C58="Non-Labour",$C58="Labour-related"),IF(Inputs!$GT58=$F$1,Inputs!FU58,$F58*N(CB58)),$F58*N(CB58)*avg_hrs)</f>
        <v>0</v>
      </c>
      <c r="FV58" s="232">
        <f>IF(OR($C58="Non-Labour",$C58="Labour-related"),IF(Inputs!$GT58=$F$1,Inputs!FV58,$F58*N(CC58)),$F58*N(CC58)*avg_hrs)</f>
        <v>0</v>
      </c>
      <c r="FW58" s="232">
        <f>IF(OR($C58="Non-Labour",$C58="Labour-related"),IF(Inputs!$GT58=$F$1,Inputs!FW58,$F58*N(CD58)),$F58*N(CD58)*avg_hrs)</f>
        <v>0</v>
      </c>
      <c r="FX58" s="232">
        <f>IF(OR($C58="Non-Labour",$C58="Labour-related"),IF(Inputs!$GT58=$F$1,Inputs!FX58,$F58*N(CE58)),$F58*N(CE58)*avg_hrs)</f>
        <v>0</v>
      </c>
      <c r="FY58" s="232">
        <f>IF(OR($C58="Non-Labour",$C58="Labour-related"),IF(Inputs!$GT58=$F$1,Inputs!FY58,$F58*N(CF58)),$F58*N(CF58)*avg_hrs)</f>
        <v>0</v>
      </c>
      <c r="FZ58" s="232">
        <f>IF(OR($C58="Non-Labour",$C58="Labour-related"),IF(Inputs!$GT58=$F$1,Inputs!FZ58,$F58*N(CG58)),$F58*N(CG58)*avg_hrs)</f>
        <v>0</v>
      </c>
      <c r="GA58" s="232">
        <f>IF(OR($C58="Non-Labour",$C58="Labour-related"),IF(Inputs!$GT58=$F$1,Inputs!GA58,$F58*N(CH58)),$F58*N(CH58)*avg_hrs)</f>
        <v>0</v>
      </c>
      <c r="GB58" s="232">
        <f>IF(OR($C58="Non-Labour",$C58="Labour-related"),IF(Inputs!$GT58=$F$1,Inputs!GB58,$F58*N(CI58)),$F58*N(CI58)*avg_hrs)</f>
        <v>0</v>
      </c>
      <c r="GC58" s="232">
        <f>IF(OR($C58="Non-Labour",$C58="Labour-related"),IF(Inputs!$GT58=$F$1,Inputs!GC58,$F58*N(CJ58)),$F58*N(CJ58)*avg_hrs)</f>
        <v>0</v>
      </c>
      <c r="GD58" s="232">
        <f>IF(OR($C58="Non-Labour",$C58="Labour-related"),IF(Inputs!$GT58=$F$1,Inputs!GD58,$F58*N(CK58)),$F58*N(CK58)*avg_hrs)</f>
        <v>0</v>
      </c>
      <c r="GE58" s="232">
        <f>IF(OR($C58="Non-Labour",$C58="Labour-related"),IF(Inputs!$GT58=$F$1,Inputs!GE58,$F58*N(CL58)),$F58*N(CL58)*avg_hrs)</f>
        <v>0</v>
      </c>
      <c r="GF58" s="232">
        <f>IF(OR($C58="Non-Labour",$C58="Labour-related"),IF(Inputs!$GT58=$F$1,Inputs!GF58,$F58*N(CM58)),$F58*N(CM58)*avg_hrs)</f>
        <v>0</v>
      </c>
      <c r="GG58" s="232">
        <f>IF(OR($C58="Non-Labour",$C58="Labour-related"),IF(Inputs!$GT58=$F$1,Inputs!GG58,$F58*N(CN58)),$F58*N(CN58)*avg_hrs)</f>
        <v>0</v>
      </c>
      <c r="GH58" s="232">
        <f>IF(OR($C58="Non-Labour",$C58="Labour-related"),IF(Inputs!$GT58=$F$1,Inputs!GH58,$F58*N(CO58)),$F58*N(CO58)*avg_hrs)</f>
        <v>0</v>
      </c>
      <c r="GI58" s="232">
        <f>IF(OR($C58="Non-Labour",$C58="Labour-related"),IF(Inputs!$GT58=$F$1,Inputs!GI58,$F58*N(CP58)),$F58*N(CP58)*avg_hrs)</f>
        <v>0</v>
      </c>
      <c r="GJ58" s="232">
        <f>IF(OR($C58="Non-Labour",$C58="Labour-related"),IF(Inputs!$GT58=$F$1,Inputs!GJ58,$F58*N(CQ58)),$F58*N(CQ58)*avg_hrs)</f>
        <v>0</v>
      </c>
      <c r="GK58" s="232">
        <f>IF(OR($C58="Non-Labour",$C58="Labour-related"),IF(Inputs!$GT58=$F$1,Inputs!GK58,$F58*N(CR58)),$F58*N(CR58)*avg_hrs)</f>
        <v>0</v>
      </c>
      <c r="GL58" s="232">
        <f>IF(OR($C58="Non-Labour",$C58="Labour-related"),IF(Inputs!$GT58=$F$1,Inputs!GL58,$F58*N(CS58)),$F58*N(CS58)*avg_hrs)</f>
        <v>0</v>
      </c>
      <c r="GM58" s="232">
        <f>IF(OR($C58="Non-Labour",$C58="Labour-related"),IF(Inputs!$GT58=$F$1,Inputs!GM58,$F58*N(CT58)),$F58*N(CT58)*avg_hrs)</f>
        <v>0</v>
      </c>
      <c r="GN58" s="232">
        <f>IF(OR($C58="Non-Labour",$C58="Labour-related"),IF(Inputs!$GT58=$F$1,Inputs!GN58,$F58*N(CU58)),$F58*N(CU58)*avg_hrs)</f>
        <v>0</v>
      </c>
      <c r="GO58" s="232">
        <f>IF(OR($C58="Non-Labour",$C58="Labour-related"),IF(Inputs!$GT58=$F$1,Inputs!GO58,$F58*N(CV58)),$F58*N(CV58)*avg_hrs)</f>
        <v>0</v>
      </c>
      <c r="GP58" s="232">
        <f>IF(OR($C58="Non-Labour",$C58="Labour-related"),IF(Inputs!$GT58=$F$1,Inputs!GP58,$F58*N(CW58)),$F58*N(CW58)*avg_hrs)</f>
        <v>0</v>
      </c>
      <c r="GQ58" s="232">
        <f>IF(OR($C58="Non-Labour",$C58="Labour-related"),IF(Inputs!$GT58=$F$1,Inputs!GQ58,$F58*N(CX58)),$F58*N(CX58)*avg_hrs)</f>
        <v>0</v>
      </c>
      <c r="GR58" s="232">
        <f>IF(OR($C58="Non-Labour",$C58="Labour-related"),IF(Inputs!$GT58=$F$1,Inputs!GR58,$F58*N(CY58)),$F58*N(CY58)*avg_hrs)</f>
        <v>0</v>
      </c>
      <c r="GT58" s="120" t="s">
        <v>207</v>
      </c>
      <c r="GU58" s="272"/>
      <c r="GV58" s="272"/>
      <c r="GW58" s="272"/>
      <c r="GX58" s="232">
        <f t="shared" si="9"/>
        <v>0</v>
      </c>
      <c r="GY58" s="232">
        <f t="shared" si="9"/>
        <v>27085.872558927298</v>
      </c>
      <c r="GZ58" s="232">
        <f t="shared" si="9"/>
        <v>325030.47070712782</v>
      </c>
      <c r="HA58" s="232">
        <f t="shared" si="11"/>
        <v>325030.47070712782</v>
      </c>
      <c r="HB58" s="232">
        <f t="shared" si="10"/>
        <v>325030.47070712782</v>
      </c>
      <c r="HC58" s="232">
        <f t="shared" si="10"/>
        <v>270858.72558927309</v>
      </c>
      <c r="HD58" s="232">
        <f t="shared" si="10"/>
        <v>0</v>
      </c>
      <c r="HE58" s="232">
        <f t="shared" si="10"/>
        <v>0</v>
      </c>
      <c r="HF58" s="232">
        <f t="shared" si="5"/>
        <v>1273036.0102695839</v>
      </c>
    </row>
    <row r="59" spans="1:214" hidden="1" x14ac:dyDescent="0.2">
      <c r="A59" s="120" t="str">
        <f>Inputs!A59</f>
        <v>Network Operations</v>
      </c>
      <c r="B59" s="120" t="str">
        <f>Inputs!B59</f>
        <v>Control Room - Network Control Manager</v>
      </c>
      <c r="C59" s="120" t="str">
        <f>Inputs!C59</f>
        <v>Internal Labour</v>
      </c>
      <c r="D59" s="120" t="str">
        <f>Inputs!D59</f>
        <v>Control Centre</v>
      </c>
      <c r="E59" s="120" t="str">
        <f>Inputs!E59</f>
        <v>Network Operations Officer (Control Centre)</v>
      </c>
      <c r="F59" s="259">
        <f>IF(Inputs!$GT59=$F$1,Inputs!F59,
CHOOSE(MATCH(Inputs!$GT59,'Key assumptions'!$E$117:$E$119,0),'Key assumptions'!$H$117,'Key assumptions'!$H$118,'Key assumptions'!$H$119)*Inputs!F59)</f>
        <v>232.40330948012229</v>
      </c>
      <c r="G59" s="259">
        <f>IF(Inputs!$GT59=$F$1,Inputs!G59,
CHOOSE(MATCH(Inputs!$GT59,'Key assumptions'!$E$117:$E$119,0),'Key assumptions'!$H$117,'Key assumptions'!$H$118,'Key assumptions'!$H$119)*Inputs!G59)</f>
        <v>0</v>
      </c>
      <c r="H59" s="231">
        <f>Inputs!H59</f>
        <v>0</v>
      </c>
      <c r="I59" s="231">
        <f>Inputs!I59</f>
        <v>0</v>
      </c>
      <c r="J59" s="231">
        <f>Inputs!J59</f>
        <v>0</v>
      </c>
      <c r="K59" s="231">
        <f>Inputs!K59</f>
        <v>0</v>
      </c>
      <c r="L59" s="231">
        <f>Inputs!L59</f>
        <v>0</v>
      </c>
      <c r="M59" s="231">
        <f>Inputs!M59</f>
        <v>0</v>
      </c>
      <c r="N59" s="231">
        <f>Inputs!N59</f>
        <v>0</v>
      </c>
      <c r="O59" s="231">
        <f>Inputs!O59</f>
        <v>0</v>
      </c>
      <c r="P59" s="231">
        <f>Inputs!P59</f>
        <v>0</v>
      </c>
      <c r="Q59" s="231">
        <f>Inputs!Q59</f>
        <v>0</v>
      </c>
      <c r="R59" s="231">
        <f>Inputs!R59</f>
        <v>0</v>
      </c>
      <c r="S59" s="231">
        <f>Inputs!S59</f>
        <v>0</v>
      </c>
      <c r="T59" s="231">
        <f>Inputs!T59</f>
        <v>7.6923076923076927E-2</v>
      </c>
      <c r="U59" s="231">
        <f>Inputs!U59</f>
        <v>7.6923076923076927E-2</v>
      </c>
      <c r="V59" s="231">
        <f>Inputs!V59</f>
        <v>7.6923076923076927E-2</v>
      </c>
      <c r="W59" s="231">
        <f>Inputs!W59</f>
        <v>7.6923076923076927E-2</v>
      </c>
      <c r="X59" s="231">
        <f>Inputs!X59</f>
        <v>7.6923076923076927E-2</v>
      </c>
      <c r="Y59" s="231">
        <f>Inputs!Y59</f>
        <v>7.6923076923076927E-2</v>
      </c>
      <c r="Z59" s="231">
        <f>Inputs!Z59</f>
        <v>7.6923076923076927E-2</v>
      </c>
      <c r="AA59" s="231">
        <f>Inputs!AA59</f>
        <v>7.6923076923076927E-2</v>
      </c>
      <c r="AB59" s="231">
        <f>Inputs!AB59</f>
        <v>7.6923076923076927E-2</v>
      </c>
      <c r="AC59" s="231">
        <f>Inputs!AC59</f>
        <v>7.6923076923076927E-2</v>
      </c>
      <c r="AD59" s="231">
        <f>Inputs!AD59</f>
        <v>7.6923076923076927E-2</v>
      </c>
      <c r="AE59" s="231">
        <f>Inputs!AE59</f>
        <v>7.6923076923076927E-2</v>
      </c>
      <c r="AF59" s="231">
        <f>Inputs!AF59</f>
        <v>0.92307692307692302</v>
      </c>
      <c r="AG59" s="231">
        <f>Inputs!AG59</f>
        <v>0.92307692307692302</v>
      </c>
      <c r="AH59" s="231">
        <f>Inputs!AH59</f>
        <v>0.92307692307692302</v>
      </c>
      <c r="AI59" s="231">
        <f>Inputs!AI59</f>
        <v>0.92307692307692302</v>
      </c>
      <c r="AJ59" s="231">
        <f>Inputs!AJ59</f>
        <v>0.92307692307692302</v>
      </c>
      <c r="AK59" s="231">
        <f>Inputs!AK59</f>
        <v>0.92307692307692302</v>
      </c>
      <c r="AL59" s="231">
        <f>Inputs!AL59</f>
        <v>0.92307692307692302</v>
      </c>
      <c r="AM59" s="231">
        <f>Inputs!AM59</f>
        <v>0.92307692307692302</v>
      </c>
      <c r="AN59" s="231">
        <f>Inputs!AN59</f>
        <v>0.92307692307692302</v>
      </c>
      <c r="AO59" s="231">
        <f>Inputs!AO59</f>
        <v>0.92307692307692302</v>
      </c>
      <c r="AP59" s="231">
        <f>Inputs!AP59</f>
        <v>0.92307692307692302</v>
      </c>
      <c r="AQ59" s="231">
        <f>Inputs!AQ59</f>
        <v>0.92307692307692302</v>
      </c>
      <c r="AR59" s="231">
        <f>Inputs!AR59</f>
        <v>0.92307692307692302</v>
      </c>
      <c r="AS59" s="231">
        <f>Inputs!AS59</f>
        <v>0.92307692307692302</v>
      </c>
      <c r="AT59" s="231">
        <f>Inputs!AT59</f>
        <v>0.92307692307692302</v>
      </c>
      <c r="AU59" s="231">
        <f>Inputs!AU59</f>
        <v>0.92307692307692302</v>
      </c>
      <c r="AV59" s="231">
        <f>Inputs!AV59</f>
        <v>0.92307692307692302</v>
      </c>
      <c r="AW59" s="231">
        <f>Inputs!AW59</f>
        <v>0.92307692307692302</v>
      </c>
      <c r="AX59" s="231">
        <f>Inputs!AX59</f>
        <v>0.92307692307692302</v>
      </c>
      <c r="AY59" s="231">
        <f>Inputs!AY59</f>
        <v>0.92307692307692302</v>
      </c>
      <c r="AZ59" s="231">
        <f>Inputs!AZ59</f>
        <v>0.92307692307692302</v>
      </c>
      <c r="BA59" s="231">
        <f>Inputs!BA59</f>
        <v>0.92307692307692302</v>
      </c>
      <c r="BB59" s="231">
        <f>Inputs!BB59</f>
        <v>0.92307692307692302</v>
      </c>
      <c r="BC59" s="231">
        <f>Inputs!BC59</f>
        <v>0.92307692307692302</v>
      </c>
      <c r="BD59" s="231">
        <f>Inputs!BD59</f>
        <v>0.92307692307692302</v>
      </c>
      <c r="BE59" s="231">
        <f>Inputs!BE59</f>
        <v>0.92307692307692302</v>
      </c>
      <c r="BF59" s="231">
        <f>Inputs!BF59</f>
        <v>0.92307692307692302</v>
      </c>
      <c r="BG59" s="231">
        <f>Inputs!BG59</f>
        <v>0.92307692307692302</v>
      </c>
      <c r="BH59" s="231">
        <f>Inputs!BH59</f>
        <v>0.92307692307692302</v>
      </c>
      <c r="BI59" s="231">
        <f>Inputs!BI59</f>
        <v>0.92307692307692302</v>
      </c>
      <c r="BJ59" s="231">
        <f>Inputs!BJ59</f>
        <v>0.92307692307692302</v>
      </c>
      <c r="BK59" s="231">
        <f>Inputs!BK59</f>
        <v>0.92307692307692302</v>
      </c>
      <c r="BL59" s="231">
        <f>Inputs!BL59</f>
        <v>0.92307692307692302</v>
      </c>
      <c r="BM59" s="231">
        <f>Inputs!BM59</f>
        <v>0.92307692307692302</v>
      </c>
      <c r="BN59" s="231">
        <f>Inputs!BN59</f>
        <v>0.92307692307692302</v>
      </c>
      <c r="BO59" s="231">
        <f>Inputs!BO59</f>
        <v>0.92307692307692302</v>
      </c>
      <c r="BP59" s="231">
        <f>Inputs!BP59</f>
        <v>0.76923076923076927</v>
      </c>
      <c r="BQ59" s="231">
        <f>Inputs!BQ59</f>
        <v>0.76923076923076927</v>
      </c>
      <c r="BR59" s="231">
        <f>Inputs!BR59</f>
        <v>0.76923076923076927</v>
      </c>
      <c r="BS59" s="231">
        <f>Inputs!BS59</f>
        <v>0.76923076923076927</v>
      </c>
      <c r="BT59" s="231">
        <f>Inputs!BT59</f>
        <v>0.76923076923076927</v>
      </c>
      <c r="BU59" s="231">
        <f>Inputs!BU59</f>
        <v>0.76923076923076927</v>
      </c>
      <c r="BV59" s="231">
        <f>Inputs!BV59</f>
        <v>0.76923076923076927</v>
      </c>
      <c r="BW59" s="231">
        <f>Inputs!BW59</f>
        <v>0.76923076923076927</v>
      </c>
      <c r="BX59" s="231">
        <f>Inputs!BX59</f>
        <v>0.76923076923076927</v>
      </c>
      <c r="BY59" s="231">
        <f>Inputs!BY59</f>
        <v>0.76923076923076927</v>
      </c>
      <c r="BZ59" s="231">
        <f>Inputs!BZ59</f>
        <v>0.76923076923076927</v>
      </c>
      <c r="CA59" s="231">
        <f>Inputs!CA59</f>
        <v>0.76923076923076927</v>
      </c>
      <c r="CB59" s="231">
        <f>Inputs!CB59</f>
        <v>0</v>
      </c>
      <c r="CC59" s="231">
        <f>Inputs!CC59</f>
        <v>0</v>
      </c>
      <c r="CD59" s="231">
        <f>Inputs!CD59</f>
        <v>0</v>
      </c>
      <c r="CE59" s="231">
        <f>Inputs!CE59</f>
        <v>0</v>
      </c>
      <c r="CF59" s="231">
        <f>Inputs!CF59</f>
        <v>0</v>
      </c>
      <c r="CG59" s="231">
        <f>Inputs!CG59</f>
        <v>0</v>
      </c>
      <c r="CH59" s="231">
        <f>Inputs!CH59</f>
        <v>0</v>
      </c>
      <c r="CI59" s="231">
        <f>Inputs!CI59</f>
        <v>0</v>
      </c>
      <c r="CJ59" s="231">
        <f>Inputs!CJ59</f>
        <v>0</v>
      </c>
      <c r="CK59" s="231">
        <f>Inputs!CK59</f>
        <v>0</v>
      </c>
      <c r="CL59" s="231">
        <f>Inputs!CL59</f>
        <v>0</v>
      </c>
      <c r="CM59" s="231">
        <f>Inputs!CM59</f>
        <v>0</v>
      </c>
      <c r="CN59" s="231">
        <f>Inputs!CN59</f>
        <v>0</v>
      </c>
      <c r="CO59" s="231">
        <f>Inputs!CO59</f>
        <v>0</v>
      </c>
      <c r="CP59" s="231">
        <f>Inputs!CP59</f>
        <v>0</v>
      </c>
      <c r="CQ59" s="231">
        <f>Inputs!CQ59</f>
        <v>0</v>
      </c>
      <c r="CR59" s="231">
        <f>Inputs!CR59</f>
        <v>0</v>
      </c>
      <c r="CS59" s="231">
        <f>Inputs!CS59</f>
        <v>0</v>
      </c>
      <c r="CT59" s="231">
        <f>Inputs!CT59</f>
        <v>0</v>
      </c>
      <c r="CU59" s="231">
        <f>Inputs!CU59</f>
        <v>0</v>
      </c>
      <c r="CV59" s="231">
        <f>Inputs!CV59</f>
        <v>0</v>
      </c>
      <c r="CW59" s="231">
        <f>Inputs!CW59</f>
        <v>0</v>
      </c>
      <c r="CX59" s="231">
        <f>Inputs!CX59</f>
        <v>0</v>
      </c>
      <c r="CY59" s="231">
        <f>Inputs!CY59</f>
        <v>0</v>
      </c>
      <c r="DA59" s="232">
        <f>IF(OR($C59="Non-Labour",$C59="Labour-related"),IF(Inputs!$GT59=$F$1,Inputs!DA59,$F59*N(H59)),$F59*N(H59)*avg_hrs)</f>
        <v>0</v>
      </c>
      <c r="DB59" s="232">
        <f>IF(OR($C59="Non-Labour",$C59="Labour-related"),IF(Inputs!$GT59=$F$1,Inputs!DB59,$F59*N(I59)),$F59*N(I59)*avg_hrs)</f>
        <v>0</v>
      </c>
      <c r="DC59" s="232">
        <f>IF(OR($C59="Non-Labour",$C59="Labour-related"),IF(Inputs!$GT59=$F$1,Inputs!DC59,$F59*N(J59)),$F59*N(J59)*avg_hrs)</f>
        <v>0</v>
      </c>
      <c r="DD59" s="232">
        <f>IF(OR($C59="Non-Labour",$C59="Labour-related"),IF(Inputs!$GT59=$F$1,Inputs!DD59,$F59*N(K59)),$F59*N(K59)*avg_hrs)</f>
        <v>0</v>
      </c>
      <c r="DE59" s="232">
        <f>IF(OR($C59="Non-Labour",$C59="Labour-related"),IF(Inputs!$GT59=$F$1,Inputs!DE59,$F59*N(L59)),$F59*N(L59)*avg_hrs)</f>
        <v>0</v>
      </c>
      <c r="DF59" s="232">
        <f>IF(OR($C59="Non-Labour",$C59="Labour-related"),IF(Inputs!$GT59=$F$1,Inputs!DF59,$F59*N(M59)),$F59*N(M59)*avg_hrs)</f>
        <v>0</v>
      </c>
      <c r="DG59" s="232">
        <f>IF(OR($C59="Non-Labour",$C59="Labour-related"),IF(Inputs!$GT59=$F$1,Inputs!DG59,$F59*N(N59)),$F59*N(N59)*avg_hrs)</f>
        <v>0</v>
      </c>
      <c r="DH59" s="232">
        <f>IF(OR($C59="Non-Labour",$C59="Labour-related"),IF(Inputs!$GT59=$F$1,Inputs!DH59,$F59*N(O59)),$F59*N(O59)*avg_hrs)</f>
        <v>0</v>
      </c>
      <c r="DI59" s="232">
        <f>IF(OR($C59="Non-Labour",$C59="Labour-related"),IF(Inputs!$GT59=$F$1,Inputs!DI59,$F59*N(P59)),$F59*N(P59)*avg_hrs)</f>
        <v>0</v>
      </c>
      <c r="DJ59" s="232">
        <f>IF(OR($C59="Non-Labour",$C59="Labour-related"),IF(Inputs!$GT59=$F$1,Inputs!DJ59,$F59*N(Q59)),$F59*N(Q59)*avg_hrs)</f>
        <v>0</v>
      </c>
      <c r="DK59" s="232">
        <f>IF(OR($C59="Non-Labour",$C59="Labour-related"),IF(Inputs!$GT59=$F$1,Inputs!DK59,$F59*N(R59)),$F59*N(R59)*avg_hrs)</f>
        <v>0</v>
      </c>
      <c r="DL59" s="232">
        <f>IF(OR($C59="Non-Labour",$C59="Labour-related"),IF(Inputs!$GT59=$F$1,Inputs!DL59,$F59*N(S59)),$F59*N(S59)*avg_hrs)</f>
        <v>0</v>
      </c>
      <c r="DM59" s="232">
        <f>IF(OR($C59="Non-Labour",$C59="Labour-related"),IF(Inputs!$GT59=$F$1,Inputs!DM59,$F59*N(T59)),$F59*N(T59)*avg_hrs)</f>
        <v>2681.5766478475653</v>
      </c>
      <c r="DN59" s="232">
        <f>IF(OR($C59="Non-Labour",$C59="Labour-related"),IF(Inputs!$GT59=$F$1,Inputs!DN59,$F59*N(U59)),$F59*N(U59)*avg_hrs)</f>
        <v>2681.5766478475653</v>
      </c>
      <c r="DO59" s="232">
        <f>IF(OR($C59="Non-Labour",$C59="Labour-related"),IF(Inputs!$GT59=$F$1,Inputs!DO59,$F59*N(V59)),$F59*N(V59)*avg_hrs)</f>
        <v>2681.5766478475653</v>
      </c>
      <c r="DP59" s="232">
        <f>IF(OR($C59="Non-Labour",$C59="Labour-related"),IF(Inputs!$GT59=$F$1,Inputs!DP59,$F59*N(W59)),$F59*N(W59)*avg_hrs)</f>
        <v>2681.5766478475653</v>
      </c>
      <c r="DQ59" s="232">
        <f>IF(OR($C59="Non-Labour",$C59="Labour-related"),IF(Inputs!$GT59=$F$1,Inputs!DQ59,$F59*N(X59)),$F59*N(X59)*avg_hrs)</f>
        <v>2681.5766478475653</v>
      </c>
      <c r="DR59" s="232">
        <f>IF(OR($C59="Non-Labour",$C59="Labour-related"),IF(Inputs!$GT59=$F$1,Inputs!DR59,$F59*N(Y59)),$F59*N(Y59)*avg_hrs)</f>
        <v>2681.5766478475653</v>
      </c>
      <c r="DS59" s="232">
        <f>IF(OR($C59="Non-Labour",$C59="Labour-related"),IF(Inputs!$GT59=$F$1,Inputs!DS59,$F59*N(Z59)),$F59*N(Z59)*avg_hrs)</f>
        <v>2681.5766478475653</v>
      </c>
      <c r="DT59" s="232">
        <f>IF(OR($C59="Non-Labour",$C59="Labour-related"),IF(Inputs!$GT59=$F$1,Inputs!DT59,$F59*N(AA59)),$F59*N(AA59)*avg_hrs)</f>
        <v>2681.5766478475653</v>
      </c>
      <c r="DU59" s="232">
        <f>IF(OR($C59="Non-Labour",$C59="Labour-related"),IF(Inputs!$GT59=$F$1,Inputs!DU59,$F59*N(AB59)),$F59*N(AB59)*avg_hrs)</f>
        <v>2681.5766478475653</v>
      </c>
      <c r="DV59" s="232">
        <f>IF(OR($C59="Non-Labour",$C59="Labour-related"),IF(Inputs!$GT59=$F$1,Inputs!DV59,$F59*N(AC59)),$F59*N(AC59)*avg_hrs)</f>
        <v>2681.5766478475653</v>
      </c>
      <c r="DW59" s="232">
        <f>IF(OR($C59="Non-Labour",$C59="Labour-related"),IF(Inputs!$GT59=$F$1,Inputs!DW59,$F59*N(AD59)),$F59*N(AD59)*avg_hrs)</f>
        <v>2681.5766478475653</v>
      </c>
      <c r="DX59" s="232">
        <f>IF(OR($C59="Non-Labour",$C59="Labour-related"),IF(Inputs!$GT59=$F$1,Inputs!DX59,$F59*N(AE59)),$F59*N(AE59)*avg_hrs)</f>
        <v>2681.5766478475653</v>
      </c>
      <c r="DY59" s="232">
        <f>IF(OR($C59="Non-Labour",$C59="Labour-related"),IF(Inputs!$GT59=$F$1,Inputs!DY59,$F59*N(AF59)),$F59*N(AF59)*avg_hrs)</f>
        <v>32178.919774170779</v>
      </c>
      <c r="DZ59" s="232">
        <f>IF(OR($C59="Non-Labour",$C59="Labour-related"),IF(Inputs!$GT59=$F$1,Inputs!DZ59,$F59*N(AG59)),$F59*N(AG59)*avg_hrs)</f>
        <v>32178.919774170779</v>
      </c>
      <c r="EA59" s="232">
        <f>IF(OR($C59="Non-Labour",$C59="Labour-related"),IF(Inputs!$GT59=$F$1,Inputs!EA59,$F59*N(AH59)),$F59*N(AH59)*avg_hrs)</f>
        <v>32178.919774170779</v>
      </c>
      <c r="EB59" s="232">
        <f>IF(OR($C59="Non-Labour",$C59="Labour-related"),IF(Inputs!$GT59=$F$1,Inputs!EB59,$F59*N(AI59)),$F59*N(AI59)*avg_hrs)</f>
        <v>32178.919774170779</v>
      </c>
      <c r="EC59" s="232">
        <f>IF(OR($C59="Non-Labour",$C59="Labour-related"),IF(Inputs!$GT59=$F$1,Inputs!EC59,$F59*N(AJ59)),$F59*N(AJ59)*avg_hrs)</f>
        <v>32178.919774170779</v>
      </c>
      <c r="ED59" s="232">
        <f>IF(OR($C59="Non-Labour",$C59="Labour-related"),IF(Inputs!$GT59=$F$1,Inputs!ED59,$F59*N(AK59)),$F59*N(AK59)*avg_hrs)</f>
        <v>32178.919774170779</v>
      </c>
      <c r="EE59" s="232">
        <f>IF(OR($C59="Non-Labour",$C59="Labour-related"),IF(Inputs!$GT59=$F$1,Inputs!EE59,$F59*N(AL59)),$F59*N(AL59)*avg_hrs)</f>
        <v>32178.919774170779</v>
      </c>
      <c r="EF59" s="232">
        <f>IF(OR($C59="Non-Labour",$C59="Labour-related"),IF(Inputs!$GT59=$F$1,Inputs!EF59,$F59*N(AM59)),$F59*N(AM59)*avg_hrs)</f>
        <v>32178.919774170779</v>
      </c>
      <c r="EG59" s="232">
        <f>IF(OR($C59="Non-Labour",$C59="Labour-related"),IF(Inputs!$GT59=$F$1,Inputs!EG59,$F59*N(AN59)),$F59*N(AN59)*avg_hrs)</f>
        <v>32178.919774170779</v>
      </c>
      <c r="EH59" s="232">
        <f>IF(OR($C59="Non-Labour",$C59="Labour-related"),IF(Inputs!$GT59=$F$1,Inputs!EH59,$F59*N(AO59)),$F59*N(AO59)*avg_hrs)</f>
        <v>32178.919774170779</v>
      </c>
      <c r="EI59" s="232">
        <f>IF(OR($C59="Non-Labour",$C59="Labour-related"),IF(Inputs!$GT59=$F$1,Inputs!EI59,$F59*N(AP59)),$F59*N(AP59)*avg_hrs)</f>
        <v>32178.919774170779</v>
      </c>
      <c r="EJ59" s="232">
        <f>IF(OR($C59="Non-Labour",$C59="Labour-related"),IF(Inputs!$GT59=$F$1,Inputs!EJ59,$F59*N(AQ59)),$F59*N(AQ59)*avg_hrs)</f>
        <v>32178.919774170779</v>
      </c>
      <c r="EK59" s="232">
        <f>IF(OR($C59="Non-Labour",$C59="Labour-related"),IF(Inputs!$GT59=$F$1,Inputs!EK59,$F59*N(AR59)),$F59*N(AR59)*avg_hrs)</f>
        <v>32178.919774170779</v>
      </c>
      <c r="EL59" s="232">
        <f>IF(OR($C59="Non-Labour",$C59="Labour-related"),IF(Inputs!$GT59=$F$1,Inputs!EL59,$F59*N(AS59)),$F59*N(AS59)*avg_hrs)</f>
        <v>32178.919774170779</v>
      </c>
      <c r="EM59" s="232">
        <f>IF(OR($C59="Non-Labour",$C59="Labour-related"),IF(Inputs!$GT59=$F$1,Inputs!EM59,$F59*N(AT59)),$F59*N(AT59)*avg_hrs)</f>
        <v>32178.919774170779</v>
      </c>
      <c r="EN59" s="232">
        <f>IF(OR($C59="Non-Labour",$C59="Labour-related"),IF(Inputs!$GT59=$F$1,Inputs!EN59,$F59*N(AU59)),$F59*N(AU59)*avg_hrs)</f>
        <v>32178.919774170779</v>
      </c>
      <c r="EO59" s="232">
        <f>IF(OR($C59="Non-Labour",$C59="Labour-related"),IF(Inputs!$GT59=$F$1,Inputs!EO59,$F59*N(AV59)),$F59*N(AV59)*avg_hrs)</f>
        <v>32178.919774170779</v>
      </c>
      <c r="EP59" s="232">
        <f>IF(OR($C59="Non-Labour",$C59="Labour-related"),IF(Inputs!$GT59=$F$1,Inputs!EP59,$F59*N(AW59)),$F59*N(AW59)*avg_hrs)</f>
        <v>32178.919774170779</v>
      </c>
      <c r="EQ59" s="232">
        <f>IF(OR($C59="Non-Labour",$C59="Labour-related"),IF(Inputs!$GT59=$F$1,Inputs!EQ59,$F59*N(AX59)),$F59*N(AX59)*avg_hrs)</f>
        <v>32178.919774170779</v>
      </c>
      <c r="ER59" s="232">
        <f>IF(OR($C59="Non-Labour",$C59="Labour-related"),IF(Inputs!$GT59=$F$1,Inputs!ER59,$F59*N(AY59)),$F59*N(AY59)*avg_hrs)</f>
        <v>32178.919774170779</v>
      </c>
      <c r="ES59" s="232">
        <f>IF(OR($C59="Non-Labour",$C59="Labour-related"),IF(Inputs!$GT59=$F$1,Inputs!ES59,$F59*N(AZ59)),$F59*N(AZ59)*avg_hrs)</f>
        <v>32178.919774170779</v>
      </c>
      <c r="ET59" s="232">
        <f>IF(OR($C59="Non-Labour",$C59="Labour-related"),IF(Inputs!$GT59=$F$1,Inputs!ET59,$F59*N(BA59)),$F59*N(BA59)*avg_hrs)</f>
        <v>32178.919774170779</v>
      </c>
      <c r="EU59" s="232">
        <f>IF(OR($C59="Non-Labour",$C59="Labour-related"),IF(Inputs!$GT59=$F$1,Inputs!EU59,$F59*N(BB59)),$F59*N(BB59)*avg_hrs)</f>
        <v>32178.919774170779</v>
      </c>
      <c r="EV59" s="232">
        <f>IF(OR($C59="Non-Labour",$C59="Labour-related"),IF(Inputs!$GT59=$F$1,Inputs!EV59,$F59*N(BC59)),$F59*N(BC59)*avg_hrs)</f>
        <v>32178.919774170779</v>
      </c>
      <c r="EW59" s="232">
        <f>IF(OR($C59="Non-Labour",$C59="Labour-related"),IF(Inputs!$GT59=$F$1,Inputs!EW59,$F59*N(BD59)),$F59*N(BD59)*avg_hrs)</f>
        <v>32178.919774170779</v>
      </c>
      <c r="EX59" s="232">
        <f>IF(OR($C59="Non-Labour",$C59="Labour-related"),IF(Inputs!$GT59=$F$1,Inputs!EX59,$F59*N(BE59)),$F59*N(BE59)*avg_hrs)</f>
        <v>32178.919774170779</v>
      </c>
      <c r="EY59" s="232">
        <f>IF(OR($C59="Non-Labour",$C59="Labour-related"),IF(Inputs!$GT59=$F$1,Inputs!EY59,$F59*N(BF59)),$F59*N(BF59)*avg_hrs)</f>
        <v>32178.919774170779</v>
      </c>
      <c r="EZ59" s="232">
        <f>IF(OR($C59="Non-Labour",$C59="Labour-related"),IF(Inputs!$GT59=$F$1,Inputs!EZ59,$F59*N(BG59)),$F59*N(BG59)*avg_hrs)</f>
        <v>32178.919774170779</v>
      </c>
      <c r="FA59" s="232">
        <f>IF(OR($C59="Non-Labour",$C59="Labour-related"),IF(Inputs!$GT59=$F$1,Inputs!FA59,$F59*N(BH59)),$F59*N(BH59)*avg_hrs)</f>
        <v>32178.919774170779</v>
      </c>
      <c r="FB59" s="232">
        <f>IF(OR($C59="Non-Labour",$C59="Labour-related"),IF(Inputs!$GT59=$F$1,Inputs!FB59,$F59*N(BI59)),$F59*N(BI59)*avg_hrs)</f>
        <v>32178.919774170779</v>
      </c>
      <c r="FC59" s="232">
        <f>IF(OR($C59="Non-Labour",$C59="Labour-related"),IF(Inputs!$GT59=$F$1,Inputs!FC59,$F59*N(BJ59)),$F59*N(BJ59)*avg_hrs)</f>
        <v>32178.919774170779</v>
      </c>
      <c r="FD59" s="232">
        <f>IF(OR($C59="Non-Labour",$C59="Labour-related"),IF(Inputs!$GT59=$F$1,Inputs!FD59,$F59*N(BK59)),$F59*N(BK59)*avg_hrs)</f>
        <v>32178.919774170779</v>
      </c>
      <c r="FE59" s="232">
        <f>IF(OR($C59="Non-Labour",$C59="Labour-related"),IF(Inputs!$GT59=$F$1,Inputs!FE59,$F59*N(BL59)),$F59*N(BL59)*avg_hrs)</f>
        <v>32178.919774170779</v>
      </c>
      <c r="FF59" s="232">
        <f>IF(OR($C59="Non-Labour",$C59="Labour-related"),IF(Inputs!$GT59=$F$1,Inputs!FF59,$F59*N(BM59)),$F59*N(BM59)*avg_hrs)</f>
        <v>32178.919774170779</v>
      </c>
      <c r="FG59" s="232">
        <f>IF(OR($C59="Non-Labour",$C59="Labour-related"),IF(Inputs!$GT59=$F$1,Inputs!FG59,$F59*N(BN59)),$F59*N(BN59)*avg_hrs)</f>
        <v>32178.919774170779</v>
      </c>
      <c r="FH59" s="232">
        <f>IF(OR($C59="Non-Labour",$C59="Labour-related"),IF(Inputs!$GT59=$F$1,Inputs!FH59,$F59*N(BO59)),$F59*N(BO59)*avg_hrs)</f>
        <v>32178.919774170779</v>
      </c>
      <c r="FI59" s="232">
        <f>IF(OR($C59="Non-Labour",$C59="Labour-related"),IF(Inputs!$GT59=$F$1,Inputs!FI59,$F59*N(BP59)),$F59*N(BP59)*avg_hrs)</f>
        <v>26815.766478475653</v>
      </c>
      <c r="FJ59" s="232">
        <f>IF(OR($C59="Non-Labour",$C59="Labour-related"),IF(Inputs!$GT59=$F$1,Inputs!FJ59,$F59*N(BQ59)),$F59*N(BQ59)*avg_hrs)</f>
        <v>26815.766478475653</v>
      </c>
      <c r="FK59" s="232">
        <f>IF(OR($C59="Non-Labour",$C59="Labour-related"),IF(Inputs!$GT59=$F$1,Inputs!FK59,$F59*N(BR59)),$F59*N(BR59)*avg_hrs)</f>
        <v>26815.766478475653</v>
      </c>
      <c r="FL59" s="232">
        <f>IF(OR($C59="Non-Labour",$C59="Labour-related"),IF(Inputs!$GT59=$F$1,Inputs!FL59,$F59*N(BS59)),$F59*N(BS59)*avg_hrs)</f>
        <v>26815.766478475653</v>
      </c>
      <c r="FM59" s="232">
        <f>IF(OR($C59="Non-Labour",$C59="Labour-related"),IF(Inputs!$GT59=$F$1,Inputs!FM59,$F59*N(BT59)),$F59*N(BT59)*avg_hrs)</f>
        <v>26815.766478475653</v>
      </c>
      <c r="FN59" s="232">
        <f>IF(OR($C59="Non-Labour",$C59="Labour-related"),IF(Inputs!$GT59=$F$1,Inputs!FN59,$F59*N(BU59)),$F59*N(BU59)*avg_hrs)</f>
        <v>26815.766478475653</v>
      </c>
      <c r="FO59" s="232">
        <f>IF(OR($C59="Non-Labour",$C59="Labour-related"),IF(Inputs!$GT59=$F$1,Inputs!FO59,$F59*N(BV59)),$F59*N(BV59)*avg_hrs)</f>
        <v>26815.766478475653</v>
      </c>
      <c r="FP59" s="232">
        <f>IF(OR($C59="Non-Labour",$C59="Labour-related"),IF(Inputs!$GT59=$F$1,Inputs!FP59,$F59*N(BW59)),$F59*N(BW59)*avg_hrs)</f>
        <v>26815.766478475653</v>
      </c>
      <c r="FQ59" s="232">
        <f>IF(OR($C59="Non-Labour",$C59="Labour-related"),IF(Inputs!$GT59=$F$1,Inputs!FQ59,$F59*N(BX59)),$F59*N(BX59)*avg_hrs)</f>
        <v>26815.766478475653</v>
      </c>
      <c r="FR59" s="232">
        <f>IF(OR($C59="Non-Labour",$C59="Labour-related"),IF(Inputs!$GT59=$F$1,Inputs!FR59,$F59*N(BY59)),$F59*N(BY59)*avg_hrs)</f>
        <v>26815.766478475653</v>
      </c>
      <c r="FS59" s="232">
        <f>IF(OR($C59="Non-Labour",$C59="Labour-related"),IF(Inputs!$GT59=$F$1,Inputs!FS59,$F59*N(BZ59)),$F59*N(BZ59)*avg_hrs)</f>
        <v>26815.766478475653</v>
      </c>
      <c r="FT59" s="232">
        <f>IF(OR($C59="Non-Labour",$C59="Labour-related"),IF(Inputs!$GT59=$F$1,Inputs!FT59,$F59*N(CA59)),$F59*N(CA59)*avg_hrs)</f>
        <v>26815.766478475653</v>
      </c>
      <c r="FU59" s="232">
        <f>IF(OR($C59="Non-Labour",$C59="Labour-related"),IF(Inputs!$GT59=$F$1,Inputs!FU59,$F59*N(CB59)),$F59*N(CB59)*avg_hrs)</f>
        <v>0</v>
      </c>
      <c r="FV59" s="232">
        <f>IF(OR($C59="Non-Labour",$C59="Labour-related"),IF(Inputs!$GT59=$F$1,Inputs!FV59,$F59*N(CC59)),$F59*N(CC59)*avg_hrs)</f>
        <v>0</v>
      </c>
      <c r="FW59" s="232">
        <f>IF(OR($C59="Non-Labour",$C59="Labour-related"),IF(Inputs!$GT59=$F$1,Inputs!FW59,$F59*N(CD59)),$F59*N(CD59)*avg_hrs)</f>
        <v>0</v>
      </c>
      <c r="FX59" s="232">
        <f>IF(OR($C59="Non-Labour",$C59="Labour-related"),IF(Inputs!$GT59=$F$1,Inputs!FX59,$F59*N(CE59)),$F59*N(CE59)*avg_hrs)</f>
        <v>0</v>
      </c>
      <c r="FY59" s="232">
        <f>IF(OR($C59="Non-Labour",$C59="Labour-related"),IF(Inputs!$GT59=$F$1,Inputs!FY59,$F59*N(CF59)),$F59*N(CF59)*avg_hrs)</f>
        <v>0</v>
      </c>
      <c r="FZ59" s="232">
        <f>IF(OR($C59="Non-Labour",$C59="Labour-related"),IF(Inputs!$GT59=$F$1,Inputs!FZ59,$F59*N(CG59)),$F59*N(CG59)*avg_hrs)</f>
        <v>0</v>
      </c>
      <c r="GA59" s="232">
        <f>IF(OR($C59="Non-Labour",$C59="Labour-related"),IF(Inputs!$GT59=$F$1,Inputs!GA59,$F59*N(CH59)),$F59*N(CH59)*avg_hrs)</f>
        <v>0</v>
      </c>
      <c r="GB59" s="232">
        <f>IF(OR($C59="Non-Labour",$C59="Labour-related"),IF(Inputs!$GT59=$F$1,Inputs!GB59,$F59*N(CI59)),$F59*N(CI59)*avg_hrs)</f>
        <v>0</v>
      </c>
      <c r="GC59" s="232">
        <f>IF(OR($C59="Non-Labour",$C59="Labour-related"),IF(Inputs!$GT59=$F$1,Inputs!GC59,$F59*N(CJ59)),$F59*N(CJ59)*avg_hrs)</f>
        <v>0</v>
      </c>
      <c r="GD59" s="232">
        <f>IF(OR($C59="Non-Labour",$C59="Labour-related"),IF(Inputs!$GT59=$F$1,Inputs!GD59,$F59*N(CK59)),$F59*N(CK59)*avg_hrs)</f>
        <v>0</v>
      </c>
      <c r="GE59" s="232">
        <f>IF(OR($C59="Non-Labour",$C59="Labour-related"),IF(Inputs!$GT59=$F$1,Inputs!GE59,$F59*N(CL59)),$F59*N(CL59)*avg_hrs)</f>
        <v>0</v>
      </c>
      <c r="GF59" s="232">
        <f>IF(OR($C59="Non-Labour",$C59="Labour-related"),IF(Inputs!$GT59=$F$1,Inputs!GF59,$F59*N(CM59)),$F59*N(CM59)*avg_hrs)</f>
        <v>0</v>
      </c>
      <c r="GG59" s="232">
        <f>IF(OR($C59="Non-Labour",$C59="Labour-related"),IF(Inputs!$GT59=$F$1,Inputs!GG59,$F59*N(CN59)),$F59*N(CN59)*avg_hrs)</f>
        <v>0</v>
      </c>
      <c r="GH59" s="232">
        <f>IF(OR($C59="Non-Labour",$C59="Labour-related"),IF(Inputs!$GT59=$F$1,Inputs!GH59,$F59*N(CO59)),$F59*N(CO59)*avg_hrs)</f>
        <v>0</v>
      </c>
      <c r="GI59" s="232">
        <f>IF(OR($C59="Non-Labour",$C59="Labour-related"),IF(Inputs!$GT59=$F$1,Inputs!GI59,$F59*N(CP59)),$F59*N(CP59)*avg_hrs)</f>
        <v>0</v>
      </c>
      <c r="GJ59" s="232">
        <f>IF(OR($C59="Non-Labour",$C59="Labour-related"),IF(Inputs!$GT59=$F$1,Inputs!GJ59,$F59*N(CQ59)),$F59*N(CQ59)*avg_hrs)</f>
        <v>0</v>
      </c>
      <c r="GK59" s="232">
        <f>IF(OR($C59="Non-Labour",$C59="Labour-related"),IF(Inputs!$GT59=$F$1,Inputs!GK59,$F59*N(CR59)),$F59*N(CR59)*avg_hrs)</f>
        <v>0</v>
      </c>
      <c r="GL59" s="232">
        <f>IF(OR($C59="Non-Labour",$C59="Labour-related"),IF(Inputs!$GT59=$F$1,Inputs!GL59,$F59*N(CS59)),$F59*N(CS59)*avg_hrs)</f>
        <v>0</v>
      </c>
      <c r="GM59" s="232">
        <f>IF(OR($C59="Non-Labour",$C59="Labour-related"),IF(Inputs!$GT59=$F$1,Inputs!GM59,$F59*N(CT59)),$F59*N(CT59)*avg_hrs)</f>
        <v>0</v>
      </c>
      <c r="GN59" s="232">
        <f>IF(OR($C59="Non-Labour",$C59="Labour-related"),IF(Inputs!$GT59=$F$1,Inputs!GN59,$F59*N(CU59)),$F59*N(CU59)*avg_hrs)</f>
        <v>0</v>
      </c>
      <c r="GO59" s="232">
        <f>IF(OR($C59="Non-Labour",$C59="Labour-related"),IF(Inputs!$GT59=$F$1,Inputs!GO59,$F59*N(CV59)),$F59*N(CV59)*avg_hrs)</f>
        <v>0</v>
      </c>
      <c r="GP59" s="232">
        <f>IF(OR($C59="Non-Labour",$C59="Labour-related"),IF(Inputs!$GT59=$F$1,Inputs!GP59,$F59*N(CW59)),$F59*N(CW59)*avg_hrs)</f>
        <v>0</v>
      </c>
      <c r="GQ59" s="232">
        <f>IF(OR($C59="Non-Labour",$C59="Labour-related"),IF(Inputs!$GT59=$F$1,Inputs!GQ59,$F59*N(CX59)),$F59*N(CX59)*avg_hrs)</f>
        <v>0</v>
      </c>
      <c r="GR59" s="232">
        <f>IF(OR($C59="Non-Labour",$C59="Labour-related"),IF(Inputs!$GT59=$F$1,Inputs!GR59,$F59*N(CY59)),$F59*N(CY59)*avg_hrs)</f>
        <v>0</v>
      </c>
      <c r="GT59" s="120" t="s">
        <v>207</v>
      </c>
      <c r="GU59" s="272"/>
      <c r="GV59" s="272"/>
      <c r="GW59" s="272"/>
      <c r="GX59" s="232">
        <f t="shared" si="9"/>
        <v>0</v>
      </c>
      <c r="GY59" s="232">
        <f t="shared" si="9"/>
        <v>32178.919774170776</v>
      </c>
      <c r="GZ59" s="232">
        <f t="shared" si="9"/>
        <v>386147.03729004943</v>
      </c>
      <c r="HA59" s="232">
        <f t="shared" si="11"/>
        <v>386147.03729004943</v>
      </c>
      <c r="HB59" s="232">
        <f t="shared" si="10"/>
        <v>386147.03729004943</v>
      </c>
      <c r="HC59" s="232">
        <f t="shared" si="10"/>
        <v>321789.19774170785</v>
      </c>
      <c r="HD59" s="232">
        <f t="shared" si="10"/>
        <v>0</v>
      </c>
      <c r="HE59" s="232">
        <f t="shared" si="10"/>
        <v>0</v>
      </c>
      <c r="HF59" s="232">
        <f t="shared" si="5"/>
        <v>1512409.229386027</v>
      </c>
    </row>
    <row r="60" spans="1:214" hidden="1" x14ac:dyDescent="0.2">
      <c r="A60" s="120" t="str">
        <f>Inputs!A60</f>
        <v>Network Operations</v>
      </c>
      <c r="B60" s="120" t="str">
        <f>Inputs!B60</f>
        <v>Operational Planning Engineer</v>
      </c>
      <c r="C60" s="120" t="str">
        <f>Inputs!C60</f>
        <v>Internal Labour</v>
      </c>
      <c r="D60" s="120" t="str">
        <f>Inputs!D60</f>
        <v>Operational Planning Systems</v>
      </c>
      <c r="E60" s="120" t="str">
        <f>Inputs!E60</f>
        <v>Network Operations Officer (Control Centre)</v>
      </c>
      <c r="F60" s="259">
        <f>IF(Inputs!$GT60=$F$1,Inputs!F60,
CHOOSE(MATCH(Inputs!$GT60,'Key assumptions'!$E$117:$E$119,0),'Key assumptions'!$H$117,'Key assumptions'!$H$118,'Key assumptions'!$H$119)*Inputs!F60)</f>
        <v>232.40330948012229</v>
      </c>
      <c r="G60" s="259">
        <f>IF(Inputs!$GT60=$F$1,Inputs!G60,
CHOOSE(MATCH(Inputs!$GT60,'Key assumptions'!$E$117:$E$119,0),'Key assumptions'!$H$117,'Key assumptions'!$H$118,'Key assumptions'!$H$119)*Inputs!G60)</f>
        <v>0</v>
      </c>
      <c r="H60" s="231">
        <f>Inputs!H60</f>
        <v>0</v>
      </c>
      <c r="I60" s="231">
        <f>Inputs!I60</f>
        <v>0</v>
      </c>
      <c r="J60" s="231">
        <f>Inputs!J60</f>
        <v>0</v>
      </c>
      <c r="K60" s="231">
        <f>Inputs!K60</f>
        <v>0</v>
      </c>
      <c r="L60" s="231">
        <f>Inputs!L60</f>
        <v>0</v>
      </c>
      <c r="M60" s="231">
        <f>Inputs!M60</f>
        <v>0</v>
      </c>
      <c r="N60" s="231">
        <f>Inputs!N60</f>
        <v>0</v>
      </c>
      <c r="O60" s="231">
        <f>Inputs!O60</f>
        <v>0</v>
      </c>
      <c r="P60" s="231">
        <f>Inputs!P60</f>
        <v>0</v>
      </c>
      <c r="Q60" s="231">
        <f>Inputs!Q60</f>
        <v>0</v>
      </c>
      <c r="R60" s="231">
        <f>Inputs!R60</f>
        <v>0</v>
      </c>
      <c r="S60" s="231">
        <f>Inputs!S60</f>
        <v>0</v>
      </c>
      <c r="T60" s="231">
        <f>Inputs!T60</f>
        <v>0.53846153846153855</v>
      </c>
      <c r="U60" s="231">
        <f>Inputs!U60</f>
        <v>0.53846153846153855</v>
      </c>
      <c r="V60" s="231">
        <f>Inputs!V60</f>
        <v>0.53846153846153855</v>
      </c>
      <c r="W60" s="231">
        <f>Inputs!W60</f>
        <v>0.53846153846153855</v>
      </c>
      <c r="X60" s="231">
        <f>Inputs!X60</f>
        <v>0.53846153846153855</v>
      </c>
      <c r="Y60" s="231">
        <f>Inputs!Y60</f>
        <v>0.53846153846153855</v>
      </c>
      <c r="Z60" s="231">
        <f>Inputs!Z60</f>
        <v>0.53846153846153855</v>
      </c>
      <c r="AA60" s="231">
        <f>Inputs!AA60</f>
        <v>0.53846153846153855</v>
      </c>
      <c r="AB60" s="231">
        <f>Inputs!AB60</f>
        <v>0.53846153846153855</v>
      </c>
      <c r="AC60" s="231">
        <f>Inputs!AC60</f>
        <v>0.53846153846153855</v>
      </c>
      <c r="AD60" s="231">
        <f>Inputs!AD60</f>
        <v>0.53846153846153855</v>
      </c>
      <c r="AE60" s="231">
        <f>Inputs!AE60</f>
        <v>0.53846153846153855</v>
      </c>
      <c r="AF60" s="231">
        <f>Inputs!AF60</f>
        <v>0.30769230769230771</v>
      </c>
      <c r="AG60" s="231">
        <f>Inputs!AG60</f>
        <v>0.30769230769230771</v>
      </c>
      <c r="AH60" s="231">
        <f>Inputs!AH60</f>
        <v>0.30769230769230771</v>
      </c>
      <c r="AI60" s="231">
        <f>Inputs!AI60</f>
        <v>0.30769230769230771</v>
      </c>
      <c r="AJ60" s="231">
        <f>Inputs!AJ60</f>
        <v>0.30769230769230771</v>
      </c>
      <c r="AK60" s="231">
        <f>Inputs!AK60</f>
        <v>0.30769230769230771</v>
      </c>
      <c r="AL60" s="231">
        <f>Inputs!AL60</f>
        <v>0.30769230769230771</v>
      </c>
      <c r="AM60" s="231">
        <f>Inputs!AM60</f>
        <v>0.30769230769230771</v>
      </c>
      <c r="AN60" s="231">
        <f>Inputs!AN60</f>
        <v>0.30769230769230771</v>
      </c>
      <c r="AO60" s="231">
        <f>Inputs!AO60</f>
        <v>0.30769230769230771</v>
      </c>
      <c r="AP60" s="231">
        <f>Inputs!AP60</f>
        <v>0.30769230769230771</v>
      </c>
      <c r="AQ60" s="231">
        <f>Inputs!AQ60</f>
        <v>0.30769230769230771</v>
      </c>
      <c r="AR60" s="231">
        <f>Inputs!AR60</f>
        <v>0</v>
      </c>
      <c r="AS60" s="231">
        <f>Inputs!AS60</f>
        <v>0</v>
      </c>
      <c r="AT60" s="231">
        <f>Inputs!AT60</f>
        <v>0</v>
      </c>
      <c r="AU60" s="231">
        <f>Inputs!AU60</f>
        <v>0</v>
      </c>
      <c r="AV60" s="231">
        <f>Inputs!AV60</f>
        <v>0</v>
      </c>
      <c r="AW60" s="231">
        <f>Inputs!AW60</f>
        <v>0</v>
      </c>
      <c r="AX60" s="231">
        <f>Inputs!AX60</f>
        <v>0</v>
      </c>
      <c r="AY60" s="231">
        <f>Inputs!AY60</f>
        <v>0</v>
      </c>
      <c r="AZ60" s="231">
        <f>Inputs!AZ60</f>
        <v>0</v>
      </c>
      <c r="BA60" s="231">
        <f>Inputs!BA60</f>
        <v>0</v>
      </c>
      <c r="BB60" s="231">
        <f>Inputs!BB60</f>
        <v>0</v>
      </c>
      <c r="BC60" s="231">
        <f>Inputs!BC60</f>
        <v>0</v>
      </c>
      <c r="BD60" s="231">
        <f>Inputs!BD60</f>
        <v>0</v>
      </c>
      <c r="BE60" s="231">
        <f>Inputs!BE60</f>
        <v>0</v>
      </c>
      <c r="BF60" s="231">
        <f>Inputs!BF60</f>
        <v>0</v>
      </c>
      <c r="BG60" s="231">
        <f>Inputs!BG60</f>
        <v>0</v>
      </c>
      <c r="BH60" s="231">
        <f>Inputs!BH60</f>
        <v>0</v>
      </c>
      <c r="BI60" s="231">
        <f>Inputs!BI60</f>
        <v>0</v>
      </c>
      <c r="BJ60" s="231">
        <f>Inputs!BJ60</f>
        <v>0</v>
      </c>
      <c r="BK60" s="231">
        <f>Inputs!BK60</f>
        <v>0</v>
      </c>
      <c r="BL60" s="231">
        <f>Inputs!BL60</f>
        <v>0</v>
      </c>
      <c r="BM60" s="231">
        <f>Inputs!BM60</f>
        <v>0</v>
      </c>
      <c r="BN60" s="231">
        <f>Inputs!BN60</f>
        <v>0</v>
      </c>
      <c r="BO60" s="231">
        <f>Inputs!BO60</f>
        <v>0</v>
      </c>
      <c r="BP60" s="231">
        <f>Inputs!BP60</f>
        <v>0</v>
      </c>
      <c r="BQ60" s="231">
        <f>Inputs!BQ60</f>
        <v>0</v>
      </c>
      <c r="BR60" s="231">
        <f>Inputs!BR60</f>
        <v>0</v>
      </c>
      <c r="BS60" s="231">
        <f>Inputs!BS60</f>
        <v>0</v>
      </c>
      <c r="BT60" s="231">
        <f>Inputs!BT60</f>
        <v>0</v>
      </c>
      <c r="BU60" s="231">
        <f>Inputs!BU60</f>
        <v>0</v>
      </c>
      <c r="BV60" s="231">
        <f>Inputs!BV60</f>
        <v>0</v>
      </c>
      <c r="BW60" s="231">
        <f>Inputs!BW60</f>
        <v>0</v>
      </c>
      <c r="BX60" s="231">
        <f>Inputs!BX60</f>
        <v>0</v>
      </c>
      <c r="BY60" s="231">
        <f>Inputs!BY60</f>
        <v>0</v>
      </c>
      <c r="BZ60" s="231">
        <f>Inputs!BZ60</f>
        <v>0</v>
      </c>
      <c r="CA60" s="231">
        <f>Inputs!CA60</f>
        <v>0</v>
      </c>
      <c r="CB60" s="231">
        <f>Inputs!CB60</f>
        <v>0</v>
      </c>
      <c r="CC60" s="231">
        <f>Inputs!CC60</f>
        <v>0</v>
      </c>
      <c r="CD60" s="231">
        <f>Inputs!CD60</f>
        <v>0</v>
      </c>
      <c r="CE60" s="231">
        <f>Inputs!CE60</f>
        <v>0</v>
      </c>
      <c r="CF60" s="231">
        <f>Inputs!CF60</f>
        <v>0</v>
      </c>
      <c r="CG60" s="231">
        <f>Inputs!CG60</f>
        <v>0</v>
      </c>
      <c r="CH60" s="231">
        <f>Inputs!CH60</f>
        <v>0</v>
      </c>
      <c r="CI60" s="231">
        <f>Inputs!CI60</f>
        <v>0</v>
      </c>
      <c r="CJ60" s="231">
        <f>Inputs!CJ60</f>
        <v>0</v>
      </c>
      <c r="CK60" s="231">
        <f>Inputs!CK60</f>
        <v>0</v>
      </c>
      <c r="CL60" s="231">
        <f>Inputs!CL60</f>
        <v>0</v>
      </c>
      <c r="CM60" s="231">
        <f>Inputs!CM60</f>
        <v>0</v>
      </c>
      <c r="CN60" s="231">
        <f>Inputs!CN60</f>
        <v>0</v>
      </c>
      <c r="CO60" s="231">
        <f>Inputs!CO60</f>
        <v>0</v>
      </c>
      <c r="CP60" s="231">
        <f>Inputs!CP60</f>
        <v>0</v>
      </c>
      <c r="CQ60" s="231">
        <f>Inputs!CQ60</f>
        <v>0</v>
      </c>
      <c r="CR60" s="231">
        <f>Inputs!CR60</f>
        <v>0</v>
      </c>
      <c r="CS60" s="231">
        <f>Inputs!CS60</f>
        <v>0</v>
      </c>
      <c r="CT60" s="231">
        <f>Inputs!CT60</f>
        <v>0</v>
      </c>
      <c r="CU60" s="231">
        <f>Inputs!CU60</f>
        <v>0</v>
      </c>
      <c r="CV60" s="231">
        <f>Inputs!CV60</f>
        <v>0</v>
      </c>
      <c r="CW60" s="231">
        <f>Inputs!CW60</f>
        <v>0</v>
      </c>
      <c r="CX60" s="231">
        <f>Inputs!CX60</f>
        <v>0</v>
      </c>
      <c r="CY60" s="231">
        <f>Inputs!CY60</f>
        <v>0</v>
      </c>
      <c r="DA60" s="232">
        <f>IF(OR($C60="Non-Labour",$C60="Labour-related"),IF(Inputs!$GT60=$F$1,Inputs!DA60,$F60*N(H60)),$F60*N(H60)*avg_hrs)</f>
        <v>0</v>
      </c>
      <c r="DB60" s="232">
        <f>IF(OR($C60="Non-Labour",$C60="Labour-related"),IF(Inputs!$GT60=$F$1,Inputs!DB60,$F60*N(I60)),$F60*N(I60)*avg_hrs)</f>
        <v>0</v>
      </c>
      <c r="DC60" s="232">
        <f>IF(OR($C60="Non-Labour",$C60="Labour-related"),IF(Inputs!$GT60=$F$1,Inputs!DC60,$F60*N(J60)),$F60*N(J60)*avg_hrs)</f>
        <v>0</v>
      </c>
      <c r="DD60" s="232">
        <f>IF(OR($C60="Non-Labour",$C60="Labour-related"),IF(Inputs!$GT60=$F$1,Inputs!DD60,$F60*N(K60)),$F60*N(K60)*avg_hrs)</f>
        <v>0</v>
      </c>
      <c r="DE60" s="232">
        <f>IF(OR($C60="Non-Labour",$C60="Labour-related"),IF(Inputs!$GT60=$F$1,Inputs!DE60,$F60*N(L60)),$F60*N(L60)*avg_hrs)</f>
        <v>0</v>
      </c>
      <c r="DF60" s="232">
        <f>IF(OR($C60="Non-Labour",$C60="Labour-related"),IF(Inputs!$GT60=$F$1,Inputs!DF60,$F60*N(M60)),$F60*N(M60)*avg_hrs)</f>
        <v>0</v>
      </c>
      <c r="DG60" s="232">
        <f>IF(OR($C60="Non-Labour",$C60="Labour-related"),IF(Inputs!$GT60=$F$1,Inputs!DG60,$F60*N(N60)),$F60*N(N60)*avg_hrs)</f>
        <v>0</v>
      </c>
      <c r="DH60" s="232">
        <f>IF(OR($C60="Non-Labour",$C60="Labour-related"),IF(Inputs!$GT60=$F$1,Inputs!DH60,$F60*N(O60)),$F60*N(O60)*avg_hrs)</f>
        <v>0</v>
      </c>
      <c r="DI60" s="232">
        <f>IF(OR($C60="Non-Labour",$C60="Labour-related"),IF(Inputs!$GT60=$F$1,Inputs!DI60,$F60*N(P60)),$F60*N(P60)*avg_hrs)</f>
        <v>0</v>
      </c>
      <c r="DJ60" s="232">
        <f>IF(OR($C60="Non-Labour",$C60="Labour-related"),IF(Inputs!$GT60=$F$1,Inputs!DJ60,$F60*N(Q60)),$F60*N(Q60)*avg_hrs)</f>
        <v>0</v>
      </c>
      <c r="DK60" s="232">
        <f>IF(OR($C60="Non-Labour",$C60="Labour-related"),IF(Inputs!$GT60=$F$1,Inputs!DK60,$F60*N(R60)),$F60*N(R60)*avg_hrs)</f>
        <v>0</v>
      </c>
      <c r="DL60" s="232">
        <f>IF(OR($C60="Non-Labour",$C60="Labour-related"),IF(Inputs!$GT60=$F$1,Inputs!DL60,$F60*N(S60)),$F60*N(S60)*avg_hrs)</f>
        <v>0</v>
      </c>
      <c r="DM60" s="232">
        <f>IF(OR($C60="Non-Labour",$C60="Labour-related"),IF(Inputs!$GT60=$F$1,Inputs!DM60,$F60*N(T60)),$F60*N(T60)*avg_hrs)</f>
        <v>18771.036534932955</v>
      </c>
      <c r="DN60" s="232">
        <f>IF(OR($C60="Non-Labour",$C60="Labour-related"),IF(Inputs!$GT60=$F$1,Inputs!DN60,$F60*N(U60)),$F60*N(U60)*avg_hrs)</f>
        <v>18771.036534932955</v>
      </c>
      <c r="DO60" s="232">
        <f>IF(OR($C60="Non-Labour",$C60="Labour-related"),IF(Inputs!$GT60=$F$1,Inputs!DO60,$F60*N(V60)),$F60*N(V60)*avg_hrs)</f>
        <v>18771.036534932955</v>
      </c>
      <c r="DP60" s="232">
        <f>IF(OR($C60="Non-Labour",$C60="Labour-related"),IF(Inputs!$GT60=$F$1,Inputs!DP60,$F60*N(W60)),$F60*N(W60)*avg_hrs)</f>
        <v>18771.036534932955</v>
      </c>
      <c r="DQ60" s="232">
        <f>IF(OR($C60="Non-Labour",$C60="Labour-related"),IF(Inputs!$GT60=$F$1,Inputs!DQ60,$F60*N(X60)),$F60*N(X60)*avg_hrs)</f>
        <v>18771.036534932955</v>
      </c>
      <c r="DR60" s="232">
        <f>IF(OR($C60="Non-Labour",$C60="Labour-related"),IF(Inputs!$GT60=$F$1,Inputs!DR60,$F60*N(Y60)),$F60*N(Y60)*avg_hrs)</f>
        <v>18771.036534932955</v>
      </c>
      <c r="DS60" s="232">
        <f>IF(OR($C60="Non-Labour",$C60="Labour-related"),IF(Inputs!$GT60=$F$1,Inputs!DS60,$F60*N(Z60)),$F60*N(Z60)*avg_hrs)</f>
        <v>18771.036534932955</v>
      </c>
      <c r="DT60" s="232">
        <f>IF(OR($C60="Non-Labour",$C60="Labour-related"),IF(Inputs!$GT60=$F$1,Inputs!DT60,$F60*N(AA60)),$F60*N(AA60)*avg_hrs)</f>
        <v>18771.036534932955</v>
      </c>
      <c r="DU60" s="232">
        <f>IF(OR($C60="Non-Labour",$C60="Labour-related"),IF(Inputs!$GT60=$F$1,Inputs!DU60,$F60*N(AB60)),$F60*N(AB60)*avg_hrs)</f>
        <v>18771.036534932955</v>
      </c>
      <c r="DV60" s="232">
        <f>IF(OR($C60="Non-Labour",$C60="Labour-related"),IF(Inputs!$GT60=$F$1,Inputs!DV60,$F60*N(AC60)),$F60*N(AC60)*avg_hrs)</f>
        <v>18771.036534932955</v>
      </c>
      <c r="DW60" s="232">
        <f>IF(OR($C60="Non-Labour",$C60="Labour-related"),IF(Inputs!$GT60=$F$1,Inputs!DW60,$F60*N(AD60)),$F60*N(AD60)*avg_hrs)</f>
        <v>18771.036534932955</v>
      </c>
      <c r="DX60" s="232">
        <f>IF(OR($C60="Non-Labour",$C60="Labour-related"),IF(Inputs!$GT60=$F$1,Inputs!DX60,$F60*N(AE60)),$F60*N(AE60)*avg_hrs)</f>
        <v>18771.036534932955</v>
      </c>
      <c r="DY60" s="232">
        <f>IF(OR($C60="Non-Labour",$C60="Labour-related"),IF(Inputs!$GT60=$F$1,Inputs!DY60,$F60*N(AF60)),$F60*N(AF60)*avg_hrs)</f>
        <v>10726.306591390261</v>
      </c>
      <c r="DZ60" s="232">
        <f>IF(OR($C60="Non-Labour",$C60="Labour-related"),IF(Inputs!$GT60=$F$1,Inputs!DZ60,$F60*N(AG60)),$F60*N(AG60)*avg_hrs)</f>
        <v>10726.306591390261</v>
      </c>
      <c r="EA60" s="232">
        <f>IF(OR($C60="Non-Labour",$C60="Labour-related"),IF(Inputs!$GT60=$F$1,Inputs!EA60,$F60*N(AH60)),$F60*N(AH60)*avg_hrs)</f>
        <v>10726.306591390261</v>
      </c>
      <c r="EB60" s="232">
        <f>IF(OR($C60="Non-Labour",$C60="Labour-related"),IF(Inputs!$GT60=$F$1,Inputs!EB60,$F60*N(AI60)),$F60*N(AI60)*avg_hrs)</f>
        <v>10726.306591390261</v>
      </c>
      <c r="EC60" s="232">
        <f>IF(OR($C60="Non-Labour",$C60="Labour-related"),IF(Inputs!$GT60=$F$1,Inputs!EC60,$F60*N(AJ60)),$F60*N(AJ60)*avg_hrs)</f>
        <v>10726.306591390261</v>
      </c>
      <c r="ED60" s="232">
        <f>IF(OR($C60="Non-Labour",$C60="Labour-related"),IF(Inputs!$GT60=$F$1,Inputs!ED60,$F60*N(AK60)),$F60*N(AK60)*avg_hrs)</f>
        <v>10726.306591390261</v>
      </c>
      <c r="EE60" s="232">
        <f>IF(OR($C60="Non-Labour",$C60="Labour-related"),IF(Inputs!$GT60=$F$1,Inputs!EE60,$F60*N(AL60)),$F60*N(AL60)*avg_hrs)</f>
        <v>10726.306591390261</v>
      </c>
      <c r="EF60" s="232">
        <f>IF(OR($C60="Non-Labour",$C60="Labour-related"),IF(Inputs!$GT60=$F$1,Inputs!EF60,$F60*N(AM60)),$F60*N(AM60)*avg_hrs)</f>
        <v>10726.306591390261</v>
      </c>
      <c r="EG60" s="232">
        <f>IF(OR($C60="Non-Labour",$C60="Labour-related"),IF(Inputs!$GT60=$F$1,Inputs!EG60,$F60*N(AN60)),$F60*N(AN60)*avg_hrs)</f>
        <v>10726.306591390261</v>
      </c>
      <c r="EH60" s="232">
        <f>IF(OR($C60="Non-Labour",$C60="Labour-related"),IF(Inputs!$GT60=$F$1,Inputs!EH60,$F60*N(AO60)),$F60*N(AO60)*avg_hrs)</f>
        <v>10726.306591390261</v>
      </c>
      <c r="EI60" s="232">
        <f>IF(OR($C60="Non-Labour",$C60="Labour-related"),IF(Inputs!$GT60=$F$1,Inputs!EI60,$F60*N(AP60)),$F60*N(AP60)*avg_hrs)</f>
        <v>10726.306591390261</v>
      </c>
      <c r="EJ60" s="232">
        <f>IF(OR($C60="Non-Labour",$C60="Labour-related"),IF(Inputs!$GT60=$F$1,Inputs!EJ60,$F60*N(AQ60)),$F60*N(AQ60)*avg_hrs)</f>
        <v>10726.306591390261</v>
      </c>
      <c r="EK60" s="232">
        <f>IF(OR($C60="Non-Labour",$C60="Labour-related"),IF(Inputs!$GT60=$F$1,Inputs!EK60,$F60*N(AR60)),$F60*N(AR60)*avg_hrs)</f>
        <v>0</v>
      </c>
      <c r="EL60" s="232">
        <f>IF(OR($C60="Non-Labour",$C60="Labour-related"),IF(Inputs!$GT60=$F$1,Inputs!EL60,$F60*N(AS60)),$F60*N(AS60)*avg_hrs)</f>
        <v>0</v>
      </c>
      <c r="EM60" s="232">
        <f>IF(OR($C60="Non-Labour",$C60="Labour-related"),IF(Inputs!$GT60=$F$1,Inputs!EM60,$F60*N(AT60)),$F60*N(AT60)*avg_hrs)</f>
        <v>0</v>
      </c>
      <c r="EN60" s="232">
        <f>IF(OR($C60="Non-Labour",$C60="Labour-related"),IF(Inputs!$GT60=$F$1,Inputs!EN60,$F60*N(AU60)),$F60*N(AU60)*avg_hrs)</f>
        <v>0</v>
      </c>
      <c r="EO60" s="232">
        <f>IF(OR($C60="Non-Labour",$C60="Labour-related"),IF(Inputs!$GT60=$F$1,Inputs!EO60,$F60*N(AV60)),$F60*N(AV60)*avg_hrs)</f>
        <v>0</v>
      </c>
      <c r="EP60" s="232">
        <f>IF(OR($C60="Non-Labour",$C60="Labour-related"),IF(Inputs!$GT60=$F$1,Inputs!EP60,$F60*N(AW60)),$F60*N(AW60)*avg_hrs)</f>
        <v>0</v>
      </c>
      <c r="EQ60" s="232">
        <f>IF(OR($C60="Non-Labour",$C60="Labour-related"),IF(Inputs!$GT60=$F$1,Inputs!EQ60,$F60*N(AX60)),$F60*N(AX60)*avg_hrs)</f>
        <v>0</v>
      </c>
      <c r="ER60" s="232">
        <f>IF(OR($C60="Non-Labour",$C60="Labour-related"),IF(Inputs!$GT60=$F$1,Inputs!ER60,$F60*N(AY60)),$F60*N(AY60)*avg_hrs)</f>
        <v>0</v>
      </c>
      <c r="ES60" s="232">
        <f>IF(OR($C60="Non-Labour",$C60="Labour-related"),IF(Inputs!$GT60=$F$1,Inputs!ES60,$F60*N(AZ60)),$F60*N(AZ60)*avg_hrs)</f>
        <v>0</v>
      </c>
      <c r="ET60" s="232">
        <f>IF(OR($C60="Non-Labour",$C60="Labour-related"),IF(Inputs!$GT60=$F$1,Inputs!ET60,$F60*N(BA60)),$F60*N(BA60)*avg_hrs)</f>
        <v>0</v>
      </c>
      <c r="EU60" s="232">
        <f>IF(OR($C60="Non-Labour",$C60="Labour-related"),IF(Inputs!$GT60=$F$1,Inputs!EU60,$F60*N(BB60)),$F60*N(BB60)*avg_hrs)</f>
        <v>0</v>
      </c>
      <c r="EV60" s="232">
        <f>IF(OR($C60="Non-Labour",$C60="Labour-related"),IF(Inputs!$GT60=$F$1,Inputs!EV60,$F60*N(BC60)),$F60*N(BC60)*avg_hrs)</f>
        <v>0</v>
      </c>
      <c r="EW60" s="232">
        <f>IF(OR($C60="Non-Labour",$C60="Labour-related"),IF(Inputs!$GT60=$F$1,Inputs!EW60,$F60*N(BD60)),$F60*N(BD60)*avg_hrs)</f>
        <v>0</v>
      </c>
      <c r="EX60" s="232">
        <f>IF(OR($C60="Non-Labour",$C60="Labour-related"),IF(Inputs!$GT60=$F$1,Inputs!EX60,$F60*N(BE60)),$F60*N(BE60)*avg_hrs)</f>
        <v>0</v>
      </c>
      <c r="EY60" s="232">
        <f>IF(OR($C60="Non-Labour",$C60="Labour-related"),IF(Inputs!$GT60=$F$1,Inputs!EY60,$F60*N(BF60)),$F60*N(BF60)*avg_hrs)</f>
        <v>0</v>
      </c>
      <c r="EZ60" s="232">
        <f>IF(OR($C60="Non-Labour",$C60="Labour-related"),IF(Inputs!$GT60=$F$1,Inputs!EZ60,$F60*N(BG60)),$F60*N(BG60)*avg_hrs)</f>
        <v>0</v>
      </c>
      <c r="FA60" s="232">
        <f>IF(OR($C60="Non-Labour",$C60="Labour-related"),IF(Inputs!$GT60=$F$1,Inputs!FA60,$F60*N(BH60)),$F60*N(BH60)*avg_hrs)</f>
        <v>0</v>
      </c>
      <c r="FB60" s="232">
        <f>IF(OR($C60="Non-Labour",$C60="Labour-related"),IF(Inputs!$GT60=$F$1,Inputs!FB60,$F60*N(BI60)),$F60*N(BI60)*avg_hrs)</f>
        <v>0</v>
      </c>
      <c r="FC60" s="232">
        <f>IF(OR($C60="Non-Labour",$C60="Labour-related"),IF(Inputs!$GT60=$F$1,Inputs!FC60,$F60*N(BJ60)),$F60*N(BJ60)*avg_hrs)</f>
        <v>0</v>
      </c>
      <c r="FD60" s="232">
        <f>IF(OR($C60="Non-Labour",$C60="Labour-related"),IF(Inputs!$GT60=$F$1,Inputs!FD60,$F60*N(BK60)),$F60*N(BK60)*avg_hrs)</f>
        <v>0</v>
      </c>
      <c r="FE60" s="232">
        <f>IF(OR($C60="Non-Labour",$C60="Labour-related"),IF(Inputs!$GT60=$F$1,Inputs!FE60,$F60*N(BL60)),$F60*N(BL60)*avg_hrs)</f>
        <v>0</v>
      </c>
      <c r="FF60" s="232">
        <f>IF(OR($C60="Non-Labour",$C60="Labour-related"),IF(Inputs!$GT60=$F$1,Inputs!FF60,$F60*N(BM60)),$F60*N(BM60)*avg_hrs)</f>
        <v>0</v>
      </c>
      <c r="FG60" s="232">
        <f>IF(OR($C60="Non-Labour",$C60="Labour-related"),IF(Inputs!$GT60=$F$1,Inputs!FG60,$F60*N(BN60)),$F60*N(BN60)*avg_hrs)</f>
        <v>0</v>
      </c>
      <c r="FH60" s="232">
        <f>IF(OR($C60="Non-Labour",$C60="Labour-related"),IF(Inputs!$GT60=$F$1,Inputs!FH60,$F60*N(BO60)),$F60*N(BO60)*avg_hrs)</f>
        <v>0</v>
      </c>
      <c r="FI60" s="232">
        <f>IF(OR($C60="Non-Labour",$C60="Labour-related"),IF(Inputs!$GT60=$F$1,Inputs!FI60,$F60*N(BP60)),$F60*N(BP60)*avg_hrs)</f>
        <v>0</v>
      </c>
      <c r="FJ60" s="232">
        <f>IF(OR($C60="Non-Labour",$C60="Labour-related"),IF(Inputs!$GT60=$F$1,Inputs!FJ60,$F60*N(BQ60)),$F60*N(BQ60)*avg_hrs)</f>
        <v>0</v>
      </c>
      <c r="FK60" s="232">
        <f>IF(OR($C60="Non-Labour",$C60="Labour-related"),IF(Inputs!$GT60=$F$1,Inputs!FK60,$F60*N(BR60)),$F60*N(BR60)*avg_hrs)</f>
        <v>0</v>
      </c>
      <c r="FL60" s="232">
        <f>IF(OR($C60="Non-Labour",$C60="Labour-related"),IF(Inputs!$GT60=$F$1,Inputs!FL60,$F60*N(BS60)),$F60*N(BS60)*avg_hrs)</f>
        <v>0</v>
      </c>
      <c r="FM60" s="232">
        <f>IF(OR($C60="Non-Labour",$C60="Labour-related"),IF(Inputs!$GT60=$F$1,Inputs!FM60,$F60*N(BT60)),$F60*N(BT60)*avg_hrs)</f>
        <v>0</v>
      </c>
      <c r="FN60" s="232">
        <f>IF(OR($C60="Non-Labour",$C60="Labour-related"),IF(Inputs!$GT60=$F$1,Inputs!FN60,$F60*N(BU60)),$F60*N(BU60)*avg_hrs)</f>
        <v>0</v>
      </c>
      <c r="FO60" s="232">
        <f>IF(OR($C60="Non-Labour",$C60="Labour-related"),IF(Inputs!$GT60=$F$1,Inputs!FO60,$F60*N(BV60)),$F60*N(BV60)*avg_hrs)</f>
        <v>0</v>
      </c>
      <c r="FP60" s="232">
        <f>IF(OR($C60="Non-Labour",$C60="Labour-related"),IF(Inputs!$GT60=$F$1,Inputs!FP60,$F60*N(BW60)),$F60*N(BW60)*avg_hrs)</f>
        <v>0</v>
      </c>
      <c r="FQ60" s="232">
        <f>IF(OR($C60="Non-Labour",$C60="Labour-related"),IF(Inputs!$GT60=$F$1,Inputs!FQ60,$F60*N(BX60)),$F60*N(BX60)*avg_hrs)</f>
        <v>0</v>
      </c>
      <c r="FR60" s="232">
        <f>IF(OR($C60="Non-Labour",$C60="Labour-related"),IF(Inputs!$GT60=$F$1,Inputs!FR60,$F60*N(BY60)),$F60*N(BY60)*avg_hrs)</f>
        <v>0</v>
      </c>
      <c r="FS60" s="232">
        <f>IF(OR($C60="Non-Labour",$C60="Labour-related"),IF(Inputs!$GT60=$F$1,Inputs!FS60,$F60*N(BZ60)),$F60*N(BZ60)*avg_hrs)</f>
        <v>0</v>
      </c>
      <c r="FT60" s="232">
        <f>IF(OR($C60="Non-Labour",$C60="Labour-related"),IF(Inputs!$GT60=$F$1,Inputs!FT60,$F60*N(CA60)),$F60*N(CA60)*avg_hrs)</f>
        <v>0</v>
      </c>
      <c r="FU60" s="232">
        <f>IF(OR($C60="Non-Labour",$C60="Labour-related"),IF(Inputs!$GT60=$F$1,Inputs!FU60,$F60*N(CB60)),$F60*N(CB60)*avg_hrs)</f>
        <v>0</v>
      </c>
      <c r="FV60" s="232">
        <f>IF(OR($C60="Non-Labour",$C60="Labour-related"),IF(Inputs!$GT60=$F$1,Inputs!FV60,$F60*N(CC60)),$F60*N(CC60)*avg_hrs)</f>
        <v>0</v>
      </c>
      <c r="FW60" s="232">
        <f>IF(OR($C60="Non-Labour",$C60="Labour-related"),IF(Inputs!$GT60=$F$1,Inputs!FW60,$F60*N(CD60)),$F60*N(CD60)*avg_hrs)</f>
        <v>0</v>
      </c>
      <c r="FX60" s="232">
        <f>IF(OR($C60="Non-Labour",$C60="Labour-related"),IF(Inputs!$GT60=$F$1,Inputs!FX60,$F60*N(CE60)),$F60*N(CE60)*avg_hrs)</f>
        <v>0</v>
      </c>
      <c r="FY60" s="232">
        <f>IF(OR($C60="Non-Labour",$C60="Labour-related"),IF(Inputs!$GT60=$F$1,Inputs!FY60,$F60*N(CF60)),$F60*N(CF60)*avg_hrs)</f>
        <v>0</v>
      </c>
      <c r="FZ60" s="232">
        <f>IF(OR($C60="Non-Labour",$C60="Labour-related"),IF(Inputs!$GT60=$F$1,Inputs!FZ60,$F60*N(CG60)),$F60*N(CG60)*avg_hrs)</f>
        <v>0</v>
      </c>
      <c r="GA60" s="232">
        <f>IF(OR($C60="Non-Labour",$C60="Labour-related"),IF(Inputs!$GT60=$F$1,Inputs!GA60,$F60*N(CH60)),$F60*N(CH60)*avg_hrs)</f>
        <v>0</v>
      </c>
      <c r="GB60" s="232">
        <f>IF(OR($C60="Non-Labour",$C60="Labour-related"),IF(Inputs!$GT60=$F$1,Inputs!GB60,$F60*N(CI60)),$F60*N(CI60)*avg_hrs)</f>
        <v>0</v>
      </c>
      <c r="GC60" s="232">
        <f>IF(OR($C60="Non-Labour",$C60="Labour-related"),IF(Inputs!$GT60=$F$1,Inputs!GC60,$F60*N(CJ60)),$F60*N(CJ60)*avg_hrs)</f>
        <v>0</v>
      </c>
      <c r="GD60" s="232">
        <f>IF(OR($C60="Non-Labour",$C60="Labour-related"),IF(Inputs!$GT60=$F$1,Inputs!GD60,$F60*N(CK60)),$F60*N(CK60)*avg_hrs)</f>
        <v>0</v>
      </c>
      <c r="GE60" s="232">
        <f>IF(OR($C60="Non-Labour",$C60="Labour-related"),IF(Inputs!$GT60=$F$1,Inputs!GE60,$F60*N(CL60)),$F60*N(CL60)*avg_hrs)</f>
        <v>0</v>
      </c>
      <c r="GF60" s="232">
        <f>IF(OR($C60="Non-Labour",$C60="Labour-related"),IF(Inputs!$GT60=$F$1,Inputs!GF60,$F60*N(CM60)),$F60*N(CM60)*avg_hrs)</f>
        <v>0</v>
      </c>
      <c r="GG60" s="232">
        <f>IF(OR($C60="Non-Labour",$C60="Labour-related"),IF(Inputs!$GT60=$F$1,Inputs!GG60,$F60*N(CN60)),$F60*N(CN60)*avg_hrs)</f>
        <v>0</v>
      </c>
      <c r="GH60" s="232">
        <f>IF(OR($C60="Non-Labour",$C60="Labour-related"),IF(Inputs!$GT60=$F$1,Inputs!GH60,$F60*N(CO60)),$F60*N(CO60)*avg_hrs)</f>
        <v>0</v>
      </c>
      <c r="GI60" s="232">
        <f>IF(OR($C60="Non-Labour",$C60="Labour-related"),IF(Inputs!$GT60=$F$1,Inputs!GI60,$F60*N(CP60)),$F60*N(CP60)*avg_hrs)</f>
        <v>0</v>
      </c>
      <c r="GJ60" s="232">
        <f>IF(OR($C60="Non-Labour",$C60="Labour-related"),IF(Inputs!$GT60=$F$1,Inputs!GJ60,$F60*N(CQ60)),$F60*N(CQ60)*avg_hrs)</f>
        <v>0</v>
      </c>
      <c r="GK60" s="232">
        <f>IF(OR($C60="Non-Labour",$C60="Labour-related"),IF(Inputs!$GT60=$F$1,Inputs!GK60,$F60*N(CR60)),$F60*N(CR60)*avg_hrs)</f>
        <v>0</v>
      </c>
      <c r="GL60" s="232">
        <f>IF(OR($C60="Non-Labour",$C60="Labour-related"),IF(Inputs!$GT60=$F$1,Inputs!GL60,$F60*N(CS60)),$F60*N(CS60)*avg_hrs)</f>
        <v>0</v>
      </c>
      <c r="GM60" s="232">
        <f>IF(OR($C60="Non-Labour",$C60="Labour-related"),IF(Inputs!$GT60=$F$1,Inputs!GM60,$F60*N(CT60)),$F60*N(CT60)*avg_hrs)</f>
        <v>0</v>
      </c>
      <c r="GN60" s="232">
        <f>IF(OR($C60="Non-Labour",$C60="Labour-related"),IF(Inputs!$GT60=$F$1,Inputs!GN60,$F60*N(CU60)),$F60*N(CU60)*avg_hrs)</f>
        <v>0</v>
      </c>
      <c r="GO60" s="232">
        <f>IF(OR($C60="Non-Labour",$C60="Labour-related"),IF(Inputs!$GT60=$F$1,Inputs!GO60,$F60*N(CV60)),$F60*N(CV60)*avg_hrs)</f>
        <v>0</v>
      </c>
      <c r="GP60" s="232">
        <f>IF(OR($C60="Non-Labour",$C60="Labour-related"),IF(Inputs!$GT60=$F$1,Inputs!GP60,$F60*N(CW60)),$F60*N(CW60)*avg_hrs)</f>
        <v>0</v>
      </c>
      <c r="GQ60" s="232">
        <f>IF(OR($C60="Non-Labour",$C60="Labour-related"),IF(Inputs!$GT60=$F$1,Inputs!GQ60,$F60*N(CX60)),$F60*N(CX60)*avg_hrs)</f>
        <v>0</v>
      </c>
      <c r="GR60" s="232">
        <f>IF(OR($C60="Non-Labour",$C60="Labour-related"),IF(Inputs!$GT60=$F$1,Inputs!GR60,$F60*N(CY60)),$F60*N(CY60)*avg_hrs)</f>
        <v>0</v>
      </c>
      <c r="GT60" s="120" t="s">
        <v>207</v>
      </c>
      <c r="GU60" s="272"/>
      <c r="GV60" s="272"/>
      <c r="GW60" s="272"/>
      <c r="GX60" s="232">
        <f t="shared" si="9"/>
        <v>0</v>
      </c>
      <c r="GY60" s="232">
        <f t="shared" si="9"/>
        <v>225252.4384191955</v>
      </c>
      <c r="GZ60" s="232">
        <f t="shared" si="9"/>
        <v>128715.6790966831</v>
      </c>
      <c r="HA60" s="232">
        <f t="shared" si="11"/>
        <v>0</v>
      </c>
      <c r="HB60" s="232">
        <f t="shared" si="10"/>
        <v>0</v>
      </c>
      <c r="HC60" s="232">
        <f t="shared" si="10"/>
        <v>0</v>
      </c>
      <c r="HD60" s="232">
        <f t="shared" si="10"/>
        <v>0</v>
      </c>
      <c r="HE60" s="232">
        <f t="shared" si="10"/>
        <v>0</v>
      </c>
      <c r="HF60" s="232">
        <f t="shared" si="5"/>
        <v>353968.11751587864</v>
      </c>
    </row>
    <row r="61" spans="1:214" hidden="1" x14ac:dyDescent="0.2">
      <c r="A61" s="120" t="str">
        <f>Inputs!A61</f>
        <v>Network Operations</v>
      </c>
      <c r="B61" s="120" t="str">
        <f>Inputs!B61</f>
        <v>Asset Engineer</v>
      </c>
      <c r="C61" s="120" t="str">
        <f>Inputs!C61</f>
        <v>Internal Labour</v>
      </c>
      <c r="D61" s="120" t="str">
        <f>Inputs!D61</f>
        <v>Data Management</v>
      </c>
      <c r="E61" s="120" t="str">
        <f>Inputs!E61</f>
        <v>Network Operations Officer (Control Centre)</v>
      </c>
      <c r="F61" s="259">
        <f>IF(Inputs!$GT61=$F$1,Inputs!F61,
CHOOSE(MATCH(Inputs!$GT61,'Key assumptions'!$E$117:$E$119,0),'Key assumptions'!$H$117,'Key assumptions'!$H$118,'Key assumptions'!$H$119)*Inputs!F61)</f>
        <v>232.40330948012229</v>
      </c>
      <c r="G61" s="259">
        <f>IF(Inputs!$GT61=$F$1,Inputs!G61,
CHOOSE(MATCH(Inputs!$GT61,'Key assumptions'!$E$117:$E$119,0),'Key assumptions'!$H$117,'Key assumptions'!$H$118,'Key assumptions'!$H$119)*Inputs!G61)</f>
        <v>0</v>
      </c>
      <c r="H61" s="231">
        <f>Inputs!H61</f>
        <v>0</v>
      </c>
      <c r="I61" s="231">
        <f>Inputs!I61</f>
        <v>0</v>
      </c>
      <c r="J61" s="231">
        <f>Inputs!J61</f>
        <v>0</v>
      </c>
      <c r="K61" s="231">
        <f>Inputs!K61</f>
        <v>0</v>
      </c>
      <c r="L61" s="231">
        <f>Inputs!L61</f>
        <v>0</v>
      </c>
      <c r="M61" s="231">
        <f>Inputs!M61</f>
        <v>0</v>
      </c>
      <c r="N61" s="231">
        <f>Inputs!N61</f>
        <v>0</v>
      </c>
      <c r="O61" s="231">
        <f>Inputs!O61</f>
        <v>0</v>
      </c>
      <c r="P61" s="231">
        <f>Inputs!P61</f>
        <v>0</v>
      </c>
      <c r="Q61" s="231">
        <f>Inputs!Q61</f>
        <v>0</v>
      </c>
      <c r="R61" s="231">
        <f>Inputs!R61</f>
        <v>0</v>
      </c>
      <c r="S61" s="231">
        <f>Inputs!S61</f>
        <v>0</v>
      </c>
      <c r="T61" s="231">
        <f>Inputs!T61</f>
        <v>7.6923076923076927E-2</v>
      </c>
      <c r="U61" s="231">
        <f>Inputs!U61</f>
        <v>7.6923076923076927E-2</v>
      </c>
      <c r="V61" s="231">
        <f>Inputs!V61</f>
        <v>7.6923076923076927E-2</v>
      </c>
      <c r="W61" s="231">
        <f>Inputs!W61</f>
        <v>7.6923076923076927E-2</v>
      </c>
      <c r="X61" s="231">
        <f>Inputs!X61</f>
        <v>7.6923076923076927E-2</v>
      </c>
      <c r="Y61" s="231">
        <f>Inputs!Y61</f>
        <v>7.6923076923076927E-2</v>
      </c>
      <c r="Z61" s="231">
        <f>Inputs!Z61</f>
        <v>7.6923076923076927E-2</v>
      </c>
      <c r="AA61" s="231">
        <f>Inputs!AA61</f>
        <v>7.6923076923076927E-2</v>
      </c>
      <c r="AB61" s="231">
        <f>Inputs!AB61</f>
        <v>7.6923076923076927E-2</v>
      </c>
      <c r="AC61" s="231">
        <f>Inputs!AC61</f>
        <v>7.6923076923076927E-2</v>
      </c>
      <c r="AD61" s="231">
        <f>Inputs!AD61</f>
        <v>7.6923076923076927E-2</v>
      </c>
      <c r="AE61" s="231">
        <f>Inputs!AE61</f>
        <v>7.6923076923076927E-2</v>
      </c>
      <c r="AF61" s="231">
        <f>Inputs!AF61</f>
        <v>0.92307692307692302</v>
      </c>
      <c r="AG61" s="231">
        <f>Inputs!AG61</f>
        <v>0.92307692307692302</v>
      </c>
      <c r="AH61" s="231">
        <f>Inputs!AH61</f>
        <v>0.92307692307692302</v>
      </c>
      <c r="AI61" s="231">
        <f>Inputs!AI61</f>
        <v>0.92307692307692302</v>
      </c>
      <c r="AJ61" s="231">
        <f>Inputs!AJ61</f>
        <v>0.92307692307692302</v>
      </c>
      <c r="AK61" s="231">
        <f>Inputs!AK61</f>
        <v>0.92307692307692302</v>
      </c>
      <c r="AL61" s="231">
        <f>Inputs!AL61</f>
        <v>0.92307692307692302</v>
      </c>
      <c r="AM61" s="231">
        <f>Inputs!AM61</f>
        <v>0.92307692307692302</v>
      </c>
      <c r="AN61" s="231">
        <f>Inputs!AN61</f>
        <v>0.92307692307692302</v>
      </c>
      <c r="AO61" s="231">
        <f>Inputs!AO61</f>
        <v>0.92307692307692302</v>
      </c>
      <c r="AP61" s="231">
        <f>Inputs!AP61</f>
        <v>0.92307692307692302</v>
      </c>
      <c r="AQ61" s="231">
        <f>Inputs!AQ61</f>
        <v>0.92307692307692302</v>
      </c>
      <c r="AR61" s="231">
        <f>Inputs!AR61</f>
        <v>0.84615384615384615</v>
      </c>
      <c r="AS61" s="231">
        <f>Inputs!AS61</f>
        <v>0.84615384615384615</v>
      </c>
      <c r="AT61" s="231">
        <f>Inputs!AT61</f>
        <v>0.84615384615384615</v>
      </c>
      <c r="AU61" s="231">
        <f>Inputs!AU61</f>
        <v>0.84615384615384615</v>
      </c>
      <c r="AV61" s="231">
        <f>Inputs!AV61</f>
        <v>0.84615384615384615</v>
      </c>
      <c r="AW61" s="231">
        <f>Inputs!AW61</f>
        <v>0.84615384615384615</v>
      </c>
      <c r="AX61" s="231">
        <f>Inputs!AX61</f>
        <v>0.84615384615384615</v>
      </c>
      <c r="AY61" s="231">
        <f>Inputs!AY61</f>
        <v>0.84615384615384615</v>
      </c>
      <c r="AZ61" s="231">
        <f>Inputs!AZ61</f>
        <v>0.84615384615384615</v>
      </c>
      <c r="BA61" s="231">
        <f>Inputs!BA61</f>
        <v>0.84615384615384615</v>
      </c>
      <c r="BB61" s="231">
        <f>Inputs!BB61</f>
        <v>0.84615384615384615</v>
      </c>
      <c r="BC61" s="231">
        <f>Inputs!BC61</f>
        <v>0.84615384615384615</v>
      </c>
      <c r="BD61" s="231">
        <f>Inputs!BD61</f>
        <v>0</v>
      </c>
      <c r="BE61" s="231">
        <f>Inputs!BE61</f>
        <v>0</v>
      </c>
      <c r="BF61" s="231">
        <f>Inputs!BF61</f>
        <v>0</v>
      </c>
      <c r="BG61" s="231">
        <f>Inputs!BG61</f>
        <v>0</v>
      </c>
      <c r="BH61" s="231">
        <f>Inputs!BH61</f>
        <v>0</v>
      </c>
      <c r="BI61" s="231">
        <f>Inputs!BI61</f>
        <v>0</v>
      </c>
      <c r="BJ61" s="231">
        <f>Inputs!BJ61</f>
        <v>0</v>
      </c>
      <c r="BK61" s="231">
        <f>Inputs!BK61</f>
        <v>0</v>
      </c>
      <c r="BL61" s="231">
        <f>Inputs!BL61</f>
        <v>0</v>
      </c>
      <c r="BM61" s="231">
        <f>Inputs!BM61</f>
        <v>0</v>
      </c>
      <c r="BN61" s="231">
        <f>Inputs!BN61</f>
        <v>0</v>
      </c>
      <c r="BO61" s="231">
        <f>Inputs!BO61</f>
        <v>0</v>
      </c>
      <c r="BP61" s="231">
        <f>Inputs!BP61</f>
        <v>0</v>
      </c>
      <c r="BQ61" s="231">
        <f>Inputs!BQ61</f>
        <v>0</v>
      </c>
      <c r="BR61" s="231">
        <f>Inputs!BR61</f>
        <v>0</v>
      </c>
      <c r="BS61" s="231">
        <f>Inputs!BS61</f>
        <v>0</v>
      </c>
      <c r="BT61" s="231">
        <f>Inputs!BT61</f>
        <v>0</v>
      </c>
      <c r="BU61" s="231">
        <f>Inputs!BU61</f>
        <v>0</v>
      </c>
      <c r="BV61" s="231">
        <f>Inputs!BV61</f>
        <v>0</v>
      </c>
      <c r="BW61" s="231">
        <f>Inputs!BW61</f>
        <v>0</v>
      </c>
      <c r="BX61" s="231">
        <f>Inputs!BX61</f>
        <v>0</v>
      </c>
      <c r="BY61" s="231">
        <f>Inputs!BY61</f>
        <v>0</v>
      </c>
      <c r="BZ61" s="231">
        <f>Inputs!BZ61</f>
        <v>0</v>
      </c>
      <c r="CA61" s="231">
        <f>Inputs!CA61</f>
        <v>0</v>
      </c>
      <c r="CB61" s="231">
        <f>Inputs!CB61</f>
        <v>0</v>
      </c>
      <c r="CC61" s="231">
        <f>Inputs!CC61</f>
        <v>0</v>
      </c>
      <c r="CD61" s="231">
        <f>Inputs!CD61</f>
        <v>0</v>
      </c>
      <c r="CE61" s="231">
        <f>Inputs!CE61</f>
        <v>0</v>
      </c>
      <c r="CF61" s="231">
        <f>Inputs!CF61</f>
        <v>0</v>
      </c>
      <c r="CG61" s="231">
        <f>Inputs!CG61</f>
        <v>0</v>
      </c>
      <c r="CH61" s="231">
        <f>Inputs!CH61</f>
        <v>0</v>
      </c>
      <c r="CI61" s="231">
        <f>Inputs!CI61</f>
        <v>0</v>
      </c>
      <c r="CJ61" s="231">
        <f>Inputs!CJ61</f>
        <v>0</v>
      </c>
      <c r="CK61" s="231">
        <f>Inputs!CK61</f>
        <v>0</v>
      </c>
      <c r="CL61" s="231">
        <f>Inputs!CL61</f>
        <v>0</v>
      </c>
      <c r="CM61" s="231">
        <f>Inputs!CM61</f>
        <v>0</v>
      </c>
      <c r="CN61" s="231">
        <f>Inputs!CN61</f>
        <v>0</v>
      </c>
      <c r="CO61" s="231">
        <f>Inputs!CO61</f>
        <v>0</v>
      </c>
      <c r="CP61" s="231">
        <f>Inputs!CP61</f>
        <v>0</v>
      </c>
      <c r="CQ61" s="231">
        <f>Inputs!CQ61</f>
        <v>0</v>
      </c>
      <c r="CR61" s="231">
        <f>Inputs!CR61</f>
        <v>0</v>
      </c>
      <c r="CS61" s="231">
        <f>Inputs!CS61</f>
        <v>0</v>
      </c>
      <c r="CT61" s="231">
        <f>Inputs!CT61</f>
        <v>0</v>
      </c>
      <c r="CU61" s="231">
        <f>Inputs!CU61</f>
        <v>0</v>
      </c>
      <c r="CV61" s="231">
        <f>Inputs!CV61</f>
        <v>0</v>
      </c>
      <c r="CW61" s="231">
        <f>Inputs!CW61</f>
        <v>0</v>
      </c>
      <c r="CX61" s="231">
        <f>Inputs!CX61</f>
        <v>0</v>
      </c>
      <c r="CY61" s="231">
        <f>Inputs!CY61</f>
        <v>0</v>
      </c>
      <c r="DA61" s="232">
        <f>IF(OR($C61="Non-Labour",$C61="Labour-related"),IF(Inputs!$GT61=$F$1,Inputs!DA61,$F61*N(H61)),$F61*N(H61)*avg_hrs)</f>
        <v>0</v>
      </c>
      <c r="DB61" s="232">
        <f>IF(OR($C61="Non-Labour",$C61="Labour-related"),IF(Inputs!$GT61=$F$1,Inputs!DB61,$F61*N(I61)),$F61*N(I61)*avg_hrs)</f>
        <v>0</v>
      </c>
      <c r="DC61" s="232">
        <f>IF(OR($C61="Non-Labour",$C61="Labour-related"),IF(Inputs!$GT61=$F$1,Inputs!DC61,$F61*N(J61)),$F61*N(J61)*avg_hrs)</f>
        <v>0</v>
      </c>
      <c r="DD61" s="232">
        <f>IF(OR($C61="Non-Labour",$C61="Labour-related"),IF(Inputs!$GT61=$F$1,Inputs!DD61,$F61*N(K61)),$F61*N(K61)*avg_hrs)</f>
        <v>0</v>
      </c>
      <c r="DE61" s="232">
        <f>IF(OR($C61="Non-Labour",$C61="Labour-related"),IF(Inputs!$GT61=$F$1,Inputs!DE61,$F61*N(L61)),$F61*N(L61)*avg_hrs)</f>
        <v>0</v>
      </c>
      <c r="DF61" s="232">
        <f>IF(OR($C61="Non-Labour",$C61="Labour-related"),IF(Inputs!$GT61=$F$1,Inputs!DF61,$F61*N(M61)),$F61*N(M61)*avg_hrs)</f>
        <v>0</v>
      </c>
      <c r="DG61" s="232">
        <f>IF(OR($C61="Non-Labour",$C61="Labour-related"),IF(Inputs!$GT61=$F$1,Inputs!DG61,$F61*N(N61)),$F61*N(N61)*avg_hrs)</f>
        <v>0</v>
      </c>
      <c r="DH61" s="232">
        <f>IF(OR($C61="Non-Labour",$C61="Labour-related"),IF(Inputs!$GT61=$F$1,Inputs!DH61,$F61*N(O61)),$F61*N(O61)*avg_hrs)</f>
        <v>0</v>
      </c>
      <c r="DI61" s="232">
        <f>IF(OR($C61="Non-Labour",$C61="Labour-related"),IF(Inputs!$GT61=$F$1,Inputs!DI61,$F61*N(P61)),$F61*N(P61)*avg_hrs)</f>
        <v>0</v>
      </c>
      <c r="DJ61" s="232">
        <f>IF(OR($C61="Non-Labour",$C61="Labour-related"),IF(Inputs!$GT61=$F$1,Inputs!DJ61,$F61*N(Q61)),$F61*N(Q61)*avg_hrs)</f>
        <v>0</v>
      </c>
      <c r="DK61" s="232">
        <f>IF(OR($C61="Non-Labour",$C61="Labour-related"),IF(Inputs!$GT61=$F$1,Inputs!DK61,$F61*N(R61)),$F61*N(R61)*avg_hrs)</f>
        <v>0</v>
      </c>
      <c r="DL61" s="232">
        <f>IF(OR($C61="Non-Labour",$C61="Labour-related"),IF(Inputs!$GT61=$F$1,Inputs!DL61,$F61*N(S61)),$F61*N(S61)*avg_hrs)</f>
        <v>0</v>
      </c>
      <c r="DM61" s="232">
        <f>IF(OR($C61="Non-Labour",$C61="Labour-related"),IF(Inputs!$GT61=$F$1,Inputs!DM61,$F61*N(T61)),$F61*N(T61)*avg_hrs)</f>
        <v>2681.5766478475653</v>
      </c>
      <c r="DN61" s="232">
        <f>IF(OR($C61="Non-Labour",$C61="Labour-related"),IF(Inputs!$GT61=$F$1,Inputs!DN61,$F61*N(U61)),$F61*N(U61)*avg_hrs)</f>
        <v>2681.5766478475653</v>
      </c>
      <c r="DO61" s="232">
        <f>IF(OR($C61="Non-Labour",$C61="Labour-related"),IF(Inputs!$GT61=$F$1,Inputs!DO61,$F61*N(V61)),$F61*N(V61)*avg_hrs)</f>
        <v>2681.5766478475653</v>
      </c>
      <c r="DP61" s="232">
        <f>IF(OR($C61="Non-Labour",$C61="Labour-related"),IF(Inputs!$GT61=$F$1,Inputs!DP61,$F61*N(W61)),$F61*N(W61)*avg_hrs)</f>
        <v>2681.5766478475653</v>
      </c>
      <c r="DQ61" s="232">
        <f>IF(OR($C61="Non-Labour",$C61="Labour-related"),IF(Inputs!$GT61=$F$1,Inputs!DQ61,$F61*N(X61)),$F61*N(X61)*avg_hrs)</f>
        <v>2681.5766478475653</v>
      </c>
      <c r="DR61" s="232">
        <f>IF(OR($C61="Non-Labour",$C61="Labour-related"),IF(Inputs!$GT61=$F$1,Inputs!DR61,$F61*N(Y61)),$F61*N(Y61)*avg_hrs)</f>
        <v>2681.5766478475653</v>
      </c>
      <c r="DS61" s="232">
        <f>IF(OR($C61="Non-Labour",$C61="Labour-related"),IF(Inputs!$GT61=$F$1,Inputs!DS61,$F61*N(Z61)),$F61*N(Z61)*avg_hrs)</f>
        <v>2681.5766478475653</v>
      </c>
      <c r="DT61" s="232">
        <f>IF(OR($C61="Non-Labour",$C61="Labour-related"),IF(Inputs!$GT61=$F$1,Inputs!DT61,$F61*N(AA61)),$F61*N(AA61)*avg_hrs)</f>
        <v>2681.5766478475653</v>
      </c>
      <c r="DU61" s="232">
        <f>IF(OR($C61="Non-Labour",$C61="Labour-related"),IF(Inputs!$GT61=$F$1,Inputs!DU61,$F61*N(AB61)),$F61*N(AB61)*avg_hrs)</f>
        <v>2681.5766478475653</v>
      </c>
      <c r="DV61" s="232">
        <f>IF(OR($C61="Non-Labour",$C61="Labour-related"),IF(Inputs!$GT61=$F$1,Inputs!DV61,$F61*N(AC61)),$F61*N(AC61)*avg_hrs)</f>
        <v>2681.5766478475653</v>
      </c>
      <c r="DW61" s="232">
        <f>IF(OR($C61="Non-Labour",$C61="Labour-related"),IF(Inputs!$GT61=$F$1,Inputs!DW61,$F61*N(AD61)),$F61*N(AD61)*avg_hrs)</f>
        <v>2681.5766478475653</v>
      </c>
      <c r="DX61" s="232">
        <f>IF(OR($C61="Non-Labour",$C61="Labour-related"),IF(Inputs!$GT61=$F$1,Inputs!DX61,$F61*N(AE61)),$F61*N(AE61)*avg_hrs)</f>
        <v>2681.5766478475653</v>
      </c>
      <c r="DY61" s="232">
        <f>IF(OR($C61="Non-Labour",$C61="Labour-related"),IF(Inputs!$GT61=$F$1,Inputs!DY61,$F61*N(AF61)),$F61*N(AF61)*avg_hrs)</f>
        <v>32178.919774170779</v>
      </c>
      <c r="DZ61" s="232">
        <f>IF(OR($C61="Non-Labour",$C61="Labour-related"),IF(Inputs!$GT61=$F$1,Inputs!DZ61,$F61*N(AG61)),$F61*N(AG61)*avg_hrs)</f>
        <v>32178.919774170779</v>
      </c>
      <c r="EA61" s="232">
        <f>IF(OR($C61="Non-Labour",$C61="Labour-related"),IF(Inputs!$GT61=$F$1,Inputs!EA61,$F61*N(AH61)),$F61*N(AH61)*avg_hrs)</f>
        <v>32178.919774170779</v>
      </c>
      <c r="EB61" s="232">
        <f>IF(OR($C61="Non-Labour",$C61="Labour-related"),IF(Inputs!$GT61=$F$1,Inputs!EB61,$F61*N(AI61)),$F61*N(AI61)*avg_hrs)</f>
        <v>32178.919774170779</v>
      </c>
      <c r="EC61" s="232">
        <f>IF(OR($C61="Non-Labour",$C61="Labour-related"),IF(Inputs!$GT61=$F$1,Inputs!EC61,$F61*N(AJ61)),$F61*N(AJ61)*avg_hrs)</f>
        <v>32178.919774170779</v>
      </c>
      <c r="ED61" s="232">
        <f>IF(OR($C61="Non-Labour",$C61="Labour-related"),IF(Inputs!$GT61=$F$1,Inputs!ED61,$F61*N(AK61)),$F61*N(AK61)*avg_hrs)</f>
        <v>32178.919774170779</v>
      </c>
      <c r="EE61" s="232">
        <f>IF(OR($C61="Non-Labour",$C61="Labour-related"),IF(Inputs!$GT61=$F$1,Inputs!EE61,$F61*N(AL61)),$F61*N(AL61)*avg_hrs)</f>
        <v>32178.919774170779</v>
      </c>
      <c r="EF61" s="232">
        <f>IF(OR($C61="Non-Labour",$C61="Labour-related"),IF(Inputs!$GT61=$F$1,Inputs!EF61,$F61*N(AM61)),$F61*N(AM61)*avg_hrs)</f>
        <v>32178.919774170779</v>
      </c>
      <c r="EG61" s="232">
        <f>IF(OR($C61="Non-Labour",$C61="Labour-related"),IF(Inputs!$GT61=$F$1,Inputs!EG61,$F61*N(AN61)),$F61*N(AN61)*avg_hrs)</f>
        <v>32178.919774170779</v>
      </c>
      <c r="EH61" s="232">
        <f>IF(OR($C61="Non-Labour",$C61="Labour-related"),IF(Inputs!$GT61=$F$1,Inputs!EH61,$F61*N(AO61)),$F61*N(AO61)*avg_hrs)</f>
        <v>32178.919774170779</v>
      </c>
      <c r="EI61" s="232">
        <f>IF(OR($C61="Non-Labour",$C61="Labour-related"),IF(Inputs!$GT61=$F$1,Inputs!EI61,$F61*N(AP61)),$F61*N(AP61)*avg_hrs)</f>
        <v>32178.919774170779</v>
      </c>
      <c r="EJ61" s="232">
        <f>IF(OR($C61="Non-Labour",$C61="Labour-related"),IF(Inputs!$GT61=$F$1,Inputs!EJ61,$F61*N(AQ61)),$F61*N(AQ61)*avg_hrs)</f>
        <v>32178.919774170779</v>
      </c>
      <c r="EK61" s="232">
        <f>IF(OR($C61="Non-Labour",$C61="Labour-related"),IF(Inputs!$GT61=$F$1,Inputs!EK61,$F61*N(AR61)),$F61*N(AR61)*avg_hrs)</f>
        <v>29497.343126323212</v>
      </c>
      <c r="EL61" s="232">
        <f>IF(OR($C61="Non-Labour",$C61="Labour-related"),IF(Inputs!$GT61=$F$1,Inputs!EL61,$F61*N(AS61)),$F61*N(AS61)*avg_hrs)</f>
        <v>29497.343126323212</v>
      </c>
      <c r="EM61" s="232">
        <f>IF(OR($C61="Non-Labour",$C61="Labour-related"),IF(Inputs!$GT61=$F$1,Inputs!EM61,$F61*N(AT61)),$F61*N(AT61)*avg_hrs)</f>
        <v>29497.343126323212</v>
      </c>
      <c r="EN61" s="232">
        <f>IF(OR($C61="Non-Labour",$C61="Labour-related"),IF(Inputs!$GT61=$F$1,Inputs!EN61,$F61*N(AU61)),$F61*N(AU61)*avg_hrs)</f>
        <v>29497.343126323212</v>
      </c>
      <c r="EO61" s="232">
        <f>IF(OR($C61="Non-Labour",$C61="Labour-related"),IF(Inputs!$GT61=$F$1,Inputs!EO61,$F61*N(AV61)),$F61*N(AV61)*avg_hrs)</f>
        <v>29497.343126323212</v>
      </c>
      <c r="EP61" s="232">
        <f>IF(OR($C61="Non-Labour",$C61="Labour-related"),IF(Inputs!$GT61=$F$1,Inputs!EP61,$F61*N(AW61)),$F61*N(AW61)*avg_hrs)</f>
        <v>29497.343126323212</v>
      </c>
      <c r="EQ61" s="232">
        <f>IF(OR($C61="Non-Labour",$C61="Labour-related"),IF(Inputs!$GT61=$F$1,Inputs!EQ61,$F61*N(AX61)),$F61*N(AX61)*avg_hrs)</f>
        <v>29497.343126323212</v>
      </c>
      <c r="ER61" s="232">
        <f>IF(OR($C61="Non-Labour",$C61="Labour-related"),IF(Inputs!$GT61=$F$1,Inputs!ER61,$F61*N(AY61)),$F61*N(AY61)*avg_hrs)</f>
        <v>29497.343126323212</v>
      </c>
      <c r="ES61" s="232">
        <f>IF(OR($C61="Non-Labour",$C61="Labour-related"),IF(Inputs!$GT61=$F$1,Inputs!ES61,$F61*N(AZ61)),$F61*N(AZ61)*avg_hrs)</f>
        <v>29497.343126323212</v>
      </c>
      <c r="ET61" s="232">
        <f>IF(OR($C61="Non-Labour",$C61="Labour-related"),IF(Inputs!$GT61=$F$1,Inputs!ET61,$F61*N(BA61)),$F61*N(BA61)*avg_hrs)</f>
        <v>29497.343126323212</v>
      </c>
      <c r="EU61" s="232">
        <f>IF(OR($C61="Non-Labour",$C61="Labour-related"),IF(Inputs!$GT61=$F$1,Inputs!EU61,$F61*N(BB61)),$F61*N(BB61)*avg_hrs)</f>
        <v>29497.343126323212</v>
      </c>
      <c r="EV61" s="232">
        <f>IF(OR($C61="Non-Labour",$C61="Labour-related"),IF(Inputs!$GT61=$F$1,Inputs!EV61,$F61*N(BC61)),$F61*N(BC61)*avg_hrs)</f>
        <v>29497.343126323212</v>
      </c>
      <c r="EW61" s="232">
        <f>IF(OR($C61="Non-Labour",$C61="Labour-related"),IF(Inputs!$GT61=$F$1,Inputs!EW61,$F61*N(BD61)),$F61*N(BD61)*avg_hrs)</f>
        <v>0</v>
      </c>
      <c r="EX61" s="232">
        <f>IF(OR($C61="Non-Labour",$C61="Labour-related"),IF(Inputs!$GT61=$F$1,Inputs!EX61,$F61*N(BE61)),$F61*N(BE61)*avg_hrs)</f>
        <v>0</v>
      </c>
      <c r="EY61" s="232">
        <f>IF(OR($C61="Non-Labour",$C61="Labour-related"),IF(Inputs!$GT61=$F$1,Inputs!EY61,$F61*N(BF61)),$F61*N(BF61)*avg_hrs)</f>
        <v>0</v>
      </c>
      <c r="EZ61" s="232">
        <f>IF(OR($C61="Non-Labour",$C61="Labour-related"),IF(Inputs!$GT61=$F$1,Inputs!EZ61,$F61*N(BG61)),$F61*N(BG61)*avg_hrs)</f>
        <v>0</v>
      </c>
      <c r="FA61" s="232">
        <f>IF(OR($C61="Non-Labour",$C61="Labour-related"),IF(Inputs!$GT61=$F$1,Inputs!FA61,$F61*N(BH61)),$F61*N(BH61)*avg_hrs)</f>
        <v>0</v>
      </c>
      <c r="FB61" s="232">
        <f>IF(OR($C61="Non-Labour",$C61="Labour-related"),IF(Inputs!$GT61=$F$1,Inputs!FB61,$F61*N(BI61)),$F61*N(BI61)*avg_hrs)</f>
        <v>0</v>
      </c>
      <c r="FC61" s="232">
        <f>IF(OR($C61="Non-Labour",$C61="Labour-related"),IF(Inputs!$GT61=$F$1,Inputs!FC61,$F61*N(BJ61)),$F61*N(BJ61)*avg_hrs)</f>
        <v>0</v>
      </c>
      <c r="FD61" s="232">
        <f>IF(OR($C61="Non-Labour",$C61="Labour-related"),IF(Inputs!$GT61=$F$1,Inputs!FD61,$F61*N(BK61)),$F61*N(BK61)*avg_hrs)</f>
        <v>0</v>
      </c>
      <c r="FE61" s="232">
        <f>IF(OR($C61="Non-Labour",$C61="Labour-related"),IF(Inputs!$GT61=$F$1,Inputs!FE61,$F61*N(BL61)),$F61*N(BL61)*avg_hrs)</f>
        <v>0</v>
      </c>
      <c r="FF61" s="232">
        <f>IF(OR($C61="Non-Labour",$C61="Labour-related"),IF(Inputs!$GT61=$F$1,Inputs!FF61,$F61*N(BM61)),$F61*N(BM61)*avg_hrs)</f>
        <v>0</v>
      </c>
      <c r="FG61" s="232">
        <f>IF(OR($C61="Non-Labour",$C61="Labour-related"),IF(Inputs!$GT61=$F$1,Inputs!FG61,$F61*N(BN61)),$F61*N(BN61)*avg_hrs)</f>
        <v>0</v>
      </c>
      <c r="FH61" s="232">
        <f>IF(OR($C61="Non-Labour",$C61="Labour-related"),IF(Inputs!$GT61=$F$1,Inputs!FH61,$F61*N(BO61)),$F61*N(BO61)*avg_hrs)</f>
        <v>0</v>
      </c>
      <c r="FI61" s="232">
        <f>IF(OR($C61="Non-Labour",$C61="Labour-related"),IF(Inputs!$GT61=$F$1,Inputs!FI61,$F61*N(BP61)),$F61*N(BP61)*avg_hrs)</f>
        <v>0</v>
      </c>
      <c r="FJ61" s="232">
        <f>IF(OR($C61="Non-Labour",$C61="Labour-related"),IF(Inputs!$GT61=$F$1,Inputs!FJ61,$F61*N(BQ61)),$F61*N(BQ61)*avg_hrs)</f>
        <v>0</v>
      </c>
      <c r="FK61" s="232">
        <f>IF(OR($C61="Non-Labour",$C61="Labour-related"),IF(Inputs!$GT61=$F$1,Inputs!FK61,$F61*N(BR61)),$F61*N(BR61)*avg_hrs)</f>
        <v>0</v>
      </c>
      <c r="FL61" s="232">
        <f>IF(OR($C61="Non-Labour",$C61="Labour-related"),IF(Inputs!$GT61=$F$1,Inputs!FL61,$F61*N(BS61)),$F61*N(BS61)*avg_hrs)</f>
        <v>0</v>
      </c>
      <c r="FM61" s="232">
        <f>IF(OR($C61="Non-Labour",$C61="Labour-related"),IF(Inputs!$GT61=$F$1,Inputs!FM61,$F61*N(BT61)),$F61*N(BT61)*avg_hrs)</f>
        <v>0</v>
      </c>
      <c r="FN61" s="232">
        <f>IF(OR($C61="Non-Labour",$C61="Labour-related"),IF(Inputs!$GT61=$F$1,Inputs!FN61,$F61*N(BU61)),$F61*N(BU61)*avg_hrs)</f>
        <v>0</v>
      </c>
      <c r="FO61" s="232">
        <f>IF(OR($C61="Non-Labour",$C61="Labour-related"),IF(Inputs!$GT61=$F$1,Inputs!FO61,$F61*N(BV61)),$F61*N(BV61)*avg_hrs)</f>
        <v>0</v>
      </c>
      <c r="FP61" s="232">
        <f>IF(OR($C61="Non-Labour",$C61="Labour-related"),IF(Inputs!$GT61=$F$1,Inputs!FP61,$F61*N(BW61)),$F61*N(BW61)*avg_hrs)</f>
        <v>0</v>
      </c>
      <c r="FQ61" s="232">
        <f>IF(OR($C61="Non-Labour",$C61="Labour-related"),IF(Inputs!$GT61=$F$1,Inputs!FQ61,$F61*N(BX61)),$F61*N(BX61)*avg_hrs)</f>
        <v>0</v>
      </c>
      <c r="FR61" s="232">
        <f>IF(OR($C61="Non-Labour",$C61="Labour-related"),IF(Inputs!$GT61=$F$1,Inputs!FR61,$F61*N(BY61)),$F61*N(BY61)*avg_hrs)</f>
        <v>0</v>
      </c>
      <c r="FS61" s="232">
        <f>IF(OR($C61="Non-Labour",$C61="Labour-related"),IF(Inputs!$GT61=$F$1,Inputs!FS61,$F61*N(BZ61)),$F61*N(BZ61)*avg_hrs)</f>
        <v>0</v>
      </c>
      <c r="FT61" s="232">
        <f>IF(OR($C61="Non-Labour",$C61="Labour-related"),IF(Inputs!$GT61=$F$1,Inputs!FT61,$F61*N(CA61)),$F61*N(CA61)*avg_hrs)</f>
        <v>0</v>
      </c>
      <c r="FU61" s="232">
        <f>IF(OR($C61="Non-Labour",$C61="Labour-related"),IF(Inputs!$GT61=$F$1,Inputs!FU61,$F61*N(CB61)),$F61*N(CB61)*avg_hrs)</f>
        <v>0</v>
      </c>
      <c r="FV61" s="232">
        <f>IF(OR($C61="Non-Labour",$C61="Labour-related"),IF(Inputs!$GT61=$F$1,Inputs!FV61,$F61*N(CC61)),$F61*N(CC61)*avg_hrs)</f>
        <v>0</v>
      </c>
      <c r="FW61" s="232">
        <f>IF(OR($C61="Non-Labour",$C61="Labour-related"),IF(Inputs!$GT61=$F$1,Inputs!FW61,$F61*N(CD61)),$F61*N(CD61)*avg_hrs)</f>
        <v>0</v>
      </c>
      <c r="FX61" s="232">
        <f>IF(OR($C61="Non-Labour",$C61="Labour-related"),IF(Inputs!$GT61=$F$1,Inputs!FX61,$F61*N(CE61)),$F61*N(CE61)*avg_hrs)</f>
        <v>0</v>
      </c>
      <c r="FY61" s="232">
        <f>IF(OR($C61="Non-Labour",$C61="Labour-related"),IF(Inputs!$GT61=$F$1,Inputs!FY61,$F61*N(CF61)),$F61*N(CF61)*avg_hrs)</f>
        <v>0</v>
      </c>
      <c r="FZ61" s="232">
        <f>IF(OR($C61="Non-Labour",$C61="Labour-related"),IF(Inputs!$GT61=$F$1,Inputs!FZ61,$F61*N(CG61)),$F61*N(CG61)*avg_hrs)</f>
        <v>0</v>
      </c>
      <c r="GA61" s="232">
        <f>IF(OR($C61="Non-Labour",$C61="Labour-related"),IF(Inputs!$GT61=$F$1,Inputs!GA61,$F61*N(CH61)),$F61*N(CH61)*avg_hrs)</f>
        <v>0</v>
      </c>
      <c r="GB61" s="232">
        <f>IF(OR($C61="Non-Labour",$C61="Labour-related"),IF(Inputs!$GT61=$F$1,Inputs!GB61,$F61*N(CI61)),$F61*N(CI61)*avg_hrs)</f>
        <v>0</v>
      </c>
      <c r="GC61" s="232">
        <f>IF(OR($C61="Non-Labour",$C61="Labour-related"),IF(Inputs!$GT61=$F$1,Inputs!GC61,$F61*N(CJ61)),$F61*N(CJ61)*avg_hrs)</f>
        <v>0</v>
      </c>
      <c r="GD61" s="232">
        <f>IF(OR($C61="Non-Labour",$C61="Labour-related"),IF(Inputs!$GT61=$F$1,Inputs!GD61,$F61*N(CK61)),$F61*N(CK61)*avg_hrs)</f>
        <v>0</v>
      </c>
      <c r="GE61" s="232">
        <f>IF(OR($C61="Non-Labour",$C61="Labour-related"),IF(Inputs!$GT61=$F$1,Inputs!GE61,$F61*N(CL61)),$F61*N(CL61)*avg_hrs)</f>
        <v>0</v>
      </c>
      <c r="GF61" s="232">
        <f>IF(OR($C61="Non-Labour",$C61="Labour-related"),IF(Inputs!$GT61=$F$1,Inputs!GF61,$F61*N(CM61)),$F61*N(CM61)*avg_hrs)</f>
        <v>0</v>
      </c>
      <c r="GG61" s="232">
        <f>IF(OR($C61="Non-Labour",$C61="Labour-related"),IF(Inputs!$GT61=$F$1,Inputs!GG61,$F61*N(CN61)),$F61*N(CN61)*avg_hrs)</f>
        <v>0</v>
      </c>
      <c r="GH61" s="232">
        <f>IF(OR($C61="Non-Labour",$C61="Labour-related"),IF(Inputs!$GT61=$F$1,Inputs!GH61,$F61*N(CO61)),$F61*N(CO61)*avg_hrs)</f>
        <v>0</v>
      </c>
      <c r="GI61" s="232">
        <f>IF(OR($C61="Non-Labour",$C61="Labour-related"),IF(Inputs!$GT61=$F$1,Inputs!GI61,$F61*N(CP61)),$F61*N(CP61)*avg_hrs)</f>
        <v>0</v>
      </c>
      <c r="GJ61" s="232">
        <f>IF(OR($C61="Non-Labour",$C61="Labour-related"),IF(Inputs!$GT61=$F$1,Inputs!GJ61,$F61*N(CQ61)),$F61*N(CQ61)*avg_hrs)</f>
        <v>0</v>
      </c>
      <c r="GK61" s="232">
        <f>IF(OR($C61="Non-Labour",$C61="Labour-related"),IF(Inputs!$GT61=$F$1,Inputs!GK61,$F61*N(CR61)),$F61*N(CR61)*avg_hrs)</f>
        <v>0</v>
      </c>
      <c r="GL61" s="232">
        <f>IF(OR($C61="Non-Labour",$C61="Labour-related"),IF(Inputs!$GT61=$F$1,Inputs!GL61,$F61*N(CS61)),$F61*N(CS61)*avg_hrs)</f>
        <v>0</v>
      </c>
      <c r="GM61" s="232">
        <f>IF(OR($C61="Non-Labour",$C61="Labour-related"),IF(Inputs!$GT61=$F$1,Inputs!GM61,$F61*N(CT61)),$F61*N(CT61)*avg_hrs)</f>
        <v>0</v>
      </c>
      <c r="GN61" s="232">
        <f>IF(OR($C61="Non-Labour",$C61="Labour-related"),IF(Inputs!$GT61=$F$1,Inputs!GN61,$F61*N(CU61)),$F61*N(CU61)*avg_hrs)</f>
        <v>0</v>
      </c>
      <c r="GO61" s="232">
        <f>IF(OR($C61="Non-Labour",$C61="Labour-related"),IF(Inputs!$GT61=$F$1,Inputs!GO61,$F61*N(CV61)),$F61*N(CV61)*avg_hrs)</f>
        <v>0</v>
      </c>
      <c r="GP61" s="232">
        <f>IF(OR($C61="Non-Labour",$C61="Labour-related"),IF(Inputs!$GT61=$F$1,Inputs!GP61,$F61*N(CW61)),$F61*N(CW61)*avg_hrs)</f>
        <v>0</v>
      </c>
      <c r="GQ61" s="232">
        <f>IF(OR($C61="Non-Labour",$C61="Labour-related"),IF(Inputs!$GT61=$F$1,Inputs!GQ61,$F61*N(CX61)),$F61*N(CX61)*avg_hrs)</f>
        <v>0</v>
      </c>
      <c r="GR61" s="232">
        <f>IF(OR($C61="Non-Labour",$C61="Labour-related"),IF(Inputs!$GT61=$F$1,Inputs!GR61,$F61*N(CY61)),$F61*N(CY61)*avg_hrs)</f>
        <v>0</v>
      </c>
      <c r="GT61" s="120" t="s">
        <v>207</v>
      </c>
      <c r="GU61" s="272"/>
      <c r="GV61" s="272"/>
      <c r="GW61" s="272"/>
      <c r="GX61" s="232">
        <f t="shared" si="9"/>
        <v>0</v>
      </c>
      <c r="GY61" s="232">
        <f t="shared" si="9"/>
        <v>32178.919774170776</v>
      </c>
      <c r="GZ61" s="232">
        <f t="shared" si="9"/>
        <v>386147.03729004943</v>
      </c>
      <c r="HA61" s="232">
        <f t="shared" si="11"/>
        <v>353968.11751587852</v>
      </c>
      <c r="HB61" s="232">
        <f t="shared" si="10"/>
        <v>0</v>
      </c>
      <c r="HC61" s="232">
        <f t="shared" si="10"/>
        <v>0</v>
      </c>
      <c r="HD61" s="232">
        <f t="shared" si="10"/>
        <v>0</v>
      </c>
      <c r="HE61" s="232">
        <f t="shared" si="10"/>
        <v>0</v>
      </c>
      <c r="HF61" s="232">
        <f t="shared" si="5"/>
        <v>772294.07458009874</v>
      </c>
    </row>
    <row r="62" spans="1:214" hidden="1" x14ac:dyDescent="0.2">
      <c r="A62" s="120" t="str">
        <f>Inputs!A62</f>
        <v>Network Operations</v>
      </c>
      <c r="B62" s="120" t="str">
        <f>Inputs!B62</f>
        <v>Engineer</v>
      </c>
      <c r="C62" s="120" t="str">
        <f>Inputs!C62</f>
        <v>Internal Labour</v>
      </c>
      <c r="D62" s="120" t="str">
        <f>Inputs!D62</f>
        <v>Operational Document Management System</v>
      </c>
      <c r="E62" s="120" t="str">
        <f>Inputs!E62</f>
        <v>SCADA Officer (Nwk Operations Tech)</v>
      </c>
      <c r="F62" s="259">
        <f>IF(Inputs!$GT62=$F$1,Inputs!F62,
CHOOSE(MATCH(Inputs!$GT62,'Key assumptions'!$E$117:$E$119,0),'Key assumptions'!$H$117,'Key assumptions'!$H$118,'Key assumptions'!$H$119)*Inputs!F62)</f>
        <v>195.6201907033639</v>
      </c>
      <c r="G62" s="259">
        <f>IF(Inputs!$GT62=$F$1,Inputs!G62,
CHOOSE(MATCH(Inputs!$GT62,'Key assumptions'!$E$117:$E$119,0),'Key assumptions'!$H$117,'Key assumptions'!$H$118,'Key assumptions'!$H$119)*Inputs!G62)</f>
        <v>0</v>
      </c>
      <c r="H62" s="231">
        <f>Inputs!H62</f>
        <v>0</v>
      </c>
      <c r="I62" s="231">
        <f>Inputs!I62</f>
        <v>0</v>
      </c>
      <c r="J62" s="231">
        <f>Inputs!J62</f>
        <v>0</v>
      </c>
      <c r="K62" s="231">
        <f>Inputs!K62</f>
        <v>0</v>
      </c>
      <c r="L62" s="231">
        <f>Inputs!L62</f>
        <v>0</v>
      </c>
      <c r="M62" s="231">
        <f>Inputs!M62</f>
        <v>0</v>
      </c>
      <c r="N62" s="231">
        <f>Inputs!N62</f>
        <v>0</v>
      </c>
      <c r="O62" s="231">
        <f>Inputs!O62</f>
        <v>0</v>
      </c>
      <c r="P62" s="231">
        <f>Inputs!P62</f>
        <v>0</v>
      </c>
      <c r="Q62" s="231">
        <f>Inputs!Q62</f>
        <v>0</v>
      </c>
      <c r="R62" s="231">
        <f>Inputs!R62</f>
        <v>0</v>
      </c>
      <c r="S62" s="231">
        <f>Inputs!S62</f>
        <v>0</v>
      </c>
      <c r="T62" s="231">
        <f>Inputs!T62</f>
        <v>0</v>
      </c>
      <c r="U62" s="231">
        <f>Inputs!U62</f>
        <v>0</v>
      </c>
      <c r="V62" s="231">
        <f>Inputs!V62</f>
        <v>0</v>
      </c>
      <c r="W62" s="231">
        <f>Inputs!W62</f>
        <v>0</v>
      </c>
      <c r="X62" s="231">
        <f>Inputs!X62</f>
        <v>0</v>
      </c>
      <c r="Y62" s="231">
        <f>Inputs!Y62</f>
        <v>0</v>
      </c>
      <c r="Z62" s="231">
        <f>Inputs!Z62</f>
        <v>0</v>
      </c>
      <c r="AA62" s="231">
        <f>Inputs!AA62</f>
        <v>0</v>
      </c>
      <c r="AB62" s="231">
        <f>Inputs!AB62</f>
        <v>0</v>
      </c>
      <c r="AC62" s="231">
        <f>Inputs!AC62</f>
        <v>0</v>
      </c>
      <c r="AD62" s="231">
        <f>Inputs!AD62</f>
        <v>0</v>
      </c>
      <c r="AE62" s="231">
        <f>Inputs!AE62</f>
        <v>0</v>
      </c>
      <c r="AF62" s="231">
        <f>Inputs!AF62</f>
        <v>0.76923076923076927</v>
      </c>
      <c r="AG62" s="231">
        <f>Inputs!AG62</f>
        <v>0.76923076923076927</v>
      </c>
      <c r="AH62" s="231">
        <f>Inputs!AH62</f>
        <v>0.76923076923076927</v>
      </c>
      <c r="AI62" s="231">
        <f>Inputs!AI62</f>
        <v>0.76923076923076927</v>
      </c>
      <c r="AJ62" s="231">
        <f>Inputs!AJ62</f>
        <v>0.76923076923076927</v>
      </c>
      <c r="AK62" s="231">
        <f>Inputs!AK62</f>
        <v>0.76923076923076927</v>
      </c>
      <c r="AL62" s="231">
        <f>Inputs!AL62</f>
        <v>0.76923076923076927</v>
      </c>
      <c r="AM62" s="231">
        <f>Inputs!AM62</f>
        <v>0.76923076923076927</v>
      </c>
      <c r="AN62" s="231">
        <f>Inputs!AN62</f>
        <v>0.76923076923076927</v>
      </c>
      <c r="AO62" s="231">
        <f>Inputs!AO62</f>
        <v>0.76923076923076927</v>
      </c>
      <c r="AP62" s="231">
        <f>Inputs!AP62</f>
        <v>0.76923076923076927</v>
      </c>
      <c r="AQ62" s="231">
        <f>Inputs!AQ62</f>
        <v>0.76923076923076927</v>
      </c>
      <c r="AR62" s="231">
        <f>Inputs!AR62</f>
        <v>7.6923076923076913E-2</v>
      </c>
      <c r="AS62" s="231">
        <f>Inputs!AS62</f>
        <v>7.6923076923076913E-2</v>
      </c>
      <c r="AT62" s="231">
        <f>Inputs!AT62</f>
        <v>7.6923076923076913E-2</v>
      </c>
      <c r="AU62" s="231">
        <f>Inputs!AU62</f>
        <v>7.6923076923076913E-2</v>
      </c>
      <c r="AV62" s="231">
        <f>Inputs!AV62</f>
        <v>7.6923076923076913E-2</v>
      </c>
      <c r="AW62" s="231">
        <f>Inputs!AW62</f>
        <v>7.6923076923076913E-2</v>
      </c>
      <c r="AX62" s="231">
        <f>Inputs!AX62</f>
        <v>7.6923076923076913E-2</v>
      </c>
      <c r="AY62" s="231">
        <f>Inputs!AY62</f>
        <v>7.6923076923076913E-2</v>
      </c>
      <c r="AZ62" s="231">
        <f>Inputs!AZ62</f>
        <v>7.6923076923076913E-2</v>
      </c>
      <c r="BA62" s="231">
        <f>Inputs!BA62</f>
        <v>7.6923076923076913E-2</v>
      </c>
      <c r="BB62" s="231">
        <f>Inputs!BB62</f>
        <v>7.6923076923076913E-2</v>
      </c>
      <c r="BC62" s="231">
        <f>Inputs!BC62</f>
        <v>7.6923076923076913E-2</v>
      </c>
      <c r="BD62" s="231">
        <f>Inputs!BD62</f>
        <v>0</v>
      </c>
      <c r="BE62" s="231">
        <f>Inputs!BE62</f>
        <v>0</v>
      </c>
      <c r="BF62" s="231">
        <f>Inputs!BF62</f>
        <v>0</v>
      </c>
      <c r="BG62" s="231">
        <f>Inputs!BG62</f>
        <v>0</v>
      </c>
      <c r="BH62" s="231">
        <f>Inputs!BH62</f>
        <v>0</v>
      </c>
      <c r="BI62" s="231">
        <f>Inputs!BI62</f>
        <v>0</v>
      </c>
      <c r="BJ62" s="231">
        <f>Inputs!BJ62</f>
        <v>0</v>
      </c>
      <c r="BK62" s="231">
        <f>Inputs!BK62</f>
        <v>0</v>
      </c>
      <c r="BL62" s="231">
        <f>Inputs!BL62</f>
        <v>0</v>
      </c>
      <c r="BM62" s="231">
        <f>Inputs!BM62</f>
        <v>0</v>
      </c>
      <c r="BN62" s="231">
        <f>Inputs!BN62</f>
        <v>0</v>
      </c>
      <c r="BO62" s="231">
        <f>Inputs!BO62</f>
        <v>0</v>
      </c>
      <c r="BP62" s="231">
        <f>Inputs!BP62</f>
        <v>0</v>
      </c>
      <c r="BQ62" s="231">
        <f>Inputs!BQ62</f>
        <v>0</v>
      </c>
      <c r="BR62" s="231">
        <f>Inputs!BR62</f>
        <v>0</v>
      </c>
      <c r="BS62" s="231">
        <f>Inputs!BS62</f>
        <v>0</v>
      </c>
      <c r="BT62" s="231">
        <f>Inputs!BT62</f>
        <v>0</v>
      </c>
      <c r="BU62" s="231">
        <f>Inputs!BU62</f>
        <v>0</v>
      </c>
      <c r="BV62" s="231">
        <f>Inputs!BV62</f>
        <v>0</v>
      </c>
      <c r="BW62" s="231">
        <f>Inputs!BW62</f>
        <v>0</v>
      </c>
      <c r="BX62" s="231">
        <f>Inputs!BX62</f>
        <v>0</v>
      </c>
      <c r="BY62" s="231">
        <f>Inputs!BY62</f>
        <v>0</v>
      </c>
      <c r="BZ62" s="231">
        <f>Inputs!BZ62</f>
        <v>0</v>
      </c>
      <c r="CA62" s="231">
        <f>Inputs!CA62</f>
        <v>0</v>
      </c>
      <c r="CB62" s="231">
        <f>Inputs!CB62</f>
        <v>0</v>
      </c>
      <c r="CC62" s="231">
        <f>Inputs!CC62</f>
        <v>0</v>
      </c>
      <c r="CD62" s="231">
        <f>Inputs!CD62</f>
        <v>0</v>
      </c>
      <c r="CE62" s="231">
        <f>Inputs!CE62</f>
        <v>0</v>
      </c>
      <c r="CF62" s="231">
        <f>Inputs!CF62</f>
        <v>0</v>
      </c>
      <c r="CG62" s="231">
        <f>Inputs!CG62</f>
        <v>0</v>
      </c>
      <c r="CH62" s="231">
        <f>Inputs!CH62</f>
        <v>0</v>
      </c>
      <c r="CI62" s="231">
        <f>Inputs!CI62</f>
        <v>0</v>
      </c>
      <c r="CJ62" s="231">
        <f>Inputs!CJ62</f>
        <v>0</v>
      </c>
      <c r="CK62" s="231">
        <f>Inputs!CK62</f>
        <v>0</v>
      </c>
      <c r="CL62" s="231">
        <f>Inputs!CL62</f>
        <v>0</v>
      </c>
      <c r="CM62" s="231">
        <f>Inputs!CM62</f>
        <v>0</v>
      </c>
      <c r="CN62" s="231">
        <f>Inputs!CN62</f>
        <v>0</v>
      </c>
      <c r="CO62" s="231">
        <f>Inputs!CO62</f>
        <v>0</v>
      </c>
      <c r="CP62" s="231">
        <f>Inputs!CP62</f>
        <v>0</v>
      </c>
      <c r="CQ62" s="231">
        <f>Inputs!CQ62</f>
        <v>0</v>
      </c>
      <c r="CR62" s="231">
        <f>Inputs!CR62</f>
        <v>0</v>
      </c>
      <c r="CS62" s="231">
        <f>Inputs!CS62</f>
        <v>0</v>
      </c>
      <c r="CT62" s="231">
        <f>Inputs!CT62</f>
        <v>0</v>
      </c>
      <c r="CU62" s="231">
        <f>Inputs!CU62</f>
        <v>0</v>
      </c>
      <c r="CV62" s="231">
        <f>Inputs!CV62</f>
        <v>0</v>
      </c>
      <c r="CW62" s="231">
        <f>Inputs!CW62</f>
        <v>0</v>
      </c>
      <c r="CX62" s="231">
        <f>Inputs!CX62</f>
        <v>0</v>
      </c>
      <c r="CY62" s="231">
        <f>Inputs!CY62</f>
        <v>0</v>
      </c>
      <c r="DA62" s="232">
        <f>IF(OR($C62="Non-Labour",$C62="Labour-related"),IF(Inputs!$GT62=$F$1,Inputs!DA62,$F62*N(H62)),$F62*N(H62)*avg_hrs)</f>
        <v>0</v>
      </c>
      <c r="DB62" s="232">
        <f>IF(OR($C62="Non-Labour",$C62="Labour-related"),IF(Inputs!$GT62=$F$1,Inputs!DB62,$F62*N(I62)),$F62*N(I62)*avg_hrs)</f>
        <v>0</v>
      </c>
      <c r="DC62" s="232">
        <f>IF(OR($C62="Non-Labour",$C62="Labour-related"),IF(Inputs!$GT62=$F$1,Inputs!DC62,$F62*N(J62)),$F62*N(J62)*avg_hrs)</f>
        <v>0</v>
      </c>
      <c r="DD62" s="232">
        <f>IF(OR($C62="Non-Labour",$C62="Labour-related"),IF(Inputs!$GT62=$F$1,Inputs!DD62,$F62*N(K62)),$F62*N(K62)*avg_hrs)</f>
        <v>0</v>
      </c>
      <c r="DE62" s="232">
        <f>IF(OR($C62="Non-Labour",$C62="Labour-related"),IF(Inputs!$GT62=$F$1,Inputs!DE62,$F62*N(L62)),$F62*N(L62)*avg_hrs)</f>
        <v>0</v>
      </c>
      <c r="DF62" s="232">
        <f>IF(OR($C62="Non-Labour",$C62="Labour-related"),IF(Inputs!$GT62=$F$1,Inputs!DF62,$F62*N(M62)),$F62*N(M62)*avg_hrs)</f>
        <v>0</v>
      </c>
      <c r="DG62" s="232">
        <f>IF(OR($C62="Non-Labour",$C62="Labour-related"),IF(Inputs!$GT62=$F$1,Inputs!DG62,$F62*N(N62)),$F62*N(N62)*avg_hrs)</f>
        <v>0</v>
      </c>
      <c r="DH62" s="232">
        <f>IF(OR($C62="Non-Labour",$C62="Labour-related"),IF(Inputs!$GT62=$F$1,Inputs!DH62,$F62*N(O62)),$F62*N(O62)*avg_hrs)</f>
        <v>0</v>
      </c>
      <c r="DI62" s="232">
        <f>IF(OR($C62="Non-Labour",$C62="Labour-related"),IF(Inputs!$GT62=$F$1,Inputs!DI62,$F62*N(P62)),$F62*N(P62)*avg_hrs)</f>
        <v>0</v>
      </c>
      <c r="DJ62" s="232">
        <f>IF(OR($C62="Non-Labour",$C62="Labour-related"),IF(Inputs!$GT62=$F$1,Inputs!DJ62,$F62*N(Q62)),$F62*N(Q62)*avg_hrs)</f>
        <v>0</v>
      </c>
      <c r="DK62" s="232">
        <f>IF(OR($C62="Non-Labour",$C62="Labour-related"),IF(Inputs!$GT62=$F$1,Inputs!DK62,$F62*N(R62)),$F62*N(R62)*avg_hrs)</f>
        <v>0</v>
      </c>
      <c r="DL62" s="232">
        <f>IF(OR($C62="Non-Labour",$C62="Labour-related"),IF(Inputs!$GT62=$F$1,Inputs!DL62,$F62*N(S62)),$F62*N(S62)*avg_hrs)</f>
        <v>0</v>
      </c>
      <c r="DM62" s="232">
        <f>IF(OR($C62="Non-Labour",$C62="Labour-related"),IF(Inputs!$GT62=$F$1,Inputs!DM62,$F62*N(T62)),$F62*N(T62)*avg_hrs)</f>
        <v>0</v>
      </c>
      <c r="DN62" s="232">
        <f>IF(OR($C62="Non-Labour",$C62="Labour-related"),IF(Inputs!$GT62=$F$1,Inputs!DN62,$F62*N(U62)),$F62*N(U62)*avg_hrs)</f>
        <v>0</v>
      </c>
      <c r="DO62" s="232">
        <f>IF(OR($C62="Non-Labour",$C62="Labour-related"),IF(Inputs!$GT62=$F$1,Inputs!DO62,$F62*N(V62)),$F62*N(V62)*avg_hrs)</f>
        <v>0</v>
      </c>
      <c r="DP62" s="232">
        <f>IF(OR($C62="Non-Labour",$C62="Labour-related"),IF(Inputs!$GT62=$F$1,Inputs!DP62,$F62*N(W62)),$F62*N(W62)*avg_hrs)</f>
        <v>0</v>
      </c>
      <c r="DQ62" s="232">
        <f>IF(OR($C62="Non-Labour",$C62="Labour-related"),IF(Inputs!$GT62=$F$1,Inputs!DQ62,$F62*N(X62)),$F62*N(X62)*avg_hrs)</f>
        <v>0</v>
      </c>
      <c r="DR62" s="232">
        <f>IF(OR($C62="Non-Labour",$C62="Labour-related"),IF(Inputs!$GT62=$F$1,Inputs!DR62,$F62*N(Y62)),$F62*N(Y62)*avg_hrs)</f>
        <v>0</v>
      </c>
      <c r="DS62" s="232">
        <f>IF(OR($C62="Non-Labour",$C62="Labour-related"),IF(Inputs!$GT62=$F$1,Inputs!DS62,$F62*N(Z62)),$F62*N(Z62)*avg_hrs)</f>
        <v>0</v>
      </c>
      <c r="DT62" s="232">
        <f>IF(OR($C62="Non-Labour",$C62="Labour-related"),IF(Inputs!$GT62=$F$1,Inputs!DT62,$F62*N(AA62)),$F62*N(AA62)*avg_hrs)</f>
        <v>0</v>
      </c>
      <c r="DU62" s="232">
        <f>IF(OR($C62="Non-Labour",$C62="Labour-related"),IF(Inputs!$GT62=$F$1,Inputs!DU62,$F62*N(AB62)),$F62*N(AB62)*avg_hrs)</f>
        <v>0</v>
      </c>
      <c r="DV62" s="232">
        <f>IF(OR($C62="Non-Labour",$C62="Labour-related"),IF(Inputs!$GT62=$F$1,Inputs!DV62,$F62*N(AC62)),$F62*N(AC62)*avg_hrs)</f>
        <v>0</v>
      </c>
      <c r="DW62" s="232">
        <f>IF(OR($C62="Non-Labour",$C62="Labour-related"),IF(Inputs!$GT62=$F$1,Inputs!DW62,$F62*N(AD62)),$F62*N(AD62)*avg_hrs)</f>
        <v>0</v>
      </c>
      <c r="DX62" s="232">
        <f>IF(OR($C62="Non-Labour",$C62="Labour-related"),IF(Inputs!$GT62=$F$1,Inputs!DX62,$F62*N(AE62)),$F62*N(AE62)*avg_hrs)</f>
        <v>0</v>
      </c>
      <c r="DY62" s="232">
        <f>IF(OR($C62="Non-Labour",$C62="Labour-related"),IF(Inputs!$GT62=$F$1,Inputs!DY62,$F62*N(AF62)),$F62*N(AF62)*avg_hrs)</f>
        <v>22571.56046577276</v>
      </c>
      <c r="DZ62" s="232">
        <f>IF(OR($C62="Non-Labour",$C62="Labour-related"),IF(Inputs!$GT62=$F$1,Inputs!DZ62,$F62*N(AG62)),$F62*N(AG62)*avg_hrs)</f>
        <v>22571.56046577276</v>
      </c>
      <c r="EA62" s="232">
        <f>IF(OR($C62="Non-Labour",$C62="Labour-related"),IF(Inputs!$GT62=$F$1,Inputs!EA62,$F62*N(AH62)),$F62*N(AH62)*avg_hrs)</f>
        <v>22571.56046577276</v>
      </c>
      <c r="EB62" s="232">
        <f>IF(OR($C62="Non-Labour",$C62="Labour-related"),IF(Inputs!$GT62=$F$1,Inputs!EB62,$F62*N(AI62)),$F62*N(AI62)*avg_hrs)</f>
        <v>22571.56046577276</v>
      </c>
      <c r="EC62" s="232">
        <f>IF(OR($C62="Non-Labour",$C62="Labour-related"),IF(Inputs!$GT62=$F$1,Inputs!EC62,$F62*N(AJ62)),$F62*N(AJ62)*avg_hrs)</f>
        <v>22571.56046577276</v>
      </c>
      <c r="ED62" s="232">
        <f>IF(OR($C62="Non-Labour",$C62="Labour-related"),IF(Inputs!$GT62=$F$1,Inputs!ED62,$F62*N(AK62)),$F62*N(AK62)*avg_hrs)</f>
        <v>22571.56046577276</v>
      </c>
      <c r="EE62" s="232">
        <f>IF(OR($C62="Non-Labour",$C62="Labour-related"),IF(Inputs!$GT62=$F$1,Inputs!EE62,$F62*N(AL62)),$F62*N(AL62)*avg_hrs)</f>
        <v>22571.56046577276</v>
      </c>
      <c r="EF62" s="232">
        <f>IF(OR($C62="Non-Labour",$C62="Labour-related"),IF(Inputs!$GT62=$F$1,Inputs!EF62,$F62*N(AM62)),$F62*N(AM62)*avg_hrs)</f>
        <v>22571.56046577276</v>
      </c>
      <c r="EG62" s="232">
        <f>IF(OR($C62="Non-Labour",$C62="Labour-related"),IF(Inputs!$GT62=$F$1,Inputs!EG62,$F62*N(AN62)),$F62*N(AN62)*avg_hrs)</f>
        <v>22571.56046577276</v>
      </c>
      <c r="EH62" s="232">
        <f>IF(OR($C62="Non-Labour",$C62="Labour-related"),IF(Inputs!$GT62=$F$1,Inputs!EH62,$F62*N(AO62)),$F62*N(AO62)*avg_hrs)</f>
        <v>22571.56046577276</v>
      </c>
      <c r="EI62" s="232">
        <f>IF(OR($C62="Non-Labour",$C62="Labour-related"),IF(Inputs!$GT62=$F$1,Inputs!EI62,$F62*N(AP62)),$F62*N(AP62)*avg_hrs)</f>
        <v>22571.56046577276</v>
      </c>
      <c r="EJ62" s="232">
        <f>IF(OR($C62="Non-Labour",$C62="Labour-related"),IF(Inputs!$GT62=$F$1,Inputs!EJ62,$F62*N(AQ62)),$F62*N(AQ62)*avg_hrs)</f>
        <v>22571.56046577276</v>
      </c>
      <c r="EK62" s="232">
        <f>IF(OR($C62="Non-Labour",$C62="Labour-related"),IF(Inputs!$GT62=$F$1,Inputs!EK62,$F62*N(AR62)),$F62*N(AR62)*avg_hrs)</f>
        <v>2257.1560465772754</v>
      </c>
      <c r="EL62" s="232">
        <f>IF(OR($C62="Non-Labour",$C62="Labour-related"),IF(Inputs!$GT62=$F$1,Inputs!EL62,$F62*N(AS62)),$F62*N(AS62)*avg_hrs)</f>
        <v>2257.1560465772754</v>
      </c>
      <c r="EM62" s="232">
        <f>IF(OR($C62="Non-Labour",$C62="Labour-related"),IF(Inputs!$GT62=$F$1,Inputs!EM62,$F62*N(AT62)),$F62*N(AT62)*avg_hrs)</f>
        <v>2257.1560465772754</v>
      </c>
      <c r="EN62" s="232">
        <f>IF(OR($C62="Non-Labour",$C62="Labour-related"),IF(Inputs!$GT62=$F$1,Inputs!EN62,$F62*N(AU62)),$F62*N(AU62)*avg_hrs)</f>
        <v>2257.1560465772754</v>
      </c>
      <c r="EO62" s="232">
        <f>IF(OR($C62="Non-Labour",$C62="Labour-related"),IF(Inputs!$GT62=$F$1,Inputs!EO62,$F62*N(AV62)),$F62*N(AV62)*avg_hrs)</f>
        <v>2257.1560465772754</v>
      </c>
      <c r="EP62" s="232">
        <f>IF(OR($C62="Non-Labour",$C62="Labour-related"),IF(Inputs!$GT62=$F$1,Inputs!EP62,$F62*N(AW62)),$F62*N(AW62)*avg_hrs)</f>
        <v>2257.1560465772754</v>
      </c>
      <c r="EQ62" s="232">
        <f>IF(OR($C62="Non-Labour",$C62="Labour-related"),IF(Inputs!$GT62=$F$1,Inputs!EQ62,$F62*N(AX62)),$F62*N(AX62)*avg_hrs)</f>
        <v>2257.1560465772754</v>
      </c>
      <c r="ER62" s="232">
        <f>IF(OR($C62="Non-Labour",$C62="Labour-related"),IF(Inputs!$GT62=$F$1,Inputs!ER62,$F62*N(AY62)),$F62*N(AY62)*avg_hrs)</f>
        <v>2257.1560465772754</v>
      </c>
      <c r="ES62" s="232">
        <f>IF(OR($C62="Non-Labour",$C62="Labour-related"),IF(Inputs!$GT62=$F$1,Inputs!ES62,$F62*N(AZ62)),$F62*N(AZ62)*avg_hrs)</f>
        <v>2257.1560465772754</v>
      </c>
      <c r="ET62" s="232">
        <f>IF(OR($C62="Non-Labour",$C62="Labour-related"),IF(Inputs!$GT62=$F$1,Inputs!ET62,$F62*N(BA62)),$F62*N(BA62)*avg_hrs)</f>
        <v>2257.1560465772754</v>
      </c>
      <c r="EU62" s="232">
        <f>IF(OR($C62="Non-Labour",$C62="Labour-related"),IF(Inputs!$GT62=$F$1,Inputs!EU62,$F62*N(BB62)),$F62*N(BB62)*avg_hrs)</f>
        <v>2257.1560465772754</v>
      </c>
      <c r="EV62" s="232">
        <f>IF(OR($C62="Non-Labour",$C62="Labour-related"),IF(Inputs!$GT62=$F$1,Inputs!EV62,$F62*N(BC62)),$F62*N(BC62)*avg_hrs)</f>
        <v>2257.1560465772754</v>
      </c>
      <c r="EW62" s="232">
        <f>IF(OR($C62="Non-Labour",$C62="Labour-related"),IF(Inputs!$GT62=$F$1,Inputs!EW62,$F62*N(BD62)),$F62*N(BD62)*avg_hrs)</f>
        <v>0</v>
      </c>
      <c r="EX62" s="232">
        <f>IF(OR($C62="Non-Labour",$C62="Labour-related"),IF(Inputs!$GT62=$F$1,Inputs!EX62,$F62*N(BE62)),$F62*N(BE62)*avg_hrs)</f>
        <v>0</v>
      </c>
      <c r="EY62" s="232">
        <f>IF(OR($C62="Non-Labour",$C62="Labour-related"),IF(Inputs!$GT62=$F$1,Inputs!EY62,$F62*N(BF62)),$F62*N(BF62)*avg_hrs)</f>
        <v>0</v>
      </c>
      <c r="EZ62" s="232">
        <f>IF(OR($C62="Non-Labour",$C62="Labour-related"),IF(Inputs!$GT62=$F$1,Inputs!EZ62,$F62*N(BG62)),$F62*N(BG62)*avg_hrs)</f>
        <v>0</v>
      </c>
      <c r="FA62" s="232">
        <f>IF(OR($C62="Non-Labour",$C62="Labour-related"),IF(Inputs!$GT62=$F$1,Inputs!FA62,$F62*N(BH62)),$F62*N(BH62)*avg_hrs)</f>
        <v>0</v>
      </c>
      <c r="FB62" s="232">
        <f>IF(OR($C62="Non-Labour",$C62="Labour-related"),IF(Inputs!$GT62=$F$1,Inputs!FB62,$F62*N(BI62)),$F62*N(BI62)*avg_hrs)</f>
        <v>0</v>
      </c>
      <c r="FC62" s="232">
        <f>IF(OR($C62="Non-Labour",$C62="Labour-related"),IF(Inputs!$GT62=$F$1,Inputs!FC62,$F62*N(BJ62)),$F62*N(BJ62)*avg_hrs)</f>
        <v>0</v>
      </c>
      <c r="FD62" s="232">
        <f>IF(OR($C62="Non-Labour",$C62="Labour-related"),IF(Inputs!$GT62=$F$1,Inputs!FD62,$F62*N(BK62)),$F62*N(BK62)*avg_hrs)</f>
        <v>0</v>
      </c>
      <c r="FE62" s="232">
        <f>IF(OR($C62="Non-Labour",$C62="Labour-related"),IF(Inputs!$GT62=$F$1,Inputs!FE62,$F62*N(BL62)),$F62*N(BL62)*avg_hrs)</f>
        <v>0</v>
      </c>
      <c r="FF62" s="232">
        <f>IF(OR($C62="Non-Labour",$C62="Labour-related"),IF(Inputs!$GT62=$F$1,Inputs!FF62,$F62*N(BM62)),$F62*N(BM62)*avg_hrs)</f>
        <v>0</v>
      </c>
      <c r="FG62" s="232">
        <f>IF(OR($C62="Non-Labour",$C62="Labour-related"),IF(Inputs!$GT62=$F$1,Inputs!FG62,$F62*N(BN62)),$F62*N(BN62)*avg_hrs)</f>
        <v>0</v>
      </c>
      <c r="FH62" s="232">
        <f>IF(OR($C62="Non-Labour",$C62="Labour-related"),IF(Inputs!$GT62=$F$1,Inputs!FH62,$F62*N(BO62)),$F62*N(BO62)*avg_hrs)</f>
        <v>0</v>
      </c>
      <c r="FI62" s="232">
        <f>IF(OR($C62="Non-Labour",$C62="Labour-related"),IF(Inputs!$GT62=$F$1,Inputs!FI62,$F62*N(BP62)),$F62*N(BP62)*avg_hrs)</f>
        <v>0</v>
      </c>
      <c r="FJ62" s="232">
        <f>IF(OR($C62="Non-Labour",$C62="Labour-related"),IF(Inputs!$GT62=$F$1,Inputs!FJ62,$F62*N(BQ62)),$F62*N(BQ62)*avg_hrs)</f>
        <v>0</v>
      </c>
      <c r="FK62" s="232">
        <f>IF(OR($C62="Non-Labour",$C62="Labour-related"),IF(Inputs!$GT62=$F$1,Inputs!FK62,$F62*N(BR62)),$F62*N(BR62)*avg_hrs)</f>
        <v>0</v>
      </c>
      <c r="FL62" s="232">
        <f>IF(OR($C62="Non-Labour",$C62="Labour-related"),IF(Inputs!$GT62=$F$1,Inputs!FL62,$F62*N(BS62)),$F62*N(BS62)*avg_hrs)</f>
        <v>0</v>
      </c>
      <c r="FM62" s="232">
        <f>IF(OR($C62="Non-Labour",$C62="Labour-related"),IF(Inputs!$GT62=$F$1,Inputs!FM62,$F62*N(BT62)),$F62*N(BT62)*avg_hrs)</f>
        <v>0</v>
      </c>
      <c r="FN62" s="232">
        <f>IF(OR($C62="Non-Labour",$C62="Labour-related"),IF(Inputs!$GT62=$F$1,Inputs!FN62,$F62*N(BU62)),$F62*N(BU62)*avg_hrs)</f>
        <v>0</v>
      </c>
      <c r="FO62" s="232">
        <f>IF(OR($C62="Non-Labour",$C62="Labour-related"),IF(Inputs!$GT62=$F$1,Inputs!FO62,$F62*N(BV62)),$F62*N(BV62)*avg_hrs)</f>
        <v>0</v>
      </c>
      <c r="FP62" s="232">
        <f>IF(OR($C62="Non-Labour",$C62="Labour-related"),IF(Inputs!$GT62=$F$1,Inputs!FP62,$F62*N(BW62)),$F62*N(BW62)*avg_hrs)</f>
        <v>0</v>
      </c>
      <c r="FQ62" s="232">
        <f>IF(OR($C62="Non-Labour",$C62="Labour-related"),IF(Inputs!$GT62=$F$1,Inputs!FQ62,$F62*N(BX62)),$F62*N(BX62)*avg_hrs)</f>
        <v>0</v>
      </c>
      <c r="FR62" s="232">
        <f>IF(OR($C62="Non-Labour",$C62="Labour-related"),IF(Inputs!$GT62=$F$1,Inputs!FR62,$F62*N(BY62)),$F62*N(BY62)*avg_hrs)</f>
        <v>0</v>
      </c>
      <c r="FS62" s="232">
        <f>IF(OR($C62="Non-Labour",$C62="Labour-related"),IF(Inputs!$GT62=$F$1,Inputs!FS62,$F62*N(BZ62)),$F62*N(BZ62)*avg_hrs)</f>
        <v>0</v>
      </c>
      <c r="FT62" s="232">
        <f>IF(OR($C62="Non-Labour",$C62="Labour-related"),IF(Inputs!$GT62=$F$1,Inputs!FT62,$F62*N(CA62)),$F62*N(CA62)*avg_hrs)</f>
        <v>0</v>
      </c>
      <c r="FU62" s="232">
        <f>IF(OR($C62="Non-Labour",$C62="Labour-related"),IF(Inputs!$GT62=$F$1,Inputs!FU62,$F62*N(CB62)),$F62*N(CB62)*avg_hrs)</f>
        <v>0</v>
      </c>
      <c r="FV62" s="232">
        <f>IF(OR($C62="Non-Labour",$C62="Labour-related"),IF(Inputs!$GT62=$F$1,Inputs!FV62,$F62*N(CC62)),$F62*N(CC62)*avg_hrs)</f>
        <v>0</v>
      </c>
      <c r="FW62" s="232">
        <f>IF(OR($C62="Non-Labour",$C62="Labour-related"),IF(Inputs!$GT62=$F$1,Inputs!FW62,$F62*N(CD62)),$F62*N(CD62)*avg_hrs)</f>
        <v>0</v>
      </c>
      <c r="FX62" s="232">
        <f>IF(OR($C62="Non-Labour",$C62="Labour-related"),IF(Inputs!$GT62=$F$1,Inputs!FX62,$F62*N(CE62)),$F62*N(CE62)*avg_hrs)</f>
        <v>0</v>
      </c>
      <c r="FY62" s="232">
        <f>IF(OR($C62="Non-Labour",$C62="Labour-related"),IF(Inputs!$GT62=$F$1,Inputs!FY62,$F62*N(CF62)),$F62*N(CF62)*avg_hrs)</f>
        <v>0</v>
      </c>
      <c r="FZ62" s="232">
        <f>IF(OR($C62="Non-Labour",$C62="Labour-related"),IF(Inputs!$GT62=$F$1,Inputs!FZ62,$F62*N(CG62)),$F62*N(CG62)*avg_hrs)</f>
        <v>0</v>
      </c>
      <c r="GA62" s="232">
        <f>IF(OR($C62="Non-Labour",$C62="Labour-related"),IF(Inputs!$GT62=$F$1,Inputs!GA62,$F62*N(CH62)),$F62*N(CH62)*avg_hrs)</f>
        <v>0</v>
      </c>
      <c r="GB62" s="232">
        <f>IF(OR($C62="Non-Labour",$C62="Labour-related"),IF(Inputs!$GT62=$F$1,Inputs!GB62,$F62*N(CI62)),$F62*N(CI62)*avg_hrs)</f>
        <v>0</v>
      </c>
      <c r="GC62" s="232">
        <f>IF(OR($C62="Non-Labour",$C62="Labour-related"),IF(Inputs!$GT62=$F$1,Inputs!GC62,$F62*N(CJ62)),$F62*N(CJ62)*avg_hrs)</f>
        <v>0</v>
      </c>
      <c r="GD62" s="232">
        <f>IF(OR($C62="Non-Labour",$C62="Labour-related"),IF(Inputs!$GT62=$F$1,Inputs!GD62,$F62*N(CK62)),$F62*N(CK62)*avg_hrs)</f>
        <v>0</v>
      </c>
      <c r="GE62" s="232">
        <f>IF(OR($C62="Non-Labour",$C62="Labour-related"),IF(Inputs!$GT62=$F$1,Inputs!GE62,$F62*N(CL62)),$F62*N(CL62)*avg_hrs)</f>
        <v>0</v>
      </c>
      <c r="GF62" s="232">
        <f>IF(OR($C62="Non-Labour",$C62="Labour-related"),IF(Inputs!$GT62=$F$1,Inputs!GF62,$F62*N(CM62)),$F62*N(CM62)*avg_hrs)</f>
        <v>0</v>
      </c>
      <c r="GG62" s="232">
        <f>IF(OR($C62="Non-Labour",$C62="Labour-related"),IF(Inputs!$GT62=$F$1,Inputs!GG62,$F62*N(CN62)),$F62*N(CN62)*avg_hrs)</f>
        <v>0</v>
      </c>
      <c r="GH62" s="232">
        <f>IF(OR($C62="Non-Labour",$C62="Labour-related"),IF(Inputs!$GT62=$F$1,Inputs!GH62,$F62*N(CO62)),$F62*N(CO62)*avg_hrs)</f>
        <v>0</v>
      </c>
      <c r="GI62" s="232">
        <f>IF(OR($C62="Non-Labour",$C62="Labour-related"),IF(Inputs!$GT62=$F$1,Inputs!GI62,$F62*N(CP62)),$F62*N(CP62)*avg_hrs)</f>
        <v>0</v>
      </c>
      <c r="GJ62" s="232">
        <f>IF(OR($C62="Non-Labour",$C62="Labour-related"),IF(Inputs!$GT62=$F$1,Inputs!GJ62,$F62*N(CQ62)),$F62*N(CQ62)*avg_hrs)</f>
        <v>0</v>
      </c>
      <c r="GK62" s="232">
        <f>IF(OR($C62="Non-Labour",$C62="Labour-related"),IF(Inputs!$GT62=$F$1,Inputs!GK62,$F62*N(CR62)),$F62*N(CR62)*avg_hrs)</f>
        <v>0</v>
      </c>
      <c r="GL62" s="232">
        <f>IF(OR($C62="Non-Labour",$C62="Labour-related"),IF(Inputs!$GT62=$F$1,Inputs!GL62,$F62*N(CS62)),$F62*N(CS62)*avg_hrs)</f>
        <v>0</v>
      </c>
      <c r="GM62" s="232">
        <f>IF(OR($C62="Non-Labour",$C62="Labour-related"),IF(Inputs!$GT62=$F$1,Inputs!GM62,$F62*N(CT62)),$F62*N(CT62)*avg_hrs)</f>
        <v>0</v>
      </c>
      <c r="GN62" s="232">
        <f>IF(OR($C62="Non-Labour",$C62="Labour-related"),IF(Inputs!$GT62=$F$1,Inputs!GN62,$F62*N(CU62)),$F62*N(CU62)*avg_hrs)</f>
        <v>0</v>
      </c>
      <c r="GO62" s="232">
        <f>IF(OR($C62="Non-Labour",$C62="Labour-related"),IF(Inputs!$GT62=$F$1,Inputs!GO62,$F62*N(CV62)),$F62*N(CV62)*avg_hrs)</f>
        <v>0</v>
      </c>
      <c r="GP62" s="232">
        <f>IF(OR($C62="Non-Labour",$C62="Labour-related"),IF(Inputs!$GT62=$F$1,Inputs!GP62,$F62*N(CW62)),$F62*N(CW62)*avg_hrs)</f>
        <v>0</v>
      </c>
      <c r="GQ62" s="232">
        <f>IF(OR($C62="Non-Labour",$C62="Labour-related"),IF(Inputs!$GT62=$F$1,Inputs!GQ62,$F62*N(CX62)),$F62*N(CX62)*avg_hrs)</f>
        <v>0</v>
      </c>
      <c r="GR62" s="232">
        <f>IF(OR($C62="Non-Labour",$C62="Labour-related"),IF(Inputs!$GT62=$F$1,Inputs!GR62,$F62*N(CY62)),$F62*N(CY62)*avg_hrs)</f>
        <v>0</v>
      </c>
      <c r="GT62" s="120" t="s">
        <v>207</v>
      </c>
      <c r="GU62" s="272"/>
      <c r="GV62" s="272"/>
      <c r="GW62" s="272"/>
      <c r="GX62" s="232">
        <f t="shared" si="9"/>
        <v>0</v>
      </c>
      <c r="GY62" s="232">
        <f t="shared" si="9"/>
        <v>0</v>
      </c>
      <c r="GZ62" s="232">
        <f t="shared" si="9"/>
        <v>270858.72558927309</v>
      </c>
      <c r="HA62" s="232">
        <f t="shared" si="11"/>
        <v>27085.872558927298</v>
      </c>
      <c r="HB62" s="232">
        <f t="shared" si="10"/>
        <v>0</v>
      </c>
      <c r="HC62" s="232">
        <f t="shared" si="10"/>
        <v>0</v>
      </c>
      <c r="HD62" s="232">
        <f t="shared" si="10"/>
        <v>0</v>
      </c>
      <c r="HE62" s="232">
        <f t="shared" si="10"/>
        <v>0</v>
      </c>
      <c r="HF62" s="232">
        <f t="shared" si="5"/>
        <v>297944.59814820037</v>
      </c>
    </row>
    <row r="63" spans="1:214" x14ac:dyDescent="0.2">
      <c r="A63" s="120" t="str">
        <f>Inputs!A63</f>
        <v>Network Operations</v>
      </c>
      <c r="B63" s="332" t="str">
        <f>Inputs!B63</f>
        <v>c-i-c</v>
      </c>
      <c r="C63" s="120" t="str">
        <f>Inputs!C63</f>
        <v>Contracted Labour</v>
      </c>
      <c r="D63" s="120" t="str">
        <f>Inputs!D63</f>
        <v>Operational Document Management System</v>
      </c>
      <c r="E63" s="332" t="str">
        <f>Inputs!E63</f>
        <v>c-i-c</v>
      </c>
      <c r="F63" s="259">
        <f>IF(Inputs!$GT63=$F$1,Inputs!F63,
CHOOSE(MATCH(Inputs!$GT63,'Key assumptions'!$E$117:$E$119,0),'Key assumptions'!$H$117,'Key assumptions'!$H$118,'Key assumptions'!$H$119)*Inputs!F63)</f>
        <v>195.6201907033639</v>
      </c>
      <c r="G63" s="259">
        <f>IF(Inputs!$GT63=$F$1,Inputs!G63,
CHOOSE(MATCH(Inputs!$GT63,'Key assumptions'!$E$117:$E$119,0),'Key assumptions'!$H$117,'Key assumptions'!$H$118,'Key assumptions'!$H$119)*Inputs!G63)</f>
        <v>0</v>
      </c>
      <c r="H63" s="231">
        <f>Inputs!H63</f>
        <v>0</v>
      </c>
      <c r="I63" s="231">
        <f>Inputs!I63</f>
        <v>0</v>
      </c>
      <c r="J63" s="231">
        <f>Inputs!J63</f>
        <v>0</v>
      </c>
      <c r="K63" s="231">
        <f>Inputs!K63</f>
        <v>0</v>
      </c>
      <c r="L63" s="231">
        <f>Inputs!L63</f>
        <v>0</v>
      </c>
      <c r="M63" s="231">
        <f>Inputs!M63</f>
        <v>0</v>
      </c>
      <c r="N63" s="231">
        <f>Inputs!N63</f>
        <v>0</v>
      </c>
      <c r="O63" s="231">
        <f>Inputs!O63</f>
        <v>0</v>
      </c>
      <c r="P63" s="231">
        <f>Inputs!P63</f>
        <v>0</v>
      </c>
      <c r="Q63" s="231">
        <f>Inputs!Q63</f>
        <v>0</v>
      </c>
      <c r="R63" s="231">
        <f>Inputs!R63</f>
        <v>0</v>
      </c>
      <c r="S63" s="231">
        <f>Inputs!S63</f>
        <v>0</v>
      </c>
      <c r="T63" s="231">
        <f>Inputs!T63</f>
        <v>0</v>
      </c>
      <c r="U63" s="231">
        <f>Inputs!U63</f>
        <v>0</v>
      </c>
      <c r="V63" s="231">
        <f>Inputs!V63</f>
        <v>0</v>
      </c>
      <c r="W63" s="231">
        <f>Inputs!W63</f>
        <v>0</v>
      </c>
      <c r="X63" s="231">
        <f>Inputs!X63</f>
        <v>0</v>
      </c>
      <c r="Y63" s="231">
        <f>Inputs!Y63</f>
        <v>0</v>
      </c>
      <c r="Z63" s="231">
        <f>Inputs!Z63</f>
        <v>0</v>
      </c>
      <c r="AA63" s="231">
        <f>Inputs!AA63</f>
        <v>0</v>
      </c>
      <c r="AB63" s="231">
        <f>Inputs!AB63</f>
        <v>0</v>
      </c>
      <c r="AC63" s="231">
        <f>Inputs!AC63</f>
        <v>0</v>
      </c>
      <c r="AD63" s="231">
        <f>Inputs!AD63</f>
        <v>0</v>
      </c>
      <c r="AE63" s="231">
        <f>Inputs!AE63</f>
        <v>0</v>
      </c>
      <c r="AF63" s="231">
        <f>Inputs!AF63</f>
        <v>0.76923076923076927</v>
      </c>
      <c r="AG63" s="231">
        <f>Inputs!AG63</f>
        <v>0.76923076923076927</v>
      </c>
      <c r="AH63" s="231">
        <f>Inputs!AH63</f>
        <v>0.76923076923076927</v>
      </c>
      <c r="AI63" s="231">
        <f>Inputs!AI63</f>
        <v>0.76923076923076927</v>
      </c>
      <c r="AJ63" s="231">
        <f>Inputs!AJ63</f>
        <v>0.76923076923076927</v>
      </c>
      <c r="AK63" s="231">
        <f>Inputs!AK63</f>
        <v>0.76923076923076927</v>
      </c>
      <c r="AL63" s="231">
        <f>Inputs!AL63</f>
        <v>0.76923076923076927</v>
      </c>
      <c r="AM63" s="231">
        <f>Inputs!AM63</f>
        <v>0.76923076923076927</v>
      </c>
      <c r="AN63" s="231">
        <f>Inputs!AN63</f>
        <v>0.76923076923076927</v>
      </c>
      <c r="AO63" s="231">
        <f>Inputs!AO63</f>
        <v>0.76923076923076927</v>
      </c>
      <c r="AP63" s="231">
        <f>Inputs!AP63</f>
        <v>0.76923076923076927</v>
      </c>
      <c r="AQ63" s="231">
        <f>Inputs!AQ63</f>
        <v>0.76923076923076927</v>
      </c>
      <c r="AR63" s="231">
        <f>Inputs!AR63</f>
        <v>7.6923076923076913E-2</v>
      </c>
      <c r="AS63" s="231">
        <f>Inputs!AS63</f>
        <v>7.6923076923076913E-2</v>
      </c>
      <c r="AT63" s="231">
        <f>Inputs!AT63</f>
        <v>7.6923076923076913E-2</v>
      </c>
      <c r="AU63" s="231">
        <f>Inputs!AU63</f>
        <v>7.6923076923076913E-2</v>
      </c>
      <c r="AV63" s="231">
        <f>Inputs!AV63</f>
        <v>7.6923076923076913E-2</v>
      </c>
      <c r="AW63" s="231">
        <f>Inputs!AW63</f>
        <v>7.6923076923076913E-2</v>
      </c>
      <c r="AX63" s="231">
        <f>Inputs!AX63</f>
        <v>7.6923076923076913E-2</v>
      </c>
      <c r="AY63" s="231">
        <f>Inputs!AY63</f>
        <v>7.6923076923076913E-2</v>
      </c>
      <c r="AZ63" s="231">
        <f>Inputs!AZ63</f>
        <v>7.6923076923076913E-2</v>
      </c>
      <c r="BA63" s="231">
        <f>Inputs!BA63</f>
        <v>7.6923076923076913E-2</v>
      </c>
      <c r="BB63" s="231">
        <f>Inputs!BB63</f>
        <v>7.6923076923076913E-2</v>
      </c>
      <c r="BC63" s="231">
        <f>Inputs!BC63</f>
        <v>7.6923076923076913E-2</v>
      </c>
      <c r="BD63" s="231">
        <f>Inputs!BD63</f>
        <v>0</v>
      </c>
      <c r="BE63" s="231">
        <f>Inputs!BE63</f>
        <v>0</v>
      </c>
      <c r="BF63" s="231">
        <f>Inputs!BF63</f>
        <v>0</v>
      </c>
      <c r="BG63" s="231">
        <f>Inputs!BG63</f>
        <v>0</v>
      </c>
      <c r="BH63" s="231">
        <f>Inputs!BH63</f>
        <v>0</v>
      </c>
      <c r="BI63" s="231">
        <f>Inputs!BI63</f>
        <v>0</v>
      </c>
      <c r="BJ63" s="231">
        <f>Inputs!BJ63</f>
        <v>0</v>
      </c>
      <c r="BK63" s="231">
        <f>Inputs!BK63</f>
        <v>0</v>
      </c>
      <c r="BL63" s="231">
        <f>Inputs!BL63</f>
        <v>0</v>
      </c>
      <c r="BM63" s="231">
        <f>Inputs!BM63</f>
        <v>0</v>
      </c>
      <c r="BN63" s="231">
        <f>Inputs!BN63</f>
        <v>0</v>
      </c>
      <c r="BO63" s="231">
        <f>Inputs!BO63</f>
        <v>0</v>
      </c>
      <c r="BP63" s="231">
        <f>Inputs!BP63</f>
        <v>0</v>
      </c>
      <c r="BQ63" s="231">
        <f>Inputs!BQ63</f>
        <v>0</v>
      </c>
      <c r="BR63" s="231">
        <f>Inputs!BR63</f>
        <v>0</v>
      </c>
      <c r="BS63" s="231">
        <f>Inputs!BS63</f>
        <v>0</v>
      </c>
      <c r="BT63" s="231">
        <f>Inputs!BT63</f>
        <v>0</v>
      </c>
      <c r="BU63" s="231">
        <f>Inputs!BU63</f>
        <v>0</v>
      </c>
      <c r="BV63" s="231">
        <f>Inputs!BV63</f>
        <v>0</v>
      </c>
      <c r="BW63" s="231">
        <f>Inputs!BW63</f>
        <v>0</v>
      </c>
      <c r="BX63" s="231">
        <f>Inputs!BX63</f>
        <v>0</v>
      </c>
      <c r="BY63" s="231">
        <f>Inputs!BY63</f>
        <v>0</v>
      </c>
      <c r="BZ63" s="231">
        <f>Inputs!BZ63</f>
        <v>0</v>
      </c>
      <c r="CA63" s="231">
        <f>Inputs!CA63</f>
        <v>0</v>
      </c>
      <c r="CB63" s="231">
        <f>Inputs!CB63</f>
        <v>0</v>
      </c>
      <c r="CC63" s="231">
        <f>Inputs!CC63</f>
        <v>0</v>
      </c>
      <c r="CD63" s="231">
        <f>Inputs!CD63</f>
        <v>0</v>
      </c>
      <c r="CE63" s="231">
        <f>Inputs!CE63</f>
        <v>0</v>
      </c>
      <c r="CF63" s="231">
        <f>Inputs!CF63</f>
        <v>0</v>
      </c>
      <c r="CG63" s="231">
        <f>Inputs!CG63</f>
        <v>0</v>
      </c>
      <c r="CH63" s="231">
        <f>Inputs!CH63</f>
        <v>0</v>
      </c>
      <c r="CI63" s="231">
        <f>Inputs!CI63</f>
        <v>0</v>
      </c>
      <c r="CJ63" s="231">
        <f>Inputs!CJ63</f>
        <v>0</v>
      </c>
      <c r="CK63" s="231">
        <f>Inputs!CK63</f>
        <v>0</v>
      </c>
      <c r="CL63" s="231">
        <f>Inputs!CL63</f>
        <v>0</v>
      </c>
      <c r="CM63" s="231">
        <f>Inputs!CM63</f>
        <v>0</v>
      </c>
      <c r="CN63" s="231">
        <f>Inputs!CN63</f>
        <v>0</v>
      </c>
      <c r="CO63" s="231">
        <f>Inputs!CO63</f>
        <v>0</v>
      </c>
      <c r="CP63" s="231">
        <f>Inputs!CP63</f>
        <v>0</v>
      </c>
      <c r="CQ63" s="231">
        <f>Inputs!CQ63</f>
        <v>0</v>
      </c>
      <c r="CR63" s="231">
        <f>Inputs!CR63</f>
        <v>0</v>
      </c>
      <c r="CS63" s="231">
        <f>Inputs!CS63</f>
        <v>0</v>
      </c>
      <c r="CT63" s="231">
        <f>Inputs!CT63</f>
        <v>0</v>
      </c>
      <c r="CU63" s="231">
        <f>Inputs!CU63</f>
        <v>0</v>
      </c>
      <c r="CV63" s="231">
        <f>Inputs!CV63</f>
        <v>0</v>
      </c>
      <c r="CW63" s="231">
        <f>Inputs!CW63</f>
        <v>0</v>
      </c>
      <c r="CX63" s="231">
        <f>Inputs!CX63</f>
        <v>0</v>
      </c>
      <c r="CY63" s="231">
        <f>Inputs!CY63</f>
        <v>0</v>
      </c>
      <c r="DA63" s="232">
        <f>IF(OR($C63="Non-Labour",$C63="Labour-related"),IF(Inputs!$GT63=$F$1,Inputs!DA63,$F63*N(H63)),$F63*N(H63)*avg_hrs)</f>
        <v>0</v>
      </c>
      <c r="DB63" s="232">
        <f>IF(OR($C63="Non-Labour",$C63="Labour-related"),IF(Inputs!$GT63=$F$1,Inputs!DB63,$F63*N(I63)),$F63*N(I63)*avg_hrs)</f>
        <v>0</v>
      </c>
      <c r="DC63" s="232">
        <f>IF(OR($C63="Non-Labour",$C63="Labour-related"),IF(Inputs!$GT63=$F$1,Inputs!DC63,$F63*N(J63)),$F63*N(J63)*avg_hrs)</f>
        <v>0</v>
      </c>
      <c r="DD63" s="232">
        <f>IF(OR($C63="Non-Labour",$C63="Labour-related"),IF(Inputs!$GT63=$F$1,Inputs!DD63,$F63*N(K63)),$F63*N(K63)*avg_hrs)</f>
        <v>0</v>
      </c>
      <c r="DE63" s="232">
        <f>IF(OR($C63="Non-Labour",$C63="Labour-related"),IF(Inputs!$GT63=$F$1,Inputs!DE63,$F63*N(L63)),$F63*N(L63)*avg_hrs)</f>
        <v>0</v>
      </c>
      <c r="DF63" s="232">
        <f>IF(OR($C63="Non-Labour",$C63="Labour-related"),IF(Inputs!$GT63=$F$1,Inputs!DF63,$F63*N(M63)),$F63*N(M63)*avg_hrs)</f>
        <v>0</v>
      </c>
      <c r="DG63" s="232">
        <f>IF(OR($C63="Non-Labour",$C63="Labour-related"),IF(Inputs!$GT63=$F$1,Inputs!DG63,$F63*N(N63)),$F63*N(N63)*avg_hrs)</f>
        <v>0</v>
      </c>
      <c r="DH63" s="232">
        <f>IF(OR($C63="Non-Labour",$C63="Labour-related"),IF(Inputs!$GT63=$F$1,Inputs!DH63,$F63*N(O63)),$F63*N(O63)*avg_hrs)</f>
        <v>0</v>
      </c>
      <c r="DI63" s="232">
        <f>IF(OR($C63="Non-Labour",$C63="Labour-related"),IF(Inputs!$GT63=$F$1,Inputs!DI63,$F63*N(P63)),$F63*N(P63)*avg_hrs)</f>
        <v>0</v>
      </c>
      <c r="DJ63" s="232">
        <f>IF(OR($C63="Non-Labour",$C63="Labour-related"),IF(Inputs!$GT63=$F$1,Inputs!DJ63,$F63*N(Q63)),$F63*N(Q63)*avg_hrs)</f>
        <v>0</v>
      </c>
      <c r="DK63" s="232">
        <f>IF(OR($C63="Non-Labour",$C63="Labour-related"),IF(Inputs!$GT63=$F$1,Inputs!DK63,$F63*N(R63)),$F63*N(R63)*avg_hrs)</f>
        <v>0</v>
      </c>
      <c r="DL63" s="232">
        <f>IF(OR($C63="Non-Labour",$C63="Labour-related"),IF(Inputs!$GT63=$F$1,Inputs!DL63,$F63*N(S63)),$F63*N(S63)*avg_hrs)</f>
        <v>0</v>
      </c>
      <c r="DM63" s="232">
        <f>IF(OR($C63="Non-Labour",$C63="Labour-related"),IF(Inputs!$GT63=$F$1,Inputs!DM63,$F63*N(T63)),$F63*N(T63)*avg_hrs)</f>
        <v>0</v>
      </c>
      <c r="DN63" s="232">
        <f>IF(OR($C63="Non-Labour",$C63="Labour-related"),IF(Inputs!$GT63=$F$1,Inputs!DN63,$F63*N(U63)),$F63*N(U63)*avg_hrs)</f>
        <v>0</v>
      </c>
      <c r="DO63" s="232">
        <f>IF(OR($C63="Non-Labour",$C63="Labour-related"),IF(Inputs!$GT63=$F$1,Inputs!DO63,$F63*N(V63)),$F63*N(V63)*avg_hrs)</f>
        <v>0</v>
      </c>
      <c r="DP63" s="232">
        <f>IF(OR($C63="Non-Labour",$C63="Labour-related"),IF(Inputs!$GT63=$F$1,Inputs!DP63,$F63*N(W63)),$F63*N(W63)*avg_hrs)</f>
        <v>0</v>
      </c>
      <c r="DQ63" s="232">
        <f>IF(OR($C63="Non-Labour",$C63="Labour-related"),IF(Inputs!$GT63=$F$1,Inputs!DQ63,$F63*N(X63)),$F63*N(X63)*avg_hrs)</f>
        <v>0</v>
      </c>
      <c r="DR63" s="232">
        <f>IF(OR($C63="Non-Labour",$C63="Labour-related"),IF(Inputs!$GT63=$F$1,Inputs!DR63,$F63*N(Y63)),$F63*N(Y63)*avg_hrs)</f>
        <v>0</v>
      </c>
      <c r="DS63" s="232">
        <f>IF(OR($C63="Non-Labour",$C63="Labour-related"),IF(Inputs!$GT63=$F$1,Inputs!DS63,$F63*N(Z63)),$F63*N(Z63)*avg_hrs)</f>
        <v>0</v>
      </c>
      <c r="DT63" s="232">
        <f>IF(OR($C63="Non-Labour",$C63="Labour-related"),IF(Inputs!$GT63=$F$1,Inputs!DT63,$F63*N(AA63)),$F63*N(AA63)*avg_hrs)</f>
        <v>0</v>
      </c>
      <c r="DU63" s="232">
        <f>IF(OR($C63="Non-Labour",$C63="Labour-related"),IF(Inputs!$GT63=$F$1,Inputs!DU63,$F63*N(AB63)),$F63*N(AB63)*avg_hrs)</f>
        <v>0</v>
      </c>
      <c r="DV63" s="232">
        <f>IF(OR($C63="Non-Labour",$C63="Labour-related"),IF(Inputs!$GT63=$F$1,Inputs!DV63,$F63*N(AC63)),$F63*N(AC63)*avg_hrs)</f>
        <v>0</v>
      </c>
      <c r="DW63" s="232">
        <f>IF(OR($C63="Non-Labour",$C63="Labour-related"),IF(Inputs!$GT63=$F$1,Inputs!DW63,$F63*N(AD63)),$F63*N(AD63)*avg_hrs)</f>
        <v>0</v>
      </c>
      <c r="DX63" s="232">
        <f>IF(OR($C63="Non-Labour",$C63="Labour-related"),IF(Inputs!$GT63=$F$1,Inputs!DX63,$F63*N(AE63)),$F63*N(AE63)*avg_hrs)</f>
        <v>0</v>
      </c>
      <c r="DY63" s="232">
        <f>IF(OR($C63="Non-Labour",$C63="Labour-related"),IF(Inputs!$GT63=$F$1,Inputs!DY63,$F63*N(AF63)),$F63*N(AF63)*avg_hrs)</f>
        <v>22571.56046577276</v>
      </c>
      <c r="DZ63" s="232">
        <f>IF(OR($C63="Non-Labour",$C63="Labour-related"),IF(Inputs!$GT63=$F$1,Inputs!DZ63,$F63*N(AG63)),$F63*N(AG63)*avg_hrs)</f>
        <v>22571.56046577276</v>
      </c>
      <c r="EA63" s="232">
        <f>IF(OR($C63="Non-Labour",$C63="Labour-related"),IF(Inputs!$GT63=$F$1,Inputs!EA63,$F63*N(AH63)),$F63*N(AH63)*avg_hrs)</f>
        <v>22571.56046577276</v>
      </c>
      <c r="EB63" s="232">
        <f>IF(OR($C63="Non-Labour",$C63="Labour-related"),IF(Inputs!$GT63=$F$1,Inputs!EB63,$F63*N(AI63)),$F63*N(AI63)*avg_hrs)</f>
        <v>22571.56046577276</v>
      </c>
      <c r="EC63" s="232">
        <f>IF(OR($C63="Non-Labour",$C63="Labour-related"),IF(Inputs!$GT63=$F$1,Inputs!EC63,$F63*N(AJ63)),$F63*N(AJ63)*avg_hrs)</f>
        <v>22571.56046577276</v>
      </c>
      <c r="ED63" s="232">
        <f>IF(OR($C63="Non-Labour",$C63="Labour-related"),IF(Inputs!$GT63=$F$1,Inputs!ED63,$F63*N(AK63)),$F63*N(AK63)*avg_hrs)</f>
        <v>22571.56046577276</v>
      </c>
      <c r="EE63" s="232">
        <f>IF(OR($C63="Non-Labour",$C63="Labour-related"),IF(Inputs!$GT63=$F$1,Inputs!EE63,$F63*N(AL63)),$F63*N(AL63)*avg_hrs)</f>
        <v>22571.56046577276</v>
      </c>
      <c r="EF63" s="232">
        <f>IF(OR($C63="Non-Labour",$C63="Labour-related"),IF(Inputs!$GT63=$F$1,Inputs!EF63,$F63*N(AM63)),$F63*N(AM63)*avg_hrs)</f>
        <v>22571.56046577276</v>
      </c>
      <c r="EG63" s="232">
        <f>IF(OR($C63="Non-Labour",$C63="Labour-related"),IF(Inputs!$GT63=$F$1,Inputs!EG63,$F63*N(AN63)),$F63*N(AN63)*avg_hrs)</f>
        <v>22571.56046577276</v>
      </c>
      <c r="EH63" s="232">
        <f>IF(OR($C63="Non-Labour",$C63="Labour-related"),IF(Inputs!$GT63=$F$1,Inputs!EH63,$F63*N(AO63)),$F63*N(AO63)*avg_hrs)</f>
        <v>22571.56046577276</v>
      </c>
      <c r="EI63" s="232">
        <f>IF(OR($C63="Non-Labour",$C63="Labour-related"),IF(Inputs!$GT63=$F$1,Inputs!EI63,$F63*N(AP63)),$F63*N(AP63)*avg_hrs)</f>
        <v>22571.56046577276</v>
      </c>
      <c r="EJ63" s="232">
        <f>IF(OR($C63="Non-Labour",$C63="Labour-related"),IF(Inputs!$GT63=$F$1,Inputs!EJ63,$F63*N(AQ63)),$F63*N(AQ63)*avg_hrs)</f>
        <v>22571.56046577276</v>
      </c>
      <c r="EK63" s="232">
        <f>IF(OR($C63="Non-Labour",$C63="Labour-related"),IF(Inputs!$GT63=$F$1,Inputs!EK63,$F63*N(AR63)),$F63*N(AR63)*avg_hrs)</f>
        <v>2257.1560465772754</v>
      </c>
      <c r="EL63" s="232">
        <f>IF(OR($C63="Non-Labour",$C63="Labour-related"),IF(Inputs!$GT63=$F$1,Inputs!EL63,$F63*N(AS63)),$F63*N(AS63)*avg_hrs)</f>
        <v>2257.1560465772754</v>
      </c>
      <c r="EM63" s="232">
        <f>IF(OR($C63="Non-Labour",$C63="Labour-related"),IF(Inputs!$GT63=$F$1,Inputs!EM63,$F63*N(AT63)),$F63*N(AT63)*avg_hrs)</f>
        <v>2257.1560465772754</v>
      </c>
      <c r="EN63" s="232">
        <f>IF(OR($C63="Non-Labour",$C63="Labour-related"),IF(Inputs!$GT63=$F$1,Inputs!EN63,$F63*N(AU63)),$F63*N(AU63)*avg_hrs)</f>
        <v>2257.1560465772754</v>
      </c>
      <c r="EO63" s="232">
        <f>IF(OR($C63="Non-Labour",$C63="Labour-related"),IF(Inputs!$GT63=$F$1,Inputs!EO63,$F63*N(AV63)),$F63*N(AV63)*avg_hrs)</f>
        <v>2257.1560465772754</v>
      </c>
      <c r="EP63" s="232">
        <f>IF(OR($C63="Non-Labour",$C63="Labour-related"),IF(Inputs!$GT63=$F$1,Inputs!EP63,$F63*N(AW63)),$F63*N(AW63)*avg_hrs)</f>
        <v>2257.1560465772754</v>
      </c>
      <c r="EQ63" s="232">
        <f>IF(OR($C63="Non-Labour",$C63="Labour-related"),IF(Inputs!$GT63=$F$1,Inputs!EQ63,$F63*N(AX63)),$F63*N(AX63)*avg_hrs)</f>
        <v>2257.1560465772754</v>
      </c>
      <c r="ER63" s="232">
        <f>IF(OR($C63="Non-Labour",$C63="Labour-related"),IF(Inputs!$GT63=$F$1,Inputs!ER63,$F63*N(AY63)),$F63*N(AY63)*avg_hrs)</f>
        <v>2257.1560465772754</v>
      </c>
      <c r="ES63" s="232">
        <f>IF(OR($C63="Non-Labour",$C63="Labour-related"),IF(Inputs!$GT63=$F$1,Inputs!ES63,$F63*N(AZ63)),$F63*N(AZ63)*avg_hrs)</f>
        <v>2257.1560465772754</v>
      </c>
      <c r="ET63" s="232">
        <f>IF(OR($C63="Non-Labour",$C63="Labour-related"),IF(Inputs!$GT63=$F$1,Inputs!ET63,$F63*N(BA63)),$F63*N(BA63)*avg_hrs)</f>
        <v>2257.1560465772754</v>
      </c>
      <c r="EU63" s="232">
        <f>IF(OR($C63="Non-Labour",$C63="Labour-related"),IF(Inputs!$GT63=$F$1,Inputs!EU63,$F63*N(BB63)),$F63*N(BB63)*avg_hrs)</f>
        <v>2257.1560465772754</v>
      </c>
      <c r="EV63" s="232">
        <f>IF(OR($C63="Non-Labour",$C63="Labour-related"),IF(Inputs!$GT63=$F$1,Inputs!EV63,$F63*N(BC63)),$F63*N(BC63)*avg_hrs)</f>
        <v>2257.1560465772754</v>
      </c>
      <c r="EW63" s="232">
        <f>IF(OR($C63="Non-Labour",$C63="Labour-related"),IF(Inputs!$GT63=$F$1,Inputs!EW63,$F63*N(BD63)),$F63*N(BD63)*avg_hrs)</f>
        <v>0</v>
      </c>
      <c r="EX63" s="232">
        <f>IF(OR($C63="Non-Labour",$C63="Labour-related"),IF(Inputs!$GT63=$F$1,Inputs!EX63,$F63*N(BE63)),$F63*N(BE63)*avg_hrs)</f>
        <v>0</v>
      </c>
      <c r="EY63" s="232">
        <f>IF(OR($C63="Non-Labour",$C63="Labour-related"),IF(Inputs!$GT63=$F$1,Inputs!EY63,$F63*N(BF63)),$F63*N(BF63)*avg_hrs)</f>
        <v>0</v>
      </c>
      <c r="EZ63" s="232">
        <f>IF(OR($C63="Non-Labour",$C63="Labour-related"),IF(Inputs!$GT63=$F$1,Inputs!EZ63,$F63*N(BG63)),$F63*N(BG63)*avg_hrs)</f>
        <v>0</v>
      </c>
      <c r="FA63" s="232">
        <f>IF(OR($C63="Non-Labour",$C63="Labour-related"),IF(Inputs!$GT63=$F$1,Inputs!FA63,$F63*N(BH63)),$F63*N(BH63)*avg_hrs)</f>
        <v>0</v>
      </c>
      <c r="FB63" s="232">
        <f>IF(OR($C63="Non-Labour",$C63="Labour-related"),IF(Inputs!$GT63=$F$1,Inputs!FB63,$F63*N(BI63)),$F63*N(BI63)*avg_hrs)</f>
        <v>0</v>
      </c>
      <c r="FC63" s="232">
        <f>IF(OR($C63="Non-Labour",$C63="Labour-related"),IF(Inputs!$GT63=$F$1,Inputs!FC63,$F63*N(BJ63)),$F63*N(BJ63)*avg_hrs)</f>
        <v>0</v>
      </c>
      <c r="FD63" s="232">
        <f>IF(OR($C63="Non-Labour",$C63="Labour-related"),IF(Inputs!$GT63=$F$1,Inputs!FD63,$F63*N(BK63)),$F63*N(BK63)*avg_hrs)</f>
        <v>0</v>
      </c>
      <c r="FE63" s="232">
        <f>IF(OR($C63="Non-Labour",$C63="Labour-related"),IF(Inputs!$GT63=$F$1,Inputs!FE63,$F63*N(BL63)),$F63*N(BL63)*avg_hrs)</f>
        <v>0</v>
      </c>
      <c r="FF63" s="232">
        <f>IF(OR($C63="Non-Labour",$C63="Labour-related"),IF(Inputs!$GT63=$F$1,Inputs!FF63,$F63*N(BM63)),$F63*N(BM63)*avg_hrs)</f>
        <v>0</v>
      </c>
      <c r="FG63" s="232">
        <f>IF(OR($C63="Non-Labour",$C63="Labour-related"),IF(Inputs!$GT63=$F$1,Inputs!FG63,$F63*N(BN63)),$F63*N(BN63)*avg_hrs)</f>
        <v>0</v>
      </c>
      <c r="FH63" s="232">
        <f>IF(OR($C63="Non-Labour",$C63="Labour-related"),IF(Inputs!$GT63=$F$1,Inputs!FH63,$F63*N(BO63)),$F63*N(BO63)*avg_hrs)</f>
        <v>0</v>
      </c>
      <c r="FI63" s="232">
        <f>IF(OR($C63="Non-Labour",$C63="Labour-related"),IF(Inputs!$GT63=$F$1,Inputs!FI63,$F63*N(BP63)),$F63*N(BP63)*avg_hrs)</f>
        <v>0</v>
      </c>
      <c r="FJ63" s="232">
        <f>IF(OR($C63="Non-Labour",$C63="Labour-related"),IF(Inputs!$GT63=$F$1,Inputs!FJ63,$F63*N(BQ63)),$F63*N(BQ63)*avg_hrs)</f>
        <v>0</v>
      </c>
      <c r="FK63" s="232">
        <f>IF(OR($C63="Non-Labour",$C63="Labour-related"),IF(Inputs!$GT63=$F$1,Inputs!FK63,$F63*N(BR63)),$F63*N(BR63)*avg_hrs)</f>
        <v>0</v>
      </c>
      <c r="FL63" s="232">
        <f>IF(OR($C63="Non-Labour",$C63="Labour-related"),IF(Inputs!$GT63=$F$1,Inputs!FL63,$F63*N(BS63)),$F63*N(BS63)*avg_hrs)</f>
        <v>0</v>
      </c>
      <c r="FM63" s="232">
        <f>IF(OR($C63="Non-Labour",$C63="Labour-related"),IF(Inputs!$GT63=$F$1,Inputs!FM63,$F63*N(BT63)),$F63*N(BT63)*avg_hrs)</f>
        <v>0</v>
      </c>
      <c r="FN63" s="232">
        <f>IF(OR($C63="Non-Labour",$C63="Labour-related"),IF(Inputs!$GT63=$F$1,Inputs!FN63,$F63*N(BU63)),$F63*N(BU63)*avg_hrs)</f>
        <v>0</v>
      </c>
      <c r="FO63" s="232">
        <f>IF(OR($C63="Non-Labour",$C63="Labour-related"),IF(Inputs!$GT63=$F$1,Inputs!FO63,$F63*N(BV63)),$F63*N(BV63)*avg_hrs)</f>
        <v>0</v>
      </c>
      <c r="FP63" s="232">
        <f>IF(OR($C63="Non-Labour",$C63="Labour-related"),IF(Inputs!$GT63=$F$1,Inputs!FP63,$F63*N(BW63)),$F63*N(BW63)*avg_hrs)</f>
        <v>0</v>
      </c>
      <c r="FQ63" s="232">
        <f>IF(OR($C63="Non-Labour",$C63="Labour-related"),IF(Inputs!$GT63=$F$1,Inputs!FQ63,$F63*N(BX63)),$F63*N(BX63)*avg_hrs)</f>
        <v>0</v>
      </c>
      <c r="FR63" s="232">
        <f>IF(OR($C63="Non-Labour",$C63="Labour-related"),IF(Inputs!$GT63=$F$1,Inputs!FR63,$F63*N(BY63)),$F63*N(BY63)*avg_hrs)</f>
        <v>0</v>
      </c>
      <c r="FS63" s="232">
        <f>IF(OR($C63="Non-Labour",$C63="Labour-related"),IF(Inputs!$GT63=$F$1,Inputs!FS63,$F63*N(BZ63)),$F63*N(BZ63)*avg_hrs)</f>
        <v>0</v>
      </c>
      <c r="FT63" s="232">
        <f>IF(OR($C63="Non-Labour",$C63="Labour-related"),IF(Inputs!$GT63=$F$1,Inputs!FT63,$F63*N(CA63)),$F63*N(CA63)*avg_hrs)</f>
        <v>0</v>
      </c>
      <c r="FU63" s="232">
        <f>IF(OR($C63="Non-Labour",$C63="Labour-related"),IF(Inputs!$GT63=$F$1,Inputs!FU63,$F63*N(CB63)),$F63*N(CB63)*avg_hrs)</f>
        <v>0</v>
      </c>
      <c r="FV63" s="232">
        <f>IF(OR($C63="Non-Labour",$C63="Labour-related"),IF(Inputs!$GT63=$F$1,Inputs!FV63,$F63*N(CC63)),$F63*N(CC63)*avg_hrs)</f>
        <v>0</v>
      </c>
      <c r="FW63" s="232">
        <f>IF(OR($C63="Non-Labour",$C63="Labour-related"),IF(Inputs!$GT63=$F$1,Inputs!FW63,$F63*N(CD63)),$F63*N(CD63)*avg_hrs)</f>
        <v>0</v>
      </c>
      <c r="FX63" s="232">
        <f>IF(OR($C63="Non-Labour",$C63="Labour-related"),IF(Inputs!$GT63=$F$1,Inputs!FX63,$F63*N(CE63)),$F63*N(CE63)*avg_hrs)</f>
        <v>0</v>
      </c>
      <c r="FY63" s="232">
        <f>IF(OR($C63="Non-Labour",$C63="Labour-related"),IF(Inputs!$GT63=$F$1,Inputs!FY63,$F63*N(CF63)),$F63*N(CF63)*avg_hrs)</f>
        <v>0</v>
      </c>
      <c r="FZ63" s="232">
        <f>IF(OR($C63="Non-Labour",$C63="Labour-related"),IF(Inputs!$GT63=$F$1,Inputs!FZ63,$F63*N(CG63)),$F63*N(CG63)*avg_hrs)</f>
        <v>0</v>
      </c>
      <c r="GA63" s="232">
        <f>IF(OR($C63="Non-Labour",$C63="Labour-related"),IF(Inputs!$GT63=$F$1,Inputs!GA63,$F63*N(CH63)),$F63*N(CH63)*avg_hrs)</f>
        <v>0</v>
      </c>
      <c r="GB63" s="232">
        <f>IF(OR($C63="Non-Labour",$C63="Labour-related"),IF(Inputs!$GT63=$F$1,Inputs!GB63,$F63*N(CI63)),$F63*N(CI63)*avg_hrs)</f>
        <v>0</v>
      </c>
      <c r="GC63" s="232">
        <f>IF(OR($C63="Non-Labour",$C63="Labour-related"),IF(Inputs!$GT63=$F$1,Inputs!GC63,$F63*N(CJ63)),$F63*N(CJ63)*avg_hrs)</f>
        <v>0</v>
      </c>
      <c r="GD63" s="232">
        <f>IF(OR($C63="Non-Labour",$C63="Labour-related"),IF(Inputs!$GT63=$F$1,Inputs!GD63,$F63*N(CK63)),$F63*N(CK63)*avg_hrs)</f>
        <v>0</v>
      </c>
      <c r="GE63" s="232">
        <f>IF(OR($C63="Non-Labour",$C63="Labour-related"),IF(Inputs!$GT63=$F$1,Inputs!GE63,$F63*N(CL63)),$F63*N(CL63)*avg_hrs)</f>
        <v>0</v>
      </c>
      <c r="GF63" s="232">
        <f>IF(OR($C63="Non-Labour",$C63="Labour-related"),IF(Inputs!$GT63=$F$1,Inputs!GF63,$F63*N(CM63)),$F63*N(CM63)*avg_hrs)</f>
        <v>0</v>
      </c>
      <c r="GG63" s="232">
        <f>IF(OR($C63="Non-Labour",$C63="Labour-related"),IF(Inputs!$GT63=$F$1,Inputs!GG63,$F63*N(CN63)),$F63*N(CN63)*avg_hrs)</f>
        <v>0</v>
      </c>
      <c r="GH63" s="232">
        <f>IF(OR($C63="Non-Labour",$C63="Labour-related"),IF(Inputs!$GT63=$F$1,Inputs!GH63,$F63*N(CO63)),$F63*N(CO63)*avg_hrs)</f>
        <v>0</v>
      </c>
      <c r="GI63" s="232">
        <f>IF(OR($C63="Non-Labour",$C63="Labour-related"),IF(Inputs!$GT63=$F$1,Inputs!GI63,$F63*N(CP63)),$F63*N(CP63)*avg_hrs)</f>
        <v>0</v>
      </c>
      <c r="GJ63" s="232">
        <f>IF(OR($C63="Non-Labour",$C63="Labour-related"),IF(Inputs!$GT63=$F$1,Inputs!GJ63,$F63*N(CQ63)),$F63*N(CQ63)*avg_hrs)</f>
        <v>0</v>
      </c>
      <c r="GK63" s="232">
        <f>IF(OR($C63="Non-Labour",$C63="Labour-related"),IF(Inputs!$GT63=$F$1,Inputs!GK63,$F63*N(CR63)),$F63*N(CR63)*avg_hrs)</f>
        <v>0</v>
      </c>
      <c r="GL63" s="232">
        <f>IF(OR($C63="Non-Labour",$C63="Labour-related"),IF(Inputs!$GT63=$F$1,Inputs!GL63,$F63*N(CS63)),$F63*N(CS63)*avg_hrs)</f>
        <v>0</v>
      </c>
      <c r="GM63" s="232">
        <f>IF(OR($C63="Non-Labour",$C63="Labour-related"),IF(Inputs!$GT63=$F$1,Inputs!GM63,$F63*N(CT63)),$F63*N(CT63)*avg_hrs)</f>
        <v>0</v>
      </c>
      <c r="GN63" s="232">
        <f>IF(OR($C63="Non-Labour",$C63="Labour-related"),IF(Inputs!$GT63=$F$1,Inputs!GN63,$F63*N(CU63)),$F63*N(CU63)*avg_hrs)</f>
        <v>0</v>
      </c>
      <c r="GO63" s="232">
        <f>IF(OR($C63="Non-Labour",$C63="Labour-related"),IF(Inputs!$GT63=$F$1,Inputs!GO63,$F63*N(CV63)),$F63*N(CV63)*avg_hrs)</f>
        <v>0</v>
      </c>
      <c r="GP63" s="232">
        <f>IF(OR($C63="Non-Labour",$C63="Labour-related"),IF(Inputs!$GT63=$F$1,Inputs!GP63,$F63*N(CW63)),$F63*N(CW63)*avg_hrs)</f>
        <v>0</v>
      </c>
      <c r="GQ63" s="232">
        <f>IF(OR($C63="Non-Labour",$C63="Labour-related"),IF(Inputs!$GT63=$F$1,Inputs!GQ63,$F63*N(CX63)),$F63*N(CX63)*avg_hrs)</f>
        <v>0</v>
      </c>
      <c r="GR63" s="232">
        <f>IF(OR($C63="Non-Labour",$C63="Labour-related"),IF(Inputs!$GT63=$F$1,Inputs!GR63,$F63*N(CY63)),$F63*N(CY63)*avg_hrs)</f>
        <v>0</v>
      </c>
      <c r="GT63" s="120" t="s">
        <v>207</v>
      </c>
      <c r="GU63" s="272"/>
      <c r="GV63" s="272"/>
      <c r="GW63" s="272"/>
      <c r="GX63" s="232">
        <f t="shared" si="9"/>
        <v>0</v>
      </c>
      <c r="GY63" s="232">
        <f t="shared" si="9"/>
        <v>0</v>
      </c>
      <c r="GZ63" s="232">
        <f t="shared" si="9"/>
        <v>270858.72558927309</v>
      </c>
      <c r="HA63" s="232">
        <f t="shared" si="11"/>
        <v>27085.872558927298</v>
      </c>
      <c r="HB63" s="232">
        <f t="shared" si="10"/>
        <v>0</v>
      </c>
      <c r="HC63" s="232">
        <f t="shared" si="10"/>
        <v>0</v>
      </c>
      <c r="HD63" s="232">
        <f t="shared" si="10"/>
        <v>0</v>
      </c>
      <c r="HE63" s="232">
        <f t="shared" si="10"/>
        <v>0</v>
      </c>
      <c r="HF63" s="232">
        <f t="shared" si="5"/>
        <v>297944.59814820037</v>
      </c>
    </row>
    <row r="64" spans="1:214" hidden="1" x14ac:dyDescent="0.2">
      <c r="A64" s="120" t="str">
        <f>Inputs!A64</f>
        <v>Network Operations</v>
      </c>
      <c r="B64" s="120" t="str">
        <f>Inputs!B64</f>
        <v xml:space="preserve">Product Manager </v>
      </c>
      <c r="C64" s="120" t="str">
        <f>Inputs!C64</f>
        <v>Internal Labour</v>
      </c>
      <c r="D64" s="120" t="str">
        <f>Inputs!D64</f>
        <v>Control Centre</v>
      </c>
      <c r="E64" s="120" t="str">
        <f>Inputs!E64</f>
        <v>Project Manager (Network Projects)</v>
      </c>
      <c r="F64" s="259">
        <f>IF(Inputs!$GT64=$F$1,Inputs!F64,
CHOOSE(MATCH(Inputs!$GT64,'Key assumptions'!$E$117:$E$119,0),'Key assumptions'!$H$117,'Key assumptions'!$H$118,'Key assumptions'!$H$119)*Inputs!F64)</f>
        <v>216.32758128440364</v>
      </c>
      <c r="G64" s="259">
        <f>IF(Inputs!$GT64=$F$1,Inputs!G64,
CHOOSE(MATCH(Inputs!$GT64,'Key assumptions'!$E$117:$E$119,0),'Key assumptions'!$H$117,'Key assumptions'!$H$118,'Key assumptions'!$H$119)*Inputs!G64)</f>
        <v>0</v>
      </c>
      <c r="H64" s="231">
        <f>Inputs!H64</f>
        <v>0</v>
      </c>
      <c r="I64" s="231">
        <f>Inputs!I64</f>
        <v>0</v>
      </c>
      <c r="J64" s="231">
        <f>Inputs!J64</f>
        <v>0</v>
      </c>
      <c r="K64" s="231">
        <f>Inputs!K64</f>
        <v>0</v>
      </c>
      <c r="L64" s="231">
        <f>Inputs!L64</f>
        <v>0</v>
      </c>
      <c r="M64" s="231">
        <f>Inputs!M64</f>
        <v>0</v>
      </c>
      <c r="N64" s="231">
        <f>Inputs!N64</f>
        <v>0</v>
      </c>
      <c r="O64" s="231">
        <f>Inputs!O64</f>
        <v>0</v>
      </c>
      <c r="P64" s="231">
        <f>Inputs!P64</f>
        <v>0</v>
      </c>
      <c r="Q64" s="231">
        <f>Inputs!Q64</f>
        <v>0</v>
      </c>
      <c r="R64" s="231">
        <f>Inputs!R64</f>
        <v>0</v>
      </c>
      <c r="S64" s="231">
        <f>Inputs!S64</f>
        <v>0</v>
      </c>
      <c r="T64" s="231">
        <f>Inputs!T64</f>
        <v>0.69230769230769229</v>
      </c>
      <c r="U64" s="231">
        <f>Inputs!U64</f>
        <v>0.69230769230769229</v>
      </c>
      <c r="V64" s="231">
        <f>Inputs!V64</f>
        <v>0.69230769230769229</v>
      </c>
      <c r="W64" s="231">
        <f>Inputs!W64</f>
        <v>0.69230769230769229</v>
      </c>
      <c r="X64" s="231">
        <f>Inputs!X64</f>
        <v>0.69230769230769229</v>
      </c>
      <c r="Y64" s="231">
        <f>Inputs!Y64</f>
        <v>0.69230769230769229</v>
      </c>
      <c r="Z64" s="231">
        <f>Inputs!Z64</f>
        <v>0.69230769230769229</v>
      </c>
      <c r="AA64" s="231">
        <f>Inputs!AA64</f>
        <v>0.69230769230769229</v>
      </c>
      <c r="AB64" s="231">
        <f>Inputs!AB64</f>
        <v>0.69230769230769229</v>
      </c>
      <c r="AC64" s="231">
        <f>Inputs!AC64</f>
        <v>0.69230769230769229</v>
      </c>
      <c r="AD64" s="231">
        <f>Inputs!AD64</f>
        <v>0.69230769230769229</v>
      </c>
      <c r="AE64" s="231">
        <f>Inputs!AE64</f>
        <v>0.69230769230769229</v>
      </c>
      <c r="AF64" s="231">
        <f>Inputs!AF64</f>
        <v>0.9230769230769228</v>
      </c>
      <c r="AG64" s="231">
        <f>Inputs!AG64</f>
        <v>0.9230769230769228</v>
      </c>
      <c r="AH64" s="231">
        <f>Inputs!AH64</f>
        <v>0.9230769230769228</v>
      </c>
      <c r="AI64" s="231">
        <f>Inputs!AI64</f>
        <v>0.9230769230769228</v>
      </c>
      <c r="AJ64" s="231">
        <f>Inputs!AJ64</f>
        <v>0.9230769230769228</v>
      </c>
      <c r="AK64" s="231">
        <f>Inputs!AK64</f>
        <v>0.9230769230769228</v>
      </c>
      <c r="AL64" s="231">
        <f>Inputs!AL64</f>
        <v>0.9230769230769228</v>
      </c>
      <c r="AM64" s="231">
        <f>Inputs!AM64</f>
        <v>0.9230769230769228</v>
      </c>
      <c r="AN64" s="231">
        <f>Inputs!AN64</f>
        <v>0.9230769230769228</v>
      </c>
      <c r="AO64" s="231">
        <f>Inputs!AO64</f>
        <v>0.9230769230769228</v>
      </c>
      <c r="AP64" s="231">
        <f>Inputs!AP64</f>
        <v>0.9230769230769228</v>
      </c>
      <c r="AQ64" s="231">
        <f>Inputs!AQ64</f>
        <v>0.9230769230769228</v>
      </c>
      <c r="AR64" s="231">
        <f>Inputs!AR64</f>
        <v>0.9230769230769228</v>
      </c>
      <c r="AS64" s="231">
        <f>Inputs!AS64</f>
        <v>0.9230769230769228</v>
      </c>
      <c r="AT64" s="231">
        <f>Inputs!AT64</f>
        <v>0.9230769230769228</v>
      </c>
      <c r="AU64" s="231">
        <f>Inputs!AU64</f>
        <v>0.9230769230769228</v>
      </c>
      <c r="AV64" s="231">
        <f>Inputs!AV64</f>
        <v>0.9230769230769228</v>
      </c>
      <c r="AW64" s="231">
        <f>Inputs!AW64</f>
        <v>0.9230769230769228</v>
      </c>
      <c r="AX64" s="231">
        <f>Inputs!AX64</f>
        <v>0.9230769230769228</v>
      </c>
      <c r="AY64" s="231">
        <f>Inputs!AY64</f>
        <v>0.9230769230769228</v>
      </c>
      <c r="AZ64" s="231">
        <f>Inputs!AZ64</f>
        <v>0.9230769230769228</v>
      </c>
      <c r="BA64" s="231">
        <f>Inputs!BA64</f>
        <v>0.9230769230769228</v>
      </c>
      <c r="BB64" s="231">
        <f>Inputs!BB64</f>
        <v>0.9230769230769228</v>
      </c>
      <c r="BC64" s="231">
        <f>Inputs!BC64</f>
        <v>0.9230769230769228</v>
      </c>
      <c r="BD64" s="231">
        <f>Inputs!BD64</f>
        <v>0.9230769230769228</v>
      </c>
      <c r="BE64" s="231">
        <f>Inputs!BE64</f>
        <v>0.9230769230769228</v>
      </c>
      <c r="BF64" s="231">
        <f>Inputs!BF64</f>
        <v>0.9230769230769228</v>
      </c>
      <c r="BG64" s="231">
        <f>Inputs!BG64</f>
        <v>0.9230769230769228</v>
      </c>
      <c r="BH64" s="231">
        <f>Inputs!BH64</f>
        <v>0.9230769230769228</v>
      </c>
      <c r="BI64" s="231">
        <f>Inputs!BI64</f>
        <v>0.9230769230769228</v>
      </c>
      <c r="BJ64" s="231">
        <f>Inputs!BJ64</f>
        <v>0.9230769230769228</v>
      </c>
      <c r="BK64" s="231">
        <f>Inputs!BK64</f>
        <v>0.9230769230769228</v>
      </c>
      <c r="BL64" s="231">
        <f>Inputs!BL64</f>
        <v>0.9230769230769228</v>
      </c>
      <c r="BM64" s="231">
        <f>Inputs!BM64</f>
        <v>0.9230769230769228</v>
      </c>
      <c r="BN64" s="231">
        <f>Inputs!BN64</f>
        <v>0.9230769230769228</v>
      </c>
      <c r="BO64" s="231">
        <f>Inputs!BO64</f>
        <v>0.9230769230769228</v>
      </c>
      <c r="BP64" s="231">
        <f>Inputs!BP64</f>
        <v>0.76923076923076916</v>
      </c>
      <c r="BQ64" s="231">
        <f>Inputs!BQ64</f>
        <v>0.76923076923076916</v>
      </c>
      <c r="BR64" s="231">
        <f>Inputs!BR64</f>
        <v>0.76923076923076916</v>
      </c>
      <c r="BS64" s="231">
        <f>Inputs!BS64</f>
        <v>0.76923076923076916</v>
      </c>
      <c r="BT64" s="231">
        <f>Inputs!BT64</f>
        <v>0.76923076923076916</v>
      </c>
      <c r="BU64" s="231">
        <f>Inputs!BU64</f>
        <v>0.76923076923076916</v>
      </c>
      <c r="BV64" s="231">
        <f>Inputs!BV64</f>
        <v>0.76923076923076916</v>
      </c>
      <c r="BW64" s="231">
        <f>Inputs!BW64</f>
        <v>0.76923076923076916</v>
      </c>
      <c r="BX64" s="231">
        <f>Inputs!BX64</f>
        <v>0.76923076923076916</v>
      </c>
      <c r="BY64" s="231">
        <f>Inputs!BY64</f>
        <v>0.76923076923076916</v>
      </c>
      <c r="BZ64" s="231">
        <f>Inputs!BZ64</f>
        <v>0.76923076923076916</v>
      </c>
      <c r="CA64" s="231">
        <f>Inputs!CA64</f>
        <v>0.76923076923076916</v>
      </c>
      <c r="CB64" s="231">
        <f>Inputs!CB64</f>
        <v>0</v>
      </c>
      <c r="CC64" s="231">
        <f>Inputs!CC64</f>
        <v>0</v>
      </c>
      <c r="CD64" s="231">
        <f>Inputs!CD64</f>
        <v>0</v>
      </c>
      <c r="CE64" s="231">
        <f>Inputs!CE64</f>
        <v>0</v>
      </c>
      <c r="CF64" s="231">
        <f>Inputs!CF64</f>
        <v>0</v>
      </c>
      <c r="CG64" s="231">
        <f>Inputs!CG64</f>
        <v>0</v>
      </c>
      <c r="CH64" s="231">
        <f>Inputs!CH64</f>
        <v>0</v>
      </c>
      <c r="CI64" s="231">
        <f>Inputs!CI64</f>
        <v>0</v>
      </c>
      <c r="CJ64" s="231">
        <f>Inputs!CJ64</f>
        <v>0</v>
      </c>
      <c r="CK64" s="231">
        <f>Inputs!CK64</f>
        <v>0</v>
      </c>
      <c r="CL64" s="231">
        <f>Inputs!CL64</f>
        <v>0</v>
      </c>
      <c r="CM64" s="231">
        <f>Inputs!CM64</f>
        <v>0</v>
      </c>
      <c r="CN64" s="231">
        <f>Inputs!CN64</f>
        <v>0</v>
      </c>
      <c r="CO64" s="231">
        <f>Inputs!CO64</f>
        <v>0</v>
      </c>
      <c r="CP64" s="231">
        <f>Inputs!CP64</f>
        <v>0</v>
      </c>
      <c r="CQ64" s="231">
        <f>Inputs!CQ64</f>
        <v>0</v>
      </c>
      <c r="CR64" s="231">
        <f>Inputs!CR64</f>
        <v>0</v>
      </c>
      <c r="CS64" s="231">
        <f>Inputs!CS64</f>
        <v>0</v>
      </c>
      <c r="CT64" s="231">
        <f>Inputs!CT64</f>
        <v>0</v>
      </c>
      <c r="CU64" s="231">
        <f>Inputs!CU64</f>
        <v>0</v>
      </c>
      <c r="CV64" s="231">
        <f>Inputs!CV64</f>
        <v>0</v>
      </c>
      <c r="CW64" s="231">
        <f>Inputs!CW64</f>
        <v>0</v>
      </c>
      <c r="CX64" s="231">
        <f>Inputs!CX64</f>
        <v>0</v>
      </c>
      <c r="CY64" s="231">
        <f>Inputs!CY64</f>
        <v>0</v>
      </c>
      <c r="DA64" s="232">
        <f>IF(OR($C64="Non-Labour",$C64="Labour-related"),IF(Inputs!$GT64=$F$1,Inputs!DA64,$F64*N(H64)),$F64*N(H64)*avg_hrs)</f>
        <v>0</v>
      </c>
      <c r="DB64" s="232">
        <f>IF(OR($C64="Non-Labour",$C64="Labour-related"),IF(Inputs!$GT64=$F$1,Inputs!DB64,$F64*N(I64)),$F64*N(I64)*avg_hrs)</f>
        <v>0</v>
      </c>
      <c r="DC64" s="232">
        <f>IF(OR($C64="Non-Labour",$C64="Labour-related"),IF(Inputs!$GT64=$F$1,Inputs!DC64,$F64*N(J64)),$F64*N(J64)*avg_hrs)</f>
        <v>0</v>
      </c>
      <c r="DD64" s="232">
        <f>IF(OR($C64="Non-Labour",$C64="Labour-related"),IF(Inputs!$GT64=$F$1,Inputs!DD64,$F64*N(K64)),$F64*N(K64)*avg_hrs)</f>
        <v>0</v>
      </c>
      <c r="DE64" s="232">
        <f>IF(OR($C64="Non-Labour",$C64="Labour-related"),IF(Inputs!$GT64=$F$1,Inputs!DE64,$F64*N(L64)),$F64*N(L64)*avg_hrs)</f>
        <v>0</v>
      </c>
      <c r="DF64" s="232">
        <f>IF(OR($C64="Non-Labour",$C64="Labour-related"),IF(Inputs!$GT64=$F$1,Inputs!DF64,$F64*N(M64)),$F64*N(M64)*avg_hrs)</f>
        <v>0</v>
      </c>
      <c r="DG64" s="232">
        <f>IF(OR($C64="Non-Labour",$C64="Labour-related"),IF(Inputs!$GT64=$F$1,Inputs!DG64,$F64*N(N64)),$F64*N(N64)*avg_hrs)</f>
        <v>0</v>
      </c>
      <c r="DH64" s="232">
        <f>IF(OR($C64="Non-Labour",$C64="Labour-related"),IF(Inputs!$GT64=$F$1,Inputs!DH64,$F64*N(O64)),$F64*N(O64)*avg_hrs)</f>
        <v>0</v>
      </c>
      <c r="DI64" s="232">
        <f>IF(OR($C64="Non-Labour",$C64="Labour-related"),IF(Inputs!$GT64=$F$1,Inputs!DI64,$F64*N(P64)),$F64*N(P64)*avg_hrs)</f>
        <v>0</v>
      </c>
      <c r="DJ64" s="232">
        <f>IF(OR($C64="Non-Labour",$C64="Labour-related"),IF(Inputs!$GT64=$F$1,Inputs!DJ64,$F64*N(Q64)),$F64*N(Q64)*avg_hrs)</f>
        <v>0</v>
      </c>
      <c r="DK64" s="232">
        <f>IF(OR($C64="Non-Labour",$C64="Labour-related"),IF(Inputs!$GT64=$F$1,Inputs!DK64,$F64*N(R64)),$F64*N(R64)*avg_hrs)</f>
        <v>0</v>
      </c>
      <c r="DL64" s="232">
        <f>IF(OR($C64="Non-Labour",$C64="Labour-related"),IF(Inputs!$GT64=$F$1,Inputs!DL64,$F64*N(S64)),$F64*N(S64)*avg_hrs)</f>
        <v>0</v>
      </c>
      <c r="DM64" s="232">
        <f>IF(OR($C64="Non-Labour",$C64="Labour-related"),IF(Inputs!$GT64=$F$1,Inputs!DM64,$F64*N(T64)),$F64*N(T64)*avg_hrs)</f>
        <v>22464.787287226532</v>
      </c>
      <c r="DN64" s="232">
        <f>IF(OR($C64="Non-Labour",$C64="Labour-related"),IF(Inputs!$GT64=$F$1,Inputs!DN64,$F64*N(U64)),$F64*N(U64)*avg_hrs)</f>
        <v>22464.787287226532</v>
      </c>
      <c r="DO64" s="232">
        <f>IF(OR($C64="Non-Labour",$C64="Labour-related"),IF(Inputs!$GT64=$F$1,Inputs!DO64,$F64*N(V64)),$F64*N(V64)*avg_hrs)</f>
        <v>22464.787287226532</v>
      </c>
      <c r="DP64" s="232">
        <f>IF(OR($C64="Non-Labour",$C64="Labour-related"),IF(Inputs!$GT64=$F$1,Inputs!DP64,$F64*N(W64)),$F64*N(W64)*avg_hrs)</f>
        <v>22464.787287226532</v>
      </c>
      <c r="DQ64" s="232">
        <f>IF(OR($C64="Non-Labour",$C64="Labour-related"),IF(Inputs!$GT64=$F$1,Inputs!DQ64,$F64*N(X64)),$F64*N(X64)*avg_hrs)</f>
        <v>22464.787287226532</v>
      </c>
      <c r="DR64" s="232">
        <f>IF(OR($C64="Non-Labour",$C64="Labour-related"),IF(Inputs!$GT64=$F$1,Inputs!DR64,$F64*N(Y64)),$F64*N(Y64)*avg_hrs)</f>
        <v>22464.787287226532</v>
      </c>
      <c r="DS64" s="232">
        <f>IF(OR($C64="Non-Labour",$C64="Labour-related"),IF(Inputs!$GT64=$F$1,Inputs!DS64,$F64*N(Z64)),$F64*N(Z64)*avg_hrs)</f>
        <v>22464.787287226532</v>
      </c>
      <c r="DT64" s="232">
        <f>IF(OR($C64="Non-Labour",$C64="Labour-related"),IF(Inputs!$GT64=$F$1,Inputs!DT64,$F64*N(AA64)),$F64*N(AA64)*avg_hrs)</f>
        <v>22464.787287226532</v>
      </c>
      <c r="DU64" s="232">
        <f>IF(OR($C64="Non-Labour",$C64="Labour-related"),IF(Inputs!$GT64=$F$1,Inputs!DU64,$F64*N(AB64)),$F64*N(AB64)*avg_hrs)</f>
        <v>22464.787287226532</v>
      </c>
      <c r="DV64" s="232">
        <f>IF(OR($C64="Non-Labour",$C64="Labour-related"),IF(Inputs!$GT64=$F$1,Inputs!DV64,$F64*N(AC64)),$F64*N(AC64)*avg_hrs)</f>
        <v>22464.787287226532</v>
      </c>
      <c r="DW64" s="232">
        <f>IF(OR($C64="Non-Labour",$C64="Labour-related"),IF(Inputs!$GT64=$F$1,Inputs!DW64,$F64*N(AD64)),$F64*N(AD64)*avg_hrs)</f>
        <v>22464.787287226532</v>
      </c>
      <c r="DX64" s="232">
        <f>IF(OR($C64="Non-Labour",$C64="Labour-related"),IF(Inputs!$GT64=$F$1,Inputs!DX64,$F64*N(AE64)),$F64*N(AE64)*avg_hrs)</f>
        <v>22464.787287226532</v>
      </c>
      <c r="DY64" s="232">
        <f>IF(OR($C64="Non-Labour",$C64="Labour-related"),IF(Inputs!$GT64=$F$1,Inputs!DY64,$F64*N(AF64)),$F64*N(AF64)*avg_hrs)</f>
        <v>29953.049716302034</v>
      </c>
      <c r="DZ64" s="232">
        <f>IF(OR($C64="Non-Labour",$C64="Labour-related"),IF(Inputs!$GT64=$F$1,Inputs!DZ64,$F64*N(AG64)),$F64*N(AG64)*avg_hrs)</f>
        <v>29953.049716302034</v>
      </c>
      <c r="EA64" s="232">
        <f>IF(OR($C64="Non-Labour",$C64="Labour-related"),IF(Inputs!$GT64=$F$1,Inputs!EA64,$F64*N(AH64)),$F64*N(AH64)*avg_hrs)</f>
        <v>29953.049716302034</v>
      </c>
      <c r="EB64" s="232">
        <f>IF(OR($C64="Non-Labour",$C64="Labour-related"),IF(Inputs!$GT64=$F$1,Inputs!EB64,$F64*N(AI64)),$F64*N(AI64)*avg_hrs)</f>
        <v>29953.049716302034</v>
      </c>
      <c r="EC64" s="232">
        <f>IF(OR($C64="Non-Labour",$C64="Labour-related"),IF(Inputs!$GT64=$F$1,Inputs!EC64,$F64*N(AJ64)),$F64*N(AJ64)*avg_hrs)</f>
        <v>29953.049716302034</v>
      </c>
      <c r="ED64" s="232">
        <f>IF(OR($C64="Non-Labour",$C64="Labour-related"),IF(Inputs!$GT64=$F$1,Inputs!ED64,$F64*N(AK64)),$F64*N(AK64)*avg_hrs)</f>
        <v>29953.049716302034</v>
      </c>
      <c r="EE64" s="232">
        <f>IF(OR($C64="Non-Labour",$C64="Labour-related"),IF(Inputs!$GT64=$F$1,Inputs!EE64,$F64*N(AL64)),$F64*N(AL64)*avg_hrs)</f>
        <v>29953.049716302034</v>
      </c>
      <c r="EF64" s="232">
        <f>IF(OR($C64="Non-Labour",$C64="Labour-related"),IF(Inputs!$GT64=$F$1,Inputs!EF64,$F64*N(AM64)),$F64*N(AM64)*avg_hrs)</f>
        <v>29953.049716302034</v>
      </c>
      <c r="EG64" s="232">
        <f>IF(OR($C64="Non-Labour",$C64="Labour-related"),IF(Inputs!$GT64=$F$1,Inputs!EG64,$F64*N(AN64)),$F64*N(AN64)*avg_hrs)</f>
        <v>29953.049716302034</v>
      </c>
      <c r="EH64" s="232">
        <f>IF(OR($C64="Non-Labour",$C64="Labour-related"),IF(Inputs!$GT64=$F$1,Inputs!EH64,$F64*N(AO64)),$F64*N(AO64)*avg_hrs)</f>
        <v>29953.049716302034</v>
      </c>
      <c r="EI64" s="232">
        <f>IF(OR($C64="Non-Labour",$C64="Labour-related"),IF(Inputs!$GT64=$F$1,Inputs!EI64,$F64*N(AP64)),$F64*N(AP64)*avg_hrs)</f>
        <v>29953.049716302034</v>
      </c>
      <c r="EJ64" s="232">
        <f>IF(OR($C64="Non-Labour",$C64="Labour-related"),IF(Inputs!$GT64=$F$1,Inputs!EJ64,$F64*N(AQ64)),$F64*N(AQ64)*avg_hrs)</f>
        <v>29953.049716302034</v>
      </c>
      <c r="EK64" s="232">
        <f>IF(OR($C64="Non-Labour",$C64="Labour-related"),IF(Inputs!$GT64=$F$1,Inputs!EK64,$F64*N(AR64)),$F64*N(AR64)*avg_hrs)</f>
        <v>29953.049716302034</v>
      </c>
      <c r="EL64" s="232">
        <f>IF(OR($C64="Non-Labour",$C64="Labour-related"),IF(Inputs!$GT64=$F$1,Inputs!EL64,$F64*N(AS64)),$F64*N(AS64)*avg_hrs)</f>
        <v>29953.049716302034</v>
      </c>
      <c r="EM64" s="232">
        <f>IF(OR($C64="Non-Labour",$C64="Labour-related"),IF(Inputs!$GT64=$F$1,Inputs!EM64,$F64*N(AT64)),$F64*N(AT64)*avg_hrs)</f>
        <v>29953.049716302034</v>
      </c>
      <c r="EN64" s="232">
        <f>IF(OR($C64="Non-Labour",$C64="Labour-related"),IF(Inputs!$GT64=$F$1,Inputs!EN64,$F64*N(AU64)),$F64*N(AU64)*avg_hrs)</f>
        <v>29953.049716302034</v>
      </c>
      <c r="EO64" s="232">
        <f>IF(OR($C64="Non-Labour",$C64="Labour-related"),IF(Inputs!$GT64=$F$1,Inputs!EO64,$F64*N(AV64)),$F64*N(AV64)*avg_hrs)</f>
        <v>29953.049716302034</v>
      </c>
      <c r="EP64" s="232">
        <f>IF(OR($C64="Non-Labour",$C64="Labour-related"),IF(Inputs!$GT64=$F$1,Inputs!EP64,$F64*N(AW64)),$F64*N(AW64)*avg_hrs)</f>
        <v>29953.049716302034</v>
      </c>
      <c r="EQ64" s="232">
        <f>IF(OR($C64="Non-Labour",$C64="Labour-related"),IF(Inputs!$GT64=$F$1,Inputs!EQ64,$F64*N(AX64)),$F64*N(AX64)*avg_hrs)</f>
        <v>29953.049716302034</v>
      </c>
      <c r="ER64" s="232">
        <f>IF(OR($C64="Non-Labour",$C64="Labour-related"),IF(Inputs!$GT64=$F$1,Inputs!ER64,$F64*N(AY64)),$F64*N(AY64)*avg_hrs)</f>
        <v>29953.049716302034</v>
      </c>
      <c r="ES64" s="232">
        <f>IF(OR($C64="Non-Labour",$C64="Labour-related"),IF(Inputs!$GT64=$F$1,Inputs!ES64,$F64*N(AZ64)),$F64*N(AZ64)*avg_hrs)</f>
        <v>29953.049716302034</v>
      </c>
      <c r="ET64" s="232">
        <f>IF(OR($C64="Non-Labour",$C64="Labour-related"),IF(Inputs!$GT64=$F$1,Inputs!ET64,$F64*N(BA64)),$F64*N(BA64)*avg_hrs)</f>
        <v>29953.049716302034</v>
      </c>
      <c r="EU64" s="232">
        <f>IF(OR($C64="Non-Labour",$C64="Labour-related"),IF(Inputs!$GT64=$F$1,Inputs!EU64,$F64*N(BB64)),$F64*N(BB64)*avg_hrs)</f>
        <v>29953.049716302034</v>
      </c>
      <c r="EV64" s="232">
        <f>IF(OR($C64="Non-Labour",$C64="Labour-related"),IF(Inputs!$GT64=$F$1,Inputs!EV64,$F64*N(BC64)),$F64*N(BC64)*avg_hrs)</f>
        <v>29953.049716302034</v>
      </c>
      <c r="EW64" s="232">
        <f>IF(OR($C64="Non-Labour",$C64="Labour-related"),IF(Inputs!$GT64=$F$1,Inputs!EW64,$F64*N(BD64)),$F64*N(BD64)*avg_hrs)</f>
        <v>29953.049716302034</v>
      </c>
      <c r="EX64" s="232">
        <f>IF(OR($C64="Non-Labour",$C64="Labour-related"),IF(Inputs!$GT64=$F$1,Inputs!EX64,$F64*N(BE64)),$F64*N(BE64)*avg_hrs)</f>
        <v>29953.049716302034</v>
      </c>
      <c r="EY64" s="232">
        <f>IF(OR($C64="Non-Labour",$C64="Labour-related"),IF(Inputs!$GT64=$F$1,Inputs!EY64,$F64*N(BF64)),$F64*N(BF64)*avg_hrs)</f>
        <v>29953.049716302034</v>
      </c>
      <c r="EZ64" s="232">
        <f>IF(OR($C64="Non-Labour",$C64="Labour-related"),IF(Inputs!$GT64=$F$1,Inputs!EZ64,$F64*N(BG64)),$F64*N(BG64)*avg_hrs)</f>
        <v>29953.049716302034</v>
      </c>
      <c r="FA64" s="232">
        <f>IF(OR($C64="Non-Labour",$C64="Labour-related"),IF(Inputs!$GT64=$F$1,Inputs!FA64,$F64*N(BH64)),$F64*N(BH64)*avg_hrs)</f>
        <v>29953.049716302034</v>
      </c>
      <c r="FB64" s="232">
        <f>IF(OR($C64="Non-Labour",$C64="Labour-related"),IF(Inputs!$GT64=$F$1,Inputs!FB64,$F64*N(BI64)),$F64*N(BI64)*avg_hrs)</f>
        <v>29953.049716302034</v>
      </c>
      <c r="FC64" s="232">
        <f>IF(OR($C64="Non-Labour",$C64="Labour-related"),IF(Inputs!$GT64=$F$1,Inputs!FC64,$F64*N(BJ64)),$F64*N(BJ64)*avg_hrs)</f>
        <v>29953.049716302034</v>
      </c>
      <c r="FD64" s="232">
        <f>IF(OR($C64="Non-Labour",$C64="Labour-related"),IF(Inputs!$GT64=$F$1,Inputs!FD64,$F64*N(BK64)),$F64*N(BK64)*avg_hrs)</f>
        <v>29953.049716302034</v>
      </c>
      <c r="FE64" s="232">
        <f>IF(OR($C64="Non-Labour",$C64="Labour-related"),IF(Inputs!$GT64=$F$1,Inputs!FE64,$F64*N(BL64)),$F64*N(BL64)*avg_hrs)</f>
        <v>29953.049716302034</v>
      </c>
      <c r="FF64" s="232">
        <f>IF(OR($C64="Non-Labour",$C64="Labour-related"),IF(Inputs!$GT64=$F$1,Inputs!FF64,$F64*N(BM64)),$F64*N(BM64)*avg_hrs)</f>
        <v>29953.049716302034</v>
      </c>
      <c r="FG64" s="232">
        <f>IF(OR($C64="Non-Labour",$C64="Labour-related"),IF(Inputs!$GT64=$F$1,Inputs!FG64,$F64*N(BN64)),$F64*N(BN64)*avg_hrs)</f>
        <v>29953.049716302034</v>
      </c>
      <c r="FH64" s="232">
        <f>IF(OR($C64="Non-Labour",$C64="Labour-related"),IF(Inputs!$GT64=$F$1,Inputs!FH64,$F64*N(BO64)),$F64*N(BO64)*avg_hrs)</f>
        <v>29953.049716302034</v>
      </c>
      <c r="FI64" s="232">
        <f>IF(OR($C64="Non-Labour",$C64="Labour-related"),IF(Inputs!$GT64=$F$1,Inputs!FI64,$F64*N(BP64)),$F64*N(BP64)*avg_hrs)</f>
        <v>24960.874763585034</v>
      </c>
      <c r="FJ64" s="232">
        <f>IF(OR($C64="Non-Labour",$C64="Labour-related"),IF(Inputs!$GT64=$F$1,Inputs!FJ64,$F64*N(BQ64)),$F64*N(BQ64)*avg_hrs)</f>
        <v>24960.874763585034</v>
      </c>
      <c r="FK64" s="232">
        <f>IF(OR($C64="Non-Labour",$C64="Labour-related"),IF(Inputs!$GT64=$F$1,Inputs!FK64,$F64*N(BR64)),$F64*N(BR64)*avg_hrs)</f>
        <v>24960.874763585034</v>
      </c>
      <c r="FL64" s="232">
        <f>IF(OR($C64="Non-Labour",$C64="Labour-related"),IF(Inputs!$GT64=$F$1,Inputs!FL64,$F64*N(BS64)),$F64*N(BS64)*avg_hrs)</f>
        <v>24960.874763585034</v>
      </c>
      <c r="FM64" s="232">
        <f>IF(OR($C64="Non-Labour",$C64="Labour-related"),IF(Inputs!$GT64=$F$1,Inputs!FM64,$F64*N(BT64)),$F64*N(BT64)*avg_hrs)</f>
        <v>24960.874763585034</v>
      </c>
      <c r="FN64" s="232">
        <f>IF(OR($C64="Non-Labour",$C64="Labour-related"),IF(Inputs!$GT64=$F$1,Inputs!FN64,$F64*N(BU64)),$F64*N(BU64)*avg_hrs)</f>
        <v>24960.874763585034</v>
      </c>
      <c r="FO64" s="232">
        <f>IF(OR($C64="Non-Labour",$C64="Labour-related"),IF(Inputs!$GT64=$F$1,Inputs!FO64,$F64*N(BV64)),$F64*N(BV64)*avg_hrs)</f>
        <v>24960.874763585034</v>
      </c>
      <c r="FP64" s="232">
        <f>IF(OR($C64="Non-Labour",$C64="Labour-related"),IF(Inputs!$GT64=$F$1,Inputs!FP64,$F64*N(BW64)),$F64*N(BW64)*avg_hrs)</f>
        <v>24960.874763585034</v>
      </c>
      <c r="FQ64" s="232">
        <f>IF(OR($C64="Non-Labour",$C64="Labour-related"),IF(Inputs!$GT64=$F$1,Inputs!FQ64,$F64*N(BX64)),$F64*N(BX64)*avg_hrs)</f>
        <v>24960.874763585034</v>
      </c>
      <c r="FR64" s="232">
        <f>IF(OR($C64="Non-Labour",$C64="Labour-related"),IF(Inputs!$GT64=$F$1,Inputs!FR64,$F64*N(BY64)),$F64*N(BY64)*avg_hrs)</f>
        <v>24960.874763585034</v>
      </c>
      <c r="FS64" s="232">
        <f>IF(OR($C64="Non-Labour",$C64="Labour-related"),IF(Inputs!$GT64=$F$1,Inputs!FS64,$F64*N(BZ64)),$F64*N(BZ64)*avg_hrs)</f>
        <v>24960.874763585034</v>
      </c>
      <c r="FT64" s="232">
        <f>IF(OR($C64="Non-Labour",$C64="Labour-related"),IF(Inputs!$GT64=$F$1,Inputs!FT64,$F64*N(CA64)),$F64*N(CA64)*avg_hrs)</f>
        <v>24960.874763585034</v>
      </c>
      <c r="FU64" s="232">
        <f>IF(OR($C64="Non-Labour",$C64="Labour-related"),IF(Inputs!$GT64=$F$1,Inputs!FU64,$F64*N(CB64)),$F64*N(CB64)*avg_hrs)</f>
        <v>0</v>
      </c>
      <c r="FV64" s="232">
        <f>IF(OR($C64="Non-Labour",$C64="Labour-related"),IF(Inputs!$GT64=$F$1,Inputs!FV64,$F64*N(CC64)),$F64*N(CC64)*avg_hrs)</f>
        <v>0</v>
      </c>
      <c r="FW64" s="232">
        <f>IF(OR($C64="Non-Labour",$C64="Labour-related"),IF(Inputs!$GT64=$F$1,Inputs!FW64,$F64*N(CD64)),$F64*N(CD64)*avg_hrs)</f>
        <v>0</v>
      </c>
      <c r="FX64" s="232">
        <f>IF(OR($C64="Non-Labour",$C64="Labour-related"),IF(Inputs!$GT64=$F$1,Inputs!FX64,$F64*N(CE64)),$F64*N(CE64)*avg_hrs)</f>
        <v>0</v>
      </c>
      <c r="FY64" s="232">
        <f>IF(OR($C64="Non-Labour",$C64="Labour-related"),IF(Inputs!$GT64=$F$1,Inputs!FY64,$F64*N(CF64)),$F64*N(CF64)*avg_hrs)</f>
        <v>0</v>
      </c>
      <c r="FZ64" s="232">
        <f>IF(OR($C64="Non-Labour",$C64="Labour-related"),IF(Inputs!$GT64=$F$1,Inputs!FZ64,$F64*N(CG64)),$F64*N(CG64)*avg_hrs)</f>
        <v>0</v>
      </c>
      <c r="GA64" s="232">
        <f>IF(OR($C64="Non-Labour",$C64="Labour-related"),IF(Inputs!$GT64=$F$1,Inputs!GA64,$F64*N(CH64)),$F64*N(CH64)*avg_hrs)</f>
        <v>0</v>
      </c>
      <c r="GB64" s="232">
        <f>IF(OR($C64="Non-Labour",$C64="Labour-related"),IF(Inputs!$GT64=$F$1,Inputs!GB64,$F64*N(CI64)),$F64*N(CI64)*avg_hrs)</f>
        <v>0</v>
      </c>
      <c r="GC64" s="232">
        <f>IF(OR($C64="Non-Labour",$C64="Labour-related"),IF(Inputs!$GT64=$F$1,Inputs!GC64,$F64*N(CJ64)),$F64*N(CJ64)*avg_hrs)</f>
        <v>0</v>
      </c>
      <c r="GD64" s="232">
        <f>IF(OR($C64="Non-Labour",$C64="Labour-related"),IF(Inputs!$GT64=$F$1,Inputs!GD64,$F64*N(CK64)),$F64*N(CK64)*avg_hrs)</f>
        <v>0</v>
      </c>
      <c r="GE64" s="232">
        <f>IF(OR($C64="Non-Labour",$C64="Labour-related"),IF(Inputs!$GT64=$F$1,Inputs!GE64,$F64*N(CL64)),$F64*N(CL64)*avg_hrs)</f>
        <v>0</v>
      </c>
      <c r="GF64" s="232">
        <f>IF(OR($C64="Non-Labour",$C64="Labour-related"),IF(Inputs!$GT64=$F$1,Inputs!GF64,$F64*N(CM64)),$F64*N(CM64)*avg_hrs)</f>
        <v>0</v>
      </c>
      <c r="GG64" s="232">
        <f>IF(OR($C64="Non-Labour",$C64="Labour-related"),IF(Inputs!$GT64=$F$1,Inputs!GG64,$F64*N(CN64)),$F64*N(CN64)*avg_hrs)</f>
        <v>0</v>
      </c>
      <c r="GH64" s="232">
        <f>IF(OR($C64="Non-Labour",$C64="Labour-related"),IF(Inputs!$GT64=$F$1,Inputs!GH64,$F64*N(CO64)),$F64*N(CO64)*avg_hrs)</f>
        <v>0</v>
      </c>
      <c r="GI64" s="232">
        <f>IF(OR($C64="Non-Labour",$C64="Labour-related"),IF(Inputs!$GT64=$F$1,Inputs!GI64,$F64*N(CP64)),$F64*N(CP64)*avg_hrs)</f>
        <v>0</v>
      </c>
      <c r="GJ64" s="232">
        <f>IF(OR($C64="Non-Labour",$C64="Labour-related"),IF(Inputs!$GT64=$F$1,Inputs!GJ64,$F64*N(CQ64)),$F64*N(CQ64)*avg_hrs)</f>
        <v>0</v>
      </c>
      <c r="GK64" s="232">
        <f>IF(OR($C64="Non-Labour",$C64="Labour-related"),IF(Inputs!$GT64=$F$1,Inputs!GK64,$F64*N(CR64)),$F64*N(CR64)*avg_hrs)</f>
        <v>0</v>
      </c>
      <c r="GL64" s="232">
        <f>IF(OR($C64="Non-Labour",$C64="Labour-related"),IF(Inputs!$GT64=$F$1,Inputs!GL64,$F64*N(CS64)),$F64*N(CS64)*avg_hrs)</f>
        <v>0</v>
      </c>
      <c r="GM64" s="232">
        <f>IF(OR($C64="Non-Labour",$C64="Labour-related"),IF(Inputs!$GT64=$F$1,Inputs!GM64,$F64*N(CT64)),$F64*N(CT64)*avg_hrs)</f>
        <v>0</v>
      </c>
      <c r="GN64" s="232">
        <f>IF(OR($C64="Non-Labour",$C64="Labour-related"),IF(Inputs!$GT64=$F$1,Inputs!GN64,$F64*N(CU64)),$F64*N(CU64)*avg_hrs)</f>
        <v>0</v>
      </c>
      <c r="GO64" s="232">
        <f>IF(OR($C64="Non-Labour",$C64="Labour-related"),IF(Inputs!$GT64=$F$1,Inputs!GO64,$F64*N(CV64)),$F64*N(CV64)*avg_hrs)</f>
        <v>0</v>
      </c>
      <c r="GP64" s="232">
        <f>IF(OR($C64="Non-Labour",$C64="Labour-related"),IF(Inputs!$GT64=$F$1,Inputs!GP64,$F64*N(CW64)),$F64*N(CW64)*avg_hrs)</f>
        <v>0</v>
      </c>
      <c r="GQ64" s="232">
        <f>IF(OR($C64="Non-Labour",$C64="Labour-related"),IF(Inputs!$GT64=$F$1,Inputs!GQ64,$F64*N(CX64)),$F64*N(CX64)*avg_hrs)</f>
        <v>0</v>
      </c>
      <c r="GR64" s="232">
        <f>IF(OR($C64="Non-Labour",$C64="Labour-related"),IF(Inputs!$GT64=$F$1,Inputs!GR64,$F64*N(CY64)),$F64*N(CY64)*avg_hrs)</f>
        <v>0</v>
      </c>
      <c r="GT64" s="120" t="s">
        <v>207</v>
      </c>
      <c r="GU64" s="272"/>
      <c r="GV64" s="272"/>
      <c r="GW64" s="272"/>
      <c r="GX64" s="232">
        <f t="shared" ref="GX64:GZ97" si="12">SUMIF($DA$1:$GR$1,GX$2,$DA64:$GR64)</f>
        <v>0</v>
      </c>
      <c r="GY64" s="232">
        <f t="shared" si="12"/>
        <v>269577.4474467184</v>
      </c>
      <c r="GZ64" s="232">
        <f t="shared" si="12"/>
        <v>359436.59659562429</v>
      </c>
      <c r="HA64" s="232">
        <f t="shared" si="11"/>
        <v>359436.59659562429</v>
      </c>
      <c r="HB64" s="232">
        <f t="shared" ref="HB64:HE97" si="13">SUMIF($DA$1:$GR$1,HB$2,$DA64:$GR64)</f>
        <v>359436.59659562429</v>
      </c>
      <c r="HC64" s="232">
        <f t="shared" si="13"/>
        <v>299530.49716302048</v>
      </c>
      <c r="HD64" s="232">
        <f t="shared" si="13"/>
        <v>0</v>
      </c>
      <c r="HE64" s="232">
        <f t="shared" si="13"/>
        <v>0</v>
      </c>
      <c r="HF64" s="232">
        <f t="shared" si="5"/>
        <v>1647417.7343966118</v>
      </c>
    </row>
    <row r="65" spans="1:214" hidden="1" x14ac:dyDescent="0.2">
      <c r="A65" s="120" t="str">
        <f>Inputs!A65</f>
        <v>Network Operations</v>
      </c>
      <c r="B65" s="120" t="str">
        <f>Inputs!B65</f>
        <v>Senior Engineer</v>
      </c>
      <c r="C65" s="120" t="str">
        <f>Inputs!C65</f>
        <v>Internal Labour</v>
      </c>
      <c r="D65" s="120" t="str">
        <f>Inputs!D65</f>
        <v>Change Management</v>
      </c>
      <c r="E65" s="120" t="str">
        <f>Inputs!E65</f>
        <v>Project Engineer - Senior (Network Projects)</v>
      </c>
      <c r="F65" s="259">
        <f>IF(Inputs!$GT65=$F$1,Inputs!F65,
CHOOSE(MATCH(Inputs!$GT65,'Key assumptions'!$E$117:$E$119,0),'Key assumptions'!$H$117,'Key assumptions'!$H$118,'Key assumptions'!$H$119)*Inputs!F65)</f>
        <v>245.10178385321092</v>
      </c>
      <c r="G65" s="259">
        <f>IF(Inputs!$GT65=$F$1,Inputs!G65,
CHOOSE(MATCH(Inputs!$GT65,'Key assumptions'!$E$117:$E$119,0),'Key assumptions'!$H$117,'Key assumptions'!$H$118,'Key assumptions'!$H$119)*Inputs!G65)</f>
        <v>0</v>
      </c>
      <c r="H65" s="231">
        <f>Inputs!H65</f>
        <v>0</v>
      </c>
      <c r="I65" s="231">
        <f>Inputs!I65</f>
        <v>0</v>
      </c>
      <c r="J65" s="231">
        <f>Inputs!J65</f>
        <v>0</v>
      </c>
      <c r="K65" s="231">
        <f>Inputs!K65</f>
        <v>0</v>
      </c>
      <c r="L65" s="231">
        <f>Inputs!L65</f>
        <v>0</v>
      </c>
      <c r="M65" s="231">
        <f>Inputs!M65</f>
        <v>0</v>
      </c>
      <c r="N65" s="231">
        <f>Inputs!N65</f>
        <v>0</v>
      </c>
      <c r="O65" s="231">
        <f>Inputs!O65</f>
        <v>0</v>
      </c>
      <c r="P65" s="231">
        <f>Inputs!P65</f>
        <v>0</v>
      </c>
      <c r="Q65" s="231">
        <f>Inputs!Q65</f>
        <v>0</v>
      </c>
      <c r="R65" s="231">
        <f>Inputs!R65</f>
        <v>0</v>
      </c>
      <c r="S65" s="231">
        <f>Inputs!S65</f>
        <v>0</v>
      </c>
      <c r="T65" s="231">
        <f>Inputs!T65</f>
        <v>0</v>
      </c>
      <c r="U65" s="231">
        <f>Inputs!U65</f>
        <v>0</v>
      </c>
      <c r="V65" s="231">
        <f>Inputs!V65</f>
        <v>0</v>
      </c>
      <c r="W65" s="231">
        <f>Inputs!W65</f>
        <v>0</v>
      </c>
      <c r="X65" s="231">
        <f>Inputs!X65</f>
        <v>0</v>
      </c>
      <c r="Y65" s="231">
        <f>Inputs!Y65</f>
        <v>0</v>
      </c>
      <c r="Z65" s="231">
        <f>Inputs!Z65</f>
        <v>0</v>
      </c>
      <c r="AA65" s="231">
        <f>Inputs!AA65</f>
        <v>0</v>
      </c>
      <c r="AB65" s="231">
        <f>Inputs!AB65</f>
        <v>0</v>
      </c>
      <c r="AC65" s="231">
        <f>Inputs!AC65</f>
        <v>0</v>
      </c>
      <c r="AD65" s="231">
        <f>Inputs!AD65</f>
        <v>0</v>
      </c>
      <c r="AE65" s="231">
        <f>Inputs!AE65</f>
        <v>0</v>
      </c>
      <c r="AF65" s="231">
        <f>Inputs!AF65</f>
        <v>0</v>
      </c>
      <c r="AG65" s="231">
        <f>Inputs!AG65</f>
        <v>0</v>
      </c>
      <c r="AH65" s="231">
        <f>Inputs!AH65</f>
        <v>0</v>
      </c>
      <c r="AI65" s="231">
        <f>Inputs!AI65</f>
        <v>0</v>
      </c>
      <c r="AJ65" s="231">
        <f>Inputs!AJ65</f>
        <v>0</v>
      </c>
      <c r="AK65" s="231">
        <f>Inputs!AK65</f>
        <v>0</v>
      </c>
      <c r="AL65" s="231">
        <f>Inputs!AL65</f>
        <v>0</v>
      </c>
      <c r="AM65" s="231">
        <f>Inputs!AM65</f>
        <v>0</v>
      </c>
      <c r="AN65" s="231">
        <f>Inputs!AN65</f>
        <v>0</v>
      </c>
      <c r="AO65" s="231">
        <f>Inputs!AO65</f>
        <v>0</v>
      </c>
      <c r="AP65" s="231">
        <f>Inputs!AP65</f>
        <v>0</v>
      </c>
      <c r="AQ65" s="231">
        <f>Inputs!AQ65</f>
        <v>0</v>
      </c>
      <c r="AR65" s="231">
        <f>Inputs!AR65</f>
        <v>0</v>
      </c>
      <c r="AS65" s="231">
        <f>Inputs!AS65</f>
        <v>0</v>
      </c>
      <c r="AT65" s="231">
        <f>Inputs!AT65</f>
        <v>0</v>
      </c>
      <c r="AU65" s="231">
        <f>Inputs!AU65</f>
        <v>0</v>
      </c>
      <c r="AV65" s="231">
        <f>Inputs!AV65</f>
        <v>0</v>
      </c>
      <c r="AW65" s="231">
        <f>Inputs!AW65</f>
        <v>0</v>
      </c>
      <c r="AX65" s="231">
        <f>Inputs!AX65</f>
        <v>0</v>
      </c>
      <c r="AY65" s="231">
        <f>Inputs!AY65</f>
        <v>0</v>
      </c>
      <c r="AZ65" s="231">
        <f>Inputs!AZ65</f>
        <v>0</v>
      </c>
      <c r="BA65" s="231">
        <f>Inputs!BA65</f>
        <v>0</v>
      </c>
      <c r="BB65" s="231">
        <f>Inputs!BB65</f>
        <v>0</v>
      </c>
      <c r="BC65" s="231">
        <f>Inputs!BC65</f>
        <v>0</v>
      </c>
      <c r="BD65" s="231">
        <f>Inputs!BD65</f>
        <v>0</v>
      </c>
      <c r="BE65" s="231">
        <f>Inputs!BE65</f>
        <v>0</v>
      </c>
      <c r="BF65" s="231">
        <f>Inputs!BF65</f>
        <v>0</v>
      </c>
      <c r="BG65" s="231">
        <f>Inputs!BG65</f>
        <v>0</v>
      </c>
      <c r="BH65" s="231">
        <f>Inputs!BH65</f>
        <v>0</v>
      </c>
      <c r="BI65" s="231">
        <f>Inputs!BI65</f>
        <v>0</v>
      </c>
      <c r="BJ65" s="231">
        <f>Inputs!BJ65</f>
        <v>0</v>
      </c>
      <c r="BK65" s="231">
        <f>Inputs!BK65</f>
        <v>0</v>
      </c>
      <c r="BL65" s="231">
        <f>Inputs!BL65</f>
        <v>0</v>
      </c>
      <c r="BM65" s="231">
        <f>Inputs!BM65</f>
        <v>0</v>
      </c>
      <c r="BN65" s="231">
        <f>Inputs!BN65</f>
        <v>0</v>
      </c>
      <c r="BO65" s="231">
        <f>Inputs!BO65</f>
        <v>0</v>
      </c>
      <c r="BP65" s="231">
        <f>Inputs!BP65</f>
        <v>9.2307692307692327E-2</v>
      </c>
      <c r="BQ65" s="231">
        <f>Inputs!BQ65</f>
        <v>9.2307692307692327E-2</v>
      </c>
      <c r="BR65" s="231">
        <f>Inputs!BR65</f>
        <v>9.2307692307692327E-2</v>
      </c>
      <c r="BS65" s="231">
        <f>Inputs!BS65</f>
        <v>9.2307692307692327E-2</v>
      </c>
      <c r="BT65" s="231">
        <f>Inputs!BT65</f>
        <v>9.2307692307692327E-2</v>
      </c>
      <c r="BU65" s="231">
        <f>Inputs!BU65</f>
        <v>9.2307692307692327E-2</v>
      </c>
      <c r="BV65" s="231">
        <f>Inputs!BV65</f>
        <v>9.2307692307692327E-2</v>
      </c>
      <c r="BW65" s="231">
        <f>Inputs!BW65</f>
        <v>9.2307692307692327E-2</v>
      </c>
      <c r="BX65" s="231">
        <f>Inputs!BX65</f>
        <v>9.2307692307692327E-2</v>
      </c>
      <c r="BY65" s="231">
        <f>Inputs!BY65</f>
        <v>9.2307692307692327E-2</v>
      </c>
      <c r="BZ65" s="231">
        <f>Inputs!BZ65</f>
        <v>9.2307692307692327E-2</v>
      </c>
      <c r="CA65" s="231">
        <f>Inputs!CA65</f>
        <v>9.2307692307692327E-2</v>
      </c>
      <c r="CB65" s="231">
        <f>Inputs!CB65</f>
        <v>0</v>
      </c>
      <c r="CC65" s="231">
        <f>Inputs!CC65</f>
        <v>0</v>
      </c>
      <c r="CD65" s="231">
        <f>Inputs!CD65</f>
        <v>0</v>
      </c>
      <c r="CE65" s="231">
        <f>Inputs!CE65</f>
        <v>0</v>
      </c>
      <c r="CF65" s="231">
        <f>Inputs!CF65</f>
        <v>0</v>
      </c>
      <c r="CG65" s="231">
        <f>Inputs!CG65</f>
        <v>0</v>
      </c>
      <c r="CH65" s="231">
        <f>Inputs!CH65</f>
        <v>0</v>
      </c>
      <c r="CI65" s="231">
        <f>Inputs!CI65</f>
        <v>0</v>
      </c>
      <c r="CJ65" s="231">
        <f>Inputs!CJ65</f>
        <v>0</v>
      </c>
      <c r="CK65" s="231">
        <f>Inputs!CK65</f>
        <v>0</v>
      </c>
      <c r="CL65" s="231">
        <f>Inputs!CL65</f>
        <v>0</v>
      </c>
      <c r="CM65" s="231">
        <f>Inputs!CM65</f>
        <v>0</v>
      </c>
      <c r="CN65" s="231">
        <f>Inputs!CN65</f>
        <v>0</v>
      </c>
      <c r="CO65" s="231">
        <f>Inputs!CO65</f>
        <v>0</v>
      </c>
      <c r="CP65" s="231">
        <f>Inputs!CP65</f>
        <v>0</v>
      </c>
      <c r="CQ65" s="231">
        <f>Inputs!CQ65</f>
        <v>0</v>
      </c>
      <c r="CR65" s="231">
        <f>Inputs!CR65</f>
        <v>0</v>
      </c>
      <c r="CS65" s="231">
        <f>Inputs!CS65</f>
        <v>0</v>
      </c>
      <c r="CT65" s="231">
        <f>Inputs!CT65</f>
        <v>0</v>
      </c>
      <c r="CU65" s="231">
        <f>Inputs!CU65</f>
        <v>0</v>
      </c>
      <c r="CV65" s="231">
        <f>Inputs!CV65</f>
        <v>0</v>
      </c>
      <c r="CW65" s="231">
        <f>Inputs!CW65</f>
        <v>0</v>
      </c>
      <c r="CX65" s="231">
        <f>Inputs!CX65</f>
        <v>0</v>
      </c>
      <c r="CY65" s="231">
        <f>Inputs!CY65</f>
        <v>0</v>
      </c>
      <c r="DA65" s="232">
        <f>IF(OR($C65="Non-Labour",$C65="Labour-related"),IF(Inputs!$GT65=$F$1,Inputs!DA65,$F65*N(H65)),$F65*N(H65)*avg_hrs)</f>
        <v>0</v>
      </c>
      <c r="DB65" s="232">
        <f>IF(OR($C65="Non-Labour",$C65="Labour-related"),IF(Inputs!$GT65=$F$1,Inputs!DB65,$F65*N(I65)),$F65*N(I65)*avg_hrs)</f>
        <v>0</v>
      </c>
      <c r="DC65" s="232">
        <f>IF(OR($C65="Non-Labour",$C65="Labour-related"),IF(Inputs!$GT65=$F$1,Inputs!DC65,$F65*N(J65)),$F65*N(J65)*avg_hrs)</f>
        <v>0</v>
      </c>
      <c r="DD65" s="232">
        <f>IF(OR($C65="Non-Labour",$C65="Labour-related"),IF(Inputs!$GT65=$F$1,Inputs!DD65,$F65*N(K65)),$F65*N(K65)*avg_hrs)</f>
        <v>0</v>
      </c>
      <c r="DE65" s="232">
        <f>IF(OR($C65="Non-Labour",$C65="Labour-related"),IF(Inputs!$GT65=$F$1,Inputs!DE65,$F65*N(L65)),$F65*N(L65)*avg_hrs)</f>
        <v>0</v>
      </c>
      <c r="DF65" s="232">
        <f>IF(OR($C65="Non-Labour",$C65="Labour-related"),IF(Inputs!$GT65=$F$1,Inputs!DF65,$F65*N(M65)),$F65*N(M65)*avg_hrs)</f>
        <v>0</v>
      </c>
      <c r="DG65" s="232">
        <f>IF(OR($C65="Non-Labour",$C65="Labour-related"),IF(Inputs!$GT65=$F$1,Inputs!DG65,$F65*N(N65)),$F65*N(N65)*avg_hrs)</f>
        <v>0</v>
      </c>
      <c r="DH65" s="232">
        <f>IF(OR($C65="Non-Labour",$C65="Labour-related"),IF(Inputs!$GT65=$F$1,Inputs!DH65,$F65*N(O65)),$F65*N(O65)*avg_hrs)</f>
        <v>0</v>
      </c>
      <c r="DI65" s="232">
        <f>IF(OR($C65="Non-Labour",$C65="Labour-related"),IF(Inputs!$GT65=$F$1,Inputs!DI65,$F65*N(P65)),$F65*N(P65)*avg_hrs)</f>
        <v>0</v>
      </c>
      <c r="DJ65" s="232">
        <f>IF(OR($C65="Non-Labour",$C65="Labour-related"),IF(Inputs!$GT65=$F$1,Inputs!DJ65,$F65*N(Q65)),$F65*N(Q65)*avg_hrs)</f>
        <v>0</v>
      </c>
      <c r="DK65" s="232">
        <f>IF(OR($C65="Non-Labour",$C65="Labour-related"),IF(Inputs!$GT65=$F$1,Inputs!DK65,$F65*N(R65)),$F65*N(R65)*avg_hrs)</f>
        <v>0</v>
      </c>
      <c r="DL65" s="232">
        <f>IF(OR($C65="Non-Labour",$C65="Labour-related"),IF(Inputs!$GT65=$F$1,Inputs!DL65,$F65*N(S65)),$F65*N(S65)*avg_hrs)</f>
        <v>0</v>
      </c>
      <c r="DM65" s="232">
        <f>IF(OR($C65="Non-Labour",$C65="Labour-related"),IF(Inputs!$GT65=$F$1,Inputs!DM65,$F65*N(T65)),$F65*N(T65)*avg_hrs)</f>
        <v>0</v>
      </c>
      <c r="DN65" s="232">
        <f>IF(OR($C65="Non-Labour",$C65="Labour-related"),IF(Inputs!$GT65=$F$1,Inputs!DN65,$F65*N(U65)),$F65*N(U65)*avg_hrs)</f>
        <v>0</v>
      </c>
      <c r="DO65" s="232">
        <f>IF(OR($C65="Non-Labour",$C65="Labour-related"),IF(Inputs!$GT65=$F$1,Inputs!DO65,$F65*N(V65)),$F65*N(V65)*avg_hrs)</f>
        <v>0</v>
      </c>
      <c r="DP65" s="232">
        <f>IF(OR($C65="Non-Labour",$C65="Labour-related"),IF(Inputs!$GT65=$F$1,Inputs!DP65,$F65*N(W65)),$F65*N(W65)*avg_hrs)</f>
        <v>0</v>
      </c>
      <c r="DQ65" s="232">
        <f>IF(OR($C65="Non-Labour",$C65="Labour-related"),IF(Inputs!$GT65=$F$1,Inputs!DQ65,$F65*N(X65)),$F65*N(X65)*avg_hrs)</f>
        <v>0</v>
      </c>
      <c r="DR65" s="232">
        <f>IF(OR($C65="Non-Labour",$C65="Labour-related"),IF(Inputs!$GT65=$F$1,Inputs!DR65,$F65*N(Y65)),$F65*N(Y65)*avg_hrs)</f>
        <v>0</v>
      </c>
      <c r="DS65" s="232">
        <f>IF(OR($C65="Non-Labour",$C65="Labour-related"),IF(Inputs!$GT65=$F$1,Inputs!DS65,$F65*N(Z65)),$F65*N(Z65)*avg_hrs)</f>
        <v>0</v>
      </c>
      <c r="DT65" s="232">
        <f>IF(OR($C65="Non-Labour",$C65="Labour-related"),IF(Inputs!$GT65=$F$1,Inputs!DT65,$F65*N(AA65)),$F65*N(AA65)*avg_hrs)</f>
        <v>0</v>
      </c>
      <c r="DU65" s="232">
        <f>IF(OR($C65="Non-Labour",$C65="Labour-related"),IF(Inputs!$GT65=$F$1,Inputs!DU65,$F65*N(AB65)),$F65*N(AB65)*avg_hrs)</f>
        <v>0</v>
      </c>
      <c r="DV65" s="232">
        <f>IF(OR($C65="Non-Labour",$C65="Labour-related"),IF(Inputs!$GT65=$F$1,Inputs!DV65,$F65*N(AC65)),$F65*N(AC65)*avg_hrs)</f>
        <v>0</v>
      </c>
      <c r="DW65" s="232">
        <f>IF(OR($C65="Non-Labour",$C65="Labour-related"),IF(Inputs!$GT65=$F$1,Inputs!DW65,$F65*N(AD65)),$F65*N(AD65)*avg_hrs)</f>
        <v>0</v>
      </c>
      <c r="DX65" s="232">
        <f>IF(OR($C65="Non-Labour",$C65="Labour-related"),IF(Inputs!$GT65=$F$1,Inputs!DX65,$F65*N(AE65)),$F65*N(AE65)*avg_hrs)</f>
        <v>0</v>
      </c>
      <c r="DY65" s="232">
        <f>IF(OR($C65="Non-Labour",$C65="Labour-related"),IF(Inputs!$GT65=$F$1,Inputs!DY65,$F65*N(AF65)),$F65*N(AF65)*avg_hrs)</f>
        <v>0</v>
      </c>
      <c r="DZ65" s="232">
        <f>IF(OR($C65="Non-Labour",$C65="Labour-related"),IF(Inputs!$GT65=$F$1,Inputs!DZ65,$F65*N(AG65)),$F65*N(AG65)*avg_hrs)</f>
        <v>0</v>
      </c>
      <c r="EA65" s="232">
        <f>IF(OR($C65="Non-Labour",$C65="Labour-related"),IF(Inputs!$GT65=$F$1,Inputs!EA65,$F65*N(AH65)),$F65*N(AH65)*avg_hrs)</f>
        <v>0</v>
      </c>
      <c r="EB65" s="232">
        <f>IF(OR($C65="Non-Labour",$C65="Labour-related"),IF(Inputs!$GT65=$F$1,Inputs!EB65,$F65*N(AI65)),$F65*N(AI65)*avg_hrs)</f>
        <v>0</v>
      </c>
      <c r="EC65" s="232">
        <f>IF(OR($C65="Non-Labour",$C65="Labour-related"),IF(Inputs!$GT65=$F$1,Inputs!EC65,$F65*N(AJ65)),$F65*N(AJ65)*avg_hrs)</f>
        <v>0</v>
      </c>
      <c r="ED65" s="232">
        <f>IF(OR($C65="Non-Labour",$C65="Labour-related"),IF(Inputs!$GT65=$F$1,Inputs!ED65,$F65*N(AK65)),$F65*N(AK65)*avg_hrs)</f>
        <v>0</v>
      </c>
      <c r="EE65" s="232">
        <f>IF(OR($C65="Non-Labour",$C65="Labour-related"),IF(Inputs!$GT65=$F$1,Inputs!EE65,$F65*N(AL65)),$F65*N(AL65)*avg_hrs)</f>
        <v>0</v>
      </c>
      <c r="EF65" s="232">
        <f>IF(OR($C65="Non-Labour",$C65="Labour-related"),IF(Inputs!$GT65=$F$1,Inputs!EF65,$F65*N(AM65)),$F65*N(AM65)*avg_hrs)</f>
        <v>0</v>
      </c>
      <c r="EG65" s="232">
        <f>IF(OR($C65="Non-Labour",$C65="Labour-related"),IF(Inputs!$GT65=$F$1,Inputs!EG65,$F65*N(AN65)),$F65*N(AN65)*avg_hrs)</f>
        <v>0</v>
      </c>
      <c r="EH65" s="232">
        <f>IF(OR($C65="Non-Labour",$C65="Labour-related"),IF(Inputs!$GT65=$F$1,Inputs!EH65,$F65*N(AO65)),$F65*N(AO65)*avg_hrs)</f>
        <v>0</v>
      </c>
      <c r="EI65" s="232">
        <f>IF(OR($C65="Non-Labour",$C65="Labour-related"),IF(Inputs!$GT65=$F$1,Inputs!EI65,$F65*N(AP65)),$F65*N(AP65)*avg_hrs)</f>
        <v>0</v>
      </c>
      <c r="EJ65" s="232">
        <f>IF(OR($C65="Non-Labour",$C65="Labour-related"),IF(Inputs!$GT65=$F$1,Inputs!EJ65,$F65*N(AQ65)),$F65*N(AQ65)*avg_hrs)</f>
        <v>0</v>
      </c>
      <c r="EK65" s="232">
        <f>IF(OR($C65="Non-Labour",$C65="Labour-related"),IF(Inputs!$GT65=$F$1,Inputs!EK65,$F65*N(AR65)),$F65*N(AR65)*avg_hrs)</f>
        <v>0</v>
      </c>
      <c r="EL65" s="232">
        <f>IF(OR($C65="Non-Labour",$C65="Labour-related"),IF(Inputs!$GT65=$F$1,Inputs!EL65,$F65*N(AS65)),$F65*N(AS65)*avg_hrs)</f>
        <v>0</v>
      </c>
      <c r="EM65" s="232">
        <f>IF(OR($C65="Non-Labour",$C65="Labour-related"),IF(Inputs!$GT65=$F$1,Inputs!EM65,$F65*N(AT65)),$F65*N(AT65)*avg_hrs)</f>
        <v>0</v>
      </c>
      <c r="EN65" s="232">
        <f>IF(OR($C65="Non-Labour",$C65="Labour-related"),IF(Inputs!$GT65=$F$1,Inputs!EN65,$F65*N(AU65)),$F65*N(AU65)*avg_hrs)</f>
        <v>0</v>
      </c>
      <c r="EO65" s="232">
        <f>IF(OR($C65="Non-Labour",$C65="Labour-related"),IF(Inputs!$GT65=$F$1,Inputs!EO65,$F65*N(AV65)),$F65*N(AV65)*avg_hrs)</f>
        <v>0</v>
      </c>
      <c r="EP65" s="232">
        <f>IF(OR($C65="Non-Labour",$C65="Labour-related"),IF(Inputs!$GT65=$F$1,Inputs!EP65,$F65*N(AW65)),$F65*N(AW65)*avg_hrs)</f>
        <v>0</v>
      </c>
      <c r="EQ65" s="232">
        <f>IF(OR($C65="Non-Labour",$C65="Labour-related"),IF(Inputs!$GT65=$F$1,Inputs!EQ65,$F65*N(AX65)),$F65*N(AX65)*avg_hrs)</f>
        <v>0</v>
      </c>
      <c r="ER65" s="232">
        <f>IF(OR($C65="Non-Labour",$C65="Labour-related"),IF(Inputs!$GT65=$F$1,Inputs!ER65,$F65*N(AY65)),$F65*N(AY65)*avg_hrs)</f>
        <v>0</v>
      </c>
      <c r="ES65" s="232">
        <f>IF(OR($C65="Non-Labour",$C65="Labour-related"),IF(Inputs!$GT65=$F$1,Inputs!ES65,$F65*N(AZ65)),$F65*N(AZ65)*avg_hrs)</f>
        <v>0</v>
      </c>
      <c r="ET65" s="232">
        <f>IF(OR($C65="Non-Labour",$C65="Labour-related"),IF(Inputs!$GT65=$F$1,Inputs!ET65,$F65*N(BA65)),$F65*N(BA65)*avg_hrs)</f>
        <v>0</v>
      </c>
      <c r="EU65" s="232">
        <f>IF(OR($C65="Non-Labour",$C65="Labour-related"),IF(Inputs!$GT65=$F$1,Inputs!EU65,$F65*N(BB65)),$F65*N(BB65)*avg_hrs)</f>
        <v>0</v>
      </c>
      <c r="EV65" s="232">
        <f>IF(OR($C65="Non-Labour",$C65="Labour-related"),IF(Inputs!$GT65=$F$1,Inputs!EV65,$F65*N(BC65)),$F65*N(BC65)*avg_hrs)</f>
        <v>0</v>
      </c>
      <c r="EW65" s="232">
        <f>IF(OR($C65="Non-Labour",$C65="Labour-related"),IF(Inputs!$GT65=$F$1,Inputs!EW65,$F65*N(BD65)),$F65*N(BD65)*avg_hrs)</f>
        <v>0</v>
      </c>
      <c r="EX65" s="232">
        <f>IF(OR($C65="Non-Labour",$C65="Labour-related"),IF(Inputs!$GT65=$F$1,Inputs!EX65,$F65*N(BE65)),$F65*N(BE65)*avg_hrs)</f>
        <v>0</v>
      </c>
      <c r="EY65" s="232">
        <f>IF(OR($C65="Non-Labour",$C65="Labour-related"),IF(Inputs!$GT65=$F$1,Inputs!EY65,$F65*N(BF65)),$F65*N(BF65)*avg_hrs)</f>
        <v>0</v>
      </c>
      <c r="EZ65" s="232">
        <f>IF(OR($C65="Non-Labour",$C65="Labour-related"),IF(Inputs!$GT65=$F$1,Inputs!EZ65,$F65*N(BG65)),$F65*N(BG65)*avg_hrs)</f>
        <v>0</v>
      </c>
      <c r="FA65" s="232">
        <f>IF(OR($C65="Non-Labour",$C65="Labour-related"),IF(Inputs!$GT65=$F$1,Inputs!FA65,$F65*N(BH65)),$F65*N(BH65)*avg_hrs)</f>
        <v>0</v>
      </c>
      <c r="FB65" s="232">
        <f>IF(OR($C65="Non-Labour",$C65="Labour-related"),IF(Inputs!$GT65=$F$1,Inputs!FB65,$F65*N(BI65)),$F65*N(BI65)*avg_hrs)</f>
        <v>0</v>
      </c>
      <c r="FC65" s="232">
        <f>IF(OR($C65="Non-Labour",$C65="Labour-related"),IF(Inputs!$GT65=$F$1,Inputs!FC65,$F65*N(BJ65)),$F65*N(BJ65)*avg_hrs)</f>
        <v>0</v>
      </c>
      <c r="FD65" s="232">
        <f>IF(OR($C65="Non-Labour",$C65="Labour-related"),IF(Inputs!$GT65=$F$1,Inputs!FD65,$F65*N(BK65)),$F65*N(BK65)*avg_hrs)</f>
        <v>0</v>
      </c>
      <c r="FE65" s="232">
        <f>IF(OR($C65="Non-Labour",$C65="Labour-related"),IF(Inputs!$GT65=$F$1,Inputs!FE65,$F65*N(BL65)),$F65*N(BL65)*avg_hrs)</f>
        <v>0</v>
      </c>
      <c r="FF65" s="232">
        <f>IF(OR($C65="Non-Labour",$C65="Labour-related"),IF(Inputs!$GT65=$F$1,Inputs!FF65,$F65*N(BM65)),$F65*N(BM65)*avg_hrs)</f>
        <v>0</v>
      </c>
      <c r="FG65" s="232">
        <f>IF(OR($C65="Non-Labour",$C65="Labour-related"),IF(Inputs!$GT65=$F$1,Inputs!FG65,$F65*N(BN65)),$F65*N(BN65)*avg_hrs)</f>
        <v>0</v>
      </c>
      <c r="FH65" s="232">
        <f>IF(OR($C65="Non-Labour",$C65="Labour-related"),IF(Inputs!$GT65=$F$1,Inputs!FH65,$F65*N(BO65)),$F65*N(BO65)*avg_hrs)</f>
        <v>0</v>
      </c>
      <c r="FI65" s="232">
        <f>IF(OR($C65="Non-Labour",$C65="Labour-related"),IF(Inputs!$GT65=$F$1,Inputs!FI65,$F65*N(BP65)),$F65*N(BP65)*avg_hrs)</f>
        <v>3393.7170071983055</v>
      </c>
      <c r="FJ65" s="232">
        <f>IF(OR($C65="Non-Labour",$C65="Labour-related"),IF(Inputs!$GT65=$F$1,Inputs!FJ65,$F65*N(BQ65)),$F65*N(BQ65)*avg_hrs)</f>
        <v>3393.7170071983055</v>
      </c>
      <c r="FK65" s="232">
        <f>IF(OR($C65="Non-Labour",$C65="Labour-related"),IF(Inputs!$GT65=$F$1,Inputs!FK65,$F65*N(BR65)),$F65*N(BR65)*avg_hrs)</f>
        <v>3393.7170071983055</v>
      </c>
      <c r="FL65" s="232">
        <f>IF(OR($C65="Non-Labour",$C65="Labour-related"),IF(Inputs!$GT65=$F$1,Inputs!FL65,$F65*N(BS65)),$F65*N(BS65)*avg_hrs)</f>
        <v>3393.7170071983055</v>
      </c>
      <c r="FM65" s="232">
        <f>IF(OR($C65="Non-Labour",$C65="Labour-related"),IF(Inputs!$GT65=$F$1,Inputs!FM65,$F65*N(BT65)),$F65*N(BT65)*avg_hrs)</f>
        <v>3393.7170071983055</v>
      </c>
      <c r="FN65" s="232">
        <f>IF(OR($C65="Non-Labour",$C65="Labour-related"),IF(Inputs!$GT65=$F$1,Inputs!FN65,$F65*N(BU65)),$F65*N(BU65)*avg_hrs)</f>
        <v>3393.7170071983055</v>
      </c>
      <c r="FO65" s="232">
        <f>IF(OR($C65="Non-Labour",$C65="Labour-related"),IF(Inputs!$GT65=$F$1,Inputs!FO65,$F65*N(BV65)),$F65*N(BV65)*avg_hrs)</f>
        <v>3393.7170071983055</v>
      </c>
      <c r="FP65" s="232">
        <f>IF(OR($C65="Non-Labour",$C65="Labour-related"),IF(Inputs!$GT65=$F$1,Inputs!FP65,$F65*N(BW65)),$F65*N(BW65)*avg_hrs)</f>
        <v>3393.7170071983055</v>
      </c>
      <c r="FQ65" s="232">
        <f>IF(OR($C65="Non-Labour",$C65="Labour-related"),IF(Inputs!$GT65=$F$1,Inputs!FQ65,$F65*N(BX65)),$F65*N(BX65)*avg_hrs)</f>
        <v>3393.7170071983055</v>
      </c>
      <c r="FR65" s="232">
        <f>IF(OR($C65="Non-Labour",$C65="Labour-related"),IF(Inputs!$GT65=$F$1,Inputs!FR65,$F65*N(BY65)),$F65*N(BY65)*avg_hrs)</f>
        <v>3393.7170071983055</v>
      </c>
      <c r="FS65" s="232">
        <f>IF(OR($C65="Non-Labour",$C65="Labour-related"),IF(Inputs!$GT65=$F$1,Inputs!FS65,$F65*N(BZ65)),$F65*N(BZ65)*avg_hrs)</f>
        <v>3393.7170071983055</v>
      </c>
      <c r="FT65" s="232">
        <f>IF(OR($C65="Non-Labour",$C65="Labour-related"),IF(Inputs!$GT65=$F$1,Inputs!FT65,$F65*N(CA65)),$F65*N(CA65)*avg_hrs)</f>
        <v>3393.7170071983055</v>
      </c>
      <c r="FU65" s="232">
        <f>IF(OR($C65="Non-Labour",$C65="Labour-related"),IF(Inputs!$GT65=$F$1,Inputs!FU65,$F65*N(CB65)),$F65*N(CB65)*avg_hrs)</f>
        <v>0</v>
      </c>
      <c r="FV65" s="232">
        <f>IF(OR($C65="Non-Labour",$C65="Labour-related"),IF(Inputs!$GT65=$F$1,Inputs!FV65,$F65*N(CC65)),$F65*N(CC65)*avg_hrs)</f>
        <v>0</v>
      </c>
      <c r="FW65" s="232">
        <f>IF(OR($C65="Non-Labour",$C65="Labour-related"),IF(Inputs!$GT65=$F$1,Inputs!FW65,$F65*N(CD65)),$F65*N(CD65)*avg_hrs)</f>
        <v>0</v>
      </c>
      <c r="FX65" s="232">
        <f>IF(OR($C65="Non-Labour",$C65="Labour-related"),IF(Inputs!$GT65=$F$1,Inputs!FX65,$F65*N(CE65)),$F65*N(CE65)*avg_hrs)</f>
        <v>0</v>
      </c>
      <c r="FY65" s="232">
        <f>IF(OR($C65="Non-Labour",$C65="Labour-related"),IF(Inputs!$GT65=$F$1,Inputs!FY65,$F65*N(CF65)),$F65*N(CF65)*avg_hrs)</f>
        <v>0</v>
      </c>
      <c r="FZ65" s="232">
        <f>IF(OR($C65="Non-Labour",$C65="Labour-related"),IF(Inputs!$GT65=$F$1,Inputs!FZ65,$F65*N(CG65)),$F65*N(CG65)*avg_hrs)</f>
        <v>0</v>
      </c>
      <c r="GA65" s="232">
        <f>IF(OR($C65="Non-Labour",$C65="Labour-related"),IF(Inputs!$GT65=$F$1,Inputs!GA65,$F65*N(CH65)),$F65*N(CH65)*avg_hrs)</f>
        <v>0</v>
      </c>
      <c r="GB65" s="232">
        <f>IF(OR($C65="Non-Labour",$C65="Labour-related"),IF(Inputs!$GT65=$F$1,Inputs!GB65,$F65*N(CI65)),$F65*N(CI65)*avg_hrs)</f>
        <v>0</v>
      </c>
      <c r="GC65" s="232">
        <f>IF(OR($C65="Non-Labour",$C65="Labour-related"),IF(Inputs!$GT65=$F$1,Inputs!GC65,$F65*N(CJ65)),$F65*N(CJ65)*avg_hrs)</f>
        <v>0</v>
      </c>
      <c r="GD65" s="232">
        <f>IF(OR($C65="Non-Labour",$C65="Labour-related"),IF(Inputs!$GT65=$F$1,Inputs!GD65,$F65*N(CK65)),$F65*N(CK65)*avg_hrs)</f>
        <v>0</v>
      </c>
      <c r="GE65" s="232">
        <f>IF(OR($C65="Non-Labour",$C65="Labour-related"),IF(Inputs!$GT65=$F$1,Inputs!GE65,$F65*N(CL65)),$F65*N(CL65)*avg_hrs)</f>
        <v>0</v>
      </c>
      <c r="GF65" s="232">
        <f>IF(OR($C65="Non-Labour",$C65="Labour-related"),IF(Inputs!$GT65=$F$1,Inputs!GF65,$F65*N(CM65)),$F65*N(CM65)*avg_hrs)</f>
        <v>0</v>
      </c>
      <c r="GG65" s="232">
        <f>IF(OR($C65="Non-Labour",$C65="Labour-related"),IF(Inputs!$GT65=$F$1,Inputs!GG65,$F65*N(CN65)),$F65*N(CN65)*avg_hrs)</f>
        <v>0</v>
      </c>
      <c r="GH65" s="232">
        <f>IF(OR($C65="Non-Labour",$C65="Labour-related"),IF(Inputs!$GT65=$F$1,Inputs!GH65,$F65*N(CO65)),$F65*N(CO65)*avg_hrs)</f>
        <v>0</v>
      </c>
      <c r="GI65" s="232">
        <f>IF(OR($C65="Non-Labour",$C65="Labour-related"),IF(Inputs!$GT65=$F$1,Inputs!GI65,$F65*N(CP65)),$F65*N(CP65)*avg_hrs)</f>
        <v>0</v>
      </c>
      <c r="GJ65" s="232">
        <f>IF(OR($C65="Non-Labour",$C65="Labour-related"),IF(Inputs!$GT65=$F$1,Inputs!GJ65,$F65*N(CQ65)),$F65*N(CQ65)*avg_hrs)</f>
        <v>0</v>
      </c>
      <c r="GK65" s="232">
        <f>IF(OR($C65="Non-Labour",$C65="Labour-related"),IF(Inputs!$GT65=$F$1,Inputs!GK65,$F65*N(CR65)),$F65*N(CR65)*avg_hrs)</f>
        <v>0</v>
      </c>
      <c r="GL65" s="232">
        <f>IF(OR($C65="Non-Labour",$C65="Labour-related"),IF(Inputs!$GT65=$F$1,Inputs!GL65,$F65*N(CS65)),$F65*N(CS65)*avg_hrs)</f>
        <v>0</v>
      </c>
      <c r="GM65" s="232">
        <f>IF(OR($C65="Non-Labour",$C65="Labour-related"),IF(Inputs!$GT65=$F$1,Inputs!GM65,$F65*N(CT65)),$F65*N(CT65)*avg_hrs)</f>
        <v>0</v>
      </c>
      <c r="GN65" s="232">
        <f>IF(OR($C65="Non-Labour",$C65="Labour-related"),IF(Inputs!$GT65=$F$1,Inputs!GN65,$F65*N(CU65)),$F65*N(CU65)*avg_hrs)</f>
        <v>0</v>
      </c>
      <c r="GO65" s="232">
        <f>IF(OR($C65="Non-Labour",$C65="Labour-related"),IF(Inputs!$GT65=$F$1,Inputs!GO65,$F65*N(CV65)),$F65*N(CV65)*avg_hrs)</f>
        <v>0</v>
      </c>
      <c r="GP65" s="232">
        <f>IF(OR($C65="Non-Labour",$C65="Labour-related"),IF(Inputs!$GT65=$F$1,Inputs!GP65,$F65*N(CW65)),$F65*N(CW65)*avg_hrs)</f>
        <v>0</v>
      </c>
      <c r="GQ65" s="232">
        <f>IF(OR($C65="Non-Labour",$C65="Labour-related"),IF(Inputs!$GT65=$F$1,Inputs!GQ65,$F65*N(CX65)),$F65*N(CX65)*avg_hrs)</f>
        <v>0</v>
      </c>
      <c r="GR65" s="232">
        <f>IF(OR($C65="Non-Labour",$C65="Labour-related"),IF(Inputs!$GT65=$F$1,Inputs!GR65,$F65*N(CY65)),$F65*N(CY65)*avg_hrs)</f>
        <v>0</v>
      </c>
      <c r="GT65" s="120" t="s">
        <v>207</v>
      </c>
      <c r="GU65" s="272"/>
      <c r="GV65" s="272"/>
      <c r="GW65" s="272"/>
      <c r="GX65" s="232">
        <f t="shared" si="12"/>
        <v>0</v>
      </c>
      <c r="GY65" s="232">
        <f t="shared" si="12"/>
        <v>0</v>
      </c>
      <c r="GZ65" s="232">
        <f t="shared" si="12"/>
        <v>0</v>
      </c>
      <c r="HA65" s="232">
        <f t="shared" si="11"/>
        <v>0</v>
      </c>
      <c r="HB65" s="232">
        <f t="shared" si="13"/>
        <v>0</v>
      </c>
      <c r="HC65" s="232">
        <f t="shared" si="13"/>
        <v>40724.604086379666</v>
      </c>
      <c r="HD65" s="232">
        <f t="shared" si="13"/>
        <v>0</v>
      </c>
      <c r="HE65" s="232">
        <f t="shared" si="13"/>
        <v>0</v>
      </c>
      <c r="HF65" s="232">
        <f t="shared" si="5"/>
        <v>40724.604086379666</v>
      </c>
    </row>
    <row r="66" spans="1:214" hidden="1" x14ac:dyDescent="0.2">
      <c r="A66" s="120" t="str">
        <f>Inputs!A66</f>
        <v>Finance</v>
      </c>
      <c r="B66" s="120" t="str">
        <f>Inputs!B66</f>
        <v>Organisation Change Manager</v>
      </c>
      <c r="C66" s="120" t="str">
        <f>Inputs!C66</f>
        <v>Internal Labour</v>
      </c>
      <c r="D66" s="120" t="str">
        <f>Inputs!D66</f>
        <v>Change Management</v>
      </c>
      <c r="E66" s="120" t="str">
        <f>Inputs!E66</f>
        <v>Project Manager (Network Projects)</v>
      </c>
      <c r="F66" s="259">
        <f>IF(Inputs!$GT66=$F$1,Inputs!F66,
CHOOSE(MATCH(Inputs!$GT66,'Key assumptions'!$E$117:$E$119,0),'Key assumptions'!$H$117,'Key assumptions'!$H$118,'Key assumptions'!$H$119)*Inputs!F66)</f>
        <v>216.32758128440364</v>
      </c>
      <c r="G66" s="259">
        <f>IF(Inputs!$GT66=$F$1,Inputs!G66,
CHOOSE(MATCH(Inputs!$GT66,'Key assumptions'!$E$117:$E$119,0),'Key assumptions'!$H$117,'Key assumptions'!$H$118,'Key assumptions'!$H$119)*Inputs!G66)</f>
        <v>0</v>
      </c>
      <c r="H66" s="231">
        <f>Inputs!H66</f>
        <v>0</v>
      </c>
      <c r="I66" s="231">
        <f>Inputs!I66</f>
        <v>0</v>
      </c>
      <c r="J66" s="231">
        <f>Inputs!J66</f>
        <v>0</v>
      </c>
      <c r="K66" s="231">
        <f>Inputs!K66</f>
        <v>0</v>
      </c>
      <c r="L66" s="231">
        <f>Inputs!L66</f>
        <v>0</v>
      </c>
      <c r="M66" s="231">
        <f>Inputs!M66</f>
        <v>0</v>
      </c>
      <c r="N66" s="231">
        <f>Inputs!N66</f>
        <v>0</v>
      </c>
      <c r="O66" s="231">
        <f>Inputs!O66</f>
        <v>0</v>
      </c>
      <c r="P66" s="231">
        <f>Inputs!P66</f>
        <v>0</v>
      </c>
      <c r="Q66" s="231">
        <f>Inputs!Q66</f>
        <v>0</v>
      </c>
      <c r="R66" s="231">
        <f>Inputs!R66</f>
        <v>0</v>
      </c>
      <c r="S66" s="231">
        <f>Inputs!S66</f>
        <v>0</v>
      </c>
      <c r="T66" s="231">
        <f>Inputs!T66</f>
        <v>3.0769230769230767E-2</v>
      </c>
      <c r="U66" s="231">
        <f>Inputs!U66</f>
        <v>3.0769230769230767E-2</v>
      </c>
      <c r="V66" s="231">
        <f>Inputs!V66</f>
        <v>3.0769230769230767E-2</v>
      </c>
      <c r="W66" s="231">
        <f>Inputs!W66</f>
        <v>3.0769230769230767E-2</v>
      </c>
      <c r="X66" s="231">
        <f>Inputs!X66</f>
        <v>3.0769230769230767E-2</v>
      </c>
      <c r="Y66" s="231">
        <f>Inputs!Y66</f>
        <v>3.0769230769230767E-2</v>
      </c>
      <c r="Z66" s="231">
        <f>Inputs!Z66</f>
        <v>3.0769230769230767E-2</v>
      </c>
      <c r="AA66" s="231">
        <f>Inputs!AA66</f>
        <v>3.0769230769230767E-2</v>
      </c>
      <c r="AB66" s="231">
        <f>Inputs!AB66</f>
        <v>3.0769230769230767E-2</v>
      </c>
      <c r="AC66" s="231">
        <f>Inputs!AC66</f>
        <v>3.0769230769230767E-2</v>
      </c>
      <c r="AD66" s="231">
        <f>Inputs!AD66</f>
        <v>3.0769230769230767E-2</v>
      </c>
      <c r="AE66" s="231">
        <f>Inputs!AE66</f>
        <v>3.0769230769230767E-2</v>
      </c>
      <c r="AF66" s="231">
        <f>Inputs!AF66</f>
        <v>0.36923076923076925</v>
      </c>
      <c r="AG66" s="231">
        <f>Inputs!AG66</f>
        <v>0.36923076923076925</v>
      </c>
      <c r="AH66" s="231">
        <f>Inputs!AH66</f>
        <v>0.36923076923076925</v>
      </c>
      <c r="AI66" s="231">
        <f>Inputs!AI66</f>
        <v>0.36923076923076925</v>
      </c>
      <c r="AJ66" s="231">
        <f>Inputs!AJ66</f>
        <v>0.36923076923076925</v>
      </c>
      <c r="AK66" s="231">
        <f>Inputs!AK66</f>
        <v>0.36923076923076925</v>
      </c>
      <c r="AL66" s="231">
        <f>Inputs!AL66</f>
        <v>0.36923076923076925</v>
      </c>
      <c r="AM66" s="231">
        <f>Inputs!AM66</f>
        <v>0.36923076923076925</v>
      </c>
      <c r="AN66" s="231">
        <f>Inputs!AN66</f>
        <v>0.36923076923076925</v>
      </c>
      <c r="AO66" s="231">
        <f>Inputs!AO66</f>
        <v>0.36923076923076925</v>
      </c>
      <c r="AP66" s="231">
        <f>Inputs!AP66</f>
        <v>0.36923076923076925</v>
      </c>
      <c r="AQ66" s="231">
        <f>Inputs!AQ66</f>
        <v>0.36923076923076925</v>
      </c>
      <c r="AR66" s="231">
        <f>Inputs!AR66</f>
        <v>0.36923076923076925</v>
      </c>
      <c r="AS66" s="231">
        <f>Inputs!AS66</f>
        <v>0.36923076923076925</v>
      </c>
      <c r="AT66" s="231">
        <f>Inputs!AT66</f>
        <v>0.36923076923076925</v>
      </c>
      <c r="AU66" s="231">
        <f>Inputs!AU66</f>
        <v>0.36923076923076925</v>
      </c>
      <c r="AV66" s="231">
        <f>Inputs!AV66</f>
        <v>0.36923076923076925</v>
      </c>
      <c r="AW66" s="231">
        <f>Inputs!AW66</f>
        <v>0.36923076923076925</v>
      </c>
      <c r="AX66" s="231">
        <f>Inputs!AX66</f>
        <v>0.36923076923076925</v>
      </c>
      <c r="AY66" s="231">
        <f>Inputs!AY66</f>
        <v>0.36923076923076925</v>
      </c>
      <c r="AZ66" s="231">
        <f>Inputs!AZ66</f>
        <v>0.36923076923076925</v>
      </c>
      <c r="BA66" s="231">
        <f>Inputs!BA66</f>
        <v>0.36923076923076925</v>
      </c>
      <c r="BB66" s="231">
        <f>Inputs!BB66</f>
        <v>0.36923076923076925</v>
      </c>
      <c r="BC66" s="231">
        <f>Inputs!BC66</f>
        <v>0.36923076923076925</v>
      </c>
      <c r="BD66" s="231">
        <f>Inputs!BD66</f>
        <v>0.36923076923076925</v>
      </c>
      <c r="BE66" s="231">
        <f>Inputs!BE66</f>
        <v>0.36923076923076925</v>
      </c>
      <c r="BF66" s="231">
        <f>Inputs!BF66</f>
        <v>0.36923076923076925</v>
      </c>
      <c r="BG66" s="231">
        <f>Inputs!BG66</f>
        <v>0.36923076923076925</v>
      </c>
      <c r="BH66" s="231">
        <f>Inputs!BH66</f>
        <v>0.36923076923076925</v>
      </c>
      <c r="BI66" s="231">
        <f>Inputs!BI66</f>
        <v>0.36923076923076925</v>
      </c>
      <c r="BJ66" s="231">
        <f>Inputs!BJ66</f>
        <v>0.36923076923076925</v>
      </c>
      <c r="BK66" s="231">
        <f>Inputs!BK66</f>
        <v>0.36923076923076925</v>
      </c>
      <c r="BL66" s="231">
        <f>Inputs!BL66</f>
        <v>0.36923076923076925</v>
      </c>
      <c r="BM66" s="231">
        <f>Inputs!BM66</f>
        <v>0.36923076923076925</v>
      </c>
      <c r="BN66" s="231">
        <f>Inputs!BN66</f>
        <v>0.36923076923076925</v>
      </c>
      <c r="BO66" s="231">
        <f>Inputs!BO66</f>
        <v>0.36923076923076925</v>
      </c>
      <c r="BP66" s="231">
        <f>Inputs!BP66</f>
        <v>0.30769230769230765</v>
      </c>
      <c r="BQ66" s="231">
        <f>Inputs!BQ66</f>
        <v>0.30769230769230765</v>
      </c>
      <c r="BR66" s="231">
        <f>Inputs!BR66</f>
        <v>0.30769230769230765</v>
      </c>
      <c r="BS66" s="231">
        <f>Inputs!BS66</f>
        <v>0.30769230769230765</v>
      </c>
      <c r="BT66" s="231">
        <f>Inputs!BT66</f>
        <v>0.30769230769230765</v>
      </c>
      <c r="BU66" s="231">
        <f>Inputs!BU66</f>
        <v>0.30769230769230765</v>
      </c>
      <c r="BV66" s="231">
        <f>Inputs!BV66</f>
        <v>0.30769230769230765</v>
      </c>
      <c r="BW66" s="231">
        <f>Inputs!BW66</f>
        <v>0.30769230769230765</v>
      </c>
      <c r="BX66" s="231">
        <f>Inputs!BX66</f>
        <v>0.30769230769230765</v>
      </c>
      <c r="BY66" s="231">
        <f>Inputs!BY66</f>
        <v>0.30769230769230765</v>
      </c>
      <c r="BZ66" s="231">
        <f>Inputs!BZ66</f>
        <v>0.30769230769230765</v>
      </c>
      <c r="CA66" s="231">
        <f>Inputs!CA66</f>
        <v>0.30769230769230765</v>
      </c>
      <c r="CB66" s="231">
        <f>Inputs!CB66</f>
        <v>0</v>
      </c>
      <c r="CC66" s="231">
        <f>Inputs!CC66</f>
        <v>0</v>
      </c>
      <c r="CD66" s="231">
        <f>Inputs!CD66</f>
        <v>0</v>
      </c>
      <c r="CE66" s="231">
        <f>Inputs!CE66</f>
        <v>0</v>
      </c>
      <c r="CF66" s="231">
        <f>Inputs!CF66</f>
        <v>0</v>
      </c>
      <c r="CG66" s="231">
        <f>Inputs!CG66</f>
        <v>0</v>
      </c>
      <c r="CH66" s="231">
        <f>Inputs!CH66</f>
        <v>0</v>
      </c>
      <c r="CI66" s="231">
        <f>Inputs!CI66</f>
        <v>0</v>
      </c>
      <c r="CJ66" s="231">
        <f>Inputs!CJ66</f>
        <v>0</v>
      </c>
      <c r="CK66" s="231">
        <f>Inputs!CK66</f>
        <v>0</v>
      </c>
      <c r="CL66" s="231">
        <f>Inputs!CL66</f>
        <v>0</v>
      </c>
      <c r="CM66" s="231">
        <f>Inputs!CM66</f>
        <v>0</v>
      </c>
      <c r="CN66" s="231">
        <f>Inputs!CN66</f>
        <v>0</v>
      </c>
      <c r="CO66" s="231">
        <f>Inputs!CO66</f>
        <v>0</v>
      </c>
      <c r="CP66" s="231">
        <f>Inputs!CP66</f>
        <v>0</v>
      </c>
      <c r="CQ66" s="231">
        <f>Inputs!CQ66</f>
        <v>0</v>
      </c>
      <c r="CR66" s="231">
        <f>Inputs!CR66</f>
        <v>0</v>
      </c>
      <c r="CS66" s="231">
        <f>Inputs!CS66</f>
        <v>0</v>
      </c>
      <c r="CT66" s="231">
        <f>Inputs!CT66</f>
        <v>0</v>
      </c>
      <c r="CU66" s="231">
        <f>Inputs!CU66</f>
        <v>0</v>
      </c>
      <c r="CV66" s="231">
        <f>Inputs!CV66</f>
        <v>0</v>
      </c>
      <c r="CW66" s="231">
        <f>Inputs!CW66</f>
        <v>0</v>
      </c>
      <c r="CX66" s="231">
        <f>Inputs!CX66</f>
        <v>0</v>
      </c>
      <c r="CY66" s="231">
        <f>Inputs!CY66</f>
        <v>0</v>
      </c>
      <c r="DA66" s="232">
        <f>IF(OR($C66="Non-Labour",$C66="Labour-related"),IF(Inputs!$GT66=$F$1,Inputs!DA66,$F66*N(H66)),$F66*N(H66)*avg_hrs)</f>
        <v>0</v>
      </c>
      <c r="DB66" s="232">
        <f>IF(OR($C66="Non-Labour",$C66="Labour-related"),IF(Inputs!$GT66=$F$1,Inputs!DB66,$F66*N(I66)),$F66*N(I66)*avg_hrs)</f>
        <v>0</v>
      </c>
      <c r="DC66" s="232">
        <f>IF(OR($C66="Non-Labour",$C66="Labour-related"),IF(Inputs!$GT66=$F$1,Inputs!DC66,$F66*N(J66)),$F66*N(J66)*avg_hrs)</f>
        <v>0</v>
      </c>
      <c r="DD66" s="232">
        <f>IF(OR($C66="Non-Labour",$C66="Labour-related"),IF(Inputs!$GT66=$F$1,Inputs!DD66,$F66*N(K66)),$F66*N(K66)*avg_hrs)</f>
        <v>0</v>
      </c>
      <c r="DE66" s="232">
        <f>IF(OR($C66="Non-Labour",$C66="Labour-related"),IF(Inputs!$GT66=$F$1,Inputs!DE66,$F66*N(L66)),$F66*N(L66)*avg_hrs)</f>
        <v>0</v>
      </c>
      <c r="DF66" s="232">
        <f>IF(OR($C66="Non-Labour",$C66="Labour-related"),IF(Inputs!$GT66=$F$1,Inputs!DF66,$F66*N(M66)),$F66*N(M66)*avg_hrs)</f>
        <v>0</v>
      </c>
      <c r="DG66" s="232">
        <f>IF(OR($C66="Non-Labour",$C66="Labour-related"),IF(Inputs!$GT66=$F$1,Inputs!DG66,$F66*N(N66)),$F66*N(N66)*avg_hrs)</f>
        <v>0</v>
      </c>
      <c r="DH66" s="232">
        <f>IF(OR($C66="Non-Labour",$C66="Labour-related"),IF(Inputs!$GT66=$F$1,Inputs!DH66,$F66*N(O66)),$F66*N(O66)*avg_hrs)</f>
        <v>0</v>
      </c>
      <c r="DI66" s="232">
        <f>IF(OR($C66="Non-Labour",$C66="Labour-related"),IF(Inputs!$GT66=$F$1,Inputs!DI66,$F66*N(P66)),$F66*N(P66)*avg_hrs)</f>
        <v>0</v>
      </c>
      <c r="DJ66" s="232">
        <f>IF(OR($C66="Non-Labour",$C66="Labour-related"),IF(Inputs!$GT66=$F$1,Inputs!DJ66,$F66*N(Q66)),$F66*N(Q66)*avg_hrs)</f>
        <v>0</v>
      </c>
      <c r="DK66" s="232">
        <f>IF(OR($C66="Non-Labour",$C66="Labour-related"),IF(Inputs!$GT66=$F$1,Inputs!DK66,$F66*N(R66)),$F66*N(R66)*avg_hrs)</f>
        <v>0</v>
      </c>
      <c r="DL66" s="232">
        <f>IF(OR($C66="Non-Labour",$C66="Labour-related"),IF(Inputs!$GT66=$F$1,Inputs!DL66,$F66*N(S66)),$F66*N(S66)*avg_hrs)</f>
        <v>0</v>
      </c>
      <c r="DM66" s="232">
        <f>IF(OR($C66="Non-Labour",$C66="Labour-related"),IF(Inputs!$GT66=$F$1,Inputs!DM66,$F66*N(T66)),$F66*N(T66)*avg_hrs)</f>
        <v>998.43499054340134</v>
      </c>
      <c r="DN66" s="232">
        <f>IF(OR($C66="Non-Labour",$C66="Labour-related"),IF(Inputs!$GT66=$F$1,Inputs!DN66,$F66*N(U66)),$F66*N(U66)*avg_hrs)</f>
        <v>998.43499054340134</v>
      </c>
      <c r="DO66" s="232">
        <f>IF(OR($C66="Non-Labour",$C66="Labour-related"),IF(Inputs!$GT66=$F$1,Inputs!DO66,$F66*N(V66)),$F66*N(V66)*avg_hrs)</f>
        <v>998.43499054340134</v>
      </c>
      <c r="DP66" s="232">
        <f>IF(OR($C66="Non-Labour",$C66="Labour-related"),IF(Inputs!$GT66=$F$1,Inputs!DP66,$F66*N(W66)),$F66*N(W66)*avg_hrs)</f>
        <v>998.43499054340134</v>
      </c>
      <c r="DQ66" s="232">
        <f>IF(OR($C66="Non-Labour",$C66="Labour-related"),IF(Inputs!$GT66=$F$1,Inputs!DQ66,$F66*N(X66)),$F66*N(X66)*avg_hrs)</f>
        <v>998.43499054340134</v>
      </c>
      <c r="DR66" s="232">
        <f>IF(OR($C66="Non-Labour",$C66="Labour-related"),IF(Inputs!$GT66=$F$1,Inputs!DR66,$F66*N(Y66)),$F66*N(Y66)*avg_hrs)</f>
        <v>998.43499054340134</v>
      </c>
      <c r="DS66" s="232">
        <f>IF(OR($C66="Non-Labour",$C66="Labour-related"),IF(Inputs!$GT66=$F$1,Inputs!DS66,$F66*N(Z66)),$F66*N(Z66)*avg_hrs)</f>
        <v>998.43499054340134</v>
      </c>
      <c r="DT66" s="232">
        <f>IF(OR($C66="Non-Labour",$C66="Labour-related"),IF(Inputs!$GT66=$F$1,Inputs!DT66,$F66*N(AA66)),$F66*N(AA66)*avg_hrs)</f>
        <v>998.43499054340134</v>
      </c>
      <c r="DU66" s="232">
        <f>IF(OR($C66="Non-Labour",$C66="Labour-related"),IF(Inputs!$GT66=$F$1,Inputs!DU66,$F66*N(AB66)),$F66*N(AB66)*avg_hrs)</f>
        <v>998.43499054340134</v>
      </c>
      <c r="DV66" s="232">
        <f>IF(OR($C66="Non-Labour",$C66="Labour-related"),IF(Inputs!$GT66=$F$1,Inputs!DV66,$F66*N(AC66)),$F66*N(AC66)*avg_hrs)</f>
        <v>998.43499054340134</v>
      </c>
      <c r="DW66" s="232">
        <f>IF(OR($C66="Non-Labour",$C66="Labour-related"),IF(Inputs!$GT66=$F$1,Inputs!DW66,$F66*N(AD66)),$F66*N(AD66)*avg_hrs)</f>
        <v>998.43499054340134</v>
      </c>
      <c r="DX66" s="232">
        <f>IF(OR($C66="Non-Labour",$C66="Labour-related"),IF(Inputs!$GT66=$F$1,Inputs!DX66,$F66*N(AE66)),$F66*N(AE66)*avg_hrs)</f>
        <v>998.43499054340134</v>
      </c>
      <c r="DY66" s="232">
        <f>IF(OR($C66="Non-Labour",$C66="Labour-related"),IF(Inputs!$GT66=$F$1,Inputs!DY66,$F66*N(AF66)),$F66*N(AF66)*avg_hrs)</f>
        <v>11981.219886520817</v>
      </c>
      <c r="DZ66" s="232">
        <f>IF(OR($C66="Non-Labour",$C66="Labour-related"),IF(Inputs!$GT66=$F$1,Inputs!DZ66,$F66*N(AG66)),$F66*N(AG66)*avg_hrs)</f>
        <v>11981.219886520817</v>
      </c>
      <c r="EA66" s="232">
        <f>IF(OR($C66="Non-Labour",$C66="Labour-related"),IF(Inputs!$GT66=$F$1,Inputs!EA66,$F66*N(AH66)),$F66*N(AH66)*avg_hrs)</f>
        <v>11981.219886520817</v>
      </c>
      <c r="EB66" s="232">
        <f>IF(OR($C66="Non-Labour",$C66="Labour-related"),IF(Inputs!$GT66=$F$1,Inputs!EB66,$F66*N(AI66)),$F66*N(AI66)*avg_hrs)</f>
        <v>11981.219886520817</v>
      </c>
      <c r="EC66" s="232">
        <f>IF(OR($C66="Non-Labour",$C66="Labour-related"),IF(Inputs!$GT66=$F$1,Inputs!EC66,$F66*N(AJ66)),$F66*N(AJ66)*avg_hrs)</f>
        <v>11981.219886520817</v>
      </c>
      <c r="ED66" s="232">
        <f>IF(OR($C66="Non-Labour",$C66="Labour-related"),IF(Inputs!$GT66=$F$1,Inputs!ED66,$F66*N(AK66)),$F66*N(AK66)*avg_hrs)</f>
        <v>11981.219886520817</v>
      </c>
      <c r="EE66" s="232">
        <f>IF(OR($C66="Non-Labour",$C66="Labour-related"),IF(Inputs!$GT66=$F$1,Inputs!EE66,$F66*N(AL66)),$F66*N(AL66)*avg_hrs)</f>
        <v>11981.219886520817</v>
      </c>
      <c r="EF66" s="232">
        <f>IF(OR($C66="Non-Labour",$C66="Labour-related"),IF(Inputs!$GT66=$F$1,Inputs!EF66,$F66*N(AM66)),$F66*N(AM66)*avg_hrs)</f>
        <v>11981.219886520817</v>
      </c>
      <c r="EG66" s="232">
        <f>IF(OR($C66="Non-Labour",$C66="Labour-related"),IF(Inputs!$GT66=$F$1,Inputs!EG66,$F66*N(AN66)),$F66*N(AN66)*avg_hrs)</f>
        <v>11981.219886520817</v>
      </c>
      <c r="EH66" s="232">
        <f>IF(OR($C66="Non-Labour",$C66="Labour-related"),IF(Inputs!$GT66=$F$1,Inputs!EH66,$F66*N(AO66)),$F66*N(AO66)*avg_hrs)</f>
        <v>11981.219886520817</v>
      </c>
      <c r="EI66" s="232">
        <f>IF(OR($C66="Non-Labour",$C66="Labour-related"),IF(Inputs!$GT66=$F$1,Inputs!EI66,$F66*N(AP66)),$F66*N(AP66)*avg_hrs)</f>
        <v>11981.219886520817</v>
      </c>
      <c r="EJ66" s="232">
        <f>IF(OR($C66="Non-Labour",$C66="Labour-related"),IF(Inputs!$GT66=$F$1,Inputs!EJ66,$F66*N(AQ66)),$F66*N(AQ66)*avg_hrs)</f>
        <v>11981.219886520817</v>
      </c>
      <c r="EK66" s="232">
        <f>IF(OR($C66="Non-Labour",$C66="Labour-related"),IF(Inputs!$GT66=$F$1,Inputs!EK66,$F66*N(AR66)),$F66*N(AR66)*avg_hrs)</f>
        <v>11981.219886520817</v>
      </c>
      <c r="EL66" s="232">
        <f>IF(OR($C66="Non-Labour",$C66="Labour-related"),IF(Inputs!$GT66=$F$1,Inputs!EL66,$F66*N(AS66)),$F66*N(AS66)*avg_hrs)</f>
        <v>11981.219886520817</v>
      </c>
      <c r="EM66" s="232">
        <f>IF(OR($C66="Non-Labour",$C66="Labour-related"),IF(Inputs!$GT66=$F$1,Inputs!EM66,$F66*N(AT66)),$F66*N(AT66)*avg_hrs)</f>
        <v>11981.219886520817</v>
      </c>
      <c r="EN66" s="232">
        <f>IF(OR($C66="Non-Labour",$C66="Labour-related"),IF(Inputs!$GT66=$F$1,Inputs!EN66,$F66*N(AU66)),$F66*N(AU66)*avg_hrs)</f>
        <v>11981.219886520817</v>
      </c>
      <c r="EO66" s="232">
        <f>IF(OR($C66="Non-Labour",$C66="Labour-related"),IF(Inputs!$GT66=$F$1,Inputs!EO66,$F66*N(AV66)),$F66*N(AV66)*avg_hrs)</f>
        <v>11981.219886520817</v>
      </c>
      <c r="EP66" s="232">
        <f>IF(OR($C66="Non-Labour",$C66="Labour-related"),IF(Inputs!$GT66=$F$1,Inputs!EP66,$F66*N(AW66)),$F66*N(AW66)*avg_hrs)</f>
        <v>11981.219886520817</v>
      </c>
      <c r="EQ66" s="232">
        <f>IF(OR($C66="Non-Labour",$C66="Labour-related"),IF(Inputs!$GT66=$F$1,Inputs!EQ66,$F66*N(AX66)),$F66*N(AX66)*avg_hrs)</f>
        <v>11981.219886520817</v>
      </c>
      <c r="ER66" s="232">
        <f>IF(OR($C66="Non-Labour",$C66="Labour-related"),IF(Inputs!$GT66=$F$1,Inputs!ER66,$F66*N(AY66)),$F66*N(AY66)*avg_hrs)</f>
        <v>11981.219886520817</v>
      </c>
      <c r="ES66" s="232">
        <f>IF(OR($C66="Non-Labour",$C66="Labour-related"),IF(Inputs!$GT66=$F$1,Inputs!ES66,$F66*N(AZ66)),$F66*N(AZ66)*avg_hrs)</f>
        <v>11981.219886520817</v>
      </c>
      <c r="ET66" s="232">
        <f>IF(OR($C66="Non-Labour",$C66="Labour-related"),IF(Inputs!$GT66=$F$1,Inputs!ET66,$F66*N(BA66)),$F66*N(BA66)*avg_hrs)</f>
        <v>11981.219886520817</v>
      </c>
      <c r="EU66" s="232">
        <f>IF(OR($C66="Non-Labour",$C66="Labour-related"),IF(Inputs!$GT66=$F$1,Inputs!EU66,$F66*N(BB66)),$F66*N(BB66)*avg_hrs)</f>
        <v>11981.219886520817</v>
      </c>
      <c r="EV66" s="232">
        <f>IF(OR($C66="Non-Labour",$C66="Labour-related"),IF(Inputs!$GT66=$F$1,Inputs!EV66,$F66*N(BC66)),$F66*N(BC66)*avg_hrs)</f>
        <v>11981.219886520817</v>
      </c>
      <c r="EW66" s="232">
        <f>IF(OR($C66="Non-Labour",$C66="Labour-related"),IF(Inputs!$GT66=$F$1,Inputs!EW66,$F66*N(BD66)),$F66*N(BD66)*avg_hrs)</f>
        <v>11981.219886520817</v>
      </c>
      <c r="EX66" s="232">
        <f>IF(OR($C66="Non-Labour",$C66="Labour-related"),IF(Inputs!$GT66=$F$1,Inputs!EX66,$F66*N(BE66)),$F66*N(BE66)*avg_hrs)</f>
        <v>11981.219886520817</v>
      </c>
      <c r="EY66" s="232">
        <f>IF(OR($C66="Non-Labour",$C66="Labour-related"),IF(Inputs!$GT66=$F$1,Inputs!EY66,$F66*N(BF66)),$F66*N(BF66)*avg_hrs)</f>
        <v>11981.219886520817</v>
      </c>
      <c r="EZ66" s="232">
        <f>IF(OR($C66="Non-Labour",$C66="Labour-related"),IF(Inputs!$GT66=$F$1,Inputs!EZ66,$F66*N(BG66)),$F66*N(BG66)*avg_hrs)</f>
        <v>11981.219886520817</v>
      </c>
      <c r="FA66" s="232">
        <f>IF(OR($C66="Non-Labour",$C66="Labour-related"),IF(Inputs!$GT66=$F$1,Inputs!FA66,$F66*N(BH66)),$F66*N(BH66)*avg_hrs)</f>
        <v>11981.219886520817</v>
      </c>
      <c r="FB66" s="232">
        <f>IF(OR($C66="Non-Labour",$C66="Labour-related"),IF(Inputs!$GT66=$F$1,Inputs!FB66,$F66*N(BI66)),$F66*N(BI66)*avg_hrs)</f>
        <v>11981.219886520817</v>
      </c>
      <c r="FC66" s="232">
        <f>IF(OR($C66="Non-Labour",$C66="Labour-related"),IF(Inputs!$GT66=$F$1,Inputs!FC66,$F66*N(BJ66)),$F66*N(BJ66)*avg_hrs)</f>
        <v>11981.219886520817</v>
      </c>
      <c r="FD66" s="232">
        <f>IF(OR($C66="Non-Labour",$C66="Labour-related"),IF(Inputs!$GT66=$F$1,Inputs!FD66,$F66*N(BK66)),$F66*N(BK66)*avg_hrs)</f>
        <v>11981.219886520817</v>
      </c>
      <c r="FE66" s="232">
        <f>IF(OR($C66="Non-Labour",$C66="Labour-related"),IF(Inputs!$GT66=$F$1,Inputs!FE66,$F66*N(BL66)),$F66*N(BL66)*avg_hrs)</f>
        <v>11981.219886520817</v>
      </c>
      <c r="FF66" s="232">
        <f>IF(OR($C66="Non-Labour",$C66="Labour-related"),IF(Inputs!$GT66=$F$1,Inputs!FF66,$F66*N(BM66)),$F66*N(BM66)*avg_hrs)</f>
        <v>11981.219886520817</v>
      </c>
      <c r="FG66" s="232">
        <f>IF(OR($C66="Non-Labour",$C66="Labour-related"),IF(Inputs!$GT66=$F$1,Inputs!FG66,$F66*N(BN66)),$F66*N(BN66)*avg_hrs)</f>
        <v>11981.219886520817</v>
      </c>
      <c r="FH66" s="232">
        <f>IF(OR($C66="Non-Labour",$C66="Labour-related"),IF(Inputs!$GT66=$F$1,Inputs!FH66,$F66*N(BO66)),$F66*N(BO66)*avg_hrs)</f>
        <v>11981.219886520817</v>
      </c>
      <c r="FI66" s="232">
        <f>IF(OR($C66="Non-Labour",$C66="Labour-related"),IF(Inputs!$GT66=$F$1,Inputs!FI66,$F66*N(BP66)),$F66*N(BP66)*avg_hrs)</f>
        <v>9984.3499054340118</v>
      </c>
      <c r="FJ66" s="232">
        <f>IF(OR($C66="Non-Labour",$C66="Labour-related"),IF(Inputs!$GT66=$F$1,Inputs!FJ66,$F66*N(BQ66)),$F66*N(BQ66)*avg_hrs)</f>
        <v>9984.3499054340118</v>
      </c>
      <c r="FK66" s="232">
        <f>IF(OR($C66="Non-Labour",$C66="Labour-related"),IF(Inputs!$GT66=$F$1,Inputs!FK66,$F66*N(BR66)),$F66*N(BR66)*avg_hrs)</f>
        <v>9984.3499054340118</v>
      </c>
      <c r="FL66" s="232">
        <f>IF(OR($C66="Non-Labour",$C66="Labour-related"),IF(Inputs!$GT66=$F$1,Inputs!FL66,$F66*N(BS66)),$F66*N(BS66)*avg_hrs)</f>
        <v>9984.3499054340118</v>
      </c>
      <c r="FM66" s="232">
        <f>IF(OR($C66="Non-Labour",$C66="Labour-related"),IF(Inputs!$GT66=$F$1,Inputs!FM66,$F66*N(BT66)),$F66*N(BT66)*avg_hrs)</f>
        <v>9984.3499054340118</v>
      </c>
      <c r="FN66" s="232">
        <f>IF(OR($C66="Non-Labour",$C66="Labour-related"),IF(Inputs!$GT66=$F$1,Inputs!FN66,$F66*N(BU66)),$F66*N(BU66)*avg_hrs)</f>
        <v>9984.3499054340118</v>
      </c>
      <c r="FO66" s="232">
        <f>IF(OR($C66="Non-Labour",$C66="Labour-related"),IF(Inputs!$GT66=$F$1,Inputs!FO66,$F66*N(BV66)),$F66*N(BV66)*avg_hrs)</f>
        <v>9984.3499054340118</v>
      </c>
      <c r="FP66" s="232">
        <f>IF(OR($C66="Non-Labour",$C66="Labour-related"),IF(Inputs!$GT66=$F$1,Inputs!FP66,$F66*N(BW66)),$F66*N(BW66)*avg_hrs)</f>
        <v>9984.3499054340118</v>
      </c>
      <c r="FQ66" s="232">
        <f>IF(OR($C66="Non-Labour",$C66="Labour-related"),IF(Inputs!$GT66=$F$1,Inputs!FQ66,$F66*N(BX66)),$F66*N(BX66)*avg_hrs)</f>
        <v>9984.3499054340118</v>
      </c>
      <c r="FR66" s="232">
        <f>IF(OR($C66="Non-Labour",$C66="Labour-related"),IF(Inputs!$GT66=$F$1,Inputs!FR66,$F66*N(BY66)),$F66*N(BY66)*avg_hrs)</f>
        <v>9984.3499054340118</v>
      </c>
      <c r="FS66" s="232">
        <f>IF(OR($C66="Non-Labour",$C66="Labour-related"),IF(Inputs!$GT66=$F$1,Inputs!FS66,$F66*N(BZ66)),$F66*N(BZ66)*avg_hrs)</f>
        <v>9984.3499054340118</v>
      </c>
      <c r="FT66" s="232">
        <f>IF(OR($C66="Non-Labour",$C66="Labour-related"),IF(Inputs!$GT66=$F$1,Inputs!FT66,$F66*N(CA66)),$F66*N(CA66)*avg_hrs)</f>
        <v>9984.3499054340118</v>
      </c>
      <c r="FU66" s="232">
        <f>IF(OR($C66="Non-Labour",$C66="Labour-related"),IF(Inputs!$GT66=$F$1,Inputs!FU66,$F66*N(CB66)),$F66*N(CB66)*avg_hrs)</f>
        <v>0</v>
      </c>
      <c r="FV66" s="232">
        <f>IF(OR($C66="Non-Labour",$C66="Labour-related"),IF(Inputs!$GT66=$F$1,Inputs!FV66,$F66*N(CC66)),$F66*N(CC66)*avg_hrs)</f>
        <v>0</v>
      </c>
      <c r="FW66" s="232">
        <f>IF(OR($C66="Non-Labour",$C66="Labour-related"),IF(Inputs!$GT66=$F$1,Inputs!FW66,$F66*N(CD66)),$F66*N(CD66)*avg_hrs)</f>
        <v>0</v>
      </c>
      <c r="FX66" s="232">
        <f>IF(OR($C66="Non-Labour",$C66="Labour-related"),IF(Inputs!$GT66=$F$1,Inputs!FX66,$F66*N(CE66)),$F66*N(CE66)*avg_hrs)</f>
        <v>0</v>
      </c>
      <c r="FY66" s="232">
        <f>IF(OR($C66="Non-Labour",$C66="Labour-related"),IF(Inputs!$GT66=$F$1,Inputs!FY66,$F66*N(CF66)),$F66*N(CF66)*avg_hrs)</f>
        <v>0</v>
      </c>
      <c r="FZ66" s="232">
        <f>IF(OR($C66="Non-Labour",$C66="Labour-related"),IF(Inputs!$GT66=$F$1,Inputs!FZ66,$F66*N(CG66)),$F66*N(CG66)*avg_hrs)</f>
        <v>0</v>
      </c>
      <c r="GA66" s="232">
        <f>IF(OR($C66="Non-Labour",$C66="Labour-related"),IF(Inputs!$GT66=$F$1,Inputs!GA66,$F66*N(CH66)),$F66*N(CH66)*avg_hrs)</f>
        <v>0</v>
      </c>
      <c r="GB66" s="232">
        <f>IF(OR($C66="Non-Labour",$C66="Labour-related"),IF(Inputs!$GT66=$F$1,Inputs!GB66,$F66*N(CI66)),$F66*N(CI66)*avg_hrs)</f>
        <v>0</v>
      </c>
      <c r="GC66" s="232">
        <f>IF(OR($C66="Non-Labour",$C66="Labour-related"),IF(Inputs!$GT66=$F$1,Inputs!GC66,$F66*N(CJ66)),$F66*N(CJ66)*avg_hrs)</f>
        <v>0</v>
      </c>
      <c r="GD66" s="232">
        <f>IF(OR($C66="Non-Labour",$C66="Labour-related"),IF(Inputs!$GT66=$F$1,Inputs!GD66,$F66*N(CK66)),$F66*N(CK66)*avg_hrs)</f>
        <v>0</v>
      </c>
      <c r="GE66" s="232">
        <f>IF(OR($C66="Non-Labour",$C66="Labour-related"),IF(Inputs!$GT66=$F$1,Inputs!GE66,$F66*N(CL66)),$F66*N(CL66)*avg_hrs)</f>
        <v>0</v>
      </c>
      <c r="GF66" s="232">
        <f>IF(OR($C66="Non-Labour",$C66="Labour-related"),IF(Inputs!$GT66=$F$1,Inputs!GF66,$F66*N(CM66)),$F66*N(CM66)*avg_hrs)</f>
        <v>0</v>
      </c>
      <c r="GG66" s="232">
        <f>IF(OR($C66="Non-Labour",$C66="Labour-related"),IF(Inputs!$GT66=$F$1,Inputs!GG66,$F66*N(CN66)),$F66*N(CN66)*avg_hrs)</f>
        <v>0</v>
      </c>
      <c r="GH66" s="232">
        <f>IF(OR($C66="Non-Labour",$C66="Labour-related"),IF(Inputs!$GT66=$F$1,Inputs!GH66,$F66*N(CO66)),$F66*N(CO66)*avg_hrs)</f>
        <v>0</v>
      </c>
      <c r="GI66" s="232">
        <f>IF(OR($C66="Non-Labour",$C66="Labour-related"),IF(Inputs!$GT66=$F$1,Inputs!GI66,$F66*N(CP66)),$F66*N(CP66)*avg_hrs)</f>
        <v>0</v>
      </c>
      <c r="GJ66" s="232">
        <f>IF(OR($C66="Non-Labour",$C66="Labour-related"),IF(Inputs!$GT66=$F$1,Inputs!GJ66,$F66*N(CQ66)),$F66*N(CQ66)*avg_hrs)</f>
        <v>0</v>
      </c>
      <c r="GK66" s="232">
        <f>IF(OR($C66="Non-Labour",$C66="Labour-related"),IF(Inputs!$GT66=$F$1,Inputs!GK66,$F66*N(CR66)),$F66*N(CR66)*avg_hrs)</f>
        <v>0</v>
      </c>
      <c r="GL66" s="232">
        <f>IF(OR($C66="Non-Labour",$C66="Labour-related"),IF(Inputs!$GT66=$F$1,Inputs!GL66,$F66*N(CS66)),$F66*N(CS66)*avg_hrs)</f>
        <v>0</v>
      </c>
      <c r="GM66" s="232">
        <f>IF(OR($C66="Non-Labour",$C66="Labour-related"),IF(Inputs!$GT66=$F$1,Inputs!GM66,$F66*N(CT66)),$F66*N(CT66)*avg_hrs)</f>
        <v>0</v>
      </c>
      <c r="GN66" s="232">
        <f>IF(OR($C66="Non-Labour",$C66="Labour-related"),IF(Inputs!$GT66=$F$1,Inputs!GN66,$F66*N(CU66)),$F66*N(CU66)*avg_hrs)</f>
        <v>0</v>
      </c>
      <c r="GO66" s="232">
        <f>IF(OR($C66="Non-Labour",$C66="Labour-related"),IF(Inputs!$GT66=$F$1,Inputs!GO66,$F66*N(CV66)),$F66*N(CV66)*avg_hrs)</f>
        <v>0</v>
      </c>
      <c r="GP66" s="232">
        <f>IF(OR($C66="Non-Labour",$C66="Labour-related"),IF(Inputs!$GT66=$F$1,Inputs!GP66,$F66*N(CW66)),$F66*N(CW66)*avg_hrs)</f>
        <v>0</v>
      </c>
      <c r="GQ66" s="232">
        <f>IF(OR($C66="Non-Labour",$C66="Labour-related"),IF(Inputs!$GT66=$F$1,Inputs!GQ66,$F66*N(CX66)),$F66*N(CX66)*avg_hrs)</f>
        <v>0</v>
      </c>
      <c r="GR66" s="232">
        <f>IF(OR($C66="Non-Labour",$C66="Labour-related"),IF(Inputs!$GT66=$F$1,Inputs!GR66,$F66*N(CY66)),$F66*N(CY66)*avg_hrs)</f>
        <v>0</v>
      </c>
      <c r="GT66" s="120" t="s">
        <v>207</v>
      </c>
      <c r="GU66" s="272"/>
      <c r="GV66" s="272"/>
      <c r="GW66" s="272"/>
      <c r="GX66" s="232">
        <f t="shared" si="12"/>
        <v>0</v>
      </c>
      <c r="GY66" s="232">
        <f t="shared" si="12"/>
        <v>11981.219886520814</v>
      </c>
      <c r="GZ66" s="232">
        <f t="shared" si="12"/>
        <v>143774.6386382498</v>
      </c>
      <c r="HA66" s="232">
        <f t="shared" si="11"/>
        <v>143774.6386382498</v>
      </c>
      <c r="HB66" s="232">
        <f t="shared" si="13"/>
        <v>143774.6386382498</v>
      </c>
      <c r="HC66" s="232">
        <f t="shared" si="13"/>
        <v>119812.19886520812</v>
      </c>
      <c r="HD66" s="232">
        <f t="shared" si="13"/>
        <v>0</v>
      </c>
      <c r="HE66" s="232">
        <f t="shared" si="13"/>
        <v>0</v>
      </c>
      <c r="HF66" s="232">
        <f t="shared" si="5"/>
        <v>563117.33466647833</v>
      </c>
    </row>
    <row r="67" spans="1:214" x14ac:dyDescent="0.2">
      <c r="A67" s="120" t="str">
        <f>Inputs!A67</f>
        <v>Finance</v>
      </c>
      <c r="B67" s="332" t="str">
        <f>Inputs!B67</f>
        <v>c-i-c</v>
      </c>
      <c r="C67" s="120" t="str">
        <f>Inputs!C67</f>
        <v>Contracted Labour</v>
      </c>
      <c r="D67" s="120" t="str">
        <f>Inputs!D67</f>
        <v>Change Management</v>
      </c>
      <c r="E67" s="332" t="str">
        <f>Inputs!E67</f>
        <v>c-i-c</v>
      </c>
      <c r="F67" s="259">
        <f>IF(Inputs!$GT67=$F$1,Inputs!F67,
CHOOSE(MATCH(Inputs!$GT67,'Key assumptions'!$E$117:$E$119,0),'Key assumptions'!$H$117,'Key assumptions'!$H$118,'Key assumptions'!$H$119)*Inputs!F67)</f>
        <v>181.96643596330276</v>
      </c>
      <c r="G67" s="259">
        <f>IF(Inputs!$GT67=$F$1,Inputs!G67,
CHOOSE(MATCH(Inputs!$GT67,'Key assumptions'!$E$117:$E$119,0),'Key assumptions'!$H$117,'Key assumptions'!$H$118,'Key assumptions'!$H$119)*Inputs!G67)</f>
        <v>0</v>
      </c>
      <c r="H67" s="231">
        <f>Inputs!H67</f>
        <v>0</v>
      </c>
      <c r="I67" s="231">
        <f>Inputs!I67</f>
        <v>0</v>
      </c>
      <c r="J67" s="231">
        <f>Inputs!J67</f>
        <v>0</v>
      </c>
      <c r="K67" s="231">
        <f>Inputs!K67</f>
        <v>0</v>
      </c>
      <c r="L67" s="231">
        <f>Inputs!L67</f>
        <v>0</v>
      </c>
      <c r="M67" s="231">
        <f>Inputs!M67</f>
        <v>0</v>
      </c>
      <c r="N67" s="231">
        <f>Inputs!N67</f>
        <v>0</v>
      </c>
      <c r="O67" s="231">
        <f>Inputs!O67</f>
        <v>0</v>
      </c>
      <c r="P67" s="231">
        <f>Inputs!P67</f>
        <v>0</v>
      </c>
      <c r="Q67" s="231">
        <f>Inputs!Q67</f>
        <v>0</v>
      </c>
      <c r="R67" s="231">
        <f>Inputs!R67</f>
        <v>0</v>
      </c>
      <c r="S67" s="231">
        <f>Inputs!S67</f>
        <v>0</v>
      </c>
      <c r="T67" s="231">
        <f>Inputs!T67</f>
        <v>4.6153846153846149E-2</v>
      </c>
      <c r="U67" s="231">
        <f>Inputs!U67</f>
        <v>4.6153846153846149E-2</v>
      </c>
      <c r="V67" s="231">
        <f>Inputs!V67</f>
        <v>4.6153846153846149E-2</v>
      </c>
      <c r="W67" s="231">
        <f>Inputs!W67</f>
        <v>4.6153846153846149E-2</v>
      </c>
      <c r="X67" s="231">
        <f>Inputs!X67</f>
        <v>4.6153846153846149E-2</v>
      </c>
      <c r="Y67" s="231">
        <f>Inputs!Y67</f>
        <v>4.6153846153846149E-2</v>
      </c>
      <c r="Z67" s="231">
        <f>Inputs!Z67</f>
        <v>4.6153846153846149E-2</v>
      </c>
      <c r="AA67" s="231">
        <f>Inputs!AA67</f>
        <v>4.6153846153846149E-2</v>
      </c>
      <c r="AB67" s="231">
        <f>Inputs!AB67</f>
        <v>4.6153846153846149E-2</v>
      </c>
      <c r="AC67" s="231">
        <f>Inputs!AC67</f>
        <v>4.6153846153846149E-2</v>
      </c>
      <c r="AD67" s="231">
        <f>Inputs!AD67</f>
        <v>4.6153846153846149E-2</v>
      </c>
      <c r="AE67" s="231">
        <f>Inputs!AE67</f>
        <v>4.6153846153846149E-2</v>
      </c>
      <c r="AF67" s="231">
        <f>Inputs!AF67</f>
        <v>0.1846153846153846</v>
      </c>
      <c r="AG67" s="231">
        <f>Inputs!AG67</f>
        <v>0.1846153846153846</v>
      </c>
      <c r="AH67" s="231">
        <f>Inputs!AH67</f>
        <v>0.1846153846153846</v>
      </c>
      <c r="AI67" s="231">
        <f>Inputs!AI67</f>
        <v>0.1846153846153846</v>
      </c>
      <c r="AJ67" s="231">
        <f>Inputs!AJ67</f>
        <v>0.1846153846153846</v>
      </c>
      <c r="AK67" s="231">
        <f>Inputs!AK67</f>
        <v>0.1846153846153846</v>
      </c>
      <c r="AL67" s="231">
        <f>Inputs!AL67</f>
        <v>0.1846153846153846</v>
      </c>
      <c r="AM67" s="231">
        <f>Inputs!AM67</f>
        <v>0.1846153846153846</v>
      </c>
      <c r="AN67" s="231">
        <f>Inputs!AN67</f>
        <v>0.1846153846153846</v>
      </c>
      <c r="AO67" s="231">
        <f>Inputs!AO67</f>
        <v>0.1846153846153846</v>
      </c>
      <c r="AP67" s="231">
        <f>Inputs!AP67</f>
        <v>0.1846153846153846</v>
      </c>
      <c r="AQ67" s="231">
        <f>Inputs!AQ67</f>
        <v>0.1846153846153846</v>
      </c>
      <c r="AR67" s="231">
        <f>Inputs!AR67</f>
        <v>0</v>
      </c>
      <c r="AS67" s="231">
        <f>Inputs!AS67</f>
        <v>0</v>
      </c>
      <c r="AT67" s="231">
        <f>Inputs!AT67</f>
        <v>0</v>
      </c>
      <c r="AU67" s="231">
        <f>Inputs!AU67</f>
        <v>0</v>
      </c>
      <c r="AV67" s="231">
        <f>Inputs!AV67</f>
        <v>0</v>
      </c>
      <c r="AW67" s="231">
        <f>Inputs!AW67</f>
        <v>0</v>
      </c>
      <c r="AX67" s="231">
        <f>Inputs!AX67</f>
        <v>0</v>
      </c>
      <c r="AY67" s="231">
        <f>Inputs!AY67</f>
        <v>0</v>
      </c>
      <c r="AZ67" s="231">
        <f>Inputs!AZ67</f>
        <v>0</v>
      </c>
      <c r="BA67" s="231">
        <f>Inputs!BA67</f>
        <v>0</v>
      </c>
      <c r="BB67" s="231">
        <f>Inputs!BB67</f>
        <v>0</v>
      </c>
      <c r="BC67" s="231">
        <f>Inputs!BC67</f>
        <v>0</v>
      </c>
      <c r="BD67" s="231">
        <f>Inputs!BD67</f>
        <v>0</v>
      </c>
      <c r="BE67" s="231">
        <f>Inputs!BE67</f>
        <v>0</v>
      </c>
      <c r="BF67" s="231">
        <f>Inputs!BF67</f>
        <v>0</v>
      </c>
      <c r="BG67" s="231">
        <f>Inputs!BG67</f>
        <v>0</v>
      </c>
      <c r="BH67" s="231">
        <f>Inputs!BH67</f>
        <v>0</v>
      </c>
      <c r="BI67" s="231">
        <f>Inputs!BI67</f>
        <v>0</v>
      </c>
      <c r="BJ67" s="231">
        <f>Inputs!BJ67</f>
        <v>0</v>
      </c>
      <c r="BK67" s="231">
        <f>Inputs!BK67</f>
        <v>0</v>
      </c>
      <c r="BL67" s="231">
        <f>Inputs!BL67</f>
        <v>0</v>
      </c>
      <c r="BM67" s="231">
        <f>Inputs!BM67</f>
        <v>0</v>
      </c>
      <c r="BN67" s="231">
        <f>Inputs!BN67</f>
        <v>0</v>
      </c>
      <c r="BO67" s="231">
        <f>Inputs!BO67</f>
        <v>0</v>
      </c>
      <c r="BP67" s="231">
        <f>Inputs!BP67</f>
        <v>0</v>
      </c>
      <c r="BQ67" s="231">
        <f>Inputs!BQ67</f>
        <v>0</v>
      </c>
      <c r="BR67" s="231">
        <f>Inputs!BR67</f>
        <v>0</v>
      </c>
      <c r="BS67" s="231">
        <f>Inputs!BS67</f>
        <v>0</v>
      </c>
      <c r="BT67" s="231">
        <f>Inputs!BT67</f>
        <v>0</v>
      </c>
      <c r="BU67" s="231">
        <f>Inputs!BU67</f>
        <v>0</v>
      </c>
      <c r="BV67" s="231">
        <f>Inputs!BV67</f>
        <v>0</v>
      </c>
      <c r="BW67" s="231">
        <f>Inputs!BW67</f>
        <v>0</v>
      </c>
      <c r="BX67" s="231">
        <f>Inputs!BX67</f>
        <v>0</v>
      </c>
      <c r="BY67" s="231">
        <f>Inputs!BY67</f>
        <v>0</v>
      </c>
      <c r="BZ67" s="231">
        <f>Inputs!BZ67</f>
        <v>0</v>
      </c>
      <c r="CA67" s="231">
        <f>Inputs!CA67</f>
        <v>0</v>
      </c>
      <c r="CB67" s="231">
        <f>Inputs!CB67</f>
        <v>0</v>
      </c>
      <c r="CC67" s="231">
        <f>Inputs!CC67</f>
        <v>0</v>
      </c>
      <c r="CD67" s="231">
        <f>Inputs!CD67</f>
        <v>0</v>
      </c>
      <c r="CE67" s="231">
        <f>Inputs!CE67</f>
        <v>0</v>
      </c>
      <c r="CF67" s="231">
        <f>Inputs!CF67</f>
        <v>0</v>
      </c>
      <c r="CG67" s="231">
        <f>Inputs!CG67</f>
        <v>0</v>
      </c>
      <c r="CH67" s="231">
        <f>Inputs!CH67</f>
        <v>0</v>
      </c>
      <c r="CI67" s="231">
        <f>Inputs!CI67</f>
        <v>0</v>
      </c>
      <c r="CJ67" s="231">
        <f>Inputs!CJ67</f>
        <v>0</v>
      </c>
      <c r="CK67" s="231">
        <f>Inputs!CK67</f>
        <v>0</v>
      </c>
      <c r="CL67" s="231">
        <f>Inputs!CL67</f>
        <v>0</v>
      </c>
      <c r="CM67" s="231">
        <f>Inputs!CM67</f>
        <v>0</v>
      </c>
      <c r="CN67" s="231">
        <f>Inputs!CN67</f>
        <v>0</v>
      </c>
      <c r="CO67" s="231">
        <f>Inputs!CO67</f>
        <v>0</v>
      </c>
      <c r="CP67" s="231">
        <f>Inputs!CP67</f>
        <v>0</v>
      </c>
      <c r="CQ67" s="231">
        <f>Inputs!CQ67</f>
        <v>0</v>
      </c>
      <c r="CR67" s="231">
        <f>Inputs!CR67</f>
        <v>0</v>
      </c>
      <c r="CS67" s="231">
        <f>Inputs!CS67</f>
        <v>0</v>
      </c>
      <c r="CT67" s="231">
        <f>Inputs!CT67</f>
        <v>0</v>
      </c>
      <c r="CU67" s="231">
        <f>Inputs!CU67</f>
        <v>0</v>
      </c>
      <c r="CV67" s="231">
        <f>Inputs!CV67</f>
        <v>0</v>
      </c>
      <c r="CW67" s="231">
        <f>Inputs!CW67</f>
        <v>0</v>
      </c>
      <c r="CX67" s="231">
        <f>Inputs!CX67</f>
        <v>0</v>
      </c>
      <c r="CY67" s="231">
        <f>Inputs!CY67</f>
        <v>0</v>
      </c>
      <c r="DA67" s="232">
        <f>IF(OR($C67="Non-Labour",$C67="Labour-related"),IF(Inputs!$GT67=$F$1,Inputs!DA67,$F67*N(H67)),$F67*N(H67)*avg_hrs)</f>
        <v>0</v>
      </c>
      <c r="DB67" s="232">
        <f>IF(OR($C67="Non-Labour",$C67="Labour-related"),IF(Inputs!$GT67=$F$1,Inputs!DB67,$F67*N(I67)),$F67*N(I67)*avg_hrs)</f>
        <v>0</v>
      </c>
      <c r="DC67" s="232">
        <f>IF(OR($C67="Non-Labour",$C67="Labour-related"),IF(Inputs!$GT67=$F$1,Inputs!DC67,$F67*N(J67)),$F67*N(J67)*avg_hrs)</f>
        <v>0</v>
      </c>
      <c r="DD67" s="232">
        <f>IF(OR($C67="Non-Labour",$C67="Labour-related"),IF(Inputs!$GT67=$F$1,Inputs!DD67,$F67*N(K67)),$F67*N(K67)*avg_hrs)</f>
        <v>0</v>
      </c>
      <c r="DE67" s="232">
        <f>IF(OR($C67="Non-Labour",$C67="Labour-related"),IF(Inputs!$GT67=$F$1,Inputs!DE67,$F67*N(L67)),$F67*N(L67)*avg_hrs)</f>
        <v>0</v>
      </c>
      <c r="DF67" s="232">
        <f>IF(OR($C67="Non-Labour",$C67="Labour-related"),IF(Inputs!$GT67=$F$1,Inputs!DF67,$F67*N(M67)),$F67*N(M67)*avg_hrs)</f>
        <v>0</v>
      </c>
      <c r="DG67" s="232">
        <f>IF(OR($C67="Non-Labour",$C67="Labour-related"),IF(Inputs!$GT67=$F$1,Inputs!DG67,$F67*N(N67)),$F67*N(N67)*avg_hrs)</f>
        <v>0</v>
      </c>
      <c r="DH67" s="232">
        <f>IF(OR($C67="Non-Labour",$C67="Labour-related"),IF(Inputs!$GT67=$F$1,Inputs!DH67,$F67*N(O67)),$F67*N(O67)*avg_hrs)</f>
        <v>0</v>
      </c>
      <c r="DI67" s="232">
        <f>IF(OR($C67="Non-Labour",$C67="Labour-related"),IF(Inputs!$GT67=$F$1,Inputs!DI67,$F67*N(P67)),$F67*N(P67)*avg_hrs)</f>
        <v>0</v>
      </c>
      <c r="DJ67" s="232">
        <f>IF(OR($C67="Non-Labour",$C67="Labour-related"),IF(Inputs!$GT67=$F$1,Inputs!DJ67,$F67*N(Q67)),$F67*N(Q67)*avg_hrs)</f>
        <v>0</v>
      </c>
      <c r="DK67" s="232">
        <f>IF(OR($C67="Non-Labour",$C67="Labour-related"),IF(Inputs!$GT67=$F$1,Inputs!DK67,$F67*N(R67)),$F67*N(R67)*avg_hrs)</f>
        <v>0</v>
      </c>
      <c r="DL67" s="232">
        <f>IF(OR($C67="Non-Labour",$C67="Labour-related"),IF(Inputs!$GT67=$F$1,Inputs!DL67,$F67*N(S67)),$F67*N(S67)*avg_hrs)</f>
        <v>0</v>
      </c>
      <c r="DM67" s="232">
        <f>IF(OR($C67="Non-Labour",$C67="Labour-related"),IF(Inputs!$GT67=$F$1,Inputs!DM67,$F67*N(T67)),$F67*N(T67)*avg_hrs)</f>
        <v>1259.7676335920958</v>
      </c>
      <c r="DN67" s="232">
        <f>IF(OR($C67="Non-Labour",$C67="Labour-related"),IF(Inputs!$GT67=$F$1,Inputs!DN67,$F67*N(U67)),$F67*N(U67)*avg_hrs)</f>
        <v>1259.7676335920958</v>
      </c>
      <c r="DO67" s="232">
        <f>IF(OR($C67="Non-Labour",$C67="Labour-related"),IF(Inputs!$GT67=$F$1,Inputs!DO67,$F67*N(V67)),$F67*N(V67)*avg_hrs)</f>
        <v>1259.7676335920958</v>
      </c>
      <c r="DP67" s="232">
        <f>IF(OR($C67="Non-Labour",$C67="Labour-related"),IF(Inputs!$GT67=$F$1,Inputs!DP67,$F67*N(W67)),$F67*N(W67)*avg_hrs)</f>
        <v>1259.7676335920958</v>
      </c>
      <c r="DQ67" s="232">
        <f>IF(OR($C67="Non-Labour",$C67="Labour-related"),IF(Inputs!$GT67=$F$1,Inputs!DQ67,$F67*N(X67)),$F67*N(X67)*avg_hrs)</f>
        <v>1259.7676335920958</v>
      </c>
      <c r="DR67" s="232">
        <f>IF(OR($C67="Non-Labour",$C67="Labour-related"),IF(Inputs!$GT67=$F$1,Inputs!DR67,$F67*N(Y67)),$F67*N(Y67)*avg_hrs)</f>
        <v>1259.7676335920958</v>
      </c>
      <c r="DS67" s="232">
        <f>IF(OR($C67="Non-Labour",$C67="Labour-related"),IF(Inputs!$GT67=$F$1,Inputs!DS67,$F67*N(Z67)),$F67*N(Z67)*avg_hrs)</f>
        <v>1259.7676335920958</v>
      </c>
      <c r="DT67" s="232">
        <f>IF(OR($C67="Non-Labour",$C67="Labour-related"),IF(Inputs!$GT67=$F$1,Inputs!DT67,$F67*N(AA67)),$F67*N(AA67)*avg_hrs)</f>
        <v>1259.7676335920958</v>
      </c>
      <c r="DU67" s="232">
        <f>IF(OR($C67="Non-Labour",$C67="Labour-related"),IF(Inputs!$GT67=$F$1,Inputs!DU67,$F67*N(AB67)),$F67*N(AB67)*avg_hrs)</f>
        <v>1259.7676335920958</v>
      </c>
      <c r="DV67" s="232">
        <f>IF(OR($C67="Non-Labour",$C67="Labour-related"),IF(Inputs!$GT67=$F$1,Inputs!DV67,$F67*N(AC67)),$F67*N(AC67)*avg_hrs)</f>
        <v>1259.7676335920958</v>
      </c>
      <c r="DW67" s="232">
        <f>IF(OR($C67="Non-Labour",$C67="Labour-related"),IF(Inputs!$GT67=$F$1,Inputs!DW67,$F67*N(AD67)),$F67*N(AD67)*avg_hrs)</f>
        <v>1259.7676335920958</v>
      </c>
      <c r="DX67" s="232">
        <f>IF(OR($C67="Non-Labour",$C67="Labour-related"),IF(Inputs!$GT67=$F$1,Inputs!DX67,$F67*N(AE67)),$F67*N(AE67)*avg_hrs)</f>
        <v>1259.7676335920958</v>
      </c>
      <c r="DY67" s="232">
        <f>IF(OR($C67="Non-Labour",$C67="Labour-related"),IF(Inputs!$GT67=$F$1,Inputs!DY67,$F67*N(AF67)),$F67*N(AF67)*avg_hrs)</f>
        <v>5039.0705343683831</v>
      </c>
      <c r="DZ67" s="232">
        <f>IF(OR($C67="Non-Labour",$C67="Labour-related"),IF(Inputs!$GT67=$F$1,Inputs!DZ67,$F67*N(AG67)),$F67*N(AG67)*avg_hrs)</f>
        <v>5039.0705343683831</v>
      </c>
      <c r="EA67" s="232">
        <f>IF(OR($C67="Non-Labour",$C67="Labour-related"),IF(Inputs!$GT67=$F$1,Inputs!EA67,$F67*N(AH67)),$F67*N(AH67)*avg_hrs)</f>
        <v>5039.0705343683831</v>
      </c>
      <c r="EB67" s="232">
        <f>IF(OR($C67="Non-Labour",$C67="Labour-related"),IF(Inputs!$GT67=$F$1,Inputs!EB67,$F67*N(AI67)),$F67*N(AI67)*avg_hrs)</f>
        <v>5039.0705343683831</v>
      </c>
      <c r="EC67" s="232">
        <f>IF(OR($C67="Non-Labour",$C67="Labour-related"),IF(Inputs!$GT67=$F$1,Inputs!EC67,$F67*N(AJ67)),$F67*N(AJ67)*avg_hrs)</f>
        <v>5039.0705343683831</v>
      </c>
      <c r="ED67" s="232">
        <f>IF(OR($C67="Non-Labour",$C67="Labour-related"),IF(Inputs!$GT67=$F$1,Inputs!ED67,$F67*N(AK67)),$F67*N(AK67)*avg_hrs)</f>
        <v>5039.0705343683831</v>
      </c>
      <c r="EE67" s="232">
        <f>IF(OR($C67="Non-Labour",$C67="Labour-related"),IF(Inputs!$GT67=$F$1,Inputs!EE67,$F67*N(AL67)),$F67*N(AL67)*avg_hrs)</f>
        <v>5039.0705343683831</v>
      </c>
      <c r="EF67" s="232">
        <f>IF(OR($C67="Non-Labour",$C67="Labour-related"),IF(Inputs!$GT67=$F$1,Inputs!EF67,$F67*N(AM67)),$F67*N(AM67)*avg_hrs)</f>
        <v>5039.0705343683831</v>
      </c>
      <c r="EG67" s="232">
        <f>IF(OR($C67="Non-Labour",$C67="Labour-related"),IF(Inputs!$GT67=$F$1,Inputs!EG67,$F67*N(AN67)),$F67*N(AN67)*avg_hrs)</f>
        <v>5039.0705343683831</v>
      </c>
      <c r="EH67" s="232">
        <f>IF(OR($C67="Non-Labour",$C67="Labour-related"),IF(Inputs!$GT67=$F$1,Inputs!EH67,$F67*N(AO67)),$F67*N(AO67)*avg_hrs)</f>
        <v>5039.0705343683831</v>
      </c>
      <c r="EI67" s="232">
        <f>IF(OR($C67="Non-Labour",$C67="Labour-related"),IF(Inputs!$GT67=$F$1,Inputs!EI67,$F67*N(AP67)),$F67*N(AP67)*avg_hrs)</f>
        <v>5039.0705343683831</v>
      </c>
      <c r="EJ67" s="232">
        <f>IF(OR($C67="Non-Labour",$C67="Labour-related"),IF(Inputs!$GT67=$F$1,Inputs!EJ67,$F67*N(AQ67)),$F67*N(AQ67)*avg_hrs)</f>
        <v>5039.0705343683831</v>
      </c>
      <c r="EK67" s="232">
        <f>IF(OR($C67="Non-Labour",$C67="Labour-related"),IF(Inputs!$GT67=$F$1,Inputs!EK67,$F67*N(AR67)),$F67*N(AR67)*avg_hrs)</f>
        <v>0</v>
      </c>
      <c r="EL67" s="232">
        <f>IF(OR($C67="Non-Labour",$C67="Labour-related"),IF(Inputs!$GT67=$F$1,Inputs!EL67,$F67*N(AS67)),$F67*N(AS67)*avg_hrs)</f>
        <v>0</v>
      </c>
      <c r="EM67" s="232">
        <f>IF(OR($C67="Non-Labour",$C67="Labour-related"),IF(Inputs!$GT67=$F$1,Inputs!EM67,$F67*N(AT67)),$F67*N(AT67)*avg_hrs)</f>
        <v>0</v>
      </c>
      <c r="EN67" s="232">
        <f>IF(OR($C67="Non-Labour",$C67="Labour-related"),IF(Inputs!$GT67=$F$1,Inputs!EN67,$F67*N(AU67)),$F67*N(AU67)*avg_hrs)</f>
        <v>0</v>
      </c>
      <c r="EO67" s="232">
        <f>IF(OR($C67="Non-Labour",$C67="Labour-related"),IF(Inputs!$GT67=$F$1,Inputs!EO67,$F67*N(AV67)),$F67*N(AV67)*avg_hrs)</f>
        <v>0</v>
      </c>
      <c r="EP67" s="232">
        <f>IF(OR($C67="Non-Labour",$C67="Labour-related"),IF(Inputs!$GT67=$F$1,Inputs!EP67,$F67*N(AW67)),$F67*N(AW67)*avg_hrs)</f>
        <v>0</v>
      </c>
      <c r="EQ67" s="232">
        <f>IF(OR($C67="Non-Labour",$C67="Labour-related"),IF(Inputs!$GT67=$F$1,Inputs!EQ67,$F67*N(AX67)),$F67*N(AX67)*avg_hrs)</f>
        <v>0</v>
      </c>
      <c r="ER67" s="232">
        <f>IF(OR($C67="Non-Labour",$C67="Labour-related"),IF(Inputs!$GT67=$F$1,Inputs!ER67,$F67*N(AY67)),$F67*N(AY67)*avg_hrs)</f>
        <v>0</v>
      </c>
      <c r="ES67" s="232">
        <f>IF(OR($C67="Non-Labour",$C67="Labour-related"),IF(Inputs!$GT67=$F$1,Inputs!ES67,$F67*N(AZ67)),$F67*N(AZ67)*avg_hrs)</f>
        <v>0</v>
      </c>
      <c r="ET67" s="232">
        <f>IF(OR($C67="Non-Labour",$C67="Labour-related"),IF(Inputs!$GT67=$F$1,Inputs!ET67,$F67*N(BA67)),$F67*N(BA67)*avg_hrs)</f>
        <v>0</v>
      </c>
      <c r="EU67" s="232">
        <f>IF(OR($C67="Non-Labour",$C67="Labour-related"),IF(Inputs!$GT67=$F$1,Inputs!EU67,$F67*N(BB67)),$F67*N(BB67)*avg_hrs)</f>
        <v>0</v>
      </c>
      <c r="EV67" s="232">
        <f>IF(OR($C67="Non-Labour",$C67="Labour-related"),IF(Inputs!$GT67=$F$1,Inputs!EV67,$F67*N(BC67)),$F67*N(BC67)*avg_hrs)</f>
        <v>0</v>
      </c>
      <c r="EW67" s="232">
        <f>IF(OR($C67="Non-Labour",$C67="Labour-related"),IF(Inputs!$GT67=$F$1,Inputs!EW67,$F67*N(BD67)),$F67*N(BD67)*avg_hrs)</f>
        <v>0</v>
      </c>
      <c r="EX67" s="232">
        <f>IF(OR($C67="Non-Labour",$C67="Labour-related"),IF(Inputs!$GT67=$F$1,Inputs!EX67,$F67*N(BE67)),$F67*N(BE67)*avg_hrs)</f>
        <v>0</v>
      </c>
      <c r="EY67" s="232">
        <f>IF(OR($C67="Non-Labour",$C67="Labour-related"),IF(Inputs!$GT67=$F$1,Inputs!EY67,$F67*N(BF67)),$F67*N(BF67)*avg_hrs)</f>
        <v>0</v>
      </c>
      <c r="EZ67" s="232">
        <f>IF(OR($C67="Non-Labour",$C67="Labour-related"),IF(Inputs!$GT67=$F$1,Inputs!EZ67,$F67*N(BG67)),$F67*N(BG67)*avg_hrs)</f>
        <v>0</v>
      </c>
      <c r="FA67" s="232">
        <f>IF(OR($C67="Non-Labour",$C67="Labour-related"),IF(Inputs!$GT67=$F$1,Inputs!FA67,$F67*N(BH67)),$F67*N(BH67)*avg_hrs)</f>
        <v>0</v>
      </c>
      <c r="FB67" s="232">
        <f>IF(OR($C67="Non-Labour",$C67="Labour-related"),IF(Inputs!$GT67=$F$1,Inputs!FB67,$F67*N(BI67)),$F67*N(BI67)*avg_hrs)</f>
        <v>0</v>
      </c>
      <c r="FC67" s="232">
        <f>IF(OR($C67="Non-Labour",$C67="Labour-related"),IF(Inputs!$GT67=$F$1,Inputs!FC67,$F67*N(BJ67)),$F67*N(BJ67)*avg_hrs)</f>
        <v>0</v>
      </c>
      <c r="FD67" s="232">
        <f>IF(OR($C67="Non-Labour",$C67="Labour-related"),IF(Inputs!$GT67=$F$1,Inputs!FD67,$F67*N(BK67)),$F67*N(BK67)*avg_hrs)</f>
        <v>0</v>
      </c>
      <c r="FE67" s="232">
        <f>IF(OR($C67="Non-Labour",$C67="Labour-related"),IF(Inputs!$GT67=$F$1,Inputs!FE67,$F67*N(BL67)),$F67*N(BL67)*avg_hrs)</f>
        <v>0</v>
      </c>
      <c r="FF67" s="232">
        <f>IF(OR($C67="Non-Labour",$C67="Labour-related"),IF(Inputs!$GT67=$F$1,Inputs!FF67,$F67*N(BM67)),$F67*N(BM67)*avg_hrs)</f>
        <v>0</v>
      </c>
      <c r="FG67" s="232">
        <f>IF(OR($C67="Non-Labour",$C67="Labour-related"),IF(Inputs!$GT67=$F$1,Inputs!FG67,$F67*N(BN67)),$F67*N(BN67)*avg_hrs)</f>
        <v>0</v>
      </c>
      <c r="FH67" s="232">
        <f>IF(OR($C67="Non-Labour",$C67="Labour-related"),IF(Inputs!$GT67=$F$1,Inputs!FH67,$F67*N(BO67)),$F67*N(BO67)*avg_hrs)</f>
        <v>0</v>
      </c>
      <c r="FI67" s="232">
        <f>IF(OR($C67="Non-Labour",$C67="Labour-related"),IF(Inputs!$GT67=$F$1,Inputs!FI67,$F67*N(BP67)),$F67*N(BP67)*avg_hrs)</f>
        <v>0</v>
      </c>
      <c r="FJ67" s="232">
        <f>IF(OR($C67="Non-Labour",$C67="Labour-related"),IF(Inputs!$GT67=$F$1,Inputs!FJ67,$F67*N(BQ67)),$F67*N(BQ67)*avg_hrs)</f>
        <v>0</v>
      </c>
      <c r="FK67" s="232">
        <f>IF(OR($C67="Non-Labour",$C67="Labour-related"),IF(Inputs!$GT67=$F$1,Inputs!FK67,$F67*N(BR67)),$F67*N(BR67)*avg_hrs)</f>
        <v>0</v>
      </c>
      <c r="FL67" s="232">
        <f>IF(OR($C67="Non-Labour",$C67="Labour-related"),IF(Inputs!$GT67=$F$1,Inputs!FL67,$F67*N(BS67)),$F67*N(BS67)*avg_hrs)</f>
        <v>0</v>
      </c>
      <c r="FM67" s="232">
        <f>IF(OR($C67="Non-Labour",$C67="Labour-related"),IF(Inputs!$GT67=$F$1,Inputs!FM67,$F67*N(BT67)),$F67*N(BT67)*avg_hrs)</f>
        <v>0</v>
      </c>
      <c r="FN67" s="232">
        <f>IF(OR($C67="Non-Labour",$C67="Labour-related"),IF(Inputs!$GT67=$F$1,Inputs!FN67,$F67*N(BU67)),$F67*N(BU67)*avg_hrs)</f>
        <v>0</v>
      </c>
      <c r="FO67" s="232">
        <f>IF(OR($C67="Non-Labour",$C67="Labour-related"),IF(Inputs!$GT67=$F$1,Inputs!FO67,$F67*N(BV67)),$F67*N(BV67)*avg_hrs)</f>
        <v>0</v>
      </c>
      <c r="FP67" s="232">
        <f>IF(OR($C67="Non-Labour",$C67="Labour-related"),IF(Inputs!$GT67=$F$1,Inputs!FP67,$F67*N(BW67)),$F67*N(BW67)*avg_hrs)</f>
        <v>0</v>
      </c>
      <c r="FQ67" s="232">
        <f>IF(OR($C67="Non-Labour",$C67="Labour-related"),IF(Inputs!$GT67=$F$1,Inputs!FQ67,$F67*N(BX67)),$F67*N(BX67)*avg_hrs)</f>
        <v>0</v>
      </c>
      <c r="FR67" s="232">
        <f>IF(OR($C67="Non-Labour",$C67="Labour-related"),IF(Inputs!$GT67=$F$1,Inputs!FR67,$F67*N(BY67)),$F67*N(BY67)*avg_hrs)</f>
        <v>0</v>
      </c>
      <c r="FS67" s="232">
        <f>IF(OR($C67="Non-Labour",$C67="Labour-related"),IF(Inputs!$GT67=$F$1,Inputs!FS67,$F67*N(BZ67)),$F67*N(BZ67)*avg_hrs)</f>
        <v>0</v>
      </c>
      <c r="FT67" s="232">
        <f>IF(OR($C67="Non-Labour",$C67="Labour-related"),IF(Inputs!$GT67=$F$1,Inputs!FT67,$F67*N(CA67)),$F67*N(CA67)*avg_hrs)</f>
        <v>0</v>
      </c>
      <c r="FU67" s="232">
        <f>IF(OR($C67="Non-Labour",$C67="Labour-related"),IF(Inputs!$GT67=$F$1,Inputs!FU67,$F67*N(CB67)),$F67*N(CB67)*avg_hrs)</f>
        <v>0</v>
      </c>
      <c r="FV67" s="232">
        <f>IF(OR($C67="Non-Labour",$C67="Labour-related"),IF(Inputs!$GT67=$F$1,Inputs!FV67,$F67*N(CC67)),$F67*N(CC67)*avg_hrs)</f>
        <v>0</v>
      </c>
      <c r="FW67" s="232">
        <f>IF(OR($C67="Non-Labour",$C67="Labour-related"),IF(Inputs!$GT67=$F$1,Inputs!FW67,$F67*N(CD67)),$F67*N(CD67)*avg_hrs)</f>
        <v>0</v>
      </c>
      <c r="FX67" s="232">
        <f>IF(OR($C67="Non-Labour",$C67="Labour-related"),IF(Inputs!$GT67=$F$1,Inputs!FX67,$F67*N(CE67)),$F67*N(CE67)*avg_hrs)</f>
        <v>0</v>
      </c>
      <c r="FY67" s="232">
        <f>IF(OR($C67="Non-Labour",$C67="Labour-related"),IF(Inputs!$GT67=$F$1,Inputs!FY67,$F67*N(CF67)),$F67*N(CF67)*avg_hrs)</f>
        <v>0</v>
      </c>
      <c r="FZ67" s="232">
        <f>IF(OR($C67="Non-Labour",$C67="Labour-related"),IF(Inputs!$GT67=$F$1,Inputs!FZ67,$F67*N(CG67)),$F67*N(CG67)*avg_hrs)</f>
        <v>0</v>
      </c>
      <c r="GA67" s="232">
        <f>IF(OR($C67="Non-Labour",$C67="Labour-related"),IF(Inputs!$GT67=$F$1,Inputs!GA67,$F67*N(CH67)),$F67*N(CH67)*avg_hrs)</f>
        <v>0</v>
      </c>
      <c r="GB67" s="232">
        <f>IF(OR($C67="Non-Labour",$C67="Labour-related"),IF(Inputs!$GT67=$F$1,Inputs!GB67,$F67*N(CI67)),$F67*N(CI67)*avg_hrs)</f>
        <v>0</v>
      </c>
      <c r="GC67" s="232">
        <f>IF(OR($C67="Non-Labour",$C67="Labour-related"),IF(Inputs!$GT67=$F$1,Inputs!GC67,$F67*N(CJ67)),$F67*N(CJ67)*avg_hrs)</f>
        <v>0</v>
      </c>
      <c r="GD67" s="232">
        <f>IF(OR($C67="Non-Labour",$C67="Labour-related"),IF(Inputs!$GT67=$F$1,Inputs!GD67,$F67*N(CK67)),$F67*N(CK67)*avg_hrs)</f>
        <v>0</v>
      </c>
      <c r="GE67" s="232">
        <f>IF(OR($C67="Non-Labour",$C67="Labour-related"),IF(Inputs!$GT67=$F$1,Inputs!GE67,$F67*N(CL67)),$F67*N(CL67)*avg_hrs)</f>
        <v>0</v>
      </c>
      <c r="GF67" s="232">
        <f>IF(OR($C67="Non-Labour",$C67="Labour-related"),IF(Inputs!$GT67=$F$1,Inputs!GF67,$F67*N(CM67)),$F67*N(CM67)*avg_hrs)</f>
        <v>0</v>
      </c>
      <c r="GG67" s="232">
        <f>IF(OR($C67="Non-Labour",$C67="Labour-related"),IF(Inputs!$GT67=$F$1,Inputs!GG67,$F67*N(CN67)),$F67*N(CN67)*avg_hrs)</f>
        <v>0</v>
      </c>
      <c r="GH67" s="232">
        <f>IF(OR($C67="Non-Labour",$C67="Labour-related"),IF(Inputs!$GT67=$F$1,Inputs!GH67,$F67*N(CO67)),$F67*N(CO67)*avg_hrs)</f>
        <v>0</v>
      </c>
      <c r="GI67" s="232">
        <f>IF(OR($C67="Non-Labour",$C67="Labour-related"),IF(Inputs!$GT67=$F$1,Inputs!GI67,$F67*N(CP67)),$F67*N(CP67)*avg_hrs)</f>
        <v>0</v>
      </c>
      <c r="GJ67" s="232">
        <f>IF(OR($C67="Non-Labour",$C67="Labour-related"),IF(Inputs!$GT67=$F$1,Inputs!GJ67,$F67*N(CQ67)),$F67*N(CQ67)*avg_hrs)</f>
        <v>0</v>
      </c>
      <c r="GK67" s="232">
        <f>IF(OR($C67="Non-Labour",$C67="Labour-related"),IF(Inputs!$GT67=$F$1,Inputs!GK67,$F67*N(CR67)),$F67*N(CR67)*avg_hrs)</f>
        <v>0</v>
      </c>
      <c r="GL67" s="232">
        <f>IF(OR($C67="Non-Labour",$C67="Labour-related"),IF(Inputs!$GT67=$F$1,Inputs!GL67,$F67*N(CS67)),$F67*N(CS67)*avg_hrs)</f>
        <v>0</v>
      </c>
      <c r="GM67" s="232">
        <f>IF(OR($C67="Non-Labour",$C67="Labour-related"),IF(Inputs!$GT67=$F$1,Inputs!GM67,$F67*N(CT67)),$F67*N(CT67)*avg_hrs)</f>
        <v>0</v>
      </c>
      <c r="GN67" s="232">
        <f>IF(OR($C67="Non-Labour",$C67="Labour-related"),IF(Inputs!$GT67=$F$1,Inputs!GN67,$F67*N(CU67)),$F67*N(CU67)*avg_hrs)</f>
        <v>0</v>
      </c>
      <c r="GO67" s="232">
        <f>IF(OR($C67="Non-Labour",$C67="Labour-related"),IF(Inputs!$GT67=$F$1,Inputs!GO67,$F67*N(CV67)),$F67*N(CV67)*avg_hrs)</f>
        <v>0</v>
      </c>
      <c r="GP67" s="232">
        <f>IF(OR($C67="Non-Labour",$C67="Labour-related"),IF(Inputs!$GT67=$F$1,Inputs!GP67,$F67*N(CW67)),$F67*N(CW67)*avg_hrs)</f>
        <v>0</v>
      </c>
      <c r="GQ67" s="232">
        <f>IF(OR($C67="Non-Labour",$C67="Labour-related"),IF(Inputs!$GT67=$F$1,Inputs!GQ67,$F67*N(CX67)),$F67*N(CX67)*avg_hrs)</f>
        <v>0</v>
      </c>
      <c r="GR67" s="232">
        <f>IF(OR($C67="Non-Labour",$C67="Labour-related"),IF(Inputs!$GT67=$F$1,Inputs!GR67,$F67*N(CY67)),$F67*N(CY67)*avg_hrs)</f>
        <v>0</v>
      </c>
      <c r="GT67" s="120" t="s">
        <v>207</v>
      </c>
      <c r="GU67" s="272"/>
      <c r="GV67" s="272"/>
      <c r="GW67" s="272"/>
      <c r="GX67" s="232">
        <f t="shared" si="12"/>
        <v>0</v>
      </c>
      <c r="GY67" s="232">
        <f t="shared" si="12"/>
        <v>15117.211603105146</v>
      </c>
      <c r="GZ67" s="232">
        <f t="shared" si="12"/>
        <v>60468.846412420586</v>
      </c>
      <c r="HA67" s="232">
        <f t="shared" si="11"/>
        <v>0</v>
      </c>
      <c r="HB67" s="232">
        <f t="shared" si="13"/>
        <v>0</v>
      </c>
      <c r="HC67" s="232">
        <f t="shared" si="13"/>
        <v>0</v>
      </c>
      <c r="HD67" s="232">
        <f t="shared" si="13"/>
        <v>0</v>
      </c>
      <c r="HE67" s="232">
        <f t="shared" si="13"/>
        <v>0</v>
      </c>
      <c r="HF67" s="232">
        <f t="shared" si="5"/>
        <v>75586.058015525734</v>
      </c>
    </row>
    <row r="68" spans="1:214" hidden="1" x14ac:dyDescent="0.2">
      <c r="A68" s="120" t="str">
        <f>Inputs!A68</f>
        <v>Delivery</v>
      </c>
      <c r="B68" s="120" t="str">
        <f>Inputs!B68</f>
        <v>Site Manager - Wallgrove</v>
      </c>
      <c r="C68" s="120" t="str">
        <f>Inputs!C68</f>
        <v>Internal Labour</v>
      </c>
      <c r="D68" s="120" t="str">
        <f>Inputs!D68</f>
        <v>Newcastle and Wallgrove facilities internal costs</v>
      </c>
      <c r="E68" s="120" t="str">
        <f>Inputs!E68</f>
        <v>IT Support Analyst - Senior (IT Service Mgmt)</v>
      </c>
      <c r="F68" s="259">
        <f>IF(Inputs!$GT68=$F$1,Inputs!F68,
CHOOSE(MATCH(Inputs!$GT68,'Key assumptions'!$E$117:$E$119,0),'Key assumptions'!$H$117,'Key assumptions'!$H$118,'Key assumptions'!$H$119)*Inputs!F68)</f>
        <v>275.33303021406721</v>
      </c>
      <c r="G68" s="259">
        <f>IF(Inputs!$GT68=$F$1,Inputs!G68,
CHOOSE(MATCH(Inputs!$GT68,'Key assumptions'!$E$117:$E$119,0),'Key assumptions'!$H$117,'Key assumptions'!$H$118,'Key assumptions'!$H$119)*Inputs!G68)</f>
        <v>0</v>
      </c>
      <c r="H68" s="231">
        <f>Inputs!H68</f>
        <v>0</v>
      </c>
      <c r="I68" s="231">
        <f>Inputs!I68</f>
        <v>0</v>
      </c>
      <c r="J68" s="231">
        <f>Inputs!J68</f>
        <v>0</v>
      </c>
      <c r="K68" s="231">
        <f>Inputs!K68</f>
        <v>0</v>
      </c>
      <c r="L68" s="231">
        <f>Inputs!L68</f>
        <v>0</v>
      </c>
      <c r="M68" s="231">
        <f>Inputs!M68</f>
        <v>0</v>
      </c>
      <c r="N68" s="231">
        <f>Inputs!N68</f>
        <v>0</v>
      </c>
      <c r="O68" s="231">
        <f>Inputs!O68</f>
        <v>0</v>
      </c>
      <c r="P68" s="231">
        <f>Inputs!P68</f>
        <v>0</v>
      </c>
      <c r="Q68" s="231">
        <f>Inputs!Q68</f>
        <v>0</v>
      </c>
      <c r="R68" s="231">
        <f>Inputs!R68</f>
        <v>0</v>
      </c>
      <c r="S68" s="231">
        <f>Inputs!S68</f>
        <v>0</v>
      </c>
      <c r="T68" s="231">
        <f>Inputs!T68</f>
        <v>0.1730769230769231</v>
      </c>
      <c r="U68" s="231">
        <f>Inputs!U68</f>
        <v>0.1730769230769231</v>
      </c>
      <c r="V68" s="231">
        <f>Inputs!V68</f>
        <v>0.1730769230769231</v>
      </c>
      <c r="W68" s="231">
        <f>Inputs!W68</f>
        <v>0.1730769230769231</v>
      </c>
      <c r="X68" s="231">
        <f>Inputs!X68</f>
        <v>0.1730769230769231</v>
      </c>
      <c r="Y68" s="231">
        <f>Inputs!Y68</f>
        <v>0.1730769230769231</v>
      </c>
      <c r="Z68" s="231">
        <f>Inputs!Z68</f>
        <v>0.1730769230769231</v>
      </c>
      <c r="AA68" s="231">
        <f>Inputs!AA68</f>
        <v>0.1730769230769231</v>
      </c>
      <c r="AB68" s="231">
        <f>Inputs!AB68</f>
        <v>0.1730769230769231</v>
      </c>
      <c r="AC68" s="231">
        <f>Inputs!AC68</f>
        <v>0.1730769230769231</v>
      </c>
      <c r="AD68" s="231">
        <f>Inputs!AD68</f>
        <v>0.1730769230769231</v>
      </c>
      <c r="AE68" s="231">
        <f>Inputs!AE68</f>
        <v>0.1730769230769231</v>
      </c>
      <c r="AF68" s="231">
        <f>Inputs!AF68</f>
        <v>5.7692307692307689E-2</v>
      </c>
      <c r="AG68" s="231">
        <f>Inputs!AG68</f>
        <v>5.7692307692307689E-2</v>
      </c>
      <c r="AH68" s="231">
        <f>Inputs!AH68</f>
        <v>5.7692307692307689E-2</v>
      </c>
      <c r="AI68" s="231">
        <f>Inputs!AI68</f>
        <v>5.7692307692307689E-2</v>
      </c>
      <c r="AJ68" s="231">
        <f>Inputs!AJ68</f>
        <v>5.7692307692307689E-2</v>
      </c>
      <c r="AK68" s="231">
        <f>Inputs!AK68</f>
        <v>5.7692307692307689E-2</v>
      </c>
      <c r="AL68" s="231">
        <f>Inputs!AL68</f>
        <v>5.7692307692307689E-2</v>
      </c>
      <c r="AM68" s="231">
        <f>Inputs!AM68</f>
        <v>5.7692307692307689E-2</v>
      </c>
      <c r="AN68" s="231">
        <f>Inputs!AN68</f>
        <v>5.7692307692307689E-2</v>
      </c>
      <c r="AO68" s="231">
        <f>Inputs!AO68</f>
        <v>5.7692307692307689E-2</v>
      </c>
      <c r="AP68" s="231">
        <f>Inputs!AP68</f>
        <v>5.7692307692307689E-2</v>
      </c>
      <c r="AQ68" s="231">
        <f>Inputs!AQ68</f>
        <v>5.7692307692307689E-2</v>
      </c>
      <c r="AR68" s="231">
        <f>Inputs!AR68</f>
        <v>0</v>
      </c>
      <c r="AS68" s="231">
        <f>Inputs!AS68</f>
        <v>0</v>
      </c>
      <c r="AT68" s="231">
        <f>Inputs!AT68</f>
        <v>0</v>
      </c>
      <c r="AU68" s="231">
        <f>Inputs!AU68</f>
        <v>0</v>
      </c>
      <c r="AV68" s="231">
        <f>Inputs!AV68</f>
        <v>0</v>
      </c>
      <c r="AW68" s="231">
        <f>Inputs!AW68</f>
        <v>0</v>
      </c>
      <c r="AX68" s="231">
        <f>Inputs!AX68</f>
        <v>0</v>
      </c>
      <c r="AY68" s="231">
        <f>Inputs!AY68</f>
        <v>0</v>
      </c>
      <c r="AZ68" s="231">
        <f>Inputs!AZ68</f>
        <v>0</v>
      </c>
      <c r="BA68" s="231">
        <f>Inputs!BA68</f>
        <v>0</v>
      </c>
      <c r="BB68" s="231">
        <f>Inputs!BB68</f>
        <v>0</v>
      </c>
      <c r="BC68" s="231">
        <f>Inputs!BC68</f>
        <v>0</v>
      </c>
      <c r="BD68" s="231">
        <f>Inputs!BD68</f>
        <v>0</v>
      </c>
      <c r="BE68" s="231">
        <f>Inputs!BE68</f>
        <v>0</v>
      </c>
      <c r="BF68" s="231">
        <f>Inputs!BF68</f>
        <v>0</v>
      </c>
      <c r="BG68" s="231">
        <f>Inputs!BG68</f>
        <v>0</v>
      </c>
      <c r="BH68" s="231">
        <f>Inputs!BH68</f>
        <v>0</v>
      </c>
      <c r="BI68" s="231">
        <f>Inputs!BI68</f>
        <v>0</v>
      </c>
      <c r="BJ68" s="231">
        <f>Inputs!BJ68</f>
        <v>0</v>
      </c>
      <c r="BK68" s="231">
        <f>Inputs!BK68</f>
        <v>0</v>
      </c>
      <c r="BL68" s="231">
        <f>Inputs!BL68</f>
        <v>0</v>
      </c>
      <c r="BM68" s="231">
        <f>Inputs!BM68</f>
        <v>0</v>
      </c>
      <c r="BN68" s="231">
        <f>Inputs!BN68</f>
        <v>0</v>
      </c>
      <c r="BO68" s="231">
        <f>Inputs!BO68</f>
        <v>0</v>
      </c>
      <c r="BP68" s="231">
        <f>Inputs!BP68</f>
        <v>0</v>
      </c>
      <c r="BQ68" s="231">
        <f>Inputs!BQ68</f>
        <v>0</v>
      </c>
      <c r="BR68" s="231">
        <f>Inputs!BR68</f>
        <v>0</v>
      </c>
      <c r="BS68" s="231">
        <f>Inputs!BS68</f>
        <v>0</v>
      </c>
      <c r="BT68" s="231">
        <f>Inputs!BT68</f>
        <v>0</v>
      </c>
      <c r="BU68" s="231">
        <f>Inputs!BU68</f>
        <v>0</v>
      </c>
      <c r="BV68" s="231">
        <f>Inputs!BV68</f>
        <v>0</v>
      </c>
      <c r="BW68" s="231">
        <f>Inputs!BW68</f>
        <v>0</v>
      </c>
      <c r="BX68" s="231">
        <f>Inputs!BX68</f>
        <v>0</v>
      </c>
      <c r="BY68" s="231">
        <f>Inputs!BY68</f>
        <v>0</v>
      </c>
      <c r="BZ68" s="231">
        <f>Inputs!BZ68</f>
        <v>0</v>
      </c>
      <c r="CA68" s="231">
        <f>Inputs!CA68</f>
        <v>0</v>
      </c>
      <c r="CB68" s="231">
        <f>Inputs!CB68</f>
        <v>0</v>
      </c>
      <c r="CC68" s="231">
        <f>Inputs!CC68</f>
        <v>0</v>
      </c>
      <c r="CD68" s="231">
        <f>Inputs!CD68</f>
        <v>0</v>
      </c>
      <c r="CE68" s="231">
        <f>Inputs!CE68</f>
        <v>0</v>
      </c>
      <c r="CF68" s="231">
        <f>Inputs!CF68</f>
        <v>0</v>
      </c>
      <c r="CG68" s="231">
        <f>Inputs!CG68</f>
        <v>0</v>
      </c>
      <c r="CH68" s="231">
        <f>Inputs!CH68</f>
        <v>0</v>
      </c>
      <c r="CI68" s="231">
        <f>Inputs!CI68</f>
        <v>0</v>
      </c>
      <c r="CJ68" s="231">
        <f>Inputs!CJ68</f>
        <v>0</v>
      </c>
      <c r="CK68" s="231">
        <f>Inputs!CK68</f>
        <v>0</v>
      </c>
      <c r="CL68" s="231">
        <f>Inputs!CL68</f>
        <v>0</v>
      </c>
      <c r="CM68" s="231">
        <f>Inputs!CM68</f>
        <v>0</v>
      </c>
      <c r="CN68" s="231">
        <f>Inputs!CN68</f>
        <v>0</v>
      </c>
      <c r="CO68" s="231">
        <f>Inputs!CO68</f>
        <v>0</v>
      </c>
      <c r="CP68" s="231">
        <f>Inputs!CP68</f>
        <v>0</v>
      </c>
      <c r="CQ68" s="231">
        <f>Inputs!CQ68</f>
        <v>0</v>
      </c>
      <c r="CR68" s="231">
        <f>Inputs!CR68</f>
        <v>0</v>
      </c>
      <c r="CS68" s="231">
        <f>Inputs!CS68</f>
        <v>0</v>
      </c>
      <c r="CT68" s="231">
        <f>Inputs!CT68</f>
        <v>0</v>
      </c>
      <c r="CU68" s="231">
        <f>Inputs!CU68</f>
        <v>0</v>
      </c>
      <c r="CV68" s="231">
        <f>Inputs!CV68</f>
        <v>0</v>
      </c>
      <c r="CW68" s="231">
        <f>Inputs!CW68</f>
        <v>0</v>
      </c>
      <c r="CX68" s="231">
        <f>Inputs!CX68</f>
        <v>0</v>
      </c>
      <c r="CY68" s="231">
        <f>Inputs!CY68</f>
        <v>0</v>
      </c>
      <c r="DA68" s="232">
        <f>IF(OR($C68="Non-Labour",$C68="Labour-related"),IF(Inputs!$GT68=$F$1,Inputs!DA68,$F68*N(H68)),$F68*N(H68)*avg_hrs)</f>
        <v>0</v>
      </c>
      <c r="DB68" s="232">
        <f>IF(OR($C68="Non-Labour",$C68="Labour-related"),IF(Inputs!$GT68=$F$1,Inputs!DB68,$F68*N(I68)),$F68*N(I68)*avg_hrs)</f>
        <v>0</v>
      </c>
      <c r="DC68" s="232">
        <f>IF(OR($C68="Non-Labour",$C68="Labour-related"),IF(Inputs!$GT68=$F$1,Inputs!DC68,$F68*N(J68)),$F68*N(J68)*avg_hrs)</f>
        <v>0</v>
      </c>
      <c r="DD68" s="232">
        <f>IF(OR($C68="Non-Labour",$C68="Labour-related"),IF(Inputs!$GT68=$F$1,Inputs!DD68,$F68*N(K68)),$F68*N(K68)*avg_hrs)</f>
        <v>0</v>
      </c>
      <c r="DE68" s="232">
        <f>IF(OR($C68="Non-Labour",$C68="Labour-related"),IF(Inputs!$GT68=$F$1,Inputs!DE68,$F68*N(L68)),$F68*N(L68)*avg_hrs)</f>
        <v>0</v>
      </c>
      <c r="DF68" s="232">
        <f>IF(OR($C68="Non-Labour",$C68="Labour-related"),IF(Inputs!$GT68=$F$1,Inputs!DF68,$F68*N(M68)),$F68*N(M68)*avg_hrs)</f>
        <v>0</v>
      </c>
      <c r="DG68" s="232">
        <f>IF(OR($C68="Non-Labour",$C68="Labour-related"),IF(Inputs!$GT68=$F$1,Inputs!DG68,$F68*N(N68)),$F68*N(N68)*avg_hrs)</f>
        <v>0</v>
      </c>
      <c r="DH68" s="232">
        <f>IF(OR($C68="Non-Labour",$C68="Labour-related"),IF(Inputs!$GT68=$F$1,Inputs!DH68,$F68*N(O68)),$F68*N(O68)*avg_hrs)</f>
        <v>0</v>
      </c>
      <c r="DI68" s="232">
        <f>IF(OR($C68="Non-Labour",$C68="Labour-related"),IF(Inputs!$GT68=$F$1,Inputs!DI68,$F68*N(P68)),$F68*N(P68)*avg_hrs)</f>
        <v>0</v>
      </c>
      <c r="DJ68" s="232">
        <f>IF(OR($C68="Non-Labour",$C68="Labour-related"),IF(Inputs!$GT68=$F$1,Inputs!DJ68,$F68*N(Q68)),$F68*N(Q68)*avg_hrs)</f>
        <v>0</v>
      </c>
      <c r="DK68" s="232">
        <f>IF(OR($C68="Non-Labour",$C68="Labour-related"),IF(Inputs!$GT68=$F$1,Inputs!DK68,$F68*N(R68)),$F68*N(R68)*avg_hrs)</f>
        <v>0</v>
      </c>
      <c r="DL68" s="232">
        <f>IF(OR($C68="Non-Labour",$C68="Labour-related"),IF(Inputs!$GT68=$F$1,Inputs!DL68,$F68*N(S68)),$F68*N(S68)*avg_hrs)</f>
        <v>0</v>
      </c>
      <c r="DM68" s="232">
        <f>IF(OR($C68="Non-Labour",$C68="Labour-related"),IF(Inputs!$GT68=$F$1,Inputs!DM68,$F68*N(T68)),$F68*N(T68)*avg_hrs)</f>
        <v>7148.0690536344373</v>
      </c>
      <c r="DN68" s="232">
        <f>IF(OR($C68="Non-Labour",$C68="Labour-related"),IF(Inputs!$GT68=$F$1,Inputs!DN68,$F68*N(U68)),$F68*N(U68)*avg_hrs)</f>
        <v>7148.0690536344373</v>
      </c>
      <c r="DO68" s="232">
        <f>IF(OR($C68="Non-Labour",$C68="Labour-related"),IF(Inputs!$GT68=$F$1,Inputs!DO68,$F68*N(V68)),$F68*N(V68)*avg_hrs)</f>
        <v>7148.0690536344373</v>
      </c>
      <c r="DP68" s="232">
        <f>IF(OR($C68="Non-Labour",$C68="Labour-related"),IF(Inputs!$GT68=$F$1,Inputs!DP68,$F68*N(W68)),$F68*N(W68)*avg_hrs)</f>
        <v>7148.0690536344373</v>
      </c>
      <c r="DQ68" s="232">
        <f>IF(OR($C68="Non-Labour",$C68="Labour-related"),IF(Inputs!$GT68=$F$1,Inputs!DQ68,$F68*N(X68)),$F68*N(X68)*avg_hrs)</f>
        <v>7148.0690536344373</v>
      </c>
      <c r="DR68" s="232">
        <f>IF(OR($C68="Non-Labour",$C68="Labour-related"),IF(Inputs!$GT68=$F$1,Inputs!DR68,$F68*N(Y68)),$F68*N(Y68)*avg_hrs)</f>
        <v>7148.0690536344373</v>
      </c>
      <c r="DS68" s="232">
        <f>IF(OR($C68="Non-Labour",$C68="Labour-related"),IF(Inputs!$GT68=$F$1,Inputs!DS68,$F68*N(Z68)),$F68*N(Z68)*avg_hrs)</f>
        <v>7148.0690536344373</v>
      </c>
      <c r="DT68" s="232">
        <f>IF(OR($C68="Non-Labour",$C68="Labour-related"),IF(Inputs!$GT68=$F$1,Inputs!DT68,$F68*N(AA68)),$F68*N(AA68)*avg_hrs)</f>
        <v>7148.0690536344373</v>
      </c>
      <c r="DU68" s="232">
        <f>IF(OR($C68="Non-Labour",$C68="Labour-related"),IF(Inputs!$GT68=$F$1,Inputs!DU68,$F68*N(AB68)),$F68*N(AB68)*avg_hrs)</f>
        <v>7148.0690536344373</v>
      </c>
      <c r="DV68" s="232">
        <f>IF(OR($C68="Non-Labour",$C68="Labour-related"),IF(Inputs!$GT68=$F$1,Inputs!DV68,$F68*N(AC68)),$F68*N(AC68)*avg_hrs)</f>
        <v>7148.0690536344373</v>
      </c>
      <c r="DW68" s="232">
        <f>IF(OR($C68="Non-Labour",$C68="Labour-related"),IF(Inputs!$GT68=$F$1,Inputs!DW68,$F68*N(AD68)),$F68*N(AD68)*avg_hrs)</f>
        <v>7148.0690536344373</v>
      </c>
      <c r="DX68" s="232">
        <f>IF(OR($C68="Non-Labour",$C68="Labour-related"),IF(Inputs!$GT68=$F$1,Inputs!DX68,$F68*N(AE68)),$F68*N(AE68)*avg_hrs)</f>
        <v>7148.0690536344373</v>
      </c>
      <c r="DY68" s="232">
        <f>IF(OR($C68="Non-Labour",$C68="Labour-related"),IF(Inputs!$GT68=$F$1,Inputs!DY68,$F68*N(AF68)),$F68*N(AF68)*avg_hrs)</f>
        <v>2382.6896845448123</v>
      </c>
      <c r="DZ68" s="232">
        <f>IF(OR($C68="Non-Labour",$C68="Labour-related"),IF(Inputs!$GT68=$F$1,Inputs!DZ68,$F68*N(AG68)),$F68*N(AG68)*avg_hrs)</f>
        <v>2382.6896845448123</v>
      </c>
      <c r="EA68" s="232">
        <f>IF(OR($C68="Non-Labour",$C68="Labour-related"),IF(Inputs!$GT68=$F$1,Inputs!EA68,$F68*N(AH68)),$F68*N(AH68)*avg_hrs)</f>
        <v>2382.6896845448123</v>
      </c>
      <c r="EB68" s="232">
        <f>IF(OR($C68="Non-Labour",$C68="Labour-related"),IF(Inputs!$GT68=$F$1,Inputs!EB68,$F68*N(AI68)),$F68*N(AI68)*avg_hrs)</f>
        <v>2382.6896845448123</v>
      </c>
      <c r="EC68" s="232">
        <f>IF(OR($C68="Non-Labour",$C68="Labour-related"),IF(Inputs!$GT68=$F$1,Inputs!EC68,$F68*N(AJ68)),$F68*N(AJ68)*avg_hrs)</f>
        <v>2382.6896845448123</v>
      </c>
      <c r="ED68" s="232">
        <f>IF(OR($C68="Non-Labour",$C68="Labour-related"),IF(Inputs!$GT68=$F$1,Inputs!ED68,$F68*N(AK68)),$F68*N(AK68)*avg_hrs)</f>
        <v>2382.6896845448123</v>
      </c>
      <c r="EE68" s="232">
        <f>IF(OR($C68="Non-Labour",$C68="Labour-related"),IF(Inputs!$GT68=$F$1,Inputs!EE68,$F68*N(AL68)),$F68*N(AL68)*avg_hrs)</f>
        <v>2382.6896845448123</v>
      </c>
      <c r="EF68" s="232">
        <f>IF(OR($C68="Non-Labour",$C68="Labour-related"),IF(Inputs!$GT68=$F$1,Inputs!EF68,$F68*N(AM68)),$F68*N(AM68)*avg_hrs)</f>
        <v>2382.6896845448123</v>
      </c>
      <c r="EG68" s="232">
        <f>IF(OR($C68="Non-Labour",$C68="Labour-related"),IF(Inputs!$GT68=$F$1,Inputs!EG68,$F68*N(AN68)),$F68*N(AN68)*avg_hrs)</f>
        <v>2382.6896845448123</v>
      </c>
      <c r="EH68" s="232">
        <f>IF(OR($C68="Non-Labour",$C68="Labour-related"),IF(Inputs!$GT68=$F$1,Inputs!EH68,$F68*N(AO68)),$F68*N(AO68)*avg_hrs)</f>
        <v>2382.6896845448123</v>
      </c>
      <c r="EI68" s="232">
        <f>IF(OR($C68="Non-Labour",$C68="Labour-related"),IF(Inputs!$GT68=$F$1,Inputs!EI68,$F68*N(AP68)),$F68*N(AP68)*avg_hrs)</f>
        <v>2382.6896845448123</v>
      </c>
      <c r="EJ68" s="232">
        <f>IF(OR($C68="Non-Labour",$C68="Labour-related"),IF(Inputs!$GT68=$F$1,Inputs!EJ68,$F68*N(AQ68)),$F68*N(AQ68)*avg_hrs)</f>
        <v>2382.6896845448123</v>
      </c>
      <c r="EK68" s="232">
        <f>IF(OR($C68="Non-Labour",$C68="Labour-related"),IF(Inputs!$GT68=$F$1,Inputs!EK68,$F68*N(AR68)),$F68*N(AR68)*avg_hrs)</f>
        <v>0</v>
      </c>
      <c r="EL68" s="232">
        <f>IF(OR($C68="Non-Labour",$C68="Labour-related"),IF(Inputs!$GT68=$F$1,Inputs!EL68,$F68*N(AS68)),$F68*N(AS68)*avg_hrs)</f>
        <v>0</v>
      </c>
      <c r="EM68" s="232">
        <f>IF(OR($C68="Non-Labour",$C68="Labour-related"),IF(Inputs!$GT68=$F$1,Inputs!EM68,$F68*N(AT68)),$F68*N(AT68)*avg_hrs)</f>
        <v>0</v>
      </c>
      <c r="EN68" s="232">
        <f>IF(OR($C68="Non-Labour",$C68="Labour-related"),IF(Inputs!$GT68=$F$1,Inputs!EN68,$F68*N(AU68)),$F68*N(AU68)*avg_hrs)</f>
        <v>0</v>
      </c>
      <c r="EO68" s="232">
        <f>IF(OR($C68="Non-Labour",$C68="Labour-related"),IF(Inputs!$GT68=$F$1,Inputs!EO68,$F68*N(AV68)),$F68*N(AV68)*avg_hrs)</f>
        <v>0</v>
      </c>
      <c r="EP68" s="232">
        <f>IF(OR($C68="Non-Labour",$C68="Labour-related"),IF(Inputs!$GT68=$F$1,Inputs!EP68,$F68*N(AW68)),$F68*N(AW68)*avg_hrs)</f>
        <v>0</v>
      </c>
      <c r="EQ68" s="232">
        <f>IF(OR($C68="Non-Labour",$C68="Labour-related"),IF(Inputs!$GT68=$F$1,Inputs!EQ68,$F68*N(AX68)),$F68*N(AX68)*avg_hrs)</f>
        <v>0</v>
      </c>
      <c r="ER68" s="232">
        <f>IF(OR($C68="Non-Labour",$C68="Labour-related"),IF(Inputs!$GT68=$F$1,Inputs!ER68,$F68*N(AY68)),$F68*N(AY68)*avg_hrs)</f>
        <v>0</v>
      </c>
      <c r="ES68" s="232">
        <f>IF(OR($C68="Non-Labour",$C68="Labour-related"),IF(Inputs!$GT68=$F$1,Inputs!ES68,$F68*N(AZ68)),$F68*N(AZ68)*avg_hrs)</f>
        <v>0</v>
      </c>
      <c r="ET68" s="232">
        <f>IF(OR($C68="Non-Labour",$C68="Labour-related"),IF(Inputs!$GT68=$F$1,Inputs!ET68,$F68*N(BA68)),$F68*N(BA68)*avg_hrs)</f>
        <v>0</v>
      </c>
      <c r="EU68" s="232">
        <f>IF(OR($C68="Non-Labour",$C68="Labour-related"),IF(Inputs!$GT68=$F$1,Inputs!EU68,$F68*N(BB68)),$F68*N(BB68)*avg_hrs)</f>
        <v>0</v>
      </c>
      <c r="EV68" s="232">
        <f>IF(OR($C68="Non-Labour",$C68="Labour-related"),IF(Inputs!$GT68=$F$1,Inputs!EV68,$F68*N(BC68)),$F68*N(BC68)*avg_hrs)</f>
        <v>0</v>
      </c>
      <c r="EW68" s="232">
        <f>IF(OR($C68="Non-Labour",$C68="Labour-related"),IF(Inputs!$GT68=$F$1,Inputs!EW68,$F68*N(BD68)),$F68*N(BD68)*avg_hrs)</f>
        <v>0</v>
      </c>
      <c r="EX68" s="232">
        <f>IF(OR($C68="Non-Labour",$C68="Labour-related"),IF(Inputs!$GT68=$F$1,Inputs!EX68,$F68*N(BE68)),$F68*N(BE68)*avg_hrs)</f>
        <v>0</v>
      </c>
      <c r="EY68" s="232">
        <f>IF(OR($C68="Non-Labour",$C68="Labour-related"),IF(Inputs!$GT68=$F$1,Inputs!EY68,$F68*N(BF68)),$F68*N(BF68)*avg_hrs)</f>
        <v>0</v>
      </c>
      <c r="EZ68" s="232">
        <f>IF(OR($C68="Non-Labour",$C68="Labour-related"),IF(Inputs!$GT68=$F$1,Inputs!EZ68,$F68*N(BG68)),$F68*N(BG68)*avg_hrs)</f>
        <v>0</v>
      </c>
      <c r="FA68" s="232">
        <f>IF(OR($C68="Non-Labour",$C68="Labour-related"),IF(Inputs!$GT68=$F$1,Inputs!FA68,$F68*N(BH68)),$F68*N(BH68)*avg_hrs)</f>
        <v>0</v>
      </c>
      <c r="FB68" s="232">
        <f>IF(OR($C68="Non-Labour",$C68="Labour-related"),IF(Inputs!$GT68=$F$1,Inputs!FB68,$F68*N(BI68)),$F68*N(BI68)*avg_hrs)</f>
        <v>0</v>
      </c>
      <c r="FC68" s="232">
        <f>IF(OR($C68="Non-Labour",$C68="Labour-related"),IF(Inputs!$GT68=$F$1,Inputs!FC68,$F68*N(BJ68)),$F68*N(BJ68)*avg_hrs)</f>
        <v>0</v>
      </c>
      <c r="FD68" s="232">
        <f>IF(OR($C68="Non-Labour",$C68="Labour-related"),IF(Inputs!$GT68=$F$1,Inputs!FD68,$F68*N(BK68)),$F68*N(BK68)*avg_hrs)</f>
        <v>0</v>
      </c>
      <c r="FE68" s="232">
        <f>IF(OR($C68="Non-Labour",$C68="Labour-related"),IF(Inputs!$GT68=$F$1,Inputs!FE68,$F68*N(BL68)),$F68*N(BL68)*avg_hrs)</f>
        <v>0</v>
      </c>
      <c r="FF68" s="232">
        <f>IF(OR($C68="Non-Labour",$C68="Labour-related"),IF(Inputs!$GT68=$F$1,Inputs!FF68,$F68*N(BM68)),$F68*N(BM68)*avg_hrs)</f>
        <v>0</v>
      </c>
      <c r="FG68" s="232">
        <f>IF(OR($C68="Non-Labour",$C68="Labour-related"),IF(Inputs!$GT68=$F$1,Inputs!FG68,$F68*N(BN68)),$F68*N(BN68)*avg_hrs)</f>
        <v>0</v>
      </c>
      <c r="FH68" s="232">
        <f>IF(OR($C68="Non-Labour",$C68="Labour-related"),IF(Inputs!$GT68=$F$1,Inputs!FH68,$F68*N(BO68)),$F68*N(BO68)*avg_hrs)</f>
        <v>0</v>
      </c>
      <c r="FI68" s="232">
        <f>IF(OR($C68="Non-Labour",$C68="Labour-related"),IF(Inputs!$GT68=$F$1,Inputs!FI68,$F68*N(BP68)),$F68*N(BP68)*avg_hrs)</f>
        <v>0</v>
      </c>
      <c r="FJ68" s="232">
        <f>IF(OR($C68="Non-Labour",$C68="Labour-related"),IF(Inputs!$GT68=$F$1,Inputs!FJ68,$F68*N(BQ68)),$F68*N(BQ68)*avg_hrs)</f>
        <v>0</v>
      </c>
      <c r="FK68" s="232">
        <f>IF(OR($C68="Non-Labour",$C68="Labour-related"),IF(Inputs!$GT68=$F$1,Inputs!FK68,$F68*N(BR68)),$F68*N(BR68)*avg_hrs)</f>
        <v>0</v>
      </c>
      <c r="FL68" s="232">
        <f>IF(OR($C68="Non-Labour",$C68="Labour-related"),IF(Inputs!$GT68=$F$1,Inputs!FL68,$F68*N(BS68)),$F68*N(BS68)*avg_hrs)</f>
        <v>0</v>
      </c>
      <c r="FM68" s="232">
        <f>IF(OR($C68="Non-Labour",$C68="Labour-related"),IF(Inputs!$GT68=$F$1,Inputs!FM68,$F68*N(BT68)),$F68*N(BT68)*avg_hrs)</f>
        <v>0</v>
      </c>
      <c r="FN68" s="232">
        <f>IF(OR($C68="Non-Labour",$C68="Labour-related"),IF(Inputs!$GT68=$F$1,Inputs!FN68,$F68*N(BU68)),$F68*N(BU68)*avg_hrs)</f>
        <v>0</v>
      </c>
      <c r="FO68" s="232">
        <f>IF(OR($C68="Non-Labour",$C68="Labour-related"),IF(Inputs!$GT68=$F$1,Inputs!FO68,$F68*N(BV68)),$F68*N(BV68)*avg_hrs)</f>
        <v>0</v>
      </c>
      <c r="FP68" s="232">
        <f>IF(OR($C68="Non-Labour",$C68="Labour-related"),IF(Inputs!$GT68=$F$1,Inputs!FP68,$F68*N(BW68)),$F68*N(BW68)*avg_hrs)</f>
        <v>0</v>
      </c>
      <c r="FQ68" s="232">
        <f>IF(OR($C68="Non-Labour",$C68="Labour-related"),IF(Inputs!$GT68=$F$1,Inputs!FQ68,$F68*N(BX68)),$F68*N(BX68)*avg_hrs)</f>
        <v>0</v>
      </c>
      <c r="FR68" s="232">
        <f>IF(OR($C68="Non-Labour",$C68="Labour-related"),IF(Inputs!$GT68=$F$1,Inputs!FR68,$F68*N(BY68)),$F68*N(BY68)*avg_hrs)</f>
        <v>0</v>
      </c>
      <c r="FS68" s="232">
        <f>IF(OR($C68="Non-Labour",$C68="Labour-related"),IF(Inputs!$GT68=$F$1,Inputs!FS68,$F68*N(BZ68)),$F68*N(BZ68)*avg_hrs)</f>
        <v>0</v>
      </c>
      <c r="FT68" s="232">
        <f>IF(OR($C68="Non-Labour",$C68="Labour-related"),IF(Inputs!$GT68=$F$1,Inputs!FT68,$F68*N(CA68)),$F68*N(CA68)*avg_hrs)</f>
        <v>0</v>
      </c>
      <c r="FU68" s="232">
        <f>IF(OR($C68="Non-Labour",$C68="Labour-related"),IF(Inputs!$GT68=$F$1,Inputs!FU68,$F68*N(CB68)),$F68*N(CB68)*avg_hrs)</f>
        <v>0</v>
      </c>
      <c r="FV68" s="232">
        <f>IF(OR($C68="Non-Labour",$C68="Labour-related"),IF(Inputs!$GT68=$F$1,Inputs!FV68,$F68*N(CC68)),$F68*N(CC68)*avg_hrs)</f>
        <v>0</v>
      </c>
      <c r="FW68" s="232">
        <f>IF(OR($C68="Non-Labour",$C68="Labour-related"),IF(Inputs!$GT68=$F$1,Inputs!FW68,$F68*N(CD68)),$F68*N(CD68)*avg_hrs)</f>
        <v>0</v>
      </c>
      <c r="FX68" s="232">
        <f>IF(OR($C68="Non-Labour",$C68="Labour-related"),IF(Inputs!$GT68=$F$1,Inputs!FX68,$F68*N(CE68)),$F68*N(CE68)*avg_hrs)</f>
        <v>0</v>
      </c>
      <c r="FY68" s="232">
        <f>IF(OR($C68="Non-Labour",$C68="Labour-related"),IF(Inputs!$GT68=$F$1,Inputs!FY68,$F68*N(CF68)),$F68*N(CF68)*avg_hrs)</f>
        <v>0</v>
      </c>
      <c r="FZ68" s="232">
        <f>IF(OR($C68="Non-Labour",$C68="Labour-related"),IF(Inputs!$GT68=$F$1,Inputs!FZ68,$F68*N(CG68)),$F68*N(CG68)*avg_hrs)</f>
        <v>0</v>
      </c>
      <c r="GA68" s="232">
        <f>IF(OR($C68="Non-Labour",$C68="Labour-related"),IF(Inputs!$GT68=$F$1,Inputs!GA68,$F68*N(CH68)),$F68*N(CH68)*avg_hrs)</f>
        <v>0</v>
      </c>
      <c r="GB68" s="232">
        <f>IF(OR($C68="Non-Labour",$C68="Labour-related"),IF(Inputs!$GT68=$F$1,Inputs!GB68,$F68*N(CI68)),$F68*N(CI68)*avg_hrs)</f>
        <v>0</v>
      </c>
      <c r="GC68" s="232">
        <f>IF(OR($C68="Non-Labour",$C68="Labour-related"),IF(Inputs!$GT68=$F$1,Inputs!GC68,$F68*N(CJ68)),$F68*N(CJ68)*avg_hrs)</f>
        <v>0</v>
      </c>
      <c r="GD68" s="232">
        <f>IF(OR($C68="Non-Labour",$C68="Labour-related"),IF(Inputs!$GT68=$F$1,Inputs!GD68,$F68*N(CK68)),$F68*N(CK68)*avg_hrs)</f>
        <v>0</v>
      </c>
      <c r="GE68" s="232">
        <f>IF(OR($C68="Non-Labour",$C68="Labour-related"),IF(Inputs!$GT68=$F$1,Inputs!GE68,$F68*N(CL68)),$F68*N(CL68)*avg_hrs)</f>
        <v>0</v>
      </c>
      <c r="GF68" s="232">
        <f>IF(OR($C68="Non-Labour",$C68="Labour-related"),IF(Inputs!$GT68=$F$1,Inputs!GF68,$F68*N(CM68)),$F68*N(CM68)*avg_hrs)</f>
        <v>0</v>
      </c>
      <c r="GG68" s="232">
        <f>IF(OR($C68="Non-Labour",$C68="Labour-related"),IF(Inputs!$GT68=$F$1,Inputs!GG68,$F68*N(CN68)),$F68*N(CN68)*avg_hrs)</f>
        <v>0</v>
      </c>
      <c r="GH68" s="232">
        <f>IF(OR($C68="Non-Labour",$C68="Labour-related"),IF(Inputs!$GT68=$F$1,Inputs!GH68,$F68*N(CO68)),$F68*N(CO68)*avg_hrs)</f>
        <v>0</v>
      </c>
      <c r="GI68" s="232">
        <f>IF(OR($C68="Non-Labour",$C68="Labour-related"),IF(Inputs!$GT68=$F$1,Inputs!GI68,$F68*N(CP68)),$F68*N(CP68)*avg_hrs)</f>
        <v>0</v>
      </c>
      <c r="GJ68" s="232">
        <f>IF(OR($C68="Non-Labour",$C68="Labour-related"),IF(Inputs!$GT68=$F$1,Inputs!GJ68,$F68*N(CQ68)),$F68*N(CQ68)*avg_hrs)</f>
        <v>0</v>
      </c>
      <c r="GK68" s="232">
        <f>IF(OR($C68="Non-Labour",$C68="Labour-related"),IF(Inputs!$GT68=$F$1,Inputs!GK68,$F68*N(CR68)),$F68*N(CR68)*avg_hrs)</f>
        <v>0</v>
      </c>
      <c r="GL68" s="232">
        <f>IF(OR($C68="Non-Labour",$C68="Labour-related"),IF(Inputs!$GT68=$F$1,Inputs!GL68,$F68*N(CS68)),$F68*N(CS68)*avg_hrs)</f>
        <v>0</v>
      </c>
      <c r="GM68" s="232">
        <f>IF(OR($C68="Non-Labour",$C68="Labour-related"),IF(Inputs!$GT68=$F$1,Inputs!GM68,$F68*N(CT68)),$F68*N(CT68)*avg_hrs)</f>
        <v>0</v>
      </c>
      <c r="GN68" s="232">
        <f>IF(OR($C68="Non-Labour",$C68="Labour-related"),IF(Inputs!$GT68=$F$1,Inputs!GN68,$F68*N(CU68)),$F68*N(CU68)*avg_hrs)</f>
        <v>0</v>
      </c>
      <c r="GO68" s="232">
        <f>IF(OR($C68="Non-Labour",$C68="Labour-related"),IF(Inputs!$GT68=$F$1,Inputs!GO68,$F68*N(CV68)),$F68*N(CV68)*avg_hrs)</f>
        <v>0</v>
      </c>
      <c r="GP68" s="232">
        <f>IF(OR($C68="Non-Labour",$C68="Labour-related"),IF(Inputs!$GT68=$F$1,Inputs!GP68,$F68*N(CW68)),$F68*N(CW68)*avg_hrs)</f>
        <v>0</v>
      </c>
      <c r="GQ68" s="232">
        <f>IF(OR($C68="Non-Labour",$C68="Labour-related"),IF(Inputs!$GT68=$F$1,Inputs!GQ68,$F68*N(CX68)),$F68*N(CX68)*avg_hrs)</f>
        <v>0</v>
      </c>
      <c r="GR68" s="232">
        <f>IF(OR($C68="Non-Labour",$C68="Labour-related"),IF(Inputs!$GT68=$F$1,Inputs!GR68,$F68*N(CY68)),$F68*N(CY68)*avg_hrs)</f>
        <v>0</v>
      </c>
      <c r="GT68" s="120" t="s">
        <v>207</v>
      </c>
      <c r="GU68" s="272"/>
      <c r="GV68" s="272"/>
      <c r="GW68" s="272"/>
      <c r="GX68" s="232">
        <f t="shared" si="12"/>
        <v>0</v>
      </c>
      <c r="GY68" s="232">
        <f t="shared" si="12"/>
        <v>85776.828643613218</v>
      </c>
      <c r="GZ68" s="232">
        <f t="shared" si="12"/>
        <v>28592.276214537753</v>
      </c>
      <c r="HA68" s="232">
        <f t="shared" si="11"/>
        <v>0</v>
      </c>
      <c r="HB68" s="232">
        <f t="shared" si="13"/>
        <v>0</v>
      </c>
      <c r="HC68" s="232">
        <f t="shared" si="13"/>
        <v>0</v>
      </c>
      <c r="HD68" s="232">
        <f t="shared" si="13"/>
        <v>0</v>
      </c>
      <c r="HE68" s="232">
        <f t="shared" si="13"/>
        <v>0</v>
      </c>
      <c r="HF68" s="232">
        <f t="shared" ref="HF68:HF114" si="14">SUM(GU68:HE68)</f>
        <v>114369.10485815097</v>
      </c>
    </row>
    <row r="69" spans="1:214" hidden="1" x14ac:dyDescent="0.2">
      <c r="A69" s="120" t="str">
        <f>Inputs!A69</f>
        <v>Delivery</v>
      </c>
      <c r="B69" s="120" t="str">
        <f>Inputs!B69</f>
        <v xml:space="preserve">Site Manager - Newcastle </v>
      </c>
      <c r="C69" s="120" t="str">
        <f>Inputs!C69</f>
        <v>Internal Labour</v>
      </c>
      <c r="D69" s="120" t="str">
        <f>Inputs!D69</f>
        <v>Newcastle and Wallgrove facilities internal costs</v>
      </c>
      <c r="E69" s="120" t="str">
        <f>Inputs!E69</f>
        <v>IT Support Analyst - Senior (IT Service Mgmt)</v>
      </c>
      <c r="F69" s="259">
        <f>IF(Inputs!$GT69=$F$1,Inputs!F69,
CHOOSE(MATCH(Inputs!$GT69,'Key assumptions'!$E$117:$E$119,0),'Key assumptions'!$H$117,'Key assumptions'!$H$118,'Key assumptions'!$H$119)*Inputs!F69)</f>
        <v>275.33303021406721</v>
      </c>
      <c r="G69" s="259">
        <f>IF(Inputs!$GT69=$F$1,Inputs!G69,
CHOOSE(MATCH(Inputs!$GT69,'Key assumptions'!$E$117:$E$119,0),'Key assumptions'!$H$117,'Key assumptions'!$H$118,'Key assumptions'!$H$119)*Inputs!G69)</f>
        <v>0</v>
      </c>
      <c r="H69" s="231">
        <f>Inputs!H69</f>
        <v>0</v>
      </c>
      <c r="I69" s="231">
        <f>Inputs!I69</f>
        <v>0</v>
      </c>
      <c r="J69" s="231">
        <f>Inputs!J69</f>
        <v>0</v>
      </c>
      <c r="K69" s="231">
        <f>Inputs!K69</f>
        <v>0</v>
      </c>
      <c r="L69" s="231">
        <f>Inputs!L69</f>
        <v>0</v>
      </c>
      <c r="M69" s="231">
        <f>Inputs!M69</f>
        <v>0</v>
      </c>
      <c r="N69" s="231">
        <f>Inputs!N69</f>
        <v>0</v>
      </c>
      <c r="O69" s="231">
        <f>Inputs!O69</f>
        <v>0</v>
      </c>
      <c r="P69" s="231">
        <f>Inputs!P69</f>
        <v>0</v>
      </c>
      <c r="Q69" s="231">
        <f>Inputs!Q69</f>
        <v>0</v>
      </c>
      <c r="R69" s="231">
        <f>Inputs!R69</f>
        <v>0</v>
      </c>
      <c r="S69" s="231">
        <f>Inputs!S69</f>
        <v>0</v>
      </c>
      <c r="T69" s="231">
        <f>Inputs!T69</f>
        <v>0.1730769230769231</v>
      </c>
      <c r="U69" s="231">
        <f>Inputs!U69</f>
        <v>0.1730769230769231</v>
      </c>
      <c r="V69" s="231">
        <f>Inputs!V69</f>
        <v>0.1730769230769231</v>
      </c>
      <c r="W69" s="231">
        <f>Inputs!W69</f>
        <v>0.1730769230769231</v>
      </c>
      <c r="X69" s="231">
        <f>Inputs!X69</f>
        <v>0.1730769230769231</v>
      </c>
      <c r="Y69" s="231">
        <f>Inputs!Y69</f>
        <v>0.1730769230769231</v>
      </c>
      <c r="Z69" s="231">
        <f>Inputs!Z69</f>
        <v>0.1730769230769231</v>
      </c>
      <c r="AA69" s="231">
        <f>Inputs!AA69</f>
        <v>0.1730769230769231</v>
      </c>
      <c r="AB69" s="231">
        <f>Inputs!AB69</f>
        <v>0.1730769230769231</v>
      </c>
      <c r="AC69" s="231">
        <f>Inputs!AC69</f>
        <v>0.1730769230769231</v>
      </c>
      <c r="AD69" s="231">
        <f>Inputs!AD69</f>
        <v>0.1730769230769231</v>
      </c>
      <c r="AE69" s="231">
        <f>Inputs!AE69</f>
        <v>0.1730769230769231</v>
      </c>
      <c r="AF69" s="231">
        <f>Inputs!AF69</f>
        <v>5.7692307692307689E-2</v>
      </c>
      <c r="AG69" s="231">
        <f>Inputs!AG69</f>
        <v>5.7692307692307689E-2</v>
      </c>
      <c r="AH69" s="231">
        <f>Inputs!AH69</f>
        <v>5.7692307692307689E-2</v>
      </c>
      <c r="AI69" s="231">
        <f>Inputs!AI69</f>
        <v>5.7692307692307689E-2</v>
      </c>
      <c r="AJ69" s="231">
        <f>Inputs!AJ69</f>
        <v>5.7692307692307689E-2</v>
      </c>
      <c r="AK69" s="231">
        <f>Inputs!AK69</f>
        <v>5.7692307692307689E-2</v>
      </c>
      <c r="AL69" s="231">
        <f>Inputs!AL69</f>
        <v>5.7692307692307689E-2</v>
      </c>
      <c r="AM69" s="231">
        <f>Inputs!AM69</f>
        <v>5.7692307692307689E-2</v>
      </c>
      <c r="AN69" s="231">
        <f>Inputs!AN69</f>
        <v>5.7692307692307689E-2</v>
      </c>
      <c r="AO69" s="231">
        <f>Inputs!AO69</f>
        <v>5.7692307692307689E-2</v>
      </c>
      <c r="AP69" s="231">
        <f>Inputs!AP69</f>
        <v>5.7692307692307689E-2</v>
      </c>
      <c r="AQ69" s="231">
        <f>Inputs!AQ69</f>
        <v>5.7692307692307689E-2</v>
      </c>
      <c r="AR69" s="231">
        <f>Inputs!AR69</f>
        <v>0</v>
      </c>
      <c r="AS69" s="231">
        <f>Inputs!AS69</f>
        <v>0</v>
      </c>
      <c r="AT69" s="231">
        <f>Inputs!AT69</f>
        <v>0</v>
      </c>
      <c r="AU69" s="231">
        <f>Inputs!AU69</f>
        <v>0</v>
      </c>
      <c r="AV69" s="231">
        <f>Inputs!AV69</f>
        <v>0</v>
      </c>
      <c r="AW69" s="231">
        <f>Inputs!AW69</f>
        <v>0</v>
      </c>
      <c r="AX69" s="231">
        <f>Inputs!AX69</f>
        <v>0</v>
      </c>
      <c r="AY69" s="231">
        <f>Inputs!AY69</f>
        <v>0</v>
      </c>
      <c r="AZ69" s="231">
        <f>Inputs!AZ69</f>
        <v>0</v>
      </c>
      <c r="BA69" s="231">
        <f>Inputs!BA69</f>
        <v>0</v>
      </c>
      <c r="BB69" s="231">
        <f>Inputs!BB69</f>
        <v>0</v>
      </c>
      <c r="BC69" s="231">
        <f>Inputs!BC69</f>
        <v>0</v>
      </c>
      <c r="BD69" s="231">
        <f>Inputs!BD69</f>
        <v>0</v>
      </c>
      <c r="BE69" s="231">
        <f>Inputs!BE69</f>
        <v>0</v>
      </c>
      <c r="BF69" s="231">
        <f>Inputs!BF69</f>
        <v>0</v>
      </c>
      <c r="BG69" s="231">
        <f>Inputs!BG69</f>
        <v>0</v>
      </c>
      <c r="BH69" s="231">
        <f>Inputs!BH69</f>
        <v>0</v>
      </c>
      <c r="BI69" s="231">
        <f>Inputs!BI69</f>
        <v>0</v>
      </c>
      <c r="BJ69" s="231">
        <f>Inputs!BJ69</f>
        <v>0</v>
      </c>
      <c r="BK69" s="231">
        <f>Inputs!BK69</f>
        <v>0</v>
      </c>
      <c r="BL69" s="231">
        <f>Inputs!BL69</f>
        <v>0</v>
      </c>
      <c r="BM69" s="231">
        <f>Inputs!BM69</f>
        <v>0</v>
      </c>
      <c r="BN69" s="231">
        <f>Inputs!BN69</f>
        <v>0</v>
      </c>
      <c r="BO69" s="231">
        <f>Inputs!BO69</f>
        <v>0</v>
      </c>
      <c r="BP69" s="231">
        <f>Inputs!BP69</f>
        <v>0</v>
      </c>
      <c r="BQ69" s="231">
        <f>Inputs!BQ69</f>
        <v>0</v>
      </c>
      <c r="BR69" s="231">
        <f>Inputs!BR69</f>
        <v>0</v>
      </c>
      <c r="BS69" s="231">
        <f>Inputs!BS69</f>
        <v>0</v>
      </c>
      <c r="BT69" s="231">
        <f>Inputs!BT69</f>
        <v>0</v>
      </c>
      <c r="BU69" s="231">
        <f>Inputs!BU69</f>
        <v>0</v>
      </c>
      <c r="BV69" s="231">
        <f>Inputs!BV69</f>
        <v>0</v>
      </c>
      <c r="BW69" s="231">
        <f>Inputs!BW69</f>
        <v>0</v>
      </c>
      <c r="BX69" s="231">
        <f>Inputs!BX69</f>
        <v>0</v>
      </c>
      <c r="BY69" s="231">
        <f>Inputs!BY69</f>
        <v>0</v>
      </c>
      <c r="BZ69" s="231">
        <f>Inputs!BZ69</f>
        <v>0</v>
      </c>
      <c r="CA69" s="231">
        <f>Inputs!CA69</f>
        <v>0</v>
      </c>
      <c r="CB69" s="231">
        <f>Inputs!CB69</f>
        <v>0</v>
      </c>
      <c r="CC69" s="231">
        <f>Inputs!CC69</f>
        <v>0</v>
      </c>
      <c r="CD69" s="231">
        <f>Inputs!CD69</f>
        <v>0</v>
      </c>
      <c r="CE69" s="231">
        <f>Inputs!CE69</f>
        <v>0</v>
      </c>
      <c r="CF69" s="231">
        <f>Inputs!CF69</f>
        <v>0</v>
      </c>
      <c r="CG69" s="231">
        <f>Inputs!CG69</f>
        <v>0</v>
      </c>
      <c r="CH69" s="231">
        <f>Inputs!CH69</f>
        <v>0</v>
      </c>
      <c r="CI69" s="231">
        <f>Inputs!CI69</f>
        <v>0</v>
      </c>
      <c r="CJ69" s="231">
        <f>Inputs!CJ69</f>
        <v>0</v>
      </c>
      <c r="CK69" s="231">
        <f>Inputs!CK69</f>
        <v>0</v>
      </c>
      <c r="CL69" s="231">
        <f>Inputs!CL69</f>
        <v>0</v>
      </c>
      <c r="CM69" s="231">
        <f>Inputs!CM69</f>
        <v>0</v>
      </c>
      <c r="CN69" s="231">
        <f>Inputs!CN69</f>
        <v>0</v>
      </c>
      <c r="CO69" s="231">
        <f>Inputs!CO69</f>
        <v>0</v>
      </c>
      <c r="CP69" s="231">
        <f>Inputs!CP69</f>
        <v>0</v>
      </c>
      <c r="CQ69" s="231">
        <f>Inputs!CQ69</f>
        <v>0</v>
      </c>
      <c r="CR69" s="231">
        <f>Inputs!CR69</f>
        <v>0</v>
      </c>
      <c r="CS69" s="231">
        <f>Inputs!CS69</f>
        <v>0</v>
      </c>
      <c r="CT69" s="231">
        <f>Inputs!CT69</f>
        <v>0</v>
      </c>
      <c r="CU69" s="231">
        <f>Inputs!CU69</f>
        <v>0</v>
      </c>
      <c r="CV69" s="231">
        <f>Inputs!CV69</f>
        <v>0</v>
      </c>
      <c r="CW69" s="231">
        <f>Inputs!CW69</f>
        <v>0</v>
      </c>
      <c r="CX69" s="231">
        <f>Inputs!CX69</f>
        <v>0</v>
      </c>
      <c r="CY69" s="231">
        <f>Inputs!CY69</f>
        <v>0</v>
      </c>
      <c r="DA69" s="232">
        <f>IF(OR($C69="Non-Labour",$C69="Labour-related"),IF(Inputs!$GT69=$F$1,Inputs!DA69,$F69*N(H69)),$F69*N(H69)*avg_hrs)</f>
        <v>0</v>
      </c>
      <c r="DB69" s="232">
        <f>IF(OR($C69="Non-Labour",$C69="Labour-related"),IF(Inputs!$GT69=$F$1,Inputs!DB69,$F69*N(I69)),$F69*N(I69)*avg_hrs)</f>
        <v>0</v>
      </c>
      <c r="DC69" s="232">
        <f>IF(OR($C69="Non-Labour",$C69="Labour-related"),IF(Inputs!$GT69=$F$1,Inputs!DC69,$F69*N(J69)),$F69*N(J69)*avg_hrs)</f>
        <v>0</v>
      </c>
      <c r="DD69" s="232">
        <f>IF(OR($C69="Non-Labour",$C69="Labour-related"),IF(Inputs!$GT69=$F$1,Inputs!DD69,$F69*N(K69)),$F69*N(K69)*avg_hrs)</f>
        <v>0</v>
      </c>
      <c r="DE69" s="232">
        <f>IF(OR($C69="Non-Labour",$C69="Labour-related"),IF(Inputs!$GT69=$F$1,Inputs!DE69,$F69*N(L69)),$F69*N(L69)*avg_hrs)</f>
        <v>0</v>
      </c>
      <c r="DF69" s="232">
        <f>IF(OR($C69="Non-Labour",$C69="Labour-related"),IF(Inputs!$GT69=$F$1,Inputs!DF69,$F69*N(M69)),$F69*N(M69)*avg_hrs)</f>
        <v>0</v>
      </c>
      <c r="DG69" s="232">
        <f>IF(OR($C69="Non-Labour",$C69="Labour-related"),IF(Inputs!$GT69=$F$1,Inputs!DG69,$F69*N(N69)),$F69*N(N69)*avg_hrs)</f>
        <v>0</v>
      </c>
      <c r="DH69" s="232">
        <f>IF(OR($C69="Non-Labour",$C69="Labour-related"),IF(Inputs!$GT69=$F$1,Inputs!DH69,$F69*N(O69)),$F69*N(O69)*avg_hrs)</f>
        <v>0</v>
      </c>
      <c r="DI69" s="232">
        <f>IF(OR($C69="Non-Labour",$C69="Labour-related"),IF(Inputs!$GT69=$F$1,Inputs!DI69,$F69*N(P69)),$F69*N(P69)*avg_hrs)</f>
        <v>0</v>
      </c>
      <c r="DJ69" s="232">
        <f>IF(OR($C69="Non-Labour",$C69="Labour-related"),IF(Inputs!$GT69=$F$1,Inputs!DJ69,$F69*N(Q69)),$F69*N(Q69)*avg_hrs)</f>
        <v>0</v>
      </c>
      <c r="DK69" s="232">
        <f>IF(OR($C69="Non-Labour",$C69="Labour-related"),IF(Inputs!$GT69=$F$1,Inputs!DK69,$F69*N(R69)),$F69*N(R69)*avg_hrs)</f>
        <v>0</v>
      </c>
      <c r="DL69" s="232">
        <f>IF(OR($C69="Non-Labour",$C69="Labour-related"),IF(Inputs!$GT69=$F$1,Inputs!DL69,$F69*N(S69)),$F69*N(S69)*avg_hrs)</f>
        <v>0</v>
      </c>
      <c r="DM69" s="232">
        <f>IF(OR($C69="Non-Labour",$C69="Labour-related"),IF(Inputs!$GT69=$F$1,Inputs!DM69,$F69*N(T69)),$F69*N(T69)*avg_hrs)</f>
        <v>7148.0690536344373</v>
      </c>
      <c r="DN69" s="232">
        <f>IF(OR($C69="Non-Labour",$C69="Labour-related"),IF(Inputs!$GT69=$F$1,Inputs!DN69,$F69*N(U69)),$F69*N(U69)*avg_hrs)</f>
        <v>7148.0690536344373</v>
      </c>
      <c r="DO69" s="232">
        <f>IF(OR($C69="Non-Labour",$C69="Labour-related"),IF(Inputs!$GT69=$F$1,Inputs!DO69,$F69*N(V69)),$F69*N(V69)*avg_hrs)</f>
        <v>7148.0690536344373</v>
      </c>
      <c r="DP69" s="232">
        <f>IF(OR($C69="Non-Labour",$C69="Labour-related"),IF(Inputs!$GT69=$F$1,Inputs!DP69,$F69*N(W69)),$F69*N(W69)*avg_hrs)</f>
        <v>7148.0690536344373</v>
      </c>
      <c r="DQ69" s="232">
        <f>IF(OR($C69="Non-Labour",$C69="Labour-related"),IF(Inputs!$GT69=$F$1,Inputs!DQ69,$F69*N(X69)),$F69*N(X69)*avg_hrs)</f>
        <v>7148.0690536344373</v>
      </c>
      <c r="DR69" s="232">
        <f>IF(OR($C69="Non-Labour",$C69="Labour-related"),IF(Inputs!$GT69=$F$1,Inputs!DR69,$F69*N(Y69)),$F69*N(Y69)*avg_hrs)</f>
        <v>7148.0690536344373</v>
      </c>
      <c r="DS69" s="232">
        <f>IF(OR($C69="Non-Labour",$C69="Labour-related"),IF(Inputs!$GT69=$F$1,Inputs!DS69,$F69*N(Z69)),$F69*N(Z69)*avg_hrs)</f>
        <v>7148.0690536344373</v>
      </c>
      <c r="DT69" s="232">
        <f>IF(OR($C69="Non-Labour",$C69="Labour-related"),IF(Inputs!$GT69=$F$1,Inputs!DT69,$F69*N(AA69)),$F69*N(AA69)*avg_hrs)</f>
        <v>7148.0690536344373</v>
      </c>
      <c r="DU69" s="232">
        <f>IF(OR($C69="Non-Labour",$C69="Labour-related"),IF(Inputs!$GT69=$F$1,Inputs!DU69,$F69*N(AB69)),$F69*N(AB69)*avg_hrs)</f>
        <v>7148.0690536344373</v>
      </c>
      <c r="DV69" s="232">
        <f>IF(OR($C69="Non-Labour",$C69="Labour-related"),IF(Inputs!$GT69=$F$1,Inputs!DV69,$F69*N(AC69)),$F69*N(AC69)*avg_hrs)</f>
        <v>7148.0690536344373</v>
      </c>
      <c r="DW69" s="232">
        <f>IF(OR($C69="Non-Labour",$C69="Labour-related"),IF(Inputs!$GT69=$F$1,Inputs!DW69,$F69*N(AD69)),$F69*N(AD69)*avg_hrs)</f>
        <v>7148.0690536344373</v>
      </c>
      <c r="DX69" s="232">
        <f>IF(OR($C69="Non-Labour",$C69="Labour-related"),IF(Inputs!$GT69=$F$1,Inputs!DX69,$F69*N(AE69)),$F69*N(AE69)*avg_hrs)</f>
        <v>7148.0690536344373</v>
      </c>
      <c r="DY69" s="232">
        <f>IF(OR($C69="Non-Labour",$C69="Labour-related"),IF(Inputs!$GT69=$F$1,Inputs!DY69,$F69*N(AF69)),$F69*N(AF69)*avg_hrs)</f>
        <v>2382.6896845448123</v>
      </c>
      <c r="DZ69" s="232">
        <f>IF(OR($C69="Non-Labour",$C69="Labour-related"),IF(Inputs!$GT69=$F$1,Inputs!DZ69,$F69*N(AG69)),$F69*N(AG69)*avg_hrs)</f>
        <v>2382.6896845448123</v>
      </c>
      <c r="EA69" s="232">
        <f>IF(OR($C69="Non-Labour",$C69="Labour-related"),IF(Inputs!$GT69=$F$1,Inputs!EA69,$F69*N(AH69)),$F69*N(AH69)*avg_hrs)</f>
        <v>2382.6896845448123</v>
      </c>
      <c r="EB69" s="232">
        <f>IF(OR($C69="Non-Labour",$C69="Labour-related"),IF(Inputs!$GT69=$F$1,Inputs!EB69,$F69*N(AI69)),$F69*N(AI69)*avg_hrs)</f>
        <v>2382.6896845448123</v>
      </c>
      <c r="EC69" s="232">
        <f>IF(OR($C69="Non-Labour",$C69="Labour-related"),IF(Inputs!$GT69=$F$1,Inputs!EC69,$F69*N(AJ69)),$F69*N(AJ69)*avg_hrs)</f>
        <v>2382.6896845448123</v>
      </c>
      <c r="ED69" s="232">
        <f>IF(OR($C69="Non-Labour",$C69="Labour-related"),IF(Inputs!$GT69=$F$1,Inputs!ED69,$F69*N(AK69)),$F69*N(AK69)*avg_hrs)</f>
        <v>2382.6896845448123</v>
      </c>
      <c r="EE69" s="232">
        <f>IF(OR($C69="Non-Labour",$C69="Labour-related"),IF(Inputs!$GT69=$F$1,Inputs!EE69,$F69*N(AL69)),$F69*N(AL69)*avg_hrs)</f>
        <v>2382.6896845448123</v>
      </c>
      <c r="EF69" s="232">
        <f>IF(OR($C69="Non-Labour",$C69="Labour-related"),IF(Inputs!$GT69=$F$1,Inputs!EF69,$F69*N(AM69)),$F69*N(AM69)*avg_hrs)</f>
        <v>2382.6896845448123</v>
      </c>
      <c r="EG69" s="232">
        <f>IF(OR($C69="Non-Labour",$C69="Labour-related"),IF(Inputs!$GT69=$F$1,Inputs!EG69,$F69*N(AN69)),$F69*N(AN69)*avg_hrs)</f>
        <v>2382.6896845448123</v>
      </c>
      <c r="EH69" s="232">
        <f>IF(OR($C69="Non-Labour",$C69="Labour-related"),IF(Inputs!$GT69=$F$1,Inputs!EH69,$F69*N(AO69)),$F69*N(AO69)*avg_hrs)</f>
        <v>2382.6896845448123</v>
      </c>
      <c r="EI69" s="232">
        <f>IF(OR($C69="Non-Labour",$C69="Labour-related"),IF(Inputs!$GT69=$F$1,Inputs!EI69,$F69*N(AP69)),$F69*N(AP69)*avg_hrs)</f>
        <v>2382.6896845448123</v>
      </c>
      <c r="EJ69" s="232">
        <f>IF(OR($C69="Non-Labour",$C69="Labour-related"),IF(Inputs!$GT69=$F$1,Inputs!EJ69,$F69*N(AQ69)),$F69*N(AQ69)*avg_hrs)</f>
        <v>2382.6896845448123</v>
      </c>
      <c r="EK69" s="232">
        <f>IF(OR($C69="Non-Labour",$C69="Labour-related"),IF(Inputs!$GT69=$F$1,Inputs!EK69,$F69*N(AR69)),$F69*N(AR69)*avg_hrs)</f>
        <v>0</v>
      </c>
      <c r="EL69" s="232">
        <f>IF(OR($C69="Non-Labour",$C69="Labour-related"),IF(Inputs!$GT69=$F$1,Inputs!EL69,$F69*N(AS69)),$F69*N(AS69)*avg_hrs)</f>
        <v>0</v>
      </c>
      <c r="EM69" s="232">
        <f>IF(OR($C69="Non-Labour",$C69="Labour-related"),IF(Inputs!$GT69=$F$1,Inputs!EM69,$F69*N(AT69)),$F69*N(AT69)*avg_hrs)</f>
        <v>0</v>
      </c>
      <c r="EN69" s="232">
        <f>IF(OR($C69="Non-Labour",$C69="Labour-related"),IF(Inputs!$GT69=$F$1,Inputs!EN69,$F69*N(AU69)),$F69*N(AU69)*avg_hrs)</f>
        <v>0</v>
      </c>
      <c r="EO69" s="232">
        <f>IF(OR($C69="Non-Labour",$C69="Labour-related"),IF(Inputs!$GT69=$F$1,Inputs!EO69,$F69*N(AV69)),$F69*N(AV69)*avg_hrs)</f>
        <v>0</v>
      </c>
      <c r="EP69" s="232">
        <f>IF(OR($C69="Non-Labour",$C69="Labour-related"),IF(Inputs!$GT69=$F$1,Inputs!EP69,$F69*N(AW69)),$F69*N(AW69)*avg_hrs)</f>
        <v>0</v>
      </c>
      <c r="EQ69" s="232">
        <f>IF(OR($C69="Non-Labour",$C69="Labour-related"),IF(Inputs!$GT69=$F$1,Inputs!EQ69,$F69*N(AX69)),$F69*N(AX69)*avg_hrs)</f>
        <v>0</v>
      </c>
      <c r="ER69" s="232">
        <f>IF(OR($C69="Non-Labour",$C69="Labour-related"),IF(Inputs!$GT69=$F$1,Inputs!ER69,$F69*N(AY69)),$F69*N(AY69)*avg_hrs)</f>
        <v>0</v>
      </c>
      <c r="ES69" s="232">
        <f>IF(OR($C69="Non-Labour",$C69="Labour-related"),IF(Inputs!$GT69=$F$1,Inputs!ES69,$F69*N(AZ69)),$F69*N(AZ69)*avg_hrs)</f>
        <v>0</v>
      </c>
      <c r="ET69" s="232">
        <f>IF(OR($C69="Non-Labour",$C69="Labour-related"),IF(Inputs!$GT69=$F$1,Inputs!ET69,$F69*N(BA69)),$F69*N(BA69)*avg_hrs)</f>
        <v>0</v>
      </c>
      <c r="EU69" s="232">
        <f>IF(OR($C69="Non-Labour",$C69="Labour-related"),IF(Inputs!$GT69=$F$1,Inputs!EU69,$F69*N(BB69)),$F69*N(BB69)*avg_hrs)</f>
        <v>0</v>
      </c>
      <c r="EV69" s="232">
        <f>IF(OR($C69="Non-Labour",$C69="Labour-related"),IF(Inputs!$GT69=$F$1,Inputs!EV69,$F69*N(BC69)),$F69*N(BC69)*avg_hrs)</f>
        <v>0</v>
      </c>
      <c r="EW69" s="232">
        <f>IF(OR($C69="Non-Labour",$C69="Labour-related"),IF(Inputs!$GT69=$F$1,Inputs!EW69,$F69*N(BD69)),$F69*N(BD69)*avg_hrs)</f>
        <v>0</v>
      </c>
      <c r="EX69" s="232">
        <f>IF(OR($C69="Non-Labour",$C69="Labour-related"),IF(Inputs!$GT69=$F$1,Inputs!EX69,$F69*N(BE69)),$F69*N(BE69)*avg_hrs)</f>
        <v>0</v>
      </c>
      <c r="EY69" s="232">
        <f>IF(OR($C69="Non-Labour",$C69="Labour-related"),IF(Inputs!$GT69=$F$1,Inputs!EY69,$F69*N(BF69)),$F69*N(BF69)*avg_hrs)</f>
        <v>0</v>
      </c>
      <c r="EZ69" s="232">
        <f>IF(OR($C69="Non-Labour",$C69="Labour-related"),IF(Inputs!$GT69=$F$1,Inputs!EZ69,$F69*N(BG69)),$F69*N(BG69)*avg_hrs)</f>
        <v>0</v>
      </c>
      <c r="FA69" s="232">
        <f>IF(OR($C69="Non-Labour",$C69="Labour-related"),IF(Inputs!$GT69=$F$1,Inputs!FA69,$F69*N(BH69)),$F69*N(BH69)*avg_hrs)</f>
        <v>0</v>
      </c>
      <c r="FB69" s="232">
        <f>IF(OR($C69="Non-Labour",$C69="Labour-related"),IF(Inputs!$GT69=$F$1,Inputs!FB69,$F69*N(BI69)),$F69*N(BI69)*avg_hrs)</f>
        <v>0</v>
      </c>
      <c r="FC69" s="232">
        <f>IF(OR($C69="Non-Labour",$C69="Labour-related"),IF(Inputs!$GT69=$F$1,Inputs!FC69,$F69*N(BJ69)),$F69*N(BJ69)*avg_hrs)</f>
        <v>0</v>
      </c>
      <c r="FD69" s="232">
        <f>IF(OR($C69="Non-Labour",$C69="Labour-related"),IF(Inputs!$GT69=$F$1,Inputs!FD69,$F69*N(BK69)),$F69*N(BK69)*avg_hrs)</f>
        <v>0</v>
      </c>
      <c r="FE69" s="232">
        <f>IF(OR($C69="Non-Labour",$C69="Labour-related"),IF(Inputs!$GT69=$F$1,Inputs!FE69,$F69*N(BL69)),$F69*N(BL69)*avg_hrs)</f>
        <v>0</v>
      </c>
      <c r="FF69" s="232">
        <f>IF(OR($C69="Non-Labour",$C69="Labour-related"),IF(Inputs!$GT69=$F$1,Inputs!FF69,$F69*N(BM69)),$F69*N(BM69)*avg_hrs)</f>
        <v>0</v>
      </c>
      <c r="FG69" s="232">
        <f>IF(OR($C69="Non-Labour",$C69="Labour-related"),IF(Inputs!$GT69=$F$1,Inputs!FG69,$F69*N(BN69)),$F69*N(BN69)*avg_hrs)</f>
        <v>0</v>
      </c>
      <c r="FH69" s="232">
        <f>IF(OR($C69="Non-Labour",$C69="Labour-related"),IF(Inputs!$GT69=$F$1,Inputs!FH69,$F69*N(BO69)),$F69*N(BO69)*avg_hrs)</f>
        <v>0</v>
      </c>
      <c r="FI69" s="232">
        <f>IF(OR($C69="Non-Labour",$C69="Labour-related"),IF(Inputs!$GT69=$F$1,Inputs!FI69,$F69*N(BP69)),$F69*N(BP69)*avg_hrs)</f>
        <v>0</v>
      </c>
      <c r="FJ69" s="232">
        <f>IF(OR($C69="Non-Labour",$C69="Labour-related"),IF(Inputs!$GT69=$F$1,Inputs!FJ69,$F69*N(BQ69)),$F69*N(BQ69)*avg_hrs)</f>
        <v>0</v>
      </c>
      <c r="FK69" s="232">
        <f>IF(OR($C69="Non-Labour",$C69="Labour-related"),IF(Inputs!$GT69=$F$1,Inputs!FK69,$F69*N(BR69)),$F69*N(BR69)*avg_hrs)</f>
        <v>0</v>
      </c>
      <c r="FL69" s="232">
        <f>IF(OR($C69="Non-Labour",$C69="Labour-related"),IF(Inputs!$GT69=$F$1,Inputs!FL69,$F69*N(BS69)),$F69*N(BS69)*avg_hrs)</f>
        <v>0</v>
      </c>
      <c r="FM69" s="232">
        <f>IF(OR($C69="Non-Labour",$C69="Labour-related"),IF(Inputs!$GT69=$F$1,Inputs!FM69,$F69*N(BT69)),$F69*N(BT69)*avg_hrs)</f>
        <v>0</v>
      </c>
      <c r="FN69" s="232">
        <f>IF(OR($C69="Non-Labour",$C69="Labour-related"),IF(Inputs!$GT69=$F$1,Inputs!FN69,$F69*N(BU69)),$F69*N(BU69)*avg_hrs)</f>
        <v>0</v>
      </c>
      <c r="FO69" s="232">
        <f>IF(OR($C69="Non-Labour",$C69="Labour-related"),IF(Inputs!$GT69=$F$1,Inputs!FO69,$F69*N(BV69)),$F69*N(BV69)*avg_hrs)</f>
        <v>0</v>
      </c>
      <c r="FP69" s="232">
        <f>IF(OR($C69="Non-Labour",$C69="Labour-related"),IF(Inputs!$GT69=$F$1,Inputs!FP69,$F69*N(BW69)),$F69*N(BW69)*avg_hrs)</f>
        <v>0</v>
      </c>
      <c r="FQ69" s="232">
        <f>IF(OR($C69="Non-Labour",$C69="Labour-related"),IF(Inputs!$GT69=$F$1,Inputs!FQ69,$F69*N(BX69)),$F69*N(BX69)*avg_hrs)</f>
        <v>0</v>
      </c>
      <c r="FR69" s="232">
        <f>IF(OR($C69="Non-Labour",$C69="Labour-related"),IF(Inputs!$GT69=$F$1,Inputs!FR69,$F69*N(BY69)),$F69*N(BY69)*avg_hrs)</f>
        <v>0</v>
      </c>
      <c r="FS69" s="232">
        <f>IF(OR($C69="Non-Labour",$C69="Labour-related"),IF(Inputs!$GT69=$F$1,Inputs!FS69,$F69*N(BZ69)),$F69*N(BZ69)*avg_hrs)</f>
        <v>0</v>
      </c>
      <c r="FT69" s="232">
        <f>IF(OR($C69="Non-Labour",$C69="Labour-related"),IF(Inputs!$GT69=$F$1,Inputs!FT69,$F69*N(CA69)),$F69*N(CA69)*avg_hrs)</f>
        <v>0</v>
      </c>
      <c r="FU69" s="232">
        <f>IF(OR($C69="Non-Labour",$C69="Labour-related"),IF(Inputs!$GT69=$F$1,Inputs!FU69,$F69*N(CB69)),$F69*N(CB69)*avg_hrs)</f>
        <v>0</v>
      </c>
      <c r="FV69" s="232">
        <f>IF(OR($C69="Non-Labour",$C69="Labour-related"),IF(Inputs!$GT69=$F$1,Inputs!FV69,$F69*N(CC69)),$F69*N(CC69)*avg_hrs)</f>
        <v>0</v>
      </c>
      <c r="FW69" s="232">
        <f>IF(OR($C69="Non-Labour",$C69="Labour-related"),IF(Inputs!$GT69=$F$1,Inputs!FW69,$F69*N(CD69)),$F69*N(CD69)*avg_hrs)</f>
        <v>0</v>
      </c>
      <c r="FX69" s="232">
        <f>IF(OR($C69="Non-Labour",$C69="Labour-related"),IF(Inputs!$GT69=$F$1,Inputs!FX69,$F69*N(CE69)),$F69*N(CE69)*avg_hrs)</f>
        <v>0</v>
      </c>
      <c r="FY69" s="232">
        <f>IF(OR($C69="Non-Labour",$C69="Labour-related"),IF(Inputs!$GT69=$F$1,Inputs!FY69,$F69*N(CF69)),$F69*N(CF69)*avg_hrs)</f>
        <v>0</v>
      </c>
      <c r="FZ69" s="232">
        <f>IF(OR($C69="Non-Labour",$C69="Labour-related"),IF(Inputs!$GT69=$F$1,Inputs!FZ69,$F69*N(CG69)),$F69*N(CG69)*avg_hrs)</f>
        <v>0</v>
      </c>
      <c r="GA69" s="232">
        <f>IF(OR($C69="Non-Labour",$C69="Labour-related"),IF(Inputs!$GT69=$F$1,Inputs!GA69,$F69*N(CH69)),$F69*N(CH69)*avg_hrs)</f>
        <v>0</v>
      </c>
      <c r="GB69" s="232">
        <f>IF(OR($C69="Non-Labour",$C69="Labour-related"),IF(Inputs!$GT69=$F$1,Inputs!GB69,$F69*N(CI69)),$F69*N(CI69)*avg_hrs)</f>
        <v>0</v>
      </c>
      <c r="GC69" s="232">
        <f>IF(OR($C69="Non-Labour",$C69="Labour-related"),IF(Inputs!$GT69=$F$1,Inputs!GC69,$F69*N(CJ69)),$F69*N(CJ69)*avg_hrs)</f>
        <v>0</v>
      </c>
      <c r="GD69" s="232">
        <f>IF(OR($C69="Non-Labour",$C69="Labour-related"),IF(Inputs!$GT69=$F$1,Inputs!GD69,$F69*N(CK69)),$F69*N(CK69)*avg_hrs)</f>
        <v>0</v>
      </c>
      <c r="GE69" s="232">
        <f>IF(OR($C69="Non-Labour",$C69="Labour-related"),IF(Inputs!$GT69=$F$1,Inputs!GE69,$F69*N(CL69)),$F69*N(CL69)*avg_hrs)</f>
        <v>0</v>
      </c>
      <c r="GF69" s="232">
        <f>IF(OR($C69="Non-Labour",$C69="Labour-related"),IF(Inputs!$GT69=$F$1,Inputs!GF69,$F69*N(CM69)),$F69*N(CM69)*avg_hrs)</f>
        <v>0</v>
      </c>
      <c r="GG69" s="232">
        <f>IF(OR($C69="Non-Labour",$C69="Labour-related"),IF(Inputs!$GT69=$F$1,Inputs!GG69,$F69*N(CN69)),$F69*N(CN69)*avg_hrs)</f>
        <v>0</v>
      </c>
      <c r="GH69" s="232">
        <f>IF(OR($C69="Non-Labour",$C69="Labour-related"),IF(Inputs!$GT69=$F$1,Inputs!GH69,$F69*N(CO69)),$F69*N(CO69)*avg_hrs)</f>
        <v>0</v>
      </c>
      <c r="GI69" s="232">
        <f>IF(OR($C69="Non-Labour",$C69="Labour-related"),IF(Inputs!$GT69=$F$1,Inputs!GI69,$F69*N(CP69)),$F69*N(CP69)*avg_hrs)</f>
        <v>0</v>
      </c>
      <c r="GJ69" s="232">
        <f>IF(OR($C69="Non-Labour",$C69="Labour-related"),IF(Inputs!$GT69=$F$1,Inputs!GJ69,$F69*N(CQ69)),$F69*N(CQ69)*avg_hrs)</f>
        <v>0</v>
      </c>
      <c r="GK69" s="232">
        <f>IF(OR($C69="Non-Labour",$C69="Labour-related"),IF(Inputs!$GT69=$F$1,Inputs!GK69,$F69*N(CR69)),$F69*N(CR69)*avg_hrs)</f>
        <v>0</v>
      </c>
      <c r="GL69" s="232">
        <f>IF(OR($C69="Non-Labour",$C69="Labour-related"),IF(Inputs!$GT69=$F$1,Inputs!GL69,$F69*N(CS69)),$F69*N(CS69)*avg_hrs)</f>
        <v>0</v>
      </c>
      <c r="GM69" s="232">
        <f>IF(OR($C69="Non-Labour",$C69="Labour-related"),IF(Inputs!$GT69=$F$1,Inputs!GM69,$F69*N(CT69)),$F69*N(CT69)*avg_hrs)</f>
        <v>0</v>
      </c>
      <c r="GN69" s="232">
        <f>IF(OR($C69="Non-Labour",$C69="Labour-related"),IF(Inputs!$GT69=$F$1,Inputs!GN69,$F69*N(CU69)),$F69*N(CU69)*avg_hrs)</f>
        <v>0</v>
      </c>
      <c r="GO69" s="232">
        <f>IF(OR($C69="Non-Labour",$C69="Labour-related"),IF(Inputs!$GT69=$F$1,Inputs!GO69,$F69*N(CV69)),$F69*N(CV69)*avg_hrs)</f>
        <v>0</v>
      </c>
      <c r="GP69" s="232">
        <f>IF(OR($C69="Non-Labour",$C69="Labour-related"),IF(Inputs!$GT69=$F$1,Inputs!GP69,$F69*N(CW69)),$F69*N(CW69)*avg_hrs)</f>
        <v>0</v>
      </c>
      <c r="GQ69" s="232">
        <f>IF(OR($C69="Non-Labour",$C69="Labour-related"),IF(Inputs!$GT69=$F$1,Inputs!GQ69,$F69*N(CX69)),$F69*N(CX69)*avg_hrs)</f>
        <v>0</v>
      </c>
      <c r="GR69" s="232">
        <f>IF(OR($C69="Non-Labour",$C69="Labour-related"),IF(Inputs!$GT69=$F$1,Inputs!GR69,$F69*N(CY69)),$F69*N(CY69)*avg_hrs)</f>
        <v>0</v>
      </c>
      <c r="GT69" s="120" t="s">
        <v>207</v>
      </c>
      <c r="GU69" s="272"/>
      <c r="GV69" s="272"/>
      <c r="GW69" s="272"/>
      <c r="GX69" s="232">
        <f t="shared" si="12"/>
        <v>0</v>
      </c>
      <c r="GY69" s="232">
        <f t="shared" si="12"/>
        <v>85776.828643613218</v>
      </c>
      <c r="GZ69" s="232">
        <f t="shared" si="12"/>
        <v>28592.276214537753</v>
      </c>
      <c r="HA69" s="232">
        <f t="shared" si="11"/>
        <v>0</v>
      </c>
      <c r="HB69" s="232">
        <f t="shared" si="13"/>
        <v>0</v>
      </c>
      <c r="HC69" s="232">
        <f t="shared" si="13"/>
        <v>0</v>
      </c>
      <c r="HD69" s="232">
        <f t="shared" si="13"/>
        <v>0</v>
      </c>
      <c r="HE69" s="232">
        <f t="shared" si="13"/>
        <v>0</v>
      </c>
      <c r="HF69" s="232">
        <f t="shared" ref="HF69:HF83" si="15">SUM(GU69:HE69)</f>
        <v>114369.10485815097</v>
      </c>
    </row>
    <row r="70" spans="1:214" hidden="1" x14ac:dyDescent="0.2">
      <c r="A70" s="120" t="str">
        <f>Inputs!A70</f>
        <v>Corporate</v>
      </c>
      <c r="B70" s="120" t="str">
        <f>Inputs!B70</f>
        <v>CPA submission - Internal Labour - Corporate</v>
      </c>
      <c r="C70" s="120" t="str">
        <f>Inputs!C70</f>
        <v>Internal Labour</v>
      </c>
      <c r="D70" s="120" t="str">
        <f>Inputs!D70</f>
        <v>CPA submission</v>
      </c>
      <c r="E70" s="120" t="str">
        <f>Inputs!E70</f>
        <v>Project stage gate assurance review</v>
      </c>
      <c r="F70" s="259">
        <f>IF(Inputs!$GT70=$F$1,Inputs!F70,
CHOOSE(MATCH(Inputs!$GT70,'Key assumptions'!$E$117:$E$119,0),'Key assumptions'!$H$117,'Key assumptions'!$H$118,'Key assumptions'!$H$119)*Inputs!F70)</f>
        <v>27.987573120050182</v>
      </c>
      <c r="G70" s="259">
        <f>IF(Inputs!$GT70=$F$1,Inputs!G70,
CHOOSE(MATCH(Inputs!$GT70,'Key assumptions'!$E$117:$E$119,0),'Key assumptions'!$H$117,'Key assumptions'!$H$118,'Key assumptions'!$H$119)*Inputs!G70)</f>
        <v>0</v>
      </c>
      <c r="H70" s="231">
        <f>Inputs!H70</f>
        <v>1</v>
      </c>
      <c r="I70" s="231">
        <f>Inputs!I70</f>
        <v>1</v>
      </c>
      <c r="J70" s="231">
        <f>Inputs!J70</f>
        <v>1</v>
      </c>
      <c r="K70" s="231">
        <f>Inputs!K70</f>
        <v>1</v>
      </c>
      <c r="L70" s="231">
        <f>Inputs!L70</f>
        <v>1</v>
      </c>
      <c r="M70" s="231">
        <f>Inputs!M70</f>
        <v>1</v>
      </c>
      <c r="N70" s="231">
        <f>Inputs!N70</f>
        <v>1</v>
      </c>
      <c r="O70" s="231">
        <f>Inputs!O70</f>
        <v>1</v>
      </c>
      <c r="P70" s="231">
        <f>Inputs!P70</f>
        <v>1</v>
      </c>
      <c r="Q70" s="231">
        <f>Inputs!Q70</f>
        <v>1</v>
      </c>
      <c r="R70" s="231">
        <f>Inputs!R70</f>
        <v>1</v>
      </c>
      <c r="S70" s="231">
        <f>Inputs!S70</f>
        <v>1</v>
      </c>
      <c r="T70" s="231">
        <f>Inputs!T70</f>
        <v>0</v>
      </c>
      <c r="U70" s="231">
        <f>Inputs!U70</f>
        <v>0</v>
      </c>
      <c r="V70" s="231">
        <f>Inputs!V70</f>
        <v>0</v>
      </c>
      <c r="W70" s="231">
        <f>Inputs!W70</f>
        <v>0</v>
      </c>
      <c r="X70" s="231">
        <f>Inputs!X70</f>
        <v>0</v>
      </c>
      <c r="Y70" s="231">
        <f>Inputs!Y70</f>
        <v>0</v>
      </c>
      <c r="Z70" s="231">
        <f>Inputs!Z70</f>
        <v>0</v>
      </c>
      <c r="AA70" s="231">
        <f>Inputs!AA70</f>
        <v>0</v>
      </c>
      <c r="AB70" s="231">
        <f>Inputs!AB70</f>
        <v>0</v>
      </c>
      <c r="AC70" s="231">
        <f>Inputs!AC70</f>
        <v>0</v>
      </c>
      <c r="AD70" s="231">
        <f>Inputs!AD70</f>
        <v>0</v>
      </c>
      <c r="AE70" s="231">
        <f>Inputs!AE70</f>
        <v>0</v>
      </c>
      <c r="AF70" s="231">
        <f>Inputs!AF70</f>
        <v>0</v>
      </c>
      <c r="AG70" s="231">
        <f>Inputs!AG70</f>
        <v>0</v>
      </c>
      <c r="AH70" s="231">
        <f>Inputs!AH70</f>
        <v>0</v>
      </c>
      <c r="AI70" s="231">
        <f>Inputs!AI70</f>
        <v>0</v>
      </c>
      <c r="AJ70" s="231">
        <f>Inputs!AJ70</f>
        <v>0</v>
      </c>
      <c r="AK70" s="231">
        <f>Inputs!AK70</f>
        <v>0</v>
      </c>
      <c r="AL70" s="231">
        <f>Inputs!AL70</f>
        <v>0</v>
      </c>
      <c r="AM70" s="231">
        <f>Inputs!AM70</f>
        <v>0</v>
      </c>
      <c r="AN70" s="231">
        <f>Inputs!AN70</f>
        <v>0</v>
      </c>
      <c r="AO70" s="231">
        <f>Inputs!AO70</f>
        <v>0</v>
      </c>
      <c r="AP70" s="231">
        <f>Inputs!AP70</f>
        <v>0</v>
      </c>
      <c r="AQ70" s="231">
        <f>Inputs!AQ70</f>
        <v>0</v>
      </c>
      <c r="AR70" s="231">
        <f>Inputs!AR70</f>
        <v>0</v>
      </c>
      <c r="AS70" s="231">
        <f>Inputs!AS70</f>
        <v>0</v>
      </c>
      <c r="AT70" s="231">
        <f>Inputs!AT70</f>
        <v>0</v>
      </c>
      <c r="AU70" s="231">
        <f>Inputs!AU70</f>
        <v>0</v>
      </c>
      <c r="AV70" s="231">
        <f>Inputs!AV70</f>
        <v>0</v>
      </c>
      <c r="AW70" s="231">
        <f>Inputs!AW70</f>
        <v>0</v>
      </c>
      <c r="AX70" s="231">
        <f>Inputs!AX70</f>
        <v>0</v>
      </c>
      <c r="AY70" s="231">
        <f>Inputs!AY70</f>
        <v>0</v>
      </c>
      <c r="AZ70" s="231">
        <f>Inputs!AZ70</f>
        <v>0</v>
      </c>
      <c r="BA70" s="231">
        <f>Inputs!BA70</f>
        <v>0</v>
      </c>
      <c r="BB70" s="231">
        <f>Inputs!BB70</f>
        <v>0</v>
      </c>
      <c r="BC70" s="231">
        <f>Inputs!BC70</f>
        <v>0</v>
      </c>
      <c r="BD70" s="231">
        <f>Inputs!BD70</f>
        <v>0</v>
      </c>
      <c r="BE70" s="231">
        <f>Inputs!BE70</f>
        <v>0</v>
      </c>
      <c r="BF70" s="231">
        <f>Inputs!BF70</f>
        <v>0</v>
      </c>
      <c r="BG70" s="231">
        <f>Inputs!BG70</f>
        <v>0</v>
      </c>
      <c r="BH70" s="231">
        <f>Inputs!BH70</f>
        <v>0</v>
      </c>
      <c r="BI70" s="231">
        <f>Inputs!BI70</f>
        <v>0</v>
      </c>
      <c r="BJ70" s="231">
        <f>Inputs!BJ70</f>
        <v>0</v>
      </c>
      <c r="BK70" s="231">
        <f>Inputs!BK70</f>
        <v>0</v>
      </c>
      <c r="BL70" s="231">
        <f>Inputs!BL70</f>
        <v>0</v>
      </c>
      <c r="BM70" s="231">
        <f>Inputs!BM70</f>
        <v>0</v>
      </c>
      <c r="BN70" s="231">
        <f>Inputs!BN70</f>
        <v>0</v>
      </c>
      <c r="BO70" s="231">
        <f>Inputs!BO70</f>
        <v>0</v>
      </c>
      <c r="BP70" s="231">
        <f>Inputs!BP70</f>
        <v>0</v>
      </c>
      <c r="BQ70" s="231">
        <f>Inputs!BQ70</f>
        <v>0</v>
      </c>
      <c r="BR70" s="231">
        <f>Inputs!BR70</f>
        <v>0</v>
      </c>
      <c r="BS70" s="231">
        <f>Inputs!BS70</f>
        <v>0</v>
      </c>
      <c r="BT70" s="231">
        <f>Inputs!BT70</f>
        <v>0</v>
      </c>
      <c r="BU70" s="231">
        <f>Inputs!BU70</f>
        <v>0</v>
      </c>
      <c r="BV70" s="231">
        <f>Inputs!BV70</f>
        <v>0</v>
      </c>
      <c r="BW70" s="231">
        <f>Inputs!BW70</f>
        <v>0</v>
      </c>
      <c r="BX70" s="231">
        <f>Inputs!BX70</f>
        <v>0</v>
      </c>
      <c r="BY70" s="231">
        <f>Inputs!BY70</f>
        <v>0</v>
      </c>
      <c r="BZ70" s="231">
        <f>Inputs!BZ70</f>
        <v>0</v>
      </c>
      <c r="CA70" s="231">
        <f>Inputs!CA70</f>
        <v>0</v>
      </c>
      <c r="CB70" s="231">
        <f>Inputs!CB70</f>
        <v>0</v>
      </c>
      <c r="CC70" s="231">
        <f>Inputs!CC70</f>
        <v>0</v>
      </c>
      <c r="CD70" s="231">
        <f>Inputs!CD70</f>
        <v>0</v>
      </c>
      <c r="CE70" s="231">
        <f>Inputs!CE70</f>
        <v>0</v>
      </c>
      <c r="CF70" s="231">
        <f>Inputs!CF70</f>
        <v>0</v>
      </c>
      <c r="CG70" s="231">
        <f>Inputs!CG70</f>
        <v>0</v>
      </c>
      <c r="CH70" s="231">
        <f>Inputs!CH70</f>
        <v>0</v>
      </c>
      <c r="CI70" s="231">
        <f>Inputs!CI70</f>
        <v>0</v>
      </c>
      <c r="CJ70" s="231">
        <f>Inputs!CJ70</f>
        <v>0</v>
      </c>
      <c r="CK70" s="231">
        <f>Inputs!CK70</f>
        <v>0</v>
      </c>
      <c r="CL70" s="231">
        <f>Inputs!CL70</f>
        <v>0</v>
      </c>
      <c r="CM70" s="231">
        <f>Inputs!CM70</f>
        <v>0</v>
      </c>
      <c r="CN70" s="231">
        <f>Inputs!CN70</f>
        <v>0</v>
      </c>
      <c r="CO70" s="231">
        <f>Inputs!CO70</f>
        <v>0</v>
      </c>
      <c r="CP70" s="231">
        <f>Inputs!CP70</f>
        <v>0</v>
      </c>
      <c r="CQ70" s="231">
        <f>Inputs!CQ70</f>
        <v>0</v>
      </c>
      <c r="CR70" s="231">
        <f>Inputs!CR70</f>
        <v>0</v>
      </c>
      <c r="CS70" s="231">
        <f>Inputs!CS70</f>
        <v>0</v>
      </c>
      <c r="CT70" s="231">
        <f>Inputs!CT70</f>
        <v>0</v>
      </c>
      <c r="CU70" s="231">
        <f>Inputs!CU70</f>
        <v>0</v>
      </c>
      <c r="CV70" s="231">
        <f>Inputs!CV70</f>
        <v>0</v>
      </c>
      <c r="CW70" s="231">
        <f>Inputs!CW70</f>
        <v>0</v>
      </c>
      <c r="CX70" s="231">
        <f>Inputs!CX70</f>
        <v>0</v>
      </c>
      <c r="CY70" s="231">
        <f>Inputs!CY70</f>
        <v>0</v>
      </c>
      <c r="DA70" s="232">
        <f>IF(OR($C70="Non-Labour",$C70="Labour-related"),IF(Inputs!$GT70=$F$1,Inputs!DA70,$F70*N(H70)),$F70*N(H70)*avg_hrs)</f>
        <v>4198.1359680075275</v>
      </c>
      <c r="DB70" s="232">
        <f>IF(OR($C70="Non-Labour",$C70="Labour-related"),IF(Inputs!$GT70=$F$1,Inputs!DB70,$F70*N(I70)),$F70*N(I70)*avg_hrs)</f>
        <v>4198.1359680075275</v>
      </c>
      <c r="DC70" s="232">
        <f>IF(OR($C70="Non-Labour",$C70="Labour-related"),IF(Inputs!$GT70=$F$1,Inputs!DC70,$F70*N(J70)),$F70*N(J70)*avg_hrs)</f>
        <v>4198.1359680075275</v>
      </c>
      <c r="DD70" s="232">
        <f>IF(OR($C70="Non-Labour",$C70="Labour-related"),IF(Inputs!$GT70=$F$1,Inputs!DD70,$F70*N(K70)),$F70*N(K70)*avg_hrs)</f>
        <v>4198.1359680075275</v>
      </c>
      <c r="DE70" s="232">
        <f>IF(OR($C70="Non-Labour",$C70="Labour-related"),IF(Inputs!$GT70=$F$1,Inputs!DE70,$F70*N(L70)),$F70*N(L70)*avg_hrs)</f>
        <v>4198.1359680075275</v>
      </c>
      <c r="DF70" s="232">
        <f>IF(OR($C70="Non-Labour",$C70="Labour-related"),IF(Inputs!$GT70=$F$1,Inputs!DF70,$F70*N(M70)),$F70*N(M70)*avg_hrs)</f>
        <v>4198.1359680075275</v>
      </c>
      <c r="DG70" s="232">
        <f>IF(OR($C70="Non-Labour",$C70="Labour-related"),IF(Inputs!$GT70=$F$1,Inputs!DG70,$F70*N(N70)),$F70*N(N70)*avg_hrs)</f>
        <v>4198.1359680075275</v>
      </c>
      <c r="DH70" s="232">
        <f>IF(OR($C70="Non-Labour",$C70="Labour-related"),IF(Inputs!$GT70=$F$1,Inputs!DH70,$F70*N(O70)),$F70*N(O70)*avg_hrs)</f>
        <v>4198.1359680075275</v>
      </c>
      <c r="DI70" s="232">
        <f>IF(OR($C70="Non-Labour",$C70="Labour-related"),IF(Inputs!$GT70=$F$1,Inputs!DI70,$F70*N(P70)),$F70*N(P70)*avg_hrs)</f>
        <v>4198.1359680075275</v>
      </c>
      <c r="DJ70" s="232">
        <f>IF(OR($C70="Non-Labour",$C70="Labour-related"),IF(Inputs!$GT70=$F$1,Inputs!DJ70,$F70*N(Q70)),$F70*N(Q70)*avg_hrs)</f>
        <v>4198.1359680075275</v>
      </c>
      <c r="DK70" s="232">
        <f>IF(OR($C70="Non-Labour",$C70="Labour-related"),IF(Inputs!$GT70=$F$1,Inputs!DK70,$F70*N(R70)),$F70*N(R70)*avg_hrs)</f>
        <v>4198.1359680075275</v>
      </c>
      <c r="DL70" s="232">
        <f>IF(OR($C70="Non-Labour",$C70="Labour-related"),IF(Inputs!$GT70=$F$1,Inputs!DL70,$F70*N(S70)),$F70*N(S70)*avg_hrs)</f>
        <v>4198.1359680075275</v>
      </c>
      <c r="DM70" s="232">
        <f>IF(OR($C70="Non-Labour",$C70="Labour-related"),IF(Inputs!$GT70=$F$1,Inputs!DM70,$F70*N(T70)),$F70*N(T70)*avg_hrs)</f>
        <v>0</v>
      </c>
      <c r="DN70" s="232">
        <f>IF(OR($C70="Non-Labour",$C70="Labour-related"),IF(Inputs!$GT70=$F$1,Inputs!DN70,$F70*N(U70)),$F70*N(U70)*avg_hrs)</f>
        <v>0</v>
      </c>
      <c r="DO70" s="232">
        <f>IF(OR($C70="Non-Labour",$C70="Labour-related"),IF(Inputs!$GT70=$F$1,Inputs!DO70,$F70*N(V70)),$F70*N(V70)*avg_hrs)</f>
        <v>0</v>
      </c>
      <c r="DP70" s="232">
        <f>IF(OR($C70="Non-Labour",$C70="Labour-related"),IF(Inputs!$GT70=$F$1,Inputs!DP70,$F70*N(W70)),$F70*N(W70)*avg_hrs)</f>
        <v>0</v>
      </c>
      <c r="DQ70" s="232">
        <f>IF(OR($C70="Non-Labour",$C70="Labour-related"),IF(Inputs!$GT70=$F$1,Inputs!DQ70,$F70*N(X70)),$F70*N(X70)*avg_hrs)</f>
        <v>0</v>
      </c>
      <c r="DR70" s="232">
        <f>IF(OR($C70="Non-Labour",$C70="Labour-related"),IF(Inputs!$GT70=$F$1,Inputs!DR70,$F70*N(Y70)),$F70*N(Y70)*avg_hrs)</f>
        <v>0</v>
      </c>
      <c r="DS70" s="232">
        <f>IF(OR($C70="Non-Labour",$C70="Labour-related"),IF(Inputs!$GT70=$F$1,Inputs!DS70,$F70*N(Z70)),$F70*N(Z70)*avg_hrs)</f>
        <v>0</v>
      </c>
      <c r="DT70" s="232">
        <f>IF(OR($C70="Non-Labour",$C70="Labour-related"),IF(Inputs!$GT70=$F$1,Inputs!DT70,$F70*N(AA70)),$F70*N(AA70)*avg_hrs)</f>
        <v>0</v>
      </c>
      <c r="DU70" s="232">
        <f>IF(OR($C70="Non-Labour",$C70="Labour-related"),IF(Inputs!$GT70=$F$1,Inputs!DU70,$F70*N(AB70)),$F70*N(AB70)*avg_hrs)</f>
        <v>0</v>
      </c>
      <c r="DV70" s="232">
        <f>IF(OR($C70="Non-Labour",$C70="Labour-related"),IF(Inputs!$GT70=$F$1,Inputs!DV70,$F70*N(AC70)),$F70*N(AC70)*avg_hrs)</f>
        <v>0</v>
      </c>
      <c r="DW70" s="232">
        <f>IF(OR($C70="Non-Labour",$C70="Labour-related"),IF(Inputs!$GT70=$F$1,Inputs!DW70,$F70*N(AD70)),$F70*N(AD70)*avg_hrs)</f>
        <v>0</v>
      </c>
      <c r="DX70" s="232">
        <f>IF(OR($C70="Non-Labour",$C70="Labour-related"),IF(Inputs!$GT70=$F$1,Inputs!DX70,$F70*N(AE70)),$F70*N(AE70)*avg_hrs)</f>
        <v>0</v>
      </c>
      <c r="DY70" s="232">
        <f>IF(OR($C70="Non-Labour",$C70="Labour-related"),IF(Inputs!$GT70=$F$1,Inputs!DY70,$F70*N(AF70)),$F70*N(AF70)*avg_hrs)</f>
        <v>0</v>
      </c>
      <c r="DZ70" s="232">
        <f>IF(OR($C70="Non-Labour",$C70="Labour-related"),IF(Inputs!$GT70=$F$1,Inputs!DZ70,$F70*N(AG70)),$F70*N(AG70)*avg_hrs)</f>
        <v>0</v>
      </c>
      <c r="EA70" s="232">
        <f>IF(OR($C70="Non-Labour",$C70="Labour-related"),IF(Inputs!$GT70=$F$1,Inputs!EA70,$F70*N(AH70)),$F70*N(AH70)*avg_hrs)</f>
        <v>0</v>
      </c>
      <c r="EB70" s="232">
        <f>IF(OR($C70="Non-Labour",$C70="Labour-related"),IF(Inputs!$GT70=$F$1,Inputs!EB70,$F70*N(AI70)),$F70*N(AI70)*avg_hrs)</f>
        <v>0</v>
      </c>
      <c r="EC70" s="232">
        <f>IF(OR($C70="Non-Labour",$C70="Labour-related"),IF(Inputs!$GT70=$F$1,Inputs!EC70,$F70*N(AJ70)),$F70*N(AJ70)*avg_hrs)</f>
        <v>0</v>
      </c>
      <c r="ED70" s="232">
        <f>IF(OR($C70="Non-Labour",$C70="Labour-related"),IF(Inputs!$GT70=$F$1,Inputs!ED70,$F70*N(AK70)),$F70*N(AK70)*avg_hrs)</f>
        <v>0</v>
      </c>
      <c r="EE70" s="232">
        <f>IF(OR($C70="Non-Labour",$C70="Labour-related"),IF(Inputs!$GT70=$F$1,Inputs!EE70,$F70*N(AL70)),$F70*N(AL70)*avg_hrs)</f>
        <v>0</v>
      </c>
      <c r="EF70" s="232">
        <f>IF(OR($C70="Non-Labour",$C70="Labour-related"),IF(Inputs!$GT70=$F$1,Inputs!EF70,$F70*N(AM70)),$F70*N(AM70)*avg_hrs)</f>
        <v>0</v>
      </c>
      <c r="EG70" s="232">
        <f>IF(OR($C70="Non-Labour",$C70="Labour-related"),IF(Inputs!$GT70=$F$1,Inputs!EG70,$F70*N(AN70)),$F70*N(AN70)*avg_hrs)</f>
        <v>0</v>
      </c>
      <c r="EH70" s="232">
        <f>IF(OR($C70="Non-Labour",$C70="Labour-related"),IF(Inputs!$GT70=$F$1,Inputs!EH70,$F70*N(AO70)),$F70*N(AO70)*avg_hrs)</f>
        <v>0</v>
      </c>
      <c r="EI70" s="232">
        <f>IF(OR($C70="Non-Labour",$C70="Labour-related"),IF(Inputs!$GT70=$F$1,Inputs!EI70,$F70*N(AP70)),$F70*N(AP70)*avg_hrs)</f>
        <v>0</v>
      </c>
      <c r="EJ70" s="232">
        <f>IF(OR($C70="Non-Labour",$C70="Labour-related"),IF(Inputs!$GT70=$F$1,Inputs!EJ70,$F70*N(AQ70)),$F70*N(AQ70)*avg_hrs)</f>
        <v>0</v>
      </c>
      <c r="EK70" s="232">
        <f>IF(OR($C70="Non-Labour",$C70="Labour-related"),IF(Inputs!$GT70=$F$1,Inputs!EK70,$F70*N(AR70)),$F70*N(AR70)*avg_hrs)</f>
        <v>0</v>
      </c>
      <c r="EL70" s="232">
        <f>IF(OR($C70="Non-Labour",$C70="Labour-related"),IF(Inputs!$GT70=$F$1,Inputs!EL70,$F70*N(AS70)),$F70*N(AS70)*avg_hrs)</f>
        <v>0</v>
      </c>
      <c r="EM70" s="232">
        <f>IF(OR($C70="Non-Labour",$C70="Labour-related"),IF(Inputs!$GT70=$F$1,Inputs!EM70,$F70*N(AT70)),$F70*N(AT70)*avg_hrs)</f>
        <v>0</v>
      </c>
      <c r="EN70" s="232">
        <f>IF(OR($C70="Non-Labour",$C70="Labour-related"),IF(Inputs!$GT70=$F$1,Inputs!EN70,$F70*N(AU70)),$F70*N(AU70)*avg_hrs)</f>
        <v>0</v>
      </c>
      <c r="EO70" s="232">
        <f>IF(OR($C70="Non-Labour",$C70="Labour-related"),IF(Inputs!$GT70=$F$1,Inputs!EO70,$F70*N(AV70)),$F70*N(AV70)*avg_hrs)</f>
        <v>0</v>
      </c>
      <c r="EP70" s="232">
        <f>IF(OR($C70="Non-Labour",$C70="Labour-related"),IF(Inputs!$GT70=$F$1,Inputs!EP70,$F70*N(AW70)),$F70*N(AW70)*avg_hrs)</f>
        <v>0</v>
      </c>
      <c r="EQ70" s="232">
        <f>IF(OR($C70="Non-Labour",$C70="Labour-related"),IF(Inputs!$GT70=$F$1,Inputs!EQ70,$F70*N(AX70)),$F70*N(AX70)*avg_hrs)</f>
        <v>0</v>
      </c>
      <c r="ER70" s="232">
        <f>IF(OR($C70="Non-Labour",$C70="Labour-related"),IF(Inputs!$GT70=$F$1,Inputs!ER70,$F70*N(AY70)),$F70*N(AY70)*avg_hrs)</f>
        <v>0</v>
      </c>
      <c r="ES70" s="232">
        <f>IF(OR($C70="Non-Labour",$C70="Labour-related"),IF(Inputs!$GT70=$F$1,Inputs!ES70,$F70*N(AZ70)),$F70*N(AZ70)*avg_hrs)</f>
        <v>0</v>
      </c>
      <c r="ET70" s="232">
        <f>IF(OR($C70="Non-Labour",$C70="Labour-related"),IF(Inputs!$GT70=$F$1,Inputs!ET70,$F70*N(BA70)),$F70*N(BA70)*avg_hrs)</f>
        <v>0</v>
      </c>
      <c r="EU70" s="232">
        <f>IF(OR($C70="Non-Labour",$C70="Labour-related"),IF(Inputs!$GT70=$F$1,Inputs!EU70,$F70*N(BB70)),$F70*N(BB70)*avg_hrs)</f>
        <v>0</v>
      </c>
      <c r="EV70" s="232">
        <f>IF(OR($C70="Non-Labour",$C70="Labour-related"),IF(Inputs!$GT70=$F$1,Inputs!EV70,$F70*N(BC70)),$F70*N(BC70)*avg_hrs)</f>
        <v>0</v>
      </c>
      <c r="EW70" s="232">
        <f>IF(OR($C70="Non-Labour",$C70="Labour-related"),IF(Inputs!$GT70=$F$1,Inputs!EW70,$F70*N(BD70)),$F70*N(BD70)*avg_hrs)</f>
        <v>0</v>
      </c>
      <c r="EX70" s="232">
        <f>IF(OR($C70="Non-Labour",$C70="Labour-related"),IF(Inputs!$GT70=$F$1,Inputs!EX70,$F70*N(BE70)),$F70*N(BE70)*avg_hrs)</f>
        <v>0</v>
      </c>
      <c r="EY70" s="232">
        <f>IF(OR($C70="Non-Labour",$C70="Labour-related"),IF(Inputs!$GT70=$F$1,Inputs!EY70,$F70*N(BF70)),$F70*N(BF70)*avg_hrs)</f>
        <v>0</v>
      </c>
      <c r="EZ70" s="232">
        <f>IF(OR($C70="Non-Labour",$C70="Labour-related"),IF(Inputs!$GT70=$F$1,Inputs!EZ70,$F70*N(BG70)),$F70*N(BG70)*avg_hrs)</f>
        <v>0</v>
      </c>
      <c r="FA70" s="232">
        <f>IF(OR($C70="Non-Labour",$C70="Labour-related"),IF(Inputs!$GT70=$F$1,Inputs!FA70,$F70*N(BH70)),$F70*N(BH70)*avg_hrs)</f>
        <v>0</v>
      </c>
      <c r="FB70" s="232">
        <f>IF(OR($C70="Non-Labour",$C70="Labour-related"),IF(Inputs!$GT70=$F$1,Inputs!FB70,$F70*N(BI70)),$F70*N(BI70)*avg_hrs)</f>
        <v>0</v>
      </c>
      <c r="FC70" s="232">
        <f>IF(OR($C70="Non-Labour",$C70="Labour-related"),IF(Inputs!$GT70=$F$1,Inputs!FC70,$F70*N(BJ70)),$F70*N(BJ70)*avg_hrs)</f>
        <v>0</v>
      </c>
      <c r="FD70" s="232">
        <f>IF(OR($C70="Non-Labour",$C70="Labour-related"),IF(Inputs!$GT70=$F$1,Inputs!FD70,$F70*N(BK70)),$F70*N(BK70)*avg_hrs)</f>
        <v>0</v>
      </c>
      <c r="FE70" s="232">
        <f>IF(OR($C70="Non-Labour",$C70="Labour-related"),IF(Inputs!$GT70=$F$1,Inputs!FE70,$F70*N(BL70)),$F70*N(BL70)*avg_hrs)</f>
        <v>0</v>
      </c>
      <c r="FF70" s="232">
        <f>IF(OR($C70="Non-Labour",$C70="Labour-related"),IF(Inputs!$GT70=$F$1,Inputs!FF70,$F70*N(BM70)),$F70*N(BM70)*avg_hrs)</f>
        <v>0</v>
      </c>
      <c r="FG70" s="232">
        <f>IF(OR($C70="Non-Labour",$C70="Labour-related"),IF(Inputs!$GT70=$F$1,Inputs!FG70,$F70*N(BN70)),$F70*N(BN70)*avg_hrs)</f>
        <v>0</v>
      </c>
      <c r="FH70" s="232">
        <f>IF(OR($C70="Non-Labour",$C70="Labour-related"),IF(Inputs!$GT70=$F$1,Inputs!FH70,$F70*N(BO70)),$F70*N(BO70)*avg_hrs)</f>
        <v>0</v>
      </c>
      <c r="FI70" s="232">
        <f>IF(OR($C70="Non-Labour",$C70="Labour-related"),IF(Inputs!$GT70=$F$1,Inputs!FI70,$F70*N(BP70)),$F70*N(BP70)*avg_hrs)</f>
        <v>0</v>
      </c>
      <c r="FJ70" s="232">
        <f>IF(OR($C70="Non-Labour",$C70="Labour-related"),IF(Inputs!$GT70=$F$1,Inputs!FJ70,$F70*N(BQ70)),$F70*N(BQ70)*avg_hrs)</f>
        <v>0</v>
      </c>
      <c r="FK70" s="232">
        <f>IF(OR($C70="Non-Labour",$C70="Labour-related"),IF(Inputs!$GT70=$F$1,Inputs!FK70,$F70*N(BR70)),$F70*N(BR70)*avg_hrs)</f>
        <v>0</v>
      </c>
      <c r="FL70" s="232">
        <f>IF(OR($C70="Non-Labour",$C70="Labour-related"),IF(Inputs!$GT70=$F$1,Inputs!FL70,$F70*N(BS70)),$F70*N(BS70)*avg_hrs)</f>
        <v>0</v>
      </c>
      <c r="FM70" s="232">
        <f>IF(OR($C70="Non-Labour",$C70="Labour-related"),IF(Inputs!$GT70=$F$1,Inputs!FM70,$F70*N(BT70)),$F70*N(BT70)*avg_hrs)</f>
        <v>0</v>
      </c>
      <c r="FN70" s="232">
        <f>IF(OR($C70="Non-Labour",$C70="Labour-related"),IF(Inputs!$GT70=$F$1,Inputs!FN70,$F70*N(BU70)),$F70*N(BU70)*avg_hrs)</f>
        <v>0</v>
      </c>
      <c r="FO70" s="232">
        <f>IF(OR($C70="Non-Labour",$C70="Labour-related"),IF(Inputs!$GT70=$F$1,Inputs!FO70,$F70*N(BV70)),$F70*N(BV70)*avg_hrs)</f>
        <v>0</v>
      </c>
      <c r="FP70" s="232">
        <f>IF(OR($C70="Non-Labour",$C70="Labour-related"),IF(Inputs!$GT70=$F$1,Inputs!FP70,$F70*N(BW70)),$F70*N(BW70)*avg_hrs)</f>
        <v>0</v>
      </c>
      <c r="FQ70" s="232">
        <f>IF(OR($C70="Non-Labour",$C70="Labour-related"),IF(Inputs!$GT70=$F$1,Inputs!FQ70,$F70*N(BX70)),$F70*N(BX70)*avg_hrs)</f>
        <v>0</v>
      </c>
      <c r="FR70" s="232">
        <f>IF(OR($C70="Non-Labour",$C70="Labour-related"),IF(Inputs!$GT70=$F$1,Inputs!FR70,$F70*N(BY70)),$F70*N(BY70)*avg_hrs)</f>
        <v>0</v>
      </c>
      <c r="FS70" s="232">
        <f>IF(OR($C70="Non-Labour",$C70="Labour-related"),IF(Inputs!$GT70=$F$1,Inputs!FS70,$F70*N(BZ70)),$F70*N(BZ70)*avg_hrs)</f>
        <v>0</v>
      </c>
      <c r="FT70" s="232">
        <f>IF(OR($C70="Non-Labour",$C70="Labour-related"),IF(Inputs!$GT70=$F$1,Inputs!FT70,$F70*N(CA70)),$F70*N(CA70)*avg_hrs)</f>
        <v>0</v>
      </c>
      <c r="FU70" s="232">
        <f>IF(OR($C70="Non-Labour",$C70="Labour-related"),IF(Inputs!$GT70=$F$1,Inputs!FU70,$F70*N(CB70)),$F70*N(CB70)*avg_hrs)</f>
        <v>0</v>
      </c>
      <c r="FV70" s="232">
        <f>IF(OR($C70="Non-Labour",$C70="Labour-related"),IF(Inputs!$GT70=$F$1,Inputs!FV70,$F70*N(CC70)),$F70*N(CC70)*avg_hrs)</f>
        <v>0</v>
      </c>
      <c r="FW70" s="232">
        <f>IF(OR($C70="Non-Labour",$C70="Labour-related"),IF(Inputs!$GT70=$F$1,Inputs!FW70,$F70*N(CD70)),$F70*N(CD70)*avg_hrs)</f>
        <v>0</v>
      </c>
      <c r="FX70" s="232">
        <f>IF(OR($C70="Non-Labour",$C70="Labour-related"),IF(Inputs!$GT70=$F$1,Inputs!FX70,$F70*N(CE70)),$F70*N(CE70)*avg_hrs)</f>
        <v>0</v>
      </c>
      <c r="FY70" s="232">
        <f>IF(OR($C70="Non-Labour",$C70="Labour-related"),IF(Inputs!$GT70=$F$1,Inputs!FY70,$F70*N(CF70)),$F70*N(CF70)*avg_hrs)</f>
        <v>0</v>
      </c>
      <c r="FZ70" s="232">
        <f>IF(OR($C70="Non-Labour",$C70="Labour-related"),IF(Inputs!$GT70=$F$1,Inputs!FZ70,$F70*N(CG70)),$F70*N(CG70)*avg_hrs)</f>
        <v>0</v>
      </c>
      <c r="GA70" s="232">
        <f>IF(OR($C70="Non-Labour",$C70="Labour-related"),IF(Inputs!$GT70=$F$1,Inputs!GA70,$F70*N(CH70)),$F70*N(CH70)*avg_hrs)</f>
        <v>0</v>
      </c>
      <c r="GB70" s="232">
        <f>IF(OR($C70="Non-Labour",$C70="Labour-related"),IF(Inputs!$GT70=$F$1,Inputs!GB70,$F70*N(CI70)),$F70*N(CI70)*avg_hrs)</f>
        <v>0</v>
      </c>
      <c r="GC70" s="232">
        <f>IF(OR($C70="Non-Labour",$C70="Labour-related"),IF(Inputs!$GT70=$F$1,Inputs!GC70,$F70*N(CJ70)),$F70*N(CJ70)*avg_hrs)</f>
        <v>0</v>
      </c>
      <c r="GD70" s="232">
        <f>IF(OR($C70="Non-Labour",$C70="Labour-related"),IF(Inputs!$GT70=$F$1,Inputs!GD70,$F70*N(CK70)),$F70*N(CK70)*avg_hrs)</f>
        <v>0</v>
      </c>
      <c r="GE70" s="232">
        <f>IF(OR($C70="Non-Labour",$C70="Labour-related"),IF(Inputs!$GT70=$F$1,Inputs!GE70,$F70*N(CL70)),$F70*N(CL70)*avg_hrs)</f>
        <v>0</v>
      </c>
      <c r="GF70" s="232">
        <f>IF(OR($C70="Non-Labour",$C70="Labour-related"),IF(Inputs!$GT70=$F$1,Inputs!GF70,$F70*N(CM70)),$F70*N(CM70)*avg_hrs)</f>
        <v>0</v>
      </c>
      <c r="GG70" s="232">
        <f>IF(OR($C70="Non-Labour",$C70="Labour-related"),IF(Inputs!$GT70=$F$1,Inputs!GG70,$F70*N(CN70)),$F70*N(CN70)*avg_hrs)</f>
        <v>0</v>
      </c>
      <c r="GH70" s="232">
        <f>IF(OR($C70="Non-Labour",$C70="Labour-related"),IF(Inputs!$GT70=$F$1,Inputs!GH70,$F70*N(CO70)),$F70*N(CO70)*avg_hrs)</f>
        <v>0</v>
      </c>
      <c r="GI70" s="232">
        <f>IF(OR($C70="Non-Labour",$C70="Labour-related"),IF(Inputs!$GT70=$F$1,Inputs!GI70,$F70*N(CP70)),$F70*N(CP70)*avg_hrs)</f>
        <v>0</v>
      </c>
      <c r="GJ70" s="232">
        <f>IF(OR($C70="Non-Labour",$C70="Labour-related"),IF(Inputs!$GT70=$F$1,Inputs!GJ70,$F70*N(CQ70)),$F70*N(CQ70)*avg_hrs)</f>
        <v>0</v>
      </c>
      <c r="GK70" s="232">
        <f>IF(OR($C70="Non-Labour",$C70="Labour-related"),IF(Inputs!$GT70=$F$1,Inputs!GK70,$F70*N(CR70)),$F70*N(CR70)*avg_hrs)</f>
        <v>0</v>
      </c>
      <c r="GL70" s="232">
        <f>IF(OR($C70="Non-Labour",$C70="Labour-related"),IF(Inputs!$GT70=$F$1,Inputs!GL70,$F70*N(CS70)),$F70*N(CS70)*avg_hrs)</f>
        <v>0</v>
      </c>
      <c r="GM70" s="232">
        <f>IF(OR($C70="Non-Labour",$C70="Labour-related"),IF(Inputs!$GT70=$F$1,Inputs!GM70,$F70*N(CT70)),$F70*N(CT70)*avg_hrs)</f>
        <v>0</v>
      </c>
      <c r="GN70" s="232">
        <f>IF(OR($C70="Non-Labour",$C70="Labour-related"),IF(Inputs!$GT70=$F$1,Inputs!GN70,$F70*N(CU70)),$F70*N(CU70)*avg_hrs)</f>
        <v>0</v>
      </c>
      <c r="GO70" s="232">
        <f>IF(OR($C70="Non-Labour",$C70="Labour-related"),IF(Inputs!$GT70=$F$1,Inputs!GO70,$F70*N(CV70)),$F70*N(CV70)*avg_hrs)</f>
        <v>0</v>
      </c>
      <c r="GP70" s="232">
        <f>IF(OR($C70="Non-Labour",$C70="Labour-related"),IF(Inputs!$GT70=$F$1,Inputs!GP70,$F70*N(CW70)),$F70*N(CW70)*avg_hrs)</f>
        <v>0</v>
      </c>
      <c r="GQ70" s="232">
        <f>IF(OR($C70="Non-Labour",$C70="Labour-related"),IF(Inputs!$GT70=$F$1,Inputs!GQ70,$F70*N(CX70)),$F70*N(CX70)*avg_hrs)</f>
        <v>0</v>
      </c>
      <c r="GR70" s="232">
        <f>IF(OR($C70="Non-Labour",$C70="Labour-related"),IF(Inputs!$GT70=$F$1,Inputs!GR70,$F70*N(CY70)),$F70*N(CY70)*avg_hrs)</f>
        <v>0</v>
      </c>
      <c r="GT70" s="120" t="s">
        <v>207</v>
      </c>
      <c r="GU70" s="272"/>
      <c r="GV70" s="272"/>
      <c r="GW70" s="272"/>
      <c r="GX70" s="232">
        <f t="shared" si="12"/>
        <v>50377.631616090315</v>
      </c>
      <c r="GY70" s="232">
        <f t="shared" si="12"/>
        <v>0</v>
      </c>
      <c r="GZ70" s="232">
        <f t="shared" si="12"/>
        <v>0</v>
      </c>
      <c r="HA70" s="232">
        <f t="shared" si="11"/>
        <v>0</v>
      </c>
      <c r="HB70" s="232">
        <f t="shared" si="13"/>
        <v>0</v>
      </c>
      <c r="HC70" s="232">
        <f t="shared" si="13"/>
        <v>0</v>
      </c>
      <c r="HD70" s="232">
        <f t="shared" si="13"/>
        <v>0</v>
      </c>
      <c r="HE70" s="232">
        <f t="shared" si="13"/>
        <v>0</v>
      </c>
      <c r="HF70" s="232">
        <f t="shared" si="15"/>
        <v>50377.631616090315</v>
      </c>
    </row>
    <row r="71" spans="1:214" hidden="1" x14ac:dyDescent="0.2">
      <c r="A71" s="120" t="str">
        <f>Inputs!A71</f>
        <v>Delivery</v>
      </c>
      <c r="B71" s="120" t="str">
        <f>Inputs!B71</f>
        <v>CPA submission - Internal Labour - Delivery</v>
      </c>
      <c r="C71" s="120" t="str">
        <f>Inputs!C71</f>
        <v>Internal Labour</v>
      </c>
      <c r="D71" s="120" t="str">
        <f>Inputs!D71</f>
        <v>CPA submission</v>
      </c>
      <c r="E71" s="120" t="str">
        <f>Inputs!E71</f>
        <v>Project administration and schedule management</v>
      </c>
      <c r="F71" s="259">
        <f>IF(Inputs!$GT71=$F$1,Inputs!F71,
CHOOSE(MATCH(Inputs!$GT71,'Key assumptions'!$E$117:$E$119,0),'Key assumptions'!$H$117,'Key assumptions'!$H$118,'Key assumptions'!$H$119)*Inputs!F71)</f>
        <v>26.209519328785383</v>
      </c>
      <c r="G71" s="259">
        <f>IF(Inputs!$GT71=$F$1,Inputs!G71,
CHOOSE(MATCH(Inputs!$GT71,'Key assumptions'!$E$117:$E$119,0),'Key assumptions'!$H$117,'Key assumptions'!$H$118,'Key assumptions'!$H$119)*Inputs!G71)</f>
        <v>0</v>
      </c>
      <c r="H71" s="231">
        <f>Inputs!H71</f>
        <v>1</v>
      </c>
      <c r="I71" s="231">
        <f>Inputs!I71</f>
        <v>1</v>
      </c>
      <c r="J71" s="231">
        <f>Inputs!J71</f>
        <v>1</v>
      </c>
      <c r="K71" s="231">
        <f>Inputs!K71</f>
        <v>1</v>
      </c>
      <c r="L71" s="231">
        <f>Inputs!L71</f>
        <v>1</v>
      </c>
      <c r="M71" s="231">
        <f>Inputs!M71</f>
        <v>1</v>
      </c>
      <c r="N71" s="231">
        <f>Inputs!N71</f>
        <v>1</v>
      </c>
      <c r="O71" s="231">
        <f>Inputs!O71</f>
        <v>1</v>
      </c>
      <c r="P71" s="231">
        <f>Inputs!P71</f>
        <v>1</v>
      </c>
      <c r="Q71" s="231">
        <f>Inputs!Q71</f>
        <v>1</v>
      </c>
      <c r="R71" s="231">
        <f>Inputs!R71</f>
        <v>1</v>
      </c>
      <c r="S71" s="231">
        <f>Inputs!S71</f>
        <v>1</v>
      </c>
      <c r="T71" s="231">
        <f>Inputs!T71</f>
        <v>0</v>
      </c>
      <c r="U71" s="231">
        <f>Inputs!U71</f>
        <v>0</v>
      </c>
      <c r="V71" s="231">
        <f>Inputs!V71</f>
        <v>0</v>
      </c>
      <c r="W71" s="231">
        <f>Inputs!W71</f>
        <v>0</v>
      </c>
      <c r="X71" s="231">
        <f>Inputs!X71</f>
        <v>0</v>
      </c>
      <c r="Y71" s="231">
        <f>Inputs!Y71</f>
        <v>0</v>
      </c>
      <c r="Z71" s="231">
        <f>Inputs!Z71</f>
        <v>0</v>
      </c>
      <c r="AA71" s="231">
        <f>Inputs!AA71</f>
        <v>0</v>
      </c>
      <c r="AB71" s="231">
        <f>Inputs!AB71</f>
        <v>0</v>
      </c>
      <c r="AC71" s="231">
        <f>Inputs!AC71</f>
        <v>0</v>
      </c>
      <c r="AD71" s="231">
        <f>Inputs!AD71</f>
        <v>0</v>
      </c>
      <c r="AE71" s="231">
        <f>Inputs!AE71</f>
        <v>0</v>
      </c>
      <c r="AF71" s="231">
        <f>Inputs!AF71</f>
        <v>0</v>
      </c>
      <c r="AG71" s="231">
        <f>Inputs!AG71</f>
        <v>0</v>
      </c>
      <c r="AH71" s="231">
        <f>Inputs!AH71</f>
        <v>0</v>
      </c>
      <c r="AI71" s="231">
        <f>Inputs!AI71</f>
        <v>0</v>
      </c>
      <c r="AJ71" s="231">
        <f>Inputs!AJ71</f>
        <v>0</v>
      </c>
      <c r="AK71" s="231">
        <f>Inputs!AK71</f>
        <v>0</v>
      </c>
      <c r="AL71" s="231">
        <f>Inputs!AL71</f>
        <v>0</v>
      </c>
      <c r="AM71" s="231">
        <f>Inputs!AM71</f>
        <v>0</v>
      </c>
      <c r="AN71" s="231">
        <f>Inputs!AN71</f>
        <v>0</v>
      </c>
      <c r="AO71" s="231">
        <f>Inputs!AO71</f>
        <v>0</v>
      </c>
      <c r="AP71" s="231">
        <f>Inputs!AP71</f>
        <v>0</v>
      </c>
      <c r="AQ71" s="231">
        <f>Inputs!AQ71</f>
        <v>0</v>
      </c>
      <c r="AR71" s="231">
        <f>Inputs!AR71</f>
        <v>0</v>
      </c>
      <c r="AS71" s="231">
        <f>Inputs!AS71</f>
        <v>0</v>
      </c>
      <c r="AT71" s="231">
        <f>Inputs!AT71</f>
        <v>0</v>
      </c>
      <c r="AU71" s="231">
        <f>Inputs!AU71</f>
        <v>0</v>
      </c>
      <c r="AV71" s="231">
        <f>Inputs!AV71</f>
        <v>0</v>
      </c>
      <c r="AW71" s="231">
        <f>Inputs!AW71</f>
        <v>0</v>
      </c>
      <c r="AX71" s="231">
        <f>Inputs!AX71</f>
        <v>0</v>
      </c>
      <c r="AY71" s="231">
        <f>Inputs!AY71</f>
        <v>0</v>
      </c>
      <c r="AZ71" s="231">
        <f>Inputs!AZ71</f>
        <v>0</v>
      </c>
      <c r="BA71" s="231">
        <f>Inputs!BA71</f>
        <v>0</v>
      </c>
      <c r="BB71" s="231">
        <f>Inputs!BB71</f>
        <v>0</v>
      </c>
      <c r="BC71" s="231">
        <f>Inputs!BC71</f>
        <v>0</v>
      </c>
      <c r="BD71" s="231">
        <f>Inputs!BD71</f>
        <v>0</v>
      </c>
      <c r="BE71" s="231">
        <f>Inputs!BE71</f>
        <v>0</v>
      </c>
      <c r="BF71" s="231">
        <f>Inputs!BF71</f>
        <v>0</v>
      </c>
      <c r="BG71" s="231">
        <f>Inputs!BG71</f>
        <v>0</v>
      </c>
      <c r="BH71" s="231">
        <f>Inputs!BH71</f>
        <v>0</v>
      </c>
      <c r="BI71" s="231">
        <f>Inputs!BI71</f>
        <v>0</v>
      </c>
      <c r="BJ71" s="231">
        <f>Inputs!BJ71</f>
        <v>0</v>
      </c>
      <c r="BK71" s="231">
        <f>Inputs!BK71</f>
        <v>0</v>
      </c>
      <c r="BL71" s="231">
        <f>Inputs!BL71</f>
        <v>0</v>
      </c>
      <c r="BM71" s="231">
        <f>Inputs!BM71</f>
        <v>0</v>
      </c>
      <c r="BN71" s="231">
        <f>Inputs!BN71</f>
        <v>0</v>
      </c>
      <c r="BO71" s="231">
        <f>Inputs!BO71</f>
        <v>0</v>
      </c>
      <c r="BP71" s="231">
        <f>Inputs!BP71</f>
        <v>0</v>
      </c>
      <c r="BQ71" s="231">
        <f>Inputs!BQ71</f>
        <v>0</v>
      </c>
      <c r="BR71" s="231">
        <f>Inputs!BR71</f>
        <v>0</v>
      </c>
      <c r="BS71" s="231">
        <f>Inputs!BS71</f>
        <v>0</v>
      </c>
      <c r="BT71" s="231">
        <f>Inputs!BT71</f>
        <v>0</v>
      </c>
      <c r="BU71" s="231">
        <f>Inputs!BU71</f>
        <v>0</v>
      </c>
      <c r="BV71" s="231">
        <f>Inputs!BV71</f>
        <v>0</v>
      </c>
      <c r="BW71" s="231">
        <f>Inputs!BW71</f>
        <v>0</v>
      </c>
      <c r="BX71" s="231">
        <f>Inputs!BX71</f>
        <v>0</v>
      </c>
      <c r="BY71" s="231">
        <f>Inputs!BY71</f>
        <v>0</v>
      </c>
      <c r="BZ71" s="231">
        <f>Inputs!BZ71</f>
        <v>0</v>
      </c>
      <c r="CA71" s="231">
        <f>Inputs!CA71</f>
        <v>0</v>
      </c>
      <c r="CB71" s="231">
        <f>Inputs!CB71</f>
        <v>0</v>
      </c>
      <c r="CC71" s="231">
        <f>Inputs!CC71</f>
        <v>0</v>
      </c>
      <c r="CD71" s="231">
        <f>Inputs!CD71</f>
        <v>0</v>
      </c>
      <c r="CE71" s="231">
        <f>Inputs!CE71</f>
        <v>0</v>
      </c>
      <c r="CF71" s="231">
        <f>Inputs!CF71</f>
        <v>0</v>
      </c>
      <c r="CG71" s="231">
        <f>Inputs!CG71</f>
        <v>0</v>
      </c>
      <c r="CH71" s="231">
        <f>Inputs!CH71</f>
        <v>0</v>
      </c>
      <c r="CI71" s="231">
        <f>Inputs!CI71</f>
        <v>0</v>
      </c>
      <c r="CJ71" s="231">
        <f>Inputs!CJ71</f>
        <v>0</v>
      </c>
      <c r="CK71" s="231">
        <f>Inputs!CK71</f>
        <v>0</v>
      </c>
      <c r="CL71" s="231">
        <f>Inputs!CL71</f>
        <v>0</v>
      </c>
      <c r="CM71" s="231">
        <f>Inputs!CM71</f>
        <v>0</v>
      </c>
      <c r="CN71" s="231">
        <f>Inputs!CN71</f>
        <v>0</v>
      </c>
      <c r="CO71" s="231">
        <f>Inputs!CO71</f>
        <v>0</v>
      </c>
      <c r="CP71" s="231">
        <f>Inputs!CP71</f>
        <v>0</v>
      </c>
      <c r="CQ71" s="231">
        <f>Inputs!CQ71</f>
        <v>0</v>
      </c>
      <c r="CR71" s="231">
        <f>Inputs!CR71</f>
        <v>0</v>
      </c>
      <c r="CS71" s="231">
        <f>Inputs!CS71</f>
        <v>0</v>
      </c>
      <c r="CT71" s="231">
        <f>Inputs!CT71</f>
        <v>0</v>
      </c>
      <c r="CU71" s="231">
        <f>Inputs!CU71</f>
        <v>0</v>
      </c>
      <c r="CV71" s="231">
        <f>Inputs!CV71</f>
        <v>0</v>
      </c>
      <c r="CW71" s="231">
        <f>Inputs!CW71</f>
        <v>0</v>
      </c>
      <c r="CX71" s="231">
        <f>Inputs!CX71</f>
        <v>0</v>
      </c>
      <c r="CY71" s="231">
        <f>Inputs!CY71</f>
        <v>0</v>
      </c>
      <c r="DA71" s="232">
        <f>IF(OR($C71="Non-Labour",$C71="Labour-related"),IF(Inputs!$GT71=$F$1,Inputs!DA71,$F71*N(H71)),$F71*N(H71)*avg_hrs)</f>
        <v>3931.4278993178073</v>
      </c>
      <c r="DB71" s="232">
        <f>IF(OR($C71="Non-Labour",$C71="Labour-related"),IF(Inputs!$GT71=$F$1,Inputs!DB71,$F71*N(I71)),$F71*N(I71)*avg_hrs)</f>
        <v>3931.4278993178073</v>
      </c>
      <c r="DC71" s="232">
        <f>IF(OR($C71="Non-Labour",$C71="Labour-related"),IF(Inputs!$GT71=$F$1,Inputs!DC71,$F71*N(J71)),$F71*N(J71)*avg_hrs)</f>
        <v>3931.4278993178073</v>
      </c>
      <c r="DD71" s="232">
        <f>IF(OR($C71="Non-Labour",$C71="Labour-related"),IF(Inputs!$GT71=$F$1,Inputs!DD71,$F71*N(K71)),$F71*N(K71)*avg_hrs)</f>
        <v>3931.4278993178073</v>
      </c>
      <c r="DE71" s="232">
        <f>IF(OR($C71="Non-Labour",$C71="Labour-related"),IF(Inputs!$GT71=$F$1,Inputs!DE71,$F71*N(L71)),$F71*N(L71)*avg_hrs)</f>
        <v>3931.4278993178073</v>
      </c>
      <c r="DF71" s="232">
        <f>IF(OR($C71="Non-Labour",$C71="Labour-related"),IF(Inputs!$GT71=$F$1,Inputs!DF71,$F71*N(M71)),$F71*N(M71)*avg_hrs)</f>
        <v>3931.4278993178073</v>
      </c>
      <c r="DG71" s="232">
        <f>IF(OR($C71="Non-Labour",$C71="Labour-related"),IF(Inputs!$GT71=$F$1,Inputs!DG71,$F71*N(N71)),$F71*N(N71)*avg_hrs)</f>
        <v>3931.4278993178073</v>
      </c>
      <c r="DH71" s="232">
        <f>IF(OR($C71="Non-Labour",$C71="Labour-related"),IF(Inputs!$GT71=$F$1,Inputs!DH71,$F71*N(O71)),$F71*N(O71)*avg_hrs)</f>
        <v>3931.4278993178073</v>
      </c>
      <c r="DI71" s="232">
        <f>IF(OR($C71="Non-Labour",$C71="Labour-related"),IF(Inputs!$GT71=$F$1,Inputs!DI71,$F71*N(P71)),$F71*N(P71)*avg_hrs)</f>
        <v>3931.4278993178073</v>
      </c>
      <c r="DJ71" s="232">
        <f>IF(OR($C71="Non-Labour",$C71="Labour-related"),IF(Inputs!$GT71=$F$1,Inputs!DJ71,$F71*N(Q71)),$F71*N(Q71)*avg_hrs)</f>
        <v>3931.4278993178073</v>
      </c>
      <c r="DK71" s="232">
        <f>IF(OR($C71="Non-Labour",$C71="Labour-related"),IF(Inputs!$GT71=$F$1,Inputs!DK71,$F71*N(R71)),$F71*N(R71)*avg_hrs)</f>
        <v>3931.4278993178073</v>
      </c>
      <c r="DL71" s="232">
        <f>IF(OR($C71="Non-Labour",$C71="Labour-related"),IF(Inputs!$GT71=$F$1,Inputs!DL71,$F71*N(S71)),$F71*N(S71)*avg_hrs)</f>
        <v>3931.4278993178073</v>
      </c>
      <c r="DM71" s="232">
        <f>IF(OR($C71="Non-Labour",$C71="Labour-related"),IF(Inputs!$GT71=$F$1,Inputs!DM71,$F71*N(T71)),$F71*N(T71)*avg_hrs)</f>
        <v>0</v>
      </c>
      <c r="DN71" s="232">
        <f>IF(OR($C71="Non-Labour",$C71="Labour-related"),IF(Inputs!$GT71=$F$1,Inputs!DN71,$F71*N(U71)),$F71*N(U71)*avg_hrs)</f>
        <v>0</v>
      </c>
      <c r="DO71" s="232">
        <f>IF(OR($C71="Non-Labour",$C71="Labour-related"),IF(Inputs!$GT71=$F$1,Inputs!DO71,$F71*N(V71)),$F71*N(V71)*avg_hrs)</f>
        <v>0</v>
      </c>
      <c r="DP71" s="232">
        <f>IF(OR($C71="Non-Labour",$C71="Labour-related"),IF(Inputs!$GT71=$F$1,Inputs!DP71,$F71*N(W71)),$F71*N(W71)*avg_hrs)</f>
        <v>0</v>
      </c>
      <c r="DQ71" s="232">
        <f>IF(OR($C71="Non-Labour",$C71="Labour-related"),IF(Inputs!$GT71=$F$1,Inputs!DQ71,$F71*N(X71)),$F71*N(X71)*avg_hrs)</f>
        <v>0</v>
      </c>
      <c r="DR71" s="232">
        <f>IF(OR($C71="Non-Labour",$C71="Labour-related"),IF(Inputs!$GT71=$F$1,Inputs!DR71,$F71*N(Y71)),$F71*N(Y71)*avg_hrs)</f>
        <v>0</v>
      </c>
      <c r="DS71" s="232">
        <f>IF(OR($C71="Non-Labour",$C71="Labour-related"),IF(Inputs!$GT71=$F$1,Inputs!DS71,$F71*N(Z71)),$F71*N(Z71)*avg_hrs)</f>
        <v>0</v>
      </c>
      <c r="DT71" s="232">
        <f>IF(OR($C71="Non-Labour",$C71="Labour-related"),IF(Inputs!$GT71=$F$1,Inputs!DT71,$F71*N(AA71)),$F71*N(AA71)*avg_hrs)</f>
        <v>0</v>
      </c>
      <c r="DU71" s="232">
        <f>IF(OR($C71="Non-Labour",$C71="Labour-related"),IF(Inputs!$GT71=$F$1,Inputs!DU71,$F71*N(AB71)),$F71*N(AB71)*avg_hrs)</f>
        <v>0</v>
      </c>
      <c r="DV71" s="232">
        <f>IF(OR($C71="Non-Labour",$C71="Labour-related"),IF(Inputs!$GT71=$F$1,Inputs!DV71,$F71*N(AC71)),$F71*N(AC71)*avg_hrs)</f>
        <v>0</v>
      </c>
      <c r="DW71" s="232">
        <f>IF(OR($C71="Non-Labour",$C71="Labour-related"),IF(Inputs!$GT71=$F$1,Inputs!DW71,$F71*N(AD71)),$F71*N(AD71)*avg_hrs)</f>
        <v>0</v>
      </c>
      <c r="DX71" s="232">
        <f>IF(OR($C71="Non-Labour",$C71="Labour-related"),IF(Inputs!$GT71=$F$1,Inputs!DX71,$F71*N(AE71)),$F71*N(AE71)*avg_hrs)</f>
        <v>0</v>
      </c>
      <c r="DY71" s="232">
        <f>IF(OR($C71="Non-Labour",$C71="Labour-related"),IF(Inputs!$GT71=$F$1,Inputs!DY71,$F71*N(AF71)),$F71*N(AF71)*avg_hrs)</f>
        <v>0</v>
      </c>
      <c r="DZ71" s="232">
        <f>IF(OR($C71="Non-Labour",$C71="Labour-related"),IF(Inputs!$GT71=$F$1,Inputs!DZ71,$F71*N(AG71)),$F71*N(AG71)*avg_hrs)</f>
        <v>0</v>
      </c>
      <c r="EA71" s="232">
        <f>IF(OR($C71="Non-Labour",$C71="Labour-related"),IF(Inputs!$GT71=$F$1,Inputs!EA71,$F71*N(AH71)),$F71*N(AH71)*avg_hrs)</f>
        <v>0</v>
      </c>
      <c r="EB71" s="232">
        <f>IF(OR($C71="Non-Labour",$C71="Labour-related"),IF(Inputs!$GT71=$F$1,Inputs!EB71,$F71*N(AI71)),$F71*N(AI71)*avg_hrs)</f>
        <v>0</v>
      </c>
      <c r="EC71" s="232">
        <f>IF(OR($C71="Non-Labour",$C71="Labour-related"),IF(Inputs!$GT71=$F$1,Inputs!EC71,$F71*N(AJ71)),$F71*N(AJ71)*avg_hrs)</f>
        <v>0</v>
      </c>
      <c r="ED71" s="232">
        <f>IF(OR($C71="Non-Labour",$C71="Labour-related"),IF(Inputs!$GT71=$F$1,Inputs!ED71,$F71*N(AK71)),$F71*N(AK71)*avg_hrs)</f>
        <v>0</v>
      </c>
      <c r="EE71" s="232">
        <f>IF(OR($C71="Non-Labour",$C71="Labour-related"),IF(Inputs!$GT71=$F$1,Inputs!EE71,$F71*N(AL71)),$F71*N(AL71)*avg_hrs)</f>
        <v>0</v>
      </c>
      <c r="EF71" s="232">
        <f>IF(OR($C71="Non-Labour",$C71="Labour-related"),IF(Inputs!$GT71=$F$1,Inputs!EF71,$F71*N(AM71)),$F71*N(AM71)*avg_hrs)</f>
        <v>0</v>
      </c>
      <c r="EG71" s="232">
        <f>IF(OR($C71="Non-Labour",$C71="Labour-related"),IF(Inputs!$GT71=$F$1,Inputs!EG71,$F71*N(AN71)),$F71*N(AN71)*avg_hrs)</f>
        <v>0</v>
      </c>
      <c r="EH71" s="232">
        <f>IF(OR($C71="Non-Labour",$C71="Labour-related"),IF(Inputs!$GT71=$F$1,Inputs!EH71,$F71*N(AO71)),$F71*N(AO71)*avg_hrs)</f>
        <v>0</v>
      </c>
      <c r="EI71" s="232">
        <f>IF(OR($C71="Non-Labour",$C71="Labour-related"),IF(Inputs!$GT71=$F$1,Inputs!EI71,$F71*N(AP71)),$F71*N(AP71)*avg_hrs)</f>
        <v>0</v>
      </c>
      <c r="EJ71" s="232">
        <f>IF(OR($C71="Non-Labour",$C71="Labour-related"),IF(Inputs!$GT71=$F$1,Inputs!EJ71,$F71*N(AQ71)),$F71*N(AQ71)*avg_hrs)</f>
        <v>0</v>
      </c>
      <c r="EK71" s="232">
        <f>IF(OR($C71="Non-Labour",$C71="Labour-related"),IF(Inputs!$GT71=$F$1,Inputs!EK71,$F71*N(AR71)),$F71*N(AR71)*avg_hrs)</f>
        <v>0</v>
      </c>
      <c r="EL71" s="232">
        <f>IF(OR($C71="Non-Labour",$C71="Labour-related"),IF(Inputs!$GT71=$F$1,Inputs!EL71,$F71*N(AS71)),$F71*N(AS71)*avg_hrs)</f>
        <v>0</v>
      </c>
      <c r="EM71" s="232">
        <f>IF(OR($C71="Non-Labour",$C71="Labour-related"),IF(Inputs!$GT71=$F$1,Inputs!EM71,$F71*N(AT71)),$F71*N(AT71)*avg_hrs)</f>
        <v>0</v>
      </c>
      <c r="EN71" s="232">
        <f>IF(OR($C71="Non-Labour",$C71="Labour-related"),IF(Inputs!$GT71=$F$1,Inputs!EN71,$F71*N(AU71)),$F71*N(AU71)*avg_hrs)</f>
        <v>0</v>
      </c>
      <c r="EO71" s="232">
        <f>IF(OR($C71="Non-Labour",$C71="Labour-related"),IF(Inputs!$GT71=$F$1,Inputs!EO71,$F71*N(AV71)),$F71*N(AV71)*avg_hrs)</f>
        <v>0</v>
      </c>
      <c r="EP71" s="232">
        <f>IF(OR($C71="Non-Labour",$C71="Labour-related"),IF(Inputs!$GT71=$F$1,Inputs!EP71,$F71*N(AW71)),$F71*N(AW71)*avg_hrs)</f>
        <v>0</v>
      </c>
      <c r="EQ71" s="232">
        <f>IF(OR($C71="Non-Labour",$C71="Labour-related"),IF(Inputs!$GT71=$F$1,Inputs!EQ71,$F71*N(AX71)),$F71*N(AX71)*avg_hrs)</f>
        <v>0</v>
      </c>
      <c r="ER71" s="232">
        <f>IF(OR($C71="Non-Labour",$C71="Labour-related"),IF(Inputs!$GT71=$F$1,Inputs!ER71,$F71*N(AY71)),$F71*N(AY71)*avg_hrs)</f>
        <v>0</v>
      </c>
      <c r="ES71" s="232">
        <f>IF(OR($C71="Non-Labour",$C71="Labour-related"),IF(Inputs!$GT71=$F$1,Inputs!ES71,$F71*N(AZ71)),$F71*N(AZ71)*avg_hrs)</f>
        <v>0</v>
      </c>
      <c r="ET71" s="232">
        <f>IF(OR($C71="Non-Labour",$C71="Labour-related"),IF(Inputs!$GT71=$F$1,Inputs!ET71,$F71*N(BA71)),$F71*N(BA71)*avg_hrs)</f>
        <v>0</v>
      </c>
      <c r="EU71" s="232">
        <f>IF(OR($C71="Non-Labour",$C71="Labour-related"),IF(Inputs!$GT71=$F$1,Inputs!EU71,$F71*N(BB71)),$F71*N(BB71)*avg_hrs)</f>
        <v>0</v>
      </c>
      <c r="EV71" s="232">
        <f>IF(OR($C71="Non-Labour",$C71="Labour-related"),IF(Inputs!$GT71=$F$1,Inputs!EV71,$F71*N(BC71)),$F71*N(BC71)*avg_hrs)</f>
        <v>0</v>
      </c>
      <c r="EW71" s="232">
        <f>IF(OR($C71="Non-Labour",$C71="Labour-related"),IF(Inputs!$GT71=$F$1,Inputs!EW71,$F71*N(BD71)),$F71*N(BD71)*avg_hrs)</f>
        <v>0</v>
      </c>
      <c r="EX71" s="232">
        <f>IF(OR($C71="Non-Labour",$C71="Labour-related"),IF(Inputs!$GT71=$F$1,Inputs!EX71,$F71*N(BE71)),$F71*N(BE71)*avg_hrs)</f>
        <v>0</v>
      </c>
      <c r="EY71" s="232">
        <f>IF(OR($C71="Non-Labour",$C71="Labour-related"),IF(Inputs!$GT71=$F$1,Inputs!EY71,$F71*N(BF71)),$F71*N(BF71)*avg_hrs)</f>
        <v>0</v>
      </c>
      <c r="EZ71" s="232">
        <f>IF(OR($C71="Non-Labour",$C71="Labour-related"),IF(Inputs!$GT71=$F$1,Inputs!EZ71,$F71*N(BG71)),$F71*N(BG71)*avg_hrs)</f>
        <v>0</v>
      </c>
      <c r="FA71" s="232">
        <f>IF(OR($C71="Non-Labour",$C71="Labour-related"),IF(Inputs!$GT71=$F$1,Inputs!FA71,$F71*N(BH71)),$F71*N(BH71)*avg_hrs)</f>
        <v>0</v>
      </c>
      <c r="FB71" s="232">
        <f>IF(OR($C71="Non-Labour",$C71="Labour-related"),IF(Inputs!$GT71=$F$1,Inputs!FB71,$F71*N(BI71)),$F71*N(BI71)*avg_hrs)</f>
        <v>0</v>
      </c>
      <c r="FC71" s="232">
        <f>IF(OR($C71="Non-Labour",$C71="Labour-related"),IF(Inputs!$GT71=$F$1,Inputs!FC71,$F71*N(BJ71)),$F71*N(BJ71)*avg_hrs)</f>
        <v>0</v>
      </c>
      <c r="FD71" s="232">
        <f>IF(OR($C71="Non-Labour",$C71="Labour-related"),IF(Inputs!$GT71=$F$1,Inputs!FD71,$F71*N(BK71)),$F71*N(BK71)*avg_hrs)</f>
        <v>0</v>
      </c>
      <c r="FE71" s="232">
        <f>IF(OR($C71="Non-Labour",$C71="Labour-related"),IF(Inputs!$GT71=$F$1,Inputs!FE71,$F71*N(BL71)),$F71*N(BL71)*avg_hrs)</f>
        <v>0</v>
      </c>
      <c r="FF71" s="232">
        <f>IF(OR($C71="Non-Labour",$C71="Labour-related"),IF(Inputs!$GT71=$F$1,Inputs!FF71,$F71*N(BM71)),$F71*N(BM71)*avg_hrs)</f>
        <v>0</v>
      </c>
      <c r="FG71" s="232">
        <f>IF(OR($C71="Non-Labour",$C71="Labour-related"),IF(Inputs!$GT71=$F$1,Inputs!FG71,$F71*N(BN71)),$F71*N(BN71)*avg_hrs)</f>
        <v>0</v>
      </c>
      <c r="FH71" s="232">
        <f>IF(OR($C71="Non-Labour",$C71="Labour-related"),IF(Inputs!$GT71=$F$1,Inputs!FH71,$F71*N(BO71)),$F71*N(BO71)*avg_hrs)</f>
        <v>0</v>
      </c>
      <c r="FI71" s="232">
        <f>IF(OR($C71="Non-Labour",$C71="Labour-related"),IF(Inputs!$GT71=$F$1,Inputs!FI71,$F71*N(BP71)),$F71*N(BP71)*avg_hrs)</f>
        <v>0</v>
      </c>
      <c r="FJ71" s="232">
        <f>IF(OR($C71="Non-Labour",$C71="Labour-related"),IF(Inputs!$GT71=$F$1,Inputs!FJ71,$F71*N(BQ71)),$F71*N(BQ71)*avg_hrs)</f>
        <v>0</v>
      </c>
      <c r="FK71" s="232">
        <f>IF(OR($C71="Non-Labour",$C71="Labour-related"),IF(Inputs!$GT71=$F$1,Inputs!FK71,$F71*N(BR71)),$F71*N(BR71)*avg_hrs)</f>
        <v>0</v>
      </c>
      <c r="FL71" s="232">
        <f>IF(OR($C71="Non-Labour",$C71="Labour-related"),IF(Inputs!$GT71=$F$1,Inputs!FL71,$F71*N(BS71)),$F71*N(BS71)*avg_hrs)</f>
        <v>0</v>
      </c>
      <c r="FM71" s="232">
        <f>IF(OR($C71="Non-Labour",$C71="Labour-related"),IF(Inputs!$GT71=$F$1,Inputs!FM71,$F71*N(BT71)),$F71*N(BT71)*avg_hrs)</f>
        <v>0</v>
      </c>
      <c r="FN71" s="232">
        <f>IF(OR($C71="Non-Labour",$C71="Labour-related"),IF(Inputs!$GT71=$F$1,Inputs!FN71,$F71*N(BU71)),$F71*N(BU71)*avg_hrs)</f>
        <v>0</v>
      </c>
      <c r="FO71" s="232">
        <f>IF(OR($C71="Non-Labour",$C71="Labour-related"),IF(Inputs!$GT71=$F$1,Inputs!FO71,$F71*N(BV71)),$F71*N(BV71)*avg_hrs)</f>
        <v>0</v>
      </c>
      <c r="FP71" s="232">
        <f>IF(OR($C71="Non-Labour",$C71="Labour-related"),IF(Inputs!$GT71=$F$1,Inputs!FP71,$F71*N(BW71)),$F71*N(BW71)*avg_hrs)</f>
        <v>0</v>
      </c>
      <c r="FQ71" s="232">
        <f>IF(OR($C71="Non-Labour",$C71="Labour-related"),IF(Inputs!$GT71=$F$1,Inputs!FQ71,$F71*N(BX71)),$F71*N(BX71)*avg_hrs)</f>
        <v>0</v>
      </c>
      <c r="FR71" s="232">
        <f>IF(OR($C71="Non-Labour",$C71="Labour-related"),IF(Inputs!$GT71=$F$1,Inputs!FR71,$F71*N(BY71)),$F71*N(BY71)*avg_hrs)</f>
        <v>0</v>
      </c>
      <c r="FS71" s="232">
        <f>IF(OR($C71="Non-Labour",$C71="Labour-related"),IF(Inputs!$GT71=$F$1,Inputs!FS71,$F71*N(BZ71)),$F71*N(BZ71)*avg_hrs)</f>
        <v>0</v>
      </c>
      <c r="FT71" s="232">
        <f>IF(OR($C71="Non-Labour",$C71="Labour-related"),IF(Inputs!$GT71=$F$1,Inputs!FT71,$F71*N(CA71)),$F71*N(CA71)*avg_hrs)</f>
        <v>0</v>
      </c>
      <c r="FU71" s="232">
        <f>IF(OR($C71="Non-Labour",$C71="Labour-related"),IF(Inputs!$GT71=$F$1,Inputs!FU71,$F71*N(CB71)),$F71*N(CB71)*avg_hrs)</f>
        <v>0</v>
      </c>
      <c r="FV71" s="232">
        <f>IF(OR($C71="Non-Labour",$C71="Labour-related"),IF(Inputs!$GT71=$F$1,Inputs!FV71,$F71*N(CC71)),$F71*N(CC71)*avg_hrs)</f>
        <v>0</v>
      </c>
      <c r="FW71" s="232">
        <f>IF(OR($C71="Non-Labour",$C71="Labour-related"),IF(Inputs!$GT71=$F$1,Inputs!FW71,$F71*N(CD71)),$F71*N(CD71)*avg_hrs)</f>
        <v>0</v>
      </c>
      <c r="FX71" s="232">
        <f>IF(OR($C71="Non-Labour",$C71="Labour-related"),IF(Inputs!$GT71=$F$1,Inputs!FX71,$F71*N(CE71)),$F71*N(CE71)*avg_hrs)</f>
        <v>0</v>
      </c>
      <c r="FY71" s="232">
        <f>IF(OR($C71="Non-Labour",$C71="Labour-related"),IF(Inputs!$GT71=$F$1,Inputs!FY71,$F71*N(CF71)),$F71*N(CF71)*avg_hrs)</f>
        <v>0</v>
      </c>
      <c r="FZ71" s="232">
        <f>IF(OR($C71="Non-Labour",$C71="Labour-related"),IF(Inputs!$GT71=$F$1,Inputs!FZ71,$F71*N(CG71)),$F71*N(CG71)*avg_hrs)</f>
        <v>0</v>
      </c>
      <c r="GA71" s="232">
        <f>IF(OR($C71="Non-Labour",$C71="Labour-related"),IF(Inputs!$GT71=$F$1,Inputs!GA71,$F71*N(CH71)),$F71*N(CH71)*avg_hrs)</f>
        <v>0</v>
      </c>
      <c r="GB71" s="232">
        <f>IF(OR($C71="Non-Labour",$C71="Labour-related"),IF(Inputs!$GT71=$F$1,Inputs!GB71,$F71*N(CI71)),$F71*N(CI71)*avg_hrs)</f>
        <v>0</v>
      </c>
      <c r="GC71" s="232">
        <f>IF(OR($C71="Non-Labour",$C71="Labour-related"),IF(Inputs!$GT71=$F$1,Inputs!GC71,$F71*N(CJ71)),$F71*N(CJ71)*avg_hrs)</f>
        <v>0</v>
      </c>
      <c r="GD71" s="232">
        <f>IF(OR($C71="Non-Labour",$C71="Labour-related"),IF(Inputs!$GT71=$F$1,Inputs!GD71,$F71*N(CK71)),$F71*N(CK71)*avg_hrs)</f>
        <v>0</v>
      </c>
      <c r="GE71" s="232">
        <f>IF(OR($C71="Non-Labour",$C71="Labour-related"),IF(Inputs!$GT71=$F$1,Inputs!GE71,$F71*N(CL71)),$F71*N(CL71)*avg_hrs)</f>
        <v>0</v>
      </c>
      <c r="GF71" s="232">
        <f>IF(OR($C71="Non-Labour",$C71="Labour-related"),IF(Inputs!$GT71=$F$1,Inputs!GF71,$F71*N(CM71)),$F71*N(CM71)*avg_hrs)</f>
        <v>0</v>
      </c>
      <c r="GG71" s="232">
        <f>IF(OR($C71="Non-Labour",$C71="Labour-related"),IF(Inputs!$GT71=$F$1,Inputs!GG71,$F71*N(CN71)),$F71*N(CN71)*avg_hrs)</f>
        <v>0</v>
      </c>
      <c r="GH71" s="232">
        <f>IF(OR($C71="Non-Labour",$C71="Labour-related"),IF(Inputs!$GT71=$F$1,Inputs!GH71,$F71*N(CO71)),$F71*N(CO71)*avg_hrs)</f>
        <v>0</v>
      </c>
      <c r="GI71" s="232">
        <f>IF(OR($C71="Non-Labour",$C71="Labour-related"),IF(Inputs!$GT71=$F$1,Inputs!GI71,$F71*N(CP71)),$F71*N(CP71)*avg_hrs)</f>
        <v>0</v>
      </c>
      <c r="GJ71" s="232">
        <f>IF(OR($C71="Non-Labour",$C71="Labour-related"),IF(Inputs!$GT71=$F$1,Inputs!GJ71,$F71*N(CQ71)),$F71*N(CQ71)*avg_hrs)</f>
        <v>0</v>
      </c>
      <c r="GK71" s="232">
        <f>IF(OR($C71="Non-Labour",$C71="Labour-related"),IF(Inputs!$GT71=$F$1,Inputs!GK71,$F71*N(CR71)),$F71*N(CR71)*avg_hrs)</f>
        <v>0</v>
      </c>
      <c r="GL71" s="232">
        <f>IF(OR($C71="Non-Labour",$C71="Labour-related"),IF(Inputs!$GT71=$F$1,Inputs!GL71,$F71*N(CS71)),$F71*N(CS71)*avg_hrs)</f>
        <v>0</v>
      </c>
      <c r="GM71" s="232">
        <f>IF(OR($C71="Non-Labour",$C71="Labour-related"),IF(Inputs!$GT71=$F$1,Inputs!GM71,$F71*N(CT71)),$F71*N(CT71)*avg_hrs)</f>
        <v>0</v>
      </c>
      <c r="GN71" s="232">
        <f>IF(OR($C71="Non-Labour",$C71="Labour-related"),IF(Inputs!$GT71=$F$1,Inputs!GN71,$F71*N(CU71)),$F71*N(CU71)*avg_hrs)</f>
        <v>0</v>
      </c>
      <c r="GO71" s="232">
        <f>IF(OR($C71="Non-Labour",$C71="Labour-related"),IF(Inputs!$GT71=$F$1,Inputs!GO71,$F71*N(CV71)),$F71*N(CV71)*avg_hrs)</f>
        <v>0</v>
      </c>
      <c r="GP71" s="232">
        <f>IF(OR($C71="Non-Labour",$C71="Labour-related"),IF(Inputs!$GT71=$F$1,Inputs!GP71,$F71*N(CW71)),$F71*N(CW71)*avg_hrs)</f>
        <v>0</v>
      </c>
      <c r="GQ71" s="232">
        <f>IF(OR($C71="Non-Labour",$C71="Labour-related"),IF(Inputs!$GT71=$F$1,Inputs!GQ71,$F71*N(CX71)),$F71*N(CX71)*avg_hrs)</f>
        <v>0</v>
      </c>
      <c r="GR71" s="232">
        <f>IF(OR($C71="Non-Labour",$C71="Labour-related"),IF(Inputs!$GT71=$F$1,Inputs!GR71,$F71*N(CY71)),$F71*N(CY71)*avg_hrs)</f>
        <v>0</v>
      </c>
      <c r="GT71" s="120" t="s">
        <v>207</v>
      </c>
      <c r="GU71" s="272"/>
      <c r="GV71" s="272"/>
      <c r="GW71" s="272"/>
      <c r="GX71" s="232">
        <f t="shared" si="12"/>
        <v>47177.134791813696</v>
      </c>
      <c r="GY71" s="232">
        <f t="shared" si="12"/>
        <v>0</v>
      </c>
      <c r="GZ71" s="232">
        <f t="shared" si="12"/>
        <v>0</v>
      </c>
      <c r="HA71" s="232">
        <f t="shared" si="11"/>
        <v>0</v>
      </c>
      <c r="HB71" s="232">
        <f t="shared" si="13"/>
        <v>0</v>
      </c>
      <c r="HC71" s="232">
        <f t="shared" si="13"/>
        <v>0</v>
      </c>
      <c r="HD71" s="232">
        <f t="shared" si="13"/>
        <v>0</v>
      </c>
      <c r="HE71" s="232">
        <f t="shared" si="13"/>
        <v>0</v>
      </c>
      <c r="HF71" s="232">
        <f t="shared" si="15"/>
        <v>47177.134791813696</v>
      </c>
    </row>
    <row r="72" spans="1:214" hidden="1" x14ac:dyDescent="0.2">
      <c r="A72" s="120" t="str">
        <f>Inputs!A72</f>
        <v>Network Planning</v>
      </c>
      <c r="B72" s="120" t="str">
        <f>Inputs!B72</f>
        <v>CPA submission - Internal Labour - Network Planning</v>
      </c>
      <c r="C72" s="120" t="str">
        <f>Inputs!C72</f>
        <v>Internal Labour</v>
      </c>
      <c r="D72" s="120" t="str">
        <f>Inputs!D72</f>
        <v>CPA submission</v>
      </c>
      <c r="E72" s="120" t="str">
        <f>Inputs!E72</f>
        <v>[Spare]</v>
      </c>
      <c r="F72" s="259">
        <f>IF(Inputs!$GT72=$F$1,Inputs!F72,
CHOOSE(MATCH(Inputs!$GT72,'Key assumptions'!$E$117:$E$119,0),'Key assumptions'!$H$117,'Key assumptions'!$H$118,'Key assumptions'!$H$119)*Inputs!F72)</f>
        <v>0</v>
      </c>
      <c r="G72" s="259">
        <f>IF(Inputs!$GT72=$F$1,Inputs!G72,
CHOOSE(MATCH(Inputs!$GT72,'Key assumptions'!$E$117:$E$119,0),'Key assumptions'!$H$117,'Key assumptions'!$H$118,'Key assumptions'!$H$119)*Inputs!G72)</f>
        <v>0</v>
      </c>
      <c r="H72" s="231">
        <f>Inputs!H72</f>
        <v>0</v>
      </c>
      <c r="I72" s="231">
        <f>Inputs!I72</f>
        <v>0</v>
      </c>
      <c r="J72" s="231">
        <f>Inputs!J72</f>
        <v>0</v>
      </c>
      <c r="K72" s="231">
        <f>Inputs!K72</f>
        <v>0</v>
      </c>
      <c r="L72" s="231">
        <f>Inputs!L72</f>
        <v>0</v>
      </c>
      <c r="M72" s="231">
        <f>Inputs!M72</f>
        <v>0</v>
      </c>
      <c r="N72" s="231">
        <f>Inputs!N72</f>
        <v>0</v>
      </c>
      <c r="O72" s="231">
        <f>Inputs!O72</f>
        <v>0</v>
      </c>
      <c r="P72" s="231">
        <f>Inputs!P72</f>
        <v>0</v>
      </c>
      <c r="Q72" s="231">
        <f>Inputs!Q72</f>
        <v>0</v>
      </c>
      <c r="R72" s="231">
        <f>Inputs!R72</f>
        <v>0</v>
      </c>
      <c r="S72" s="231">
        <f>Inputs!S72</f>
        <v>0</v>
      </c>
      <c r="T72" s="231">
        <f>Inputs!T72</f>
        <v>0</v>
      </c>
      <c r="U72" s="231">
        <f>Inputs!U72</f>
        <v>0</v>
      </c>
      <c r="V72" s="231">
        <f>Inputs!V72</f>
        <v>0</v>
      </c>
      <c r="W72" s="231">
        <f>Inputs!W72</f>
        <v>0</v>
      </c>
      <c r="X72" s="231">
        <f>Inputs!X72</f>
        <v>0</v>
      </c>
      <c r="Y72" s="231">
        <f>Inputs!Y72</f>
        <v>0</v>
      </c>
      <c r="Z72" s="231">
        <f>Inputs!Z72</f>
        <v>0</v>
      </c>
      <c r="AA72" s="231">
        <f>Inputs!AA72</f>
        <v>0</v>
      </c>
      <c r="AB72" s="231">
        <f>Inputs!AB72</f>
        <v>0</v>
      </c>
      <c r="AC72" s="231">
        <f>Inputs!AC72</f>
        <v>0</v>
      </c>
      <c r="AD72" s="231">
        <f>Inputs!AD72</f>
        <v>0</v>
      </c>
      <c r="AE72" s="231">
        <f>Inputs!AE72</f>
        <v>0</v>
      </c>
      <c r="AF72" s="231">
        <f>Inputs!AF72</f>
        <v>0</v>
      </c>
      <c r="AG72" s="231">
        <f>Inputs!AG72</f>
        <v>0</v>
      </c>
      <c r="AH72" s="231">
        <f>Inputs!AH72</f>
        <v>0</v>
      </c>
      <c r="AI72" s="231">
        <f>Inputs!AI72</f>
        <v>0</v>
      </c>
      <c r="AJ72" s="231">
        <f>Inputs!AJ72</f>
        <v>0</v>
      </c>
      <c r="AK72" s="231">
        <f>Inputs!AK72</f>
        <v>0</v>
      </c>
      <c r="AL72" s="231">
        <f>Inputs!AL72</f>
        <v>0</v>
      </c>
      <c r="AM72" s="231">
        <f>Inputs!AM72</f>
        <v>0</v>
      </c>
      <c r="AN72" s="231">
        <f>Inputs!AN72</f>
        <v>0</v>
      </c>
      <c r="AO72" s="231">
        <f>Inputs!AO72</f>
        <v>0</v>
      </c>
      <c r="AP72" s="231">
        <f>Inputs!AP72</f>
        <v>0</v>
      </c>
      <c r="AQ72" s="231">
        <f>Inputs!AQ72</f>
        <v>0</v>
      </c>
      <c r="AR72" s="231">
        <f>Inputs!AR72</f>
        <v>0</v>
      </c>
      <c r="AS72" s="231">
        <f>Inputs!AS72</f>
        <v>0</v>
      </c>
      <c r="AT72" s="231">
        <f>Inputs!AT72</f>
        <v>0</v>
      </c>
      <c r="AU72" s="231">
        <f>Inputs!AU72</f>
        <v>0</v>
      </c>
      <c r="AV72" s="231">
        <f>Inputs!AV72</f>
        <v>0</v>
      </c>
      <c r="AW72" s="231">
        <f>Inputs!AW72</f>
        <v>0</v>
      </c>
      <c r="AX72" s="231">
        <f>Inputs!AX72</f>
        <v>0</v>
      </c>
      <c r="AY72" s="231">
        <f>Inputs!AY72</f>
        <v>0</v>
      </c>
      <c r="AZ72" s="231">
        <f>Inputs!AZ72</f>
        <v>0</v>
      </c>
      <c r="BA72" s="231">
        <f>Inputs!BA72</f>
        <v>0</v>
      </c>
      <c r="BB72" s="231">
        <f>Inputs!BB72</f>
        <v>0</v>
      </c>
      <c r="BC72" s="231">
        <f>Inputs!BC72</f>
        <v>0</v>
      </c>
      <c r="BD72" s="231">
        <f>Inputs!BD72</f>
        <v>0</v>
      </c>
      <c r="BE72" s="231">
        <f>Inputs!BE72</f>
        <v>0</v>
      </c>
      <c r="BF72" s="231">
        <f>Inputs!BF72</f>
        <v>0</v>
      </c>
      <c r="BG72" s="231">
        <f>Inputs!BG72</f>
        <v>0</v>
      </c>
      <c r="BH72" s="231">
        <f>Inputs!BH72</f>
        <v>0</v>
      </c>
      <c r="BI72" s="231">
        <f>Inputs!BI72</f>
        <v>0</v>
      </c>
      <c r="BJ72" s="231">
        <f>Inputs!BJ72</f>
        <v>0</v>
      </c>
      <c r="BK72" s="231">
        <f>Inputs!BK72</f>
        <v>0</v>
      </c>
      <c r="BL72" s="231">
        <f>Inputs!BL72</f>
        <v>0</v>
      </c>
      <c r="BM72" s="231">
        <f>Inputs!BM72</f>
        <v>0</v>
      </c>
      <c r="BN72" s="231">
        <f>Inputs!BN72</f>
        <v>0</v>
      </c>
      <c r="BO72" s="231">
        <f>Inputs!BO72</f>
        <v>0</v>
      </c>
      <c r="BP72" s="231">
        <f>Inputs!BP72</f>
        <v>0</v>
      </c>
      <c r="BQ72" s="231">
        <f>Inputs!BQ72</f>
        <v>0</v>
      </c>
      <c r="BR72" s="231">
        <f>Inputs!BR72</f>
        <v>0</v>
      </c>
      <c r="BS72" s="231">
        <f>Inputs!BS72</f>
        <v>0</v>
      </c>
      <c r="BT72" s="231">
        <f>Inputs!BT72</f>
        <v>0</v>
      </c>
      <c r="BU72" s="231">
        <f>Inputs!BU72</f>
        <v>0</v>
      </c>
      <c r="BV72" s="231">
        <f>Inputs!BV72</f>
        <v>0</v>
      </c>
      <c r="BW72" s="231">
        <f>Inputs!BW72</f>
        <v>0</v>
      </c>
      <c r="BX72" s="231">
        <f>Inputs!BX72</f>
        <v>0</v>
      </c>
      <c r="BY72" s="231">
        <f>Inputs!BY72</f>
        <v>0</v>
      </c>
      <c r="BZ72" s="231">
        <f>Inputs!BZ72</f>
        <v>0</v>
      </c>
      <c r="CA72" s="231">
        <f>Inputs!CA72</f>
        <v>0</v>
      </c>
      <c r="CB72" s="231">
        <f>Inputs!CB72</f>
        <v>0</v>
      </c>
      <c r="CC72" s="231">
        <f>Inputs!CC72</f>
        <v>0</v>
      </c>
      <c r="CD72" s="231">
        <f>Inputs!CD72</f>
        <v>0</v>
      </c>
      <c r="CE72" s="231">
        <f>Inputs!CE72</f>
        <v>0</v>
      </c>
      <c r="CF72" s="231">
        <f>Inputs!CF72</f>
        <v>0</v>
      </c>
      <c r="CG72" s="231">
        <f>Inputs!CG72</f>
        <v>0</v>
      </c>
      <c r="CH72" s="231">
        <f>Inputs!CH72</f>
        <v>0</v>
      </c>
      <c r="CI72" s="231">
        <f>Inputs!CI72</f>
        <v>0</v>
      </c>
      <c r="CJ72" s="231">
        <f>Inputs!CJ72</f>
        <v>0</v>
      </c>
      <c r="CK72" s="231">
        <f>Inputs!CK72</f>
        <v>0</v>
      </c>
      <c r="CL72" s="231">
        <f>Inputs!CL72</f>
        <v>0</v>
      </c>
      <c r="CM72" s="231">
        <f>Inputs!CM72</f>
        <v>0</v>
      </c>
      <c r="CN72" s="231">
        <f>Inputs!CN72</f>
        <v>0</v>
      </c>
      <c r="CO72" s="231">
        <f>Inputs!CO72</f>
        <v>0</v>
      </c>
      <c r="CP72" s="231">
        <f>Inputs!CP72</f>
        <v>0</v>
      </c>
      <c r="CQ72" s="231">
        <f>Inputs!CQ72</f>
        <v>0</v>
      </c>
      <c r="CR72" s="231">
        <f>Inputs!CR72</f>
        <v>0</v>
      </c>
      <c r="CS72" s="231">
        <f>Inputs!CS72</f>
        <v>0</v>
      </c>
      <c r="CT72" s="231">
        <f>Inputs!CT72</f>
        <v>0</v>
      </c>
      <c r="CU72" s="231">
        <f>Inputs!CU72</f>
        <v>0</v>
      </c>
      <c r="CV72" s="231">
        <f>Inputs!CV72</f>
        <v>0</v>
      </c>
      <c r="CW72" s="231">
        <f>Inputs!CW72</f>
        <v>0</v>
      </c>
      <c r="CX72" s="231">
        <f>Inputs!CX72</f>
        <v>0</v>
      </c>
      <c r="CY72" s="231">
        <f>Inputs!CY72</f>
        <v>0</v>
      </c>
      <c r="DA72" s="232">
        <f>IF(OR($C72="Non-Labour",$C72="Labour-related"),IF(Inputs!$GT72=$F$1,Inputs!DA72,$F72*N(H72)),$F72*N(H72)*avg_hrs)</f>
        <v>0</v>
      </c>
      <c r="DB72" s="232">
        <f>IF(OR($C72="Non-Labour",$C72="Labour-related"),IF(Inputs!$GT72=$F$1,Inputs!DB72,$F72*N(I72)),$F72*N(I72)*avg_hrs)</f>
        <v>0</v>
      </c>
      <c r="DC72" s="232">
        <f>IF(OR($C72="Non-Labour",$C72="Labour-related"),IF(Inputs!$GT72=$F$1,Inputs!DC72,$F72*N(J72)),$F72*N(J72)*avg_hrs)</f>
        <v>0</v>
      </c>
      <c r="DD72" s="232">
        <f>IF(OR($C72="Non-Labour",$C72="Labour-related"),IF(Inputs!$GT72=$F$1,Inputs!DD72,$F72*N(K72)),$F72*N(K72)*avg_hrs)</f>
        <v>0</v>
      </c>
      <c r="DE72" s="232">
        <f>IF(OR($C72="Non-Labour",$C72="Labour-related"),IF(Inputs!$GT72=$F$1,Inputs!DE72,$F72*N(L72)),$F72*N(L72)*avg_hrs)</f>
        <v>0</v>
      </c>
      <c r="DF72" s="232">
        <f>IF(OR($C72="Non-Labour",$C72="Labour-related"),IF(Inputs!$GT72=$F$1,Inputs!DF72,$F72*N(M72)),$F72*N(M72)*avg_hrs)</f>
        <v>0</v>
      </c>
      <c r="DG72" s="232">
        <f>IF(OR($C72="Non-Labour",$C72="Labour-related"),IF(Inputs!$GT72=$F$1,Inputs!DG72,$F72*N(N72)),$F72*N(N72)*avg_hrs)</f>
        <v>0</v>
      </c>
      <c r="DH72" s="232">
        <f>IF(OR($C72="Non-Labour",$C72="Labour-related"),IF(Inputs!$GT72=$F$1,Inputs!DH72,$F72*N(O72)),$F72*N(O72)*avg_hrs)</f>
        <v>0</v>
      </c>
      <c r="DI72" s="232">
        <f>IF(OR($C72="Non-Labour",$C72="Labour-related"),IF(Inputs!$GT72=$F$1,Inputs!DI72,$F72*N(P72)),$F72*N(P72)*avg_hrs)</f>
        <v>0</v>
      </c>
      <c r="DJ72" s="232">
        <f>IF(OR($C72="Non-Labour",$C72="Labour-related"),IF(Inputs!$GT72=$F$1,Inputs!DJ72,$F72*N(Q72)),$F72*N(Q72)*avg_hrs)</f>
        <v>0</v>
      </c>
      <c r="DK72" s="232">
        <f>IF(OR($C72="Non-Labour",$C72="Labour-related"),IF(Inputs!$GT72=$F$1,Inputs!DK72,$F72*N(R72)),$F72*N(R72)*avg_hrs)</f>
        <v>0</v>
      </c>
      <c r="DL72" s="232">
        <f>IF(OR($C72="Non-Labour",$C72="Labour-related"),IF(Inputs!$GT72=$F$1,Inputs!DL72,$F72*N(S72)),$F72*N(S72)*avg_hrs)</f>
        <v>0</v>
      </c>
      <c r="DM72" s="232">
        <f>IF(OR($C72="Non-Labour",$C72="Labour-related"),IF(Inputs!$GT72=$F$1,Inputs!DM72,$F72*N(T72)),$F72*N(T72)*avg_hrs)</f>
        <v>0</v>
      </c>
      <c r="DN72" s="232">
        <f>IF(OR($C72="Non-Labour",$C72="Labour-related"),IF(Inputs!$GT72=$F$1,Inputs!DN72,$F72*N(U72)),$F72*N(U72)*avg_hrs)</f>
        <v>0</v>
      </c>
      <c r="DO72" s="232">
        <f>IF(OR($C72="Non-Labour",$C72="Labour-related"),IF(Inputs!$GT72=$F$1,Inputs!DO72,$F72*N(V72)),$F72*N(V72)*avg_hrs)</f>
        <v>0</v>
      </c>
      <c r="DP72" s="232">
        <f>IF(OR($C72="Non-Labour",$C72="Labour-related"),IF(Inputs!$GT72=$F$1,Inputs!DP72,$F72*N(W72)),$F72*N(W72)*avg_hrs)</f>
        <v>0</v>
      </c>
      <c r="DQ72" s="232">
        <f>IF(OR($C72="Non-Labour",$C72="Labour-related"),IF(Inputs!$GT72=$F$1,Inputs!DQ72,$F72*N(X72)),$F72*N(X72)*avg_hrs)</f>
        <v>0</v>
      </c>
      <c r="DR72" s="232">
        <f>IF(OR($C72="Non-Labour",$C72="Labour-related"),IF(Inputs!$GT72=$F$1,Inputs!DR72,$F72*N(Y72)),$F72*N(Y72)*avg_hrs)</f>
        <v>0</v>
      </c>
      <c r="DS72" s="232">
        <f>IF(OR($C72="Non-Labour",$C72="Labour-related"),IF(Inputs!$GT72=$F$1,Inputs!DS72,$F72*N(Z72)),$F72*N(Z72)*avg_hrs)</f>
        <v>0</v>
      </c>
      <c r="DT72" s="232">
        <f>IF(OR($C72="Non-Labour",$C72="Labour-related"),IF(Inputs!$GT72=$F$1,Inputs!DT72,$F72*N(AA72)),$F72*N(AA72)*avg_hrs)</f>
        <v>0</v>
      </c>
      <c r="DU72" s="232">
        <f>IF(OR($C72="Non-Labour",$C72="Labour-related"),IF(Inputs!$GT72=$F$1,Inputs!DU72,$F72*N(AB72)),$F72*N(AB72)*avg_hrs)</f>
        <v>0</v>
      </c>
      <c r="DV72" s="232">
        <f>IF(OR($C72="Non-Labour",$C72="Labour-related"),IF(Inputs!$GT72=$F$1,Inputs!DV72,$F72*N(AC72)),$F72*N(AC72)*avg_hrs)</f>
        <v>0</v>
      </c>
      <c r="DW72" s="232">
        <f>IF(OR($C72="Non-Labour",$C72="Labour-related"),IF(Inputs!$GT72=$F$1,Inputs!DW72,$F72*N(AD72)),$F72*N(AD72)*avg_hrs)</f>
        <v>0</v>
      </c>
      <c r="DX72" s="232">
        <f>IF(OR($C72="Non-Labour",$C72="Labour-related"),IF(Inputs!$GT72=$F$1,Inputs!DX72,$F72*N(AE72)),$F72*N(AE72)*avg_hrs)</f>
        <v>0</v>
      </c>
      <c r="DY72" s="232">
        <f>IF(OR($C72="Non-Labour",$C72="Labour-related"),IF(Inputs!$GT72=$F$1,Inputs!DY72,$F72*N(AF72)),$F72*N(AF72)*avg_hrs)</f>
        <v>0</v>
      </c>
      <c r="DZ72" s="232">
        <f>IF(OR($C72="Non-Labour",$C72="Labour-related"),IF(Inputs!$GT72=$F$1,Inputs!DZ72,$F72*N(AG72)),$F72*N(AG72)*avg_hrs)</f>
        <v>0</v>
      </c>
      <c r="EA72" s="232">
        <f>IF(OR($C72="Non-Labour",$C72="Labour-related"),IF(Inputs!$GT72=$F$1,Inputs!EA72,$F72*N(AH72)),$F72*N(AH72)*avg_hrs)</f>
        <v>0</v>
      </c>
      <c r="EB72" s="232">
        <f>IF(OR($C72="Non-Labour",$C72="Labour-related"),IF(Inputs!$GT72=$F$1,Inputs!EB72,$F72*N(AI72)),$F72*N(AI72)*avg_hrs)</f>
        <v>0</v>
      </c>
      <c r="EC72" s="232">
        <f>IF(OR($C72="Non-Labour",$C72="Labour-related"),IF(Inputs!$GT72=$F$1,Inputs!EC72,$F72*N(AJ72)),$F72*N(AJ72)*avg_hrs)</f>
        <v>0</v>
      </c>
      <c r="ED72" s="232">
        <f>IF(OR($C72="Non-Labour",$C72="Labour-related"),IF(Inputs!$GT72=$F$1,Inputs!ED72,$F72*N(AK72)),$F72*N(AK72)*avg_hrs)</f>
        <v>0</v>
      </c>
      <c r="EE72" s="232">
        <f>IF(OR($C72="Non-Labour",$C72="Labour-related"),IF(Inputs!$GT72=$F$1,Inputs!EE72,$F72*N(AL72)),$F72*N(AL72)*avg_hrs)</f>
        <v>0</v>
      </c>
      <c r="EF72" s="232">
        <f>IF(OR($C72="Non-Labour",$C72="Labour-related"),IF(Inputs!$GT72=$F$1,Inputs!EF72,$F72*N(AM72)),$F72*N(AM72)*avg_hrs)</f>
        <v>0</v>
      </c>
      <c r="EG72" s="232">
        <f>IF(OR($C72="Non-Labour",$C72="Labour-related"),IF(Inputs!$GT72=$F$1,Inputs!EG72,$F72*N(AN72)),$F72*N(AN72)*avg_hrs)</f>
        <v>0</v>
      </c>
      <c r="EH72" s="232">
        <f>IF(OR($C72="Non-Labour",$C72="Labour-related"),IF(Inputs!$GT72=$F$1,Inputs!EH72,$F72*N(AO72)),$F72*N(AO72)*avg_hrs)</f>
        <v>0</v>
      </c>
      <c r="EI72" s="232">
        <f>IF(OR($C72="Non-Labour",$C72="Labour-related"),IF(Inputs!$GT72=$F$1,Inputs!EI72,$F72*N(AP72)),$F72*N(AP72)*avg_hrs)</f>
        <v>0</v>
      </c>
      <c r="EJ72" s="232">
        <f>IF(OR($C72="Non-Labour",$C72="Labour-related"),IF(Inputs!$GT72=$F$1,Inputs!EJ72,$F72*N(AQ72)),$F72*N(AQ72)*avg_hrs)</f>
        <v>0</v>
      </c>
      <c r="EK72" s="232">
        <f>IF(OR($C72="Non-Labour",$C72="Labour-related"),IF(Inputs!$GT72=$F$1,Inputs!EK72,$F72*N(AR72)),$F72*N(AR72)*avg_hrs)</f>
        <v>0</v>
      </c>
      <c r="EL72" s="232">
        <f>IF(OR($C72="Non-Labour",$C72="Labour-related"),IF(Inputs!$GT72=$F$1,Inputs!EL72,$F72*N(AS72)),$F72*N(AS72)*avg_hrs)</f>
        <v>0</v>
      </c>
      <c r="EM72" s="232">
        <f>IF(OR($C72="Non-Labour",$C72="Labour-related"),IF(Inputs!$GT72=$F$1,Inputs!EM72,$F72*N(AT72)),$F72*N(AT72)*avg_hrs)</f>
        <v>0</v>
      </c>
      <c r="EN72" s="232">
        <f>IF(OR($C72="Non-Labour",$C72="Labour-related"),IF(Inputs!$GT72=$F$1,Inputs!EN72,$F72*N(AU72)),$F72*N(AU72)*avg_hrs)</f>
        <v>0</v>
      </c>
      <c r="EO72" s="232">
        <f>IF(OR($C72="Non-Labour",$C72="Labour-related"),IF(Inputs!$GT72=$F$1,Inputs!EO72,$F72*N(AV72)),$F72*N(AV72)*avg_hrs)</f>
        <v>0</v>
      </c>
      <c r="EP72" s="232">
        <f>IF(OR($C72="Non-Labour",$C72="Labour-related"),IF(Inputs!$GT72=$F$1,Inputs!EP72,$F72*N(AW72)),$F72*N(AW72)*avg_hrs)</f>
        <v>0</v>
      </c>
      <c r="EQ72" s="232">
        <f>IF(OR($C72="Non-Labour",$C72="Labour-related"),IF(Inputs!$GT72=$F$1,Inputs!EQ72,$F72*N(AX72)),$F72*N(AX72)*avg_hrs)</f>
        <v>0</v>
      </c>
      <c r="ER72" s="232">
        <f>IF(OR($C72="Non-Labour",$C72="Labour-related"),IF(Inputs!$GT72=$F$1,Inputs!ER72,$F72*N(AY72)),$F72*N(AY72)*avg_hrs)</f>
        <v>0</v>
      </c>
      <c r="ES72" s="232">
        <f>IF(OR($C72="Non-Labour",$C72="Labour-related"),IF(Inputs!$GT72=$F$1,Inputs!ES72,$F72*N(AZ72)),$F72*N(AZ72)*avg_hrs)</f>
        <v>0</v>
      </c>
      <c r="ET72" s="232">
        <f>IF(OR($C72="Non-Labour",$C72="Labour-related"),IF(Inputs!$GT72=$F$1,Inputs!ET72,$F72*N(BA72)),$F72*N(BA72)*avg_hrs)</f>
        <v>0</v>
      </c>
      <c r="EU72" s="232">
        <f>IF(OR($C72="Non-Labour",$C72="Labour-related"),IF(Inputs!$GT72=$F$1,Inputs!EU72,$F72*N(BB72)),$F72*N(BB72)*avg_hrs)</f>
        <v>0</v>
      </c>
      <c r="EV72" s="232">
        <f>IF(OR($C72="Non-Labour",$C72="Labour-related"),IF(Inputs!$GT72=$F$1,Inputs!EV72,$F72*N(BC72)),$F72*N(BC72)*avg_hrs)</f>
        <v>0</v>
      </c>
      <c r="EW72" s="232">
        <f>IF(OR($C72="Non-Labour",$C72="Labour-related"),IF(Inputs!$GT72=$F$1,Inputs!EW72,$F72*N(BD72)),$F72*N(BD72)*avg_hrs)</f>
        <v>0</v>
      </c>
      <c r="EX72" s="232">
        <f>IF(OR($C72="Non-Labour",$C72="Labour-related"),IF(Inputs!$GT72=$F$1,Inputs!EX72,$F72*N(BE72)),$F72*N(BE72)*avg_hrs)</f>
        <v>0</v>
      </c>
      <c r="EY72" s="232">
        <f>IF(OR($C72="Non-Labour",$C72="Labour-related"),IF(Inputs!$GT72=$F$1,Inputs!EY72,$F72*N(BF72)),$F72*N(BF72)*avg_hrs)</f>
        <v>0</v>
      </c>
      <c r="EZ72" s="232">
        <f>IF(OR($C72="Non-Labour",$C72="Labour-related"),IF(Inputs!$GT72=$F$1,Inputs!EZ72,$F72*N(BG72)),$F72*N(BG72)*avg_hrs)</f>
        <v>0</v>
      </c>
      <c r="FA72" s="232">
        <f>IF(OR($C72="Non-Labour",$C72="Labour-related"),IF(Inputs!$GT72=$F$1,Inputs!FA72,$F72*N(BH72)),$F72*N(BH72)*avg_hrs)</f>
        <v>0</v>
      </c>
      <c r="FB72" s="232">
        <f>IF(OR($C72="Non-Labour",$C72="Labour-related"),IF(Inputs!$GT72=$F$1,Inputs!FB72,$F72*N(BI72)),$F72*N(BI72)*avg_hrs)</f>
        <v>0</v>
      </c>
      <c r="FC72" s="232">
        <f>IF(OR($C72="Non-Labour",$C72="Labour-related"),IF(Inputs!$GT72=$F$1,Inputs!FC72,$F72*N(BJ72)),$F72*N(BJ72)*avg_hrs)</f>
        <v>0</v>
      </c>
      <c r="FD72" s="232">
        <f>IF(OR($C72="Non-Labour",$C72="Labour-related"),IF(Inputs!$GT72=$F$1,Inputs!FD72,$F72*N(BK72)),$F72*N(BK72)*avg_hrs)</f>
        <v>0</v>
      </c>
      <c r="FE72" s="232">
        <f>IF(OR($C72="Non-Labour",$C72="Labour-related"),IF(Inputs!$GT72=$F$1,Inputs!FE72,$F72*N(BL72)),$F72*N(BL72)*avg_hrs)</f>
        <v>0</v>
      </c>
      <c r="FF72" s="232">
        <f>IF(OR($C72="Non-Labour",$C72="Labour-related"),IF(Inputs!$GT72=$F$1,Inputs!FF72,$F72*N(BM72)),$F72*N(BM72)*avg_hrs)</f>
        <v>0</v>
      </c>
      <c r="FG72" s="232">
        <f>IF(OR($C72="Non-Labour",$C72="Labour-related"),IF(Inputs!$GT72=$F$1,Inputs!FG72,$F72*N(BN72)),$F72*N(BN72)*avg_hrs)</f>
        <v>0</v>
      </c>
      <c r="FH72" s="232">
        <f>IF(OR($C72="Non-Labour",$C72="Labour-related"),IF(Inputs!$GT72=$F$1,Inputs!FH72,$F72*N(BO72)),$F72*N(BO72)*avg_hrs)</f>
        <v>0</v>
      </c>
      <c r="FI72" s="232">
        <f>IF(OR($C72="Non-Labour",$C72="Labour-related"),IF(Inputs!$GT72=$F$1,Inputs!FI72,$F72*N(BP72)),$F72*N(BP72)*avg_hrs)</f>
        <v>0</v>
      </c>
      <c r="FJ72" s="232">
        <f>IF(OR($C72="Non-Labour",$C72="Labour-related"),IF(Inputs!$GT72=$F$1,Inputs!FJ72,$F72*N(BQ72)),$F72*N(BQ72)*avg_hrs)</f>
        <v>0</v>
      </c>
      <c r="FK72" s="232">
        <f>IF(OR($C72="Non-Labour",$C72="Labour-related"),IF(Inputs!$GT72=$F$1,Inputs!FK72,$F72*N(BR72)),$F72*N(BR72)*avg_hrs)</f>
        <v>0</v>
      </c>
      <c r="FL72" s="232">
        <f>IF(OR($C72="Non-Labour",$C72="Labour-related"),IF(Inputs!$GT72=$F$1,Inputs!FL72,$F72*N(BS72)),$F72*N(BS72)*avg_hrs)</f>
        <v>0</v>
      </c>
      <c r="FM72" s="232">
        <f>IF(OR($C72="Non-Labour",$C72="Labour-related"),IF(Inputs!$GT72=$F$1,Inputs!FM72,$F72*N(BT72)),$F72*N(BT72)*avg_hrs)</f>
        <v>0</v>
      </c>
      <c r="FN72" s="232">
        <f>IF(OR($C72="Non-Labour",$C72="Labour-related"),IF(Inputs!$GT72=$F$1,Inputs!FN72,$F72*N(BU72)),$F72*N(BU72)*avg_hrs)</f>
        <v>0</v>
      </c>
      <c r="FO72" s="232">
        <f>IF(OR($C72="Non-Labour",$C72="Labour-related"),IF(Inputs!$GT72=$F$1,Inputs!FO72,$F72*N(BV72)),$F72*N(BV72)*avg_hrs)</f>
        <v>0</v>
      </c>
      <c r="FP72" s="232">
        <f>IF(OR($C72="Non-Labour",$C72="Labour-related"),IF(Inputs!$GT72=$F$1,Inputs!FP72,$F72*N(BW72)),$F72*N(BW72)*avg_hrs)</f>
        <v>0</v>
      </c>
      <c r="FQ72" s="232">
        <f>IF(OR($C72="Non-Labour",$C72="Labour-related"),IF(Inputs!$GT72=$F$1,Inputs!FQ72,$F72*N(BX72)),$F72*N(BX72)*avg_hrs)</f>
        <v>0</v>
      </c>
      <c r="FR72" s="232">
        <f>IF(OR($C72="Non-Labour",$C72="Labour-related"),IF(Inputs!$GT72=$F$1,Inputs!FR72,$F72*N(BY72)),$F72*N(BY72)*avg_hrs)</f>
        <v>0</v>
      </c>
      <c r="FS72" s="232">
        <f>IF(OR($C72="Non-Labour",$C72="Labour-related"),IF(Inputs!$GT72=$F$1,Inputs!FS72,$F72*N(BZ72)),$F72*N(BZ72)*avg_hrs)</f>
        <v>0</v>
      </c>
      <c r="FT72" s="232">
        <f>IF(OR($C72="Non-Labour",$C72="Labour-related"),IF(Inputs!$GT72=$F$1,Inputs!FT72,$F72*N(CA72)),$F72*N(CA72)*avg_hrs)</f>
        <v>0</v>
      </c>
      <c r="FU72" s="232">
        <f>IF(OR($C72="Non-Labour",$C72="Labour-related"),IF(Inputs!$GT72=$F$1,Inputs!FU72,$F72*N(CB72)),$F72*N(CB72)*avg_hrs)</f>
        <v>0</v>
      </c>
      <c r="FV72" s="232">
        <f>IF(OR($C72="Non-Labour",$C72="Labour-related"),IF(Inputs!$GT72=$F$1,Inputs!FV72,$F72*N(CC72)),$F72*N(CC72)*avg_hrs)</f>
        <v>0</v>
      </c>
      <c r="FW72" s="232">
        <f>IF(OR($C72="Non-Labour",$C72="Labour-related"),IF(Inputs!$GT72=$F$1,Inputs!FW72,$F72*N(CD72)),$F72*N(CD72)*avg_hrs)</f>
        <v>0</v>
      </c>
      <c r="FX72" s="232">
        <f>IF(OR($C72="Non-Labour",$C72="Labour-related"),IF(Inputs!$GT72=$F$1,Inputs!FX72,$F72*N(CE72)),$F72*N(CE72)*avg_hrs)</f>
        <v>0</v>
      </c>
      <c r="FY72" s="232">
        <f>IF(OR($C72="Non-Labour",$C72="Labour-related"),IF(Inputs!$GT72=$F$1,Inputs!FY72,$F72*N(CF72)),$F72*N(CF72)*avg_hrs)</f>
        <v>0</v>
      </c>
      <c r="FZ72" s="232">
        <f>IF(OR($C72="Non-Labour",$C72="Labour-related"),IF(Inputs!$GT72=$F$1,Inputs!FZ72,$F72*N(CG72)),$F72*N(CG72)*avg_hrs)</f>
        <v>0</v>
      </c>
      <c r="GA72" s="232">
        <f>IF(OR($C72="Non-Labour",$C72="Labour-related"),IF(Inputs!$GT72=$F$1,Inputs!GA72,$F72*N(CH72)),$F72*N(CH72)*avg_hrs)</f>
        <v>0</v>
      </c>
      <c r="GB72" s="232">
        <f>IF(OR($C72="Non-Labour",$C72="Labour-related"),IF(Inputs!$GT72=$F$1,Inputs!GB72,$F72*N(CI72)),$F72*N(CI72)*avg_hrs)</f>
        <v>0</v>
      </c>
      <c r="GC72" s="232">
        <f>IF(OR($C72="Non-Labour",$C72="Labour-related"),IF(Inputs!$GT72=$F$1,Inputs!GC72,$F72*N(CJ72)),$F72*N(CJ72)*avg_hrs)</f>
        <v>0</v>
      </c>
      <c r="GD72" s="232">
        <f>IF(OR($C72="Non-Labour",$C72="Labour-related"),IF(Inputs!$GT72=$F$1,Inputs!GD72,$F72*N(CK72)),$F72*N(CK72)*avg_hrs)</f>
        <v>0</v>
      </c>
      <c r="GE72" s="232">
        <f>IF(OR($C72="Non-Labour",$C72="Labour-related"),IF(Inputs!$GT72=$F$1,Inputs!GE72,$F72*N(CL72)),$F72*N(CL72)*avg_hrs)</f>
        <v>0</v>
      </c>
      <c r="GF72" s="232">
        <f>IF(OR($C72="Non-Labour",$C72="Labour-related"),IF(Inputs!$GT72=$F$1,Inputs!GF72,$F72*N(CM72)),$F72*N(CM72)*avg_hrs)</f>
        <v>0</v>
      </c>
      <c r="GG72" s="232">
        <f>IF(OR($C72="Non-Labour",$C72="Labour-related"),IF(Inputs!$GT72=$F$1,Inputs!GG72,$F72*N(CN72)),$F72*N(CN72)*avg_hrs)</f>
        <v>0</v>
      </c>
      <c r="GH72" s="232">
        <f>IF(OR($C72="Non-Labour",$C72="Labour-related"),IF(Inputs!$GT72=$F$1,Inputs!GH72,$F72*N(CO72)),$F72*N(CO72)*avg_hrs)</f>
        <v>0</v>
      </c>
      <c r="GI72" s="232">
        <f>IF(OR($C72="Non-Labour",$C72="Labour-related"),IF(Inputs!$GT72=$F$1,Inputs!GI72,$F72*N(CP72)),$F72*N(CP72)*avg_hrs)</f>
        <v>0</v>
      </c>
      <c r="GJ72" s="232">
        <f>IF(OR($C72="Non-Labour",$C72="Labour-related"),IF(Inputs!$GT72=$F$1,Inputs!GJ72,$F72*N(CQ72)),$F72*N(CQ72)*avg_hrs)</f>
        <v>0</v>
      </c>
      <c r="GK72" s="232">
        <f>IF(OR($C72="Non-Labour",$C72="Labour-related"),IF(Inputs!$GT72=$F$1,Inputs!GK72,$F72*N(CR72)),$F72*N(CR72)*avg_hrs)</f>
        <v>0</v>
      </c>
      <c r="GL72" s="232">
        <f>IF(OR($C72="Non-Labour",$C72="Labour-related"),IF(Inputs!$GT72=$F$1,Inputs!GL72,$F72*N(CS72)),$F72*N(CS72)*avg_hrs)</f>
        <v>0</v>
      </c>
      <c r="GM72" s="232">
        <f>IF(OR($C72="Non-Labour",$C72="Labour-related"),IF(Inputs!$GT72=$F$1,Inputs!GM72,$F72*N(CT72)),$F72*N(CT72)*avg_hrs)</f>
        <v>0</v>
      </c>
      <c r="GN72" s="232">
        <f>IF(OR($C72="Non-Labour",$C72="Labour-related"),IF(Inputs!$GT72=$F$1,Inputs!GN72,$F72*N(CU72)),$F72*N(CU72)*avg_hrs)</f>
        <v>0</v>
      </c>
      <c r="GO72" s="232">
        <f>IF(OR($C72="Non-Labour",$C72="Labour-related"),IF(Inputs!$GT72=$F$1,Inputs!GO72,$F72*N(CV72)),$F72*N(CV72)*avg_hrs)</f>
        <v>0</v>
      </c>
      <c r="GP72" s="232">
        <f>IF(OR($C72="Non-Labour",$C72="Labour-related"),IF(Inputs!$GT72=$F$1,Inputs!GP72,$F72*N(CW72)),$F72*N(CW72)*avg_hrs)</f>
        <v>0</v>
      </c>
      <c r="GQ72" s="232">
        <f>IF(OR($C72="Non-Labour",$C72="Labour-related"),IF(Inputs!$GT72=$F$1,Inputs!GQ72,$F72*N(CX72)),$F72*N(CX72)*avg_hrs)</f>
        <v>0</v>
      </c>
      <c r="GR72" s="232">
        <f>IF(OR($C72="Non-Labour",$C72="Labour-related"),IF(Inputs!$GT72=$F$1,Inputs!GR72,$F72*N(CY72)),$F72*N(CY72)*avg_hrs)</f>
        <v>0</v>
      </c>
      <c r="GT72" s="120" t="s">
        <v>207</v>
      </c>
      <c r="GU72" s="272"/>
      <c r="GV72" s="272"/>
      <c r="GW72" s="272"/>
      <c r="GX72" s="232">
        <f t="shared" si="12"/>
        <v>0</v>
      </c>
      <c r="GY72" s="232">
        <f t="shared" si="12"/>
        <v>0</v>
      </c>
      <c r="GZ72" s="232">
        <f t="shared" si="12"/>
        <v>0</v>
      </c>
      <c r="HA72" s="232">
        <f t="shared" si="11"/>
        <v>0</v>
      </c>
      <c r="HB72" s="232">
        <f t="shared" si="13"/>
        <v>0</v>
      </c>
      <c r="HC72" s="232">
        <f t="shared" si="13"/>
        <v>0</v>
      </c>
      <c r="HD72" s="232">
        <f t="shared" si="13"/>
        <v>0</v>
      </c>
      <c r="HE72" s="232">
        <f t="shared" si="13"/>
        <v>0</v>
      </c>
      <c r="HF72" s="232">
        <f t="shared" si="15"/>
        <v>0</v>
      </c>
    </row>
    <row r="73" spans="1:214" hidden="1" x14ac:dyDescent="0.2">
      <c r="A73" s="120" t="str">
        <f>Inputs!A73</f>
        <v>Network Operations</v>
      </c>
      <c r="B73" s="120" t="str">
        <f>Inputs!B73</f>
        <v>CPA submission - Internal Labour - Network Operations</v>
      </c>
      <c r="C73" s="120" t="str">
        <f>Inputs!C73</f>
        <v>Internal Labour</v>
      </c>
      <c r="D73" s="120" t="str">
        <f>Inputs!D73</f>
        <v>CPA submission</v>
      </c>
      <c r="E73" s="120" t="str">
        <f>Inputs!E73</f>
        <v>[Spare]</v>
      </c>
      <c r="F73" s="259">
        <f>IF(Inputs!$GT73=$F$1,Inputs!F73,
CHOOSE(MATCH(Inputs!$GT73,'Key assumptions'!$E$117:$E$119,0),'Key assumptions'!$H$117,'Key assumptions'!$H$118,'Key assumptions'!$H$119)*Inputs!F73)</f>
        <v>0</v>
      </c>
      <c r="G73" s="259">
        <f>IF(Inputs!$GT73=$F$1,Inputs!G73,
CHOOSE(MATCH(Inputs!$GT73,'Key assumptions'!$E$117:$E$119,0),'Key assumptions'!$H$117,'Key assumptions'!$H$118,'Key assumptions'!$H$119)*Inputs!G73)</f>
        <v>0</v>
      </c>
      <c r="H73" s="231">
        <f>Inputs!H73</f>
        <v>0</v>
      </c>
      <c r="I73" s="231">
        <f>Inputs!I73</f>
        <v>0</v>
      </c>
      <c r="J73" s="231">
        <f>Inputs!J73</f>
        <v>0</v>
      </c>
      <c r="K73" s="231">
        <f>Inputs!K73</f>
        <v>0</v>
      </c>
      <c r="L73" s="231">
        <f>Inputs!L73</f>
        <v>0</v>
      </c>
      <c r="M73" s="231">
        <f>Inputs!M73</f>
        <v>0</v>
      </c>
      <c r="N73" s="231">
        <f>Inputs!N73</f>
        <v>0</v>
      </c>
      <c r="O73" s="231">
        <f>Inputs!O73</f>
        <v>0</v>
      </c>
      <c r="P73" s="231">
        <f>Inputs!P73</f>
        <v>0</v>
      </c>
      <c r="Q73" s="231">
        <f>Inputs!Q73</f>
        <v>0</v>
      </c>
      <c r="R73" s="231">
        <f>Inputs!R73</f>
        <v>0</v>
      </c>
      <c r="S73" s="231">
        <f>Inputs!S73</f>
        <v>0</v>
      </c>
      <c r="T73" s="231">
        <f>Inputs!T73</f>
        <v>0</v>
      </c>
      <c r="U73" s="231">
        <f>Inputs!U73</f>
        <v>0</v>
      </c>
      <c r="V73" s="231">
        <f>Inputs!V73</f>
        <v>0</v>
      </c>
      <c r="W73" s="231">
        <f>Inputs!W73</f>
        <v>0</v>
      </c>
      <c r="X73" s="231">
        <f>Inputs!X73</f>
        <v>0</v>
      </c>
      <c r="Y73" s="231">
        <f>Inputs!Y73</f>
        <v>0</v>
      </c>
      <c r="Z73" s="231">
        <f>Inputs!Z73</f>
        <v>0</v>
      </c>
      <c r="AA73" s="231">
        <f>Inputs!AA73</f>
        <v>0</v>
      </c>
      <c r="AB73" s="231">
        <f>Inputs!AB73</f>
        <v>0</v>
      </c>
      <c r="AC73" s="231">
        <f>Inputs!AC73</f>
        <v>0</v>
      </c>
      <c r="AD73" s="231">
        <f>Inputs!AD73</f>
        <v>0</v>
      </c>
      <c r="AE73" s="231">
        <f>Inputs!AE73</f>
        <v>0</v>
      </c>
      <c r="AF73" s="231">
        <f>Inputs!AF73</f>
        <v>0</v>
      </c>
      <c r="AG73" s="231">
        <f>Inputs!AG73</f>
        <v>0</v>
      </c>
      <c r="AH73" s="231">
        <f>Inputs!AH73</f>
        <v>0</v>
      </c>
      <c r="AI73" s="231">
        <f>Inputs!AI73</f>
        <v>0</v>
      </c>
      <c r="AJ73" s="231">
        <f>Inputs!AJ73</f>
        <v>0</v>
      </c>
      <c r="AK73" s="231">
        <f>Inputs!AK73</f>
        <v>0</v>
      </c>
      <c r="AL73" s="231">
        <f>Inputs!AL73</f>
        <v>0</v>
      </c>
      <c r="AM73" s="231">
        <f>Inputs!AM73</f>
        <v>0</v>
      </c>
      <c r="AN73" s="231">
        <f>Inputs!AN73</f>
        <v>0</v>
      </c>
      <c r="AO73" s="231">
        <f>Inputs!AO73</f>
        <v>0</v>
      </c>
      <c r="AP73" s="231">
        <f>Inputs!AP73</f>
        <v>0</v>
      </c>
      <c r="AQ73" s="231">
        <f>Inputs!AQ73</f>
        <v>0</v>
      </c>
      <c r="AR73" s="231">
        <f>Inputs!AR73</f>
        <v>0</v>
      </c>
      <c r="AS73" s="231">
        <f>Inputs!AS73</f>
        <v>0</v>
      </c>
      <c r="AT73" s="231">
        <f>Inputs!AT73</f>
        <v>0</v>
      </c>
      <c r="AU73" s="231">
        <f>Inputs!AU73</f>
        <v>0</v>
      </c>
      <c r="AV73" s="231">
        <f>Inputs!AV73</f>
        <v>0</v>
      </c>
      <c r="AW73" s="231">
        <f>Inputs!AW73</f>
        <v>0</v>
      </c>
      <c r="AX73" s="231">
        <f>Inputs!AX73</f>
        <v>0</v>
      </c>
      <c r="AY73" s="231">
        <f>Inputs!AY73</f>
        <v>0</v>
      </c>
      <c r="AZ73" s="231">
        <f>Inputs!AZ73</f>
        <v>0</v>
      </c>
      <c r="BA73" s="231">
        <f>Inputs!BA73</f>
        <v>0</v>
      </c>
      <c r="BB73" s="231">
        <f>Inputs!BB73</f>
        <v>0</v>
      </c>
      <c r="BC73" s="231">
        <f>Inputs!BC73</f>
        <v>0</v>
      </c>
      <c r="BD73" s="231">
        <f>Inputs!BD73</f>
        <v>0</v>
      </c>
      <c r="BE73" s="231">
        <f>Inputs!BE73</f>
        <v>0</v>
      </c>
      <c r="BF73" s="231">
        <f>Inputs!BF73</f>
        <v>0</v>
      </c>
      <c r="BG73" s="231">
        <f>Inputs!BG73</f>
        <v>0</v>
      </c>
      <c r="BH73" s="231">
        <f>Inputs!BH73</f>
        <v>0</v>
      </c>
      <c r="BI73" s="231">
        <f>Inputs!BI73</f>
        <v>0</v>
      </c>
      <c r="BJ73" s="231">
        <f>Inputs!BJ73</f>
        <v>0</v>
      </c>
      <c r="BK73" s="231">
        <f>Inputs!BK73</f>
        <v>0</v>
      </c>
      <c r="BL73" s="231">
        <f>Inputs!BL73</f>
        <v>0</v>
      </c>
      <c r="BM73" s="231">
        <f>Inputs!BM73</f>
        <v>0</v>
      </c>
      <c r="BN73" s="231">
        <f>Inputs!BN73</f>
        <v>0</v>
      </c>
      <c r="BO73" s="231">
        <f>Inputs!BO73</f>
        <v>0</v>
      </c>
      <c r="BP73" s="231">
        <f>Inputs!BP73</f>
        <v>0</v>
      </c>
      <c r="BQ73" s="231">
        <f>Inputs!BQ73</f>
        <v>0</v>
      </c>
      <c r="BR73" s="231">
        <f>Inputs!BR73</f>
        <v>0</v>
      </c>
      <c r="BS73" s="231">
        <f>Inputs!BS73</f>
        <v>0</v>
      </c>
      <c r="BT73" s="231">
        <f>Inputs!BT73</f>
        <v>0</v>
      </c>
      <c r="BU73" s="231">
        <f>Inputs!BU73</f>
        <v>0</v>
      </c>
      <c r="BV73" s="231">
        <f>Inputs!BV73</f>
        <v>0</v>
      </c>
      <c r="BW73" s="231">
        <f>Inputs!BW73</f>
        <v>0</v>
      </c>
      <c r="BX73" s="231">
        <f>Inputs!BX73</f>
        <v>0</v>
      </c>
      <c r="BY73" s="231">
        <f>Inputs!BY73</f>
        <v>0</v>
      </c>
      <c r="BZ73" s="231">
        <f>Inputs!BZ73</f>
        <v>0</v>
      </c>
      <c r="CA73" s="231">
        <f>Inputs!CA73</f>
        <v>0</v>
      </c>
      <c r="CB73" s="231">
        <f>Inputs!CB73</f>
        <v>0</v>
      </c>
      <c r="CC73" s="231">
        <f>Inputs!CC73</f>
        <v>0</v>
      </c>
      <c r="CD73" s="231">
        <f>Inputs!CD73</f>
        <v>0</v>
      </c>
      <c r="CE73" s="231">
        <f>Inputs!CE73</f>
        <v>0</v>
      </c>
      <c r="CF73" s="231">
        <f>Inputs!CF73</f>
        <v>0</v>
      </c>
      <c r="CG73" s="231">
        <f>Inputs!CG73</f>
        <v>0</v>
      </c>
      <c r="CH73" s="231">
        <f>Inputs!CH73</f>
        <v>0</v>
      </c>
      <c r="CI73" s="231">
        <f>Inputs!CI73</f>
        <v>0</v>
      </c>
      <c r="CJ73" s="231">
        <f>Inputs!CJ73</f>
        <v>0</v>
      </c>
      <c r="CK73" s="231">
        <f>Inputs!CK73</f>
        <v>0</v>
      </c>
      <c r="CL73" s="231">
        <f>Inputs!CL73</f>
        <v>0</v>
      </c>
      <c r="CM73" s="231">
        <f>Inputs!CM73</f>
        <v>0</v>
      </c>
      <c r="CN73" s="231">
        <f>Inputs!CN73</f>
        <v>0</v>
      </c>
      <c r="CO73" s="231">
        <f>Inputs!CO73</f>
        <v>0</v>
      </c>
      <c r="CP73" s="231">
        <f>Inputs!CP73</f>
        <v>0</v>
      </c>
      <c r="CQ73" s="231">
        <f>Inputs!CQ73</f>
        <v>0</v>
      </c>
      <c r="CR73" s="231">
        <f>Inputs!CR73</f>
        <v>0</v>
      </c>
      <c r="CS73" s="231">
        <f>Inputs!CS73</f>
        <v>0</v>
      </c>
      <c r="CT73" s="231">
        <f>Inputs!CT73</f>
        <v>0</v>
      </c>
      <c r="CU73" s="231">
        <f>Inputs!CU73</f>
        <v>0</v>
      </c>
      <c r="CV73" s="231">
        <f>Inputs!CV73</f>
        <v>0</v>
      </c>
      <c r="CW73" s="231">
        <f>Inputs!CW73</f>
        <v>0</v>
      </c>
      <c r="CX73" s="231">
        <f>Inputs!CX73</f>
        <v>0</v>
      </c>
      <c r="CY73" s="231">
        <f>Inputs!CY73</f>
        <v>0</v>
      </c>
      <c r="DA73" s="232">
        <f>IF(OR($C73="Non-Labour",$C73="Labour-related"),IF(Inputs!$GT73=$F$1,Inputs!DA73,$F73*N(H73)),$F73*N(H73)*avg_hrs)</f>
        <v>0</v>
      </c>
      <c r="DB73" s="232">
        <f>IF(OR($C73="Non-Labour",$C73="Labour-related"),IF(Inputs!$GT73=$F$1,Inputs!DB73,$F73*N(I73)),$F73*N(I73)*avg_hrs)</f>
        <v>0</v>
      </c>
      <c r="DC73" s="232">
        <f>IF(OR($C73="Non-Labour",$C73="Labour-related"),IF(Inputs!$GT73=$F$1,Inputs!DC73,$F73*N(J73)),$F73*N(J73)*avg_hrs)</f>
        <v>0</v>
      </c>
      <c r="DD73" s="232">
        <f>IF(OR($C73="Non-Labour",$C73="Labour-related"),IF(Inputs!$GT73=$F$1,Inputs!DD73,$F73*N(K73)),$F73*N(K73)*avg_hrs)</f>
        <v>0</v>
      </c>
      <c r="DE73" s="232">
        <f>IF(OR($C73="Non-Labour",$C73="Labour-related"),IF(Inputs!$GT73=$F$1,Inputs!DE73,$F73*N(L73)),$F73*N(L73)*avg_hrs)</f>
        <v>0</v>
      </c>
      <c r="DF73" s="232">
        <f>IF(OR($C73="Non-Labour",$C73="Labour-related"),IF(Inputs!$GT73=$F$1,Inputs!DF73,$F73*N(M73)),$F73*N(M73)*avg_hrs)</f>
        <v>0</v>
      </c>
      <c r="DG73" s="232">
        <f>IF(OR($C73="Non-Labour",$C73="Labour-related"),IF(Inputs!$GT73=$F$1,Inputs!DG73,$F73*N(N73)),$F73*N(N73)*avg_hrs)</f>
        <v>0</v>
      </c>
      <c r="DH73" s="232">
        <f>IF(OR($C73="Non-Labour",$C73="Labour-related"),IF(Inputs!$GT73=$F$1,Inputs!DH73,$F73*N(O73)),$F73*N(O73)*avg_hrs)</f>
        <v>0</v>
      </c>
      <c r="DI73" s="232">
        <f>IF(OR($C73="Non-Labour",$C73="Labour-related"),IF(Inputs!$GT73=$F$1,Inputs!DI73,$F73*N(P73)),$F73*N(P73)*avg_hrs)</f>
        <v>0</v>
      </c>
      <c r="DJ73" s="232">
        <f>IF(OR($C73="Non-Labour",$C73="Labour-related"),IF(Inputs!$GT73=$F$1,Inputs!DJ73,$F73*N(Q73)),$F73*N(Q73)*avg_hrs)</f>
        <v>0</v>
      </c>
      <c r="DK73" s="232">
        <f>IF(OR($C73="Non-Labour",$C73="Labour-related"),IF(Inputs!$GT73=$F$1,Inputs!DK73,$F73*N(R73)),$F73*N(R73)*avg_hrs)</f>
        <v>0</v>
      </c>
      <c r="DL73" s="232">
        <f>IF(OR($C73="Non-Labour",$C73="Labour-related"),IF(Inputs!$GT73=$F$1,Inputs!DL73,$F73*N(S73)),$F73*N(S73)*avg_hrs)</f>
        <v>0</v>
      </c>
      <c r="DM73" s="232">
        <f>IF(OR($C73="Non-Labour",$C73="Labour-related"),IF(Inputs!$GT73=$F$1,Inputs!DM73,$F73*N(T73)),$F73*N(T73)*avg_hrs)</f>
        <v>0</v>
      </c>
      <c r="DN73" s="232">
        <f>IF(OR($C73="Non-Labour",$C73="Labour-related"),IF(Inputs!$GT73=$F$1,Inputs!DN73,$F73*N(U73)),$F73*N(U73)*avg_hrs)</f>
        <v>0</v>
      </c>
      <c r="DO73" s="232">
        <f>IF(OR($C73="Non-Labour",$C73="Labour-related"),IF(Inputs!$GT73=$F$1,Inputs!DO73,$F73*N(V73)),$F73*N(V73)*avg_hrs)</f>
        <v>0</v>
      </c>
      <c r="DP73" s="232">
        <f>IF(OR($C73="Non-Labour",$C73="Labour-related"),IF(Inputs!$GT73=$F$1,Inputs!DP73,$F73*N(W73)),$F73*N(W73)*avg_hrs)</f>
        <v>0</v>
      </c>
      <c r="DQ73" s="232">
        <f>IF(OR($C73="Non-Labour",$C73="Labour-related"),IF(Inputs!$GT73=$F$1,Inputs!DQ73,$F73*N(X73)),$F73*N(X73)*avg_hrs)</f>
        <v>0</v>
      </c>
      <c r="DR73" s="232">
        <f>IF(OR($C73="Non-Labour",$C73="Labour-related"),IF(Inputs!$GT73=$F$1,Inputs!DR73,$F73*N(Y73)),$F73*N(Y73)*avg_hrs)</f>
        <v>0</v>
      </c>
      <c r="DS73" s="232">
        <f>IF(OR($C73="Non-Labour",$C73="Labour-related"),IF(Inputs!$GT73=$F$1,Inputs!DS73,$F73*N(Z73)),$F73*N(Z73)*avg_hrs)</f>
        <v>0</v>
      </c>
      <c r="DT73" s="232">
        <f>IF(OR($C73="Non-Labour",$C73="Labour-related"),IF(Inputs!$GT73=$F$1,Inputs!DT73,$F73*N(AA73)),$F73*N(AA73)*avg_hrs)</f>
        <v>0</v>
      </c>
      <c r="DU73" s="232">
        <f>IF(OR($C73="Non-Labour",$C73="Labour-related"),IF(Inputs!$GT73=$F$1,Inputs!DU73,$F73*N(AB73)),$F73*N(AB73)*avg_hrs)</f>
        <v>0</v>
      </c>
      <c r="DV73" s="232">
        <f>IF(OR($C73="Non-Labour",$C73="Labour-related"),IF(Inputs!$GT73=$F$1,Inputs!DV73,$F73*N(AC73)),$F73*N(AC73)*avg_hrs)</f>
        <v>0</v>
      </c>
      <c r="DW73" s="232">
        <f>IF(OR($C73="Non-Labour",$C73="Labour-related"),IF(Inputs!$GT73=$F$1,Inputs!DW73,$F73*N(AD73)),$F73*N(AD73)*avg_hrs)</f>
        <v>0</v>
      </c>
      <c r="DX73" s="232">
        <f>IF(OR($C73="Non-Labour",$C73="Labour-related"),IF(Inputs!$GT73=$F$1,Inputs!DX73,$F73*N(AE73)),$F73*N(AE73)*avg_hrs)</f>
        <v>0</v>
      </c>
      <c r="DY73" s="232">
        <f>IF(OR($C73="Non-Labour",$C73="Labour-related"),IF(Inputs!$GT73=$F$1,Inputs!DY73,$F73*N(AF73)),$F73*N(AF73)*avg_hrs)</f>
        <v>0</v>
      </c>
      <c r="DZ73" s="232">
        <f>IF(OR($C73="Non-Labour",$C73="Labour-related"),IF(Inputs!$GT73=$F$1,Inputs!DZ73,$F73*N(AG73)),$F73*N(AG73)*avg_hrs)</f>
        <v>0</v>
      </c>
      <c r="EA73" s="232">
        <f>IF(OR($C73="Non-Labour",$C73="Labour-related"),IF(Inputs!$GT73=$F$1,Inputs!EA73,$F73*N(AH73)),$F73*N(AH73)*avg_hrs)</f>
        <v>0</v>
      </c>
      <c r="EB73" s="232">
        <f>IF(OR($C73="Non-Labour",$C73="Labour-related"),IF(Inputs!$GT73=$F$1,Inputs!EB73,$F73*N(AI73)),$F73*N(AI73)*avg_hrs)</f>
        <v>0</v>
      </c>
      <c r="EC73" s="232">
        <f>IF(OR($C73="Non-Labour",$C73="Labour-related"),IF(Inputs!$GT73=$F$1,Inputs!EC73,$F73*N(AJ73)),$F73*N(AJ73)*avg_hrs)</f>
        <v>0</v>
      </c>
      <c r="ED73" s="232">
        <f>IF(OR($C73="Non-Labour",$C73="Labour-related"),IF(Inputs!$GT73=$F$1,Inputs!ED73,$F73*N(AK73)),$F73*N(AK73)*avg_hrs)</f>
        <v>0</v>
      </c>
      <c r="EE73" s="232">
        <f>IF(OR($C73="Non-Labour",$C73="Labour-related"),IF(Inputs!$GT73=$F$1,Inputs!EE73,$F73*N(AL73)),$F73*N(AL73)*avg_hrs)</f>
        <v>0</v>
      </c>
      <c r="EF73" s="232">
        <f>IF(OR($C73="Non-Labour",$C73="Labour-related"),IF(Inputs!$GT73=$F$1,Inputs!EF73,$F73*N(AM73)),$F73*N(AM73)*avg_hrs)</f>
        <v>0</v>
      </c>
      <c r="EG73" s="232">
        <f>IF(OR($C73="Non-Labour",$C73="Labour-related"),IF(Inputs!$GT73=$F$1,Inputs!EG73,$F73*N(AN73)),$F73*N(AN73)*avg_hrs)</f>
        <v>0</v>
      </c>
      <c r="EH73" s="232">
        <f>IF(OR($C73="Non-Labour",$C73="Labour-related"),IF(Inputs!$GT73=$F$1,Inputs!EH73,$F73*N(AO73)),$F73*N(AO73)*avg_hrs)</f>
        <v>0</v>
      </c>
      <c r="EI73" s="232">
        <f>IF(OR($C73="Non-Labour",$C73="Labour-related"),IF(Inputs!$GT73=$F$1,Inputs!EI73,$F73*N(AP73)),$F73*N(AP73)*avg_hrs)</f>
        <v>0</v>
      </c>
      <c r="EJ73" s="232">
        <f>IF(OR($C73="Non-Labour",$C73="Labour-related"),IF(Inputs!$GT73=$F$1,Inputs!EJ73,$F73*N(AQ73)),$F73*N(AQ73)*avg_hrs)</f>
        <v>0</v>
      </c>
      <c r="EK73" s="232">
        <f>IF(OR($C73="Non-Labour",$C73="Labour-related"),IF(Inputs!$GT73=$F$1,Inputs!EK73,$F73*N(AR73)),$F73*N(AR73)*avg_hrs)</f>
        <v>0</v>
      </c>
      <c r="EL73" s="232">
        <f>IF(OR($C73="Non-Labour",$C73="Labour-related"),IF(Inputs!$GT73=$F$1,Inputs!EL73,$F73*N(AS73)),$F73*N(AS73)*avg_hrs)</f>
        <v>0</v>
      </c>
      <c r="EM73" s="232">
        <f>IF(OR($C73="Non-Labour",$C73="Labour-related"),IF(Inputs!$GT73=$F$1,Inputs!EM73,$F73*N(AT73)),$F73*N(AT73)*avg_hrs)</f>
        <v>0</v>
      </c>
      <c r="EN73" s="232">
        <f>IF(OR($C73="Non-Labour",$C73="Labour-related"),IF(Inputs!$GT73=$F$1,Inputs!EN73,$F73*N(AU73)),$F73*N(AU73)*avg_hrs)</f>
        <v>0</v>
      </c>
      <c r="EO73" s="232">
        <f>IF(OR($C73="Non-Labour",$C73="Labour-related"),IF(Inputs!$GT73=$F$1,Inputs!EO73,$F73*N(AV73)),$F73*N(AV73)*avg_hrs)</f>
        <v>0</v>
      </c>
      <c r="EP73" s="232">
        <f>IF(OR($C73="Non-Labour",$C73="Labour-related"),IF(Inputs!$GT73=$F$1,Inputs!EP73,$F73*N(AW73)),$F73*N(AW73)*avg_hrs)</f>
        <v>0</v>
      </c>
      <c r="EQ73" s="232">
        <f>IF(OR($C73="Non-Labour",$C73="Labour-related"),IF(Inputs!$GT73=$F$1,Inputs!EQ73,$F73*N(AX73)),$F73*N(AX73)*avg_hrs)</f>
        <v>0</v>
      </c>
      <c r="ER73" s="232">
        <f>IF(OR($C73="Non-Labour",$C73="Labour-related"),IF(Inputs!$GT73=$F$1,Inputs!ER73,$F73*N(AY73)),$F73*N(AY73)*avg_hrs)</f>
        <v>0</v>
      </c>
      <c r="ES73" s="232">
        <f>IF(OR($C73="Non-Labour",$C73="Labour-related"),IF(Inputs!$GT73=$F$1,Inputs!ES73,$F73*N(AZ73)),$F73*N(AZ73)*avg_hrs)</f>
        <v>0</v>
      </c>
      <c r="ET73" s="232">
        <f>IF(OR($C73="Non-Labour",$C73="Labour-related"),IF(Inputs!$GT73=$F$1,Inputs!ET73,$F73*N(BA73)),$F73*N(BA73)*avg_hrs)</f>
        <v>0</v>
      </c>
      <c r="EU73" s="232">
        <f>IF(OR($C73="Non-Labour",$C73="Labour-related"),IF(Inputs!$GT73=$F$1,Inputs!EU73,$F73*N(BB73)),$F73*N(BB73)*avg_hrs)</f>
        <v>0</v>
      </c>
      <c r="EV73" s="232">
        <f>IF(OR($C73="Non-Labour",$C73="Labour-related"),IF(Inputs!$GT73=$F$1,Inputs!EV73,$F73*N(BC73)),$F73*N(BC73)*avg_hrs)</f>
        <v>0</v>
      </c>
      <c r="EW73" s="232">
        <f>IF(OR($C73="Non-Labour",$C73="Labour-related"),IF(Inputs!$GT73=$F$1,Inputs!EW73,$F73*N(BD73)),$F73*N(BD73)*avg_hrs)</f>
        <v>0</v>
      </c>
      <c r="EX73" s="232">
        <f>IF(OR($C73="Non-Labour",$C73="Labour-related"),IF(Inputs!$GT73=$F$1,Inputs!EX73,$F73*N(BE73)),$F73*N(BE73)*avg_hrs)</f>
        <v>0</v>
      </c>
      <c r="EY73" s="232">
        <f>IF(OR($C73="Non-Labour",$C73="Labour-related"),IF(Inputs!$GT73=$F$1,Inputs!EY73,$F73*N(BF73)),$F73*N(BF73)*avg_hrs)</f>
        <v>0</v>
      </c>
      <c r="EZ73" s="232">
        <f>IF(OR($C73="Non-Labour",$C73="Labour-related"),IF(Inputs!$GT73=$F$1,Inputs!EZ73,$F73*N(BG73)),$F73*N(BG73)*avg_hrs)</f>
        <v>0</v>
      </c>
      <c r="FA73" s="232">
        <f>IF(OR($C73="Non-Labour",$C73="Labour-related"),IF(Inputs!$GT73=$F$1,Inputs!FA73,$F73*N(BH73)),$F73*N(BH73)*avg_hrs)</f>
        <v>0</v>
      </c>
      <c r="FB73" s="232">
        <f>IF(OR($C73="Non-Labour",$C73="Labour-related"),IF(Inputs!$GT73=$F$1,Inputs!FB73,$F73*N(BI73)),$F73*N(BI73)*avg_hrs)</f>
        <v>0</v>
      </c>
      <c r="FC73" s="232">
        <f>IF(OR($C73="Non-Labour",$C73="Labour-related"),IF(Inputs!$GT73=$F$1,Inputs!FC73,$F73*N(BJ73)),$F73*N(BJ73)*avg_hrs)</f>
        <v>0</v>
      </c>
      <c r="FD73" s="232">
        <f>IF(OR($C73="Non-Labour",$C73="Labour-related"),IF(Inputs!$GT73=$F$1,Inputs!FD73,$F73*N(BK73)),$F73*N(BK73)*avg_hrs)</f>
        <v>0</v>
      </c>
      <c r="FE73" s="232">
        <f>IF(OR($C73="Non-Labour",$C73="Labour-related"),IF(Inputs!$GT73=$F$1,Inputs!FE73,$F73*N(BL73)),$F73*N(BL73)*avg_hrs)</f>
        <v>0</v>
      </c>
      <c r="FF73" s="232">
        <f>IF(OR($C73="Non-Labour",$C73="Labour-related"),IF(Inputs!$GT73=$F$1,Inputs!FF73,$F73*N(BM73)),$F73*N(BM73)*avg_hrs)</f>
        <v>0</v>
      </c>
      <c r="FG73" s="232">
        <f>IF(OR($C73="Non-Labour",$C73="Labour-related"),IF(Inputs!$GT73=$F$1,Inputs!FG73,$F73*N(BN73)),$F73*N(BN73)*avg_hrs)</f>
        <v>0</v>
      </c>
      <c r="FH73" s="232">
        <f>IF(OR($C73="Non-Labour",$C73="Labour-related"),IF(Inputs!$GT73=$F$1,Inputs!FH73,$F73*N(BO73)),$F73*N(BO73)*avg_hrs)</f>
        <v>0</v>
      </c>
      <c r="FI73" s="232">
        <f>IF(OR($C73="Non-Labour",$C73="Labour-related"),IF(Inputs!$GT73=$F$1,Inputs!FI73,$F73*N(BP73)),$F73*N(BP73)*avg_hrs)</f>
        <v>0</v>
      </c>
      <c r="FJ73" s="232">
        <f>IF(OR($C73="Non-Labour",$C73="Labour-related"),IF(Inputs!$GT73=$F$1,Inputs!FJ73,$F73*N(BQ73)),$F73*N(BQ73)*avg_hrs)</f>
        <v>0</v>
      </c>
      <c r="FK73" s="232">
        <f>IF(OR($C73="Non-Labour",$C73="Labour-related"),IF(Inputs!$GT73=$F$1,Inputs!FK73,$F73*N(BR73)),$F73*N(BR73)*avg_hrs)</f>
        <v>0</v>
      </c>
      <c r="FL73" s="232">
        <f>IF(OR($C73="Non-Labour",$C73="Labour-related"),IF(Inputs!$GT73=$F$1,Inputs!FL73,$F73*N(BS73)),$F73*N(BS73)*avg_hrs)</f>
        <v>0</v>
      </c>
      <c r="FM73" s="232">
        <f>IF(OR($C73="Non-Labour",$C73="Labour-related"),IF(Inputs!$GT73=$F$1,Inputs!FM73,$F73*N(BT73)),$F73*N(BT73)*avg_hrs)</f>
        <v>0</v>
      </c>
      <c r="FN73" s="232">
        <f>IF(OR($C73="Non-Labour",$C73="Labour-related"),IF(Inputs!$GT73=$F$1,Inputs!FN73,$F73*N(BU73)),$F73*N(BU73)*avg_hrs)</f>
        <v>0</v>
      </c>
      <c r="FO73" s="232">
        <f>IF(OR($C73="Non-Labour",$C73="Labour-related"),IF(Inputs!$GT73=$F$1,Inputs!FO73,$F73*N(BV73)),$F73*N(BV73)*avg_hrs)</f>
        <v>0</v>
      </c>
      <c r="FP73" s="232">
        <f>IF(OR($C73="Non-Labour",$C73="Labour-related"),IF(Inputs!$GT73=$F$1,Inputs!FP73,$F73*N(BW73)),$F73*N(BW73)*avg_hrs)</f>
        <v>0</v>
      </c>
      <c r="FQ73" s="232">
        <f>IF(OR($C73="Non-Labour",$C73="Labour-related"),IF(Inputs!$GT73=$F$1,Inputs!FQ73,$F73*N(BX73)),$F73*N(BX73)*avg_hrs)</f>
        <v>0</v>
      </c>
      <c r="FR73" s="232">
        <f>IF(OR($C73="Non-Labour",$C73="Labour-related"),IF(Inputs!$GT73=$F$1,Inputs!FR73,$F73*N(BY73)),$F73*N(BY73)*avg_hrs)</f>
        <v>0</v>
      </c>
      <c r="FS73" s="232">
        <f>IF(OR($C73="Non-Labour",$C73="Labour-related"),IF(Inputs!$GT73=$F$1,Inputs!FS73,$F73*N(BZ73)),$F73*N(BZ73)*avg_hrs)</f>
        <v>0</v>
      </c>
      <c r="FT73" s="232">
        <f>IF(OR($C73="Non-Labour",$C73="Labour-related"),IF(Inputs!$GT73=$F$1,Inputs!FT73,$F73*N(CA73)),$F73*N(CA73)*avg_hrs)</f>
        <v>0</v>
      </c>
      <c r="FU73" s="232">
        <f>IF(OR($C73="Non-Labour",$C73="Labour-related"),IF(Inputs!$GT73=$F$1,Inputs!FU73,$F73*N(CB73)),$F73*N(CB73)*avg_hrs)</f>
        <v>0</v>
      </c>
      <c r="FV73" s="232">
        <f>IF(OR($C73="Non-Labour",$C73="Labour-related"),IF(Inputs!$GT73=$F$1,Inputs!FV73,$F73*N(CC73)),$F73*N(CC73)*avg_hrs)</f>
        <v>0</v>
      </c>
      <c r="FW73" s="232">
        <f>IF(OR($C73="Non-Labour",$C73="Labour-related"),IF(Inputs!$GT73=$F$1,Inputs!FW73,$F73*N(CD73)),$F73*N(CD73)*avg_hrs)</f>
        <v>0</v>
      </c>
      <c r="FX73" s="232">
        <f>IF(OR($C73="Non-Labour",$C73="Labour-related"),IF(Inputs!$GT73=$F$1,Inputs!FX73,$F73*N(CE73)),$F73*N(CE73)*avg_hrs)</f>
        <v>0</v>
      </c>
      <c r="FY73" s="232">
        <f>IF(OR($C73="Non-Labour",$C73="Labour-related"),IF(Inputs!$GT73=$F$1,Inputs!FY73,$F73*N(CF73)),$F73*N(CF73)*avg_hrs)</f>
        <v>0</v>
      </c>
      <c r="FZ73" s="232">
        <f>IF(OR($C73="Non-Labour",$C73="Labour-related"),IF(Inputs!$GT73=$F$1,Inputs!FZ73,$F73*N(CG73)),$F73*N(CG73)*avg_hrs)</f>
        <v>0</v>
      </c>
      <c r="GA73" s="232">
        <f>IF(OR($C73="Non-Labour",$C73="Labour-related"),IF(Inputs!$GT73=$F$1,Inputs!GA73,$F73*N(CH73)),$F73*N(CH73)*avg_hrs)</f>
        <v>0</v>
      </c>
      <c r="GB73" s="232">
        <f>IF(OR($C73="Non-Labour",$C73="Labour-related"),IF(Inputs!$GT73=$F$1,Inputs!GB73,$F73*N(CI73)),$F73*N(CI73)*avg_hrs)</f>
        <v>0</v>
      </c>
      <c r="GC73" s="232">
        <f>IF(OR($C73="Non-Labour",$C73="Labour-related"),IF(Inputs!$GT73=$F$1,Inputs!GC73,$F73*N(CJ73)),$F73*N(CJ73)*avg_hrs)</f>
        <v>0</v>
      </c>
      <c r="GD73" s="232">
        <f>IF(OR($C73="Non-Labour",$C73="Labour-related"),IF(Inputs!$GT73=$F$1,Inputs!GD73,$F73*N(CK73)),$F73*N(CK73)*avg_hrs)</f>
        <v>0</v>
      </c>
      <c r="GE73" s="232">
        <f>IF(OR($C73="Non-Labour",$C73="Labour-related"),IF(Inputs!$GT73=$F$1,Inputs!GE73,$F73*N(CL73)),$F73*N(CL73)*avg_hrs)</f>
        <v>0</v>
      </c>
      <c r="GF73" s="232">
        <f>IF(OR($C73="Non-Labour",$C73="Labour-related"),IF(Inputs!$GT73=$F$1,Inputs!GF73,$F73*N(CM73)),$F73*N(CM73)*avg_hrs)</f>
        <v>0</v>
      </c>
      <c r="GG73" s="232">
        <f>IF(OR($C73="Non-Labour",$C73="Labour-related"),IF(Inputs!$GT73=$F$1,Inputs!GG73,$F73*N(CN73)),$F73*N(CN73)*avg_hrs)</f>
        <v>0</v>
      </c>
      <c r="GH73" s="232">
        <f>IF(OR($C73="Non-Labour",$C73="Labour-related"),IF(Inputs!$GT73=$F$1,Inputs!GH73,$F73*N(CO73)),$F73*N(CO73)*avg_hrs)</f>
        <v>0</v>
      </c>
      <c r="GI73" s="232">
        <f>IF(OR($C73="Non-Labour",$C73="Labour-related"),IF(Inputs!$GT73=$F$1,Inputs!GI73,$F73*N(CP73)),$F73*N(CP73)*avg_hrs)</f>
        <v>0</v>
      </c>
      <c r="GJ73" s="232">
        <f>IF(OR($C73="Non-Labour",$C73="Labour-related"),IF(Inputs!$GT73=$F$1,Inputs!GJ73,$F73*N(CQ73)),$F73*N(CQ73)*avg_hrs)</f>
        <v>0</v>
      </c>
      <c r="GK73" s="232">
        <f>IF(OR($C73="Non-Labour",$C73="Labour-related"),IF(Inputs!$GT73=$F$1,Inputs!GK73,$F73*N(CR73)),$F73*N(CR73)*avg_hrs)</f>
        <v>0</v>
      </c>
      <c r="GL73" s="232">
        <f>IF(OR($C73="Non-Labour",$C73="Labour-related"),IF(Inputs!$GT73=$F$1,Inputs!GL73,$F73*N(CS73)),$F73*N(CS73)*avg_hrs)</f>
        <v>0</v>
      </c>
      <c r="GM73" s="232">
        <f>IF(OR($C73="Non-Labour",$C73="Labour-related"),IF(Inputs!$GT73=$F$1,Inputs!GM73,$F73*N(CT73)),$F73*N(CT73)*avg_hrs)</f>
        <v>0</v>
      </c>
      <c r="GN73" s="232">
        <f>IF(OR($C73="Non-Labour",$C73="Labour-related"),IF(Inputs!$GT73=$F$1,Inputs!GN73,$F73*N(CU73)),$F73*N(CU73)*avg_hrs)</f>
        <v>0</v>
      </c>
      <c r="GO73" s="232">
        <f>IF(OR($C73="Non-Labour",$C73="Labour-related"),IF(Inputs!$GT73=$F$1,Inputs!GO73,$F73*N(CV73)),$F73*N(CV73)*avg_hrs)</f>
        <v>0</v>
      </c>
      <c r="GP73" s="232">
        <f>IF(OR($C73="Non-Labour",$C73="Labour-related"),IF(Inputs!$GT73=$F$1,Inputs!GP73,$F73*N(CW73)),$F73*N(CW73)*avg_hrs)</f>
        <v>0</v>
      </c>
      <c r="GQ73" s="232">
        <f>IF(OR($C73="Non-Labour",$C73="Labour-related"),IF(Inputs!$GT73=$F$1,Inputs!GQ73,$F73*N(CX73)),$F73*N(CX73)*avg_hrs)</f>
        <v>0</v>
      </c>
      <c r="GR73" s="232">
        <f>IF(OR($C73="Non-Labour",$C73="Labour-related"),IF(Inputs!$GT73=$F$1,Inputs!GR73,$F73*N(CY73)),$F73*N(CY73)*avg_hrs)</f>
        <v>0</v>
      </c>
      <c r="GT73" s="120" t="s">
        <v>207</v>
      </c>
      <c r="GU73" s="272"/>
      <c r="GV73" s="272"/>
      <c r="GW73" s="272"/>
      <c r="GX73" s="232">
        <f t="shared" si="12"/>
        <v>0</v>
      </c>
      <c r="GY73" s="232">
        <f t="shared" si="12"/>
        <v>0</v>
      </c>
      <c r="GZ73" s="232">
        <f t="shared" si="12"/>
        <v>0</v>
      </c>
      <c r="HA73" s="232">
        <f t="shared" si="11"/>
        <v>0</v>
      </c>
      <c r="HB73" s="232">
        <f t="shared" si="13"/>
        <v>0</v>
      </c>
      <c r="HC73" s="232">
        <f t="shared" si="13"/>
        <v>0</v>
      </c>
      <c r="HD73" s="232">
        <f t="shared" si="13"/>
        <v>0</v>
      </c>
      <c r="HE73" s="232">
        <f t="shared" si="13"/>
        <v>0</v>
      </c>
      <c r="HF73" s="232">
        <f t="shared" si="15"/>
        <v>0</v>
      </c>
    </row>
    <row r="74" spans="1:214" hidden="1" x14ac:dyDescent="0.2">
      <c r="A74" s="120" t="str">
        <f>Inputs!A74</f>
        <v>IT</v>
      </c>
      <c r="B74" s="120" t="str">
        <f>Inputs!B74</f>
        <v>CPA submission - Internal Labour - IT</v>
      </c>
      <c r="C74" s="120" t="str">
        <f>Inputs!C74</f>
        <v>Internal Labour</v>
      </c>
      <c r="D74" s="120" t="str">
        <f>Inputs!D74</f>
        <v>CPA submission</v>
      </c>
      <c r="E74" s="120" t="str">
        <f>Inputs!E74</f>
        <v>[Spare]</v>
      </c>
      <c r="F74" s="259">
        <f>IF(Inputs!$GT74=$F$1,Inputs!F74,
CHOOSE(MATCH(Inputs!$GT74,'Key assumptions'!$E$117:$E$119,0),'Key assumptions'!$H$117,'Key assumptions'!$H$118,'Key assumptions'!$H$119)*Inputs!F74)</f>
        <v>0</v>
      </c>
      <c r="G74" s="259">
        <f>IF(Inputs!$GT74=$F$1,Inputs!G74,
CHOOSE(MATCH(Inputs!$GT74,'Key assumptions'!$E$117:$E$119,0),'Key assumptions'!$H$117,'Key assumptions'!$H$118,'Key assumptions'!$H$119)*Inputs!G74)</f>
        <v>0</v>
      </c>
      <c r="H74" s="231">
        <f>Inputs!H74</f>
        <v>0</v>
      </c>
      <c r="I74" s="231">
        <f>Inputs!I74</f>
        <v>0</v>
      </c>
      <c r="J74" s="231">
        <f>Inputs!J74</f>
        <v>0</v>
      </c>
      <c r="K74" s="231">
        <f>Inputs!K74</f>
        <v>0</v>
      </c>
      <c r="L74" s="231">
        <f>Inputs!L74</f>
        <v>0</v>
      </c>
      <c r="M74" s="231">
        <f>Inputs!M74</f>
        <v>0</v>
      </c>
      <c r="N74" s="231">
        <f>Inputs!N74</f>
        <v>0</v>
      </c>
      <c r="O74" s="231">
        <f>Inputs!O74</f>
        <v>0</v>
      </c>
      <c r="P74" s="231">
        <f>Inputs!P74</f>
        <v>0</v>
      </c>
      <c r="Q74" s="231">
        <f>Inputs!Q74</f>
        <v>0</v>
      </c>
      <c r="R74" s="231">
        <f>Inputs!R74</f>
        <v>0</v>
      </c>
      <c r="S74" s="231">
        <f>Inputs!S74</f>
        <v>0</v>
      </c>
      <c r="T74" s="231">
        <f>Inputs!T74</f>
        <v>0</v>
      </c>
      <c r="U74" s="231">
        <f>Inputs!U74</f>
        <v>0</v>
      </c>
      <c r="V74" s="231">
        <f>Inputs!V74</f>
        <v>0</v>
      </c>
      <c r="W74" s="231">
        <f>Inputs!W74</f>
        <v>0</v>
      </c>
      <c r="X74" s="231">
        <f>Inputs!X74</f>
        <v>0</v>
      </c>
      <c r="Y74" s="231">
        <f>Inputs!Y74</f>
        <v>0</v>
      </c>
      <c r="Z74" s="231">
        <f>Inputs!Z74</f>
        <v>0</v>
      </c>
      <c r="AA74" s="231">
        <f>Inputs!AA74</f>
        <v>0</v>
      </c>
      <c r="AB74" s="231">
        <f>Inputs!AB74</f>
        <v>0</v>
      </c>
      <c r="AC74" s="231">
        <f>Inputs!AC74</f>
        <v>0</v>
      </c>
      <c r="AD74" s="231">
        <f>Inputs!AD74</f>
        <v>0</v>
      </c>
      <c r="AE74" s="231">
        <f>Inputs!AE74</f>
        <v>0</v>
      </c>
      <c r="AF74" s="231">
        <f>Inputs!AF74</f>
        <v>0</v>
      </c>
      <c r="AG74" s="231">
        <f>Inputs!AG74</f>
        <v>0</v>
      </c>
      <c r="AH74" s="231">
        <f>Inputs!AH74</f>
        <v>0</v>
      </c>
      <c r="AI74" s="231">
        <f>Inputs!AI74</f>
        <v>0</v>
      </c>
      <c r="AJ74" s="231">
        <f>Inputs!AJ74</f>
        <v>0</v>
      </c>
      <c r="AK74" s="231">
        <f>Inputs!AK74</f>
        <v>0</v>
      </c>
      <c r="AL74" s="231">
        <f>Inputs!AL74</f>
        <v>0</v>
      </c>
      <c r="AM74" s="231">
        <f>Inputs!AM74</f>
        <v>0</v>
      </c>
      <c r="AN74" s="231">
        <f>Inputs!AN74</f>
        <v>0</v>
      </c>
      <c r="AO74" s="231">
        <f>Inputs!AO74</f>
        <v>0</v>
      </c>
      <c r="AP74" s="231">
        <f>Inputs!AP74</f>
        <v>0</v>
      </c>
      <c r="AQ74" s="231">
        <f>Inputs!AQ74</f>
        <v>0</v>
      </c>
      <c r="AR74" s="231">
        <f>Inputs!AR74</f>
        <v>0</v>
      </c>
      <c r="AS74" s="231">
        <f>Inputs!AS74</f>
        <v>0</v>
      </c>
      <c r="AT74" s="231">
        <f>Inputs!AT74</f>
        <v>0</v>
      </c>
      <c r="AU74" s="231">
        <f>Inputs!AU74</f>
        <v>0</v>
      </c>
      <c r="AV74" s="231">
        <f>Inputs!AV74</f>
        <v>0</v>
      </c>
      <c r="AW74" s="231">
        <f>Inputs!AW74</f>
        <v>0</v>
      </c>
      <c r="AX74" s="231">
        <f>Inputs!AX74</f>
        <v>0</v>
      </c>
      <c r="AY74" s="231">
        <f>Inputs!AY74</f>
        <v>0</v>
      </c>
      <c r="AZ74" s="231">
        <f>Inputs!AZ74</f>
        <v>0</v>
      </c>
      <c r="BA74" s="231">
        <f>Inputs!BA74</f>
        <v>0</v>
      </c>
      <c r="BB74" s="231">
        <f>Inputs!BB74</f>
        <v>0</v>
      </c>
      <c r="BC74" s="231">
        <f>Inputs!BC74</f>
        <v>0</v>
      </c>
      <c r="BD74" s="231">
        <f>Inputs!BD74</f>
        <v>0</v>
      </c>
      <c r="BE74" s="231">
        <f>Inputs!BE74</f>
        <v>0</v>
      </c>
      <c r="BF74" s="231">
        <f>Inputs!BF74</f>
        <v>0</v>
      </c>
      <c r="BG74" s="231">
        <f>Inputs!BG74</f>
        <v>0</v>
      </c>
      <c r="BH74" s="231">
        <f>Inputs!BH74</f>
        <v>0</v>
      </c>
      <c r="BI74" s="231">
        <f>Inputs!BI74</f>
        <v>0</v>
      </c>
      <c r="BJ74" s="231">
        <f>Inputs!BJ74</f>
        <v>0</v>
      </c>
      <c r="BK74" s="231">
        <f>Inputs!BK74</f>
        <v>0</v>
      </c>
      <c r="BL74" s="231">
        <f>Inputs!BL74</f>
        <v>0</v>
      </c>
      <c r="BM74" s="231">
        <f>Inputs!BM74</f>
        <v>0</v>
      </c>
      <c r="BN74" s="231">
        <f>Inputs!BN74</f>
        <v>0</v>
      </c>
      <c r="BO74" s="231">
        <f>Inputs!BO74</f>
        <v>0</v>
      </c>
      <c r="BP74" s="231">
        <f>Inputs!BP74</f>
        <v>0</v>
      </c>
      <c r="BQ74" s="231">
        <f>Inputs!BQ74</f>
        <v>0</v>
      </c>
      <c r="BR74" s="231">
        <f>Inputs!BR74</f>
        <v>0</v>
      </c>
      <c r="BS74" s="231">
        <f>Inputs!BS74</f>
        <v>0</v>
      </c>
      <c r="BT74" s="231">
        <f>Inputs!BT74</f>
        <v>0</v>
      </c>
      <c r="BU74" s="231">
        <f>Inputs!BU74</f>
        <v>0</v>
      </c>
      <c r="BV74" s="231">
        <f>Inputs!BV74</f>
        <v>0</v>
      </c>
      <c r="BW74" s="231">
        <f>Inputs!BW74</f>
        <v>0</v>
      </c>
      <c r="BX74" s="231">
        <f>Inputs!BX74</f>
        <v>0</v>
      </c>
      <c r="BY74" s="231">
        <f>Inputs!BY74</f>
        <v>0</v>
      </c>
      <c r="BZ74" s="231">
        <f>Inputs!BZ74</f>
        <v>0</v>
      </c>
      <c r="CA74" s="231">
        <f>Inputs!CA74</f>
        <v>0</v>
      </c>
      <c r="CB74" s="231">
        <f>Inputs!CB74</f>
        <v>0</v>
      </c>
      <c r="CC74" s="231">
        <f>Inputs!CC74</f>
        <v>0</v>
      </c>
      <c r="CD74" s="231">
        <f>Inputs!CD74</f>
        <v>0</v>
      </c>
      <c r="CE74" s="231">
        <f>Inputs!CE74</f>
        <v>0</v>
      </c>
      <c r="CF74" s="231">
        <f>Inputs!CF74</f>
        <v>0</v>
      </c>
      <c r="CG74" s="231">
        <f>Inputs!CG74</f>
        <v>0</v>
      </c>
      <c r="CH74" s="231">
        <f>Inputs!CH74</f>
        <v>0</v>
      </c>
      <c r="CI74" s="231">
        <f>Inputs!CI74</f>
        <v>0</v>
      </c>
      <c r="CJ74" s="231">
        <f>Inputs!CJ74</f>
        <v>0</v>
      </c>
      <c r="CK74" s="231">
        <f>Inputs!CK74</f>
        <v>0</v>
      </c>
      <c r="CL74" s="231">
        <f>Inputs!CL74</f>
        <v>0</v>
      </c>
      <c r="CM74" s="231">
        <f>Inputs!CM74</f>
        <v>0</v>
      </c>
      <c r="CN74" s="231">
        <f>Inputs!CN74</f>
        <v>0</v>
      </c>
      <c r="CO74" s="231">
        <f>Inputs!CO74</f>
        <v>0</v>
      </c>
      <c r="CP74" s="231">
        <f>Inputs!CP74</f>
        <v>0</v>
      </c>
      <c r="CQ74" s="231">
        <f>Inputs!CQ74</f>
        <v>0</v>
      </c>
      <c r="CR74" s="231">
        <f>Inputs!CR74</f>
        <v>0</v>
      </c>
      <c r="CS74" s="231">
        <f>Inputs!CS74</f>
        <v>0</v>
      </c>
      <c r="CT74" s="231">
        <f>Inputs!CT74</f>
        <v>0</v>
      </c>
      <c r="CU74" s="231">
        <f>Inputs!CU74</f>
        <v>0</v>
      </c>
      <c r="CV74" s="231">
        <f>Inputs!CV74</f>
        <v>0</v>
      </c>
      <c r="CW74" s="231">
        <f>Inputs!CW74</f>
        <v>0</v>
      </c>
      <c r="CX74" s="231">
        <f>Inputs!CX74</f>
        <v>0</v>
      </c>
      <c r="CY74" s="231">
        <f>Inputs!CY74</f>
        <v>0</v>
      </c>
      <c r="DA74" s="232">
        <f>IF(OR($C74="Non-Labour",$C74="Labour-related"),IF(Inputs!$GT74=$F$1,Inputs!DA74,$F74*N(H74)),$F74*N(H74)*avg_hrs)</f>
        <v>0</v>
      </c>
      <c r="DB74" s="232">
        <f>IF(OR($C74="Non-Labour",$C74="Labour-related"),IF(Inputs!$GT74=$F$1,Inputs!DB74,$F74*N(I74)),$F74*N(I74)*avg_hrs)</f>
        <v>0</v>
      </c>
      <c r="DC74" s="232">
        <f>IF(OR($C74="Non-Labour",$C74="Labour-related"),IF(Inputs!$GT74=$F$1,Inputs!DC74,$F74*N(J74)),$F74*N(J74)*avg_hrs)</f>
        <v>0</v>
      </c>
      <c r="DD74" s="232">
        <f>IF(OR($C74="Non-Labour",$C74="Labour-related"),IF(Inputs!$GT74=$F$1,Inputs!DD74,$F74*N(K74)),$F74*N(K74)*avg_hrs)</f>
        <v>0</v>
      </c>
      <c r="DE74" s="232">
        <f>IF(OR($C74="Non-Labour",$C74="Labour-related"),IF(Inputs!$GT74=$F$1,Inputs!DE74,$F74*N(L74)),$F74*N(L74)*avg_hrs)</f>
        <v>0</v>
      </c>
      <c r="DF74" s="232">
        <f>IF(OR($C74="Non-Labour",$C74="Labour-related"),IF(Inputs!$GT74=$F$1,Inputs!DF74,$F74*N(M74)),$F74*N(M74)*avg_hrs)</f>
        <v>0</v>
      </c>
      <c r="DG74" s="232">
        <f>IF(OR($C74="Non-Labour",$C74="Labour-related"),IF(Inputs!$GT74=$F$1,Inputs!DG74,$F74*N(N74)),$F74*N(N74)*avg_hrs)</f>
        <v>0</v>
      </c>
      <c r="DH74" s="232">
        <f>IF(OR($C74="Non-Labour",$C74="Labour-related"),IF(Inputs!$GT74=$F$1,Inputs!DH74,$F74*N(O74)),$F74*N(O74)*avg_hrs)</f>
        <v>0</v>
      </c>
      <c r="DI74" s="232">
        <f>IF(OR($C74="Non-Labour",$C74="Labour-related"),IF(Inputs!$GT74=$F$1,Inputs!DI74,$F74*N(P74)),$F74*N(P74)*avg_hrs)</f>
        <v>0</v>
      </c>
      <c r="DJ74" s="232">
        <f>IF(OR($C74="Non-Labour",$C74="Labour-related"),IF(Inputs!$GT74=$F$1,Inputs!DJ74,$F74*N(Q74)),$F74*N(Q74)*avg_hrs)</f>
        <v>0</v>
      </c>
      <c r="DK74" s="232">
        <f>IF(OR($C74="Non-Labour",$C74="Labour-related"),IF(Inputs!$GT74=$F$1,Inputs!DK74,$F74*N(R74)),$F74*N(R74)*avg_hrs)</f>
        <v>0</v>
      </c>
      <c r="DL74" s="232">
        <f>IF(OR($C74="Non-Labour",$C74="Labour-related"),IF(Inputs!$GT74=$F$1,Inputs!DL74,$F74*N(S74)),$F74*N(S74)*avg_hrs)</f>
        <v>0</v>
      </c>
      <c r="DM74" s="232">
        <f>IF(OR($C74="Non-Labour",$C74="Labour-related"),IF(Inputs!$GT74=$F$1,Inputs!DM74,$F74*N(T74)),$F74*N(T74)*avg_hrs)</f>
        <v>0</v>
      </c>
      <c r="DN74" s="232">
        <f>IF(OR($C74="Non-Labour",$C74="Labour-related"),IF(Inputs!$GT74=$F$1,Inputs!DN74,$F74*N(U74)),$F74*N(U74)*avg_hrs)</f>
        <v>0</v>
      </c>
      <c r="DO74" s="232">
        <f>IF(OR($C74="Non-Labour",$C74="Labour-related"),IF(Inputs!$GT74=$F$1,Inputs!DO74,$F74*N(V74)),$F74*N(V74)*avg_hrs)</f>
        <v>0</v>
      </c>
      <c r="DP74" s="232">
        <f>IF(OR($C74="Non-Labour",$C74="Labour-related"),IF(Inputs!$GT74=$F$1,Inputs!DP74,$F74*N(W74)),$F74*N(W74)*avg_hrs)</f>
        <v>0</v>
      </c>
      <c r="DQ74" s="232">
        <f>IF(OR($C74="Non-Labour",$C74="Labour-related"),IF(Inputs!$GT74=$F$1,Inputs!DQ74,$F74*N(X74)),$F74*N(X74)*avg_hrs)</f>
        <v>0</v>
      </c>
      <c r="DR74" s="232">
        <f>IF(OR($C74="Non-Labour",$C74="Labour-related"),IF(Inputs!$GT74=$F$1,Inputs!DR74,$F74*N(Y74)),$F74*N(Y74)*avg_hrs)</f>
        <v>0</v>
      </c>
      <c r="DS74" s="232">
        <f>IF(OR($C74="Non-Labour",$C74="Labour-related"),IF(Inputs!$GT74=$F$1,Inputs!DS74,$F74*N(Z74)),$F74*N(Z74)*avg_hrs)</f>
        <v>0</v>
      </c>
      <c r="DT74" s="232">
        <f>IF(OR($C74="Non-Labour",$C74="Labour-related"),IF(Inputs!$GT74=$F$1,Inputs!DT74,$F74*N(AA74)),$F74*N(AA74)*avg_hrs)</f>
        <v>0</v>
      </c>
      <c r="DU74" s="232">
        <f>IF(OR($C74="Non-Labour",$C74="Labour-related"),IF(Inputs!$GT74=$F$1,Inputs!DU74,$F74*N(AB74)),$F74*N(AB74)*avg_hrs)</f>
        <v>0</v>
      </c>
      <c r="DV74" s="232">
        <f>IF(OR($C74="Non-Labour",$C74="Labour-related"),IF(Inputs!$GT74=$F$1,Inputs!DV74,$F74*N(AC74)),$F74*N(AC74)*avg_hrs)</f>
        <v>0</v>
      </c>
      <c r="DW74" s="232">
        <f>IF(OR($C74="Non-Labour",$C74="Labour-related"),IF(Inputs!$GT74=$F$1,Inputs!DW74,$F74*N(AD74)),$F74*N(AD74)*avg_hrs)</f>
        <v>0</v>
      </c>
      <c r="DX74" s="232">
        <f>IF(OR($C74="Non-Labour",$C74="Labour-related"),IF(Inputs!$GT74=$F$1,Inputs!DX74,$F74*N(AE74)),$F74*N(AE74)*avg_hrs)</f>
        <v>0</v>
      </c>
      <c r="DY74" s="232">
        <f>IF(OR($C74="Non-Labour",$C74="Labour-related"),IF(Inputs!$GT74=$F$1,Inputs!DY74,$F74*N(AF74)),$F74*N(AF74)*avg_hrs)</f>
        <v>0</v>
      </c>
      <c r="DZ74" s="232">
        <f>IF(OR($C74="Non-Labour",$C74="Labour-related"),IF(Inputs!$GT74=$F$1,Inputs!DZ74,$F74*N(AG74)),$F74*N(AG74)*avg_hrs)</f>
        <v>0</v>
      </c>
      <c r="EA74" s="232">
        <f>IF(OR($C74="Non-Labour",$C74="Labour-related"),IF(Inputs!$GT74=$F$1,Inputs!EA74,$F74*N(AH74)),$F74*N(AH74)*avg_hrs)</f>
        <v>0</v>
      </c>
      <c r="EB74" s="232">
        <f>IF(OR($C74="Non-Labour",$C74="Labour-related"),IF(Inputs!$GT74=$F$1,Inputs!EB74,$F74*N(AI74)),$F74*N(AI74)*avg_hrs)</f>
        <v>0</v>
      </c>
      <c r="EC74" s="232">
        <f>IF(OR($C74="Non-Labour",$C74="Labour-related"),IF(Inputs!$GT74=$F$1,Inputs!EC74,$F74*N(AJ74)),$F74*N(AJ74)*avg_hrs)</f>
        <v>0</v>
      </c>
      <c r="ED74" s="232">
        <f>IF(OR($C74="Non-Labour",$C74="Labour-related"),IF(Inputs!$GT74=$F$1,Inputs!ED74,$F74*N(AK74)),$F74*N(AK74)*avg_hrs)</f>
        <v>0</v>
      </c>
      <c r="EE74" s="232">
        <f>IF(OR($C74="Non-Labour",$C74="Labour-related"),IF(Inputs!$GT74=$F$1,Inputs!EE74,$F74*N(AL74)),$F74*N(AL74)*avg_hrs)</f>
        <v>0</v>
      </c>
      <c r="EF74" s="232">
        <f>IF(OR($C74="Non-Labour",$C74="Labour-related"),IF(Inputs!$GT74=$F$1,Inputs!EF74,$F74*N(AM74)),$F74*N(AM74)*avg_hrs)</f>
        <v>0</v>
      </c>
      <c r="EG74" s="232">
        <f>IF(OR($C74="Non-Labour",$C74="Labour-related"),IF(Inputs!$GT74=$F$1,Inputs!EG74,$F74*N(AN74)),$F74*N(AN74)*avg_hrs)</f>
        <v>0</v>
      </c>
      <c r="EH74" s="232">
        <f>IF(OR($C74="Non-Labour",$C74="Labour-related"),IF(Inputs!$GT74=$F$1,Inputs!EH74,$F74*N(AO74)),$F74*N(AO74)*avg_hrs)</f>
        <v>0</v>
      </c>
      <c r="EI74" s="232">
        <f>IF(OR($C74="Non-Labour",$C74="Labour-related"),IF(Inputs!$GT74=$F$1,Inputs!EI74,$F74*N(AP74)),$F74*N(AP74)*avg_hrs)</f>
        <v>0</v>
      </c>
      <c r="EJ74" s="232">
        <f>IF(OR($C74="Non-Labour",$C74="Labour-related"),IF(Inputs!$GT74=$F$1,Inputs!EJ74,$F74*N(AQ74)),$F74*N(AQ74)*avg_hrs)</f>
        <v>0</v>
      </c>
      <c r="EK74" s="232">
        <f>IF(OR($C74="Non-Labour",$C74="Labour-related"),IF(Inputs!$GT74=$F$1,Inputs!EK74,$F74*N(AR74)),$F74*N(AR74)*avg_hrs)</f>
        <v>0</v>
      </c>
      <c r="EL74" s="232">
        <f>IF(OR($C74="Non-Labour",$C74="Labour-related"),IF(Inputs!$GT74=$F$1,Inputs!EL74,$F74*N(AS74)),$F74*N(AS74)*avg_hrs)</f>
        <v>0</v>
      </c>
      <c r="EM74" s="232">
        <f>IF(OR($C74="Non-Labour",$C74="Labour-related"),IF(Inputs!$GT74=$F$1,Inputs!EM74,$F74*N(AT74)),$F74*N(AT74)*avg_hrs)</f>
        <v>0</v>
      </c>
      <c r="EN74" s="232">
        <f>IF(OR($C74="Non-Labour",$C74="Labour-related"),IF(Inputs!$GT74=$F$1,Inputs!EN74,$F74*N(AU74)),$F74*N(AU74)*avg_hrs)</f>
        <v>0</v>
      </c>
      <c r="EO74" s="232">
        <f>IF(OR($C74="Non-Labour",$C74="Labour-related"),IF(Inputs!$GT74=$F$1,Inputs!EO74,$F74*N(AV74)),$F74*N(AV74)*avg_hrs)</f>
        <v>0</v>
      </c>
      <c r="EP74" s="232">
        <f>IF(OR($C74="Non-Labour",$C74="Labour-related"),IF(Inputs!$GT74=$F$1,Inputs!EP74,$F74*N(AW74)),$F74*N(AW74)*avg_hrs)</f>
        <v>0</v>
      </c>
      <c r="EQ74" s="232">
        <f>IF(OR($C74="Non-Labour",$C74="Labour-related"),IF(Inputs!$GT74=$F$1,Inputs!EQ74,$F74*N(AX74)),$F74*N(AX74)*avg_hrs)</f>
        <v>0</v>
      </c>
      <c r="ER74" s="232">
        <f>IF(OR($C74="Non-Labour",$C74="Labour-related"),IF(Inputs!$GT74=$F$1,Inputs!ER74,$F74*N(AY74)),$F74*N(AY74)*avg_hrs)</f>
        <v>0</v>
      </c>
      <c r="ES74" s="232">
        <f>IF(OR($C74="Non-Labour",$C74="Labour-related"),IF(Inputs!$GT74=$F$1,Inputs!ES74,$F74*N(AZ74)),$F74*N(AZ74)*avg_hrs)</f>
        <v>0</v>
      </c>
      <c r="ET74" s="232">
        <f>IF(OR($C74="Non-Labour",$C74="Labour-related"),IF(Inputs!$GT74=$F$1,Inputs!ET74,$F74*N(BA74)),$F74*N(BA74)*avg_hrs)</f>
        <v>0</v>
      </c>
      <c r="EU74" s="232">
        <f>IF(OR($C74="Non-Labour",$C74="Labour-related"),IF(Inputs!$GT74=$F$1,Inputs!EU74,$F74*N(BB74)),$F74*N(BB74)*avg_hrs)</f>
        <v>0</v>
      </c>
      <c r="EV74" s="232">
        <f>IF(OR($C74="Non-Labour",$C74="Labour-related"),IF(Inputs!$GT74=$F$1,Inputs!EV74,$F74*N(BC74)),$F74*N(BC74)*avg_hrs)</f>
        <v>0</v>
      </c>
      <c r="EW74" s="232">
        <f>IF(OR($C74="Non-Labour",$C74="Labour-related"),IF(Inputs!$GT74=$F$1,Inputs!EW74,$F74*N(BD74)),$F74*N(BD74)*avg_hrs)</f>
        <v>0</v>
      </c>
      <c r="EX74" s="232">
        <f>IF(OR($C74="Non-Labour",$C74="Labour-related"),IF(Inputs!$GT74=$F$1,Inputs!EX74,$F74*N(BE74)),$F74*N(BE74)*avg_hrs)</f>
        <v>0</v>
      </c>
      <c r="EY74" s="232">
        <f>IF(OR($C74="Non-Labour",$C74="Labour-related"),IF(Inputs!$GT74=$F$1,Inputs!EY74,$F74*N(BF74)),$F74*N(BF74)*avg_hrs)</f>
        <v>0</v>
      </c>
      <c r="EZ74" s="232">
        <f>IF(OR($C74="Non-Labour",$C74="Labour-related"),IF(Inputs!$GT74=$F$1,Inputs!EZ74,$F74*N(BG74)),$F74*N(BG74)*avg_hrs)</f>
        <v>0</v>
      </c>
      <c r="FA74" s="232">
        <f>IF(OR($C74="Non-Labour",$C74="Labour-related"),IF(Inputs!$GT74=$F$1,Inputs!FA74,$F74*N(BH74)),$F74*N(BH74)*avg_hrs)</f>
        <v>0</v>
      </c>
      <c r="FB74" s="232">
        <f>IF(OR($C74="Non-Labour",$C74="Labour-related"),IF(Inputs!$GT74=$F$1,Inputs!FB74,$F74*N(BI74)),$F74*N(BI74)*avg_hrs)</f>
        <v>0</v>
      </c>
      <c r="FC74" s="232">
        <f>IF(OR($C74="Non-Labour",$C74="Labour-related"),IF(Inputs!$GT74=$F$1,Inputs!FC74,$F74*N(BJ74)),$F74*N(BJ74)*avg_hrs)</f>
        <v>0</v>
      </c>
      <c r="FD74" s="232">
        <f>IF(OR($C74="Non-Labour",$C74="Labour-related"),IF(Inputs!$GT74=$F$1,Inputs!FD74,$F74*N(BK74)),$F74*N(BK74)*avg_hrs)</f>
        <v>0</v>
      </c>
      <c r="FE74" s="232">
        <f>IF(OR($C74="Non-Labour",$C74="Labour-related"),IF(Inputs!$GT74=$F$1,Inputs!FE74,$F74*N(BL74)),$F74*N(BL74)*avg_hrs)</f>
        <v>0</v>
      </c>
      <c r="FF74" s="232">
        <f>IF(OR($C74="Non-Labour",$C74="Labour-related"),IF(Inputs!$GT74=$F$1,Inputs!FF74,$F74*N(BM74)),$F74*N(BM74)*avg_hrs)</f>
        <v>0</v>
      </c>
      <c r="FG74" s="232">
        <f>IF(OR($C74="Non-Labour",$C74="Labour-related"),IF(Inputs!$GT74=$F$1,Inputs!FG74,$F74*N(BN74)),$F74*N(BN74)*avg_hrs)</f>
        <v>0</v>
      </c>
      <c r="FH74" s="232">
        <f>IF(OR($C74="Non-Labour",$C74="Labour-related"),IF(Inputs!$GT74=$F$1,Inputs!FH74,$F74*N(BO74)),$F74*N(BO74)*avg_hrs)</f>
        <v>0</v>
      </c>
      <c r="FI74" s="232">
        <f>IF(OR($C74="Non-Labour",$C74="Labour-related"),IF(Inputs!$GT74=$F$1,Inputs!FI74,$F74*N(BP74)),$F74*N(BP74)*avg_hrs)</f>
        <v>0</v>
      </c>
      <c r="FJ74" s="232">
        <f>IF(OR($C74="Non-Labour",$C74="Labour-related"),IF(Inputs!$GT74=$F$1,Inputs!FJ74,$F74*N(BQ74)),$F74*N(BQ74)*avg_hrs)</f>
        <v>0</v>
      </c>
      <c r="FK74" s="232">
        <f>IF(OR($C74="Non-Labour",$C74="Labour-related"),IF(Inputs!$GT74=$F$1,Inputs!FK74,$F74*N(BR74)),$F74*N(BR74)*avg_hrs)</f>
        <v>0</v>
      </c>
      <c r="FL74" s="232">
        <f>IF(OR($C74="Non-Labour",$C74="Labour-related"),IF(Inputs!$GT74=$F$1,Inputs!FL74,$F74*N(BS74)),$F74*N(BS74)*avg_hrs)</f>
        <v>0</v>
      </c>
      <c r="FM74" s="232">
        <f>IF(OR($C74="Non-Labour",$C74="Labour-related"),IF(Inputs!$GT74=$F$1,Inputs!FM74,$F74*N(BT74)),$F74*N(BT74)*avg_hrs)</f>
        <v>0</v>
      </c>
      <c r="FN74" s="232">
        <f>IF(OR($C74="Non-Labour",$C74="Labour-related"),IF(Inputs!$GT74=$F$1,Inputs!FN74,$F74*N(BU74)),$F74*N(BU74)*avg_hrs)</f>
        <v>0</v>
      </c>
      <c r="FO74" s="232">
        <f>IF(OR($C74="Non-Labour",$C74="Labour-related"),IF(Inputs!$GT74=$F$1,Inputs!FO74,$F74*N(BV74)),$F74*N(BV74)*avg_hrs)</f>
        <v>0</v>
      </c>
      <c r="FP74" s="232">
        <f>IF(OR($C74="Non-Labour",$C74="Labour-related"),IF(Inputs!$GT74=$F$1,Inputs!FP74,$F74*N(BW74)),$F74*N(BW74)*avg_hrs)</f>
        <v>0</v>
      </c>
      <c r="FQ74" s="232">
        <f>IF(OR($C74="Non-Labour",$C74="Labour-related"),IF(Inputs!$GT74=$F$1,Inputs!FQ74,$F74*N(BX74)),$F74*N(BX74)*avg_hrs)</f>
        <v>0</v>
      </c>
      <c r="FR74" s="232">
        <f>IF(OR($C74="Non-Labour",$C74="Labour-related"),IF(Inputs!$GT74=$F$1,Inputs!FR74,$F74*N(BY74)),$F74*N(BY74)*avg_hrs)</f>
        <v>0</v>
      </c>
      <c r="FS74" s="232">
        <f>IF(OR($C74="Non-Labour",$C74="Labour-related"),IF(Inputs!$GT74=$F$1,Inputs!FS74,$F74*N(BZ74)),$F74*N(BZ74)*avg_hrs)</f>
        <v>0</v>
      </c>
      <c r="FT74" s="232">
        <f>IF(OR($C74="Non-Labour",$C74="Labour-related"),IF(Inputs!$GT74=$F$1,Inputs!FT74,$F74*N(CA74)),$F74*N(CA74)*avg_hrs)</f>
        <v>0</v>
      </c>
      <c r="FU74" s="232">
        <f>IF(OR($C74="Non-Labour",$C74="Labour-related"),IF(Inputs!$GT74=$F$1,Inputs!FU74,$F74*N(CB74)),$F74*N(CB74)*avg_hrs)</f>
        <v>0</v>
      </c>
      <c r="FV74" s="232">
        <f>IF(OR($C74="Non-Labour",$C74="Labour-related"),IF(Inputs!$GT74=$F$1,Inputs!FV74,$F74*N(CC74)),$F74*N(CC74)*avg_hrs)</f>
        <v>0</v>
      </c>
      <c r="FW74" s="232">
        <f>IF(OR($C74="Non-Labour",$C74="Labour-related"),IF(Inputs!$GT74=$F$1,Inputs!FW74,$F74*N(CD74)),$F74*N(CD74)*avg_hrs)</f>
        <v>0</v>
      </c>
      <c r="FX74" s="232">
        <f>IF(OR($C74="Non-Labour",$C74="Labour-related"),IF(Inputs!$GT74=$F$1,Inputs!FX74,$F74*N(CE74)),$F74*N(CE74)*avg_hrs)</f>
        <v>0</v>
      </c>
      <c r="FY74" s="232">
        <f>IF(OR($C74="Non-Labour",$C74="Labour-related"),IF(Inputs!$GT74=$F$1,Inputs!FY74,$F74*N(CF74)),$F74*N(CF74)*avg_hrs)</f>
        <v>0</v>
      </c>
      <c r="FZ74" s="232">
        <f>IF(OR($C74="Non-Labour",$C74="Labour-related"),IF(Inputs!$GT74=$F$1,Inputs!FZ74,$F74*N(CG74)),$F74*N(CG74)*avg_hrs)</f>
        <v>0</v>
      </c>
      <c r="GA74" s="232">
        <f>IF(OR($C74="Non-Labour",$C74="Labour-related"),IF(Inputs!$GT74=$F$1,Inputs!GA74,$F74*N(CH74)),$F74*N(CH74)*avg_hrs)</f>
        <v>0</v>
      </c>
      <c r="GB74" s="232">
        <f>IF(OR($C74="Non-Labour",$C74="Labour-related"),IF(Inputs!$GT74=$F$1,Inputs!GB74,$F74*N(CI74)),$F74*N(CI74)*avg_hrs)</f>
        <v>0</v>
      </c>
      <c r="GC74" s="232">
        <f>IF(OR($C74="Non-Labour",$C74="Labour-related"),IF(Inputs!$GT74=$F$1,Inputs!GC74,$F74*N(CJ74)),$F74*N(CJ74)*avg_hrs)</f>
        <v>0</v>
      </c>
      <c r="GD74" s="232">
        <f>IF(OR($C74="Non-Labour",$C74="Labour-related"),IF(Inputs!$GT74=$F$1,Inputs!GD74,$F74*N(CK74)),$F74*N(CK74)*avg_hrs)</f>
        <v>0</v>
      </c>
      <c r="GE74" s="232">
        <f>IF(OR($C74="Non-Labour",$C74="Labour-related"),IF(Inputs!$GT74=$F$1,Inputs!GE74,$F74*N(CL74)),$F74*N(CL74)*avg_hrs)</f>
        <v>0</v>
      </c>
      <c r="GF74" s="232">
        <f>IF(OR($C74="Non-Labour",$C74="Labour-related"),IF(Inputs!$GT74=$F$1,Inputs!GF74,$F74*N(CM74)),$F74*N(CM74)*avg_hrs)</f>
        <v>0</v>
      </c>
      <c r="GG74" s="232">
        <f>IF(OR($C74="Non-Labour",$C74="Labour-related"),IF(Inputs!$GT74=$F$1,Inputs!GG74,$F74*N(CN74)),$F74*N(CN74)*avg_hrs)</f>
        <v>0</v>
      </c>
      <c r="GH74" s="232">
        <f>IF(OR($C74="Non-Labour",$C74="Labour-related"),IF(Inputs!$GT74=$F$1,Inputs!GH74,$F74*N(CO74)),$F74*N(CO74)*avg_hrs)</f>
        <v>0</v>
      </c>
      <c r="GI74" s="232">
        <f>IF(OR($C74="Non-Labour",$C74="Labour-related"),IF(Inputs!$GT74=$F$1,Inputs!GI74,$F74*N(CP74)),$F74*N(CP74)*avg_hrs)</f>
        <v>0</v>
      </c>
      <c r="GJ74" s="232">
        <f>IF(OR($C74="Non-Labour",$C74="Labour-related"),IF(Inputs!$GT74=$F$1,Inputs!GJ74,$F74*N(CQ74)),$F74*N(CQ74)*avg_hrs)</f>
        <v>0</v>
      </c>
      <c r="GK74" s="232">
        <f>IF(OR($C74="Non-Labour",$C74="Labour-related"),IF(Inputs!$GT74=$F$1,Inputs!GK74,$F74*N(CR74)),$F74*N(CR74)*avg_hrs)</f>
        <v>0</v>
      </c>
      <c r="GL74" s="232">
        <f>IF(OR($C74="Non-Labour",$C74="Labour-related"),IF(Inputs!$GT74=$F$1,Inputs!GL74,$F74*N(CS74)),$F74*N(CS74)*avg_hrs)</f>
        <v>0</v>
      </c>
      <c r="GM74" s="232">
        <f>IF(OR($C74="Non-Labour",$C74="Labour-related"),IF(Inputs!$GT74=$F$1,Inputs!GM74,$F74*N(CT74)),$F74*N(CT74)*avg_hrs)</f>
        <v>0</v>
      </c>
      <c r="GN74" s="232">
        <f>IF(OR($C74="Non-Labour",$C74="Labour-related"),IF(Inputs!$GT74=$F$1,Inputs!GN74,$F74*N(CU74)),$F74*N(CU74)*avg_hrs)</f>
        <v>0</v>
      </c>
      <c r="GO74" s="232">
        <f>IF(OR($C74="Non-Labour",$C74="Labour-related"),IF(Inputs!$GT74=$F$1,Inputs!GO74,$F74*N(CV74)),$F74*N(CV74)*avg_hrs)</f>
        <v>0</v>
      </c>
      <c r="GP74" s="232">
        <f>IF(OR($C74="Non-Labour",$C74="Labour-related"),IF(Inputs!$GT74=$F$1,Inputs!GP74,$F74*N(CW74)),$F74*N(CW74)*avg_hrs)</f>
        <v>0</v>
      </c>
      <c r="GQ74" s="232">
        <f>IF(OR($C74="Non-Labour",$C74="Labour-related"),IF(Inputs!$GT74=$F$1,Inputs!GQ74,$F74*N(CX74)),$F74*N(CX74)*avg_hrs)</f>
        <v>0</v>
      </c>
      <c r="GR74" s="232">
        <f>IF(OR($C74="Non-Labour",$C74="Labour-related"),IF(Inputs!$GT74=$F$1,Inputs!GR74,$F74*N(CY74)),$F74*N(CY74)*avg_hrs)</f>
        <v>0</v>
      </c>
      <c r="GT74" s="120" t="s">
        <v>207</v>
      </c>
      <c r="GU74" s="272"/>
      <c r="GV74" s="272"/>
      <c r="GW74" s="272"/>
      <c r="GX74" s="232">
        <f t="shared" si="12"/>
        <v>0</v>
      </c>
      <c r="GY74" s="232">
        <f t="shared" si="12"/>
        <v>0</v>
      </c>
      <c r="GZ74" s="232">
        <f t="shared" si="12"/>
        <v>0</v>
      </c>
      <c r="HA74" s="232">
        <f t="shared" si="11"/>
        <v>0</v>
      </c>
      <c r="HB74" s="232">
        <f t="shared" si="13"/>
        <v>0</v>
      </c>
      <c r="HC74" s="232">
        <f t="shared" si="13"/>
        <v>0</v>
      </c>
      <c r="HD74" s="232">
        <f t="shared" si="13"/>
        <v>0</v>
      </c>
      <c r="HE74" s="232">
        <f t="shared" si="13"/>
        <v>0</v>
      </c>
      <c r="HF74" s="232">
        <f t="shared" si="15"/>
        <v>0</v>
      </c>
    </row>
    <row r="75" spans="1:214" hidden="1" x14ac:dyDescent="0.2">
      <c r="A75" s="120" t="str">
        <f>Inputs!A75</f>
        <v>Regulatory submissions</v>
      </c>
      <c r="B75" s="120" t="str">
        <f>Inputs!B75</f>
        <v>CPA submission - Internal Labour - Regulatory submissions</v>
      </c>
      <c r="C75" s="120" t="str">
        <f>Inputs!C75</f>
        <v>Internal Labour</v>
      </c>
      <c r="D75" s="120" t="str">
        <f>Inputs!D75</f>
        <v>CPA submission</v>
      </c>
      <c r="E75" s="120" t="str">
        <f>Inputs!E75</f>
        <v>Regulatory Manager</v>
      </c>
      <c r="F75" s="259">
        <f>IF(Inputs!$GT75=$F$1,Inputs!F75,
CHOOSE(MATCH(Inputs!$GT75,'Key assumptions'!$E$117:$E$119,0),'Key assumptions'!$H$117,'Key assumptions'!$H$118,'Key assumptions'!$H$119)*Inputs!F75)</f>
        <v>41.935230926056605</v>
      </c>
      <c r="G75" s="259">
        <f>IF(Inputs!$GT75=$F$1,Inputs!G75,
CHOOSE(MATCH(Inputs!$GT75,'Key assumptions'!$E$117:$E$119,0),'Key assumptions'!$H$117,'Key assumptions'!$H$118,'Key assumptions'!$H$119)*Inputs!G75)</f>
        <v>0</v>
      </c>
      <c r="H75" s="231">
        <f>Inputs!H75</f>
        <v>1</v>
      </c>
      <c r="I75" s="231">
        <f>Inputs!I75</f>
        <v>1</v>
      </c>
      <c r="J75" s="231">
        <f>Inputs!J75</f>
        <v>1</v>
      </c>
      <c r="K75" s="231">
        <f>Inputs!K75</f>
        <v>1</v>
      </c>
      <c r="L75" s="231">
        <f>Inputs!L75</f>
        <v>1</v>
      </c>
      <c r="M75" s="231">
        <f>Inputs!M75</f>
        <v>1</v>
      </c>
      <c r="N75" s="231">
        <f>Inputs!N75</f>
        <v>1</v>
      </c>
      <c r="O75" s="231">
        <f>Inputs!O75</f>
        <v>1</v>
      </c>
      <c r="P75" s="231">
        <f>Inputs!P75</f>
        <v>1</v>
      </c>
      <c r="Q75" s="231">
        <f>Inputs!Q75</f>
        <v>1</v>
      </c>
      <c r="R75" s="231">
        <f>Inputs!R75</f>
        <v>1</v>
      </c>
      <c r="S75" s="231">
        <f>Inputs!S75</f>
        <v>1</v>
      </c>
      <c r="T75" s="231">
        <f>Inputs!T75</f>
        <v>0</v>
      </c>
      <c r="U75" s="231">
        <f>Inputs!U75</f>
        <v>0</v>
      </c>
      <c r="V75" s="231">
        <f>Inputs!V75</f>
        <v>0</v>
      </c>
      <c r="W75" s="231">
        <f>Inputs!W75</f>
        <v>0</v>
      </c>
      <c r="X75" s="231">
        <f>Inputs!X75</f>
        <v>0</v>
      </c>
      <c r="Y75" s="231">
        <f>Inputs!Y75</f>
        <v>0</v>
      </c>
      <c r="Z75" s="231">
        <f>Inputs!Z75</f>
        <v>0</v>
      </c>
      <c r="AA75" s="231">
        <f>Inputs!AA75</f>
        <v>0</v>
      </c>
      <c r="AB75" s="231">
        <f>Inputs!AB75</f>
        <v>0</v>
      </c>
      <c r="AC75" s="231">
        <f>Inputs!AC75</f>
        <v>0</v>
      </c>
      <c r="AD75" s="231">
        <f>Inputs!AD75</f>
        <v>0</v>
      </c>
      <c r="AE75" s="231">
        <f>Inputs!AE75</f>
        <v>0</v>
      </c>
      <c r="AF75" s="231">
        <f>Inputs!AF75</f>
        <v>0</v>
      </c>
      <c r="AG75" s="231">
        <f>Inputs!AG75</f>
        <v>0</v>
      </c>
      <c r="AH75" s="231">
        <f>Inputs!AH75</f>
        <v>0</v>
      </c>
      <c r="AI75" s="231">
        <f>Inputs!AI75</f>
        <v>0</v>
      </c>
      <c r="AJ75" s="231">
        <f>Inputs!AJ75</f>
        <v>0</v>
      </c>
      <c r="AK75" s="231">
        <f>Inputs!AK75</f>
        <v>0</v>
      </c>
      <c r="AL75" s="231">
        <f>Inputs!AL75</f>
        <v>0</v>
      </c>
      <c r="AM75" s="231">
        <f>Inputs!AM75</f>
        <v>0</v>
      </c>
      <c r="AN75" s="231">
        <f>Inputs!AN75</f>
        <v>0</v>
      </c>
      <c r="AO75" s="231">
        <f>Inputs!AO75</f>
        <v>0</v>
      </c>
      <c r="AP75" s="231">
        <f>Inputs!AP75</f>
        <v>0</v>
      </c>
      <c r="AQ75" s="231">
        <f>Inputs!AQ75</f>
        <v>0</v>
      </c>
      <c r="AR75" s="231">
        <f>Inputs!AR75</f>
        <v>0</v>
      </c>
      <c r="AS75" s="231">
        <f>Inputs!AS75</f>
        <v>0</v>
      </c>
      <c r="AT75" s="231">
        <f>Inputs!AT75</f>
        <v>0</v>
      </c>
      <c r="AU75" s="231">
        <f>Inputs!AU75</f>
        <v>0</v>
      </c>
      <c r="AV75" s="231">
        <f>Inputs!AV75</f>
        <v>0</v>
      </c>
      <c r="AW75" s="231">
        <f>Inputs!AW75</f>
        <v>0</v>
      </c>
      <c r="AX75" s="231">
        <f>Inputs!AX75</f>
        <v>0</v>
      </c>
      <c r="AY75" s="231">
        <f>Inputs!AY75</f>
        <v>0</v>
      </c>
      <c r="AZ75" s="231">
        <f>Inputs!AZ75</f>
        <v>0</v>
      </c>
      <c r="BA75" s="231">
        <f>Inputs!BA75</f>
        <v>0</v>
      </c>
      <c r="BB75" s="231">
        <f>Inputs!BB75</f>
        <v>0</v>
      </c>
      <c r="BC75" s="231">
        <f>Inputs!BC75</f>
        <v>0</v>
      </c>
      <c r="BD75" s="231">
        <f>Inputs!BD75</f>
        <v>0</v>
      </c>
      <c r="BE75" s="231">
        <f>Inputs!BE75</f>
        <v>0</v>
      </c>
      <c r="BF75" s="231">
        <f>Inputs!BF75</f>
        <v>0</v>
      </c>
      <c r="BG75" s="231">
        <f>Inputs!BG75</f>
        <v>0</v>
      </c>
      <c r="BH75" s="231">
        <f>Inputs!BH75</f>
        <v>0</v>
      </c>
      <c r="BI75" s="231">
        <f>Inputs!BI75</f>
        <v>0</v>
      </c>
      <c r="BJ75" s="231">
        <f>Inputs!BJ75</f>
        <v>0</v>
      </c>
      <c r="BK75" s="231">
        <f>Inputs!BK75</f>
        <v>0</v>
      </c>
      <c r="BL75" s="231">
        <f>Inputs!BL75</f>
        <v>0</v>
      </c>
      <c r="BM75" s="231">
        <f>Inputs!BM75</f>
        <v>0</v>
      </c>
      <c r="BN75" s="231">
        <f>Inputs!BN75</f>
        <v>0</v>
      </c>
      <c r="BO75" s="231">
        <f>Inputs!BO75</f>
        <v>0</v>
      </c>
      <c r="BP75" s="231">
        <f>Inputs!BP75</f>
        <v>0</v>
      </c>
      <c r="BQ75" s="231">
        <f>Inputs!BQ75</f>
        <v>0</v>
      </c>
      <c r="BR75" s="231">
        <f>Inputs!BR75</f>
        <v>0</v>
      </c>
      <c r="BS75" s="231">
        <f>Inputs!BS75</f>
        <v>0</v>
      </c>
      <c r="BT75" s="231">
        <f>Inputs!BT75</f>
        <v>0</v>
      </c>
      <c r="BU75" s="231">
        <f>Inputs!BU75</f>
        <v>0</v>
      </c>
      <c r="BV75" s="231">
        <f>Inputs!BV75</f>
        <v>0</v>
      </c>
      <c r="BW75" s="231">
        <f>Inputs!BW75</f>
        <v>0</v>
      </c>
      <c r="BX75" s="231">
        <f>Inputs!BX75</f>
        <v>0</v>
      </c>
      <c r="BY75" s="231">
        <f>Inputs!BY75</f>
        <v>0</v>
      </c>
      <c r="BZ75" s="231">
        <f>Inputs!BZ75</f>
        <v>0</v>
      </c>
      <c r="CA75" s="231">
        <f>Inputs!CA75</f>
        <v>0</v>
      </c>
      <c r="CB75" s="231">
        <f>Inputs!CB75</f>
        <v>0</v>
      </c>
      <c r="CC75" s="231">
        <f>Inputs!CC75</f>
        <v>0</v>
      </c>
      <c r="CD75" s="231">
        <f>Inputs!CD75</f>
        <v>0</v>
      </c>
      <c r="CE75" s="231">
        <f>Inputs!CE75</f>
        <v>0</v>
      </c>
      <c r="CF75" s="231">
        <f>Inputs!CF75</f>
        <v>0</v>
      </c>
      <c r="CG75" s="231">
        <f>Inputs!CG75</f>
        <v>0</v>
      </c>
      <c r="CH75" s="231">
        <f>Inputs!CH75</f>
        <v>0</v>
      </c>
      <c r="CI75" s="231">
        <f>Inputs!CI75</f>
        <v>0</v>
      </c>
      <c r="CJ75" s="231">
        <f>Inputs!CJ75</f>
        <v>0</v>
      </c>
      <c r="CK75" s="231">
        <f>Inputs!CK75</f>
        <v>0</v>
      </c>
      <c r="CL75" s="231">
        <f>Inputs!CL75</f>
        <v>0</v>
      </c>
      <c r="CM75" s="231">
        <f>Inputs!CM75</f>
        <v>0</v>
      </c>
      <c r="CN75" s="231">
        <f>Inputs!CN75</f>
        <v>0</v>
      </c>
      <c r="CO75" s="231">
        <f>Inputs!CO75</f>
        <v>0</v>
      </c>
      <c r="CP75" s="231">
        <f>Inputs!CP75</f>
        <v>0</v>
      </c>
      <c r="CQ75" s="231">
        <f>Inputs!CQ75</f>
        <v>0</v>
      </c>
      <c r="CR75" s="231">
        <f>Inputs!CR75</f>
        <v>0</v>
      </c>
      <c r="CS75" s="231">
        <f>Inputs!CS75</f>
        <v>0</v>
      </c>
      <c r="CT75" s="231">
        <f>Inputs!CT75</f>
        <v>0</v>
      </c>
      <c r="CU75" s="231">
        <f>Inputs!CU75</f>
        <v>0</v>
      </c>
      <c r="CV75" s="231">
        <f>Inputs!CV75</f>
        <v>0</v>
      </c>
      <c r="CW75" s="231">
        <f>Inputs!CW75</f>
        <v>0</v>
      </c>
      <c r="CX75" s="231">
        <f>Inputs!CX75</f>
        <v>0</v>
      </c>
      <c r="CY75" s="231">
        <f>Inputs!CY75</f>
        <v>0</v>
      </c>
      <c r="DA75" s="232">
        <f>IF(OR($C75="Non-Labour",$C75="Labour-related"),IF(Inputs!$GT75=$F$1,Inputs!DA75,$F75*N(H75)),$F75*N(H75)*avg_hrs)</f>
        <v>6290.2846389084907</v>
      </c>
      <c r="DB75" s="232">
        <f>IF(OR($C75="Non-Labour",$C75="Labour-related"),IF(Inputs!$GT75=$F$1,Inputs!DB75,$F75*N(I75)),$F75*N(I75)*avg_hrs)</f>
        <v>6290.2846389084907</v>
      </c>
      <c r="DC75" s="232">
        <f>IF(OR($C75="Non-Labour",$C75="Labour-related"),IF(Inputs!$GT75=$F$1,Inputs!DC75,$F75*N(J75)),$F75*N(J75)*avg_hrs)</f>
        <v>6290.2846389084907</v>
      </c>
      <c r="DD75" s="232">
        <f>IF(OR($C75="Non-Labour",$C75="Labour-related"),IF(Inputs!$GT75=$F$1,Inputs!DD75,$F75*N(K75)),$F75*N(K75)*avg_hrs)</f>
        <v>6290.2846389084907</v>
      </c>
      <c r="DE75" s="232">
        <f>IF(OR($C75="Non-Labour",$C75="Labour-related"),IF(Inputs!$GT75=$F$1,Inputs!DE75,$F75*N(L75)),$F75*N(L75)*avg_hrs)</f>
        <v>6290.2846389084907</v>
      </c>
      <c r="DF75" s="232">
        <f>IF(OR($C75="Non-Labour",$C75="Labour-related"),IF(Inputs!$GT75=$F$1,Inputs!DF75,$F75*N(M75)),$F75*N(M75)*avg_hrs)</f>
        <v>6290.2846389084907</v>
      </c>
      <c r="DG75" s="232">
        <f>IF(OR($C75="Non-Labour",$C75="Labour-related"),IF(Inputs!$GT75=$F$1,Inputs!DG75,$F75*N(N75)),$F75*N(N75)*avg_hrs)</f>
        <v>6290.2846389084907</v>
      </c>
      <c r="DH75" s="232">
        <f>IF(OR($C75="Non-Labour",$C75="Labour-related"),IF(Inputs!$GT75=$F$1,Inputs!DH75,$F75*N(O75)),$F75*N(O75)*avg_hrs)</f>
        <v>6290.2846389084907</v>
      </c>
      <c r="DI75" s="232">
        <f>IF(OR($C75="Non-Labour",$C75="Labour-related"),IF(Inputs!$GT75=$F$1,Inputs!DI75,$F75*N(P75)),$F75*N(P75)*avg_hrs)</f>
        <v>6290.2846389084907</v>
      </c>
      <c r="DJ75" s="232">
        <f>IF(OR($C75="Non-Labour",$C75="Labour-related"),IF(Inputs!$GT75=$F$1,Inputs!DJ75,$F75*N(Q75)),$F75*N(Q75)*avg_hrs)</f>
        <v>6290.2846389084907</v>
      </c>
      <c r="DK75" s="232">
        <f>IF(OR($C75="Non-Labour",$C75="Labour-related"),IF(Inputs!$GT75=$F$1,Inputs!DK75,$F75*N(R75)),$F75*N(R75)*avg_hrs)</f>
        <v>6290.2846389084907</v>
      </c>
      <c r="DL75" s="232">
        <f>IF(OR($C75="Non-Labour",$C75="Labour-related"),IF(Inputs!$GT75=$F$1,Inputs!DL75,$F75*N(S75)),$F75*N(S75)*avg_hrs)</f>
        <v>6290.2846389084907</v>
      </c>
      <c r="DM75" s="232">
        <f>IF(OR($C75="Non-Labour",$C75="Labour-related"),IF(Inputs!$GT75=$F$1,Inputs!DM75,$F75*N(T75)),$F75*N(T75)*avg_hrs)</f>
        <v>0</v>
      </c>
      <c r="DN75" s="232">
        <f>IF(OR($C75="Non-Labour",$C75="Labour-related"),IF(Inputs!$GT75=$F$1,Inputs!DN75,$F75*N(U75)),$F75*N(U75)*avg_hrs)</f>
        <v>0</v>
      </c>
      <c r="DO75" s="232">
        <f>IF(OR($C75="Non-Labour",$C75="Labour-related"),IF(Inputs!$GT75=$F$1,Inputs!DO75,$F75*N(V75)),$F75*N(V75)*avg_hrs)</f>
        <v>0</v>
      </c>
      <c r="DP75" s="232">
        <f>IF(OR($C75="Non-Labour",$C75="Labour-related"),IF(Inputs!$GT75=$F$1,Inputs!DP75,$F75*N(W75)),$F75*N(W75)*avg_hrs)</f>
        <v>0</v>
      </c>
      <c r="DQ75" s="232">
        <f>IF(OR($C75="Non-Labour",$C75="Labour-related"),IF(Inputs!$GT75=$F$1,Inputs!DQ75,$F75*N(X75)),$F75*N(X75)*avg_hrs)</f>
        <v>0</v>
      </c>
      <c r="DR75" s="232">
        <f>IF(OR($C75="Non-Labour",$C75="Labour-related"),IF(Inputs!$GT75=$F$1,Inputs!DR75,$F75*N(Y75)),$F75*N(Y75)*avg_hrs)</f>
        <v>0</v>
      </c>
      <c r="DS75" s="232">
        <f>IF(OR($C75="Non-Labour",$C75="Labour-related"),IF(Inputs!$GT75=$F$1,Inputs!DS75,$F75*N(Z75)),$F75*N(Z75)*avg_hrs)</f>
        <v>0</v>
      </c>
      <c r="DT75" s="232">
        <f>IF(OR($C75="Non-Labour",$C75="Labour-related"),IF(Inputs!$GT75=$F$1,Inputs!DT75,$F75*N(AA75)),$F75*N(AA75)*avg_hrs)</f>
        <v>0</v>
      </c>
      <c r="DU75" s="232">
        <f>IF(OR($C75="Non-Labour",$C75="Labour-related"),IF(Inputs!$GT75=$F$1,Inputs!DU75,$F75*N(AB75)),$F75*N(AB75)*avg_hrs)</f>
        <v>0</v>
      </c>
      <c r="DV75" s="232">
        <f>IF(OR($C75="Non-Labour",$C75="Labour-related"),IF(Inputs!$GT75=$F$1,Inputs!DV75,$F75*N(AC75)),$F75*N(AC75)*avg_hrs)</f>
        <v>0</v>
      </c>
      <c r="DW75" s="232">
        <f>IF(OR($C75="Non-Labour",$C75="Labour-related"),IF(Inputs!$GT75=$F$1,Inputs!DW75,$F75*N(AD75)),$F75*N(AD75)*avg_hrs)</f>
        <v>0</v>
      </c>
      <c r="DX75" s="232">
        <f>IF(OR($C75="Non-Labour",$C75="Labour-related"),IF(Inputs!$GT75=$F$1,Inputs!DX75,$F75*N(AE75)),$F75*N(AE75)*avg_hrs)</f>
        <v>0</v>
      </c>
      <c r="DY75" s="232">
        <f>IF(OR($C75="Non-Labour",$C75="Labour-related"),IF(Inputs!$GT75=$F$1,Inputs!DY75,$F75*N(AF75)),$F75*N(AF75)*avg_hrs)</f>
        <v>0</v>
      </c>
      <c r="DZ75" s="232">
        <f>IF(OR($C75="Non-Labour",$C75="Labour-related"),IF(Inputs!$GT75=$F$1,Inputs!DZ75,$F75*N(AG75)),$F75*N(AG75)*avg_hrs)</f>
        <v>0</v>
      </c>
      <c r="EA75" s="232">
        <f>IF(OR($C75="Non-Labour",$C75="Labour-related"),IF(Inputs!$GT75=$F$1,Inputs!EA75,$F75*N(AH75)),$F75*N(AH75)*avg_hrs)</f>
        <v>0</v>
      </c>
      <c r="EB75" s="232">
        <f>IF(OR($C75="Non-Labour",$C75="Labour-related"),IF(Inputs!$GT75=$F$1,Inputs!EB75,$F75*N(AI75)),$F75*N(AI75)*avg_hrs)</f>
        <v>0</v>
      </c>
      <c r="EC75" s="232">
        <f>IF(OR($C75="Non-Labour",$C75="Labour-related"),IF(Inputs!$GT75=$F$1,Inputs!EC75,$F75*N(AJ75)),$F75*N(AJ75)*avg_hrs)</f>
        <v>0</v>
      </c>
      <c r="ED75" s="232">
        <f>IF(OR($C75="Non-Labour",$C75="Labour-related"),IF(Inputs!$GT75=$F$1,Inputs!ED75,$F75*N(AK75)),$F75*N(AK75)*avg_hrs)</f>
        <v>0</v>
      </c>
      <c r="EE75" s="232">
        <f>IF(OR($C75="Non-Labour",$C75="Labour-related"),IF(Inputs!$GT75=$F$1,Inputs!EE75,$F75*N(AL75)),$F75*N(AL75)*avg_hrs)</f>
        <v>0</v>
      </c>
      <c r="EF75" s="232">
        <f>IF(OR($C75="Non-Labour",$C75="Labour-related"),IF(Inputs!$GT75=$F$1,Inputs!EF75,$F75*N(AM75)),$F75*N(AM75)*avg_hrs)</f>
        <v>0</v>
      </c>
      <c r="EG75" s="232">
        <f>IF(OR($C75="Non-Labour",$C75="Labour-related"),IF(Inputs!$GT75=$F$1,Inputs!EG75,$F75*N(AN75)),$F75*N(AN75)*avg_hrs)</f>
        <v>0</v>
      </c>
      <c r="EH75" s="232">
        <f>IF(OR($C75="Non-Labour",$C75="Labour-related"),IF(Inputs!$GT75=$F$1,Inputs!EH75,$F75*N(AO75)),$F75*N(AO75)*avg_hrs)</f>
        <v>0</v>
      </c>
      <c r="EI75" s="232">
        <f>IF(OR($C75="Non-Labour",$C75="Labour-related"),IF(Inputs!$GT75=$F$1,Inputs!EI75,$F75*N(AP75)),$F75*N(AP75)*avg_hrs)</f>
        <v>0</v>
      </c>
      <c r="EJ75" s="232">
        <f>IF(OR($C75="Non-Labour",$C75="Labour-related"),IF(Inputs!$GT75=$F$1,Inputs!EJ75,$F75*N(AQ75)),$F75*N(AQ75)*avg_hrs)</f>
        <v>0</v>
      </c>
      <c r="EK75" s="232">
        <f>IF(OR($C75="Non-Labour",$C75="Labour-related"),IF(Inputs!$GT75=$F$1,Inputs!EK75,$F75*N(AR75)),$F75*N(AR75)*avg_hrs)</f>
        <v>0</v>
      </c>
      <c r="EL75" s="232">
        <f>IF(OR($C75="Non-Labour",$C75="Labour-related"),IF(Inputs!$GT75=$F$1,Inputs!EL75,$F75*N(AS75)),$F75*N(AS75)*avg_hrs)</f>
        <v>0</v>
      </c>
      <c r="EM75" s="232">
        <f>IF(OR($C75="Non-Labour",$C75="Labour-related"),IF(Inputs!$GT75=$F$1,Inputs!EM75,$F75*N(AT75)),$F75*N(AT75)*avg_hrs)</f>
        <v>0</v>
      </c>
      <c r="EN75" s="232">
        <f>IF(OR($C75="Non-Labour",$C75="Labour-related"),IF(Inputs!$GT75=$F$1,Inputs!EN75,$F75*N(AU75)),$F75*N(AU75)*avg_hrs)</f>
        <v>0</v>
      </c>
      <c r="EO75" s="232">
        <f>IF(OR($C75="Non-Labour",$C75="Labour-related"),IF(Inputs!$GT75=$F$1,Inputs!EO75,$F75*N(AV75)),$F75*N(AV75)*avg_hrs)</f>
        <v>0</v>
      </c>
      <c r="EP75" s="232">
        <f>IF(OR($C75="Non-Labour",$C75="Labour-related"),IF(Inputs!$GT75=$F$1,Inputs!EP75,$F75*N(AW75)),$F75*N(AW75)*avg_hrs)</f>
        <v>0</v>
      </c>
      <c r="EQ75" s="232">
        <f>IF(OR($C75="Non-Labour",$C75="Labour-related"),IF(Inputs!$GT75=$F$1,Inputs!EQ75,$F75*N(AX75)),$F75*N(AX75)*avg_hrs)</f>
        <v>0</v>
      </c>
      <c r="ER75" s="232">
        <f>IF(OR($C75="Non-Labour",$C75="Labour-related"),IF(Inputs!$GT75=$F$1,Inputs!ER75,$F75*N(AY75)),$F75*N(AY75)*avg_hrs)</f>
        <v>0</v>
      </c>
      <c r="ES75" s="232">
        <f>IF(OR($C75="Non-Labour",$C75="Labour-related"),IF(Inputs!$GT75=$F$1,Inputs!ES75,$F75*N(AZ75)),$F75*N(AZ75)*avg_hrs)</f>
        <v>0</v>
      </c>
      <c r="ET75" s="232">
        <f>IF(OR($C75="Non-Labour",$C75="Labour-related"),IF(Inputs!$GT75=$F$1,Inputs!ET75,$F75*N(BA75)),$F75*N(BA75)*avg_hrs)</f>
        <v>0</v>
      </c>
      <c r="EU75" s="232">
        <f>IF(OR($C75="Non-Labour",$C75="Labour-related"),IF(Inputs!$GT75=$F$1,Inputs!EU75,$F75*N(BB75)),$F75*N(BB75)*avg_hrs)</f>
        <v>0</v>
      </c>
      <c r="EV75" s="232">
        <f>IF(OR($C75="Non-Labour",$C75="Labour-related"),IF(Inputs!$GT75=$F$1,Inputs!EV75,$F75*N(BC75)),$F75*N(BC75)*avg_hrs)</f>
        <v>0</v>
      </c>
      <c r="EW75" s="232">
        <f>IF(OR($C75="Non-Labour",$C75="Labour-related"),IF(Inputs!$GT75=$F$1,Inputs!EW75,$F75*N(BD75)),$F75*N(BD75)*avg_hrs)</f>
        <v>0</v>
      </c>
      <c r="EX75" s="232">
        <f>IF(OR($C75="Non-Labour",$C75="Labour-related"),IF(Inputs!$GT75=$F$1,Inputs!EX75,$F75*N(BE75)),$F75*N(BE75)*avg_hrs)</f>
        <v>0</v>
      </c>
      <c r="EY75" s="232">
        <f>IF(OR($C75="Non-Labour",$C75="Labour-related"),IF(Inputs!$GT75=$F$1,Inputs!EY75,$F75*N(BF75)),$F75*N(BF75)*avg_hrs)</f>
        <v>0</v>
      </c>
      <c r="EZ75" s="232">
        <f>IF(OR($C75="Non-Labour",$C75="Labour-related"),IF(Inputs!$GT75=$F$1,Inputs!EZ75,$F75*N(BG75)),$F75*N(BG75)*avg_hrs)</f>
        <v>0</v>
      </c>
      <c r="FA75" s="232">
        <f>IF(OR($C75="Non-Labour",$C75="Labour-related"),IF(Inputs!$GT75=$F$1,Inputs!FA75,$F75*N(BH75)),$F75*N(BH75)*avg_hrs)</f>
        <v>0</v>
      </c>
      <c r="FB75" s="232">
        <f>IF(OR($C75="Non-Labour",$C75="Labour-related"),IF(Inputs!$GT75=$F$1,Inputs!FB75,$F75*N(BI75)),$F75*N(BI75)*avg_hrs)</f>
        <v>0</v>
      </c>
      <c r="FC75" s="232">
        <f>IF(OR($C75="Non-Labour",$C75="Labour-related"),IF(Inputs!$GT75=$F$1,Inputs!FC75,$F75*N(BJ75)),$F75*N(BJ75)*avg_hrs)</f>
        <v>0</v>
      </c>
      <c r="FD75" s="232">
        <f>IF(OR($C75="Non-Labour",$C75="Labour-related"),IF(Inputs!$GT75=$F$1,Inputs!FD75,$F75*N(BK75)),$F75*N(BK75)*avg_hrs)</f>
        <v>0</v>
      </c>
      <c r="FE75" s="232">
        <f>IF(OR($C75="Non-Labour",$C75="Labour-related"),IF(Inputs!$GT75=$F$1,Inputs!FE75,$F75*N(BL75)),$F75*N(BL75)*avg_hrs)</f>
        <v>0</v>
      </c>
      <c r="FF75" s="232">
        <f>IF(OR($C75="Non-Labour",$C75="Labour-related"),IF(Inputs!$GT75=$F$1,Inputs!FF75,$F75*N(BM75)),$F75*N(BM75)*avg_hrs)</f>
        <v>0</v>
      </c>
      <c r="FG75" s="232">
        <f>IF(OR($C75="Non-Labour",$C75="Labour-related"),IF(Inputs!$GT75=$F$1,Inputs!FG75,$F75*N(BN75)),$F75*N(BN75)*avg_hrs)</f>
        <v>0</v>
      </c>
      <c r="FH75" s="232">
        <f>IF(OR($C75="Non-Labour",$C75="Labour-related"),IF(Inputs!$GT75=$F$1,Inputs!FH75,$F75*N(BO75)),$F75*N(BO75)*avg_hrs)</f>
        <v>0</v>
      </c>
      <c r="FI75" s="232">
        <f>IF(OR($C75="Non-Labour",$C75="Labour-related"),IF(Inputs!$GT75=$F$1,Inputs!FI75,$F75*N(BP75)),$F75*N(BP75)*avg_hrs)</f>
        <v>0</v>
      </c>
      <c r="FJ75" s="232">
        <f>IF(OR($C75="Non-Labour",$C75="Labour-related"),IF(Inputs!$GT75=$F$1,Inputs!FJ75,$F75*N(BQ75)),$F75*N(BQ75)*avg_hrs)</f>
        <v>0</v>
      </c>
      <c r="FK75" s="232">
        <f>IF(OR($C75="Non-Labour",$C75="Labour-related"),IF(Inputs!$GT75=$F$1,Inputs!FK75,$F75*N(BR75)),$F75*N(BR75)*avg_hrs)</f>
        <v>0</v>
      </c>
      <c r="FL75" s="232">
        <f>IF(OR($C75="Non-Labour",$C75="Labour-related"),IF(Inputs!$GT75=$F$1,Inputs!FL75,$F75*N(BS75)),$F75*N(BS75)*avg_hrs)</f>
        <v>0</v>
      </c>
      <c r="FM75" s="232">
        <f>IF(OR($C75="Non-Labour",$C75="Labour-related"),IF(Inputs!$GT75=$F$1,Inputs!FM75,$F75*N(BT75)),$F75*N(BT75)*avg_hrs)</f>
        <v>0</v>
      </c>
      <c r="FN75" s="232">
        <f>IF(OR($C75="Non-Labour",$C75="Labour-related"),IF(Inputs!$GT75=$F$1,Inputs!FN75,$F75*N(BU75)),$F75*N(BU75)*avg_hrs)</f>
        <v>0</v>
      </c>
      <c r="FO75" s="232">
        <f>IF(OR($C75="Non-Labour",$C75="Labour-related"),IF(Inputs!$GT75=$F$1,Inputs!FO75,$F75*N(BV75)),$F75*N(BV75)*avg_hrs)</f>
        <v>0</v>
      </c>
      <c r="FP75" s="232">
        <f>IF(OR($C75="Non-Labour",$C75="Labour-related"),IF(Inputs!$GT75=$F$1,Inputs!FP75,$F75*N(BW75)),$F75*N(BW75)*avg_hrs)</f>
        <v>0</v>
      </c>
      <c r="FQ75" s="232">
        <f>IF(OR($C75="Non-Labour",$C75="Labour-related"),IF(Inputs!$GT75=$F$1,Inputs!FQ75,$F75*N(BX75)),$F75*N(BX75)*avg_hrs)</f>
        <v>0</v>
      </c>
      <c r="FR75" s="232">
        <f>IF(OR($C75="Non-Labour",$C75="Labour-related"),IF(Inputs!$GT75=$F$1,Inputs!FR75,$F75*N(BY75)),$F75*N(BY75)*avg_hrs)</f>
        <v>0</v>
      </c>
      <c r="FS75" s="232">
        <f>IF(OR($C75="Non-Labour",$C75="Labour-related"),IF(Inputs!$GT75=$F$1,Inputs!FS75,$F75*N(BZ75)),$F75*N(BZ75)*avg_hrs)</f>
        <v>0</v>
      </c>
      <c r="FT75" s="232">
        <f>IF(OR($C75="Non-Labour",$C75="Labour-related"),IF(Inputs!$GT75=$F$1,Inputs!FT75,$F75*N(CA75)),$F75*N(CA75)*avg_hrs)</f>
        <v>0</v>
      </c>
      <c r="FU75" s="232">
        <f>IF(OR($C75="Non-Labour",$C75="Labour-related"),IF(Inputs!$GT75=$F$1,Inputs!FU75,$F75*N(CB75)),$F75*N(CB75)*avg_hrs)</f>
        <v>0</v>
      </c>
      <c r="FV75" s="232">
        <f>IF(OR($C75="Non-Labour",$C75="Labour-related"),IF(Inputs!$GT75=$F$1,Inputs!FV75,$F75*N(CC75)),$F75*N(CC75)*avg_hrs)</f>
        <v>0</v>
      </c>
      <c r="FW75" s="232">
        <f>IF(OR($C75="Non-Labour",$C75="Labour-related"),IF(Inputs!$GT75=$F$1,Inputs!FW75,$F75*N(CD75)),$F75*N(CD75)*avg_hrs)</f>
        <v>0</v>
      </c>
      <c r="FX75" s="232">
        <f>IF(OR($C75="Non-Labour",$C75="Labour-related"),IF(Inputs!$GT75=$F$1,Inputs!FX75,$F75*N(CE75)),$F75*N(CE75)*avg_hrs)</f>
        <v>0</v>
      </c>
      <c r="FY75" s="232">
        <f>IF(OR($C75="Non-Labour",$C75="Labour-related"),IF(Inputs!$GT75=$F$1,Inputs!FY75,$F75*N(CF75)),$F75*N(CF75)*avg_hrs)</f>
        <v>0</v>
      </c>
      <c r="FZ75" s="232">
        <f>IF(OR($C75="Non-Labour",$C75="Labour-related"),IF(Inputs!$GT75=$F$1,Inputs!FZ75,$F75*N(CG75)),$F75*N(CG75)*avg_hrs)</f>
        <v>0</v>
      </c>
      <c r="GA75" s="232">
        <f>IF(OR($C75="Non-Labour",$C75="Labour-related"),IF(Inputs!$GT75=$F$1,Inputs!GA75,$F75*N(CH75)),$F75*N(CH75)*avg_hrs)</f>
        <v>0</v>
      </c>
      <c r="GB75" s="232">
        <f>IF(OR($C75="Non-Labour",$C75="Labour-related"),IF(Inputs!$GT75=$F$1,Inputs!GB75,$F75*N(CI75)),$F75*N(CI75)*avg_hrs)</f>
        <v>0</v>
      </c>
      <c r="GC75" s="232">
        <f>IF(OR($C75="Non-Labour",$C75="Labour-related"),IF(Inputs!$GT75=$F$1,Inputs!GC75,$F75*N(CJ75)),$F75*N(CJ75)*avg_hrs)</f>
        <v>0</v>
      </c>
      <c r="GD75" s="232">
        <f>IF(OR($C75="Non-Labour",$C75="Labour-related"),IF(Inputs!$GT75=$F$1,Inputs!GD75,$F75*N(CK75)),$F75*N(CK75)*avg_hrs)</f>
        <v>0</v>
      </c>
      <c r="GE75" s="232">
        <f>IF(OR($C75="Non-Labour",$C75="Labour-related"),IF(Inputs!$GT75=$F$1,Inputs!GE75,$F75*N(CL75)),$F75*N(CL75)*avg_hrs)</f>
        <v>0</v>
      </c>
      <c r="GF75" s="232">
        <f>IF(OR($C75="Non-Labour",$C75="Labour-related"),IF(Inputs!$GT75=$F$1,Inputs!GF75,$F75*N(CM75)),$F75*N(CM75)*avg_hrs)</f>
        <v>0</v>
      </c>
      <c r="GG75" s="232">
        <f>IF(OR($C75="Non-Labour",$C75="Labour-related"),IF(Inputs!$GT75=$F$1,Inputs!GG75,$F75*N(CN75)),$F75*N(CN75)*avg_hrs)</f>
        <v>0</v>
      </c>
      <c r="GH75" s="232">
        <f>IF(OR($C75="Non-Labour",$C75="Labour-related"),IF(Inputs!$GT75=$F$1,Inputs!GH75,$F75*N(CO75)),$F75*N(CO75)*avg_hrs)</f>
        <v>0</v>
      </c>
      <c r="GI75" s="232">
        <f>IF(OR($C75="Non-Labour",$C75="Labour-related"),IF(Inputs!$GT75=$F$1,Inputs!GI75,$F75*N(CP75)),$F75*N(CP75)*avg_hrs)</f>
        <v>0</v>
      </c>
      <c r="GJ75" s="232">
        <f>IF(OR($C75="Non-Labour",$C75="Labour-related"),IF(Inputs!$GT75=$F$1,Inputs!GJ75,$F75*N(CQ75)),$F75*N(CQ75)*avg_hrs)</f>
        <v>0</v>
      </c>
      <c r="GK75" s="232">
        <f>IF(OR($C75="Non-Labour",$C75="Labour-related"),IF(Inputs!$GT75=$F$1,Inputs!GK75,$F75*N(CR75)),$F75*N(CR75)*avg_hrs)</f>
        <v>0</v>
      </c>
      <c r="GL75" s="232">
        <f>IF(OR($C75="Non-Labour",$C75="Labour-related"),IF(Inputs!$GT75=$F$1,Inputs!GL75,$F75*N(CS75)),$F75*N(CS75)*avg_hrs)</f>
        <v>0</v>
      </c>
      <c r="GM75" s="232">
        <f>IF(OR($C75="Non-Labour",$C75="Labour-related"),IF(Inputs!$GT75=$F$1,Inputs!GM75,$F75*N(CT75)),$F75*N(CT75)*avg_hrs)</f>
        <v>0</v>
      </c>
      <c r="GN75" s="232">
        <f>IF(OR($C75="Non-Labour",$C75="Labour-related"),IF(Inputs!$GT75=$F$1,Inputs!GN75,$F75*N(CU75)),$F75*N(CU75)*avg_hrs)</f>
        <v>0</v>
      </c>
      <c r="GO75" s="232">
        <f>IF(OR($C75="Non-Labour",$C75="Labour-related"),IF(Inputs!$GT75=$F$1,Inputs!GO75,$F75*N(CV75)),$F75*N(CV75)*avg_hrs)</f>
        <v>0</v>
      </c>
      <c r="GP75" s="232">
        <f>IF(OR($C75="Non-Labour",$C75="Labour-related"),IF(Inputs!$GT75=$F$1,Inputs!GP75,$F75*N(CW75)),$F75*N(CW75)*avg_hrs)</f>
        <v>0</v>
      </c>
      <c r="GQ75" s="232">
        <f>IF(OR($C75="Non-Labour",$C75="Labour-related"),IF(Inputs!$GT75=$F$1,Inputs!GQ75,$F75*N(CX75)),$F75*N(CX75)*avg_hrs)</f>
        <v>0</v>
      </c>
      <c r="GR75" s="232">
        <f>IF(OR($C75="Non-Labour",$C75="Labour-related"),IF(Inputs!$GT75=$F$1,Inputs!GR75,$F75*N(CY75)),$F75*N(CY75)*avg_hrs)</f>
        <v>0</v>
      </c>
      <c r="GT75" s="120" t="s">
        <v>207</v>
      </c>
      <c r="GU75" s="272"/>
      <c r="GV75" s="272"/>
      <c r="GW75" s="272"/>
      <c r="GX75" s="232">
        <f t="shared" si="12"/>
        <v>75483.41566690187</v>
      </c>
      <c r="GY75" s="232">
        <f t="shared" si="12"/>
        <v>0</v>
      </c>
      <c r="GZ75" s="232">
        <f t="shared" si="12"/>
        <v>0</v>
      </c>
      <c r="HA75" s="232">
        <f t="shared" si="11"/>
        <v>0</v>
      </c>
      <c r="HB75" s="232">
        <f t="shared" si="13"/>
        <v>0</v>
      </c>
      <c r="HC75" s="232">
        <f t="shared" si="13"/>
        <v>0</v>
      </c>
      <c r="HD75" s="232">
        <f t="shared" si="13"/>
        <v>0</v>
      </c>
      <c r="HE75" s="232">
        <f t="shared" si="13"/>
        <v>0</v>
      </c>
      <c r="HF75" s="232">
        <f t="shared" si="15"/>
        <v>75483.41566690187</v>
      </c>
    </row>
    <row r="76" spans="1:214" hidden="1" x14ac:dyDescent="0.2">
      <c r="A76" s="120" t="str">
        <f>Inputs!A76</f>
        <v xml:space="preserve">System Resilience </v>
      </c>
      <c r="B76" s="120" t="str">
        <f>Inputs!B76</f>
        <v xml:space="preserve">CPA submission - Internal Labour - System Resilience </v>
      </c>
      <c r="C76" s="120" t="str">
        <f>Inputs!C76</f>
        <v>Internal Labour</v>
      </c>
      <c r="D76" s="120" t="str">
        <f>Inputs!D76</f>
        <v>CPA submission</v>
      </c>
      <c r="E76" s="120" t="str">
        <f>Inputs!E76</f>
        <v>Senior control room specialist and project management</v>
      </c>
      <c r="F76" s="259">
        <f>IF(Inputs!$GT76=$F$1,Inputs!F76,
CHOOSE(MATCH(Inputs!$GT76,'Key assumptions'!$E$117:$E$119,0),'Key assumptions'!$H$117,'Key assumptions'!$H$118,'Key assumptions'!$H$119)*Inputs!F76)</f>
        <v>209.67615463028307</v>
      </c>
      <c r="G76" s="259">
        <f>IF(Inputs!$GT76=$F$1,Inputs!G76,
CHOOSE(MATCH(Inputs!$GT76,'Key assumptions'!$E$117:$E$119,0),'Key assumptions'!$H$117,'Key assumptions'!$H$118,'Key assumptions'!$H$119)*Inputs!G76)</f>
        <v>0</v>
      </c>
      <c r="H76" s="231">
        <f>Inputs!H76</f>
        <v>1</v>
      </c>
      <c r="I76" s="231">
        <f>Inputs!I76</f>
        <v>1</v>
      </c>
      <c r="J76" s="231">
        <f>Inputs!J76</f>
        <v>1</v>
      </c>
      <c r="K76" s="231">
        <f>Inputs!K76</f>
        <v>1</v>
      </c>
      <c r="L76" s="231">
        <f>Inputs!L76</f>
        <v>1</v>
      </c>
      <c r="M76" s="231">
        <f>Inputs!M76</f>
        <v>1</v>
      </c>
      <c r="N76" s="231">
        <f>Inputs!N76</f>
        <v>1</v>
      </c>
      <c r="O76" s="231">
        <f>Inputs!O76</f>
        <v>1</v>
      </c>
      <c r="P76" s="231">
        <f>Inputs!P76</f>
        <v>1</v>
      </c>
      <c r="Q76" s="231">
        <f>Inputs!Q76</f>
        <v>1</v>
      </c>
      <c r="R76" s="231">
        <f>Inputs!R76</f>
        <v>1</v>
      </c>
      <c r="S76" s="231">
        <f>Inputs!S76</f>
        <v>1</v>
      </c>
      <c r="T76" s="231">
        <f>Inputs!T76</f>
        <v>0</v>
      </c>
      <c r="U76" s="231">
        <f>Inputs!U76</f>
        <v>0</v>
      </c>
      <c r="V76" s="231">
        <f>Inputs!V76</f>
        <v>0</v>
      </c>
      <c r="W76" s="231">
        <f>Inputs!W76</f>
        <v>0</v>
      </c>
      <c r="X76" s="231">
        <f>Inputs!X76</f>
        <v>0</v>
      </c>
      <c r="Y76" s="231">
        <f>Inputs!Y76</f>
        <v>0</v>
      </c>
      <c r="Z76" s="231">
        <f>Inputs!Z76</f>
        <v>0</v>
      </c>
      <c r="AA76" s="231">
        <f>Inputs!AA76</f>
        <v>0</v>
      </c>
      <c r="AB76" s="231">
        <f>Inputs!AB76</f>
        <v>0</v>
      </c>
      <c r="AC76" s="231">
        <f>Inputs!AC76</f>
        <v>0</v>
      </c>
      <c r="AD76" s="231">
        <f>Inputs!AD76</f>
        <v>0</v>
      </c>
      <c r="AE76" s="231">
        <f>Inputs!AE76</f>
        <v>0</v>
      </c>
      <c r="AF76" s="231">
        <f>Inputs!AF76</f>
        <v>0</v>
      </c>
      <c r="AG76" s="231">
        <f>Inputs!AG76</f>
        <v>0</v>
      </c>
      <c r="AH76" s="231">
        <f>Inputs!AH76</f>
        <v>0</v>
      </c>
      <c r="AI76" s="231">
        <f>Inputs!AI76</f>
        <v>0</v>
      </c>
      <c r="AJ76" s="231">
        <f>Inputs!AJ76</f>
        <v>0</v>
      </c>
      <c r="AK76" s="231">
        <f>Inputs!AK76</f>
        <v>0</v>
      </c>
      <c r="AL76" s="231">
        <f>Inputs!AL76</f>
        <v>0</v>
      </c>
      <c r="AM76" s="231">
        <f>Inputs!AM76</f>
        <v>0</v>
      </c>
      <c r="AN76" s="231">
        <f>Inputs!AN76</f>
        <v>0</v>
      </c>
      <c r="AO76" s="231">
        <f>Inputs!AO76</f>
        <v>0</v>
      </c>
      <c r="AP76" s="231">
        <f>Inputs!AP76</f>
        <v>0</v>
      </c>
      <c r="AQ76" s="231">
        <f>Inputs!AQ76</f>
        <v>0</v>
      </c>
      <c r="AR76" s="231">
        <f>Inputs!AR76</f>
        <v>0</v>
      </c>
      <c r="AS76" s="231">
        <f>Inputs!AS76</f>
        <v>0</v>
      </c>
      <c r="AT76" s="231">
        <f>Inputs!AT76</f>
        <v>0</v>
      </c>
      <c r="AU76" s="231">
        <f>Inputs!AU76</f>
        <v>0</v>
      </c>
      <c r="AV76" s="231">
        <f>Inputs!AV76</f>
        <v>0</v>
      </c>
      <c r="AW76" s="231">
        <f>Inputs!AW76</f>
        <v>0</v>
      </c>
      <c r="AX76" s="231">
        <f>Inputs!AX76</f>
        <v>0</v>
      </c>
      <c r="AY76" s="231">
        <f>Inputs!AY76</f>
        <v>0</v>
      </c>
      <c r="AZ76" s="231">
        <f>Inputs!AZ76</f>
        <v>0</v>
      </c>
      <c r="BA76" s="231">
        <f>Inputs!BA76</f>
        <v>0</v>
      </c>
      <c r="BB76" s="231">
        <f>Inputs!BB76</f>
        <v>0</v>
      </c>
      <c r="BC76" s="231">
        <f>Inputs!BC76</f>
        <v>0</v>
      </c>
      <c r="BD76" s="231">
        <f>Inputs!BD76</f>
        <v>0</v>
      </c>
      <c r="BE76" s="231">
        <f>Inputs!BE76</f>
        <v>0</v>
      </c>
      <c r="BF76" s="231">
        <f>Inputs!BF76</f>
        <v>0</v>
      </c>
      <c r="BG76" s="231">
        <f>Inputs!BG76</f>
        <v>0</v>
      </c>
      <c r="BH76" s="231">
        <f>Inputs!BH76</f>
        <v>0</v>
      </c>
      <c r="BI76" s="231">
        <f>Inputs!BI76</f>
        <v>0</v>
      </c>
      <c r="BJ76" s="231">
        <f>Inputs!BJ76</f>
        <v>0</v>
      </c>
      <c r="BK76" s="231">
        <f>Inputs!BK76</f>
        <v>0</v>
      </c>
      <c r="BL76" s="231">
        <f>Inputs!BL76</f>
        <v>0</v>
      </c>
      <c r="BM76" s="231">
        <f>Inputs!BM76</f>
        <v>0</v>
      </c>
      <c r="BN76" s="231">
        <f>Inputs!BN76</f>
        <v>0</v>
      </c>
      <c r="BO76" s="231">
        <f>Inputs!BO76</f>
        <v>0</v>
      </c>
      <c r="BP76" s="231">
        <f>Inputs!BP76</f>
        <v>0</v>
      </c>
      <c r="BQ76" s="231">
        <f>Inputs!BQ76</f>
        <v>0</v>
      </c>
      <c r="BR76" s="231">
        <f>Inputs!BR76</f>
        <v>0</v>
      </c>
      <c r="BS76" s="231">
        <f>Inputs!BS76</f>
        <v>0</v>
      </c>
      <c r="BT76" s="231">
        <f>Inputs!BT76</f>
        <v>0</v>
      </c>
      <c r="BU76" s="231">
        <f>Inputs!BU76</f>
        <v>0</v>
      </c>
      <c r="BV76" s="231">
        <f>Inputs!BV76</f>
        <v>0</v>
      </c>
      <c r="BW76" s="231">
        <f>Inputs!BW76</f>
        <v>0</v>
      </c>
      <c r="BX76" s="231">
        <f>Inputs!BX76</f>
        <v>0</v>
      </c>
      <c r="BY76" s="231">
        <f>Inputs!BY76</f>
        <v>0</v>
      </c>
      <c r="BZ76" s="231">
        <f>Inputs!BZ76</f>
        <v>0</v>
      </c>
      <c r="CA76" s="231">
        <f>Inputs!CA76</f>
        <v>0</v>
      </c>
      <c r="CB76" s="231">
        <f>Inputs!CB76</f>
        <v>0</v>
      </c>
      <c r="CC76" s="231">
        <f>Inputs!CC76</f>
        <v>0</v>
      </c>
      <c r="CD76" s="231">
        <f>Inputs!CD76</f>
        <v>0</v>
      </c>
      <c r="CE76" s="231">
        <f>Inputs!CE76</f>
        <v>0</v>
      </c>
      <c r="CF76" s="231">
        <f>Inputs!CF76</f>
        <v>0</v>
      </c>
      <c r="CG76" s="231">
        <f>Inputs!CG76</f>
        <v>0</v>
      </c>
      <c r="CH76" s="231">
        <f>Inputs!CH76</f>
        <v>0</v>
      </c>
      <c r="CI76" s="231">
        <f>Inputs!CI76</f>
        <v>0</v>
      </c>
      <c r="CJ76" s="231">
        <f>Inputs!CJ76</f>
        <v>0</v>
      </c>
      <c r="CK76" s="231">
        <f>Inputs!CK76</f>
        <v>0</v>
      </c>
      <c r="CL76" s="231">
        <f>Inputs!CL76</f>
        <v>0</v>
      </c>
      <c r="CM76" s="231">
        <f>Inputs!CM76</f>
        <v>0</v>
      </c>
      <c r="CN76" s="231">
        <f>Inputs!CN76</f>
        <v>0</v>
      </c>
      <c r="CO76" s="231">
        <f>Inputs!CO76</f>
        <v>0</v>
      </c>
      <c r="CP76" s="231">
        <f>Inputs!CP76</f>
        <v>0</v>
      </c>
      <c r="CQ76" s="231">
        <f>Inputs!CQ76</f>
        <v>0</v>
      </c>
      <c r="CR76" s="231">
        <f>Inputs!CR76</f>
        <v>0</v>
      </c>
      <c r="CS76" s="231">
        <f>Inputs!CS76</f>
        <v>0</v>
      </c>
      <c r="CT76" s="231">
        <f>Inputs!CT76</f>
        <v>0</v>
      </c>
      <c r="CU76" s="231">
        <f>Inputs!CU76</f>
        <v>0</v>
      </c>
      <c r="CV76" s="231">
        <f>Inputs!CV76</f>
        <v>0</v>
      </c>
      <c r="CW76" s="231">
        <f>Inputs!CW76</f>
        <v>0</v>
      </c>
      <c r="CX76" s="231">
        <f>Inputs!CX76</f>
        <v>0</v>
      </c>
      <c r="CY76" s="231">
        <f>Inputs!CY76</f>
        <v>0</v>
      </c>
      <c r="DA76" s="232">
        <f>IF(OR($C76="Non-Labour",$C76="Labour-related"),IF(Inputs!$GT76=$F$1,Inputs!DA76,$F76*N(H76)),$F76*N(H76)*avg_hrs)</f>
        <v>31451.423194542458</v>
      </c>
      <c r="DB76" s="232">
        <f>IF(OR($C76="Non-Labour",$C76="Labour-related"),IF(Inputs!$GT76=$F$1,Inputs!DB76,$F76*N(I76)),$F76*N(I76)*avg_hrs)</f>
        <v>31451.423194542458</v>
      </c>
      <c r="DC76" s="232">
        <f>IF(OR($C76="Non-Labour",$C76="Labour-related"),IF(Inputs!$GT76=$F$1,Inputs!DC76,$F76*N(J76)),$F76*N(J76)*avg_hrs)</f>
        <v>31451.423194542458</v>
      </c>
      <c r="DD76" s="232">
        <f>IF(OR($C76="Non-Labour",$C76="Labour-related"),IF(Inputs!$GT76=$F$1,Inputs!DD76,$F76*N(K76)),$F76*N(K76)*avg_hrs)</f>
        <v>31451.423194542458</v>
      </c>
      <c r="DE76" s="232">
        <f>IF(OR($C76="Non-Labour",$C76="Labour-related"),IF(Inputs!$GT76=$F$1,Inputs!DE76,$F76*N(L76)),$F76*N(L76)*avg_hrs)</f>
        <v>31451.423194542458</v>
      </c>
      <c r="DF76" s="232">
        <f>IF(OR($C76="Non-Labour",$C76="Labour-related"),IF(Inputs!$GT76=$F$1,Inputs!DF76,$F76*N(M76)),$F76*N(M76)*avg_hrs)</f>
        <v>31451.423194542458</v>
      </c>
      <c r="DG76" s="232">
        <f>IF(OR($C76="Non-Labour",$C76="Labour-related"),IF(Inputs!$GT76=$F$1,Inputs!DG76,$F76*N(N76)),$F76*N(N76)*avg_hrs)</f>
        <v>31451.423194542458</v>
      </c>
      <c r="DH76" s="232">
        <f>IF(OR($C76="Non-Labour",$C76="Labour-related"),IF(Inputs!$GT76=$F$1,Inputs!DH76,$F76*N(O76)),$F76*N(O76)*avg_hrs)</f>
        <v>31451.423194542458</v>
      </c>
      <c r="DI76" s="232">
        <f>IF(OR($C76="Non-Labour",$C76="Labour-related"),IF(Inputs!$GT76=$F$1,Inputs!DI76,$F76*N(P76)),$F76*N(P76)*avg_hrs)</f>
        <v>31451.423194542458</v>
      </c>
      <c r="DJ76" s="232">
        <f>IF(OR($C76="Non-Labour",$C76="Labour-related"),IF(Inputs!$GT76=$F$1,Inputs!DJ76,$F76*N(Q76)),$F76*N(Q76)*avg_hrs)</f>
        <v>31451.423194542458</v>
      </c>
      <c r="DK76" s="232">
        <f>IF(OR($C76="Non-Labour",$C76="Labour-related"),IF(Inputs!$GT76=$F$1,Inputs!DK76,$F76*N(R76)),$F76*N(R76)*avg_hrs)</f>
        <v>31451.423194542458</v>
      </c>
      <c r="DL76" s="232">
        <f>IF(OR($C76="Non-Labour",$C76="Labour-related"),IF(Inputs!$GT76=$F$1,Inputs!DL76,$F76*N(S76)),$F76*N(S76)*avg_hrs)</f>
        <v>31451.423194542458</v>
      </c>
      <c r="DM76" s="232">
        <f>IF(OR($C76="Non-Labour",$C76="Labour-related"),IF(Inputs!$GT76=$F$1,Inputs!DM76,$F76*N(T76)),$F76*N(T76)*avg_hrs)</f>
        <v>0</v>
      </c>
      <c r="DN76" s="232">
        <f>IF(OR($C76="Non-Labour",$C76="Labour-related"),IF(Inputs!$GT76=$F$1,Inputs!DN76,$F76*N(U76)),$F76*N(U76)*avg_hrs)</f>
        <v>0</v>
      </c>
      <c r="DO76" s="232">
        <f>IF(OR($C76="Non-Labour",$C76="Labour-related"),IF(Inputs!$GT76=$F$1,Inputs!DO76,$F76*N(V76)),$F76*N(V76)*avg_hrs)</f>
        <v>0</v>
      </c>
      <c r="DP76" s="232">
        <f>IF(OR($C76="Non-Labour",$C76="Labour-related"),IF(Inputs!$GT76=$F$1,Inputs!DP76,$F76*N(W76)),$F76*N(W76)*avg_hrs)</f>
        <v>0</v>
      </c>
      <c r="DQ76" s="232">
        <f>IF(OR($C76="Non-Labour",$C76="Labour-related"),IF(Inputs!$GT76=$F$1,Inputs!DQ76,$F76*N(X76)),$F76*N(X76)*avg_hrs)</f>
        <v>0</v>
      </c>
      <c r="DR76" s="232">
        <f>IF(OR($C76="Non-Labour",$C76="Labour-related"),IF(Inputs!$GT76=$F$1,Inputs!DR76,$F76*N(Y76)),$F76*N(Y76)*avg_hrs)</f>
        <v>0</v>
      </c>
      <c r="DS76" s="232">
        <f>IF(OR($C76="Non-Labour",$C76="Labour-related"),IF(Inputs!$GT76=$F$1,Inputs!DS76,$F76*N(Z76)),$F76*N(Z76)*avg_hrs)</f>
        <v>0</v>
      </c>
      <c r="DT76" s="232">
        <f>IF(OR($C76="Non-Labour",$C76="Labour-related"),IF(Inputs!$GT76=$F$1,Inputs!DT76,$F76*N(AA76)),$F76*N(AA76)*avg_hrs)</f>
        <v>0</v>
      </c>
      <c r="DU76" s="232">
        <f>IF(OR($C76="Non-Labour",$C76="Labour-related"),IF(Inputs!$GT76=$F$1,Inputs!DU76,$F76*N(AB76)),$F76*N(AB76)*avg_hrs)</f>
        <v>0</v>
      </c>
      <c r="DV76" s="232">
        <f>IF(OR($C76="Non-Labour",$C76="Labour-related"),IF(Inputs!$GT76=$F$1,Inputs!DV76,$F76*N(AC76)),$F76*N(AC76)*avg_hrs)</f>
        <v>0</v>
      </c>
      <c r="DW76" s="232">
        <f>IF(OR($C76="Non-Labour",$C76="Labour-related"),IF(Inputs!$GT76=$F$1,Inputs!DW76,$F76*N(AD76)),$F76*N(AD76)*avg_hrs)</f>
        <v>0</v>
      </c>
      <c r="DX76" s="232">
        <f>IF(OR($C76="Non-Labour",$C76="Labour-related"),IF(Inputs!$GT76=$F$1,Inputs!DX76,$F76*N(AE76)),$F76*N(AE76)*avg_hrs)</f>
        <v>0</v>
      </c>
      <c r="DY76" s="232">
        <f>IF(OR($C76="Non-Labour",$C76="Labour-related"),IF(Inputs!$GT76=$F$1,Inputs!DY76,$F76*N(AF76)),$F76*N(AF76)*avg_hrs)</f>
        <v>0</v>
      </c>
      <c r="DZ76" s="232">
        <f>IF(OR($C76="Non-Labour",$C76="Labour-related"),IF(Inputs!$GT76=$F$1,Inputs!DZ76,$F76*N(AG76)),$F76*N(AG76)*avg_hrs)</f>
        <v>0</v>
      </c>
      <c r="EA76" s="232">
        <f>IF(OR($C76="Non-Labour",$C76="Labour-related"),IF(Inputs!$GT76=$F$1,Inputs!EA76,$F76*N(AH76)),$F76*N(AH76)*avg_hrs)</f>
        <v>0</v>
      </c>
      <c r="EB76" s="232">
        <f>IF(OR($C76="Non-Labour",$C76="Labour-related"),IF(Inputs!$GT76=$F$1,Inputs!EB76,$F76*N(AI76)),$F76*N(AI76)*avg_hrs)</f>
        <v>0</v>
      </c>
      <c r="EC76" s="232">
        <f>IF(OR($C76="Non-Labour",$C76="Labour-related"),IF(Inputs!$GT76=$F$1,Inputs!EC76,$F76*N(AJ76)),$F76*N(AJ76)*avg_hrs)</f>
        <v>0</v>
      </c>
      <c r="ED76" s="232">
        <f>IF(OR($C76="Non-Labour",$C76="Labour-related"),IF(Inputs!$GT76=$F$1,Inputs!ED76,$F76*N(AK76)),$F76*N(AK76)*avg_hrs)</f>
        <v>0</v>
      </c>
      <c r="EE76" s="232">
        <f>IF(OR($C76="Non-Labour",$C76="Labour-related"),IF(Inputs!$GT76=$F$1,Inputs!EE76,$F76*N(AL76)),$F76*N(AL76)*avg_hrs)</f>
        <v>0</v>
      </c>
      <c r="EF76" s="232">
        <f>IF(OR($C76="Non-Labour",$C76="Labour-related"),IF(Inputs!$GT76=$F$1,Inputs!EF76,$F76*N(AM76)),$F76*N(AM76)*avg_hrs)</f>
        <v>0</v>
      </c>
      <c r="EG76" s="232">
        <f>IF(OR($C76="Non-Labour",$C76="Labour-related"),IF(Inputs!$GT76=$F$1,Inputs!EG76,$F76*N(AN76)),$F76*N(AN76)*avg_hrs)</f>
        <v>0</v>
      </c>
      <c r="EH76" s="232">
        <f>IF(OR($C76="Non-Labour",$C76="Labour-related"),IF(Inputs!$GT76=$F$1,Inputs!EH76,$F76*N(AO76)),$F76*N(AO76)*avg_hrs)</f>
        <v>0</v>
      </c>
      <c r="EI76" s="232">
        <f>IF(OR($C76="Non-Labour",$C76="Labour-related"),IF(Inputs!$GT76=$F$1,Inputs!EI76,$F76*N(AP76)),$F76*N(AP76)*avg_hrs)</f>
        <v>0</v>
      </c>
      <c r="EJ76" s="232">
        <f>IF(OR($C76="Non-Labour",$C76="Labour-related"),IF(Inputs!$GT76=$F$1,Inputs!EJ76,$F76*N(AQ76)),$F76*N(AQ76)*avg_hrs)</f>
        <v>0</v>
      </c>
      <c r="EK76" s="232">
        <f>IF(OR($C76="Non-Labour",$C76="Labour-related"),IF(Inputs!$GT76=$F$1,Inputs!EK76,$F76*N(AR76)),$F76*N(AR76)*avg_hrs)</f>
        <v>0</v>
      </c>
      <c r="EL76" s="232">
        <f>IF(OR($C76="Non-Labour",$C76="Labour-related"),IF(Inputs!$GT76=$F$1,Inputs!EL76,$F76*N(AS76)),$F76*N(AS76)*avg_hrs)</f>
        <v>0</v>
      </c>
      <c r="EM76" s="232">
        <f>IF(OR($C76="Non-Labour",$C76="Labour-related"),IF(Inputs!$GT76=$F$1,Inputs!EM76,$F76*N(AT76)),$F76*N(AT76)*avg_hrs)</f>
        <v>0</v>
      </c>
      <c r="EN76" s="232">
        <f>IF(OR($C76="Non-Labour",$C76="Labour-related"),IF(Inputs!$GT76=$F$1,Inputs!EN76,$F76*N(AU76)),$F76*N(AU76)*avg_hrs)</f>
        <v>0</v>
      </c>
      <c r="EO76" s="232">
        <f>IF(OR($C76="Non-Labour",$C76="Labour-related"),IF(Inputs!$GT76=$F$1,Inputs!EO76,$F76*N(AV76)),$F76*N(AV76)*avg_hrs)</f>
        <v>0</v>
      </c>
      <c r="EP76" s="232">
        <f>IF(OR($C76="Non-Labour",$C76="Labour-related"),IF(Inputs!$GT76=$F$1,Inputs!EP76,$F76*N(AW76)),$F76*N(AW76)*avg_hrs)</f>
        <v>0</v>
      </c>
      <c r="EQ76" s="232">
        <f>IF(OR($C76="Non-Labour",$C76="Labour-related"),IF(Inputs!$GT76=$F$1,Inputs!EQ76,$F76*N(AX76)),$F76*N(AX76)*avg_hrs)</f>
        <v>0</v>
      </c>
      <c r="ER76" s="232">
        <f>IF(OR($C76="Non-Labour",$C76="Labour-related"),IF(Inputs!$GT76=$F$1,Inputs!ER76,$F76*N(AY76)),$F76*N(AY76)*avg_hrs)</f>
        <v>0</v>
      </c>
      <c r="ES76" s="232">
        <f>IF(OR($C76="Non-Labour",$C76="Labour-related"),IF(Inputs!$GT76=$F$1,Inputs!ES76,$F76*N(AZ76)),$F76*N(AZ76)*avg_hrs)</f>
        <v>0</v>
      </c>
      <c r="ET76" s="232">
        <f>IF(OR($C76="Non-Labour",$C76="Labour-related"),IF(Inputs!$GT76=$F$1,Inputs!ET76,$F76*N(BA76)),$F76*N(BA76)*avg_hrs)</f>
        <v>0</v>
      </c>
      <c r="EU76" s="232">
        <f>IF(OR($C76="Non-Labour",$C76="Labour-related"),IF(Inputs!$GT76=$F$1,Inputs!EU76,$F76*N(BB76)),$F76*N(BB76)*avg_hrs)</f>
        <v>0</v>
      </c>
      <c r="EV76" s="232">
        <f>IF(OR($C76="Non-Labour",$C76="Labour-related"),IF(Inputs!$GT76=$F$1,Inputs!EV76,$F76*N(BC76)),$F76*N(BC76)*avg_hrs)</f>
        <v>0</v>
      </c>
      <c r="EW76" s="232">
        <f>IF(OR($C76="Non-Labour",$C76="Labour-related"),IF(Inputs!$GT76=$F$1,Inputs!EW76,$F76*N(BD76)),$F76*N(BD76)*avg_hrs)</f>
        <v>0</v>
      </c>
      <c r="EX76" s="232">
        <f>IF(OR($C76="Non-Labour",$C76="Labour-related"),IF(Inputs!$GT76=$F$1,Inputs!EX76,$F76*N(BE76)),$F76*N(BE76)*avg_hrs)</f>
        <v>0</v>
      </c>
      <c r="EY76" s="232">
        <f>IF(OR($C76="Non-Labour",$C76="Labour-related"),IF(Inputs!$GT76=$F$1,Inputs!EY76,$F76*N(BF76)),$F76*N(BF76)*avg_hrs)</f>
        <v>0</v>
      </c>
      <c r="EZ76" s="232">
        <f>IF(OR($C76="Non-Labour",$C76="Labour-related"),IF(Inputs!$GT76=$F$1,Inputs!EZ76,$F76*N(BG76)),$F76*N(BG76)*avg_hrs)</f>
        <v>0</v>
      </c>
      <c r="FA76" s="232">
        <f>IF(OR($C76="Non-Labour",$C76="Labour-related"),IF(Inputs!$GT76=$F$1,Inputs!FA76,$F76*N(BH76)),$F76*N(BH76)*avg_hrs)</f>
        <v>0</v>
      </c>
      <c r="FB76" s="232">
        <f>IF(OR($C76="Non-Labour",$C76="Labour-related"),IF(Inputs!$GT76=$F$1,Inputs!FB76,$F76*N(BI76)),$F76*N(BI76)*avg_hrs)</f>
        <v>0</v>
      </c>
      <c r="FC76" s="232">
        <f>IF(OR($C76="Non-Labour",$C76="Labour-related"),IF(Inputs!$GT76=$F$1,Inputs!FC76,$F76*N(BJ76)),$F76*N(BJ76)*avg_hrs)</f>
        <v>0</v>
      </c>
      <c r="FD76" s="232">
        <f>IF(OR($C76="Non-Labour",$C76="Labour-related"),IF(Inputs!$GT76=$F$1,Inputs!FD76,$F76*N(BK76)),$F76*N(BK76)*avg_hrs)</f>
        <v>0</v>
      </c>
      <c r="FE76" s="232">
        <f>IF(OR($C76="Non-Labour",$C76="Labour-related"),IF(Inputs!$GT76=$F$1,Inputs!FE76,$F76*N(BL76)),$F76*N(BL76)*avg_hrs)</f>
        <v>0</v>
      </c>
      <c r="FF76" s="232">
        <f>IF(OR($C76="Non-Labour",$C76="Labour-related"),IF(Inputs!$GT76=$F$1,Inputs!FF76,$F76*N(BM76)),$F76*N(BM76)*avg_hrs)</f>
        <v>0</v>
      </c>
      <c r="FG76" s="232">
        <f>IF(OR($C76="Non-Labour",$C76="Labour-related"),IF(Inputs!$GT76=$F$1,Inputs!FG76,$F76*N(BN76)),$F76*N(BN76)*avg_hrs)</f>
        <v>0</v>
      </c>
      <c r="FH76" s="232">
        <f>IF(OR($C76="Non-Labour",$C76="Labour-related"),IF(Inputs!$GT76=$F$1,Inputs!FH76,$F76*N(BO76)),$F76*N(BO76)*avg_hrs)</f>
        <v>0</v>
      </c>
      <c r="FI76" s="232">
        <f>IF(OR($C76="Non-Labour",$C76="Labour-related"),IF(Inputs!$GT76=$F$1,Inputs!FI76,$F76*N(BP76)),$F76*N(BP76)*avg_hrs)</f>
        <v>0</v>
      </c>
      <c r="FJ76" s="232">
        <f>IF(OR($C76="Non-Labour",$C76="Labour-related"),IF(Inputs!$GT76=$F$1,Inputs!FJ76,$F76*N(BQ76)),$F76*N(BQ76)*avg_hrs)</f>
        <v>0</v>
      </c>
      <c r="FK76" s="232">
        <f>IF(OR($C76="Non-Labour",$C76="Labour-related"),IF(Inputs!$GT76=$F$1,Inputs!FK76,$F76*N(BR76)),$F76*N(BR76)*avg_hrs)</f>
        <v>0</v>
      </c>
      <c r="FL76" s="232">
        <f>IF(OR($C76="Non-Labour",$C76="Labour-related"),IF(Inputs!$GT76=$F$1,Inputs!FL76,$F76*N(BS76)),$F76*N(BS76)*avg_hrs)</f>
        <v>0</v>
      </c>
      <c r="FM76" s="232">
        <f>IF(OR($C76="Non-Labour",$C76="Labour-related"),IF(Inputs!$GT76=$F$1,Inputs!FM76,$F76*N(BT76)),$F76*N(BT76)*avg_hrs)</f>
        <v>0</v>
      </c>
      <c r="FN76" s="232">
        <f>IF(OR($C76="Non-Labour",$C76="Labour-related"),IF(Inputs!$GT76=$F$1,Inputs!FN76,$F76*N(BU76)),$F76*N(BU76)*avg_hrs)</f>
        <v>0</v>
      </c>
      <c r="FO76" s="232">
        <f>IF(OR($C76="Non-Labour",$C76="Labour-related"),IF(Inputs!$GT76=$F$1,Inputs!FO76,$F76*N(BV76)),$F76*N(BV76)*avg_hrs)</f>
        <v>0</v>
      </c>
      <c r="FP76" s="232">
        <f>IF(OR($C76="Non-Labour",$C76="Labour-related"),IF(Inputs!$GT76=$F$1,Inputs!FP76,$F76*N(BW76)),$F76*N(BW76)*avg_hrs)</f>
        <v>0</v>
      </c>
      <c r="FQ76" s="232">
        <f>IF(OR($C76="Non-Labour",$C76="Labour-related"),IF(Inputs!$GT76=$F$1,Inputs!FQ76,$F76*N(BX76)),$F76*N(BX76)*avg_hrs)</f>
        <v>0</v>
      </c>
      <c r="FR76" s="232">
        <f>IF(OR($C76="Non-Labour",$C76="Labour-related"),IF(Inputs!$GT76=$F$1,Inputs!FR76,$F76*N(BY76)),$F76*N(BY76)*avg_hrs)</f>
        <v>0</v>
      </c>
      <c r="FS76" s="232">
        <f>IF(OR($C76="Non-Labour",$C76="Labour-related"),IF(Inputs!$GT76=$F$1,Inputs!FS76,$F76*N(BZ76)),$F76*N(BZ76)*avg_hrs)</f>
        <v>0</v>
      </c>
      <c r="FT76" s="232">
        <f>IF(OR($C76="Non-Labour",$C76="Labour-related"),IF(Inputs!$GT76=$F$1,Inputs!FT76,$F76*N(CA76)),$F76*N(CA76)*avg_hrs)</f>
        <v>0</v>
      </c>
      <c r="FU76" s="232">
        <f>IF(OR($C76="Non-Labour",$C76="Labour-related"),IF(Inputs!$GT76=$F$1,Inputs!FU76,$F76*N(CB76)),$F76*N(CB76)*avg_hrs)</f>
        <v>0</v>
      </c>
      <c r="FV76" s="232">
        <f>IF(OR($C76="Non-Labour",$C76="Labour-related"),IF(Inputs!$GT76=$F$1,Inputs!FV76,$F76*N(CC76)),$F76*N(CC76)*avg_hrs)</f>
        <v>0</v>
      </c>
      <c r="FW76" s="232">
        <f>IF(OR($C76="Non-Labour",$C76="Labour-related"),IF(Inputs!$GT76=$F$1,Inputs!FW76,$F76*N(CD76)),$F76*N(CD76)*avg_hrs)</f>
        <v>0</v>
      </c>
      <c r="FX76" s="232">
        <f>IF(OR($C76="Non-Labour",$C76="Labour-related"),IF(Inputs!$GT76=$F$1,Inputs!FX76,$F76*N(CE76)),$F76*N(CE76)*avg_hrs)</f>
        <v>0</v>
      </c>
      <c r="FY76" s="232">
        <f>IF(OR($C76="Non-Labour",$C76="Labour-related"),IF(Inputs!$GT76=$F$1,Inputs!FY76,$F76*N(CF76)),$F76*N(CF76)*avg_hrs)</f>
        <v>0</v>
      </c>
      <c r="FZ76" s="232">
        <f>IF(OR($C76="Non-Labour",$C76="Labour-related"),IF(Inputs!$GT76=$F$1,Inputs!FZ76,$F76*N(CG76)),$F76*N(CG76)*avg_hrs)</f>
        <v>0</v>
      </c>
      <c r="GA76" s="232">
        <f>IF(OR($C76="Non-Labour",$C76="Labour-related"),IF(Inputs!$GT76=$F$1,Inputs!GA76,$F76*N(CH76)),$F76*N(CH76)*avg_hrs)</f>
        <v>0</v>
      </c>
      <c r="GB76" s="232">
        <f>IF(OR($C76="Non-Labour",$C76="Labour-related"),IF(Inputs!$GT76=$F$1,Inputs!GB76,$F76*N(CI76)),$F76*N(CI76)*avg_hrs)</f>
        <v>0</v>
      </c>
      <c r="GC76" s="232">
        <f>IF(OR($C76="Non-Labour",$C76="Labour-related"),IF(Inputs!$GT76=$F$1,Inputs!GC76,$F76*N(CJ76)),$F76*N(CJ76)*avg_hrs)</f>
        <v>0</v>
      </c>
      <c r="GD76" s="232">
        <f>IF(OR($C76="Non-Labour",$C76="Labour-related"),IF(Inputs!$GT76=$F$1,Inputs!GD76,$F76*N(CK76)),$F76*N(CK76)*avg_hrs)</f>
        <v>0</v>
      </c>
      <c r="GE76" s="232">
        <f>IF(OR($C76="Non-Labour",$C76="Labour-related"),IF(Inputs!$GT76=$F$1,Inputs!GE76,$F76*N(CL76)),$F76*N(CL76)*avg_hrs)</f>
        <v>0</v>
      </c>
      <c r="GF76" s="232">
        <f>IF(OR($C76="Non-Labour",$C76="Labour-related"),IF(Inputs!$GT76=$F$1,Inputs!GF76,$F76*N(CM76)),$F76*N(CM76)*avg_hrs)</f>
        <v>0</v>
      </c>
      <c r="GG76" s="232">
        <f>IF(OR($C76="Non-Labour",$C76="Labour-related"),IF(Inputs!$GT76=$F$1,Inputs!GG76,$F76*N(CN76)),$F76*N(CN76)*avg_hrs)</f>
        <v>0</v>
      </c>
      <c r="GH76" s="232">
        <f>IF(OR($C76="Non-Labour",$C76="Labour-related"),IF(Inputs!$GT76=$F$1,Inputs!GH76,$F76*N(CO76)),$F76*N(CO76)*avg_hrs)</f>
        <v>0</v>
      </c>
      <c r="GI76" s="232">
        <f>IF(OR($C76="Non-Labour",$C76="Labour-related"),IF(Inputs!$GT76=$F$1,Inputs!GI76,$F76*N(CP76)),$F76*N(CP76)*avg_hrs)</f>
        <v>0</v>
      </c>
      <c r="GJ76" s="232">
        <f>IF(OR($C76="Non-Labour",$C76="Labour-related"),IF(Inputs!$GT76=$F$1,Inputs!GJ76,$F76*N(CQ76)),$F76*N(CQ76)*avg_hrs)</f>
        <v>0</v>
      </c>
      <c r="GK76" s="232">
        <f>IF(OR($C76="Non-Labour",$C76="Labour-related"),IF(Inputs!$GT76=$F$1,Inputs!GK76,$F76*N(CR76)),$F76*N(CR76)*avg_hrs)</f>
        <v>0</v>
      </c>
      <c r="GL76" s="232">
        <f>IF(OR($C76="Non-Labour",$C76="Labour-related"),IF(Inputs!$GT76=$F$1,Inputs!GL76,$F76*N(CS76)),$F76*N(CS76)*avg_hrs)</f>
        <v>0</v>
      </c>
      <c r="GM76" s="232">
        <f>IF(OR($C76="Non-Labour",$C76="Labour-related"),IF(Inputs!$GT76=$F$1,Inputs!GM76,$F76*N(CT76)),$F76*N(CT76)*avg_hrs)</f>
        <v>0</v>
      </c>
      <c r="GN76" s="232">
        <f>IF(OR($C76="Non-Labour",$C76="Labour-related"),IF(Inputs!$GT76=$F$1,Inputs!GN76,$F76*N(CU76)),$F76*N(CU76)*avg_hrs)</f>
        <v>0</v>
      </c>
      <c r="GO76" s="232">
        <f>IF(OR($C76="Non-Labour",$C76="Labour-related"),IF(Inputs!$GT76=$F$1,Inputs!GO76,$F76*N(CV76)),$F76*N(CV76)*avg_hrs)</f>
        <v>0</v>
      </c>
      <c r="GP76" s="232">
        <f>IF(OR($C76="Non-Labour",$C76="Labour-related"),IF(Inputs!$GT76=$F$1,Inputs!GP76,$F76*N(CW76)),$F76*N(CW76)*avg_hrs)</f>
        <v>0</v>
      </c>
      <c r="GQ76" s="232">
        <f>IF(OR($C76="Non-Labour",$C76="Labour-related"),IF(Inputs!$GT76=$F$1,Inputs!GQ76,$F76*N(CX76)),$F76*N(CX76)*avg_hrs)</f>
        <v>0</v>
      </c>
      <c r="GR76" s="232">
        <f>IF(OR($C76="Non-Labour",$C76="Labour-related"),IF(Inputs!$GT76=$F$1,Inputs!GR76,$F76*N(CY76)),$F76*N(CY76)*avg_hrs)</f>
        <v>0</v>
      </c>
      <c r="GT76" s="120" t="s">
        <v>207</v>
      </c>
      <c r="GU76" s="272"/>
      <c r="GV76" s="272"/>
      <c r="GW76" s="272"/>
      <c r="GX76" s="232">
        <f t="shared" si="12"/>
        <v>377417.07833450957</v>
      </c>
      <c r="GY76" s="232">
        <f t="shared" si="12"/>
        <v>0</v>
      </c>
      <c r="GZ76" s="232">
        <f t="shared" si="12"/>
        <v>0</v>
      </c>
      <c r="HA76" s="232">
        <f t="shared" si="11"/>
        <v>0</v>
      </c>
      <c r="HB76" s="232">
        <f t="shared" si="13"/>
        <v>0</v>
      </c>
      <c r="HC76" s="232">
        <f t="shared" si="13"/>
        <v>0</v>
      </c>
      <c r="HD76" s="232">
        <f t="shared" si="13"/>
        <v>0</v>
      </c>
      <c r="HE76" s="232">
        <f t="shared" si="13"/>
        <v>0</v>
      </c>
      <c r="HF76" s="232">
        <f t="shared" si="15"/>
        <v>377417.07833450957</v>
      </c>
    </row>
    <row r="77" spans="1:214" x14ac:dyDescent="0.2">
      <c r="A77" s="120" t="str">
        <f>Inputs!A77</f>
        <v>Corporate</v>
      </c>
      <c r="B77" s="332" t="str">
        <f>Inputs!B77</f>
        <v>c-i-c</v>
      </c>
      <c r="C77" s="120" t="str">
        <f>Inputs!C77</f>
        <v>Contracted Labour</v>
      </c>
      <c r="D77" s="120" t="str">
        <f>Inputs!D77</f>
        <v>CPA submission</v>
      </c>
      <c r="E77" s="332" t="str">
        <f>Inputs!E77</f>
        <v>c-i-c</v>
      </c>
      <c r="F77" s="259">
        <f>IF(Inputs!$GT77=$F$1,Inputs!F77,
CHOOSE(MATCH(Inputs!$GT77,'Key assumptions'!$E$117:$E$119,0),'Key assumptions'!$H$117,'Key assumptions'!$H$118,'Key assumptions'!$H$119)*Inputs!F77)</f>
        <v>0</v>
      </c>
      <c r="G77" s="259">
        <f>IF(Inputs!$GT77=$F$1,Inputs!G77,
CHOOSE(MATCH(Inputs!$GT77,'Key assumptions'!$E$117:$E$119,0),'Key assumptions'!$H$117,'Key assumptions'!$H$118,'Key assumptions'!$H$119)*Inputs!G77)</f>
        <v>0</v>
      </c>
      <c r="H77" s="231">
        <f>Inputs!H77</f>
        <v>0</v>
      </c>
      <c r="I77" s="231">
        <f>Inputs!I77</f>
        <v>0</v>
      </c>
      <c r="J77" s="231">
        <f>Inputs!J77</f>
        <v>0</v>
      </c>
      <c r="K77" s="231">
        <f>Inputs!K77</f>
        <v>0</v>
      </c>
      <c r="L77" s="231">
        <f>Inputs!L77</f>
        <v>0</v>
      </c>
      <c r="M77" s="231">
        <f>Inputs!M77</f>
        <v>0</v>
      </c>
      <c r="N77" s="231">
        <f>Inputs!N77</f>
        <v>0</v>
      </c>
      <c r="O77" s="231">
        <f>Inputs!O77</f>
        <v>0</v>
      </c>
      <c r="P77" s="231">
        <f>Inputs!P77</f>
        <v>0</v>
      </c>
      <c r="Q77" s="231">
        <f>Inputs!Q77</f>
        <v>0</v>
      </c>
      <c r="R77" s="231">
        <f>Inputs!R77</f>
        <v>0</v>
      </c>
      <c r="S77" s="231">
        <f>Inputs!S77</f>
        <v>0</v>
      </c>
      <c r="T77" s="231">
        <f>Inputs!T77</f>
        <v>0</v>
      </c>
      <c r="U77" s="231">
        <f>Inputs!U77</f>
        <v>0</v>
      </c>
      <c r="V77" s="231">
        <f>Inputs!V77</f>
        <v>0</v>
      </c>
      <c r="W77" s="231">
        <f>Inputs!W77</f>
        <v>0</v>
      </c>
      <c r="X77" s="231">
        <f>Inputs!X77</f>
        <v>0</v>
      </c>
      <c r="Y77" s="231">
        <f>Inputs!Y77</f>
        <v>0</v>
      </c>
      <c r="Z77" s="231">
        <f>Inputs!Z77</f>
        <v>0</v>
      </c>
      <c r="AA77" s="231">
        <f>Inputs!AA77</f>
        <v>0</v>
      </c>
      <c r="AB77" s="231">
        <f>Inputs!AB77</f>
        <v>0</v>
      </c>
      <c r="AC77" s="231">
        <f>Inputs!AC77</f>
        <v>0</v>
      </c>
      <c r="AD77" s="231">
        <f>Inputs!AD77</f>
        <v>0</v>
      </c>
      <c r="AE77" s="231">
        <f>Inputs!AE77</f>
        <v>0</v>
      </c>
      <c r="AF77" s="231">
        <f>Inputs!AF77</f>
        <v>0</v>
      </c>
      <c r="AG77" s="231">
        <f>Inputs!AG77</f>
        <v>0</v>
      </c>
      <c r="AH77" s="231">
        <f>Inputs!AH77</f>
        <v>0</v>
      </c>
      <c r="AI77" s="231">
        <f>Inputs!AI77</f>
        <v>0</v>
      </c>
      <c r="AJ77" s="231">
        <f>Inputs!AJ77</f>
        <v>0</v>
      </c>
      <c r="AK77" s="231">
        <f>Inputs!AK77</f>
        <v>0</v>
      </c>
      <c r="AL77" s="231">
        <f>Inputs!AL77</f>
        <v>0</v>
      </c>
      <c r="AM77" s="231">
        <f>Inputs!AM77</f>
        <v>0</v>
      </c>
      <c r="AN77" s="231">
        <f>Inputs!AN77</f>
        <v>0</v>
      </c>
      <c r="AO77" s="231">
        <f>Inputs!AO77</f>
        <v>0</v>
      </c>
      <c r="AP77" s="231">
        <f>Inputs!AP77</f>
        <v>0</v>
      </c>
      <c r="AQ77" s="231">
        <f>Inputs!AQ77</f>
        <v>0</v>
      </c>
      <c r="AR77" s="231">
        <f>Inputs!AR77</f>
        <v>0</v>
      </c>
      <c r="AS77" s="231">
        <f>Inputs!AS77</f>
        <v>0</v>
      </c>
      <c r="AT77" s="231">
        <f>Inputs!AT77</f>
        <v>0</v>
      </c>
      <c r="AU77" s="231">
        <f>Inputs!AU77</f>
        <v>0</v>
      </c>
      <c r="AV77" s="231">
        <f>Inputs!AV77</f>
        <v>0</v>
      </c>
      <c r="AW77" s="231">
        <f>Inputs!AW77</f>
        <v>0</v>
      </c>
      <c r="AX77" s="231">
        <f>Inputs!AX77</f>
        <v>0</v>
      </c>
      <c r="AY77" s="231">
        <f>Inputs!AY77</f>
        <v>0</v>
      </c>
      <c r="AZ77" s="231">
        <f>Inputs!AZ77</f>
        <v>0</v>
      </c>
      <c r="BA77" s="231">
        <f>Inputs!BA77</f>
        <v>0</v>
      </c>
      <c r="BB77" s="231">
        <f>Inputs!BB77</f>
        <v>0</v>
      </c>
      <c r="BC77" s="231">
        <f>Inputs!BC77</f>
        <v>0</v>
      </c>
      <c r="BD77" s="231">
        <f>Inputs!BD77</f>
        <v>0</v>
      </c>
      <c r="BE77" s="231">
        <f>Inputs!BE77</f>
        <v>0</v>
      </c>
      <c r="BF77" s="231">
        <f>Inputs!BF77</f>
        <v>0</v>
      </c>
      <c r="BG77" s="231">
        <f>Inputs!BG77</f>
        <v>0</v>
      </c>
      <c r="BH77" s="231">
        <f>Inputs!BH77</f>
        <v>0</v>
      </c>
      <c r="BI77" s="231">
        <f>Inputs!BI77</f>
        <v>0</v>
      </c>
      <c r="BJ77" s="231">
        <f>Inputs!BJ77</f>
        <v>0</v>
      </c>
      <c r="BK77" s="231">
        <f>Inputs!BK77</f>
        <v>0</v>
      </c>
      <c r="BL77" s="231">
        <f>Inputs!BL77</f>
        <v>0</v>
      </c>
      <c r="BM77" s="231">
        <f>Inputs!BM77</f>
        <v>0</v>
      </c>
      <c r="BN77" s="231">
        <f>Inputs!BN77</f>
        <v>0</v>
      </c>
      <c r="BO77" s="231">
        <f>Inputs!BO77</f>
        <v>0</v>
      </c>
      <c r="BP77" s="231">
        <f>Inputs!BP77</f>
        <v>0</v>
      </c>
      <c r="BQ77" s="231">
        <f>Inputs!BQ77</f>
        <v>0</v>
      </c>
      <c r="BR77" s="231">
        <f>Inputs!BR77</f>
        <v>0</v>
      </c>
      <c r="BS77" s="231">
        <f>Inputs!BS77</f>
        <v>0</v>
      </c>
      <c r="BT77" s="231">
        <f>Inputs!BT77</f>
        <v>0</v>
      </c>
      <c r="BU77" s="231">
        <f>Inputs!BU77</f>
        <v>0</v>
      </c>
      <c r="BV77" s="231">
        <f>Inputs!BV77</f>
        <v>0</v>
      </c>
      <c r="BW77" s="231">
        <f>Inputs!BW77</f>
        <v>0</v>
      </c>
      <c r="BX77" s="231">
        <f>Inputs!BX77</f>
        <v>0</v>
      </c>
      <c r="BY77" s="231">
        <f>Inputs!BY77</f>
        <v>0</v>
      </c>
      <c r="BZ77" s="231">
        <f>Inputs!BZ77</f>
        <v>0</v>
      </c>
      <c r="CA77" s="231">
        <f>Inputs!CA77</f>
        <v>0</v>
      </c>
      <c r="CB77" s="231">
        <f>Inputs!CB77</f>
        <v>0</v>
      </c>
      <c r="CC77" s="231">
        <f>Inputs!CC77</f>
        <v>0</v>
      </c>
      <c r="CD77" s="231">
        <f>Inputs!CD77</f>
        <v>0</v>
      </c>
      <c r="CE77" s="231">
        <f>Inputs!CE77</f>
        <v>0</v>
      </c>
      <c r="CF77" s="231">
        <f>Inputs!CF77</f>
        <v>0</v>
      </c>
      <c r="CG77" s="231">
        <f>Inputs!CG77</f>
        <v>0</v>
      </c>
      <c r="CH77" s="231">
        <f>Inputs!CH77</f>
        <v>0</v>
      </c>
      <c r="CI77" s="231">
        <f>Inputs!CI77</f>
        <v>0</v>
      </c>
      <c r="CJ77" s="231">
        <f>Inputs!CJ77</f>
        <v>0</v>
      </c>
      <c r="CK77" s="231">
        <f>Inputs!CK77</f>
        <v>0</v>
      </c>
      <c r="CL77" s="231">
        <f>Inputs!CL77</f>
        <v>0</v>
      </c>
      <c r="CM77" s="231">
        <f>Inputs!CM77</f>
        <v>0</v>
      </c>
      <c r="CN77" s="231">
        <f>Inputs!CN77</f>
        <v>0</v>
      </c>
      <c r="CO77" s="231">
        <f>Inputs!CO77</f>
        <v>0</v>
      </c>
      <c r="CP77" s="231">
        <f>Inputs!CP77</f>
        <v>0</v>
      </c>
      <c r="CQ77" s="231">
        <f>Inputs!CQ77</f>
        <v>0</v>
      </c>
      <c r="CR77" s="231">
        <f>Inputs!CR77</f>
        <v>0</v>
      </c>
      <c r="CS77" s="231">
        <f>Inputs!CS77</f>
        <v>0</v>
      </c>
      <c r="CT77" s="231">
        <f>Inputs!CT77</f>
        <v>0</v>
      </c>
      <c r="CU77" s="231">
        <f>Inputs!CU77</f>
        <v>0</v>
      </c>
      <c r="CV77" s="231">
        <f>Inputs!CV77</f>
        <v>0</v>
      </c>
      <c r="CW77" s="231">
        <f>Inputs!CW77</f>
        <v>0</v>
      </c>
      <c r="CX77" s="231">
        <f>Inputs!CX77</f>
        <v>0</v>
      </c>
      <c r="CY77" s="231">
        <f>Inputs!CY77</f>
        <v>0</v>
      </c>
      <c r="DA77" s="232">
        <f>IF(OR($C77="Non-Labour",$C77="Labour-related"),IF(Inputs!$GT77=$F$1,Inputs!DA77,$F77*N(H77)),$F77*N(H77)*avg_hrs)</f>
        <v>0</v>
      </c>
      <c r="DB77" s="232">
        <f>IF(OR($C77="Non-Labour",$C77="Labour-related"),IF(Inputs!$GT77=$F$1,Inputs!DB77,$F77*N(I77)),$F77*N(I77)*avg_hrs)</f>
        <v>0</v>
      </c>
      <c r="DC77" s="232">
        <f>IF(OR($C77="Non-Labour",$C77="Labour-related"),IF(Inputs!$GT77=$F$1,Inputs!DC77,$F77*N(J77)),$F77*N(J77)*avg_hrs)</f>
        <v>0</v>
      </c>
      <c r="DD77" s="232">
        <f>IF(OR($C77="Non-Labour",$C77="Labour-related"),IF(Inputs!$GT77=$F$1,Inputs!DD77,$F77*N(K77)),$F77*N(K77)*avg_hrs)</f>
        <v>0</v>
      </c>
      <c r="DE77" s="232">
        <f>IF(OR($C77="Non-Labour",$C77="Labour-related"),IF(Inputs!$GT77=$F$1,Inputs!DE77,$F77*N(L77)),$F77*N(L77)*avg_hrs)</f>
        <v>0</v>
      </c>
      <c r="DF77" s="232">
        <f>IF(OR($C77="Non-Labour",$C77="Labour-related"),IF(Inputs!$GT77=$F$1,Inputs!DF77,$F77*N(M77)),$F77*N(M77)*avg_hrs)</f>
        <v>0</v>
      </c>
      <c r="DG77" s="232">
        <f>IF(OR($C77="Non-Labour",$C77="Labour-related"),IF(Inputs!$GT77=$F$1,Inputs!DG77,$F77*N(N77)),$F77*N(N77)*avg_hrs)</f>
        <v>0</v>
      </c>
      <c r="DH77" s="232">
        <f>IF(OR($C77="Non-Labour",$C77="Labour-related"),IF(Inputs!$GT77=$F$1,Inputs!DH77,$F77*N(O77)),$F77*N(O77)*avg_hrs)</f>
        <v>0</v>
      </c>
      <c r="DI77" s="232">
        <f>IF(OR($C77="Non-Labour",$C77="Labour-related"),IF(Inputs!$GT77=$F$1,Inputs!DI77,$F77*N(P77)),$F77*N(P77)*avg_hrs)</f>
        <v>0</v>
      </c>
      <c r="DJ77" s="232">
        <f>IF(OR($C77="Non-Labour",$C77="Labour-related"),IF(Inputs!$GT77=$F$1,Inputs!DJ77,$F77*N(Q77)),$F77*N(Q77)*avg_hrs)</f>
        <v>0</v>
      </c>
      <c r="DK77" s="232">
        <f>IF(OR($C77="Non-Labour",$C77="Labour-related"),IF(Inputs!$GT77=$F$1,Inputs!DK77,$F77*N(R77)),$F77*N(R77)*avg_hrs)</f>
        <v>0</v>
      </c>
      <c r="DL77" s="232">
        <f>IF(OR($C77="Non-Labour",$C77="Labour-related"),IF(Inputs!$GT77=$F$1,Inputs!DL77,$F77*N(S77)),$F77*N(S77)*avg_hrs)</f>
        <v>0</v>
      </c>
      <c r="DM77" s="232">
        <f>IF(OR($C77="Non-Labour",$C77="Labour-related"),IF(Inputs!$GT77=$F$1,Inputs!DM77,$F77*N(T77)),$F77*N(T77)*avg_hrs)</f>
        <v>0</v>
      </c>
      <c r="DN77" s="232">
        <f>IF(OR($C77="Non-Labour",$C77="Labour-related"),IF(Inputs!$GT77=$F$1,Inputs!DN77,$F77*N(U77)),$F77*N(U77)*avg_hrs)</f>
        <v>0</v>
      </c>
      <c r="DO77" s="232">
        <f>IF(OR($C77="Non-Labour",$C77="Labour-related"),IF(Inputs!$GT77=$F$1,Inputs!DO77,$F77*N(V77)),$F77*N(V77)*avg_hrs)</f>
        <v>0</v>
      </c>
      <c r="DP77" s="232">
        <f>IF(OR($C77="Non-Labour",$C77="Labour-related"),IF(Inputs!$GT77=$F$1,Inputs!DP77,$F77*N(W77)),$F77*N(W77)*avg_hrs)</f>
        <v>0</v>
      </c>
      <c r="DQ77" s="232">
        <f>IF(OR($C77="Non-Labour",$C77="Labour-related"),IF(Inputs!$GT77=$F$1,Inputs!DQ77,$F77*N(X77)),$F77*N(X77)*avg_hrs)</f>
        <v>0</v>
      </c>
      <c r="DR77" s="232">
        <f>IF(OR($C77="Non-Labour",$C77="Labour-related"),IF(Inputs!$GT77=$F$1,Inputs!DR77,$F77*N(Y77)),$F77*N(Y77)*avg_hrs)</f>
        <v>0</v>
      </c>
      <c r="DS77" s="232">
        <f>IF(OR($C77="Non-Labour",$C77="Labour-related"),IF(Inputs!$GT77=$F$1,Inputs!DS77,$F77*N(Z77)),$F77*N(Z77)*avg_hrs)</f>
        <v>0</v>
      </c>
      <c r="DT77" s="232">
        <f>IF(OR($C77="Non-Labour",$C77="Labour-related"),IF(Inputs!$GT77=$F$1,Inputs!DT77,$F77*N(AA77)),$F77*N(AA77)*avg_hrs)</f>
        <v>0</v>
      </c>
      <c r="DU77" s="232">
        <f>IF(OR($C77="Non-Labour",$C77="Labour-related"),IF(Inputs!$GT77=$F$1,Inputs!DU77,$F77*N(AB77)),$F77*N(AB77)*avg_hrs)</f>
        <v>0</v>
      </c>
      <c r="DV77" s="232">
        <f>IF(OR($C77="Non-Labour",$C77="Labour-related"),IF(Inputs!$GT77=$F$1,Inputs!DV77,$F77*N(AC77)),$F77*N(AC77)*avg_hrs)</f>
        <v>0</v>
      </c>
      <c r="DW77" s="232">
        <f>IF(OR($C77="Non-Labour",$C77="Labour-related"),IF(Inputs!$GT77=$F$1,Inputs!DW77,$F77*N(AD77)),$F77*N(AD77)*avg_hrs)</f>
        <v>0</v>
      </c>
      <c r="DX77" s="232">
        <f>IF(OR($C77="Non-Labour",$C77="Labour-related"),IF(Inputs!$GT77=$F$1,Inputs!DX77,$F77*N(AE77)),$F77*N(AE77)*avg_hrs)</f>
        <v>0</v>
      </c>
      <c r="DY77" s="232">
        <f>IF(OR($C77="Non-Labour",$C77="Labour-related"),IF(Inputs!$GT77=$F$1,Inputs!DY77,$F77*N(AF77)),$F77*N(AF77)*avg_hrs)</f>
        <v>0</v>
      </c>
      <c r="DZ77" s="232">
        <f>IF(OR($C77="Non-Labour",$C77="Labour-related"),IF(Inputs!$GT77=$F$1,Inputs!DZ77,$F77*N(AG77)),$F77*N(AG77)*avg_hrs)</f>
        <v>0</v>
      </c>
      <c r="EA77" s="232">
        <f>IF(OR($C77="Non-Labour",$C77="Labour-related"),IF(Inputs!$GT77=$F$1,Inputs!EA77,$F77*N(AH77)),$F77*N(AH77)*avg_hrs)</f>
        <v>0</v>
      </c>
      <c r="EB77" s="232">
        <f>IF(OR($C77="Non-Labour",$C77="Labour-related"),IF(Inputs!$GT77=$F$1,Inputs!EB77,$F77*N(AI77)),$F77*N(AI77)*avg_hrs)</f>
        <v>0</v>
      </c>
      <c r="EC77" s="232">
        <f>IF(OR($C77="Non-Labour",$C77="Labour-related"),IF(Inputs!$GT77=$F$1,Inputs!EC77,$F77*N(AJ77)),$F77*N(AJ77)*avg_hrs)</f>
        <v>0</v>
      </c>
      <c r="ED77" s="232">
        <f>IF(OR($C77="Non-Labour",$C77="Labour-related"),IF(Inputs!$GT77=$F$1,Inputs!ED77,$F77*N(AK77)),$F77*N(AK77)*avg_hrs)</f>
        <v>0</v>
      </c>
      <c r="EE77" s="232">
        <f>IF(OR($C77="Non-Labour",$C77="Labour-related"),IF(Inputs!$GT77=$F$1,Inputs!EE77,$F77*N(AL77)),$F77*N(AL77)*avg_hrs)</f>
        <v>0</v>
      </c>
      <c r="EF77" s="232">
        <f>IF(OR($C77="Non-Labour",$C77="Labour-related"),IF(Inputs!$GT77=$F$1,Inputs!EF77,$F77*N(AM77)),$F77*N(AM77)*avg_hrs)</f>
        <v>0</v>
      </c>
      <c r="EG77" s="232">
        <f>IF(OR($C77="Non-Labour",$C77="Labour-related"),IF(Inputs!$GT77=$F$1,Inputs!EG77,$F77*N(AN77)),$F77*N(AN77)*avg_hrs)</f>
        <v>0</v>
      </c>
      <c r="EH77" s="232">
        <f>IF(OR($C77="Non-Labour",$C77="Labour-related"),IF(Inputs!$GT77=$F$1,Inputs!EH77,$F77*N(AO77)),$F77*N(AO77)*avg_hrs)</f>
        <v>0</v>
      </c>
      <c r="EI77" s="232">
        <f>IF(OR($C77="Non-Labour",$C77="Labour-related"),IF(Inputs!$GT77=$F$1,Inputs!EI77,$F77*N(AP77)),$F77*N(AP77)*avg_hrs)</f>
        <v>0</v>
      </c>
      <c r="EJ77" s="232">
        <f>IF(OR($C77="Non-Labour",$C77="Labour-related"),IF(Inputs!$GT77=$F$1,Inputs!EJ77,$F77*N(AQ77)),$F77*N(AQ77)*avg_hrs)</f>
        <v>0</v>
      </c>
      <c r="EK77" s="232">
        <f>IF(OR($C77="Non-Labour",$C77="Labour-related"),IF(Inputs!$GT77=$F$1,Inputs!EK77,$F77*N(AR77)),$F77*N(AR77)*avg_hrs)</f>
        <v>0</v>
      </c>
      <c r="EL77" s="232">
        <f>IF(OR($C77="Non-Labour",$C77="Labour-related"),IF(Inputs!$GT77=$F$1,Inputs!EL77,$F77*N(AS77)),$F77*N(AS77)*avg_hrs)</f>
        <v>0</v>
      </c>
      <c r="EM77" s="232">
        <f>IF(OR($C77="Non-Labour",$C77="Labour-related"),IF(Inputs!$GT77=$F$1,Inputs!EM77,$F77*N(AT77)),$F77*N(AT77)*avg_hrs)</f>
        <v>0</v>
      </c>
      <c r="EN77" s="232">
        <f>IF(OR($C77="Non-Labour",$C77="Labour-related"),IF(Inputs!$GT77=$F$1,Inputs!EN77,$F77*N(AU77)),$F77*N(AU77)*avg_hrs)</f>
        <v>0</v>
      </c>
      <c r="EO77" s="232">
        <f>IF(OR($C77="Non-Labour",$C77="Labour-related"),IF(Inputs!$GT77=$F$1,Inputs!EO77,$F77*N(AV77)),$F77*N(AV77)*avg_hrs)</f>
        <v>0</v>
      </c>
      <c r="EP77" s="232">
        <f>IF(OR($C77="Non-Labour",$C77="Labour-related"),IF(Inputs!$GT77=$F$1,Inputs!EP77,$F77*N(AW77)),$F77*N(AW77)*avg_hrs)</f>
        <v>0</v>
      </c>
      <c r="EQ77" s="232">
        <f>IF(OR($C77="Non-Labour",$C77="Labour-related"),IF(Inputs!$GT77=$F$1,Inputs!EQ77,$F77*N(AX77)),$F77*N(AX77)*avg_hrs)</f>
        <v>0</v>
      </c>
      <c r="ER77" s="232">
        <f>IF(OR($C77="Non-Labour",$C77="Labour-related"),IF(Inputs!$GT77=$F$1,Inputs!ER77,$F77*N(AY77)),$F77*N(AY77)*avg_hrs)</f>
        <v>0</v>
      </c>
      <c r="ES77" s="232">
        <f>IF(OR($C77="Non-Labour",$C77="Labour-related"),IF(Inputs!$GT77=$F$1,Inputs!ES77,$F77*N(AZ77)),$F77*N(AZ77)*avg_hrs)</f>
        <v>0</v>
      </c>
      <c r="ET77" s="232">
        <f>IF(OR($C77="Non-Labour",$C77="Labour-related"),IF(Inputs!$GT77=$F$1,Inputs!ET77,$F77*N(BA77)),$F77*N(BA77)*avg_hrs)</f>
        <v>0</v>
      </c>
      <c r="EU77" s="232">
        <f>IF(OR($C77="Non-Labour",$C77="Labour-related"),IF(Inputs!$GT77=$F$1,Inputs!EU77,$F77*N(BB77)),$F77*N(BB77)*avg_hrs)</f>
        <v>0</v>
      </c>
      <c r="EV77" s="232">
        <f>IF(OR($C77="Non-Labour",$C77="Labour-related"),IF(Inputs!$GT77=$F$1,Inputs!EV77,$F77*N(BC77)),$F77*N(BC77)*avg_hrs)</f>
        <v>0</v>
      </c>
      <c r="EW77" s="232">
        <f>IF(OR($C77="Non-Labour",$C77="Labour-related"),IF(Inputs!$GT77=$F$1,Inputs!EW77,$F77*N(BD77)),$F77*N(BD77)*avg_hrs)</f>
        <v>0</v>
      </c>
      <c r="EX77" s="232">
        <f>IF(OR($C77="Non-Labour",$C77="Labour-related"),IF(Inputs!$GT77=$F$1,Inputs!EX77,$F77*N(BE77)),$F77*N(BE77)*avg_hrs)</f>
        <v>0</v>
      </c>
      <c r="EY77" s="232">
        <f>IF(OR($C77="Non-Labour",$C77="Labour-related"),IF(Inputs!$GT77=$F$1,Inputs!EY77,$F77*N(BF77)),$F77*N(BF77)*avg_hrs)</f>
        <v>0</v>
      </c>
      <c r="EZ77" s="232">
        <f>IF(OR($C77="Non-Labour",$C77="Labour-related"),IF(Inputs!$GT77=$F$1,Inputs!EZ77,$F77*N(BG77)),$F77*N(BG77)*avg_hrs)</f>
        <v>0</v>
      </c>
      <c r="FA77" s="232">
        <f>IF(OR($C77="Non-Labour",$C77="Labour-related"),IF(Inputs!$GT77=$F$1,Inputs!FA77,$F77*N(BH77)),$F77*N(BH77)*avg_hrs)</f>
        <v>0</v>
      </c>
      <c r="FB77" s="232">
        <f>IF(OR($C77="Non-Labour",$C77="Labour-related"),IF(Inputs!$GT77=$F$1,Inputs!FB77,$F77*N(BI77)),$F77*N(BI77)*avg_hrs)</f>
        <v>0</v>
      </c>
      <c r="FC77" s="232">
        <f>IF(OR($C77="Non-Labour",$C77="Labour-related"),IF(Inputs!$GT77=$F$1,Inputs!FC77,$F77*N(BJ77)),$F77*N(BJ77)*avg_hrs)</f>
        <v>0</v>
      </c>
      <c r="FD77" s="232">
        <f>IF(OR($C77="Non-Labour",$C77="Labour-related"),IF(Inputs!$GT77=$F$1,Inputs!FD77,$F77*N(BK77)),$F77*N(BK77)*avg_hrs)</f>
        <v>0</v>
      </c>
      <c r="FE77" s="232">
        <f>IF(OR($C77="Non-Labour",$C77="Labour-related"),IF(Inputs!$GT77=$F$1,Inputs!FE77,$F77*N(BL77)),$F77*N(BL77)*avg_hrs)</f>
        <v>0</v>
      </c>
      <c r="FF77" s="232">
        <f>IF(OR($C77="Non-Labour",$C77="Labour-related"),IF(Inputs!$GT77=$F$1,Inputs!FF77,$F77*N(BM77)),$F77*N(BM77)*avg_hrs)</f>
        <v>0</v>
      </c>
      <c r="FG77" s="232">
        <f>IF(OR($C77="Non-Labour",$C77="Labour-related"),IF(Inputs!$GT77=$F$1,Inputs!FG77,$F77*N(BN77)),$F77*N(BN77)*avg_hrs)</f>
        <v>0</v>
      </c>
      <c r="FH77" s="232">
        <f>IF(OR($C77="Non-Labour",$C77="Labour-related"),IF(Inputs!$GT77=$F$1,Inputs!FH77,$F77*N(BO77)),$F77*N(BO77)*avg_hrs)</f>
        <v>0</v>
      </c>
      <c r="FI77" s="232">
        <f>IF(OR($C77="Non-Labour",$C77="Labour-related"),IF(Inputs!$GT77=$F$1,Inputs!FI77,$F77*N(BP77)),$F77*N(BP77)*avg_hrs)</f>
        <v>0</v>
      </c>
      <c r="FJ77" s="232">
        <f>IF(OR($C77="Non-Labour",$C77="Labour-related"),IF(Inputs!$GT77=$F$1,Inputs!FJ77,$F77*N(BQ77)),$F77*N(BQ77)*avg_hrs)</f>
        <v>0</v>
      </c>
      <c r="FK77" s="232">
        <f>IF(OR($C77="Non-Labour",$C77="Labour-related"),IF(Inputs!$GT77=$F$1,Inputs!FK77,$F77*N(BR77)),$F77*N(BR77)*avg_hrs)</f>
        <v>0</v>
      </c>
      <c r="FL77" s="232">
        <f>IF(OR($C77="Non-Labour",$C77="Labour-related"),IF(Inputs!$GT77=$F$1,Inputs!FL77,$F77*N(BS77)),$F77*N(BS77)*avg_hrs)</f>
        <v>0</v>
      </c>
      <c r="FM77" s="232">
        <f>IF(OR($C77="Non-Labour",$C77="Labour-related"),IF(Inputs!$GT77=$F$1,Inputs!FM77,$F77*N(BT77)),$F77*N(BT77)*avg_hrs)</f>
        <v>0</v>
      </c>
      <c r="FN77" s="232">
        <f>IF(OR($C77="Non-Labour",$C77="Labour-related"),IF(Inputs!$GT77=$F$1,Inputs!FN77,$F77*N(BU77)),$F77*N(BU77)*avg_hrs)</f>
        <v>0</v>
      </c>
      <c r="FO77" s="232">
        <f>IF(OR($C77="Non-Labour",$C77="Labour-related"),IF(Inputs!$GT77=$F$1,Inputs!FO77,$F77*N(BV77)),$F77*N(BV77)*avg_hrs)</f>
        <v>0</v>
      </c>
      <c r="FP77" s="232">
        <f>IF(OR($C77="Non-Labour",$C77="Labour-related"),IF(Inputs!$GT77=$F$1,Inputs!FP77,$F77*N(BW77)),$F77*N(BW77)*avg_hrs)</f>
        <v>0</v>
      </c>
      <c r="FQ77" s="232">
        <f>IF(OR($C77="Non-Labour",$C77="Labour-related"),IF(Inputs!$GT77=$F$1,Inputs!FQ77,$F77*N(BX77)),$F77*N(BX77)*avg_hrs)</f>
        <v>0</v>
      </c>
      <c r="FR77" s="232">
        <f>IF(OR($C77="Non-Labour",$C77="Labour-related"),IF(Inputs!$GT77=$F$1,Inputs!FR77,$F77*N(BY77)),$F77*N(BY77)*avg_hrs)</f>
        <v>0</v>
      </c>
      <c r="FS77" s="232">
        <f>IF(OR($C77="Non-Labour",$C77="Labour-related"),IF(Inputs!$GT77=$F$1,Inputs!FS77,$F77*N(BZ77)),$F77*N(BZ77)*avg_hrs)</f>
        <v>0</v>
      </c>
      <c r="FT77" s="232">
        <f>IF(OR($C77="Non-Labour",$C77="Labour-related"),IF(Inputs!$GT77=$F$1,Inputs!FT77,$F77*N(CA77)),$F77*N(CA77)*avg_hrs)</f>
        <v>0</v>
      </c>
      <c r="FU77" s="232">
        <f>IF(OR($C77="Non-Labour",$C77="Labour-related"),IF(Inputs!$GT77=$F$1,Inputs!FU77,$F77*N(CB77)),$F77*N(CB77)*avg_hrs)</f>
        <v>0</v>
      </c>
      <c r="FV77" s="232">
        <f>IF(OR($C77="Non-Labour",$C77="Labour-related"),IF(Inputs!$GT77=$F$1,Inputs!FV77,$F77*N(CC77)),$F77*N(CC77)*avg_hrs)</f>
        <v>0</v>
      </c>
      <c r="FW77" s="232">
        <f>IF(OR($C77="Non-Labour",$C77="Labour-related"),IF(Inputs!$GT77=$F$1,Inputs!FW77,$F77*N(CD77)),$F77*N(CD77)*avg_hrs)</f>
        <v>0</v>
      </c>
      <c r="FX77" s="232">
        <f>IF(OR($C77="Non-Labour",$C77="Labour-related"),IF(Inputs!$GT77=$F$1,Inputs!FX77,$F77*N(CE77)),$F77*N(CE77)*avg_hrs)</f>
        <v>0</v>
      </c>
      <c r="FY77" s="232">
        <f>IF(OR($C77="Non-Labour",$C77="Labour-related"),IF(Inputs!$GT77=$F$1,Inputs!FY77,$F77*N(CF77)),$F77*N(CF77)*avg_hrs)</f>
        <v>0</v>
      </c>
      <c r="FZ77" s="232">
        <f>IF(OR($C77="Non-Labour",$C77="Labour-related"),IF(Inputs!$GT77=$F$1,Inputs!FZ77,$F77*N(CG77)),$F77*N(CG77)*avg_hrs)</f>
        <v>0</v>
      </c>
      <c r="GA77" s="232">
        <f>IF(OR($C77="Non-Labour",$C77="Labour-related"),IF(Inputs!$GT77=$F$1,Inputs!GA77,$F77*N(CH77)),$F77*N(CH77)*avg_hrs)</f>
        <v>0</v>
      </c>
      <c r="GB77" s="232">
        <f>IF(OR($C77="Non-Labour",$C77="Labour-related"),IF(Inputs!$GT77=$F$1,Inputs!GB77,$F77*N(CI77)),$F77*N(CI77)*avg_hrs)</f>
        <v>0</v>
      </c>
      <c r="GC77" s="232">
        <f>IF(OR($C77="Non-Labour",$C77="Labour-related"),IF(Inputs!$GT77=$F$1,Inputs!GC77,$F77*N(CJ77)),$F77*N(CJ77)*avg_hrs)</f>
        <v>0</v>
      </c>
      <c r="GD77" s="232">
        <f>IF(OR($C77="Non-Labour",$C77="Labour-related"),IF(Inputs!$GT77=$F$1,Inputs!GD77,$F77*N(CK77)),$F77*N(CK77)*avg_hrs)</f>
        <v>0</v>
      </c>
      <c r="GE77" s="232">
        <f>IF(OR($C77="Non-Labour",$C77="Labour-related"),IF(Inputs!$GT77=$F$1,Inputs!GE77,$F77*N(CL77)),$F77*N(CL77)*avg_hrs)</f>
        <v>0</v>
      </c>
      <c r="GF77" s="232">
        <f>IF(OR($C77="Non-Labour",$C77="Labour-related"),IF(Inputs!$GT77=$F$1,Inputs!GF77,$F77*N(CM77)),$F77*N(CM77)*avg_hrs)</f>
        <v>0</v>
      </c>
      <c r="GG77" s="232">
        <f>IF(OR($C77="Non-Labour",$C77="Labour-related"),IF(Inputs!$GT77=$F$1,Inputs!GG77,$F77*N(CN77)),$F77*N(CN77)*avg_hrs)</f>
        <v>0</v>
      </c>
      <c r="GH77" s="232">
        <f>IF(OR($C77="Non-Labour",$C77="Labour-related"),IF(Inputs!$GT77=$F$1,Inputs!GH77,$F77*N(CO77)),$F77*N(CO77)*avg_hrs)</f>
        <v>0</v>
      </c>
      <c r="GI77" s="232">
        <f>IF(OR($C77="Non-Labour",$C77="Labour-related"),IF(Inputs!$GT77=$F$1,Inputs!GI77,$F77*N(CP77)),$F77*N(CP77)*avg_hrs)</f>
        <v>0</v>
      </c>
      <c r="GJ77" s="232">
        <f>IF(OR($C77="Non-Labour",$C77="Labour-related"),IF(Inputs!$GT77=$F$1,Inputs!GJ77,$F77*N(CQ77)),$F77*N(CQ77)*avg_hrs)</f>
        <v>0</v>
      </c>
      <c r="GK77" s="232">
        <f>IF(OR($C77="Non-Labour",$C77="Labour-related"),IF(Inputs!$GT77=$F$1,Inputs!GK77,$F77*N(CR77)),$F77*N(CR77)*avg_hrs)</f>
        <v>0</v>
      </c>
      <c r="GL77" s="232">
        <f>IF(OR($C77="Non-Labour",$C77="Labour-related"),IF(Inputs!$GT77=$F$1,Inputs!GL77,$F77*N(CS77)),$F77*N(CS77)*avg_hrs)</f>
        <v>0</v>
      </c>
      <c r="GM77" s="232">
        <f>IF(OR($C77="Non-Labour",$C77="Labour-related"),IF(Inputs!$GT77=$F$1,Inputs!GM77,$F77*N(CT77)),$F77*N(CT77)*avg_hrs)</f>
        <v>0</v>
      </c>
      <c r="GN77" s="232">
        <f>IF(OR($C77="Non-Labour",$C77="Labour-related"),IF(Inputs!$GT77=$F$1,Inputs!GN77,$F77*N(CU77)),$F77*N(CU77)*avg_hrs)</f>
        <v>0</v>
      </c>
      <c r="GO77" s="232">
        <f>IF(OR($C77="Non-Labour",$C77="Labour-related"),IF(Inputs!$GT77=$F$1,Inputs!GO77,$F77*N(CV77)),$F77*N(CV77)*avg_hrs)</f>
        <v>0</v>
      </c>
      <c r="GP77" s="232">
        <f>IF(OR($C77="Non-Labour",$C77="Labour-related"),IF(Inputs!$GT77=$F$1,Inputs!GP77,$F77*N(CW77)),$F77*N(CW77)*avg_hrs)</f>
        <v>0</v>
      </c>
      <c r="GQ77" s="232">
        <f>IF(OR($C77="Non-Labour",$C77="Labour-related"),IF(Inputs!$GT77=$F$1,Inputs!GQ77,$F77*N(CX77)),$F77*N(CX77)*avg_hrs)</f>
        <v>0</v>
      </c>
      <c r="GR77" s="232">
        <f>IF(OR($C77="Non-Labour",$C77="Labour-related"),IF(Inputs!$GT77=$F$1,Inputs!GR77,$F77*N(CY77)),$F77*N(CY77)*avg_hrs)</f>
        <v>0</v>
      </c>
      <c r="GT77" s="120" t="s">
        <v>207</v>
      </c>
      <c r="GU77" s="272"/>
      <c r="GV77" s="272"/>
      <c r="GW77" s="272"/>
      <c r="GX77" s="232">
        <f t="shared" si="12"/>
        <v>0</v>
      </c>
      <c r="GY77" s="232">
        <f t="shared" si="12"/>
        <v>0</v>
      </c>
      <c r="GZ77" s="232">
        <f t="shared" si="12"/>
        <v>0</v>
      </c>
      <c r="HA77" s="232">
        <f t="shared" si="11"/>
        <v>0</v>
      </c>
      <c r="HB77" s="232">
        <f t="shared" si="13"/>
        <v>0</v>
      </c>
      <c r="HC77" s="232">
        <f t="shared" si="13"/>
        <v>0</v>
      </c>
      <c r="HD77" s="232">
        <f t="shared" si="13"/>
        <v>0</v>
      </c>
      <c r="HE77" s="232">
        <f t="shared" si="13"/>
        <v>0</v>
      </c>
      <c r="HF77" s="232">
        <f t="shared" si="15"/>
        <v>0</v>
      </c>
    </row>
    <row r="78" spans="1:214" x14ac:dyDescent="0.2">
      <c r="A78" s="120" t="str">
        <f>Inputs!A78</f>
        <v>Delivery</v>
      </c>
      <c r="B78" s="332" t="str">
        <f>Inputs!B78</f>
        <v>c-i-c</v>
      </c>
      <c r="C78" s="120" t="str">
        <f>Inputs!C78</f>
        <v>Contracted Labour</v>
      </c>
      <c r="D78" s="120" t="str">
        <f>Inputs!D78</f>
        <v>CPA submission</v>
      </c>
      <c r="E78" s="332" t="str">
        <f>Inputs!E78</f>
        <v>c-i-c</v>
      </c>
      <c r="F78" s="259">
        <f>IF(Inputs!$GT78=$F$1,Inputs!F78,
CHOOSE(MATCH(Inputs!$GT78,'Key assumptions'!$E$117:$E$119,0),'Key assumptions'!$H$117,'Key assumptions'!$H$118,'Key assumptions'!$H$119)*Inputs!F78)</f>
        <v>0</v>
      </c>
      <c r="G78" s="259">
        <f>IF(Inputs!$GT78=$F$1,Inputs!G78,
CHOOSE(MATCH(Inputs!$GT78,'Key assumptions'!$E$117:$E$119,0),'Key assumptions'!$H$117,'Key assumptions'!$H$118,'Key assumptions'!$H$119)*Inputs!G78)</f>
        <v>0</v>
      </c>
      <c r="H78" s="231">
        <f>Inputs!H78</f>
        <v>0</v>
      </c>
      <c r="I78" s="231">
        <f>Inputs!I78</f>
        <v>0</v>
      </c>
      <c r="J78" s="231">
        <f>Inputs!J78</f>
        <v>0</v>
      </c>
      <c r="K78" s="231">
        <f>Inputs!K78</f>
        <v>0</v>
      </c>
      <c r="L78" s="231">
        <f>Inputs!L78</f>
        <v>0</v>
      </c>
      <c r="M78" s="231">
        <f>Inputs!M78</f>
        <v>0</v>
      </c>
      <c r="N78" s="231">
        <f>Inputs!N78</f>
        <v>0</v>
      </c>
      <c r="O78" s="231">
        <f>Inputs!O78</f>
        <v>0</v>
      </c>
      <c r="P78" s="231">
        <f>Inputs!P78</f>
        <v>0</v>
      </c>
      <c r="Q78" s="231">
        <f>Inputs!Q78</f>
        <v>0</v>
      </c>
      <c r="R78" s="231">
        <f>Inputs!R78</f>
        <v>0</v>
      </c>
      <c r="S78" s="231">
        <f>Inputs!S78</f>
        <v>0</v>
      </c>
      <c r="T78" s="231">
        <f>Inputs!T78</f>
        <v>0</v>
      </c>
      <c r="U78" s="231">
        <f>Inputs!U78</f>
        <v>0</v>
      </c>
      <c r="V78" s="231">
        <f>Inputs!V78</f>
        <v>0</v>
      </c>
      <c r="W78" s="231">
        <f>Inputs!W78</f>
        <v>0</v>
      </c>
      <c r="X78" s="231">
        <f>Inputs!X78</f>
        <v>0</v>
      </c>
      <c r="Y78" s="231">
        <f>Inputs!Y78</f>
        <v>0</v>
      </c>
      <c r="Z78" s="231">
        <f>Inputs!Z78</f>
        <v>0</v>
      </c>
      <c r="AA78" s="231">
        <f>Inputs!AA78</f>
        <v>0</v>
      </c>
      <c r="AB78" s="231">
        <f>Inputs!AB78</f>
        <v>0</v>
      </c>
      <c r="AC78" s="231">
        <f>Inputs!AC78</f>
        <v>0</v>
      </c>
      <c r="AD78" s="231">
        <f>Inputs!AD78</f>
        <v>0</v>
      </c>
      <c r="AE78" s="231">
        <f>Inputs!AE78</f>
        <v>0</v>
      </c>
      <c r="AF78" s="231">
        <f>Inputs!AF78</f>
        <v>0</v>
      </c>
      <c r="AG78" s="231">
        <f>Inputs!AG78</f>
        <v>0</v>
      </c>
      <c r="AH78" s="231">
        <f>Inputs!AH78</f>
        <v>0</v>
      </c>
      <c r="AI78" s="231">
        <f>Inputs!AI78</f>
        <v>0</v>
      </c>
      <c r="AJ78" s="231">
        <f>Inputs!AJ78</f>
        <v>0</v>
      </c>
      <c r="AK78" s="231">
        <f>Inputs!AK78</f>
        <v>0</v>
      </c>
      <c r="AL78" s="231">
        <f>Inputs!AL78</f>
        <v>0</v>
      </c>
      <c r="AM78" s="231">
        <f>Inputs!AM78</f>
        <v>0</v>
      </c>
      <c r="AN78" s="231">
        <f>Inputs!AN78</f>
        <v>0</v>
      </c>
      <c r="AO78" s="231">
        <f>Inputs!AO78</f>
        <v>0</v>
      </c>
      <c r="AP78" s="231">
        <f>Inputs!AP78</f>
        <v>0</v>
      </c>
      <c r="AQ78" s="231">
        <f>Inputs!AQ78</f>
        <v>0</v>
      </c>
      <c r="AR78" s="231">
        <f>Inputs!AR78</f>
        <v>0</v>
      </c>
      <c r="AS78" s="231">
        <f>Inputs!AS78</f>
        <v>0</v>
      </c>
      <c r="AT78" s="231">
        <f>Inputs!AT78</f>
        <v>0</v>
      </c>
      <c r="AU78" s="231">
        <f>Inputs!AU78</f>
        <v>0</v>
      </c>
      <c r="AV78" s="231">
        <f>Inputs!AV78</f>
        <v>0</v>
      </c>
      <c r="AW78" s="231">
        <f>Inputs!AW78</f>
        <v>0</v>
      </c>
      <c r="AX78" s="231">
        <f>Inputs!AX78</f>
        <v>0</v>
      </c>
      <c r="AY78" s="231">
        <f>Inputs!AY78</f>
        <v>0</v>
      </c>
      <c r="AZ78" s="231">
        <f>Inputs!AZ78</f>
        <v>0</v>
      </c>
      <c r="BA78" s="231">
        <f>Inputs!BA78</f>
        <v>0</v>
      </c>
      <c r="BB78" s="231">
        <f>Inputs!BB78</f>
        <v>0</v>
      </c>
      <c r="BC78" s="231">
        <f>Inputs!BC78</f>
        <v>0</v>
      </c>
      <c r="BD78" s="231">
        <f>Inputs!BD78</f>
        <v>0</v>
      </c>
      <c r="BE78" s="231">
        <f>Inputs!BE78</f>
        <v>0</v>
      </c>
      <c r="BF78" s="231">
        <f>Inputs!BF78</f>
        <v>0</v>
      </c>
      <c r="BG78" s="231">
        <f>Inputs!BG78</f>
        <v>0</v>
      </c>
      <c r="BH78" s="231">
        <f>Inputs!BH78</f>
        <v>0</v>
      </c>
      <c r="BI78" s="231">
        <f>Inputs!BI78</f>
        <v>0</v>
      </c>
      <c r="BJ78" s="231">
        <f>Inputs!BJ78</f>
        <v>0</v>
      </c>
      <c r="BK78" s="231">
        <f>Inputs!BK78</f>
        <v>0</v>
      </c>
      <c r="BL78" s="231">
        <f>Inputs!BL78</f>
        <v>0</v>
      </c>
      <c r="BM78" s="231">
        <f>Inputs!BM78</f>
        <v>0</v>
      </c>
      <c r="BN78" s="231">
        <f>Inputs!BN78</f>
        <v>0</v>
      </c>
      <c r="BO78" s="231">
        <f>Inputs!BO78</f>
        <v>0</v>
      </c>
      <c r="BP78" s="231">
        <f>Inputs!BP78</f>
        <v>0</v>
      </c>
      <c r="BQ78" s="231">
        <f>Inputs!BQ78</f>
        <v>0</v>
      </c>
      <c r="BR78" s="231">
        <f>Inputs!BR78</f>
        <v>0</v>
      </c>
      <c r="BS78" s="231">
        <f>Inputs!BS78</f>
        <v>0</v>
      </c>
      <c r="BT78" s="231">
        <f>Inputs!BT78</f>
        <v>0</v>
      </c>
      <c r="BU78" s="231">
        <f>Inputs!BU78</f>
        <v>0</v>
      </c>
      <c r="BV78" s="231">
        <f>Inputs!BV78</f>
        <v>0</v>
      </c>
      <c r="BW78" s="231">
        <f>Inputs!BW78</f>
        <v>0</v>
      </c>
      <c r="BX78" s="231">
        <f>Inputs!BX78</f>
        <v>0</v>
      </c>
      <c r="BY78" s="231">
        <f>Inputs!BY78</f>
        <v>0</v>
      </c>
      <c r="BZ78" s="231">
        <f>Inputs!BZ78</f>
        <v>0</v>
      </c>
      <c r="CA78" s="231">
        <f>Inputs!CA78</f>
        <v>0</v>
      </c>
      <c r="CB78" s="231">
        <f>Inputs!CB78</f>
        <v>0</v>
      </c>
      <c r="CC78" s="231">
        <f>Inputs!CC78</f>
        <v>0</v>
      </c>
      <c r="CD78" s="231">
        <f>Inputs!CD78</f>
        <v>0</v>
      </c>
      <c r="CE78" s="231">
        <f>Inputs!CE78</f>
        <v>0</v>
      </c>
      <c r="CF78" s="231">
        <f>Inputs!CF78</f>
        <v>0</v>
      </c>
      <c r="CG78" s="231">
        <f>Inputs!CG78</f>
        <v>0</v>
      </c>
      <c r="CH78" s="231">
        <f>Inputs!CH78</f>
        <v>0</v>
      </c>
      <c r="CI78" s="231">
        <f>Inputs!CI78</f>
        <v>0</v>
      </c>
      <c r="CJ78" s="231">
        <f>Inputs!CJ78</f>
        <v>0</v>
      </c>
      <c r="CK78" s="231">
        <f>Inputs!CK78</f>
        <v>0</v>
      </c>
      <c r="CL78" s="231">
        <f>Inputs!CL78</f>
        <v>0</v>
      </c>
      <c r="CM78" s="231">
        <f>Inputs!CM78</f>
        <v>0</v>
      </c>
      <c r="CN78" s="231">
        <f>Inputs!CN78</f>
        <v>0</v>
      </c>
      <c r="CO78" s="231">
        <f>Inputs!CO78</f>
        <v>0</v>
      </c>
      <c r="CP78" s="231">
        <f>Inputs!CP78</f>
        <v>0</v>
      </c>
      <c r="CQ78" s="231">
        <f>Inputs!CQ78</f>
        <v>0</v>
      </c>
      <c r="CR78" s="231">
        <f>Inputs!CR78</f>
        <v>0</v>
      </c>
      <c r="CS78" s="231">
        <f>Inputs!CS78</f>
        <v>0</v>
      </c>
      <c r="CT78" s="231">
        <f>Inputs!CT78</f>
        <v>0</v>
      </c>
      <c r="CU78" s="231">
        <f>Inputs!CU78</f>
        <v>0</v>
      </c>
      <c r="CV78" s="231">
        <f>Inputs!CV78</f>
        <v>0</v>
      </c>
      <c r="CW78" s="231">
        <f>Inputs!CW78</f>
        <v>0</v>
      </c>
      <c r="CX78" s="231">
        <f>Inputs!CX78</f>
        <v>0</v>
      </c>
      <c r="CY78" s="231">
        <f>Inputs!CY78</f>
        <v>0</v>
      </c>
      <c r="DA78" s="232">
        <f>IF(OR($C78="Non-Labour",$C78="Labour-related"),IF(Inputs!$GT78=$F$1,Inputs!DA78,$F78*N(H78)),$F78*N(H78)*avg_hrs)</f>
        <v>0</v>
      </c>
      <c r="DB78" s="232">
        <f>IF(OR($C78="Non-Labour",$C78="Labour-related"),IF(Inputs!$GT78=$F$1,Inputs!DB78,$F78*N(I78)),$F78*N(I78)*avg_hrs)</f>
        <v>0</v>
      </c>
      <c r="DC78" s="232">
        <f>IF(OR($C78="Non-Labour",$C78="Labour-related"),IF(Inputs!$GT78=$F$1,Inputs!DC78,$F78*N(J78)),$F78*N(J78)*avg_hrs)</f>
        <v>0</v>
      </c>
      <c r="DD78" s="232">
        <f>IF(OR($C78="Non-Labour",$C78="Labour-related"),IF(Inputs!$GT78=$F$1,Inputs!DD78,$F78*N(K78)),$F78*N(K78)*avg_hrs)</f>
        <v>0</v>
      </c>
      <c r="DE78" s="232">
        <f>IF(OR($C78="Non-Labour",$C78="Labour-related"),IF(Inputs!$GT78=$F$1,Inputs!DE78,$F78*N(L78)),$F78*N(L78)*avg_hrs)</f>
        <v>0</v>
      </c>
      <c r="DF78" s="232">
        <f>IF(OR($C78="Non-Labour",$C78="Labour-related"),IF(Inputs!$GT78=$F$1,Inputs!DF78,$F78*N(M78)),$F78*N(M78)*avg_hrs)</f>
        <v>0</v>
      </c>
      <c r="DG78" s="232">
        <f>IF(OR($C78="Non-Labour",$C78="Labour-related"),IF(Inputs!$GT78=$F$1,Inputs!DG78,$F78*N(N78)),$F78*N(N78)*avg_hrs)</f>
        <v>0</v>
      </c>
      <c r="DH78" s="232">
        <f>IF(OR($C78="Non-Labour",$C78="Labour-related"),IF(Inputs!$GT78=$F$1,Inputs!DH78,$F78*N(O78)),$F78*N(O78)*avg_hrs)</f>
        <v>0</v>
      </c>
      <c r="DI78" s="232">
        <f>IF(OR($C78="Non-Labour",$C78="Labour-related"),IF(Inputs!$GT78=$F$1,Inputs!DI78,$F78*N(P78)),$F78*N(P78)*avg_hrs)</f>
        <v>0</v>
      </c>
      <c r="DJ78" s="232">
        <f>IF(OR($C78="Non-Labour",$C78="Labour-related"),IF(Inputs!$GT78=$F$1,Inputs!DJ78,$F78*N(Q78)),$F78*N(Q78)*avg_hrs)</f>
        <v>0</v>
      </c>
      <c r="DK78" s="232">
        <f>IF(OR($C78="Non-Labour",$C78="Labour-related"),IF(Inputs!$GT78=$F$1,Inputs!DK78,$F78*N(R78)),$F78*N(R78)*avg_hrs)</f>
        <v>0</v>
      </c>
      <c r="DL78" s="232">
        <f>IF(OR($C78="Non-Labour",$C78="Labour-related"),IF(Inputs!$GT78=$F$1,Inputs!DL78,$F78*N(S78)),$F78*N(S78)*avg_hrs)</f>
        <v>0</v>
      </c>
      <c r="DM78" s="232">
        <f>IF(OR($C78="Non-Labour",$C78="Labour-related"),IF(Inputs!$GT78=$F$1,Inputs!DM78,$F78*N(T78)),$F78*N(T78)*avg_hrs)</f>
        <v>0</v>
      </c>
      <c r="DN78" s="232">
        <f>IF(OR($C78="Non-Labour",$C78="Labour-related"),IF(Inputs!$GT78=$F$1,Inputs!DN78,$F78*N(U78)),$F78*N(U78)*avg_hrs)</f>
        <v>0</v>
      </c>
      <c r="DO78" s="232">
        <f>IF(OR($C78="Non-Labour",$C78="Labour-related"),IF(Inputs!$GT78=$F$1,Inputs!DO78,$F78*N(V78)),$F78*N(V78)*avg_hrs)</f>
        <v>0</v>
      </c>
      <c r="DP78" s="232">
        <f>IF(OR($C78="Non-Labour",$C78="Labour-related"),IF(Inputs!$GT78=$F$1,Inputs!DP78,$F78*N(W78)),$F78*N(W78)*avg_hrs)</f>
        <v>0</v>
      </c>
      <c r="DQ78" s="232">
        <f>IF(OR($C78="Non-Labour",$C78="Labour-related"),IF(Inputs!$GT78=$F$1,Inputs!DQ78,$F78*N(X78)),$F78*N(X78)*avg_hrs)</f>
        <v>0</v>
      </c>
      <c r="DR78" s="232">
        <f>IF(OR($C78="Non-Labour",$C78="Labour-related"),IF(Inputs!$GT78=$F$1,Inputs!DR78,$F78*N(Y78)),$F78*N(Y78)*avg_hrs)</f>
        <v>0</v>
      </c>
      <c r="DS78" s="232">
        <f>IF(OR($C78="Non-Labour",$C78="Labour-related"),IF(Inputs!$GT78=$F$1,Inputs!DS78,$F78*N(Z78)),$F78*N(Z78)*avg_hrs)</f>
        <v>0</v>
      </c>
      <c r="DT78" s="232">
        <f>IF(OR($C78="Non-Labour",$C78="Labour-related"),IF(Inputs!$GT78=$F$1,Inputs!DT78,$F78*N(AA78)),$F78*N(AA78)*avg_hrs)</f>
        <v>0</v>
      </c>
      <c r="DU78" s="232">
        <f>IF(OR($C78="Non-Labour",$C78="Labour-related"),IF(Inputs!$GT78=$F$1,Inputs!DU78,$F78*N(AB78)),$F78*N(AB78)*avg_hrs)</f>
        <v>0</v>
      </c>
      <c r="DV78" s="232">
        <f>IF(OR($C78="Non-Labour",$C78="Labour-related"),IF(Inputs!$GT78=$F$1,Inputs!DV78,$F78*N(AC78)),$F78*N(AC78)*avg_hrs)</f>
        <v>0</v>
      </c>
      <c r="DW78" s="232">
        <f>IF(OR($C78="Non-Labour",$C78="Labour-related"),IF(Inputs!$GT78=$F$1,Inputs!DW78,$F78*N(AD78)),$F78*N(AD78)*avg_hrs)</f>
        <v>0</v>
      </c>
      <c r="DX78" s="232">
        <f>IF(OR($C78="Non-Labour",$C78="Labour-related"),IF(Inputs!$GT78=$F$1,Inputs!DX78,$F78*N(AE78)),$F78*N(AE78)*avg_hrs)</f>
        <v>0</v>
      </c>
      <c r="DY78" s="232">
        <f>IF(OR($C78="Non-Labour",$C78="Labour-related"),IF(Inputs!$GT78=$F$1,Inputs!DY78,$F78*N(AF78)),$F78*N(AF78)*avg_hrs)</f>
        <v>0</v>
      </c>
      <c r="DZ78" s="232">
        <f>IF(OR($C78="Non-Labour",$C78="Labour-related"),IF(Inputs!$GT78=$F$1,Inputs!DZ78,$F78*N(AG78)),$F78*N(AG78)*avg_hrs)</f>
        <v>0</v>
      </c>
      <c r="EA78" s="232">
        <f>IF(OR($C78="Non-Labour",$C78="Labour-related"),IF(Inputs!$GT78=$F$1,Inputs!EA78,$F78*N(AH78)),$F78*N(AH78)*avg_hrs)</f>
        <v>0</v>
      </c>
      <c r="EB78" s="232">
        <f>IF(OR($C78="Non-Labour",$C78="Labour-related"),IF(Inputs!$GT78=$F$1,Inputs!EB78,$F78*N(AI78)),$F78*N(AI78)*avg_hrs)</f>
        <v>0</v>
      </c>
      <c r="EC78" s="232">
        <f>IF(OR($C78="Non-Labour",$C78="Labour-related"),IF(Inputs!$GT78=$F$1,Inputs!EC78,$F78*N(AJ78)),$F78*N(AJ78)*avg_hrs)</f>
        <v>0</v>
      </c>
      <c r="ED78" s="232">
        <f>IF(OR($C78="Non-Labour",$C78="Labour-related"),IF(Inputs!$GT78=$F$1,Inputs!ED78,$F78*N(AK78)),$F78*N(AK78)*avg_hrs)</f>
        <v>0</v>
      </c>
      <c r="EE78" s="232">
        <f>IF(OR($C78="Non-Labour",$C78="Labour-related"),IF(Inputs!$GT78=$F$1,Inputs!EE78,$F78*N(AL78)),$F78*N(AL78)*avg_hrs)</f>
        <v>0</v>
      </c>
      <c r="EF78" s="232">
        <f>IF(OR($C78="Non-Labour",$C78="Labour-related"),IF(Inputs!$GT78=$F$1,Inputs!EF78,$F78*N(AM78)),$F78*N(AM78)*avg_hrs)</f>
        <v>0</v>
      </c>
      <c r="EG78" s="232">
        <f>IF(OR($C78="Non-Labour",$C78="Labour-related"),IF(Inputs!$GT78=$F$1,Inputs!EG78,$F78*N(AN78)),$F78*N(AN78)*avg_hrs)</f>
        <v>0</v>
      </c>
      <c r="EH78" s="232">
        <f>IF(OR($C78="Non-Labour",$C78="Labour-related"),IF(Inputs!$GT78=$F$1,Inputs!EH78,$F78*N(AO78)),$F78*N(AO78)*avg_hrs)</f>
        <v>0</v>
      </c>
      <c r="EI78" s="232">
        <f>IF(OR($C78="Non-Labour",$C78="Labour-related"),IF(Inputs!$GT78=$F$1,Inputs!EI78,$F78*N(AP78)),$F78*N(AP78)*avg_hrs)</f>
        <v>0</v>
      </c>
      <c r="EJ78" s="232">
        <f>IF(OR($C78="Non-Labour",$C78="Labour-related"),IF(Inputs!$GT78=$F$1,Inputs!EJ78,$F78*N(AQ78)),$F78*N(AQ78)*avg_hrs)</f>
        <v>0</v>
      </c>
      <c r="EK78" s="232">
        <f>IF(OR($C78="Non-Labour",$C78="Labour-related"),IF(Inputs!$GT78=$F$1,Inputs!EK78,$F78*N(AR78)),$F78*N(AR78)*avg_hrs)</f>
        <v>0</v>
      </c>
      <c r="EL78" s="232">
        <f>IF(OR($C78="Non-Labour",$C78="Labour-related"),IF(Inputs!$GT78=$F$1,Inputs!EL78,$F78*N(AS78)),$F78*N(AS78)*avg_hrs)</f>
        <v>0</v>
      </c>
      <c r="EM78" s="232">
        <f>IF(OR($C78="Non-Labour",$C78="Labour-related"),IF(Inputs!$GT78=$F$1,Inputs!EM78,$F78*N(AT78)),$F78*N(AT78)*avg_hrs)</f>
        <v>0</v>
      </c>
      <c r="EN78" s="232">
        <f>IF(OR($C78="Non-Labour",$C78="Labour-related"),IF(Inputs!$GT78=$F$1,Inputs!EN78,$F78*N(AU78)),$F78*N(AU78)*avg_hrs)</f>
        <v>0</v>
      </c>
      <c r="EO78" s="232">
        <f>IF(OR($C78="Non-Labour",$C78="Labour-related"),IF(Inputs!$GT78=$F$1,Inputs!EO78,$F78*N(AV78)),$F78*N(AV78)*avg_hrs)</f>
        <v>0</v>
      </c>
      <c r="EP78" s="232">
        <f>IF(OR($C78="Non-Labour",$C78="Labour-related"),IF(Inputs!$GT78=$F$1,Inputs!EP78,$F78*N(AW78)),$F78*N(AW78)*avg_hrs)</f>
        <v>0</v>
      </c>
      <c r="EQ78" s="232">
        <f>IF(OR($C78="Non-Labour",$C78="Labour-related"),IF(Inputs!$GT78=$F$1,Inputs!EQ78,$F78*N(AX78)),$F78*N(AX78)*avg_hrs)</f>
        <v>0</v>
      </c>
      <c r="ER78" s="232">
        <f>IF(OR($C78="Non-Labour",$C78="Labour-related"),IF(Inputs!$GT78=$F$1,Inputs!ER78,$F78*N(AY78)),$F78*N(AY78)*avg_hrs)</f>
        <v>0</v>
      </c>
      <c r="ES78" s="232">
        <f>IF(OR($C78="Non-Labour",$C78="Labour-related"),IF(Inputs!$GT78=$F$1,Inputs!ES78,$F78*N(AZ78)),$F78*N(AZ78)*avg_hrs)</f>
        <v>0</v>
      </c>
      <c r="ET78" s="232">
        <f>IF(OR($C78="Non-Labour",$C78="Labour-related"),IF(Inputs!$GT78=$F$1,Inputs!ET78,$F78*N(BA78)),$F78*N(BA78)*avg_hrs)</f>
        <v>0</v>
      </c>
      <c r="EU78" s="232">
        <f>IF(OR($C78="Non-Labour",$C78="Labour-related"),IF(Inputs!$GT78=$F$1,Inputs!EU78,$F78*N(BB78)),$F78*N(BB78)*avg_hrs)</f>
        <v>0</v>
      </c>
      <c r="EV78" s="232">
        <f>IF(OR($C78="Non-Labour",$C78="Labour-related"),IF(Inputs!$GT78=$F$1,Inputs!EV78,$F78*N(BC78)),$F78*N(BC78)*avg_hrs)</f>
        <v>0</v>
      </c>
      <c r="EW78" s="232">
        <f>IF(OR($C78="Non-Labour",$C78="Labour-related"),IF(Inputs!$GT78=$F$1,Inputs!EW78,$F78*N(BD78)),$F78*N(BD78)*avg_hrs)</f>
        <v>0</v>
      </c>
      <c r="EX78" s="232">
        <f>IF(OR($C78="Non-Labour",$C78="Labour-related"),IF(Inputs!$GT78=$F$1,Inputs!EX78,$F78*N(BE78)),$F78*N(BE78)*avg_hrs)</f>
        <v>0</v>
      </c>
      <c r="EY78" s="232">
        <f>IF(OR($C78="Non-Labour",$C78="Labour-related"),IF(Inputs!$GT78=$F$1,Inputs!EY78,$F78*N(BF78)),$F78*N(BF78)*avg_hrs)</f>
        <v>0</v>
      </c>
      <c r="EZ78" s="232">
        <f>IF(OR($C78="Non-Labour",$C78="Labour-related"),IF(Inputs!$GT78=$F$1,Inputs!EZ78,$F78*N(BG78)),$F78*N(BG78)*avg_hrs)</f>
        <v>0</v>
      </c>
      <c r="FA78" s="232">
        <f>IF(OR($C78="Non-Labour",$C78="Labour-related"),IF(Inputs!$GT78=$F$1,Inputs!FA78,$F78*N(BH78)),$F78*N(BH78)*avg_hrs)</f>
        <v>0</v>
      </c>
      <c r="FB78" s="232">
        <f>IF(OR($C78="Non-Labour",$C78="Labour-related"),IF(Inputs!$GT78=$F$1,Inputs!FB78,$F78*N(BI78)),$F78*N(BI78)*avg_hrs)</f>
        <v>0</v>
      </c>
      <c r="FC78" s="232">
        <f>IF(OR($C78="Non-Labour",$C78="Labour-related"),IF(Inputs!$GT78=$F$1,Inputs!FC78,$F78*N(BJ78)),$F78*N(BJ78)*avg_hrs)</f>
        <v>0</v>
      </c>
      <c r="FD78" s="232">
        <f>IF(OR($C78="Non-Labour",$C78="Labour-related"),IF(Inputs!$GT78=$F$1,Inputs!FD78,$F78*N(BK78)),$F78*N(BK78)*avg_hrs)</f>
        <v>0</v>
      </c>
      <c r="FE78" s="232">
        <f>IF(OR($C78="Non-Labour",$C78="Labour-related"),IF(Inputs!$GT78=$F$1,Inputs!FE78,$F78*N(BL78)),$F78*N(BL78)*avg_hrs)</f>
        <v>0</v>
      </c>
      <c r="FF78" s="232">
        <f>IF(OR($C78="Non-Labour",$C78="Labour-related"),IF(Inputs!$GT78=$F$1,Inputs!FF78,$F78*N(BM78)),$F78*N(BM78)*avg_hrs)</f>
        <v>0</v>
      </c>
      <c r="FG78" s="232">
        <f>IF(OR($C78="Non-Labour",$C78="Labour-related"),IF(Inputs!$GT78=$F$1,Inputs!FG78,$F78*N(BN78)),$F78*N(BN78)*avg_hrs)</f>
        <v>0</v>
      </c>
      <c r="FH78" s="232">
        <f>IF(OR($C78="Non-Labour",$C78="Labour-related"),IF(Inputs!$GT78=$F$1,Inputs!FH78,$F78*N(BO78)),$F78*N(BO78)*avg_hrs)</f>
        <v>0</v>
      </c>
      <c r="FI78" s="232">
        <f>IF(OR($C78="Non-Labour",$C78="Labour-related"),IF(Inputs!$GT78=$F$1,Inputs!FI78,$F78*N(BP78)),$F78*N(BP78)*avg_hrs)</f>
        <v>0</v>
      </c>
      <c r="FJ78" s="232">
        <f>IF(OR($C78="Non-Labour",$C78="Labour-related"),IF(Inputs!$GT78=$F$1,Inputs!FJ78,$F78*N(BQ78)),$F78*N(BQ78)*avg_hrs)</f>
        <v>0</v>
      </c>
      <c r="FK78" s="232">
        <f>IF(OR($C78="Non-Labour",$C78="Labour-related"),IF(Inputs!$GT78=$F$1,Inputs!FK78,$F78*N(BR78)),$F78*N(BR78)*avg_hrs)</f>
        <v>0</v>
      </c>
      <c r="FL78" s="232">
        <f>IF(OR($C78="Non-Labour",$C78="Labour-related"),IF(Inputs!$GT78=$F$1,Inputs!FL78,$F78*N(BS78)),$F78*N(BS78)*avg_hrs)</f>
        <v>0</v>
      </c>
      <c r="FM78" s="232">
        <f>IF(OR($C78="Non-Labour",$C78="Labour-related"),IF(Inputs!$GT78=$F$1,Inputs!FM78,$F78*N(BT78)),$F78*N(BT78)*avg_hrs)</f>
        <v>0</v>
      </c>
      <c r="FN78" s="232">
        <f>IF(OR($C78="Non-Labour",$C78="Labour-related"),IF(Inputs!$GT78=$F$1,Inputs!FN78,$F78*N(BU78)),$F78*N(BU78)*avg_hrs)</f>
        <v>0</v>
      </c>
      <c r="FO78" s="232">
        <f>IF(OR($C78="Non-Labour",$C78="Labour-related"),IF(Inputs!$GT78=$F$1,Inputs!FO78,$F78*N(BV78)),$F78*N(BV78)*avg_hrs)</f>
        <v>0</v>
      </c>
      <c r="FP78" s="232">
        <f>IF(OR($C78="Non-Labour",$C78="Labour-related"),IF(Inputs!$GT78=$F$1,Inputs!FP78,$F78*N(BW78)),$F78*N(BW78)*avg_hrs)</f>
        <v>0</v>
      </c>
      <c r="FQ78" s="232">
        <f>IF(OR($C78="Non-Labour",$C78="Labour-related"),IF(Inputs!$GT78=$F$1,Inputs!FQ78,$F78*N(BX78)),$F78*N(BX78)*avg_hrs)</f>
        <v>0</v>
      </c>
      <c r="FR78" s="232">
        <f>IF(OR($C78="Non-Labour",$C78="Labour-related"),IF(Inputs!$GT78=$F$1,Inputs!FR78,$F78*N(BY78)),$F78*N(BY78)*avg_hrs)</f>
        <v>0</v>
      </c>
      <c r="FS78" s="232">
        <f>IF(OR($C78="Non-Labour",$C78="Labour-related"),IF(Inputs!$GT78=$F$1,Inputs!FS78,$F78*N(BZ78)),$F78*N(BZ78)*avg_hrs)</f>
        <v>0</v>
      </c>
      <c r="FT78" s="232">
        <f>IF(OR($C78="Non-Labour",$C78="Labour-related"),IF(Inputs!$GT78=$F$1,Inputs!FT78,$F78*N(CA78)),$F78*N(CA78)*avg_hrs)</f>
        <v>0</v>
      </c>
      <c r="FU78" s="232">
        <f>IF(OR($C78="Non-Labour",$C78="Labour-related"),IF(Inputs!$GT78=$F$1,Inputs!FU78,$F78*N(CB78)),$F78*N(CB78)*avg_hrs)</f>
        <v>0</v>
      </c>
      <c r="FV78" s="232">
        <f>IF(OR($C78="Non-Labour",$C78="Labour-related"),IF(Inputs!$GT78=$F$1,Inputs!FV78,$F78*N(CC78)),$F78*N(CC78)*avg_hrs)</f>
        <v>0</v>
      </c>
      <c r="FW78" s="232">
        <f>IF(OR($C78="Non-Labour",$C78="Labour-related"),IF(Inputs!$GT78=$F$1,Inputs!FW78,$F78*N(CD78)),$F78*N(CD78)*avg_hrs)</f>
        <v>0</v>
      </c>
      <c r="FX78" s="232">
        <f>IF(OR($C78="Non-Labour",$C78="Labour-related"),IF(Inputs!$GT78=$F$1,Inputs!FX78,$F78*N(CE78)),$F78*N(CE78)*avg_hrs)</f>
        <v>0</v>
      </c>
      <c r="FY78" s="232">
        <f>IF(OR($C78="Non-Labour",$C78="Labour-related"),IF(Inputs!$GT78=$F$1,Inputs!FY78,$F78*N(CF78)),$F78*N(CF78)*avg_hrs)</f>
        <v>0</v>
      </c>
      <c r="FZ78" s="232">
        <f>IF(OR($C78="Non-Labour",$C78="Labour-related"),IF(Inputs!$GT78=$F$1,Inputs!FZ78,$F78*N(CG78)),$F78*N(CG78)*avg_hrs)</f>
        <v>0</v>
      </c>
      <c r="GA78" s="232">
        <f>IF(OR($C78="Non-Labour",$C78="Labour-related"),IF(Inputs!$GT78=$F$1,Inputs!GA78,$F78*N(CH78)),$F78*N(CH78)*avg_hrs)</f>
        <v>0</v>
      </c>
      <c r="GB78" s="232">
        <f>IF(OR($C78="Non-Labour",$C78="Labour-related"),IF(Inputs!$GT78=$F$1,Inputs!GB78,$F78*N(CI78)),$F78*N(CI78)*avg_hrs)</f>
        <v>0</v>
      </c>
      <c r="GC78" s="232">
        <f>IF(OR($C78="Non-Labour",$C78="Labour-related"),IF(Inputs!$GT78=$F$1,Inputs!GC78,$F78*N(CJ78)),$F78*N(CJ78)*avg_hrs)</f>
        <v>0</v>
      </c>
      <c r="GD78" s="232">
        <f>IF(OR($C78="Non-Labour",$C78="Labour-related"),IF(Inputs!$GT78=$F$1,Inputs!GD78,$F78*N(CK78)),$F78*N(CK78)*avg_hrs)</f>
        <v>0</v>
      </c>
      <c r="GE78" s="232">
        <f>IF(OR($C78="Non-Labour",$C78="Labour-related"),IF(Inputs!$GT78=$F$1,Inputs!GE78,$F78*N(CL78)),$F78*N(CL78)*avg_hrs)</f>
        <v>0</v>
      </c>
      <c r="GF78" s="232">
        <f>IF(OR($C78="Non-Labour",$C78="Labour-related"),IF(Inputs!$GT78=$F$1,Inputs!GF78,$F78*N(CM78)),$F78*N(CM78)*avg_hrs)</f>
        <v>0</v>
      </c>
      <c r="GG78" s="232">
        <f>IF(OR($C78="Non-Labour",$C78="Labour-related"),IF(Inputs!$GT78=$F$1,Inputs!GG78,$F78*N(CN78)),$F78*N(CN78)*avg_hrs)</f>
        <v>0</v>
      </c>
      <c r="GH78" s="232">
        <f>IF(OR($C78="Non-Labour",$C78="Labour-related"),IF(Inputs!$GT78=$F$1,Inputs!GH78,$F78*N(CO78)),$F78*N(CO78)*avg_hrs)</f>
        <v>0</v>
      </c>
      <c r="GI78" s="232">
        <f>IF(OR($C78="Non-Labour",$C78="Labour-related"),IF(Inputs!$GT78=$F$1,Inputs!GI78,$F78*N(CP78)),$F78*N(CP78)*avg_hrs)</f>
        <v>0</v>
      </c>
      <c r="GJ78" s="232">
        <f>IF(OR($C78="Non-Labour",$C78="Labour-related"),IF(Inputs!$GT78=$F$1,Inputs!GJ78,$F78*N(CQ78)),$F78*N(CQ78)*avg_hrs)</f>
        <v>0</v>
      </c>
      <c r="GK78" s="232">
        <f>IF(OR($C78="Non-Labour",$C78="Labour-related"),IF(Inputs!$GT78=$F$1,Inputs!GK78,$F78*N(CR78)),$F78*N(CR78)*avg_hrs)</f>
        <v>0</v>
      </c>
      <c r="GL78" s="232">
        <f>IF(OR($C78="Non-Labour",$C78="Labour-related"),IF(Inputs!$GT78=$F$1,Inputs!GL78,$F78*N(CS78)),$F78*N(CS78)*avg_hrs)</f>
        <v>0</v>
      </c>
      <c r="GM78" s="232">
        <f>IF(OR($C78="Non-Labour",$C78="Labour-related"),IF(Inputs!$GT78=$F$1,Inputs!GM78,$F78*N(CT78)),$F78*N(CT78)*avg_hrs)</f>
        <v>0</v>
      </c>
      <c r="GN78" s="232">
        <f>IF(OR($C78="Non-Labour",$C78="Labour-related"),IF(Inputs!$GT78=$F$1,Inputs!GN78,$F78*N(CU78)),$F78*N(CU78)*avg_hrs)</f>
        <v>0</v>
      </c>
      <c r="GO78" s="232">
        <f>IF(OR($C78="Non-Labour",$C78="Labour-related"),IF(Inputs!$GT78=$F$1,Inputs!GO78,$F78*N(CV78)),$F78*N(CV78)*avg_hrs)</f>
        <v>0</v>
      </c>
      <c r="GP78" s="232">
        <f>IF(OR($C78="Non-Labour",$C78="Labour-related"),IF(Inputs!$GT78=$F$1,Inputs!GP78,$F78*N(CW78)),$F78*N(CW78)*avg_hrs)</f>
        <v>0</v>
      </c>
      <c r="GQ78" s="232">
        <f>IF(OR($C78="Non-Labour",$C78="Labour-related"),IF(Inputs!$GT78=$F$1,Inputs!GQ78,$F78*N(CX78)),$F78*N(CX78)*avg_hrs)</f>
        <v>0</v>
      </c>
      <c r="GR78" s="232">
        <f>IF(OR($C78="Non-Labour",$C78="Labour-related"),IF(Inputs!$GT78=$F$1,Inputs!GR78,$F78*N(CY78)),$F78*N(CY78)*avg_hrs)</f>
        <v>0</v>
      </c>
      <c r="GT78" s="120" t="s">
        <v>207</v>
      </c>
      <c r="GU78" s="272"/>
      <c r="GV78" s="272"/>
      <c r="GW78" s="272"/>
      <c r="GX78" s="232">
        <f t="shared" si="12"/>
        <v>0</v>
      </c>
      <c r="GY78" s="232">
        <f t="shared" si="12"/>
        <v>0</v>
      </c>
      <c r="GZ78" s="232">
        <f t="shared" si="12"/>
        <v>0</v>
      </c>
      <c r="HA78" s="232">
        <f t="shared" si="11"/>
        <v>0</v>
      </c>
      <c r="HB78" s="232">
        <f t="shared" si="13"/>
        <v>0</v>
      </c>
      <c r="HC78" s="232">
        <f t="shared" si="13"/>
        <v>0</v>
      </c>
      <c r="HD78" s="232">
        <f t="shared" si="13"/>
        <v>0</v>
      </c>
      <c r="HE78" s="232">
        <f t="shared" si="13"/>
        <v>0</v>
      </c>
      <c r="HF78" s="232">
        <f t="shared" si="15"/>
        <v>0</v>
      </c>
    </row>
    <row r="79" spans="1:214" x14ac:dyDescent="0.2">
      <c r="A79" s="120" t="str">
        <f>Inputs!A79</f>
        <v>Network Planning</v>
      </c>
      <c r="B79" s="332" t="str">
        <f>Inputs!B79</f>
        <v>c-i-c</v>
      </c>
      <c r="C79" s="120" t="str">
        <f>Inputs!C79</f>
        <v>Contracted Labour</v>
      </c>
      <c r="D79" s="120" t="str">
        <f>Inputs!D79</f>
        <v>CPA submission</v>
      </c>
      <c r="E79" s="332" t="str">
        <f>Inputs!E79</f>
        <v>c-i-c</v>
      </c>
      <c r="F79" s="259">
        <f>IF(Inputs!$GT79=$F$1,Inputs!F79,
CHOOSE(MATCH(Inputs!$GT79,'Key assumptions'!$E$117:$E$119,0),'Key assumptions'!$H$117,'Key assumptions'!$H$118,'Key assumptions'!$H$119)*Inputs!F79)</f>
        <v>0</v>
      </c>
      <c r="G79" s="259">
        <f>IF(Inputs!$GT79=$F$1,Inputs!G79,
CHOOSE(MATCH(Inputs!$GT79,'Key assumptions'!$E$117:$E$119,0),'Key assumptions'!$H$117,'Key assumptions'!$H$118,'Key assumptions'!$H$119)*Inputs!G79)</f>
        <v>0</v>
      </c>
      <c r="H79" s="231">
        <f>Inputs!H79</f>
        <v>0</v>
      </c>
      <c r="I79" s="231">
        <f>Inputs!I79</f>
        <v>0</v>
      </c>
      <c r="J79" s="231">
        <f>Inputs!J79</f>
        <v>0</v>
      </c>
      <c r="K79" s="231">
        <f>Inputs!K79</f>
        <v>0</v>
      </c>
      <c r="L79" s="231">
        <f>Inputs!L79</f>
        <v>0</v>
      </c>
      <c r="M79" s="231">
        <f>Inputs!M79</f>
        <v>0</v>
      </c>
      <c r="N79" s="231">
        <f>Inputs!N79</f>
        <v>0</v>
      </c>
      <c r="O79" s="231">
        <f>Inputs!O79</f>
        <v>0</v>
      </c>
      <c r="P79" s="231">
        <f>Inputs!P79</f>
        <v>0</v>
      </c>
      <c r="Q79" s="231">
        <f>Inputs!Q79</f>
        <v>0</v>
      </c>
      <c r="R79" s="231">
        <f>Inputs!R79</f>
        <v>0</v>
      </c>
      <c r="S79" s="231">
        <f>Inputs!S79</f>
        <v>0</v>
      </c>
      <c r="T79" s="231">
        <f>Inputs!T79</f>
        <v>0</v>
      </c>
      <c r="U79" s="231">
        <f>Inputs!U79</f>
        <v>0</v>
      </c>
      <c r="V79" s="231">
        <f>Inputs!V79</f>
        <v>0</v>
      </c>
      <c r="W79" s="231">
        <f>Inputs!W79</f>
        <v>0</v>
      </c>
      <c r="X79" s="231">
        <f>Inputs!X79</f>
        <v>0</v>
      </c>
      <c r="Y79" s="231">
        <f>Inputs!Y79</f>
        <v>0</v>
      </c>
      <c r="Z79" s="231">
        <f>Inputs!Z79</f>
        <v>0</v>
      </c>
      <c r="AA79" s="231">
        <f>Inputs!AA79</f>
        <v>0</v>
      </c>
      <c r="AB79" s="231">
        <f>Inputs!AB79</f>
        <v>0</v>
      </c>
      <c r="AC79" s="231">
        <f>Inputs!AC79</f>
        <v>0</v>
      </c>
      <c r="AD79" s="231">
        <f>Inputs!AD79</f>
        <v>0</v>
      </c>
      <c r="AE79" s="231">
        <f>Inputs!AE79</f>
        <v>0</v>
      </c>
      <c r="AF79" s="231">
        <f>Inputs!AF79</f>
        <v>0</v>
      </c>
      <c r="AG79" s="231">
        <f>Inputs!AG79</f>
        <v>0</v>
      </c>
      <c r="AH79" s="231">
        <f>Inputs!AH79</f>
        <v>0</v>
      </c>
      <c r="AI79" s="231">
        <f>Inputs!AI79</f>
        <v>0</v>
      </c>
      <c r="AJ79" s="231">
        <f>Inputs!AJ79</f>
        <v>0</v>
      </c>
      <c r="AK79" s="231">
        <f>Inputs!AK79</f>
        <v>0</v>
      </c>
      <c r="AL79" s="231">
        <f>Inputs!AL79</f>
        <v>0</v>
      </c>
      <c r="AM79" s="231">
        <f>Inputs!AM79</f>
        <v>0</v>
      </c>
      <c r="AN79" s="231">
        <f>Inputs!AN79</f>
        <v>0</v>
      </c>
      <c r="AO79" s="231">
        <f>Inputs!AO79</f>
        <v>0</v>
      </c>
      <c r="AP79" s="231">
        <f>Inputs!AP79</f>
        <v>0</v>
      </c>
      <c r="AQ79" s="231">
        <f>Inputs!AQ79</f>
        <v>0</v>
      </c>
      <c r="AR79" s="231">
        <f>Inputs!AR79</f>
        <v>0</v>
      </c>
      <c r="AS79" s="231">
        <f>Inputs!AS79</f>
        <v>0</v>
      </c>
      <c r="AT79" s="231">
        <f>Inputs!AT79</f>
        <v>0</v>
      </c>
      <c r="AU79" s="231">
        <f>Inputs!AU79</f>
        <v>0</v>
      </c>
      <c r="AV79" s="231">
        <f>Inputs!AV79</f>
        <v>0</v>
      </c>
      <c r="AW79" s="231">
        <f>Inputs!AW79</f>
        <v>0</v>
      </c>
      <c r="AX79" s="231">
        <f>Inputs!AX79</f>
        <v>0</v>
      </c>
      <c r="AY79" s="231">
        <f>Inputs!AY79</f>
        <v>0</v>
      </c>
      <c r="AZ79" s="231">
        <f>Inputs!AZ79</f>
        <v>0</v>
      </c>
      <c r="BA79" s="231">
        <f>Inputs!BA79</f>
        <v>0</v>
      </c>
      <c r="BB79" s="231">
        <f>Inputs!BB79</f>
        <v>0</v>
      </c>
      <c r="BC79" s="231">
        <f>Inputs!BC79</f>
        <v>0</v>
      </c>
      <c r="BD79" s="231">
        <f>Inputs!BD79</f>
        <v>0</v>
      </c>
      <c r="BE79" s="231">
        <f>Inputs!BE79</f>
        <v>0</v>
      </c>
      <c r="BF79" s="231">
        <f>Inputs!BF79</f>
        <v>0</v>
      </c>
      <c r="BG79" s="231">
        <f>Inputs!BG79</f>
        <v>0</v>
      </c>
      <c r="BH79" s="231">
        <f>Inputs!BH79</f>
        <v>0</v>
      </c>
      <c r="BI79" s="231">
        <f>Inputs!BI79</f>
        <v>0</v>
      </c>
      <c r="BJ79" s="231">
        <f>Inputs!BJ79</f>
        <v>0</v>
      </c>
      <c r="BK79" s="231">
        <f>Inputs!BK79</f>
        <v>0</v>
      </c>
      <c r="BL79" s="231">
        <f>Inputs!BL79</f>
        <v>0</v>
      </c>
      <c r="BM79" s="231">
        <f>Inputs!BM79</f>
        <v>0</v>
      </c>
      <c r="BN79" s="231">
        <f>Inputs!BN79</f>
        <v>0</v>
      </c>
      <c r="BO79" s="231">
        <f>Inputs!BO79</f>
        <v>0</v>
      </c>
      <c r="BP79" s="231">
        <f>Inputs!BP79</f>
        <v>0</v>
      </c>
      <c r="BQ79" s="231">
        <f>Inputs!BQ79</f>
        <v>0</v>
      </c>
      <c r="BR79" s="231">
        <f>Inputs!BR79</f>
        <v>0</v>
      </c>
      <c r="BS79" s="231">
        <f>Inputs!BS79</f>
        <v>0</v>
      </c>
      <c r="BT79" s="231">
        <f>Inputs!BT79</f>
        <v>0</v>
      </c>
      <c r="BU79" s="231">
        <f>Inputs!BU79</f>
        <v>0</v>
      </c>
      <c r="BV79" s="231">
        <f>Inputs!BV79</f>
        <v>0</v>
      </c>
      <c r="BW79" s="231">
        <f>Inputs!BW79</f>
        <v>0</v>
      </c>
      <c r="BX79" s="231">
        <f>Inputs!BX79</f>
        <v>0</v>
      </c>
      <c r="BY79" s="231">
        <f>Inputs!BY79</f>
        <v>0</v>
      </c>
      <c r="BZ79" s="231">
        <f>Inputs!BZ79</f>
        <v>0</v>
      </c>
      <c r="CA79" s="231">
        <f>Inputs!CA79</f>
        <v>0</v>
      </c>
      <c r="CB79" s="231">
        <f>Inputs!CB79</f>
        <v>0</v>
      </c>
      <c r="CC79" s="231">
        <f>Inputs!CC79</f>
        <v>0</v>
      </c>
      <c r="CD79" s="231">
        <f>Inputs!CD79</f>
        <v>0</v>
      </c>
      <c r="CE79" s="231">
        <f>Inputs!CE79</f>
        <v>0</v>
      </c>
      <c r="CF79" s="231">
        <f>Inputs!CF79</f>
        <v>0</v>
      </c>
      <c r="CG79" s="231">
        <f>Inputs!CG79</f>
        <v>0</v>
      </c>
      <c r="CH79" s="231">
        <f>Inputs!CH79</f>
        <v>0</v>
      </c>
      <c r="CI79" s="231">
        <f>Inputs!CI79</f>
        <v>0</v>
      </c>
      <c r="CJ79" s="231">
        <f>Inputs!CJ79</f>
        <v>0</v>
      </c>
      <c r="CK79" s="231">
        <f>Inputs!CK79</f>
        <v>0</v>
      </c>
      <c r="CL79" s="231">
        <f>Inputs!CL79</f>
        <v>0</v>
      </c>
      <c r="CM79" s="231">
        <f>Inputs!CM79</f>
        <v>0</v>
      </c>
      <c r="CN79" s="231">
        <f>Inputs!CN79</f>
        <v>0</v>
      </c>
      <c r="CO79" s="231">
        <f>Inputs!CO79</f>
        <v>0</v>
      </c>
      <c r="CP79" s="231">
        <f>Inputs!CP79</f>
        <v>0</v>
      </c>
      <c r="CQ79" s="231">
        <f>Inputs!CQ79</f>
        <v>0</v>
      </c>
      <c r="CR79" s="231">
        <f>Inputs!CR79</f>
        <v>0</v>
      </c>
      <c r="CS79" s="231">
        <f>Inputs!CS79</f>
        <v>0</v>
      </c>
      <c r="CT79" s="231">
        <f>Inputs!CT79</f>
        <v>0</v>
      </c>
      <c r="CU79" s="231">
        <f>Inputs!CU79</f>
        <v>0</v>
      </c>
      <c r="CV79" s="231">
        <f>Inputs!CV79</f>
        <v>0</v>
      </c>
      <c r="CW79" s="231">
        <f>Inputs!CW79</f>
        <v>0</v>
      </c>
      <c r="CX79" s="231">
        <f>Inputs!CX79</f>
        <v>0</v>
      </c>
      <c r="CY79" s="231">
        <f>Inputs!CY79</f>
        <v>0</v>
      </c>
      <c r="DA79" s="232">
        <f>IF(OR($C79="Non-Labour",$C79="Labour-related"),IF(Inputs!$GT79=$F$1,Inputs!DA79,$F79*N(H79)),$F79*N(H79)*avg_hrs)</f>
        <v>0</v>
      </c>
      <c r="DB79" s="232">
        <f>IF(OR($C79="Non-Labour",$C79="Labour-related"),IF(Inputs!$GT79=$F$1,Inputs!DB79,$F79*N(I79)),$F79*N(I79)*avg_hrs)</f>
        <v>0</v>
      </c>
      <c r="DC79" s="232">
        <f>IF(OR($C79="Non-Labour",$C79="Labour-related"),IF(Inputs!$GT79=$F$1,Inputs!DC79,$F79*N(J79)),$F79*N(J79)*avg_hrs)</f>
        <v>0</v>
      </c>
      <c r="DD79" s="232">
        <f>IF(OR($C79="Non-Labour",$C79="Labour-related"),IF(Inputs!$GT79=$F$1,Inputs!DD79,$F79*N(K79)),$F79*N(K79)*avg_hrs)</f>
        <v>0</v>
      </c>
      <c r="DE79" s="232">
        <f>IF(OR($C79="Non-Labour",$C79="Labour-related"),IF(Inputs!$GT79=$F$1,Inputs!DE79,$F79*N(L79)),$F79*N(L79)*avg_hrs)</f>
        <v>0</v>
      </c>
      <c r="DF79" s="232">
        <f>IF(OR($C79="Non-Labour",$C79="Labour-related"),IF(Inputs!$GT79=$F$1,Inputs!DF79,$F79*N(M79)),$F79*N(M79)*avg_hrs)</f>
        <v>0</v>
      </c>
      <c r="DG79" s="232">
        <f>IF(OR($C79="Non-Labour",$C79="Labour-related"),IF(Inputs!$GT79=$F$1,Inputs!DG79,$F79*N(N79)),$F79*N(N79)*avg_hrs)</f>
        <v>0</v>
      </c>
      <c r="DH79" s="232">
        <f>IF(OR($C79="Non-Labour",$C79="Labour-related"),IF(Inputs!$GT79=$F$1,Inputs!DH79,$F79*N(O79)),$F79*N(O79)*avg_hrs)</f>
        <v>0</v>
      </c>
      <c r="DI79" s="232">
        <f>IF(OR($C79="Non-Labour",$C79="Labour-related"),IF(Inputs!$GT79=$F$1,Inputs!DI79,$F79*N(P79)),$F79*N(P79)*avg_hrs)</f>
        <v>0</v>
      </c>
      <c r="DJ79" s="232">
        <f>IF(OR($C79="Non-Labour",$C79="Labour-related"),IF(Inputs!$GT79=$F$1,Inputs!DJ79,$F79*N(Q79)),$F79*N(Q79)*avg_hrs)</f>
        <v>0</v>
      </c>
      <c r="DK79" s="232">
        <f>IF(OR($C79="Non-Labour",$C79="Labour-related"),IF(Inputs!$GT79=$F$1,Inputs!DK79,$F79*N(R79)),$F79*N(R79)*avg_hrs)</f>
        <v>0</v>
      </c>
      <c r="DL79" s="232">
        <f>IF(OR($C79="Non-Labour",$C79="Labour-related"),IF(Inputs!$GT79=$F$1,Inputs!DL79,$F79*N(S79)),$F79*N(S79)*avg_hrs)</f>
        <v>0</v>
      </c>
      <c r="DM79" s="232">
        <f>IF(OR($C79="Non-Labour",$C79="Labour-related"),IF(Inputs!$GT79=$F$1,Inputs!DM79,$F79*N(T79)),$F79*N(T79)*avg_hrs)</f>
        <v>0</v>
      </c>
      <c r="DN79" s="232">
        <f>IF(OR($C79="Non-Labour",$C79="Labour-related"),IF(Inputs!$GT79=$F$1,Inputs!DN79,$F79*N(U79)),$F79*N(U79)*avg_hrs)</f>
        <v>0</v>
      </c>
      <c r="DO79" s="232">
        <f>IF(OR($C79="Non-Labour",$C79="Labour-related"),IF(Inputs!$GT79=$F$1,Inputs!DO79,$F79*N(V79)),$F79*N(V79)*avg_hrs)</f>
        <v>0</v>
      </c>
      <c r="DP79" s="232">
        <f>IF(OR($C79="Non-Labour",$C79="Labour-related"),IF(Inputs!$GT79=$F$1,Inputs!DP79,$F79*N(W79)),$F79*N(W79)*avg_hrs)</f>
        <v>0</v>
      </c>
      <c r="DQ79" s="232">
        <f>IF(OR($C79="Non-Labour",$C79="Labour-related"),IF(Inputs!$GT79=$F$1,Inputs!DQ79,$F79*N(X79)),$F79*N(X79)*avg_hrs)</f>
        <v>0</v>
      </c>
      <c r="DR79" s="232">
        <f>IF(OR($C79="Non-Labour",$C79="Labour-related"),IF(Inputs!$GT79=$F$1,Inputs!DR79,$F79*N(Y79)),$F79*N(Y79)*avg_hrs)</f>
        <v>0</v>
      </c>
      <c r="DS79" s="232">
        <f>IF(OR($C79="Non-Labour",$C79="Labour-related"),IF(Inputs!$GT79=$F$1,Inputs!DS79,$F79*N(Z79)),$F79*N(Z79)*avg_hrs)</f>
        <v>0</v>
      </c>
      <c r="DT79" s="232">
        <f>IF(OR($C79="Non-Labour",$C79="Labour-related"),IF(Inputs!$GT79=$F$1,Inputs!DT79,$F79*N(AA79)),$F79*N(AA79)*avg_hrs)</f>
        <v>0</v>
      </c>
      <c r="DU79" s="232">
        <f>IF(OR($C79="Non-Labour",$C79="Labour-related"),IF(Inputs!$GT79=$F$1,Inputs!DU79,$F79*N(AB79)),$F79*N(AB79)*avg_hrs)</f>
        <v>0</v>
      </c>
      <c r="DV79" s="232">
        <f>IF(OR($C79="Non-Labour",$C79="Labour-related"),IF(Inputs!$GT79=$F$1,Inputs!DV79,$F79*N(AC79)),$F79*N(AC79)*avg_hrs)</f>
        <v>0</v>
      </c>
      <c r="DW79" s="232">
        <f>IF(OR($C79="Non-Labour",$C79="Labour-related"),IF(Inputs!$GT79=$F$1,Inputs!DW79,$F79*N(AD79)),$F79*N(AD79)*avg_hrs)</f>
        <v>0</v>
      </c>
      <c r="DX79" s="232">
        <f>IF(OR($C79="Non-Labour",$C79="Labour-related"),IF(Inputs!$GT79=$F$1,Inputs!DX79,$F79*N(AE79)),$F79*N(AE79)*avg_hrs)</f>
        <v>0</v>
      </c>
      <c r="DY79" s="232">
        <f>IF(OR($C79="Non-Labour",$C79="Labour-related"),IF(Inputs!$GT79=$F$1,Inputs!DY79,$F79*N(AF79)),$F79*N(AF79)*avg_hrs)</f>
        <v>0</v>
      </c>
      <c r="DZ79" s="232">
        <f>IF(OR($C79="Non-Labour",$C79="Labour-related"),IF(Inputs!$GT79=$F$1,Inputs!DZ79,$F79*N(AG79)),$F79*N(AG79)*avg_hrs)</f>
        <v>0</v>
      </c>
      <c r="EA79" s="232">
        <f>IF(OR($C79="Non-Labour",$C79="Labour-related"),IF(Inputs!$GT79=$F$1,Inputs!EA79,$F79*N(AH79)),$F79*N(AH79)*avg_hrs)</f>
        <v>0</v>
      </c>
      <c r="EB79" s="232">
        <f>IF(OR($C79="Non-Labour",$C79="Labour-related"),IF(Inputs!$GT79=$F$1,Inputs!EB79,$F79*N(AI79)),$F79*N(AI79)*avg_hrs)</f>
        <v>0</v>
      </c>
      <c r="EC79" s="232">
        <f>IF(OR($C79="Non-Labour",$C79="Labour-related"),IF(Inputs!$GT79=$F$1,Inputs!EC79,$F79*N(AJ79)),$F79*N(AJ79)*avg_hrs)</f>
        <v>0</v>
      </c>
      <c r="ED79" s="232">
        <f>IF(OR($C79="Non-Labour",$C79="Labour-related"),IF(Inputs!$GT79=$F$1,Inputs!ED79,$F79*N(AK79)),$F79*N(AK79)*avg_hrs)</f>
        <v>0</v>
      </c>
      <c r="EE79" s="232">
        <f>IF(OR($C79="Non-Labour",$C79="Labour-related"),IF(Inputs!$GT79=$F$1,Inputs!EE79,$F79*N(AL79)),$F79*N(AL79)*avg_hrs)</f>
        <v>0</v>
      </c>
      <c r="EF79" s="232">
        <f>IF(OR($C79="Non-Labour",$C79="Labour-related"),IF(Inputs!$GT79=$F$1,Inputs!EF79,$F79*N(AM79)),$F79*N(AM79)*avg_hrs)</f>
        <v>0</v>
      </c>
      <c r="EG79" s="232">
        <f>IF(OR($C79="Non-Labour",$C79="Labour-related"),IF(Inputs!$GT79=$F$1,Inputs!EG79,$F79*N(AN79)),$F79*N(AN79)*avg_hrs)</f>
        <v>0</v>
      </c>
      <c r="EH79" s="232">
        <f>IF(OR($C79="Non-Labour",$C79="Labour-related"),IF(Inputs!$GT79=$F$1,Inputs!EH79,$F79*N(AO79)),$F79*N(AO79)*avg_hrs)</f>
        <v>0</v>
      </c>
      <c r="EI79" s="232">
        <f>IF(OR($C79="Non-Labour",$C79="Labour-related"),IF(Inputs!$GT79=$F$1,Inputs!EI79,$F79*N(AP79)),$F79*N(AP79)*avg_hrs)</f>
        <v>0</v>
      </c>
      <c r="EJ79" s="232">
        <f>IF(OR($C79="Non-Labour",$C79="Labour-related"),IF(Inputs!$GT79=$F$1,Inputs!EJ79,$F79*N(AQ79)),$F79*N(AQ79)*avg_hrs)</f>
        <v>0</v>
      </c>
      <c r="EK79" s="232">
        <f>IF(OR($C79="Non-Labour",$C79="Labour-related"),IF(Inputs!$GT79=$F$1,Inputs!EK79,$F79*N(AR79)),$F79*N(AR79)*avg_hrs)</f>
        <v>0</v>
      </c>
      <c r="EL79" s="232">
        <f>IF(OR($C79="Non-Labour",$C79="Labour-related"),IF(Inputs!$GT79=$F$1,Inputs!EL79,$F79*N(AS79)),$F79*N(AS79)*avg_hrs)</f>
        <v>0</v>
      </c>
      <c r="EM79" s="232">
        <f>IF(OR($C79="Non-Labour",$C79="Labour-related"),IF(Inputs!$GT79=$F$1,Inputs!EM79,$F79*N(AT79)),$F79*N(AT79)*avg_hrs)</f>
        <v>0</v>
      </c>
      <c r="EN79" s="232">
        <f>IF(OR($C79="Non-Labour",$C79="Labour-related"),IF(Inputs!$GT79=$F$1,Inputs!EN79,$F79*N(AU79)),$F79*N(AU79)*avg_hrs)</f>
        <v>0</v>
      </c>
      <c r="EO79" s="232">
        <f>IF(OR($C79="Non-Labour",$C79="Labour-related"),IF(Inputs!$GT79=$F$1,Inputs!EO79,$F79*N(AV79)),$F79*N(AV79)*avg_hrs)</f>
        <v>0</v>
      </c>
      <c r="EP79" s="232">
        <f>IF(OR($C79="Non-Labour",$C79="Labour-related"),IF(Inputs!$GT79=$F$1,Inputs!EP79,$F79*N(AW79)),$F79*N(AW79)*avg_hrs)</f>
        <v>0</v>
      </c>
      <c r="EQ79" s="232">
        <f>IF(OR($C79="Non-Labour",$C79="Labour-related"),IF(Inputs!$GT79=$F$1,Inputs!EQ79,$F79*N(AX79)),$F79*N(AX79)*avg_hrs)</f>
        <v>0</v>
      </c>
      <c r="ER79" s="232">
        <f>IF(OR($C79="Non-Labour",$C79="Labour-related"),IF(Inputs!$GT79=$F$1,Inputs!ER79,$F79*N(AY79)),$F79*N(AY79)*avg_hrs)</f>
        <v>0</v>
      </c>
      <c r="ES79" s="232">
        <f>IF(OR($C79="Non-Labour",$C79="Labour-related"),IF(Inputs!$GT79=$F$1,Inputs!ES79,$F79*N(AZ79)),$F79*N(AZ79)*avg_hrs)</f>
        <v>0</v>
      </c>
      <c r="ET79" s="232">
        <f>IF(OR($C79="Non-Labour",$C79="Labour-related"),IF(Inputs!$GT79=$F$1,Inputs!ET79,$F79*N(BA79)),$F79*N(BA79)*avg_hrs)</f>
        <v>0</v>
      </c>
      <c r="EU79" s="232">
        <f>IF(OR($C79="Non-Labour",$C79="Labour-related"),IF(Inputs!$GT79=$F$1,Inputs!EU79,$F79*N(BB79)),$F79*N(BB79)*avg_hrs)</f>
        <v>0</v>
      </c>
      <c r="EV79" s="232">
        <f>IF(OR($C79="Non-Labour",$C79="Labour-related"),IF(Inputs!$GT79=$F$1,Inputs!EV79,$F79*N(BC79)),$F79*N(BC79)*avg_hrs)</f>
        <v>0</v>
      </c>
      <c r="EW79" s="232">
        <f>IF(OR($C79="Non-Labour",$C79="Labour-related"),IF(Inputs!$GT79=$F$1,Inputs!EW79,$F79*N(BD79)),$F79*N(BD79)*avg_hrs)</f>
        <v>0</v>
      </c>
      <c r="EX79" s="232">
        <f>IF(OR($C79="Non-Labour",$C79="Labour-related"),IF(Inputs!$GT79=$F$1,Inputs!EX79,$F79*N(BE79)),$F79*N(BE79)*avg_hrs)</f>
        <v>0</v>
      </c>
      <c r="EY79" s="232">
        <f>IF(OR($C79="Non-Labour",$C79="Labour-related"),IF(Inputs!$GT79=$F$1,Inputs!EY79,$F79*N(BF79)),$F79*N(BF79)*avg_hrs)</f>
        <v>0</v>
      </c>
      <c r="EZ79" s="232">
        <f>IF(OR($C79="Non-Labour",$C79="Labour-related"),IF(Inputs!$GT79=$F$1,Inputs!EZ79,$F79*N(BG79)),$F79*N(BG79)*avg_hrs)</f>
        <v>0</v>
      </c>
      <c r="FA79" s="232">
        <f>IF(OR($C79="Non-Labour",$C79="Labour-related"),IF(Inputs!$GT79=$F$1,Inputs!FA79,$F79*N(BH79)),$F79*N(BH79)*avg_hrs)</f>
        <v>0</v>
      </c>
      <c r="FB79" s="232">
        <f>IF(OR($C79="Non-Labour",$C79="Labour-related"),IF(Inputs!$GT79=$F$1,Inputs!FB79,$F79*N(BI79)),$F79*N(BI79)*avg_hrs)</f>
        <v>0</v>
      </c>
      <c r="FC79" s="232">
        <f>IF(OR($C79="Non-Labour",$C79="Labour-related"),IF(Inputs!$GT79=$F$1,Inputs!FC79,$F79*N(BJ79)),$F79*N(BJ79)*avg_hrs)</f>
        <v>0</v>
      </c>
      <c r="FD79" s="232">
        <f>IF(OR($C79="Non-Labour",$C79="Labour-related"),IF(Inputs!$GT79=$F$1,Inputs!FD79,$F79*N(BK79)),$F79*N(BK79)*avg_hrs)</f>
        <v>0</v>
      </c>
      <c r="FE79" s="232">
        <f>IF(OR($C79="Non-Labour",$C79="Labour-related"),IF(Inputs!$GT79=$F$1,Inputs!FE79,$F79*N(BL79)),$F79*N(BL79)*avg_hrs)</f>
        <v>0</v>
      </c>
      <c r="FF79" s="232">
        <f>IF(OR($C79="Non-Labour",$C79="Labour-related"),IF(Inputs!$GT79=$F$1,Inputs!FF79,$F79*N(BM79)),$F79*N(BM79)*avg_hrs)</f>
        <v>0</v>
      </c>
      <c r="FG79" s="232">
        <f>IF(OR($C79="Non-Labour",$C79="Labour-related"),IF(Inputs!$GT79=$F$1,Inputs!FG79,$F79*N(BN79)),$F79*N(BN79)*avg_hrs)</f>
        <v>0</v>
      </c>
      <c r="FH79" s="232">
        <f>IF(OR($C79="Non-Labour",$C79="Labour-related"),IF(Inputs!$GT79=$F$1,Inputs!FH79,$F79*N(BO79)),$F79*N(BO79)*avg_hrs)</f>
        <v>0</v>
      </c>
      <c r="FI79" s="232">
        <f>IF(OR($C79="Non-Labour",$C79="Labour-related"),IF(Inputs!$GT79=$F$1,Inputs!FI79,$F79*N(BP79)),$F79*N(BP79)*avg_hrs)</f>
        <v>0</v>
      </c>
      <c r="FJ79" s="232">
        <f>IF(OR($C79="Non-Labour",$C79="Labour-related"),IF(Inputs!$GT79=$F$1,Inputs!FJ79,$F79*N(BQ79)),$F79*N(BQ79)*avg_hrs)</f>
        <v>0</v>
      </c>
      <c r="FK79" s="232">
        <f>IF(OR($C79="Non-Labour",$C79="Labour-related"),IF(Inputs!$GT79=$F$1,Inputs!FK79,$F79*N(BR79)),$F79*N(BR79)*avg_hrs)</f>
        <v>0</v>
      </c>
      <c r="FL79" s="232">
        <f>IF(OR($C79="Non-Labour",$C79="Labour-related"),IF(Inputs!$GT79=$F$1,Inputs!FL79,$F79*N(BS79)),$F79*N(BS79)*avg_hrs)</f>
        <v>0</v>
      </c>
      <c r="FM79" s="232">
        <f>IF(OR($C79="Non-Labour",$C79="Labour-related"),IF(Inputs!$GT79=$F$1,Inputs!FM79,$F79*N(BT79)),$F79*N(BT79)*avg_hrs)</f>
        <v>0</v>
      </c>
      <c r="FN79" s="232">
        <f>IF(OR($C79="Non-Labour",$C79="Labour-related"),IF(Inputs!$GT79=$F$1,Inputs!FN79,$F79*N(BU79)),$F79*N(BU79)*avg_hrs)</f>
        <v>0</v>
      </c>
      <c r="FO79" s="232">
        <f>IF(OR($C79="Non-Labour",$C79="Labour-related"),IF(Inputs!$GT79=$F$1,Inputs!FO79,$F79*N(BV79)),$F79*N(BV79)*avg_hrs)</f>
        <v>0</v>
      </c>
      <c r="FP79" s="232">
        <f>IF(OR($C79="Non-Labour",$C79="Labour-related"),IF(Inputs!$GT79=$F$1,Inputs!FP79,$F79*N(BW79)),$F79*N(BW79)*avg_hrs)</f>
        <v>0</v>
      </c>
      <c r="FQ79" s="232">
        <f>IF(OR($C79="Non-Labour",$C79="Labour-related"),IF(Inputs!$GT79=$F$1,Inputs!FQ79,$F79*N(BX79)),$F79*N(BX79)*avg_hrs)</f>
        <v>0</v>
      </c>
      <c r="FR79" s="232">
        <f>IF(OR($C79="Non-Labour",$C79="Labour-related"),IF(Inputs!$GT79=$F$1,Inputs!FR79,$F79*N(BY79)),$F79*N(BY79)*avg_hrs)</f>
        <v>0</v>
      </c>
      <c r="FS79" s="232">
        <f>IF(OR($C79="Non-Labour",$C79="Labour-related"),IF(Inputs!$GT79=$F$1,Inputs!FS79,$F79*N(BZ79)),$F79*N(BZ79)*avg_hrs)</f>
        <v>0</v>
      </c>
      <c r="FT79" s="232">
        <f>IF(OR($C79="Non-Labour",$C79="Labour-related"),IF(Inputs!$GT79=$F$1,Inputs!FT79,$F79*N(CA79)),$F79*N(CA79)*avg_hrs)</f>
        <v>0</v>
      </c>
      <c r="FU79" s="232">
        <f>IF(OR($C79="Non-Labour",$C79="Labour-related"),IF(Inputs!$GT79=$F$1,Inputs!FU79,$F79*N(CB79)),$F79*N(CB79)*avg_hrs)</f>
        <v>0</v>
      </c>
      <c r="FV79" s="232">
        <f>IF(OR($C79="Non-Labour",$C79="Labour-related"),IF(Inputs!$GT79=$F$1,Inputs!FV79,$F79*N(CC79)),$F79*N(CC79)*avg_hrs)</f>
        <v>0</v>
      </c>
      <c r="FW79" s="232">
        <f>IF(OR($C79="Non-Labour",$C79="Labour-related"),IF(Inputs!$GT79=$F$1,Inputs!FW79,$F79*N(CD79)),$F79*N(CD79)*avg_hrs)</f>
        <v>0</v>
      </c>
      <c r="FX79" s="232">
        <f>IF(OR($C79="Non-Labour",$C79="Labour-related"),IF(Inputs!$GT79=$F$1,Inputs!FX79,$F79*N(CE79)),$F79*N(CE79)*avg_hrs)</f>
        <v>0</v>
      </c>
      <c r="FY79" s="232">
        <f>IF(OR($C79="Non-Labour",$C79="Labour-related"),IF(Inputs!$GT79=$F$1,Inputs!FY79,$F79*N(CF79)),$F79*N(CF79)*avg_hrs)</f>
        <v>0</v>
      </c>
      <c r="FZ79" s="232">
        <f>IF(OR($C79="Non-Labour",$C79="Labour-related"),IF(Inputs!$GT79=$F$1,Inputs!FZ79,$F79*N(CG79)),$F79*N(CG79)*avg_hrs)</f>
        <v>0</v>
      </c>
      <c r="GA79" s="232">
        <f>IF(OR($C79="Non-Labour",$C79="Labour-related"),IF(Inputs!$GT79=$F$1,Inputs!GA79,$F79*N(CH79)),$F79*N(CH79)*avg_hrs)</f>
        <v>0</v>
      </c>
      <c r="GB79" s="232">
        <f>IF(OR($C79="Non-Labour",$C79="Labour-related"),IF(Inputs!$GT79=$F$1,Inputs!GB79,$F79*N(CI79)),$F79*N(CI79)*avg_hrs)</f>
        <v>0</v>
      </c>
      <c r="GC79" s="232">
        <f>IF(OR($C79="Non-Labour",$C79="Labour-related"),IF(Inputs!$GT79=$F$1,Inputs!GC79,$F79*N(CJ79)),$F79*N(CJ79)*avg_hrs)</f>
        <v>0</v>
      </c>
      <c r="GD79" s="232">
        <f>IF(OR($C79="Non-Labour",$C79="Labour-related"),IF(Inputs!$GT79=$F$1,Inputs!GD79,$F79*N(CK79)),$F79*N(CK79)*avg_hrs)</f>
        <v>0</v>
      </c>
      <c r="GE79" s="232">
        <f>IF(OR($C79="Non-Labour",$C79="Labour-related"),IF(Inputs!$GT79=$F$1,Inputs!GE79,$F79*N(CL79)),$F79*N(CL79)*avg_hrs)</f>
        <v>0</v>
      </c>
      <c r="GF79" s="232">
        <f>IF(OR($C79="Non-Labour",$C79="Labour-related"),IF(Inputs!$GT79=$F$1,Inputs!GF79,$F79*N(CM79)),$F79*N(CM79)*avg_hrs)</f>
        <v>0</v>
      </c>
      <c r="GG79" s="232">
        <f>IF(OR($C79="Non-Labour",$C79="Labour-related"),IF(Inputs!$GT79=$F$1,Inputs!GG79,$F79*N(CN79)),$F79*N(CN79)*avg_hrs)</f>
        <v>0</v>
      </c>
      <c r="GH79" s="232">
        <f>IF(OR($C79="Non-Labour",$C79="Labour-related"),IF(Inputs!$GT79=$F$1,Inputs!GH79,$F79*N(CO79)),$F79*N(CO79)*avg_hrs)</f>
        <v>0</v>
      </c>
      <c r="GI79" s="232">
        <f>IF(OR($C79="Non-Labour",$C79="Labour-related"),IF(Inputs!$GT79=$F$1,Inputs!GI79,$F79*N(CP79)),$F79*N(CP79)*avg_hrs)</f>
        <v>0</v>
      </c>
      <c r="GJ79" s="232">
        <f>IF(OR($C79="Non-Labour",$C79="Labour-related"),IF(Inputs!$GT79=$F$1,Inputs!GJ79,$F79*N(CQ79)),$F79*N(CQ79)*avg_hrs)</f>
        <v>0</v>
      </c>
      <c r="GK79" s="232">
        <f>IF(OR($C79="Non-Labour",$C79="Labour-related"),IF(Inputs!$GT79=$F$1,Inputs!GK79,$F79*N(CR79)),$F79*N(CR79)*avg_hrs)</f>
        <v>0</v>
      </c>
      <c r="GL79" s="232">
        <f>IF(OR($C79="Non-Labour",$C79="Labour-related"),IF(Inputs!$GT79=$F$1,Inputs!GL79,$F79*N(CS79)),$F79*N(CS79)*avg_hrs)</f>
        <v>0</v>
      </c>
      <c r="GM79" s="232">
        <f>IF(OR($C79="Non-Labour",$C79="Labour-related"),IF(Inputs!$GT79=$F$1,Inputs!GM79,$F79*N(CT79)),$F79*N(CT79)*avg_hrs)</f>
        <v>0</v>
      </c>
      <c r="GN79" s="232">
        <f>IF(OR($C79="Non-Labour",$C79="Labour-related"),IF(Inputs!$GT79=$F$1,Inputs!GN79,$F79*N(CU79)),$F79*N(CU79)*avg_hrs)</f>
        <v>0</v>
      </c>
      <c r="GO79" s="232">
        <f>IF(OR($C79="Non-Labour",$C79="Labour-related"),IF(Inputs!$GT79=$F$1,Inputs!GO79,$F79*N(CV79)),$F79*N(CV79)*avg_hrs)</f>
        <v>0</v>
      </c>
      <c r="GP79" s="232">
        <f>IF(OR($C79="Non-Labour",$C79="Labour-related"),IF(Inputs!$GT79=$F$1,Inputs!GP79,$F79*N(CW79)),$F79*N(CW79)*avg_hrs)</f>
        <v>0</v>
      </c>
      <c r="GQ79" s="232">
        <f>IF(OR($C79="Non-Labour",$C79="Labour-related"),IF(Inputs!$GT79=$F$1,Inputs!GQ79,$F79*N(CX79)),$F79*N(CX79)*avg_hrs)</f>
        <v>0</v>
      </c>
      <c r="GR79" s="232">
        <f>IF(OR($C79="Non-Labour",$C79="Labour-related"),IF(Inputs!$GT79=$F$1,Inputs!GR79,$F79*N(CY79)),$F79*N(CY79)*avg_hrs)</f>
        <v>0</v>
      </c>
      <c r="GT79" s="120" t="s">
        <v>207</v>
      </c>
      <c r="GU79" s="272"/>
      <c r="GV79" s="272"/>
      <c r="GW79" s="272"/>
      <c r="GX79" s="232">
        <f t="shared" si="12"/>
        <v>0</v>
      </c>
      <c r="GY79" s="232">
        <f t="shared" si="12"/>
        <v>0</v>
      </c>
      <c r="GZ79" s="232">
        <f t="shared" si="12"/>
        <v>0</v>
      </c>
      <c r="HA79" s="232">
        <f t="shared" si="11"/>
        <v>0</v>
      </c>
      <c r="HB79" s="232">
        <f t="shared" si="13"/>
        <v>0</v>
      </c>
      <c r="HC79" s="232">
        <f t="shared" si="13"/>
        <v>0</v>
      </c>
      <c r="HD79" s="232">
        <f t="shared" si="13"/>
        <v>0</v>
      </c>
      <c r="HE79" s="232">
        <f t="shared" si="13"/>
        <v>0</v>
      </c>
      <c r="HF79" s="232">
        <f t="shared" si="15"/>
        <v>0</v>
      </c>
    </row>
    <row r="80" spans="1:214" x14ac:dyDescent="0.2">
      <c r="A80" s="120" t="str">
        <f>Inputs!A80</f>
        <v>Network Operations</v>
      </c>
      <c r="B80" s="332" t="str">
        <f>Inputs!B80</f>
        <v>c-i-c</v>
      </c>
      <c r="C80" s="120" t="str">
        <f>Inputs!C80</f>
        <v>Contracted Labour</v>
      </c>
      <c r="D80" s="120" t="str">
        <f>Inputs!D80</f>
        <v>CPA submission</v>
      </c>
      <c r="E80" s="332" t="str">
        <f>Inputs!E80</f>
        <v>c-i-c</v>
      </c>
      <c r="F80" s="259">
        <f>IF(Inputs!$GT80=$F$1,Inputs!F80,
CHOOSE(MATCH(Inputs!$GT80,'Key assumptions'!$E$117:$E$119,0),'Key assumptions'!$H$117,'Key assumptions'!$H$118,'Key assumptions'!$H$119)*Inputs!F80)</f>
        <v>0</v>
      </c>
      <c r="G80" s="259">
        <f>IF(Inputs!$GT80=$F$1,Inputs!G80,
CHOOSE(MATCH(Inputs!$GT80,'Key assumptions'!$E$117:$E$119,0),'Key assumptions'!$H$117,'Key assumptions'!$H$118,'Key assumptions'!$H$119)*Inputs!G80)</f>
        <v>0</v>
      </c>
      <c r="H80" s="231">
        <f>Inputs!H80</f>
        <v>0</v>
      </c>
      <c r="I80" s="231">
        <f>Inputs!I80</f>
        <v>0</v>
      </c>
      <c r="J80" s="231">
        <f>Inputs!J80</f>
        <v>0</v>
      </c>
      <c r="K80" s="231">
        <f>Inputs!K80</f>
        <v>0</v>
      </c>
      <c r="L80" s="231">
        <f>Inputs!L80</f>
        <v>0</v>
      </c>
      <c r="M80" s="231">
        <f>Inputs!M80</f>
        <v>0</v>
      </c>
      <c r="N80" s="231">
        <f>Inputs!N80</f>
        <v>0</v>
      </c>
      <c r="O80" s="231">
        <f>Inputs!O80</f>
        <v>0</v>
      </c>
      <c r="P80" s="231">
        <f>Inputs!P80</f>
        <v>0</v>
      </c>
      <c r="Q80" s="231">
        <f>Inputs!Q80</f>
        <v>0</v>
      </c>
      <c r="R80" s="231">
        <f>Inputs!R80</f>
        <v>0</v>
      </c>
      <c r="S80" s="231">
        <f>Inputs!S80</f>
        <v>0</v>
      </c>
      <c r="T80" s="231">
        <f>Inputs!T80</f>
        <v>0</v>
      </c>
      <c r="U80" s="231">
        <f>Inputs!U80</f>
        <v>0</v>
      </c>
      <c r="V80" s="231">
        <f>Inputs!V80</f>
        <v>0</v>
      </c>
      <c r="W80" s="231">
        <f>Inputs!W80</f>
        <v>0</v>
      </c>
      <c r="X80" s="231">
        <f>Inputs!X80</f>
        <v>0</v>
      </c>
      <c r="Y80" s="231">
        <f>Inputs!Y80</f>
        <v>0</v>
      </c>
      <c r="Z80" s="231">
        <f>Inputs!Z80</f>
        <v>0</v>
      </c>
      <c r="AA80" s="231">
        <f>Inputs!AA80</f>
        <v>0</v>
      </c>
      <c r="AB80" s="231">
        <f>Inputs!AB80</f>
        <v>0</v>
      </c>
      <c r="AC80" s="231">
        <f>Inputs!AC80</f>
        <v>0</v>
      </c>
      <c r="AD80" s="231">
        <f>Inputs!AD80</f>
        <v>0</v>
      </c>
      <c r="AE80" s="231">
        <f>Inputs!AE80</f>
        <v>0</v>
      </c>
      <c r="AF80" s="231">
        <f>Inputs!AF80</f>
        <v>0</v>
      </c>
      <c r="AG80" s="231">
        <f>Inputs!AG80</f>
        <v>0</v>
      </c>
      <c r="AH80" s="231">
        <f>Inputs!AH80</f>
        <v>0</v>
      </c>
      <c r="AI80" s="231">
        <f>Inputs!AI80</f>
        <v>0</v>
      </c>
      <c r="AJ80" s="231">
        <f>Inputs!AJ80</f>
        <v>0</v>
      </c>
      <c r="AK80" s="231">
        <f>Inputs!AK80</f>
        <v>0</v>
      </c>
      <c r="AL80" s="231">
        <f>Inputs!AL80</f>
        <v>0</v>
      </c>
      <c r="AM80" s="231">
        <f>Inputs!AM80</f>
        <v>0</v>
      </c>
      <c r="AN80" s="231">
        <f>Inputs!AN80</f>
        <v>0</v>
      </c>
      <c r="AO80" s="231">
        <f>Inputs!AO80</f>
        <v>0</v>
      </c>
      <c r="AP80" s="231">
        <f>Inputs!AP80</f>
        <v>0</v>
      </c>
      <c r="AQ80" s="231">
        <f>Inputs!AQ80</f>
        <v>0</v>
      </c>
      <c r="AR80" s="231">
        <f>Inputs!AR80</f>
        <v>0</v>
      </c>
      <c r="AS80" s="231">
        <f>Inputs!AS80</f>
        <v>0</v>
      </c>
      <c r="AT80" s="231">
        <f>Inputs!AT80</f>
        <v>0</v>
      </c>
      <c r="AU80" s="231">
        <f>Inputs!AU80</f>
        <v>0</v>
      </c>
      <c r="AV80" s="231">
        <f>Inputs!AV80</f>
        <v>0</v>
      </c>
      <c r="AW80" s="231">
        <f>Inputs!AW80</f>
        <v>0</v>
      </c>
      <c r="AX80" s="231">
        <f>Inputs!AX80</f>
        <v>0</v>
      </c>
      <c r="AY80" s="231">
        <f>Inputs!AY80</f>
        <v>0</v>
      </c>
      <c r="AZ80" s="231">
        <f>Inputs!AZ80</f>
        <v>0</v>
      </c>
      <c r="BA80" s="231">
        <f>Inputs!BA80</f>
        <v>0</v>
      </c>
      <c r="BB80" s="231">
        <f>Inputs!BB80</f>
        <v>0</v>
      </c>
      <c r="BC80" s="231">
        <f>Inputs!BC80</f>
        <v>0</v>
      </c>
      <c r="BD80" s="231">
        <f>Inputs!BD80</f>
        <v>0</v>
      </c>
      <c r="BE80" s="231">
        <f>Inputs!BE80</f>
        <v>0</v>
      </c>
      <c r="BF80" s="231">
        <f>Inputs!BF80</f>
        <v>0</v>
      </c>
      <c r="BG80" s="231">
        <f>Inputs!BG80</f>
        <v>0</v>
      </c>
      <c r="BH80" s="231">
        <f>Inputs!BH80</f>
        <v>0</v>
      </c>
      <c r="BI80" s="231">
        <f>Inputs!BI80</f>
        <v>0</v>
      </c>
      <c r="BJ80" s="231">
        <f>Inputs!BJ80</f>
        <v>0</v>
      </c>
      <c r="BK80" s="231">
        <f>Inputs!BK80</f>
        <v>0</v>
      </c>
      <c r="BL80" s="231">
        <f>Inputs!BL80</f>
        <v>0</v>
      </c>
      <c r="BM80" s="231">
        <f>Inputs!BM80</f>
        <v>0</v>
      </c>
      <c r="BN80" s="231">
        <f>Inputs!BN80</f>
        <v>0</v>
      </c>
      <c r="BO80" s="231">
        <f>Inputs!BO80</f>
        <v>0</v>
      </c>
      <c r="BP80" s="231">
        <f>Inputs!BP80</f>
        <v>0</v>
      </c>
      <c r="BQ80" s="231">
        <f>Inputs!BQ80</f>
        <v>0</v>
      </c>
      <c r="BR80" s="231">
        <f>Inputs!BR80</f>
        <v>0</v>
      </c>
      <c r="BS80" s="231">
        <f>Inputs!BS80</f>
        <v>0</v>
      </c>
      <c r="BT80" s="231">
        <f>Inputs!BT80</f>
        <v>0</v>
      </c>
      <c r="BU80" s="231">
        <f>Inputs!BU80</f>
        <v>0</v>
      </c>
      <c r="BV80" s="231">
        <f>Inputs!BV80</f>
        <v>0</v>
      </c>
      <c r="BW80" s="231">
        <f>Inputs!BW80</f>
        <v>0</v>
      </c>
      <c r="BX80" s="231">
        <f>Inputs!BX80</f>
        <v>0</v>
      </c>
      <c r="BY80" s="231">
        <f>Inputs!BY80</f>
        <v>0</v>
      </c>
      <c r="BZ80" s="231">
        <f>Inputs!BZ80</f>
        <v>0</v>
      </c>
      <c r="CA80" s="231">
        <f>Inputs!CA80</f>
        <v>0</v>
      </c>
      <c r="CB80" s="231">
        <f>Inputs!CB80</f>
        <v>0</v>
      </c>
      <c r="CC80" s="231">
        <f>Inputs!CC80</f>
        <v>0</v>
      </c>
      <c r="CD80" s="231">
        <f>Inputs!CD80</f>
        <v>0</v>
      </c>
      <c r="CE80" s="231">
        <f>Inputs!CE80</f>
        <v>0</v>
      </c>
      <c r="CF80" s="231">
        <f>Inputs!CF80</f>
        <v>0</v>
      </c>
      <c r="CG80" s="231">
        <f>Inputs!CG80</f>
        <v>0</v>
      </c>
      <c r="CH80" s="231">
        <f>Inputs!CH80</f>
        <v>0</v>
      </c>
      <c r="CI80" s="231">
        <f>Inputs!CI80</f>
        <v>0</v>
      </c>
      <c r="CJ80" s="231">
        <f>Inputs!CJ80</f>
        <v>0</v>
      </c>
      <c r="CK80" s="231">
        <f>Inputs!CK80</f>
        <v>0</v>
      </c>
      <c r="CL80" s="231">
        <f>Inputs!CL80</f>
        <v>0</v>
      </c>
      <c r="CM80" s="231">
        <f>Inputs!CM80</f>
        <v>0</v>
      </c>
      <c r="CN80" s="231">
        <f>Inputs!CN80</f>
        <v>0</v>
      </c>
      <c r="CO80" s="231">
        <f>Inputs!CO80</f>
        <v>0</v>
      </c>
      <c r="CP80" s="231">
        <f>Inputs!CP80</f>
        <v>0</v>
      </c>
      <c r="CQ80" s="231">
        <f>Inputs!CQ80</f>
        <v>0</v>
      </c>
      <c r="CR80" s="231">
        <f>Inputs!CR80</f>
        <v>0</v>
      </c>
      <c r="CS80" s="231">
        <f>Inputs!CS80</f>
        <v>0</v>
      </c>
      <c r="CT80" s="231">
        <f>Inputs!CT80</f>
        <v>0</v>
      </c>
      <c r="CU80" s="231">
        <f>Inputs!CU80</f>
        <v>0</v>
      </c>
      <c r="CV80" s="231">
        <f>Inputs!CV80</f>
        <v>0</v>
      </c>
      <c r="CW80" s="231">
        <f>Inputs!CW80</f>
        <v>0</v>
      </c>
      <c r="CX80" s="231">
        <f>Inputs!CX80</f>
        <v>0</v>
      </c>
      <c r="CY80" s="231">
        <f>Inputs!CY80</f>
        <v>0</v>
      </c>
      <c r="DA80" s="232">
        <f>IF(OR($C80="Non-Labour",$C80="Labour-related"),IF(Inputs!$GT80=$F$1,Inputs!DA80,$F80*N(H80)),$F80*N(H80)*avg_hrs)</f>
        <v>0</v>
      </c>
      <c r="DB80" s="232">
        <f>IF(OR($C80="Non-Labour",$C80="Labour-related"),IF(Inputs!$GT80=$F$1,Inputs!DB80,$F80*N(I80)),$F80*N(I80)*avg_hrs)</f>
        <v>0</v>
      </c>
      <c r="DC80" s="232">
        <f>IF(OR($C80="Non-Labour",$C80="Labour-related"),IF(Inputs!$GT80=$F$1,Inputs!DC80,$F80*N(J80)),$F80*N(J80)*avg_hrs)</f>
        <v>0</v>
      </c>
      <c r="DD80" s="232">
        <f>IF(OR($C80="Non-Labour",$C80="Labour-related"),IF(Inputs!$GT80=$F$1,Inputs!DD80,$F80*N(K80)),$F80*N(K80)*avg_hrs)</f>
        <v>0</v>
      </c>
      <c r="DE80" s="232">
        <f>IF(OR($C80="Non-Labour",$C80="Labour-related"),IF(Inputs!$GT80=$F$1,Inputs!DE80,$F80*N(L80)),$F80*N(L80)*avg_hrs)</f>
        <v>0</v>
      </c>
      <c r="DF80" s="232">
        <f>IF(OR($C80="Non-Labour",$C80="Labour-related"),IF(Inputs!$GT80=$F$1,Inputs!DF80,$F80*N(M80)),$F80*N(M80)*avg_hrs)</f>
        <v>0</v>
      </c>
      <c r="DG80" s="232">
        <f>IF(OR($C80="Non-Labour",$C80="Labour-related"),IF(Inputs!$GT80=$F$1,Inputs!DG80,$F80*N(N80)),$F80*N(N80)*avg_hrs)</f>
        <v>0</v>
      </c>
      <c r="DH80" s="232">
        <f>IF(OR($C80="Non-Labour",$C80="Labour-related"),IF(Inputs!$GT80=$F$1,Inputs!DH80,$F80*N(O80)),$F80*N(O80)*avg_hrs)</f>
        <v>0</v>
      </c>
      <c r="DI80" s="232">
        <f>IF(OR($C80="Non-Labour",$C80="Labour-related"),IF(Inputs!$GT80=$F$1,Inputs!DI80,$F80*N(P80)),$F80*N(P80)*avg_hrs)</f>
        <v>0</v>
      </c>
      <c r="DJ80" s="232">
        <f>IF(OR($C80="Non-Labour",$C80="Labour-related"),IF(Inputs!$GT80=$F$1,Inputs!DJ80,$F80*N(Q80)),$F80*N(Q80)*avg_hrs)</f>
        <v>0</v>
      </c>
      <c r="DK80" s="232">
        <f>IF(OR($C80="Non-Labour",$C80="Labour-related"),IF(Inputs!$GT80=$F$1,Inputs!DK80,$F80*N(R80)),$F80*N(R80)*avg_hrs)</f>
        <v>0</v>
      </c>
      <c r="DL80" s="232">
        <f>IF(OR($C80="Non-Labour",$C80="Labour-related"),IF(Inputs!$GT80=$F$1,Inputs!DL80,$F80*N(S80)),$F80*N(S80)*avg_hrs)</f>
        <v>0</v>
      </c>
      <c r="DM80" s="232">
        <f>IF(OR($C80="Non-Labour",$C80="Labour-related"),IF(Inputs!$GT80=$F$1,Inputs!DM80,$F80*N(T80)),$F80*N(T80)*avg_hrs)</f>
        <v>0</v>
      </c>
      <c r="DN80" s="232">
        <f>IF(OR($C80="Non-Labour",$C80="Labour-related"),IF(Inputs!$GT80=$F$1,Inputs!DN80,$F80*N(U80)),$F80*N(U80)*avg_hrs)</f>
        <v>0</v>
      </c>
      <c r="DO80" s="232">
        <f>IF(OR($C80="Non-Labour",$C80="Labour-related"),IF(Inputs!$GT80=$F$1,Inputs!DO80,$F80*N(V80)),$F80*N(V80)*avg_hrs)</f>
        <v>0</v>
      </c>
      <c r="DP80" s="232">
        <f>IF(OR($C80="Non-Labour",$C80="Labour-related"),IF(Inputs!$GT80=$F$1,Inputs!DP80,$F80*N(W80)),$F80*N(W80)*avg_hrs)</f>
        <v>0</v>
      </c>
      <c r="DQ80" s="232">
        <f>IF(OR($C80="Non-Labour",$C80="Labour-related"),IF(Inputs!$GT80=$F$1,Inputs!DQ80,$F80*N(X80)),$F80*N(X80)*avg_hrs)</f>
        <v>0</v>
      </c>
      <c r="DR80" s="232">
        <f>IF(OR($C80="Non-Labour",$C80="Labour-related"),IF(Inputs!$GT80=$F$1,Inputs!DR80,$F80*N(Y80)),$F80*N(Y80)*avg_hrs)</f>
        <v>0</v>
      </c>
      <c r="DS80" s="232">
        <f>IF(OR($C80="Non-Labour",$C80="Labour-related"),IF(Inputs!$GT80=$F$1,Inputs!DS80,$F80*N(Z80)),$F80*N(Z80)*avg_hrs)</f>
        <v>0</v>
      </c>
      <c r="DT80" s="232">
        <f>IF(OR($C80="Non-Labour",$C80="Labour-related"),IF(Inputs!$GT80=$F$1,Inputs!DT80,$F80*N(AA80)),$F80*N(AA80)*avg_hrs)</f>
        <v>0</v>
      </c>
      <c r="DU80" s="232">
        <f>IF(OR($C80="Non-Labour",$C80="Labour-related"),IF(Inputs!$GT80=$F$1,Inputs!DU80,$F80*N(AB80)),$F80*N(AB80)*avg_hrs)</f>
        <v>0</v>
      </c>
      <c r="DV80" s="232">
        <f>IF(OR($C80="Non-Labour",$C80="Labour-related"),IF(Inputs!$GT80=$F$1,Inputs!DV80,$F80*N(AC80)),$F80*N(AC80)*avg_hrs)</f>
        <v>0</v>
      </c>
      <c r="DW80" s="232">
        <f>IF(OR($C80="Non-Labour",$C80="Labour-related"),IF(Inputs!$GT80=$F$1,Inputs!DW80,$F80*N(AD80)),$F80*N(AD80)*avg_hrs)</f>
        <v>0</v>
      </c>
      <c r="DX80" s="232">
        <f>IF(OR($C80="Non-Labour",$C80="Labour-related"),IF(Inputs!$GT80=$F$1,Inputs!DX80,$F80*N(AE80)),$F80*N(AE80)*avg_hrs)</f>
        <v>0</v>
      </c>
      <c r="DY80" s="232">
        <f>IF(OR($C80="Non-Labour",$C80="Labour-related"),IF(Inputs!$GT80=$F$1,Inputs!DY80,$F80*N(AF80)),$F80*N(AF80)*avg_hrs)</f>
        <v>0</v>
      </c>
      <c r="DZ80" s="232">
        <f>IF(OR($C80="Non-Labour",$C80="Labour-related"),IF(Inputs!$GT80=$F$1,Inputs!DZ80,$F80*N(AG80)),$F80*N(AG80)*avg_hrs)</f>
        <v>0</v>
      </c>
      <c r="EA80" s="232">
        <f>IF(OR($C80="Non-Labour",$C80="Labour-related"),IF(Inputs!$GT80=$F$1,Inputs!EA80,$F80*N(AH80)),$F80*N(AH80)*avg_hrs)</f>
        <v>0</v>
      </c>
      <c r="EB80" s="232">
        <f>IF(OR($C80="Non-Labour",$C80="Labour-related"),IF(Inputs!$GT80=$F$1,Inputs!EB80,$F80*N(AI80)),$F80*N(AI80)*avg_hrs)</f>
        <v>0</v>
      </c>
      <c r="EC80" s="232">
        <f>IF(OR($C80="Non-Labour",$C80="Labour-related"),IF(Inputs!$GT80=$F$1,Inputs!EC80,$F80*N(AJ80)),$F80*N(AJ80)*avg_hrs)</f>
        <v>0</v>
      </c>
      <c r="ED80" s="232">
        <f>IF(OR($C80="Non-Labour",$C80="Labour-related"),IF(Inputs!$GT80=$F$1,Inputs!ED80,$F80*N(AK80)),$F80*N(AK80)*avg_hrs)</f>
        <v>0</v>
      </c>
      <c r="EE80" s="232">
        <f>IF(OR($C80="Non-Labour",$C80="Labour-related"),IF(Inputs!$GT80=$F$1,Inputs!EE80,$F80*N(AL80)),$F80*N(AL80)*avg_hrs)</f>
        <v>0</v>
      </c>
      <c r="EF80" s="232">
        <f>IF(OR($C80="Non-Labour",$C80="Labour-related"),IF(Inputs!$GT80=$F$1,Inputs!EF80,$F80*N(AM80)),$F80*N(AM80)*avg_hrs)</f>
        <v>0</v>
      </c>
      <c r="EG80" s="232">
        <f>IF(OR($C80="Non-Labour",$C80="Labour-related"),IF(Inputs!$GT80=$F$1,Inputs!EG80,$F80*N(AN80)),$F80*N(AN80)*avg_hrs)</f>
        <v>0</v>
      </c>
      <c r="EH80" s="232">
        <f>IF(OR($C80="Non-Labour",$C80="Labour-related"),IF(Inputs!$GT80=$F$1,Inputs!EH80,$F80*N(AO80)),$F80*N(AO80)*avg_hrs)</f>
        <v>0</v>
      </c>
      <c r="EI80" s="232">
        <f>IF(OR($C80="Non-Labour",$C80="Labour-related"),IF(Inputs!$GT80=$F$1,Inputs!EI80,$F80*N(AP80)),$F80*N(AP80)*avg_hrs)</f>
        <v>0</v>
      </c>
      <c r="EJ80" s="232">
        <f>IF(OR($C80="Non-Labour",$C80="Labour-related"),IF(Inputs!$GT80=$F$1,Inputs!EJ80,$F80*N(AQ80)),$F80*N(AQ80)*avg_hrs)</f>
        <v>0</v>
      </c>
      <c r="EK80" s="232">
        <f>IF(OR($C80="Non-Labour",$C80="Labour-related"),IF(Inputs!$GT80=$F$1,Inputs!EK80,$F80*N(AR80)),$F80*N(AR80)*avg_hrs)</f>
        <v>0</v>
      </c>
      <c r="EL80" s="232">
        <f>IF(OR($C80="Non-Labour",$C80="Labour-related"),IF(Inputs!$GT80=$F$1,Inputs!EL80,$F80*N(AS80)),$F80*N(AS80)*avg_hrs)</f>
        <v>0</v>
      </c>
      <c r="EM80" s="232">
        <f>IF(OR($C80="Non-Labour",$C80="Labour-related"),IF(Inputs!$GT80=$F$1,Inputs!EM80,$F80*N(AT80)),$F80*N(AT80)*avg_hrs)</f>
        <v>0</v>
      </c>
      <c r="EN80" s="232">
        <f>IF(OR($C80="Non-Labour",$C80="Labour-related"),IF(Inputs!$GT80=$F$1,Inputs!EN80,$F80*N(AU80)),$F80*N(AU80)*avg_hrs)</f>
        <v>0</v>
      </c>
      <c r="EO80" s="232">
        <f>IF(OR($C80="Non-Labour",$C80="Labour-related"),IF(Inputs!$GT80=$F$1,Inputs!EO80,$F80*N(AV80)),$F80*N(AV80)*avg_hrs)</f>
        <v>0</v>
      </c>
      <c r="EP80" s="232">
        <f>IF(OR($C80="Non-Labour",$C80="Labour-related"),IF(Inputs!$GT80=$F$1,Inputs!EP80,$F80*N(AW80)),$F80*N(AW80)*avg_hrs)</f>
        <v>0</v>
      </c>
      <c r="EQ80" s="232">
        <f>IF(OR($C80="Non-Labour",$C80="Labour-related"),IF(Inputs!$GT80=$F$1,Inputs!EQ80,$F80*N(AX80)),$F80*N(AX80)*avg_hrs)</f>
        <v>0</v>
      </c>
      <c r="ER80" s="232">
        <f>IF(OR($C80="Non-Labour",$C80="Labour-related"),IF(Inputs!$GT80=$F$1,Inputs!ER80,$F80*N(AY80)),$F80*N(AY80)*avg_hrs)</f>
        <v>0</v>
      </c>
      <c r="ES80" s="232">
        <f>IF(OR($C80="Non-Labour",$C80="Labour-related"),IF(Inputs!$GT80=$F$1,Inputs!ES80,$F80*N(AZ80)),$F80*N(AZ80)*avg_hrs)</f>
        <v>0</v>
      </c>
      <c r="ET80" s="232">
        <f>IF(OR($C80="Non-Labour",$C80="Labour-related"),IF(Inputs!$GT80=$F$1,Inputs!ET80,$F80*N(BA80)),$F80*N(BA80)*avg_hrs)</f>
        <v>0</v>
      </c>
      <c r="EU80" s="232">
        <f>IF(OR($C80="Non-Labour",$C80="Labour-related"),IF(Inputs!$GT80=$F$1,Inputs!EU80,$F80*N(BB80)),$F80*N(BB80)*avg_hrs)</f>
        <v>0</v>
      </c>
      <c r="EV80" s="232">
        <f>IF(OR($C80="Non-Labour",$C80="Labour-related"),IF(Inputs!$GT80=$F$1,Inputs!EV80,$F80*N(BC80)),$F80*N(BC80)*avg_hrs)</f>
        <v>0</v>
      </c>
      <c r="EW80" s="232">
        <f>IF(OR($C80="Non-Labour",$C80="Labour-related"),IF(Inputs!$GT80=$F$1,Inputs!EW80,$F80*N(BD80)),$F80*N(BD80)*avg_hrs)</f>
        <v>0</v>
      </c>
      <c r="EX80" s="232">
        <f>IF(OR($C80="Non-Labour",$C80="Labour-related"),IF(Inputs!$GT80=$F$1,Inputs!EX80,$F80*N(BE80)),$F80*N(BE80)*avg_hrs)</f>
        <v>0</v>
      </c>
      <c r="EY80" s="232">
        <f>IF(OR($C80="Non-Labour",$C80="Labour-related"),IF(Inputs!$GT80=$F$1,Inputs!EY80,$F80*N(BF80)),$F80*N(BF80)*avg_hrs)</f>
        <v>0</v>
      </c>
      <c r="EZ80" s="232">
        <f>IF(OR($C80="Non-Labour",$C80="Labour-related"),IF(Inputs!$GT80=$F$1,Inputs!EZ80,$F80*N(BG80)),$F80*N(BG80)*avg_hrs)</f>
        <v>0</v>
      </c>
      <c r="FA80" s="232">
        <f>IF(OR($C80="Non-Labour",$C80="Labour-related"),IF(Inputs!$GT80=$F$1,Inputs!FA80,$F80*N(BH80)),$F80*N(BH80)*avg_hrs)</f>
        <v>0</v>
      </c>
      <c r="FB80" s="232">
        <f>IF(OR($C80="Non-Labour",$C80="Labour-related"),IF(Inputs!$GT80=$F$1,Inputs!FB80,$F80*N(BI80)),$F80*N(BI80)*avg_hrs)</f>
        <v>0</v>
      </c>
      <c r="FC80" s="232">
        <f>IF(OR($C80="Non-Labour",$C80="Labour-related"),IF(Inputs!$GT80=$F$1,Inputs!FC80,$F80*N(BJ80)),$F80*N(BJ80)*avg_hrs)</f>
        <v>0</v>
      </c>
      <c r="FD80" s="232">
        <f>IF(OR($C80="Non-Labour",$C80="Labour-related"),IF(Inputs!$GT80=$F$1,Inputs!FD80,$F80*N(BK80)),$F80*N(BK80)*avg_hrs)</f>
        <v>0</v>
      </c>
      <c r="FE80" s="232">
        <f>IF(OR($C80="Non-Labour",$C80="Labour-related"),IF(Inputs!$GT80=$F$1,Inputs!FE80,$F80*N(BL80)),$F80*N(BL80)*avg_hrs)</f>
        <v>0</v>
      </c>
      <c r="FF80" s="232">
        <f>IF(OR($C80="Non-Labour",$C80="Labour-related"),IF(Inputs!$GT80=$F$1,Inputs!FF80,$F80*N(BM80)),$F80*N(BM80)*avg_hrs)</f>
        <v>0</v>
      </c>
      <c r="FG80" s="232">
        <f>IF(OR($C80="Non-Labour",$C80="Labour-related"),IF(Inputs!$GT80=$F$1,Inputs!FG80,$F80*N(BN80)),$F80*N(BN80)*avg_hrs)</f>
        <v>0</v>
      </c>
      <c r="FH80" s="232">
        <f>IF(OR($C80="Non-Labour",$C80="Labour-related"),IF(Inputs!$GT80=$F$1,Inputs!FH80,$F80*N(BO80)),$F80*N(BO80)*avg_hrs)</f>
        <v>0</v>
      </c>
      <c r="FI80" s="232">
        <f>IF(OR($C80="Non-Labour",$C80="Labour-related"),IF(Inputs!$GT80=$F$1,Inputs!FI80,$F80*N(BP80)),$F80*N(BP80)*avg_hrs)</f>
        <v>0</v>
      </c>
      <c r="FJ80" s="232">
        <f>IF(OR($C80="Non-Labour",$C80="Labour-related"),IF(Inputs!$GT80=$F$1,Inputs!FJ80,$F80*N(BQ80)),$F80*N(BQ80)*avg_hrs)</f>
        <v>0</v>
      </c>
      <c r="FK80" s="232">
        <f>IF(OR($C80="Non-Labour",$C80="Labour-related"),IF(Inputs!$GT80=$F$1,Inputs!FK80,$F80*N(BR80)),$F80*N(BR80)*avg_hrs)</f>
        <v>0</v>
      </c>
      <c r="FL80" s="232">
        <f>IF(OR($C80="Non-Labour",$C80="Labour-related"),IF(Inputs!$GT80=$F$1,Inputs!FL80,$F80*N(BS80)),$F80*N(BS80)*avg_hrs)</f>
        <v>0</v>
      </c>
      <c r="FM80" s="232">
        <f>IF(OR($C80="Non-Labour",$C80="Labour-related"),IF(Inputs!$GT80=$F$1,Inputs!FM80,$F80*N(BT80)),$F80*N(BT80)*avg_hrs)</f>
        <v>0</v>
      </c>
      <c r="FN80" s="232">
        <f>IF(OR($C80="Non-Labour",$C80="Labour-related"),IF(Inputs!$GT80=$F$1,Inputs!FN80,$F80*N(BU80)),$F80*N(BU80)*avg_hrs)</f>
        <v>0</v>
      </c>
      <c r="FO80" s="232">
        <f>IF(OR($C80="Non-Labour",$C80="Labour-related"),IF(Inputs!$GT80=$F$1,Inputs!FO80,$F80*N(BV80)),$F80*N(BV80)*avg_hrs)</f>
        <v>0</v>
      </c>
      <c r="FP80" s="232">
        <f>IF(OR($C80="Non-Labour",$C80="Labour-related"),IF(Inputs!$GT80=$F$1,Inputs!FP80,$F80*N(BW80)),$F80*N(BW80)*avg_hrs)</f>
        <v>0</v>
      </c>
      <c r="FQ80" s="232">
        <f>IF(OR($C80="Non-Labour",$C80="Labour-related"),IF(Inputs!$GT80=$F$1,Inputs!FQ80,$F80*N(BX80)),$F80*N(BX80)*avg_hrs)</f>
        <v>0</v>
      </c>
      <c r="FR80" s="232">
        <f>IF(OR($C80="Non-Labour",$C80="Labour-related"),IF(Inputs!$GT80=$F$1,Inputs!FR80,$F80*N(BY80)),$F80*N(BY80)*avg_hrs)</f>
        <v>0</v>
      </c>
      <c r="FS80" s="232">
        <f>IF(OR($C80="Non-Labour",$C80="Labour-related"),IF(Inputs!$GT80=$F$1,Inputs!FS80,$F80*N(BZ80)),$F80*N(BZ80)*avg_hrs)</f>
        <v>0</v>
      </c>
      <c r="FT80" s="232">
        <f>IF(OR($C80="Non-Labour",$C80="Labour-related"),IF(Inputs!$GT80=$F$1,Inputs!FT80,$F80*N(CA80)),$F80*N(CA80)*avg_hrs)</f>
        <v>0</v>
      </c>
      <c r="FU80" s="232">
        <f>IF(OR($C80="Non-Labour",$C80="Labour-related"),IF(Inputs!$GT80=$F$1,Inputs!FU80,$F80*N(CB80)),$F80*N(CB80)*avg_hrs)</f>
        <v>0</v>
      </c>
      <c r="FV80" s="232">
        <f>IF(OR($C80="Non-Labour",$C80="Labour-related"),IF(Inputs!$GT80=$F$1,Inputs!FV80,$F80*N(CC80)),$F80*N(CC80)*avg_hrs)</f>
        <v>0</v>
      </c>
      <c r="FW80" s="232">
        <f>IF(OR($C80="Non-Labour",$C80="Labour-related"),IF(Inputs!$GT80=$F$1,Inputs!FW80,$F80*N(CD80)),$F80*N(CD80)*avg_hrs)</f>
        <v>0</v>
      </c>
      <c r="FX80" s="232">
        <f>IF(OR($C80="Non-Labour",$C80="Labour-related"),IF(Inputs!$GT80=$F$1,Inputs!FX80,$F80*N(CE80)),$F80*N(CE80)*avg_hrs)</f>
        <v>0</v>
      </c>
      <c r="FY80" s="232">
        <f>IF(OR($C80="Non-Labour",$C80="Labour-related"),IF(Inputs!$GT80=$F$1,Inputs!FY80,$F80*N(CF80)),$F80*N(CF80)*avg_hrs)</f>
        <v>0</v>
      </c>
      <c r="FZ80" s="232">
        <f>IF(OR($C80="Non-Labour",$C80="Labour-related"),IF(Inputs!$GT80=$F$1,Inputs!FZ80,$F80*N(CG80)),$F80*N(CG80)*avg_hrs)</f>
        <v>0</v>
      </c>
      <c r="GA80" s="232">
        <f>IF(OR($C80="Non-Labour",$C80="Labour-related"),IF(Inputs!$GT80=$F$1,Inputs!GA80,$F80*N(CH80)),$F80*N(CH80)*avg_hrs)</f>
        <v>0</v>
      </c>
      <c r="GB80" s="232">
        <f>IF(OR($C80="Non-Labour",$C80="Labour-related"),IF(Inputs!$GT80=$F$1,Inputs!GB80,$F80*N(CI80)),$F80*N(CI80)*avg_hrs)</f>
        <v>0</v>
      </c>
      <c r="GC80" s="232">
        <f>IF(OR($C80="Non-Labour",$C80="Labour-related"),IF(Inputs!$GT80=$F$1,Inputs!GC80,$F80*N(CJ80)),$F80*N(CJ80)*avg_hrs)</f>
        <v>0</v>
      </c>
      <c r="GD80" s="232">
        <f>IF(OR($C80="Non-Labour",$C80="Labour-related"),IF(Inputs!$GT80=$F$1,Inputs!GD80,$F80*N(CK80)),$F80*N(CK80)*avg_hrs)</f>
        <v>0</v>
      </c>
      <c r="GE80" s="232">
        <f>IF(OR($C80="Non-Labour",$C80="Labour-related"),IF(Inputs!$GT80=$F$1,Inputs!GE80,$F80*N(CL80)),$F80*N(CL80)*avg_hrs)</f>
        <v>0</v>
      </c>
      <c r="GF80" s="232">
        <f>IF(OR($C80="Non-Labour",$C80="Labour-related"),IF(Inputs!$GT80=$F$1,Inputs!GF80,$F80*N(CM80)),$F80*N(CM80)*avg_hrs)</f>
        <v>0</v>
      </c>
      <c r="GG80" s="232">
        <f>IF(OR($C80="Non-Labour",$C80="Labour-related"),IF(Inputs!$GT80=$F$1,Inputs!GG80,$F80*N(CN80)),$F80*N(CN80)*avg_hrs)</f>
        <v>0</v>
      </c>
      <c r="GH80" s="232">
        <f>IF(OR($C80="Non-Labour",$C80="Labour-related"),IF(Inputs!$GT80=$F$1,Inputs!GH80,$F80*N(CO80)),$F80*N(CO80)*avg_hrs)</f>
        <v>0</v>
      </c>
      <c r="GI80" s="232">
        <f>IF(OR($C80="Non-Labour",$C80="Labour-related"),IF(Inputs!$GT80=$F$1,Inputs!GI80,$F80*N(CP80)),$F80*N(CP80)*avg_hrs)</f>
        <v>0</v>
      </c>
      <c r="GJ80" s="232">
        <f>IF(OR($C80="Non-Labour",$C80="Labour-related"),IF(Inputs!$GT80=$F$1,Inputs!GJ80,$F80*N(CQ80)),$F80*N(CQ80)*avg_hrs)</f>
        <v>0</v>
      </c>
      <c r="GK80" s="232">
        <f>IF(OR($C80="Non-Labour",$C80="Labour-related"),IF(Inputs!$GT80=$F$1,Inputs!GK80,$F80*N(CR80)),$F80*N(CR80)*avg_hrs)</f>
        <v>0</v>
      </c>
      <c r="GL80" s="232">
        <f>IF(OR($C80="Non-Labour",$C80="Labour-related"),IF(Inputs!$GT80=$F$1,Inputs!GL80,$F80*N(CS80)),$F80*N(CS80)*avg_hrs)</f>
        <v>0</v>
      </c>
      <c r="GM80" s="232">
        <f>IF(OR($C80="Non-Labour",$C80="Labour-related"),IF(Inputs!$GT80=$F$1,Inputs!GM80,$F80*N(CT80)),$F80*N(CT80)*avg_hrs)</f>
        <v>0</v>
      </c>
      <c r="GN80" s="232">
        <f>IF(OR($C80="Non-Labour",$C80="Labour-related"),IF(Inputs!$GT80=$F$1,Inputs!GN80,$F80*N(CU80)),$F80*N(CU80)*avg_hrs)</f>
        <v>0</v>
      </c>
      <c r="GO80" s="232">
        <f>IF(OR($C80="Non-Labour",$C80="Labour-related"),IF(Inputs!$GT80=$F$1,Inputs!GO80,$F80*N(CV80)),$F80*N(CV80)*avg_hrs)</f>
        <v>0</v>
      </c>
      <c r="GP80" s="232">
        <f>IF(OR($C80="Non-Labour",$C80="Labour-related"),IF(Inputs!$GT80=$F$1,Inputs!GP80,$F80*N(CW80)),$F80*N(CW80)*avg_hrs)</f>
        <v>0</v>
      </c>
      <c r="GQ80" s="232">
        <f>IF(OR($C80="Non-Labour",$C80="Labour-related"),IF(Inputs!$GT80=$F$1,Inputs!GQ80,$F80*N(CX80)),$F80*N(CX80)*avg_hrs)</f>
        <v>0</v>
      </c>
      <c r="GR80" s="232">
        <f>IF(OR($C80="Non-Labour",$C80="Labour-related"),IF(Inputs!$GT80=$F$1,Inputs!GR80,$F80*N(CY80)),$F80*N(CY80)*avg_hrs)</f>
        <v>0</v>
      </c>
      <c r="GT80" s="120" t="s">
        <v>207</v>
      </c>
      <c r="GU80" s="272"/>
      <c r="GV80" s="272"/>
      <c r="GW80" s="272"/>
      <c r="GX80" s="232">
        <f t="shared" si="12"/>
        <v>0</v>
      </c>
      <c r="GY80" s="232">
        <f t="shared" si="12"/>
        <v>0</v>
      </c>
      <c r="GZ80" s="232">
        <f t="shared" si="12"/>
        <v>0</v>
      </c>
      <c r="HA80" s="232">
        <f t="shared" si="11"/>
        <v>0</v>
      </c>
      <c r="HB80" s="232">
        <f t="shared" si="13"/>
        <v>0</v>
      </c>
      <c r="HC80" s="232">
        <f t="shared" si="13"/>
        <v>0</v>
      </c>
      <c r="HD80" s="232">
        <f t="shared" si="13"/>
        <v>0</v>
      </c>
      <c r="HE80" s="232">
        <f t="shared" si="13"/>
        <v>0</v>
      </c>
      <c r="HF80" s="232">
        <f t="shared" si="15"/>
        <v>0</v>
      </c>
    </row>
    <row r="81" spans="1:214" x14ac:dyDescent="0.2">
      <c r="A81" s="120" t="str">
        <f>Inputs!A81</f>
        <v>IT</v>
      </c>
      <c r="B81" s="332" t="str">
        <f>Inputs!B81</f>
        <v>c-i-c</v>
      </c>
      <c r="C81" s="120" t="str">
        <f>Inputs!C81</f>
        <v>Contracted Labour</v>
      </c>
      <c r="D81" s="120" t="str">
        <f>Inputs!D81</f>
        <v>CPA submission</v>
      </c>
      <c r="E81" s="332" t="str">
        <f>Inputs!E81</f>
        <v>c-i-c</v>
      </c>
      <c r="F81" s="259">
        <f>IF(Inputs!$GT81=$F$1,Inputs!F81,
CHOOSE(MATCH(Inputs!$GT81,'Key assumptions'!$E$117:$E$119,0),'Key assumptions'!$H$117,'Key assumptions'!$H$118,'Key assumptions'!$H$119)*Inputs!F81)</f>
        <v>0</v>
      </c>
      <c r="G81" s="259">
        <f>IF(Inputs!$GT81=$F$1,Inputs!G81,
CHOOSE(MATCH(Inputs!$GT81,'Key assumptions'!$E$117:$E$119,0),'Key assumptions'!$H$117,'Key assumptions'!$H$118,'Key assumptions'!$H$119)*Inputs!G81)</f>
        <v>0</v>
      </c>
      <c r="H81" s="231">
        <f>Inputs!H81</f>
        <v>0</v>
      </c>
      <c r="I81" s="231">
        <f>Inputs!I81</f>
        <v>0</v>
      </c>
      <c r="J81" s="231">
        <f>Inputs!J81</f>
        <v>0</v>
      </c>
      <c r="K81" s="231">
        <f>Inputs!K81</f>
        <v>0</v>
      </c>
      <c r="L81" s="231">
        <f>Inputs!L81</f>
        <v>0</v>
      </c>
      <c r="M81" s="231">
        <f>Inputs!M81</f>
        <v>0</v>
      </c>
      <c r="N81" s="231">
        <f>Inputs!N81</f>
        <v>0</v>
      </c>
      <c r="O81" s="231">
        <f>Inputs!O81</f>
        <v>0</v>
      </c>
      <c r="P81" s="231">
        <f>Inputs!P81</f>
        <v>0</v>
      </c>
      <c r="Q81" s="231">
        <f>Inputs!Q81</f>
        <v>0</v>
      </c>
      <c r="R81" s="231">
        <f>Inputs!R81</f>
        <v>0</v>
      </c>
      <c r="S81" s="231">
        <f>Inputs!S81</f>
        <v>0</v>
      </c>
      <c r="T81" s="231">
        <f>Inputs!T81</f>
        <v>0</v>
      </c>
      <c r="U81" s="231">
        <f>Inputs!U81</f>
        <v>0</v>
      </c>
      <c r="V81" s="231">
        <f>Inputs!V81</f>
        <v>0</v>
      </c>
      <c r="W81" s="231">
        <f>Inputs!W81</f>
        <v>0</v>
      </c>
      <c r="X81" s="231">
        <f>Inputs!X81</f>
        <v>0</v>
      </c>
      <c r="Y81" s="231">
        <f>Inputs!Y81</f>
        <v>0</v>
      </c>
      <c r="Z81" s="231">
        <f>Inputs!Z81</f>
        <v>0</v>
      </c>
      <c r="AA81" s="231">
        <f>Inputs!AA81</f>
        <v>0</v>
      </c>
      <c r="AB81" s="231">
        <f>Inputs!AB81</f>
        <v>0</v>
      </c>
      <c r="AC81" s="231">
        <f>Inputs!AC81</f>
        <v>0</v>
      </c>
      <c r="AD81" s="231">
        <f>Inputs!AD81</f>
        <v>0</v>
      </c>
      <c r="AE81" s="231">
        <f>Inputs!AE81</f>
        <v>0</v>
      </c>
      <c r="AF81" s="231">
        <f>Inputs!AF81</f>
        <v>0</v>
      </c>
      <c r="AG81" s="231">
        <f>Inputs!AG81</f>
        <v>0</v>
      </c>
      <c r="AH81" s="231">
        <f>Inputs!AH81</f>
        <v>0</v>
      </c>
      <c r="AI81" s="231">
        <f>Inputs!AI81</f>
        <v>0</v>
      </c>
      <c r="AJ81" s="231">
        <f>Inputs!AJ81</f>
        <v>0</v>
      </c>
      <c r="AK81" s="231">
        <f>Inputs!AK81</f>
        <v>0</v>
      </c>
      <c r="AL81" s="231">
        <f>Inputs!AL81</f>
        <v>0</v>
      </c>
      <c r="AM81" s="231">
        <f>Inputs!AM81</f>
        <v>0</v>
      </c>
      <c r="AN81" s="231">
        <f>Inputs!AN81</f>
        <v>0</v>
      </c>
      <c r="AO81" s="231">
        <f>Inputs!AO81</f>
        <v>0</v>
      </c>
      <c r="AP81" s="231">
        <f>Inputs!AP81</f>
        <v>0</v>
      </c>
      <c r="AQ81" s="231">
        <f>Inputs!AQ81</f>
        <v>0</v>
      </c>
      <c r="AR81" s="231">
        <f>Inputs!AR81</f>
        <v>0</v>
      </c>
      <c r="AS81" s="231">
        <f>Inputs!AS81</f>
        <v>0</v>
      </c>
      <c r="AT81" s="231">
        <f>Inputs!AT81</f>
        <v>0</v>
      </c>
      <c r="AU81" s="231">
        <f>Inputs!AU81</f>
        <v>0</v>
      </c>
      <c r="AV81" s="231">
        <f>Inputs!AV81</f>
        <v>0</v>
      </c>
      <c r="AW81" s="231">
        <f>Inputs!AW81</f>
        <v>0</v>
      </c>
      <c r="AX81" s="231">
        <f>Inputs!AX81</f>
        <v>0</v>
      </c>
      <c r="AY81" s="231">
        <f>Inputs!AY81</f>
        <v>0</v>
      </c>
      <c r="AZ81" s="231">
        <f>Inputs!AZ81</f>
        <v>0</v>
      </c>
      <c r="BA81" s="231">
        <f>Inputs!BA81</f>
        <v>0</v>
      </c>
      <c r="BB81" s="231">
        <f>Inputs!BB81</f>
        <v>0</v>
      </c>
      <c r="BC81" s="231">
        <f>Inputs!BC81</f>
        <v>0</v>
      </c>
      <c r="BD81" s="231">
        <f>Inputs!BD81</f>
        <v>0</v>
      </c>
      <c r="BE81" s="231">
        <f>Inputs!BE81</f>
        <v>0</v>
      </c>
      <c r="BF81" s="231">
        <f>Inputs!BF81</f>
        <v>0</v>
      </c>
      <c r="BG81" s="231">
        <f>Inputs!BG81</f>
        <v>0</v>
      </c>
      <c r="BH81" s="231">
        <f>Inputs!BH81</f>
        <v>0</v>
      </c>
      <c r="BI81" s="231">
        <f>Inputs!BI81</f>
        <v>0</v>
      </c>
      <c r="BJ81" s="231">
        <f>Inputs!BJ81</f>
        <v>0</v>
      </c>
      <c r="BK81" s="231">
        <f>Inputs!BK81</f>
        <v>0</v>
      </c>
      <c r="BL81" s="231">
        <f>Inputs!BL81</f>
        <v>0</v>
      </c>
      <c r="BM81" s="231">
        <f>Inputs!BM81</f>
        <v>0</v>
      </c>
      <c r="BN81" s="231">
        <f>Inputs!BN81</f>
        <v>0</v>
      </c>
      <c r="BO81" s="231">
        <f>Inputs!BO81</f>
        <v>0</v>
      </c>
      <c r="BP81" s="231">
        <f>Inputs!BP81</f>
        <v>0</v>
      </c>
      <c r="BQ81" s="231">
        <f>Inputs!BQ81</f>
        <v>0</v>
      </c>
      <c r="BR81" s="231">
        <f>Inputs!BR81</f>
        <v>0</v>
      </c>
      <c r="BS81" s="231">
        <f>Inputs!BS81</f>
        <v>0</v>
      </c>
      <c r="BT81" s="231">
        <f>Inputs!BT81</f>
        <v>0</v>
      </c>
      <c r="BU81" s="231">
        <f>Inputs!BU81</f>
        <v>0</v>
      </c>
      <c r="BV81" s="231">
        <f>Inputs!BV81</f>
        <v>0</v>
      </c>
      <c r="BW81" s="231">
        <f>Inputs!BW81</f>
        <v>0</v>
      </c>
      <c r="BX81" s="231">
        <f>Inputs!BX81</f>
        <v>0</v>
      </c>
      <c r="BY81" s="231">
        <f>Inputs!BY81</f>
        <v>0</v>
      </c>
      <c r="BZ81" s="231">
        <f>Inputs!BZ81</f>
        <v>0</v>
      </c>
      <c r="CA81" s="231">
        <f>Inputs!CA81</f>
        <v>0</v>
      </c>
      <c r="CB81" s="231">
        <f>Inputs!CB81</f>
        <v>0</v>
      </c>
      <c r="CC81" s="231">
        <f>Inputs!CC81</f>
        <v>0</v>
      </c>
      <c r="CD81" s="231">
        <f>Inputs!CD81</f>
        <v>0</v>
      </c>
      <c r="CE81" s="231">
        <f>Inputs!CE81</f>
        <v>0</v>
      </c>
      <c r="CF81" s="231">
        <f>Inputs!CF81</f>
        <v>0</v>
      </c>
      <c r="CG81" s="231">
        <f>Inputs!CG81</f>
        <v>0</v>
      </c>
      <c r="CH81" s="231">
        <f>Inputs!CH81</f>
        <v>0</v>
      </c>
      <c r="CI81" s="231">
        <f>Inputs!CI81</f>
        <v>0</v>
      </c>
      <c r="CJ81" s="231">
        <f>Inputs!CJ81</f>
        <v>0</v>
      </c>
      <c r="CK81" s="231">
        <f>Inputs!CK81</f>
        <v>0</v>
      </c>
      <c r="CL81" s="231">
        <f>Inputs!CL81</f>
        <v>0</v>
      </c>
      <c r="CM81" s="231">
        <f>Inputs!CM81</f>
        <v>0</v>
      </c>
      <c r="CN81" s="231">
        <f>Inputs!CN81</f>
        <v>0</v>
      </c>
      <c r="CO81" s="231">
        <f>Inputs!CO81</f>
        <v>0</v>
      </c>
      <c r="CP81" s="231">
        <f>Inputs!CP81</f>
        <v>0</v>
      </c>
      <c r="CQ81" s="231">
        <f>Inputs!CQ81</f>
        <v>0</v>
      </c>
      <c r="CR81" s="231">
        <f>Inputs!CR81</f>
        <v>0</v>
      </c>
      <c r="CS81" s="231">
        <f>Inputs!CS81</f>
        <v>0</v>
      </c>
      <c r="CT81" s="231">
        <f>Inputs!CT81</f>
        <v>0</v>
      </c>
      <c r="CU81" s="231">
        <f>Inputs!CU81</f>
        <v>0</v>
      </c>
      <c r="CV81" s="231">
        <f>Inputs!CV81</f>
        <v>0</v>
      </c>
      <c r="CW81" s="231">
        <f>Inputs!CW81</f>
        <v>0</v>
      </c>
      <c r="CX81" s="231">
        <f>Inputs!CX81</f>
        <v>0</v>
      </c>
      <c r="CY81" s="231">
        <f>Inputs!CY81</f>
        <v>0</v>
      </c>
      <c r="DA81" s="232">
        <f>IF(OR($C81="Non-Labour",$C81="Labour-related"),IF(Inputs!$GT81=$F$1,Inputs!DA81,$F81*N(H81)),$F81*N(H81)*avg_hrs)</f>
        <v>0</v>
      </c>
      <c r="DB81" s="232">
        <f>IF(OR($C81="Non-Labour",$C81="Labour-related"),IF(Inputs!$GT81=$F$1,Inputs!DB81,$F81*N(I81)),$F81*N(I81)*avg_hrs)</f>
        <v>0</v>
      </c>
      <c r="DC81" s="232">
        <f>IF(OR($C81="Non-Labour",$C81="Labour-related"),IF(Inputs!$GT81=$F$1,Inputs!DC81,$F81*N(J81)),$F81*N(J81)*avg_hrs)</f>
        <v>0</v>
      </c>
      <c r="DD81" s="232">
        <f>IF(OR($C81="Non-Labour",$C81="Labour-related"),IF(Inputs!$GT81=$F$1,Inputs!DD81,$F81*N(K81)),$F81*N(K81)*avg_hrs)</f>
        <v>0</v>
      </c>
      <c r="DE81" s="232">
        <f>IF(OR($C81="Non-Labour",$C81="Labour-related"),IF(Inputs!$GT81=$F$1,Inputs!DE81,$F81*N(L81)),$F81*N(L81)*avg_hrs)</f>
        <v>0</v>
      </c>
      <c r="DF81" s="232">
        <f>IF(OR($C81="Non-Labour",$C81="Labour-related"),IF(Inputs!$GT81=$F$1,Inputs!DF81,$F81*N(M81)),$F81*N(M81)*avg_hrs)</f>
        <v>0</v>
      </c>
      <c r="DG81" s="232">
        <f>IF(OR($C81="Non-Labour",$C81="Labour-related"),IF(Inputs!$GT81=$F$1,Inputs!DG81,$F81*N(N81)),$F81*N(N81)*avg_hrs)</f>
        <v>0</v>
      </c>
      <c r="DH81" s="232">
        <f>IF(OR($C81="Non-Labour",$C81="Labour-related"),IF(Inputs!$GT81=$F$1,Inputs!DH81,$F81*N(O81)),$F81*N(O81)*avg_hrs)</f>
        <v>0</v>
      </c>
      <c r="DI81" s="232">
        <f>IF(OR($C81="Non-Labour",$C81="Labour-related"),IF(Inputs!$GT81=$F$1,Inputs!DI81,$F81*N(P81)),$F81*N(P81)*avg_hrs)</f>
        <v>0</v>
      </c>
      <c r="DJ81" s="232">
        <f>IF(OR($C81="Non-Labour",$C81="Labour-related"),IF(Inputs!$GT81=$F$1,Inputs!DJ81,$F81*N(Q81)),$F81*N(Q81)*avg_hrs)</f>
        <v>0</v>
      </c>
      <c r="DK81" s="232">
        <f>IF(OR($C81="Non-Labour",$C81="Labour-related"),IF(Inputs!$GT81=$F$1,Inputs!DK81,$F81*N(R81)),$F81*N(R81)*avg_hrs)</f>
        <v>0</v>
      </c>
      <c r="DL81" s="232">
        <f>IF(OR($C81="Non-Labour",$C81="Labour-related"),IF(Inputs!$GT81=$F$1,Inputs!DL81,$F81*N(S81)),$F81*N(S81)*avg_hrs)</f>
        <v>0</v>
      </c>
      <c r="DM81" s="232">
        <f>IF(OR($C81="Non-Labour",$C81="Labour-related"),IF(Inputs!$GT81=$F$1,Inputs!DM81,$F81*N(T81)),$F81*N(T81)*avg_hrs)</f>
        <v>0</v>
      </c>
      <c r="DN81" s="232">
        <f>IF(OR($C81="Non-Labour",$C81="Labour-related"),IF(Inputs!$GT81=$F$1,Inputs!DN81,$F81*N(U81)),$F81*N(U81)*avg_hrs)</f>
        <v>0</v>
      </c>
      <c r="DO81" s="232">
        <f>IF(OR($C81="Non-Labour",$C81="Labour-related"),IF(Inputs!$GT81=$F$1,Inputs!DO81,$F81*N(V81)),$F81*N(V81)*avg_hrs)</f>
        <v>0</v>
      </c>
      <c r="DP81" s="232">
        <f>IF(OR($C81="Non-Labour",$C81="Labour-related"),IF(Inputs!$GT81=$F$1,Inputs!DP81,$F81*N(W81)),$F81*N(W81)*avg_hrs)</f>
        <v>0</v>
      </c>
      <c r="DQ81" s="232">
        <f>IF(OR($C81="Non-Labour",$C81="Labour-related"),IF(Inputs!$GT81=$F$1,Inputs!DQ81,$F81*N(X81)),$F81*N(X81)*avg_hrs)</f>
        <v>0</v>
      </c>
      <c r="DR81" s="232">
        <f>IF(OR($C81="Non-Labour",$C81="Labour-related"),IF(Inputs!$GT81=$F$1,Inputs!DR81,$F81*N(Y81)),$F81*N(Y81)*avg_hrs)</f>
        <v>0</v>
      </c>
      <c r="DS81" s="232">
        <f>IF(OR($C81="Non-Labour",$C81="Labour-related"),IF(Inputs!$GT81=$F$1,Inputs!DS81,$F81*N(Z81)),$F81*N(Z81)*avg_hrs)</f>
        <v>0</v>
      </c>
      <c r="DT81" s="232">
        <f>IF(OR($C81="Non-Labour",$C81="Labour-related"),IF(Inputs!$GT81=$F$1,Inputs!DT81,$F81*N(AA81)),$F81*N(AA81)*avg_hrs)</f>
        <v>0</v>
      </c>
      <c r="DU81" s="232">
        <f>IF(OR($C81="Non-Labour",$C81="Labour-related"),IF(Inputs!$GT81=$F$1,Inputs!DU81,$F81*N(AB81)),$F81*N(AB81)*avg_hrs)</f>
        <v>0</v>
      </c>
      <c r="DV81" s="232">
        <f>IF(OR($C81="Non-Labour",$C81="Labour-related"),IF(Inputs!$GT81=$F$1,Inputs!DV81,$F81*N(AC81)),$F81*N(AC81)*avg_hrs)</f>
        <v>0</v>
      </c>
      <c r="DW81" s="232">
        <f>IF(OR($C81="Non-Labour",$C81="Labour-related"),IF(Inputs!$GT81=$F$1,Inputs!DW81,$F81*N(AD81)),$F81*N(AD81)*avg_hrs)</f>
        <v>0</v>
      </c>
      <c r="DX81" s="232">
        <f>IF(OR($C81="Non-Labour",$C81="Labour-related"),IF(Inputs!$GT81=$F$1,Inputs!DX81,$F81*N(AE81)),$F81*N(AE81)*avg_hrs)</f>
        <v>0</v>
      </c>
      <c r="DY81" s="232">
        <f>IF(OR($C81="Non-Labour",$C81="Labour-related"),IF(Inputs!$GT81=$F$1,Inputs!DY81,$F81*N(AF81)),$F81*N(AF81)*avg_hrs)</f>
        <v>0</v>
      </c>
      <c r="DZ81" s="232">
        <f>IF(OR($C81="Non-Labour",$C81="Labour-related"),IF(Inputs!$GT81=$F$1,Inputs!DZ81,$F81*N(AG81)),$F81*N(AG81)*avg_hrs)</f>
        <v>0</v>
      </c>
      <c r="EA81" s="232">
        <f>IF(OR($C81="Non-Labour",$C81="Labour-related"),IF(Inputs!$GT81=$F$1,Inputs!EA81,$F81*N(AH81)),$F81*N(AH81)*avg_hrs)</f>
        <v>0</v>
      </c>
      <c r="EB81" s="232">
        <f>IF(OR($C81="Non-Labour",$C81="Labour-related"),IF(Inputs!$GT81=$F$1,Inputs!EB81,$F81*N(AI81)),$F81*N(AI81)*avg_hrs)</f>
        <v>0</v>
      </c>
      <c r="EC81" s="232">
        <f>IF(OR($C81="Non-Labour",$C81="Labour-related"),IF(Inputs!$GT81=$F$1,Inputs!EC81,$F81*N(AJ81)),$F81*N(AJ81)*avg_hrs)</f>
        <v>0</v>
      </c>
      <c r="ED81" s="232">
        <f>IF(OR($C81="Non-Labour",$C81="Labour-related"),IF(Inputs!$GT81=$F$1,Inputs!ED81,$F81*N(AK81)),$F81*N(AK81)*avg_hrs)</f>
        <v>0</v>
      </c>
      <c r="EE81" s="232">
        <f>IF(OR($C81="Non-Labour",$C81="Labour-related"),IF(Inputs!$GT81=$F$1,Inputs!EE81,$F81*N(AL81)),$F81*N(AL81)*avg_hrs)</f>
        <v>0</v>
      </c>
      <c r="EF81" s="232">
        <f>IF(OR($C81="Non-Labour",$C81="Labour-related"),IF(Inputs!$GT81=$F$1,Inputs!EF81,$F81*N(AM81)),$F81*N(AM81)*avg_hrs)</f>
        <v>0</v>
      </c>
      <c r="EG81" s="232">
        <f>IF(OR($C81="Non-Labour",$C81="Labour-related"),IF(Inputs!$GT81=$F$1,Inputs!EG81,$F81*N(AN81)),$F81*N(AN81)*avg_hrs)</f>
        <v>0</v>
      </c>
      <c r="EH81" s="232">
        <f>IF(OR($C81="Non-Labour",$C81="Labour-related"),IF(Inputs!$GT81=$F$1,Inputs!EH81,$F81*N(AO81)),$F81*N(AO81)*avg_hrs)</f>
        <v>0</v>
      </c>
      <c r="EI81" s="232">
        <f>IF(OR($C81="Non-Labour",$C81="Labour-related"),IF(Inputs!$GT81=$F$1,Inputs!EI81,$F81*N(AP81)),$F81*N(AP81)*avg_hrs)</f>
        <v>0</v>
      </c>
      <c r="EJ81" s="232">
        <f>IF(OR($C81="Non-Labour",$C81="Labour-related"),IF(Inputs!$GT81=$F$1,Inputs!EJ81,$F81*N(AQ81)),$F81*N(AQ81)*avg_hrs)</f>
        <v>0</v>
      </c>
      <c r="EK81" s="232">
        <f>IF(OR($C81="Non-Labour",$C81="Labour-related"),IF(Inputs!$GT81=$F$1,Inputs!EK81,$F81*N(AR81)),$F81*N(AR81)*avg_hrs)</f>
        <v>0</v>
      </c>
      <c r="EL81" s="232">
        <f>IF(OR($C81="Non-Labour",$C81="Labour-related"),IF(Inputs!$GT81=$F$1,Inputs!EL81,$F81*N(AS81)),$F81*N(AS81)*avg_hrs)</f>
        <v>0</v>
      </c>
      <c r="EM81" s="232">
        <f>IF(OR($C81="Non-Labour",$C81="Labour-related"),IF(Inputs!$GT81=$F$1,Inputs!EM81,$F81*N(AT81)),$F81*N(AT81)*avg_hrs)</f>
        <v>0</v>
      </c>
      <c r="EN81" s="232">
        <f>IF(OR($C81="Non-Labour",$C81="Labour-related"),IF(Inputs!$GT81=$F$1,Inputs!EN81,$F81*N(AU81)),$F81*N(AU81)*avg_hrs)</f>
        <v>0</v>
      </c>
      <c r="EO81" s="232">
        <f>IF(OR($C81="Non-Labour",$C81="Labour-related"),IF(Inputs!$GT81=$F$1,Inputs!EO81,$F81*N(AV81)),$F81*N(AV81)*avg_hrs)</f>
        <v>0</v>
      </c>
      <c r="EP81" s="232">
        <f>IF(OR($C81="Non-Labour",$C81="Labour-related"),IF(Inputs!$GT81=$F$1,Inputs!EP81,$F81*N(AW81)),$F81*N(AW81)*avg_hrs)</f>
        <v>0</v>
      </c>
      <c r="EQ81" s="232">
        <f>IF(OR($C81="Non-Labour",$C81="Labour-related"),IF(Inputs!$GT81=$F$1,Inputs!EQ81,$F81*N(AX81)),$F81*N(AX81)*avg_hrs)</f>
        <v>0</v>
      </c>
      <c r="ER81" s="232">
        <f>IF(OR($C81="Non-Labour",$C81="Labour-related"),IF(Inputs!$GT81=$F$1,Inputs!ER81,$F81*N(AY81)),$F81*N(AY81)*avg_hrs)</f>
        <v>0</v>
      </c>
      <c r="ES81" s="232">
        <f>IF(OR($C81="Non-Labour",$C81="Labour-related"),IF(Inputs!$GT81=$F$1,Inputs!ES81,$F81*N(AZ81)),$F81*N(AZ81)*avg_hrs)</f>
        <v>0</v>
      </c>
      <c r="ET81" s="232">
        <f>IF(OR($C81="Non-Labour",$C81="Labour-related"),IF(Inputs!$GT81=$F$1,Inputs!ET81,$F81*N(BA81)),$F81*N(BA81)*avg_hrs)</f>
        <v>0</v>
      </c>
      <c r="EU81" s="232">
        <f>IF(OR($C81="Non-Labour",$C81="Labour-related"),IF(Inputs!$GT81=$F$1,Inputs!EU81,$F81*N(BB81)),$F81*N(BB81)*avg_hrs)</f>
        <v>0</v>
      </c>
      <c r="EV81" s="232">
        <f>IF(OR($C81="Non-Labour",$C81="Labour-related"),IF(Inputs!$GT81=$F$1,Inputs!EV81,$F81*N(BC81)),$F81*N(BC81)*avg_hrs)</f>
        <v>0</v>
      </c>
      <c r="EW81" s="232">
        <f>IF(OR($C81="Non-Labour",$C81="Labour-related"),IF(Inputs!$GT81=$F$1,Inputs!EW81,$F81*N(BD81)),$F81*N(BD81)*avg_hrs)</f>
        <v>0</v>
      </c>
      <c r="EX81" s="232">
        <f>IF(OR($C81="Non-Labour",$C81="Labour-related"),IF(Inputs!$GT81=$F$1,Inputs!EX81,$F81*N(BE81)),$F81*N(BE81)*avg_hrs)</f>
        <v>0</v>
      </c>
      <c r="EY81" s="232">
        <f>IF(OR($C81="Non-Labour",$C81="Labour-related"),IF(Inputs!$GT81=$F$1,Inputs!EY81,$F81*N(BF81)),$F81*N(BF81)*avg_hrs)</f>
        <v>0</v>
      </c>
      <c r="EZ81" s="232">
        <f>IF(OR($C81="Non-Labour",$C81="Labour-related"),IF(Inputs!$GT81=$F$1,Inputs!EZ81,$F81*N(BG81)),$F81*N(BG81)*avg_hrs)</f>
        <v>0</v>
      </c>
      <c r="FA81" s="232">
        <f>IF(OR($C81="Non-Labour",$C81="Labour-related"),IF(Inputs!$GT81=$F$1,Inputs!FA81,$F81*N(BH81)),$F81*N(BH81)*avg_hrs)</f>
        <v>0</v>
      </c>
      <c r="FB81" s="232">
        <f>IF(OR($C81="Non-Labour",$C81="Labour-related"),IF(Inputs!$GT81=$F$1,Inputs!FB81,$F81*N(BI81)),$F81*N(BI81)*avg_hrs)</f>
        <v>0</v>
      </c>
      <c r="FC81" s="232">
        <f>IF(OR($C81="Non-Labour",$C81="Labour-related"),IF(Inputs!$GT81=$F$1,Inputs!FC81,$F81*N(BJ81)),$F81*N(BJ81)*avg_hrs)</f>
        <v>0</v>
      </c>
      <c r="FD81" s="232">
        <f>IF(OR($C81="Non-Labour",$C81="Labour-related"),IF(Inputs!$GT81=$F$1,Inputs!FD81,$F81*N(BK81)),$F81*N(BK81)*avg_hrs)</f>
        <v>0</v>
      </c>
      <c r="FE81" s="232">
        <f>IF(OR($C81="Non-Labour",$C81="Labour-related"),IF(Inputs!$GT81=$F$1,Inputs!FE81,$F81*N(BL81)),$F81*N(BL81)*avg_hrs)</f>
        <v>0</v>
      </c>
      <c r="FF81" s="232">
        <f>IF(OR($C81="Non-Labour",$C81="Labour-related"),IF(Inputs!$GT81=$F$1,Inputs!FF81,$F81*N(BM81)),$F81*N(BM81)*avg_hrs)</f>
        <v>0</v>
      </c>
      <c r="FG81" s="232">
        <f>IF(OR($C81="Non-Labour",$C81="Labour-related"),IF(Inputs!$GT81=$F$1,Inputs!FG81,$F81*N(BN81)),$F81*N(BN81)*avg_hrs)</f>
        <v>0</v>
      </c>
      <c r="FH81" s="232">
        <f>IF(OR($C81="Non-Labour",$C81="Labour-related"),IF(Inputs!$GT81=$F$1,Inputs!FH81,$F81*N(BO81)),$F81*N(BO81)*avg_hrs)</f>
        <v>0</v>
      </c>
      <c r="FI81" s="232">
        <f>IF(OR($C81="Non-Labour",$C81="Labour-related"),IF(Inputs!$GT81=$F$1,Inputs!FI81,$F81*N(BP81)),$F81*N(BP81)*avg_hrs)</f>
        <v>0</v>
      </c>
      <c r="FJ81" s="232">
        <f>IF(OR($C81="Non-Labour",$C81="Labour-related"),IF(Inputs!$GT81=$F$1,Inputs!FJ81,$F81*N(BQ81)),$F81*N(BQ81)*avg_hrs)</f>
        <v>0</v>
      </c>
      <c r="FK81" s="232">
        <f>IF(OR($C81="Non-Labour",$C81="Labour-related"),IF(Inputs!$GT81=$F$1,Inputs!FK81,$F81*N(BR81)),$F81*N(BR81)*avg_hrs)</f>
        <v>0</v>
      </c>
      <c r="FL81" s="232">
        <f>IF(OR($C81="Non-Labour",$C81="Labour-related"),IF(Inputs!$GT81=$F$1,Inputs!FL81,$F81*N(BS81)),$F81*N(BS81)*avg_hrs)</f>
        <v>0</v>
      </c>
      <c r="FM81" s="232">
        <f>IF(OR($C81="Non-Labour",$C81="Labour-related"),IF(Inputs!$GT81=$F$1,Inputs!FM81,$F81*N(BT81)),$F81*N(BT81)*avg_hrs)</f>
        <v>0</v>
      </c>
      <c r="FN81" s="232">
        <f>IF(OR($C81="Non-Labour",$C81="Labour-related"),IF(Inputs!$GT81=$F$1,Inputs!FN81,$F81*N(BU81)),$F81*N(BU81)*avg_hrs)</f>
        <v>0</v>
      </c>
      <c r="FO81" s="232">
        <f>IF(OR($C81="Non-Labour",$C81="Labour-related"),IF(Inputs!$GT81=$F$1,Inputs!FO81,$F81*N(BV81)),$F81*N(BV81)*avg_hrs)</f>
        <v>0</v>
      </c>
      <c r="FP81" s="232">
        <f>IF(OR($C81="Non-Labour",$C81="Labour-related"),IF(Inputs!$GT81=$F$1,Inputs!FP81,$F81*N(BW81)),$F81*N(BW81)*avg_hrs)</f>
        <v>0</v>
      </c>
      <c r="FQ81" s="232">
        <f>IF(OR($C81="Non-Labour",$C81="Labour-related"),IF(Inputs!$GT81=$F$1,Inputs!FQ81,$F81*N(BX81)),$F81*N(BX81)*avg_hrs)</f>
        <v>0</v>
      </c>
      <c r="FR81" s="232">
        <f>IF(OR($C81="Non-Labour",$C81="Labour-related"),IF(Inputs!$GT81=$F$1,Inputs!FR81,$F81*N(BY81)),$F81*N(BY81)*avg_hrs)</f>
        <v>0</v>
      </c>
      <c r="FS81" s="232">
        <f>IF(OR($C81="Non-Labour",$C81="Labour-related"),IF(Inputs!$GT81=$F$1,Inputs!FS81,$F81*N(BZ81)),$F81*N(BZ81)*avg_hrs)</f>
        <v>0</v>
      </c>
      <c r="FT81" s="232">
        <f>IF(OR($C81="Non-Labour",$C81="Labour-related"),IF(Inputs!$GT81=$F$1,Inputs!FT81,$F81*N(CA81)),$F81*N(CA81)*avg_hrs)</f>
        <v>0</v>
      </c>
      <c r="FU81" s="232">
        <f>IF(OR($C81="Non-Labour",$C81="Labour-related"),IF(Inputs!$GT81=$F$1,Inputs!FU81,$F81*N(CB81)),$F81*N(CB81)*avg_hrs)</f>
        <v>0</v>
      </c>
      <c r="FV81" s="232">
        <f>IF(OR($C81="Non-Labour",$C81="Labour-related"),IF(Inputs!$GT81=$F$1,Inputs!FV81,$F81*N(CC81)),$F81*N(CC81)*avg_hrs)</f>
        <v>0</v>
      </c>
      <c r="FW81" s="232">
        <f>IF(OR($C81="Non-Labour",$C81="Labour-related"),IF(Inputs!$GT81=$F$1,Inputs!FW81,$F81*N(CD81)),$F81*N(CD81)*avg_hrs)</f>
        <v>0</v>
      </c>
      <c r="FX81" s="232">
        <f>IF(OR($C81="Non-Labour",$C81="Labour-related"),IF(Inputs!$GT81=$F$1,Inputs!FX81,$F81*N(CE81)),$F81*N(CE81)*avg_hrs)</f>
        <v>0</v>
      </c>
      <c r="FY81" s="232">
        <f>IF(OR($C81="Non-Labour",$C81="Labour-related"),IF(Inputs!$GT81=$F$1,Inputs!FY81,$F81*N(CF81)),$F81*N(CF81)*avg_hrs)</f>
        <v>0</v>
      </c>
      <c r="FZ81" s="232">
        <f>IF(OR($C81="Non-Labour",$C81="Labour-related"),IF(Inputs!$GT81=$F$1,Inputs!FZ81,$F81*N(CG81)),$F81*N(CG81)*avg_hrs)</f>
        <v>0</v>
      </c>
      <c r="GA81" s="232">
        <f>IF(OR($C81="Non-Labour",$C81="Labour-related"),IF(Inputs!$GT81=$F$1,Inputs!GA81,$F81*N(CH81)),$F81*N(CH81)*avg_hrs)</f>
        <v>0</v>
      </c>
      <c r="GB81" s="232">
        <f>IF(OR($C81="Non-Labour",$C81="Labour-related"),IF(Inputs!$GT81=$F$1,Inputs!GB81,$F81*N(CI81)),$F81*N(CI81)*avg_hrs)</f>
        <v>0</v>
      </c>
      <c r="GC81" s="232">
        <f>IF(OR($C81="Non-Labour",$C81="Labour-related"),IF(Inputs!$GT81=$F$1,Inputs!GC81,$F81*N(CJ81)),$F81*N(CJ81)*avg_hrs)</f>
        <v>0</v>
      </c>
      <c r="GD81" s="232">
        <f>IF(OR($C81="Non-Labour",$C81="Labour-related"),IF(Inputs!$GT81=$F$1,Inputs!GD81,$F81*N(CK81)),$F81*N(CK81)*avg_hrs)</f>
        <v>0</v>
      </c>
      <c r="GE81" s="232">
        <f>IF(OR($C81="Non-Labour",$C81="Labour-related"),IF(Inputs!$GT81=$F$1,Inputs!GE81,$F81*N(CL81)),$F81*N(CL81)*avg_hrs)</f>
        <v>0</v>
      </c>
      <c r="GF81" s="232">
        <f>IF(OR($C81="Non-Labour",$C81="Labour-related"),IF(Inputs!$GT81=$F$1,Inputs!GF81,$F81*N(CM81)),$F81*N(CM81)*avg_hrs)</f>
        <v>0</v>
      </c>
      <c r="GG81" s="232">
        <f>IF(OR($C81="Non-Labour",$C81="Labour-related"),IF(Inputs!$GT81=$F$1,Inputs!GG81,$F81*N(CN81)),$F81*N(CN81)*avg_hrs)</f>
        <v>0</v>
      </c>
      <c r="GH81" s="232">
        <f>IF(OR($C81="Non-Labour",$C81="Labour-related"),IF(Inputs!$GT81=$F$1,Inputs!GH81,$F81*N(CO81)),$F81*N(CO81)*avg_hrs)</f>
        <v>0</v>
      </c>
      <c r="GI81" s="232">
        <f>IF(OR($C81="Non-Labour",$C81="Labour-related"),IF(Inputs!$GT81=$F$1,Inputs!GI81,$F81*N(CP81)),$F81*N(CP81)*avg_hrs)</f>
        <v>0</v>
      </c>
      <c r="GJ81" s="232">
        <f>IF(OR($C81="Non-Labour",$C81="Labour-related"),IF(Inputs!$GT81=$F$1,Inputs!GJ81,$F81*N(CQ81)),$F81*N(CQ81)*avg_hrs)</f>
        <v>0</v>
      </c>
      <c r="GK81" s="232">
        <f>IF(OR($C81="Non-Labour",$C81="Labour-related"),IF(Inputs!$GT81=$F$1,Inputs!GK81,$F81*N(CR81)),$F81*N(CR81)*avg_hrs)</f>
        <v>0</v>
      </c>
      <c r="GL81" s="232">
        <f>IF(OR($C81="Non-Labour",$C81="Labour-related"),IF(Inputs!$GT81=$F$1,Inputs!GL81,$F81*N(CS81)),$F81*N(CS81)*avg_hrs)</f>
        <v>0</v>
      </c>
      <c r="GM81" s="232">
        <f>IF(OR($C81="Non-Labour",$C81="Labour-related"),IF(Inputs!$GT81=$F$1,Inputs!GM81,$F81*N(CT81)),$F81*N(CT81)*avg_hrs)</f>
        <v>0</v>
      </c>
      <c r="GN81" s="232">
        <f>IF(OR($C81="Non-Labour",$C81="Labour-related"),IF(Inputs!$GT81=$F$1,Inputs!GN81,$F81*N(CU81)),$F81*N(CU81)*avg_hrs)</f>
        <v>0</v>
      </c>
      <c r="GO81" s="232">
        <f>IF(OR($C81="Non-Labour",$C81="Labour-related"),IF(Inputs!$GT81=$F$1,Inputs!GO81,$F81*N(CV81)),$F81*N(CV81)*avg_hrs)</f>
        <v>0</v>
      </c>
      <c r="GP81" s="232">
        <f>IF(OR($C81="Non-Labour",$C81="Labour-related"),IF(Inputs!$GT81=$F$1,Inputs!GP81,$F81*N(CW81)),$F81*N(CW81)*avg_hrs)</f>
        <v>0</v>
      </c>
      <c r="GQ81" s="232">
        <f>IF(OR($C81="Non-Labour",$C81="Labour-related"),IF(Inputs!$GT81=$F$1,Inputs!GQ81,$F81*N(CX81)),$F81*N(CX81)*avg_hrs)</f>
        <v>0</v>
      </c>
      <c r="GR81" s="232">
        <f>IF(OR($C81="Non-Labour",$C81="Labour-related"),IF(Inputs!$GT81=$F$1,Inputs!GR81,$F81*N(CY81)),$F81*N(CY81)*avg_hrs)</f>
        <v>0</v>
      </c>
      <c r="GT81" s="120" t="s">
        <v>207</v>
      </c>
      <c r="GU81" s="272"/>
      <c r="GV81" s="272"/>
      <c r="GW81" s="272"/>
      <c r="GX81" s="232">
        <f t="shared" si="12"/>
        <v>0</v>
      </c>
      <c r="GY81" s="232">
        <f t="shared" si="12"/>
        <v>0</v>
      </c>
      <c r="GZ81" s="232">
        <f t="shared" si="12"/>
        <v>0</v>
      </c>
      <c r="HA81" s="232">
        <f t="shared" si="11"/>
        <v>0</v>
      </c>
      <c r="HB81" s="232">
        <f t="shared" si="13"/>
        <v>0</v>
      </c>
      <c r="HC81" s="232">
        <f t="shared" si="13"/>
        <v>0</v>
      </c>
      <c r="HD81" s="232">
        <f t="shared" si="13"/>
        <v>0</v>
      </c>
      <c r="HE81" s="232">
        <f t="shared" si="13"/>
        <v>0</v>
      </c>
      <c r="HF81" s="232">
        <f t="shared" si="15"/>
        <v>0</v>
      </c>
    </row>
    <row r="82" spans="1:214" x14ac:dyDescent="0.2">
      <c r="A82" s="120" t="str">
        <f>Inputs!A82</f>
        <v>Regulatory submissions</v>
      </c>
      <c r="B82" s="332" t="str">
        <f>Inputs!B82</f>
        <v>c-i-c</v>
      </c>
      <c r="C82" s="120" t="str">
        <f>Inputs!C82</f>
        <v>Contracted Labour</v>
      </c>
      <c r="D82" s="120" t="str">
        <f>Inputs!D82</f>
        <v>CPA submission</v>
      </c>
      <c r="E82" s="332" t="str">
        <f>Inputs!E82</f>
        <v>c-i-c</v>
      </c>
      <c r="F82" s="259">
        <f>IF(Inputs!$GT82=$F$1,Inputs!F82,
CHOOSE(MATCH(Inputs!$GT82,'Key assumptions'!$E$117:$E$119,0),'Key assumptions'!$H$117,'Key assumptions'!$H$118,'Key assumptions'!$H$119)*Inputs!F82)</f>
        <v>200.33875127420998</v>
      </c>
      <c r="G82" s="259">
        <f>IF(Inputs!$GT82=$F$1,Inputs!G82,
CHOOSE(MATCH(Inputs!$GT82,'Key assumptions'!$E$117:$E$119,0),'Key assumptions'!$H$117,'Key assumptions'!$H$118,'Key assumptions'!$H$119)*Inputs!G82)</f>
        <v>0</v>
      </c>
      <c r="H82" s="231">
        <f>Inputs!H82</f>
        <v>1</v>
      </c>
      <c r="I82" s="231">
        <f>Inputs!I82</f>
        <v>1</v>
      </c>
      <c r="J82" s="231">
        <f>Inputs!J82</f>
        <v>1</v>
      </c>
      <c r="K82" s="231">
        <f>Inputs!K82</f>
        <v>1</v>
      </c>
      <c r="L82" s="231">
        <f>Inputs!L82</f>
        <v>1</v>
      </c>
      <c r="M82" s="231">
        <f>Inputs!M82</f>
        <v>1</v>
      </c>
      <c r="N82" s="231">
        <f>Inputs!N82</f>
        <v>1</v>
      </c>
      <c r="O82" s="231">
        <f>Inputs!O82</f>
        <v>1</v>
      </c>
      <c r="P82" s="231">
        <f>Inputs!P82</f>
        <v>1</v>
      </c>
      <c r="Q82" s="231">
        <f>Inputs!Q82</f>
        <v>1</v>
      </c>
      <c r="R82" s="231">
        <f>Inputs!R82</f>
        <v>1</v>
      </c>
      <c r="S82" s="231">
        <f>Inputs!S82</f>
        <v>1</v>
      </c>
      <c r="T82" s="231">
        <f>Inputs!T82</f>
        <v>0</v>
      </c>
      <c r="U82" s="231">
        <f>Inputs!U82</f>
        <v>0</v>
      </c>
      <c r="V82" s="231">
        <f>Inputs!V82</f>
        <v>0</v>
      </c>
      <c r="W82" s="231">
        <f>Inputs!W82</f>
        <v>0</v>
      </c>
      <c r="X82" s="231">
        <f>Inputs!X82</f>
        <v>0</v>
      </c>
      <c r="Y82" s="231">
        <f>Inputs!Y82</f>
        <v>0</v>
      </c>
      <c r="Z82" s="231">
        <f>Inputs!Z82</f>
        <v>0</v>
      </c>
      <c r="AA82" s="231">
        <f>Inputs!AA82</f>
        <v>0</v>
      </c>
      <c r="AB82" s="231">
        <f>Inputs!AB82</f>
        <v>0</v>
      </c>
      <c r="AC82" s="231">
        <f>Inputs!AC82</f>
        <v>0</v>
      </c>
      <c r="AD82" s="231">
        <f>Inputs!AD82</f>
        <v>0</v>
      </c>
      <c r="AE82" s="231">
        <f>Inputs!AE82</f>
        <v>0</v>
      </c>
      <c r="AF82" s="231">
        <f>Inputs!AF82</f>
        <v>0</v>
      </c>
      <c r="AG82" s="231">
        <f>Inputs!AG82</f>
        <v>0</v>
      </c>
      <c r="AH82" s="231">
        <f>Inputs!AH82</f>
        <v>0</v>
      </c>
      <c r="AI82" s="231">
        <f>Inputs!AI82</f>
        <v>0</v>
      </c>
      <c r="AJ82" s="231">
        <f>Inputs!AJ82</f>
        <v>0</v>
      </c>
      <c r="AK82" s="231">
        <f>Inputs!AK82</f>
        <v>0</v>
      </c>
      <c r="AL82" s="231">
        <f>Inputs!AL82</f>
        <v>0</v>
      </c>
      <c r="AM82" s="231">
        <f>Inputs!AM82</f>
        <v>0</v>
      </c>
      <c r="AN82" s="231">
        <f>Inputs!AN82</f>
        <v>0</v>
      </c>
      <c r="AO82" s="231">
        <f>Inputs!AO82</f>
        <v>0</v>
      </c>
      <c r="AP82" s="231">
        <f>Inputs!AP82</f>
        <v>0</v>
      </c>
      <c r="AQ82" s="231">
        <f>Inputs!AQ82</f>
        <v>0</v>
      </c>
      <c r="AR82" s="231">
        <f>Inputs!AR82</f>
        <v>0</v>
      </c>
      <c r="AS82" s="231">
        <f>Inputs!AS82</f>
        <v>0</v>
      </c>
      <c r="AT82" s="231">
        <f>Inputs!AT82</f>
        <v>0</v>
      </c>
      <c r="AU82" s="231">
        <f>Inputs!AU82</f>
        <v>0</v>
      </c>
      <c r="AV82" s="231">
        <f>Inputs!AV82</f>
        <v>0</v>
      </c>
      <c r="AW82" s="231">
        <f>Inputs!AW82</f>
        <v>0</v>
      </c>
      <c r="AX82" s="231">
        <f>Inputs!AX82</f>
        <v>0</v>
      </c>
      <c r="AY82" s="231">
        <f>Inputs!AY82</f>
        <v>0</v>
      </c>
      <c r="AZ82" s="231">
        <f>Inputs!AZ82</f>
        <v>0</v>
      </c>
      <c r="BA82" s="231">
        <f>Inputs!BA82</f>
        <v>0</v>
      </c>
      <c r="BB82" s="231">
        <f>Inputs!BB82</f>
        <v>0</v>
      </c>
      <c r="BC82" s="231">
        <f>Inputs!BC82</f>
        <v>0</v>
      </c>
      <c r="BD82" s="231">
        <f>Inputs!BD82</f>
        <v>0</v>
      </c>
      <c r="BE82" s="231">
        <f>Inputs!BE82</f>
        <v>0</v>
      </c>
      <c r="BF82" s="231">
        <f>Inputs!BF82</f>
        <v>0</v>
      </c>
      <c r="BG82" s="231">
        <f>Inputs!BG82</f>
        <v>0</v>
      </c>
      <c r="BH82" s="231">
        <f>Inputs!BH82</f>
        <v>0</v>
      </c>
      <c r="BI82" s="231">
        <f>Inputs!BI82</f>
        <v>0</v>
      </c>
      <c r="BJ82" s="231">
        <f>Inputs!BJ82</f>
        <v>0</v>
      </c>
      <c r="BK82" s="231">
        <f>Inputs!BK82</f>
        <v>0</v>
      </c>
      <c r="BL82" s="231">
        <f>Inputs!BL82</f>
        <v>0</v>
      </c>
      <c r="BM82" s="231">
        <f>Inputs!BM82</f>
        <v>0</v>
      </c>
      <c r="BN82" s="231">
        <f>Inputs!BN82</f>
        <v>0</v>
      </c>
      <c r="BO82" s="231">
        <f>Inputs!BO82</f>
        <v>0</v>
      </c>
      <c r="BP82" s="231">
        <f>Inputs!BP82</f>
        <v>0</v>
      </c>
      <c r="BQ82" s="231">
        <f>Inputs!BQ82</f>
        <v>0</v>
      </c>
      <c r="BR82" s="231">
        <f>Inputs!BR82</f>
        <v>0</v>
      </c>
      <c r="BS82" s="231">
        <f>Inputs!BS82</f>
        <v>0</v>
      </c>
      <c r="BT82" s="231">
        <f>Inputs!BT82</f>
        <v>0</v>
      </c>
      <c r="BU82" s="231">
        <f>Inputs!BU82</f>
        <v>0</v>
      </c>
      <c r="BV82" s="231">
        <f>Inputs!BV82</f>
        <v>0</v>
      </c>
      <c r="BW82" s="231">
        <f>Inputs!BW82</f>
        <v>0</v>
      </c>
      <c r="BX82" s="231">
        <f>Inputs!BX82</f>
        <v>0</v>
      </c>
      <c r="BY82" s="231">
        <f>Inputs!BY82</f>
        <v>0</v>
      </c>
      <c r="BZ82" s="231">
        <f>Inputs!BZ82</f>
        <v>0</v>
      </c>
      <c r="CA82" s="231">
        <f>Inputs!CA82</f>
        <v>0</v>
      </c>
      <c r="CB82" s="231">
        <f>Inputs!CB82</f>
        <v>0</v>
      </c>
      <c r="CC82" s="231">
        <f>Inputs!CC82</f>
        <v>0</v>
      </c>
      <c r="CD82" s="231">
        <f>Inputs!CD82</f>
        <v>0</v>
      </c>
      <c r="CE82" s="231">
        <f>Inputs!CE82</f>
        <v>0</v>
      </c>
      <c r="CF82" s="231">
        <f>Inputs!CF82</f>
        <v>0</v>
      </c>
      <c r="CG82" s="231">
        <f>Inputs!CG82</f>
        <v>0</v>
      </c>
      <c r="CH82" s="231">
        <f>Inputs!CH82</f>
        <v>0</v>
      </c>
      <c r="CI82" s="231">
        <f>Inputs!CI82</f>
        <v>0</v>
      </c>
      <c r="CJ82" s="231">
        <f>Inputs!CJ82</f>
        <v>0</v>
      </c>
      <c r="CK82" s="231">
        <f>Inputs!CK82</f>
        <v>0</v>
      </c>
      <c r="CL82" s="231">
        <f>Inputs!CL82</f>
        <v>0</v>
      </c>
      <c r="CM82" s="231">
        <f>Inputs!CM82</f>
        <v>0</v>
      </c>
      <c r="CN82" s="231">
        <f>Inputs!CN82</f>
        <v>0</v>
      </c>
      <c r="CO82" s="231">
        <f>Inputs!CO82</f>
        <v>0</v>
      </c>
      <c r="CP82" s="231">
        <f>Inputs!CP82</f>
        <v>0</v>
      </c>
      <c r="CQ82" s="231">
        <f>Inputs!CQ82</f>
        <v>0</v>
      </c>
      <c r="CR82" s="231">
        <f>Inputs!CR82</f>
        <v>0</v>
      </c>
      <c r="CS82" s="231">
        <f>Inputs!CS82</f>
        <v>0</v>
      </c>
      <c r="CT82" s="231">
        <f>Inputs!CT82</f>
        <v>0</v>
      </c>
      <c r="CU82" s="231">
        <f>Inputs!CU82</f>
        <v>0</v>
      </c>
      <c r="CV82" s="231">
        <f>Inputs!CV82</f>
        <v>0</v>
      </c>
      <c r="CW82" s="231">
        <f>Inputs!CW82</f>
        <v>0</v>
      </c>
      <c r="CX82" s="231">
        <f>Inputs!CX82</f>
        <v>0</v>
      </c>
      <c r="CY82" s="231">
        <f>Inputs!CY82</f>
        <v>0</v>
      </c>
      <c r="DA82" s="232">
        <f>IF(OR($C82="Non-Labour",$C82="Labour-related"),IF(Inputs!$GT82=$F$1,Inputs!DA82,$F82*N(H82)),$F82*N(H82)*avg_hrs)</f>
        <v>30050.812691131498</v>
      </c>
      <c r="DB82" s="232">
        <f>IF(OR($C82="Non-Labour",$C82="Labour-related"),IF(Inputs!$GT82=$F$1,Inputs!DB82,$F82*N(I82)),$F82*N(I82)*avg_hrs)</f>
        <v>30050.812691131498</v>
      </c>
      <c r="DC82" s="232">
        <f>IF(OR($C82="Non-Labour",$C82="Labour-related"),IF(Inputs!$GT82=$F$1,Inputs!DC82,$F82*N(J82)),$F82*N(J82)*avg_hrs)</f>
        <v>30050.812691131498</v>
      </c>
      <c r="DD82" s="232">
        <f>IF(OR($C82="Non-Labour",$C82="Labour-related"),IF(Inputs!$GT82=$F$1,Inputs!DD82,$F82*N(K82)),$F82*N(K82)*avg_hrs)</f>
        <v>30050.812691131498</v>
      </c>
      <c r="DE82" s="232">
        <f>IF(OR($C82="Non-Labour",$C82="Labour-related"),IF(Inputs!$GT82=$F$1,Inputs!DE82,$F82*N(L82)),$F82*N(L82)*avg_hrs)</f>
        <v>30050.812691131498</v>
      </c>
      <c r="DF82" s="232">
        <f>IF(OR($C82="Non-Labour",$C82="Labour-related"),IF(Inputs!$GT82=$F$1,Inputs!DF82,$F82*N(M82)),$F82*N(M82)*avg_hrs)</f>
        <v>30050.812691131498</v>
      </c>
      <c r="DG82" s="232">
        <f>IF(OR($C82="Non-Labour",$C82="Labour-related"),IF(Inputs!$GT82=$F$1,Inputs!DG82,$F82*N(N82)),$F82*N(N82)*avg_hrs)</f>
        <v>30050.812691131498</v>
      </c>
      <c r="DH82" s="232">
        <f>IF(OR($C82="Non-Labour",$C82="Labour-related"),IF(Inputs!$GT82=$F$1,Inputs!DH82,$F82*N(O82)),$F82*N(O82)*avg_hrs)</f>
        <v>30050.812691131498</v>
      </c>
      <c r="DI82" s="232">
        <f>IF(OR($C82="Non-Labour",$C82="Labour-related"),IF(Inputs!$GT82=$F$1,Inputs!DI82,$F82*N(P82)),$F82*N(P82)*avg_hrs)</f>
        <v>30050.812691131498</v>
      </c>
      <c r="DJ82" s="232">
        <f>IF(OR($C82="Non-Labour",$C82="Labour-related"),IF(Inputs!$GT82=$F$1,Inputs!DJ82,$F82*N(Q82)),$F82*N(Q82)*avg_hrs)</f>
        <v>30050.812691131498</v>
      </c>
      <c r="DK82" s="232">
        <f>IF(OR($C82="Non-Labour",$C82="Labour-related"),IF(Inputs!$GT82=$F$1,Inputs!DK82,$F82*N(R82)),$F82*N(R82)*avg_hrs)</f>
        <v>30050.812691131498</v>
      </c>
      <c r="DL82" s="232">
        <f>IF(OR($C82="Non-Labour",$C82="Labour-related"),IF(Inputs!$GT82=$F$1,Inputs!DL82,$F82*N(S82)),$F82*N(S82)*avg_hrs)</f>
        <v>30050.812691131498</v>
      </c>
      <c r="DM82" s="232">
        <f>IF(OR($C82="Non-Labour",$C82="Labour-related"),IF(Inputs!$GT82=$F$1,Inputs!DM82,$F82*N(T82)),$F82*N(T82)*avg_hrs)</f>
        <v>0</v>
      </c>
      <c r="DN82" s="232">
        <f>IF(OR($C82="Non-Labour",$C82="Labour-related"),IF(Inputs!$GT82=$F$1,Inputs!DN82,$F82*N(U82)),$F82*N(U82)*avg_hrs)</f>
        <v>0</v>
      </c>
      <c r="DO82" s="232">
        <f>IF(OR($C82="Non-Labour",$C82="Labour-related"),IF(Inputs!$GT82=$F$1,Inputs!DO82,$F82*N(V82)),$F82*N(V82)*avg_hrs)</f>
        <v>0</v>
      </c>
      <c r="DP82" s="232">
        <f>IF(OR($C82="Non-Labour",$C82="Labour-related"),IF(Inputs!$GT82=$F$1,Inputs!DP82,$F82*N(W82)),$F82*N(W82)*avg_hrs)</f>
        <v>0</v>
      </c>
      <c r="DQ82" s="232">
        <f>IF(OR($C82="Non-Labour",$C82="Labour-related"),IF(Inputs!$GT82=$F$1,Inputs!DQ82,$F82*N(X82)),$F82*N(X82)*avg_hrs)</f>
        <v>0</v>
      </c>
      <c r="DR82" s="232">
        <f>IF(OR($C82="Non-Labour",$C82="Labour-related"),IF(Inputs!$GT82=$F$1,Inputs!DR82,$F82*N(Y82)),$F82*N(Y82)*avg_hrs)</f>
        <v>0</v>
      </c>
      <c r="DS82" s="232">
        <f>IF(OR($C82="Non-Labour",$C82="Labour-related"),IF(Inputs!$GT82=$F$1,Inputs!DS82,$F82*N(Z82)),$F82*N(Z82)*avg_hrs)</f>
        <v>0</v>
      </c>
      <c r="DT82" s="232">
        <f>IF(OR($C82="Non-Labour",$C82="Labour-related"),IF(Inputs!$GT82=$F$1,Inputs!DT82,$F82*N(AA82)),$F82*N(AA82)*avg_hrs)</f>
        <v>0</v>
      </c>
      <c r="DU82" s="232">
        <f>IF(OR($C82="Non-Labour",$C82="Labour-related"),IF(Inputs!$GT82=$F$1,Inputs!DU82,$F82*N(AB82)),$F82*N(AB82)*avg_hrs)</f>
        <v>0</v>
      </c>
      <c r="DV82" s="232">
        <f>IF(OR($C82="Non-Labour",$C82="Labour-related"),IF(Inputs!$GT82=$F$1,Inputs!DV82,$F82*N(AC82)),$F82*N(AC82)*avg_hrs)</f>
        <v>0</v>
      </c>
      <c r="DW82" s="232">
        <f>IF(OR($C82="Non-Labour",$C82="Labour-related"),IF(Inputs!$GT82=$F$1,Inputs!DW82,$F82*N(AD82)),$F82*N(AD82)*avg_hrs)</f>
        <v>0</v>
      </c>
      <c r="DX82" s="232">
        <f>IF(OR($C82="Non-Labour",$C82="Labour-related"),IF(Inputs!$GT82=$F$1,Inputs!DX82,$F82*N(AE82)),$F82*N(AE82)*avg_hrs)</f>
        <v>0</v>
      </c>
      <c r="DY82" s="232">
        <f>IF(OR($C82="Non-Labour",$C82="Labour-related"),IF(Inputs!$GT82=$F$1,Inputs!DY82,$F82*N(AF82)),$F82*N(AF82)*avg_hrs)</f>
        <v>0</v>
      </c>
      <c r="DZ82" s="232">
        <f>IF(OR($C82="Non-Labour",$C82="Labour-related"),IF(Inputs!$GT82=$F$1,Inputs!DZ82,$F82*N(AG82)),$F82*N(AG82)*avg_hrs)</f>
        <v>0</v>
      </c>
      <c r="EA82" s="232">
        <f>IF(OR($C82="Non-Labour",$C82="Labour-related"),IF(Inputs!$GT82=$F$1,Inputs!EA82,$F82*N(AH82)),$F82*N(AH82)*avg_hrs)</f>
        <v>0</v>
      </c>
      <c r="EB82" s="232">
        <f>IF(OR($C82="Non-Labour",$C82="Labour-related"),IF(Inputs!$GT82=$F$1,Inputs!EB82,$F82*N(AI82)),$F82*N(AI82)*avg_hrs)</f>
        <v>0</v>
      </c>
      <c r="EC82" s="232">
        <f>IF(OR($C82="Non-Labour",$C82="Labour-related"),IF(Inputs!$GT82=$F$1,Inputs!EC82,$F82*N(AJ82)),$F82*N(AJ82)*avg_hrs)</f>
        <v>0</v>
      </c>
      <c r="ED82" s="232">
        <f>IF(OR($C82="Non-Labour",$C82="Labour-related"),IF(Inputs!$GT82=$F$1,Inputs!ED82,$F82*N(AK82)),$F82*N(AK82)*avg_hrs)</f>
        <v>0</v>
      </c>
      <c r="EE82" s="232">
        <f>IF(OR($C82="Non-Labour",$C82="Labour-related"),IF(Inputs!$GT82=$F$1,Inputs!EE82,$F82*N(AL82)),$F82*N(AL82)*avg_hrs)</f>
        <v>0</v>
      </c>
      <c r="EF82" s="232">
        <f>IF(OR($C82="Non-Labour",$C82="Labour-related"),IF(Inputs!$GT82=$F$1,Inputs!EF82,$F82*N(AM82)),$F82*N(AM82)*avg_hrs)</f>
        <v>0</v>
      </c>
      <c r="EG82" s="232">
        <f>IF(OR($C82="Non-Labour",$C82="Labour-related"),IF(Inputs!$GT82=$F$1,Inputs!EG82,$F82*N(AN82)),$F82*N(AN82)*avg_hrs)</f>
        <v>0</v>
      </c>
      <c r="EH82" s="232">
        <f>IF(OR($C82="Non-Labour",$C82="Labour-related"),IF(Inputs!$GT82=$F$1,Inputs!EH82,$F82*N(AO82)),$F82*N(AO82)*avg_hrs)</f>
        <v>0</v>
      </c>
      <c r="EI82" s="232">
        <f>IF(OR($C82="Non-Labour",$C82="Labour-related"),IF(Inputs!$GT82=$F$1,Inputs!EI82,$F82*N(AP82)),$F82*N(AP82)*avg_hrs)</f>
        <v>0</v>
      </c>
      <c r="EJ82" s="232">
        <f>IF(OR($C82="Non-Labour",$C82="Labour-related"),IF(Inputs!$GT82=$F$1,Inputs!EJ82,$F82*N(AQ82)),$F82*N(AQ82)*avg_hrs)</f>
        <v>0</v>
      </c>
      <c r="EK82" s="232">
        <f>IF(OR($C82="Non-Labour",$C82="Labour-related"),IF(Inputs!$GT82=$F$1,Inputs!EK82,$F82*N(AR82)),$F82*N(AR82)*avg_hrs)</f>
        <v>0</v>
      </c>
      <c r="EL82" s="232">
        <f>IF(OR($C82="Non-Labour",$C82="Labour-related"),IF(Inputs!$GT82=$F$1,Inputs!EL82,$F82*N(AS82)),$F82*N(AS82)*avg_hrs)</f>
        <v>0</v>
      </c>
      <c r="EM82" s="232">
        <f>IF(OR($C82="Non-Labour",$C82="Labour-related"),IF(Inputs!$GT82=$F$1,Inputs!EM82,$F82*N(AT82)),$F82*N(AT82)*avg_hrs)</f>
        <v>0</v>
      </c>
      <c r="EN82" s="232">
        <f>IF(OR($C82="Non-Labour",$C82="Labour-related"),IF(Inputs!$GT82=$F$1,Inputs!EN82,$F82*N(AU82)),$F82*N(AU82)*avg_hrs)</f>
        <v>0</v>
      </c>
      <c r="EO82" s="232">
        <f>IF(OR($C82="Non-Labour",$C82="Labour-related"),IF(Inputs!$GT82=$F$1,Inputs!EO82,$F82*N(AV82)),$F82*N(AV82)*avg_hrs)</f>
        <v>0</v>
      </c>
      <c r="EP82" s="232">
        <f>IF(OR($C82="Non-Labour",$C82="Labour-related"),IF(Inputs!$GT82=$F$1,Inputs!EP82,$F82*N(AW82)),$F82*N(AW82)*avg_hrs)</f>
        <v>0</v>
      </c>
      <c r="EQ82" s="232">
        <f>IF(OR($C82="Non-Labour",$C82="Labour-related"),IF(Inputs!$GT82=$F$1,Inputs!EQ82,$F82*N(AX82)),$F82*N(AX82)*avg_hrs)</f>
        <v>0</v>
      </c>
      <c r="ER82" s="232">
        <f>IF(OR($C82="Non-Labour",$C82="Labour-related"),IF(Inputs!$GT82=$F$1,Inputs!ER82,$F82*N(AY82)),$F82*N(AY82)*avg_hrs)</f>
        <v>0</v>
      </c>
      <c r="ES82" s="232">
        <f>IF(OR($C82="Non-Labour",$C82="Labour-related"),IF(Inputs!$GT82=$F$1,Inputs!ES82,$F82*N(AZ82)),$F82*N(AZ82)*avg_hrs)</f>
        <v>0</v>
      </c>
      <c r="ET82" s="232">
        <f>IF(OR($C82="Non-Labour",$C82="Labour-related"),IF(Inputs!$GT82=$F$1,Inputs!ET82,$F82*N(BA82)),$F82*N(BA82)*avg_hrs)</f>
        <v>0</v>
      </c>
      <c r="EU82" s="232">
        <f>IF(OR($C82="Non-Labour",$C82="Labour-related"),IF(Inputs!$GT82=$F$1,Inputs!EU82,$F82*N(BB82)),$F82*N(BB82)*avg_hrs)</f>
        <v>0</v>
      </c>
      <c r="EV82" s="232">
        <f>IF(OR($C82="Non-Labour",$C82="Labour-related"),IF(Inputs!$GT82=$F$1,Inputs!EV82,$F82*N(BC82)),$F82*N(BC82)*avg_hrs)</f>
        <v>0</v>
      </c>
      <c r="EW82" s="232">
        <f>IF(OR($C82="Non-Labour",$C82="Labour-related"),IF(Inputs!$GT82=$F$1,Inputs!EW82,$F82*N(BD82)),$F82*N(BD82)*avg_hrs)</f>
        <v>0</v>
      </c>
      <c r="EX82" s="232">
        <f>IF(OR($C82="Non-Labour",$C82="Labour-related"),IF(Inputs!$GT82=$F$1,Inputs!EX82,$F82*N(BE82)),$F82*N(BE82)*avg_hrs)</f>
        <v>0</v>
      </c>
      <c r="EY82" s="232">
        <f>IF(OR($C82="Non-Labour",$C82="Labour-related"),IF(Inputs!$GT82=$F$1,Inputs!EY82,$F82*N(BF82)),$F82*N(BF82)*avg_hrs)</f>
        <v>0</v>
      </c>
      <c r="EZ82" s="232">
        <f>IF(OR($C82="Non-Labour",$C82="Labour-related"),IF(Inputs!$GT82=$F$1,Inputs!EZ82,$F82*N(BG82)),$F82*N(BG82)*avg_hrs)</f>
        <v>0</v>
      </c>
      <c r="FA82" s="232">
        <f>IF(OR($C82="Non-Labour",$C82="Labour-related"),IF(Inputs!$GT82=$F$1,Inputs!FA82,$F82*N(BH82)),$F82*N(BH82)*avg_hrs)</f>
        <v>0</v>
      </c>
      <c r="FB82" s="232">
        <f>IF(OR($C82="Non-Labour",$C82="Labour-related"),IF(Inputs!$GT82=$F$1,Inputs!FB82,$F82*N(BI82)),$F82*N(BI82)*avg_hrs)</f>
        <v>0</v>
      </c>
      <c r="FC82" s="232">
        <f>IF(OR($C82="Non-Labour",$C82="Labour-related"),IF(Inputs!$GT82=$F$1,Inputs!FC82,$F82*N(BJ82)),$F82*N(BJ82)*avg_hrs)</f>
        <v>0</v>
      </c>
      <c r="FD82" s="232">
        <f>IF(OR($C82="Non-Labour",$C82="Labour-related"),IF(Inputs!$GT82=$F$1,Inputs!FD82,$F82*N(BK82)),$F82*N(BK82)*avg_hrs)</f>
        <v>0</v>
      </c>
      <c r="FE82" s="232">
        <f>IF(OR($C82="Non-Labour",$C82="Labour-related"),IF(Inputs!$GT82=$F$1,Inputs!FE82,$F82*N(BL82)),$F82*N(BL82)*avg_hrs)</f>
        <v>0</v>
      </c>
      <c r="FF82" s="232">
        <f>IF(OR($C82="Non-Labour",$C82="Labour-related"),IF(Inputs!$GT82=$F$1,Inputs!FF82,$F82*N(BM82)),$F82*N(BM82)*avg_hrs)</f>
        <v>0</v>
      </c>
      <c r="FG82" s="232">
        <f>IF(OR($C82="Non-Labour",$C82="Labour-related"),IF(Inputs!$GT82=$F$1,Inputs!FG82,$F82*N(BN82)),$F82*N(BN82)*avg_hrs)</f>
        <v>0</v>
      </c>
      <c r="FH82" s="232">
        <f>IF(OR($C82="Non-Labour",$C82="Labour-related"),IF(Inputs!$GT82=$F$1,Inputs!FH82,$F82*N(BO82)),$F82*N(BO82)*avg_hrs)</f>
        <v>0</v>
      </c>
      <c r="FI82" s="232">
        <f>IF(OR($C82="Non-Labour",$C82="Labour-related"),IF(Inputs!$GT82=$F$1,Inputs!FI82,$F82*N(BP82)),$F82*N(BP82)*avg_hrs)</f>
        <v>0</v>
      </c>
      <c r="FJ82" s="232">
        <f>IF(OR($C82="Non-Labour",$C82="Labour-related"),IF(Inputs!$GT82=$F$1,Inputs!FJ82,$F82*N(BQ82)),$F82*N(BQ82)*avg_hrs)</f>
        <v>0</v>
      </c>
      <c r="FK82" s="232">
        <f>IF(OR($C82="Non-Labour",$C82="Labour-related"),IF(Inputs!$GT82=$F$1,Inputs!FK82,$F82*N(BR82)),$F82*N(BR82)*avg_hrs)</f>
        <v>0</v>
      </c>
      <c r="FL82" s="232">
        <f>IF(OR($C82="Non-Labour",$C82="Labour-related"),IF(Inputs!$GT82=$F$1,Inputs!FL82,$F82*N(BS82)),$F82*N(BS82)*avg_hrs)</f>
        <v>0</v>
      </c>
      <c r="FM82" s="232">
        <f>IF(OR($C82="Non-Labour",$C82="Labour-related"),IF(Inputs!$GT82=$F$1,Inputs!FM82,$F82*N(BT82)),$F82*N(BT82)*avg_hrs)</f>
        <v>0</v>
      </c>
      <c r="FN82" s="232">
        <f>IF(OR($C82="Non-Labour",$C82="Labour-related"),IF(Inputs!$GT82=$F$1,Inputs!FN82,$F82*N(BU82)),$F82*N(BU82)*avg_hrs)</f>
        <v>0</v>
      </c>
      <c r="FO82" s="232">
        <f>IF(OR($C82="Non-Labour",$C82="Labour-related"),IF(Inputs!$GT82=$F$1,Inputs!FO82,$F82*N(BV82)),$F82*N(BV82)*avg_hrs)</f>
        <v>0</v>
      </c>
      <c r="FP82" s="232">
        <f>IF(OR($C82="Non-Labour",$C82="Labour-related"),IF(Inputs!$GT82=$F$1,Inputs!FP82,$F82*N(BW82)),$F82*N(BW82)*avg_hrs)</f>
        <v>0</v>
      </c>
      <c r="FQ82" s="232">
        <f>IF(OR($C82="Non-Labour",$C82="Labour-related"),IF(Inputs!$GT82=$F$1,Inputs!FQ82,$F82*N(BX82)),$F82*N(BX82)*avg_hrs)</f>
        <v>0</v>
      </c>
      <c r="FR82" s="232">
        <f>IF(OR($C82="Non-Labour",$C82="Labour-related"),IF(Inputs!$GT82=$F$1,Inputs!FR82,$F82*N(BY82)),$F82*N(BY82)*avg_hrs)</f>
        <v>0</v>
      </c>
      <c r="FS82" s="232">
        <f>IF(OR($C82="Non-Labour",$C82="Labour-related"),IF(Inputs!$GT82=$F$1,Inputs!FS82,$F82*N(BZ82)),$F82*N(BZ82)*avg_hrs)</f>
        <v>0</v>
      </c>
      <c r="FT82" s="232">
        <f>IF(OR($C82="Non-Labour",$C82="Labour-related"),IF(Inputs!$GT82=$F$1,Inputs!FT82,$F82*N(CA82)),$F82*N(CA82)*avg_hrs)</f>
        <v>0</v>
      </c>
      <c r="FU82" s="232">
        <f>IF(OR($C82="Non-Labour",$C82="Labour-related"),IF(Inputs!$GT82=$F$1,Inputs!FU82,$F82*N(CB82)),$F82*N(CB82)*avg_hrs)</f>
        <v>0</v>
      </c>
      <c r="FV82" s="232">
        <f>IF(OR($C82="Non-Labour",$C82="Labour-related"),IF(Inputs!$GT82=$F$1,Inputs!FV82,$F82*N(CC82)),$F82*N(CC82)*avg_hrs)</f>
        <v>0</v>
      </c>
      <c r="FW82" s="232">
        <f>IF(OR($C82="Non-Labour",$C82="Labour-related"),IF(Inputs!$GT82=$F$1,Inputs!FW82,$F82*N(CD82)),$F82*N(CD82)*avg_hrs)</f>
        <v>0</v>
      </c>
      <c r="FX82" s="232">
        <f>IF(OR($C82="Non-Labour",$C82="Labour-related"),IF(Inputs!$GT82=$F$1,Inputs!FX82,$F82*N(CE82)),$F82*N(CE82)*avg_hrs)</f>
        <v>0</v>
      </c>
      <c r="FY82" s="232">
        <f>IF(OR($C82="Non-Labour",$C82="Labour-related"),IF(Inputs!$GT82=$F$1,Inputs!FY82,$F82*N(CF82)),$F82*N(CF82)*avg_hrs)</f>
        <v>0</v>
      </c>
      <c r="FZ82" s="232">
        <f>IF(OR($C82="Non-Labour",$C82="Labour-related"),IF(Inputs!$GT82=$F$1,Inputs!FZ82,$F82*N(CG82)),$F82*N(CG82)*avg_hrs)</f>
        <v>0</v>
      </c>
      <c r="GA82" s="232">
        <f>IF(OR($C82="Non-Labour",$C82="Labour-related"),IF(Inputs!$GT82=$F$1,Inputs!GA82,$F82*N(CH82)),$F82*N(CH82)*avg_hrs)</f>
        <v>0</v>
      </c>
      <c r="GB82" s="232">
        <f>IF(OR($C82="Non-Labour",$C82="Labour-related"),IF(Inputs!$GT82=$F$1,Inputs!GB82,$F82*N(CI82)),$F82*N(CI82)*avg_hrs)</f>
        <v>0</v>
      </c>
      <c r="GC82" s="232">
        <f>IF(OR($C82="Non-Labour",$C82="Labour-related"),IF(Inputs!$GT82=$F$1,Inputs!GC82,$F82*N(CJ82)),$F82*N(CJ82)*avg_hrs)</f>
        <v>0</v>
      </c>
      <c r="GD82" s="232">
        <f>IF(OR($C82="Non-Labour",$C82="Labour-related"),IF(Inputs!$GT82=$F$1,Inputs!GD82,$F82*N(CK82)),$F82*N(CK82)*avg_hrs)</f>
        <v>0</v>
      </c>
      <c r="GE82" s="232">
        <f>IF(OR($C82="Non-Labour",$C82="Labour-related"),IF(Inputs!$GT82=$F$1,Inputs!GE82,$F82*N(CL82)),$F82*N(CL82)*avg_hrs)</f>
        <v>0</v>
      </c>
      <c r="GF82" s="232">
        <f>IF(OR($C82="Non-Labour",$C82="Labour-related"),IF(Inputs!$GT82=$F$1,Inputs!GF82,$F82*N(CM82)),$F82*N(CM82)*avg_hrs)</f>
        <v>0</v>
      </c>
      <c r="GG82" s="232">
        <f>IF(OR($C82="Non-Labour",$C82="Labour-related"),IF(Inputs!$GT82=$F$1,Inputs!GG82,$F82*N(CN82)),$F82*N(CN82)*avg_hrs)</f>
        <v>0</v>
      </c>
      <c r="GH82" s="232">
        <f>IF(OR($C82="Non-Labour",$C82="Labour-related"),IF(Inputs!$GT82=$F$1,Inputs!GH82,$F82*N(CO82)),$F82*N(CO82)*avg_hrs)</f>
        <v>0</v>
      </c>
      <c r="GI82" s="232">
        <f>IF(OR($C82="Non-Labour",$C82="Labour-related"),IF(Inputs!$GT82=$F$1,Inputs!GI82,$F82*N(CP82)),$F82*N(CP82)*avg_hrs)</f>
        <v>0</v>
      </c>
      <c r="GJ82" s="232">
        <f>IF(OR($C82="Non-Labour",$C82="Labour-related"),IF(Inputs!$GT82=$F$1,Inputs!GJ82,$F82*N(CQ82)),$F82*N(CQ82)*avg_hrs)</f>
        <v>0</v>
      </c>
      <c r="GK82" s="232">
        <f>IF(OR($C82="Non-Labour",$C82="Labour-related"),IF(Inputs!$GT82=$F$1,Inputs!GK82,$F82*N(CR82)),$F82*N(CR82)*avg_hrs)</f>
        <v>0</v>
      </c>
      <c r="GL82" s="232">
        <f>IF(OR($C82="Non-Labour",$C82="Labour-related"),IF(Inputs!$GT82=$F$1,Inputs!GL82,$F82*N(CS82)),$F82*N(CS82)*avg_hrs)</f>
        <v>0</v>
      </c>
      <c r="GM82" s="232">
        <f>IF(OR($C82="Non-Labour",$C82="Labour-related"),IF(Inputs!$GT82=$F$1,Inputs!GM82,$F82*N(CT82)),$F82*N(CT82)*avg_hrs)</f>
        <v>0</v>
      </c>
      <c r="GN82" s="232">
        <f>IF(OR($C82="Non-Labour",$C82="Labour-related"),IF(Inputs!$GT82=$F$1,Inputs!GN82,$F82*N(CU82)),$F82*N(CU82)*avg_hrs)</f>
        <v>0</v>
      </c>
      <c r="GO82" s="232">
        <f>IF(OR($C82="Non-Labour",$C82="Labour-related"),IF(Inputs!$GT82=$F$1,Inputs!GO82,$F82*N(CV82)),$F82*N(CV82)*avg_hrs)</f>
        <v>0</v>
      </c>
      <c r="GP82" s="232">
        <f>IF(OR($C82="Non-Labour",$C82="Labour-related"),IF(Inputs!$GT82=$F$1,Inputs!GP82,$F82*N(CW82)),$F82*N(CW82)*avg_hrs)</f>
        <v>0</v>
      </c>
      <c r="GQ82" s="232">
        <f>IF(OR($C82="Non-Labour",$C82="Labour-related"),IF(Inputs!$GT82=$F$1,Inputs!GQ82,$F82*N(CX82)),$F82*N(CX82)*avg_hrs)</f>
        <v>0</v>
      </c>
      <c r="GR82" s="232">
        <f>IF(OR($C82="Non-Labour",$C82="Labour-related"),IF(Inputs!$GT82=$F$1,Inputs!GR82,$F82*N(CY82)),$F82*N(CY82)*avg_hrs)</f>
        <v>0</v>
      </c>
      <c r="GT82" s="120" t="s">
        <v>207</v>
      </c>
      <c r="GU82" s="272"/>
      <c r="GV82" s="272"/>
      <c r="GW82" s="272"/>
      <c r="GX82" s="232">
        <f t="shared" si="12"/>
        <v>360609.75229357794</v>
      </c>
      <c r="GY82" s="232">
        <f t="shared" si="12"/>
        <v>0</v>
      </c>
      <c r="GZ82" s="232">
        <f t="shared" si="12"/>
        <v>0</v>
      </c>
      <c r="HA82" s="232">
        <f t="shared" si="11"/>
        <v>0</v>
      </c>
      <c r="HB82" s="232">
        <f t="shared" si="13"/>
        <v>0</v>
      </c>
      <c r="HC82" s="232">
        <f t="shared" si="13"/>
        <v>0</v>
      </c>
      <c r="HD82" s="232">
        <f t="shared" si="13"/>
        <v>0</v>
      </c>
      <c r="HE82" s="232">
        <f t="shared" si="13"/>
        <v>0</v>
      </c>
      <c r="HF82" s="232">
        <f t="shared" si="15"/>
        <v>360609.75229357794</v>
      </c>
    </row>
    <row r="83" spans="1:214" x14ac:dyDescent="0.2">
      <c r="A83" s="120" t="str">
        <f>Inputs!A83</f>
        <v xml:space="preserve">System Resilience </v>
      </c>
      <c r="B83" s="332" t="str">
        <f>Inputs!B83</f>
        <v>c-i-c</v>
      </c>
      <c r="C83" s="120" t="str">
        <f>Inputs!C83</f>
        <v>Contracted Labour</v>
      </c>
      <c r="D83" s="120" t="str">
        <f>Inputs!D83</f>
        <v>CPA submission</v>
      </c>
      <c r="E83" s="332" t="str">
        <f>Inputs!E83</f>
        <v>c-i-c</v>
      </c>
      <c r="F83" s="259">
        <f>IF(Inputs!$GT83=$F$1,Inputs!F83,
CHOOSE(MATCH(Inputs!$GT83,'Key assumptions'!$E$117:$E$119,0),'Key assumptions'!$H$117,'Key assumptions'!$H$118,'Key assumptions'!$H$119)*Inputs!F83)</f>
        <v>87.96596134242921</v>
      </c>
      <c r="G83" s="259">
        <f>IF(Inputs!$GT83=$F$1,Inputs!G83,
CHOOSE(MATCH(Inputs!$GT83,'Key assumptions'!$E$117:$E$119,0),'Key assumptions'!$H$117,'Key assumptions'!$H$118,'Key assumptions'!$H$119)*Inputs!G83)</f>
        <v>0</v>
      </c>
      <c r="H83" s="231">
        <f>Inputs!H83</f>
        <v>1</v>
      </c>
      <c r="I83" s="231">
        <f>Inputs!I83</f>
        <v>1</v>
      </c>
      <c r="J83" s="231">
        <f>Inputs!J83</f>
        <v>1</v>
      </c>
      <c r="K83" s="231">
        <f>Inputs!K83</f>
        <v>1</v>
      </c>
      <c r="L83" s="231">
        <f>Inputs!L83</f>
        <v>1</v>
      </c>
      <c r="M83" s="231">
        <f>Inputs!M83</f>
        <v>1</v>
      </c>
      <c r="N83" s="231">
        <f>Inputs!N83</f>
        <v>1</v>
      </c>
      <c r="O83" s="231">
        <f>Inputs!O83</f>
        <v>1</v>
      </c>
      <c r="P83" s="231">
        <f>Inputs!P83</f>
        <v>1</v>
      </c>
      <c r="Q83" s="231">
        <f>Inputs!Q83</f>
        <v>1</v>
      </c>
      <c r="R83" s="231">
        <f>Inputs!R83</f>
        <v>1</v>
      </c>
      <c r="S83" s="231">
        <f>Inputs!S83</f>
        <v>1</v>
      </c>
      <c r="T83" s="231">
        <f>Inputs!T83</f>
        <v>0</v>
      </c>
      <c r="U83" s="231">
        <f>Inputs!U83</f>
        <v>0</v>
      </c>
      <c r="V83" s="231">
        <f>Inputs!V83</f>
        <v>0</v>
      </c>
      <c r="W83" s="231">
        <f>Inputs!W83</f>
        <v>0</v>
      </c>
      <c r="X83" s="231">
        <f>Inputs!X83</f>
        <v>0</v>
      </c>
      <c r="Y83" s="231">
        <f>Inputs!Y83</f>
        <v>0</v>
      </c>
      <c r="Z83" s="231">
        <f>Inputs!Z83</f>
        <v>0</v>
      </c>
      <c r="AA83" s="231">
        <f>Inputs!AA83</f>
        <v>0</v>
      </c>
      <c r="AB83" s="231">
        <f>Inputs!AB83</f>
        <v>0</v>
      </c>
      <c r="AC83" s="231">
        <f>Inputs!AC83</f>
        <v>0</v>
      </c>
      <c r="AD83" s="231">
        <f>Inputs!AD83</f>
        <v>0</v>
      </c>
      <c r="AE83" s="231">
        <f>Inputs!AE83</f>
        <v>0</v>
      </c>
      <c r="AF83" s="231">
        <f>Inputs!AF83</f>
        <v>0</v>
      </c>
      <c r="AG83" s="231">
        <f>Inputs!AG83</f>
        <v>0</v>
      </c>
      <c r="AH83" s="231">
        <f>Inputs!AH83</f>
        <v>0</v>
      </c>
      <c r="AI83" s="231">
        <f>Inputs!AI83</f>
        <v>0</v>
      </c>
      <c r="AJ83" s="231">
        <f>Inputs!AJ83</f>
        <v>0</v>
      </c>
      <c r="AK83" s="231">
        <f>Inputs!AK83</f>
        <v>0</v>
      </c>
      <c r="AL83" s="231">
        <f>Inputs!AL83</f>
        <v>0</v>
      </c>
      <c r="AM83" s="231">
        <f>Inputs!AM83</f>
        <v>0</v>
      </c>
      <c r="AN83" s="231">
        <f>Inputs!AN83</f>
        <v>0</v>
      </c>
      <c r="AO83" s="231">
        <f>Inputs!AO83</f>
        <v>0</v>
      </c>
      <c r="AP83" s="231">
        <f>Inputs!AP83</f>
        <v>0</v>
      </c>
      <c r="AQ83" s="231">
        <f>Inputs!AQ83</f>
        <v>0</v>
      </c>
      <c r="AR83" s="231">
        <f>Inputs!AR83</f>
        <v>0</v>
      </c>
      <c r="AS83" s="231">
        <f>Inputs!AS83</f>
        <v>0</v>
      </c>
      <c r="AT83" s="231">
        <f>Inputs!AT83</f>
        <v>0</v>
      </c>
      <c r="AU83" s="231">
        <f>Inputs!AU83</f>
        <v>0</v>
      </c>
      <c r="AV83" s="231">
        <f>Inputs!AV83</f>
        <v>0</v>
      </c>
      <c r="AW83" s="231">
        <f>Inputs!AW83</f>
        <v>0</v>
      </c>
      <c r="AX83" s="231">
        <f>Inputs!AX83</f>
        <v>0</v>
      </c>
      <c r="AY83" s="231">
        <f>Inputs!AY83</f>
        <v>0</v>
      </c>
      <c r="AZ83" s="231">
        <f>Inputs!AZ83</f>
        <v>0</v>
      </c>
      <c r="BA83" s="231">
        <f>Inputs!BA83</f>
        <v>0</v>
      </c>
      <c r="BB83" s="231">
        <f>Inputs!BB83</f>
        <v>0</v>
      </c>
      <c r="BC83" s="231">
        <f>Inputs!BC83</f>
        <v>0</v>
      </c>
      <c r="BD83" s="231">
        <f>Inputs!BD83</f>
        <v>0</v>
      </c>
      <c r="BE83" s="231">
        <f>Inputs!BE83</f>
        <v>0</v>
      </c>
      <c r="BF83" s="231">
        <f>Inputs!BF83</f>
        <v>0</v>
      </c>
      <c r="BG83" s="231">
        <f>Inputs!BG83</f>
        <v>0</v>
      </c>
      <c r="BH83" s="231">
        <f>Inputs!BH83</f>
        <v>0</v>
      </c>
      <c r="BI83" s="231">
        <f>Inputs!BI83</f>
        <v>0</v>
      </c>
      <c r="BJ83" s="231">
        <f>Inputs!BJ83</f>
        <v>0</v>
      </c>
      <c r="BK83" s="231">
        <f>Inputs!BK83</f>
        <v>0</v>
      </c>
      <c r="BL83" s="231">
        <f>Inputs!BL83</f>
        <v>0</v>
      </c>
      <c r="BM83" s="231">
        <f>Inputs!BM83</f>
        <v>0</v>
      </c>
      <c r="BN83" s="231">
        <f>Inputs!BN83</f>
        <v>0</v>
      </c>
      <c r="BO83" s="231">
        <f>Inputs!BO83</f>
        <v>0</v>
      </c>
      <c r="BP83" s="231">
        <f>Inputs!BP83</f>
        <v>0</v>
      </c>
      <c r="BQ83" s="231">
        <f>Inputs!BQ83</f>
        <v>0</v>
      </c>
      <c r="BR83" s="231">
        <f>Inputs!BR83</f>
        <v>0</v>
      </c>
      <c r="BS83" s="231">
        <f>Inputs!BS83</f>
        <v>0</v>
      </c>
      <c r="BT83" s="231">
        <f>Inputs!BT83</f>
        <v>0</v>
      </c>
      <c r="BU83" s="231">
        <f>Inputs!BU83</f>
        <v>0</v>
      </c>
      <c r="BV83" s="231">
        <f>Inputs!BV83</f>
        <v>0</v>
      </c>
      <c r="BW83" s="231">
        <f>Inputs!BW83</f>
        <v>0</v>
      </c>
      <c r="BX83" s="231">
        <f>Inputs!BX83</f>
        <v>0</v>
      </c>
      <c r="BY83" s="231">
        <f>Inputs!BY83</f>
        <v>0</v>
      </c>
      <c r="BZ83" s="231">
        <f>Inputs!BZ83</f>
        <v>0</v>
      </c>
      <c r="CA83" s="231">
        <f>Inputs!CA83</f>
        <v>0</v>
      </c>
      <c r="CB83" s="231">
        <f>Inputs!CB83</f>
        <v>0</v>
      </c>
      <c r="CC83" s="231">
        <f>Inputs!CC83</f>
        <v>0</v>
      </c>
      <c r="CD83" s="231">
        <f>Inputs!CD83</f>
        <v>0</v>
      </c>
      <c r="CE83" s="231">
        <f>Inputs!CE83</f>
        <v>0</v>
      </c>
      <c r="CF83" s="231">
        <f>Inputs!CF83</f>
        <v>0</v>
      </c>
      <c r="CG83" s="231">
        <f>Inputs!CG83</f>
        <v>0</v>
      </c>
      <c r="CH83" s="231">
        <f>Inputs!CH83</f>
        <v>0</v>
      </c>
      <c r="CI83" s="231">
        <f>Inputs!CI83</f>
        <v>0</v>
      </c>
      <c r="CJ83" s="231">
        <f>Inputs!CJ83</f>
        <v>0</v>
      </c>
      <c r="CK83" s="231">
        <f>Inputs!CK83</f>
        <v>0</v>
      </c>
      <c r="CL83" s="231">
        <f>Inputs!CL83</f>
        <v>0</v>
      </c>
      <c r="CM83" s="231">
        <f>Inputs!CM83</f>
        <v>0</v>
      </c>
      <c r="CN83" s="231">
        <f>Inputs!CN83</f>
        <v>0</v>
      </c>
      <c r="CO83" s="231">
        <f>Inputs!CO83</f>
        <v>0</v>
      </c>
      <c r="CP83" s="231">
        <f>Inputs!CP83</f>
        <v>0</v>
      </c>
      <c r="CQ83" s="231">
        <f>Inputs!CQ83</f>
        <v>0</v>
      </c>
      <c r="CR83" s="231">
        <f>Inputs!CR83</f>
        <v>0</v>
      </c>
      <c r="CS83" s="231">
        <f>Inputs!CS83</f>
        <v>0</v>
      </c>
      <c r="CT83" s="231">
        <f>Inputs!CT83</f>
        <v>0</v>
      </c>
      <c r="CU83" s="231">
        <f>Inputs!CU83</f>
        <v>0</v>
      </c>
      <c r="CV83" s="231">
        <f>Inputs!CV83</f>
        <v>0</v>
      </c>
      <c r="CW83" s="231">
        <f>Inputs!CW83</f>
        <v>0</v>
      </c>
      <c r="CX83" s="231">
        <f>Inputs!CX83</f>
        <v>0</v>
      </c>
      <c r="CY83" s="231">
        <f>Inputs!CY83</f>
        <v>0</v>
      </c>
      <c r="DA83" s="232">
        <f>IF(OR($C83="Non-Labour",$C83="Labour-related"),IF(Inputs!$GT83=$F$1,Inputs!DA83,$F83*N(H83)),$F83*N(H83)*avg_hrs)</f>
        <v>13194.894201364381</v>
      </c>
      <c r="DB83" s="232">
        <f>IF(OR($C83="Non-Labour",$C83="Labour-related"),IF(Inputs!$GT83=$F$1,Inputs!DB83,$F83*N(I83)),$F83*N(I83)*avg_hrs)</f>
        <v>13194.894201364381</v>
      </c>
      <c r="DC83" s="232">
        <f>IF(OR($C83="Non-Labour",$C83="Labour-related"),IF(Inputs!$GT83=$F$1,Inputs!DC83,$F83*N(J83)),$F83*N(J83)*avg_hrs)</f>
        <v>13194.894201364381</v>
      </c>
      <c r="DD83" s="232">
        <f>IF(OR($C83="Non-Labour",$C83="Labour-related"),IF(Inputs!$GT83=$F$1,Inputs!DD83,$F83*N(K83)),$F83*N(K83)*avg_hrs)</f>
        <v>13194.894201364381</v>
      </c>
      <c r="DE83" s="232">
        <f>IF(OR($C83="Non-Labour",$C83="Labour-related"),IF(Inputs!$GT83=$F$1,Inputs!DE83,$F83*N(L83)),$F83*N(L83)*avg_hrs)</f>
        <v>13194.894201364381</v>
      </c>
      <c r="DF83" s="232">
        <f>IF(OR($C83="Non-Labour",$C83="Labour-related"),IF(Inputs!$GT83=$F$1,Inputs!DF83,$F83*N(M83)),$F83*N(M83)*avg_hrs)</f>
        <v>13194.894201364381</v>
      </c>
      <c r="DG83" s="232">
        <f>IF(OR($C83="Non-Labour",$C83="Labour-related"),IF(Inputs!$GT83=$F$1,Inputs!DG83,$F83*N(N83)),$F83*N(N83)*avg_hrs)</f>
        <v>13194.894201364381</v>
      </c>
      <c r="DH83" s="232">
        <f>IF(OR($C83="Non-Labour",$C83="Labour-related"),IF(Inputs!$GT83=$F$1,Inputs!DH83,$F83*N(O83)),$F83*N(O83)*avg_hrs)</f>
        <v>13194.894201364381</v>
      </c>
      <c r="DI83" s="232">
        <f>IF(OR($C83="Non-Labour",$C83="Labour-related"),IF(Inputs!$GT83=$F$1,Inputs!DI83,$F83*N(P83)),$F83*N(P83)*avg_hrs)</f>
        <v>13194.894201364381</v>
      </c>
      <c r="DJ83" s="232">
        <f>IF(OR($C83="Non-Labour",$C83="Labour-related"),IF(Inputs!$GT83=$F$1,Inputs!DJ83,$F83*N(Q83)),$F83*N(Q83)*avg_hrs)</f>
        <v>13194.894201364381</v>
      </c>
      <c r="DK83" s="232">
        <f>IF(OR($C83="Non-Labour",$C83="Labour-related"),IF(Inputs!$GT83=$F$1,Inputs!DK83,$F83*N(R83)),$F83*N(R83)*avg_hrs)</f>
        <v>13194.894201364381</v>
      </c>
      <c r="DL83" s="232">
        <f>IF(OR($C83="Non-Labour",$C83="Labour-related"),IF(Inputs!$GT83=$F$1,Inputs!DL83,$F83*N(S83)),$F83*N(S83)*avg_hrs)</f>
        <v>13194.894201364381</v>
      </c>
      <c r="DM83" s="232">
        <f>IF(OR($C83="Non-Labour",$C83="Labour-related"),IF(Inputs!$GT83=$F$1,Inputs!DM83,$F83*N(T83)),$F83*N(T83)*avg_hrs)</f>
        <v>0</v>
      </c>
      <c r="DN83" s="232">
        <f>IF(OR($C83="Non-Labour",$C83="Labour-related"),IF(Inputs!$GT83=$F$1,Inputs!DN83,$F83*N(U83)),$F83*N(U83)*avg_hrs)</f>
        <v>0</v>
      </c>
      <c r="DO83" s="232">
        <f>IF(OR($C83="Non-Labour",$C83="Labour-related"),IF(Inputs!$GT83=$F$1,Inputs!DO83,$F83*N(V83)),$F83*N(V83)*avg_hrs)</f>
        <v>0</v>
      </c>
      <c r="DP83" s="232">
        <f>IF(OR($C83="Non-Labour",$C83="Labour-related"),IF(Inputs!$GT83=$F$1,Inputs!DP83,$F83*N(W83)),$F83*N(W83)*avg_hrs)</f>
        <v>0</v>
      </c>
      <c r="DQ83" s="232">
        <f>IF(OR($C83="Non-Labour",$C83="Labour-related"),IF(Inputs!$GT83=$F$1,Inputs!DQ83,$F83*N(X83)),$F83*N(X83)*avg_hrs)</f>
        <v>0</v>
      </c>
      <c r="DR83" s="232">
        <f>IF(OR($C83="Non-Labour",$C83="Labour-related"),IF(Inputs!$GT83=$F$1,Inputs!DR83,$F83*N(Y83)),$F83*N(Y83)*avg_hrs)</f>
        <v>0</v>
      </c>
      <c r="DS83" s="232">
        <f>IF(OR($C83="Non-Labour",$C83="Labour-related"),IF(Inputs!$GT83=$F$1,Inputs!DS83,$F83*N(Z83)),$F83*N(Z83)*avg_hrs)</f>
        <v>0</v>
      </c>
      <c r="DT83" s="232">
        <f>IF(OR($C83="Non-Labour",$C83="Labour-related"),IF(Inputs!$GT83=$F$1,Inputs!DT83,$F83*N(AA83)),$F83*N(AA83)*avg_hrs)</f>
        <v>0</v>
      </c>
      <c r="DU83" s="232">
        <f>IF(OR($C83="Non-Labour",$C83="Labour-related"),IF(Inputs!$GT83=$F$1,Inputs!DU83,$F83*N(AB83)),$F83*N(AB83)*avg_hrs)</f>
        <v>0</v>
      </c>
      <c r="DV83" s="232">
        <f>IF(OR($C83="Non-Labour",$C83="Labour-related"),IF(Inputs!$GT83=$F$1,Inputs!DV83,$F83*N(AC83)),$F83*N(AC83)*avg_hrs)</f>
        <v>0</v>
      </c>
      <c r="DW83" s="232">
        <f>IF(OR($C83="Non-Labour",$C83="Labour-related"),IF(Inputs!$GT83=$F$1,Inputs!DW83,$F83*N(AD83)),$F83*N(AD83)*avg_hrs)</f>
        <v>0</v>
      </c>
      <c r="DX83" s="232">
        <f>IF(OR($C83="Non-Labour",$C83="Labour-related"),IF(Inputs!$GT83=$F$1,Inputs!DX83,$F83*N(AE83)),$F83*N(AE83)*avg_hrs)</f>
        <v>0</v>
      </c>
      <c r="DY83" s="232">
        <f>IF(OR($C83="Non-Labour",$C83="Labour-related"),IF(Inputs!$GT83=$F$1,Inputs!DY83,$F83*N(AF83)),$F83*N(AF83)*avg_hrs)</f>
        <v>0</v>
      </c>
      <c r="DZ83" s="232">
        <f>IF(OR($C83="Non-Labour",$C83="Labour-related"),IF(Inputs!$GT83=$F$1,Inputs!DZ83,$F83*N(AG83)),$F83*N(AG83)*avg_hrs)</f>
        <v>0</v>
      </c>
      <c r="EA83" s="232">
        <f>IF(OR($C83="Non-Labour",$C83="Labour-related"),IF(Inputs!$GT83=$F$1,Inputs!EA83,$F83*N(AH83)),$F83*N(AH83)*avg_hrs)</f>
        <v>0</v>
      </c>
      <c r="EB83" s="232">
        <f>IF(OR($C83="Non-Labour",$C83="Labour-related"),IF(Inputs!$GT83=$F$1,Inputs!EB83,$F83*N(AI83)),$F83*N(AI83)*avg_hrs)</f>
        <v>0</v>
      </c>
      <c r="EC83" s="232">
        <f>IF(OR($C83="Non-Labour",$C83="Labour-related"),IF(Inputs!$GT83=$F$1,Inputs!EC83,$F83*N(AJ83)),$F83*N(AJ83)*avg_hrs)</f>
        <v>0</v>
      </c>
      <c r="ED83" s="232">
        <f>IF(OR($C83="Non-Labour",$C83="Labour-related"),IF(Inputs!$GT83=$F$1,Inputs!ED83,$F83*N(AK83)),$F83*N(AK83)*avg_hrs)</f>
        <v>0</v>
      </c>
      <c r="EE83" s="232">
        <f>IF(OR($C83="Non-Labour",$C83="Labour-related"),IF(Inputs!$GT83=$F$1,Inputs!EE83,$F83*N(AL83)),$F83*N(AL83)*avg_hrs)</f>
        <v>0</v>
      </c>
      <c r="EF83" s="232">
        <f>IF(OR($C83="Non-Labour",$C83="Labour-related"),IF(Inputs!$GT83=$F$1,Inputs!EF83,$F83*N(AM83)),$F83*N(AM83)*avg_hrs)</f>
        <v>0</v>
      </c>
      <c r="EG83" s="232">
        <f>IF(OR($C83="Non-Labour",$C83="Labour-related"),IF(Inputs!$GT83=$F$1,Inputs!EG83,$F83*N(AN83)),$F83*N(AN83)*avg_hrs)</f>
        <v>0</v>
      </c>
      <c r="EH83" s="232">
        <f>IF(OR($C83="Non-Labour",$C83="Labour-related"),IF(Inputs!$GT83=$F$1,Inputs!EH83,$F83*N(AO83)),$F83*N(AO83)*avg_hrs)</f>
        <v>0</v>
      </c>
      <c r="EI83" s="232">
        <f>IF(OR($C83="Non-Labour",$C83="Labour-related"),IF(Inputs!$GT83=$F$1,Inputs!EI83,$F83*N(AP83)),$F83*N(AP83)*avg_hrs)</f>
        <v>0</v>
      </c>
      <c r="EJ83" s="232">
        <f>IF(OR($C83="Non-Labour",$C83="Labour-related"),IF(Inputs!$GT83=$F$1,Inputs!EJ83,$F83*N(AQ83)),$F83*N(AQ83)*avg_hrs)</f>
        <v>0</v>
      </c>
      <c r="EK83" s="232">
        <f>IF(OR($C83="Non-Labour",$C83="Labour-related"),IF(Inputs!$GT83=$F$1,Inputs!EK83,$F83*N(AR83)),$F83*N(AR83)*avg_hrs)</f>
        <v>0</v>
      </c>
      <c r="EL83" s="232">
        <f>IF(OR($C83="Non-Labour",$C83="Labour-related"),IF(Inputs!$GT83=$F$1,Inputs!EL83,$F83*N(AS83)),$F83*N(AS83)*avg_hrs)</f>
        <v>0</v>
      </c>
      <c r="EM83" s="232">
        <f>IF(OR($C83="Non-Labour",$C83="Labour-related"),IF(Inputs!$GT83=$F$1,Inputs!EM83,$F83*N(AT83)),$F83*N(AT83)*avg_hrs)</f>
        <v>0</v>
      </c>
      <c r="EN83" s="232">
        <f>IF(OR($C83="Non-Labour",$C83="Labour-related"),IF(Inputs!$GT83=$F$1,Inputs!EN83,$F83*N(AU83)),$F83*N(AU83)*avg_hrs)</f>
        <v>0</v>
      </c>
      <c r="EO83" s="232">
        <f>IF(OR($C83="Non-Labour",$C83="Labour-related"),IF(Inputs!$GT83=$F$1,Inputs!EO83,$F83*N(AV83)),$F83*N(AV83)*avg_hrs)</f>
        <v>0</v>
      </c>
      <c r="EP83" s="232">
        <f>IF(OR($C83="Non-Labour",$C83="Labour-related"),IF(Inputs!$GT83=$F$1,Inputs!EP83,$F83*N(AW83)),$F83*N(AW83)*avg_hrs)</f>
        <v>0</v>
      </c>
      <c r="EQ83" s="232">
        <f>IF(OR($C83="Non-Labour",$C83="Labour-related"),IF(Inputs!$GT83=$F$1,Inputs!EQ83,$F83*N(AX83)),$F83*N(AX83)*avg_hrs)</f>
        <v>0</v>
      </c>
      <c r="ER83" s="232">
        <f>IF(OR($C83="Non-Labour",$C83="Labour-related"),IF(Inputs!$GT83=$F$1,Inputs!ER83,$F83*N(AY83)),$F83*N(AY83)*avg_hrs)</f>
        <v>0</v>
      </c>
      <c r="ES83" s="232">
        <f>IF(OR($C83="Non-Labour",$C83="Labour-related"),IF(Inputs!$GT83=$F$1,Inputs!ES83,$F83*N(AZ83)),$F83*N(AZ83)*avg_hrs)</f>
        <v>0</v>
      </c>
      <c r="ET83" s="232">
        <f>IF(OR($C83="Non-Labour",$C83="Labour-related"),IF(Inputs!$GT83=$F$1,Inputs!ET83,$F83*N(BA83)),$F83*N(BA83)*avg_hrs)</f>
        <v>0</v>
      </c>
      <c r="EU83" s="232">
        <f>IF(OR($C83="Non-Labour",$C83="Labour-related"),IF(Inputs!$GT83=$F$1,Inputs!EU83,$F83*N(BB83)),$F83*N(BB83)*avg_hrs)</f>
        <v>0</v>
      </c>
      <c r="EV83" s="232">
        <f>IF(OR($C83="Non-Labour",$C83="Labour-related"),IF(Inputs!$GT83=$F$1,Inputs!EV83,$F83*N(BC83)),$F83*N(BC83)*avg_hrs)</f>
        <v>0</v>
      </c>
      <c r="EW83" s="232">
        <f>IF(OR($C83="Non-Labour",$C83="Labour-related"),IF(Inputs!$GT83=$F$1,Inputs!EW83,$F83*N(BD83)),$F83*N(BD83)*avg_hrs)</f>
        <v>0</v>
      </c>
      <c r="EX83" s="232">
        <f>IF(OR($C83="Non-Labour",$C83="Labour-related"),IF(Inputs!$GT83=$F$1,Inputs!EX83,$F83*N(BE83)),$F83*N(BE83)*avg_hrs)</f>
        <v>0</v>
      </c>
      <c r="EY83" s="232">
        <f>IF(OR($C83="Non-Labour",$C83="Labour-related"),IF(Inputs!$GT83=$F$1,Inputs!EY83,$F83*N(BF83)),$F83*N(BF83)*avg_hrs)</f>
        <v>0</v>
      </c>
      <c r="EZ83" s="232">
        <f>IF(OR($C83="Non-Labour",$C83="Labour-related"),IF(Inputs!$GT83=$F$1,Inputs!EZ83,$F83*N(BG83)),$F83*N(BG83)*avg_hrs)</f>
        <v>0</v>
      </c>
      <c r="FA83" s="232">
        <f>IF(OR($C83="Non-Labour",$C83="Labour-related"),IF(Inputs!$GT83=$F$1,Inputs!FA83,$F83*N(BH83)),$F83*N(BH83)*avg_hrs)</f>
        <v>0</v>
      </c>
      <c r="FB83" s="232">
        <f>IF(OR($C83="Non-Labour",$C83="Labour-related"),IF(Inputs!$GT83=$F$1,Inputs!FB83,$F83*N(BI83)),$F83*N(BI83)*avg_hrs)</f>
        <v>0</v>
      </c>
      <c r="FC83" s="232">
        <f>IF(OR($C83="Non-Labour",$C83="Labour-related"),IF(Inputs!$GT83=$F$1,Inputs!FC83,$F83*N(BJ83)),$F83*N(BJ83)*avg_hrs)</f>
        <v>0</v>
      </c>
      <c r="FD83" s="232">
        <f>IF(OR($C83="Non-Labour",$C83="Labour-related"),IF(Inputs!$GT83=$F$1,Inputs!FD83,$F83*N(BK83)),$F83*N(BK83)*avg_hrs)</f>
        <v>0</v>
      </c>
      <c r="FE83" s="232">
        <f>IF(OR($C83="Non-Labour",$C83="Labour-related"),IF(Inputs!$GT83=$F$1,Inputs!FE83,$F83*N(BL83)),$F83*N(BL83)*avg_hrs)</f>
        <v>0</v>
      </c>
      <c r="FF83" s="232">
        <f>IF(OR($C83="Non-Labour",$C83="Labour-related"),IF(Inputs!$GT83=$F$1,Inputs!FF83,$F83*N(BM83)),$F83*N(BM83)*avg_hrs)</f>
        <v>0</v>
      </c>
      <c r="FG83" s="232">
        <f>IF(OR($C83="Non-Labour",$C83="Labour-related"),IF(Inputs!$GT83=$F$1,Inputs!FG83,$F83*N(BN83)),$F83*N(BN83)*avg_hrs)</f>
        <v>0</v>
      </c>
      <c r="FH83" s="232">
        <f>IF(OR($C83="Non-Labour",$C83="Labour-related"),IF(Inputs!$GT83=$F$1,Inputs!FH83,$F83*N(BO83)),$F83*N(BO83)*avg_hrs)</f>
        <v>0</v>
      </c>
      <c r="FI83" s="232">
        <f>IF(OR($C83="Non-Labour",$C83="Labour-related"),IF(Inputs!$GT83=$F$1,Inputs!FI83,$F83*N(BP83)),$F83*N(BP83)*avg_hrs)</f>
        <v>0</v>
      </c>
      <c r="FJ83" s="232">
        <f>IF(OR($C83="Non-Labour",$C83="Labour-related"),IF(Inputs!$GT83=$F$1,Inputs!FJ83,$F83*N(BQ83)),$F83*N(BQ83)*avg_hrs)</f>
        <v>0</v>
      </c>
      <c r="FK83" s="232">
        <f>IF(OR($C83="Non-Labour",$C83="Labour-related"),IF(Inputs!$GT83=$F$1,Inputs!FK83,$F83*N(BR83)),$F83*N(BR83)*avg_hrs)</f>
        <v>0</v>
      </c>
      <c r="FL83" s="232">
        <f>IF(OR($C83="Non-Labour",$C83="Labour-related"),IF(Inputs!$GT83=$F$1,Inputs!FL83,$F83*N(BS83)),$F83*N(BS83)*avg_hrs)</f>
        <v>0</v>
      </c>
      <c r="FM83" s="232">
        <f>IF(OR($C83="Non-Labour",$C83="Labour-related"),IF(Inputs!$GT83=$F$1,Inputs!FM83,$F83*N(BT83)),$F83*N(BT83)*avg_hrs)</f>
        <v>0</v>
      </c>
      <c r="FN83" s="232">
        <f>IF(OR($C83="Non-Labour",$C83="Labour-related"),IF(Inputs!$GT83=$F$1,Inputs!FN83,$F83*N(BU83)),$F83*N(BU83)*avg_hrs)</f>
        <v>0</v>
      </c>
      <c r="FO83" s="232">
        <f>IF(OR($C83="Non-Labour",$C83="Labour-related"),IF(Inputs!$GT83=$F$1,Inputs!FO83,$F83*N(BV83)),$F83*N(BV83)*avg_hrs)</f>
        <v>0</v>
      </c>
      <c r="FP83" s="232">
        <f>IF(OR($C83="Non-Labour",$C83="Labour-related"),IF(Inputs!$GT83=$F$1,Inputs!FP83,$F83*N(BW83)),$F83*N(BW83)*avg_hrs)</f>
        <v>0</v>
      </c>
      <c r="FQ83" s="232">
        <f>IF(OR($C83="Non-Labour",$C83="Labour-related"),IF(Inputs!$GT83=$F$1,Inputs!FQ83,$F83*N(BX83)),$F83*N(BX83)*avg_hrs)</f>
        <v>0</v>
      </c>
      <c r="FR83" s="232">
        <f>IF(OR($C83="Non-Labour",$C83="Labour-related"),IF(Inputs!$GT83=$F$1,Inputs!FR83,$F83*N(BY83)),$F83*N(BY83)*avg_hrs)</f>
        <v>0</v>
      </c>
      <c r="FS83" s="232">
        <f>IF(OR($C83="Non-Labour",$C83="Labour-related"),IF(Inputs!$GT83=$F$1,Inputs!FS83,$F83*N(BZ83)),$F83*N(BZ83)*avg_hrs)</f>
        <v>0</v>
      </c>
      <c r="FT83" s="232">
        <f>IF(OR($C83="Non-Labour",$C83="Labour-related"),IF(Inputs!$GT83=$F$1,Inputs!FT83,$F83*N(CA83)),$F83*N(CA83)*avg_hrs)</f>
        <v>0</v>
      </c>
      <c r="FU83" s="232">
        <f>IF(OR($C83="Non-Labour",$C83="Labour-related"),IF(Inputs!$GT83=$F$1,Inputs!FU83,$F83*N(CB83)),$F83*N(CB83)*avg_hrs)</f>
        <v>0</v>
      </c>
      <c r="FV83" s="232">
        <f>IF(OR($C83="Non-Labour",$C83="Labour-related"),IF(Inputs!$GT83=$F$1,Inputs!FV83,$F83*N(CC83)),$F83*N(CC83)*avg_hrs)</f>
        <v>0</v>
      </c>
      <c r="FW83" s="232">
        <f>IF(OR($C83="Non-Labour",$C83="Labour-related"),IF(Inputs!$GT83=$F$1,Inputs!FW83,$F83*N(CD83)),$F83*N(CD83)*avg_hrs)</f>
        <v>0</v>
      </c>
      <c r="FX83" s="232">
        <f>IF(OR($C83="Non-Labour",$C83="Labour-related"),IF(Inputs!$GT83=$F$1,Inputs!FX83,$F83*N(CE83)),$F83*N(CE83)*avg_hrs)</f>
        <v>0</v>
      </c>
      <c r="FY83" s="232">
        <f>IF(OR($C83="Non-Labour",$C83="Labour-related"),IF(Inputs!$GT83=$F$1,Inputs!FY83,$F83*N(CF83)),$F83*N(CF83)*avg_hrs)</f>
        <v>0</v>
      </c>
      <c r="FZ83" s="232">
        <f>IF(OR($C83="Non-Labour",$C83="Labour-related"),IF(Inputs!$GT83=$F$1,Inputs!FZ83,$F83*N(CG83)),$F83*N(CG83)*avg_hrs)</f>
        <v>0</v>
      </c>
      <c r="GA83" s="232">
        <f>IF(OR($C83="Non-Labour",$C83="Labour-related"),IF(Inputs!$GT83=$F$1,Inputs!GA83,$F83*N(CH83)),$F83*N(CH83)*avg_hrs)</f>
        <v>0</v>
      </c>
      <c r="GB83" s="232">
        <f>IF(OR($C83="Non-Labour",$C83="Labour-related"),IF(Inputs!$GT83=$F$1,Inputs!GB83,$F83*N(CI83)),$F83*N(CI83)*avg_hrs)</f>
        <v>0</v>
      </c>
      <c r="GC83" s="232">
        <f>IF(OR($C83="Non-Labour",$C83="Labour-related"),IF(Inputs!$GT83=$F$1,Inputs!GC83,$F83*N(CJ83)),$F83*N(CJ83)*avg_hrs)</f>
        <v>0</v>
      </c>
      <c r="GD83" s="232">
        <f>IF(OR($C83="Non-Labour",$C83="Labour-related"),IF(Inputs!$GT83=$F$1,Inputs!GD83,$F83*N(CK83)),$F83*N(CK83)*avg_hrs)</f>
        <v>0</v>
      </c>
      <c r="GE83" s="232">
        <f>IF(OR($C83="Non-Labour",$C83="Labour-related"),IF(Inputs!$GT83=$F$1,Inputs!GE83,$F83*N(CL83)),$F83*N(CL83)*avg_hrs)</f>
        <v>0</v>
      </c>
      <c r="GF83" s="232">
        <f>IF(OR($C83="Non-Labour",$C83="Labour-related"),IF(Inputs!$GT83=$F$1,Inputs!GF83,$F83*N(CM83)),$F83*N(CM83)*avg_hrs)</f>
        <v>0</v>
      </c>
      <c r="GG83" s="232">
        <f>IF(OR($C83="Non-Labour",$C83="Labour-related"),IF(Inputs!$GT83=$F$1,Inputs!GG83,$F83*N(CN83)),$F83*N(CN83)*avg_hrs)</f>
        <v>0</v>
      </c>
      <c r="GH83" s="232">
        <f>IF(OR($C83="Non-Labour",$C83="Labour-related"),IF(Inputs!$GT83=$F$1,Inputs!GH83,$F83*N(CO83)),$F83*N(CO83)*avg_hrs)</f>
        <v>0</v>
      </c>
      <c r="GI83" s="232">
        <f>IF(OR($C83="Non-Labour",$C83="Labour-related"),IF(Inputs!$GT83=$F$1,Inputs!GI83,$F83*N(CP83)),$F83*N(CP83)*avg_hrs)</f>
        <v>0</v>
      </c>
      <c r="GJ83" s="232">
        <f>IF(OR($C83="Non-Labour",$C83="Labour-related"),IF(Inputs!$GT83=$F$1,Inputs!GJ83,$F83*N(CQ83)),$F83*N(CQ83)*avg_hrs)</f>
        <v>0</v>
      </c>
      <c r="GK83" s="232">
        <f>IF(OR($C83="Non-Labour",$C83="Labour-related"),IF(Inputs!$GT83=$F$1,Inputs!GK83,$F83*N(CR83)),$F83*N(CR83)*avg_hrs)</f>
        <v>0</v>
      </c>
      <c r="GL83" s="232">
        <f>IF(OR($C83="Non-Labour",$C83="Labour-related"),IF(Inputs!$GT83=$F$1,Inputs!GL83,$F83*N(CS83)),$F83*N(CS83)*avg_hrs)</f>
        <v>0</v>
      </c>
      <c r="GM83" s="232">
        <f>IF(OR($C83="Non-Labour",$C83="Labour-related"),IF(Inputs!$GT83=$F$1,Inputs!GM83,$F83*N(CT83)),$F83*N(CT83)*avg_hrs)</f>
        <v>0</v>
      </c>
      <c r="GN83" s="232">
        <f>IF(OR($C83="Non-Labour",$C83="Labour-related"),IF(Inputs!$GT83=$F$1,Inputs!GN83,$F83*N(CU83)),$F83*N(CU83)*avg_hrs)</f>
        <v>0</v>
      </c>
      <c r="GO83" s="232">
        <f>IF(OR($C83="Non-Labour",$C83="Labour-related"),IF(Inputs!$GT83=$F$1,Inputs!GO83,$F83*N(CV83)),$F83*N(CV83)*avg_hrs)</f>
        <v>0</v>
      </c>
      <c r="GP83" s="232">
        <f>IF(OR($C83="Non-Labour",$C83="Labour-related"),IF(Inputs!$GT83=$F$1,Inputs!GP83,$F83*N(CW83)),$F83*N(CW83)*avg_hrs)</f>
        <v>0</v>
      </c>
      <c r="GQ83" s="232">
        <f>IF(OR($C83="Non-Labour",$C83="Labour-related"),IF(Inputs!$GT83=$F$1,Inputs!GQ83,$F83*N(CX83)),$F83*N(CX83)*avg_hrs)</f>
        <v>0</v>
      </c>
      <c r="GR83" s="232">
        <f>IF(OR($C83="Non-Labour",$C83="Labour-related"),IF(Inputs!$GT83=$F$1,Inputs!GR83,$F83*N(CY83)),$F83*N(CY83)*avg_hrs)</f>
        <v>0</v>
      </c>
      <c r="GT83" s="120" t="s">
        <v>207</v>
      </c>
      <c r="GU83" s="272"/>
      <c r="GV83" s="272"/>
      <c r="GW83" s="272"/>
      <c r="GX83" s="232">
        <f t="shared" si="12"/>
        <v>158338.73041637253</v>
      </c>
      <c r="GY83" s="232">
        <f t="shared" si="12"/>
        <v>0</v>
      </c>
      <c r="GZ83" s="232">
        <f t="shared" si="12"/>
        <v>0</v>
      </c>
      <c r="HA83" s="232">
        <f t="shared" si="11"/>
        <v>0</v>
      </c>
      <c r="HB83" s="232">
        <f t="shared" si="13"/>
        <v>0</v>
      </c>
      <c r="HC83" s="232">
        <f t="shared" si="13"/>
        <v>0</v>
      </c>
      <c r="HD83" s="232">
        <f t="shared" si="13"/>
        <v>0</v>
      </c>
      <c r="HE83" s="232">
        <f t="shared" si="13"/>
        <v>0</v>
      </c>
      <c r="HF83" s="232">
        <f t="shared" si="15"/>
        <v>158338.73041637253</v>
      </c>
    </row>
    <row r="84" spans="1:214" x14ac:dyDescent="0.2">
      <c r="A84" s="120">
        <f>Inputs!A84</f>
        <v>0</v>
      </c>
      <c r="B84" s="120">
        <f>Inputs!B84</f>
        <v>0</v>
      </c>
      <c r="C84" s="120">
        <f>Inputs!C84</f>
        <v>0</v>
      </c>
      <c r="D84" s="120">
        <f>Inputs!D84</f>
        <v>0</v>
      </c>
      <c r="E84" s="120">
        <f>Inputs!E84</f>
        <v>0</v>
      </c>
      <c r="F84" s="259">
        <f>IF(Inputs!$GT84=$F$1,Inputs!F84,
CHOOSE(MATCH(Inputs!$GT84,'Key assumptions'!$E$117:$E$119,0),'Key assumptions'!$H$117,'Key assumptions'!$H$118,'Key assumptions'!$H$119)*Inputs!F84)</f>
        <v>0</v>
      </c>
      <c r="G84" s="259">
        <f>IF(Inputs!$GT84=$F$1,Inputs!G84,
CHOOSE(MATCH(Inputs!$GT84,'Key assumptions'!$E$117:$E$119,0),'Key assumptions'!$H$117,'Key assumptions'!$H$118,'Key assumptions'!$H$119)*Inputs!G84)</f>
        <v>0</v>
      </c>
      <c r="H84" s="259">
        <f>Inputs!H84</f>
        <v>0</v>
      </c>
      <c r="I84" s="259">
        <f>Inputs!I84</f>
        <v>0</v>
      </c>
      <c r="J84" s="259">
        <f>Inputs!J84</f>
        <v>0</v>
      </c>
      <c r="K84" s="259">
        <f>Inputs!K84</f>
        <v>0</v>
      </c>
      <c r="L84" s="259">
        <f>Inputs!L84</f>
        <v>0</v>
      </c>
      <c r="M84" s="259">
        <f>Inputs!M84</f>
        <v>0</v>
      </c>
      <c r="N84" s="259">
        <f>Inputs!N84</f>
        <v>0</v>
      </c>
      <c r="O84" s="259">
        <f>Inputs!O84</f>
        <v>0</v>
      </c>
      <c r="P84" s="259">
        <f>Inputs!P84</f>
        <v>0</v>
      </c>
      <c r="Q84" s="259">
        <f>Inputs!Q84</f>
        <v>0</v>
      </c>
      <c r="R84" s="259">
        <f>Inputs!R84</f>
        <v>0</v>
      </c>
      <c r="S84" s="259">
        <f>Inputs!S84</f>
        <v>0</v>
      </c>
      <c r="T84" s="259">
        <f>Inputs!T84</f>
        <v>0</v>
      </c>
      <c r="U84" s="259">
        <f>Inputs!U84</f>
        <v>0</v>
      </c>
      <c r="V84" s="259">
        <f>Inputs!V84</f>
        <v>0</v>
      </c>
      <c r="W84" s="259">
        <f>Inputs!W84</f>
        <v>0</v>
      </c>
      <c r="X84" s="259">
        <f>Inputs!X84</f>
        <v>0</v>
      </c>
      <c r="Y84" s="259">
        <f>Inputs!Y84</f>
        <v>0</v>
      </c>
      <c r="Z84" s="259">
        <f>Inputs!Z84</f>
        <v>0</v>
      </c>
      <c r="AA84" s="259">
        <f>Inputs!AA84</f>
        <v>0</v>
      </c>
      <c r="AB84" s="259">
        <f>Inputs!AB84</f>
        <v>0</v>
      </c>
      <c r="AC84" s="259">
        <f>Inputs!AC84</f>
        <v>0</v>
      </c>
      <c r="AD84" s="259">
        <f>Inputs!AD84</f>
        <v>0</v>
      </c>
      <c r="AE84" s="259">
        <f>Inputs!AE84</f>
        <v>0</v>
      </c>
      <c r="AF84" s="259">
        <f>Inputs!AF84</f>
        <v>0</v>
      </c>
      <c r="AG84" s="259">
        <f>Inputs!AG84</f>
        <v>0</v>
      </c>
      <c r="AH84" s="259">
        <f>Inputs!AH84</f>
        <v>0</v>
      </c>
      <c r="AI84" s="259">
        <f>Inputs!AI84</f>
        <v>0</v>
      </c>
      <c r="AJ84" s="259">
        <f>Inputs!AJ84</f>
        <v>0</v>
      </c>
      <c r="AK84" s="259">
        <f>Inputs!AK84</f>
        <v>0</v>
      </c>
      <c r="AL84" s="259">
        <f>Inputs!AL84</f>
        <v>0</v>
      </c>
      <c r="AM84" s="259">
        <f>Inputs!AM84</f>
        <v>0</v>
      </c>
      <c r="AN84" s="259">
        <f>Inputs!AN84</f>
        <v>0</v>
      </c>
      <c r="AO84" s="259">
        <f>Inputs!AO84</f>
        <v>0</v>
      </c>
      <c r="AP84" s="259">
        <f>Inputs!AP84</f>
        <v>0</v>
      </c>
      <c r="AQ84" s="259">
        <f>Inputs!AQ84</f>
        <v>0</v>
      </c>
      <c r="AR84" s="259">
        <f>Inputs!AR84</f>
        <v>0</v>
      </c>
      <c r="AS84" s="259">
        <f>Inputs!AS84</f>
        <v>0</v>
      </c>
      <c r="AT84" s="259">
        <f>Inputs!AT84</f>
        <v>0</v>
      </c>
      <c r="AU84" s="259">
        <f>Inputs!AU84</f>
        <v>0</v>
      </c>
      <c r="AV84" s="259">
        <f>Inputs!AV84</f>
        <v>0</v>
      </c>
      <c r="AW84" s="259">
        <f>Inputs!AW84</f>
        <v>0</v>
      </c>
      <c r="AX84" s="259">
        <f>Inputs!AX84</f>
        <v>0</v>
      </c>
      <c r="AY84" s="259">
        <f>Inputs!AY84</f>
        <v>0</v>
      </c>
      <c r="AZ84" s="259">
        <f>Inputs!AZ84</f>
        <v>0</v>
      </c>
      <c r="BA84" s="259">
        <f>Inputs!BA84</f>
        <v>0</v>
      </c>
      <c r="BB84" s="259">
        <f>Inputs!BB84</f>
        <v>0</v>
      </c>
      <c r="BC84" s="259">
        <f>Inputs!BC84</f>
        <v>0</v>
      </c>
      <c r="BD84" s="259">
        <f>Inputs!BD84</f>
        <v>0</v>
      </c>
      <c r="BE84" s="259">
        <f>Inputs!BE84</f>
        <v>0</v>
      </c>
      <c r="BF84" s="259">
        <f>Inputs!BF84</f>
        <v>0</v>
      </c>
      <c r="BG84" s="259">
        <f>Inputs!BG84</f>
        <v>0</v>
      </c>
      <c r="BH84" s="259">
        <f>Inputs!BH84</f>
        <v>0</v>
      </c>
      <c r="BI84" s="259">
        <f>Inputs!BI84</f>
        <v>0</v>
      </c>
      <c r="BJ84" s="259">
        <f>Inputs!BJ84</f>
        <v>0</v>
      </c>
      <c r="BK84" s="259">
        <f>Inputs!BK84</f>
        <v>0</v>
      </c>
      <c r="BL84" s="259">
        <f>Inputs!BL84</f>
        <v>0</v>
      </c>
      <c r="BM84" s="259">
        <f>Inputs!BM84</f>
        <v>0</v>
      </c>
      <c r="BN84" s="259">
        <f>Inputs!BN84</f>
        <v>0</v>
      </c>
      <c r="BO84" s="259">
        <f>Inputs!BO84</f>
        <v>0</v>
      </c>
      <c r="BP84" s="259">
        <f>Inputs!BP84</f>
        <v>0</v>
      </c>
      <c r="BQ84" s="259">
        <f>Inputs!BQ84</f>
        <v>0</v>
      </c>
      <c r="BR84" s="259">
        <f>Inputs!BR84</f>
        <v>0</v>
      </c>
      <c r="BS84" s="259">
        <f>Inputs!BS84</f>
        <v>0</v>
      </c>
      <c r="BT84" s="259">
        <f>Inputs!BT84</f>
        <v>0</v>
      </c>
      <c r="BU84" s="259">
        <f>Inputs!BU84</f>
        <v>0</v>
      </c>
      <c r="BV84" s="259">
        <f>Inputs!BV84</f>
        <v>0</v>
      </c>
      <c r="BW84" s="259">
        <f>Inputs!BW84</f>
        <v>0</v>
      </c>
      <c r="BX84" s="259">
        <f>Inputs!BX84</f>
        <v>0</v>
      </c>
      <c r="BY84" s="259">
        <f>Inputs!BY84</f>
        <v>0</v>
      </c>
      <c r="BZ84" s="259">
        <f>Inputs!BZ84</f>
        <v>0</v>
      </c>
      <c r="CA84" s="259">
        <f>Inputs!CA84</f>
        <v>0</v>
      </c>
      <c r="CB84" s="259">
        <f>Inputs!CB84</f>
        <v>0</v>
      </c>
      <c r="CC84" s="259">
        <f>Inputs!CC84</f>
        <v>0</v>
      </c>
      <c r="CD84" s="259">
        <f>Inputs!CD84</f>
        <v>0</v>
      </c>
      <c r="CE84" s="259">
        <f>Inputs!CE84</f>
        <v>0</v>
      </c>
      <c r="CF84" s="259">
        <f>Inputs!CF84</f>
        <v>0</v>
      </c>
      <c r="CG84" s="259">
        <f>Inputs!CG84</f>
        <v>0</v>
      </c>
      <c r="CH84" s="259">
        <f>Inputs!CH84</f>
        <v>0</v>
      </c>
      <c r="CI84" s="259">
        <f>Inputs!CI84</f>
        <v>0</v>
      </c>
      <c r="CJ84" s="259">
        <f>Inputs!CJ84</f>
        <v>0</v>
      </c>
      <c r="CK84" s="259">
        <f>Inputs!CK84</f>
        <v>0</v>
      </c>
      <c r="CL84" s="259">
        <f>Inputs!CL84</f>
        <v>0</v>
      </c>
      <c r="CM84" s="259">
        <f>Inputs!CM84</f>
        <v>0</v>
      </c>
      <c r="CN84" s="259">
        <f>Inputs!CN84</f>
        <v>0</v>
      </c>
      <c r="CO84" s="259">
        <f>Inputs!CO84</f>
        <v>0</v>
      </c>
      <c r="CP84" s="259">
        <f>Inputs!CP84</f>
        <v>0</v>
      </c>
      <c r="CQ84" s="259">
        <f>Inputs!CQ84</f>
        <v>0</v>
      </c>
      <c r="CR84" s="259">
        <f>Inputs!CR84</f>
        <v>0</v>
      </c>
      <c r="CS84" s="259">
        <f>Inputs!CS84</f>
        <v>0</v>
      </c>
      <c r="CT84" s="259">
        <f>Inputs!CT84</f>
        <v>0</v>
      </c>
      <c r="CU84" s="259">
        <f>Inputs!CU84</f>
        <v>0</v>
      </c>
      <c r="CV84" s="259">
        <f>Inputs!CV84</f>
        <v>0</v>
      </c>
      <c r="CW84" s="259">
        <f>Inputs!CW84</f>
        <v>0</v>
      </c>
      <c r="CX84" s="259">
        <f>Inputs!CX84</f>
        <v>0</v>
      </c>
      <c r="CY84" s="259">
        <f>Inputs!CY84</f>
        <v>0</v>
      </c>
      <c r="DA84" s="232">
        <f>IF(OR($C84="Non-Labour",$C84="Labour-related"),IF(Inputs!$GT84=$F$1,Inputs!DA84,$F84*N(H84)),$F84*N(H84)*avg_hrs)</f>
        <v>0</v>
      </c>
      <c r="DB84" s="232">
        <f>IF(OR($C84="Non-Labour",$C84="Labour-related"),IF(Inputs!$GT84=$F$1,Inputs!DB84,$F84*N(I84)),$F84*N(I84)*avg_hrs)</f>
        <v>0</v>
      </c>
      <c r="DC84" s="232">
        <f>IF(OR($C84="Non-Labour",$C84="Labour-related"),IF(Inputs!$GT84=$F$1,Inputs!DC84,$F84*N(J84)),$F84*N(J84)*avg_hrs)</f>
        <v>0</v>
      </c>
      <c r="DD84" s="232">
        <f>IF(OR($C84="Non-Labour",$C84="Labour-related"),IF(Inputs!$GT84=$F$1,Inputs!DD84,$F84*N(K84)),$F84*N(K84)*avg_hrs)</f>
        <v>0</v>
      </c>
      <c r="DE84" s="232">
        <f>IF(OR($C84="Non-Labour",$C84="Labour-related"),IF(Inputs!$GT84=$F$1,Inputs!DE84,$F84*N(L84)),$F84*N(L84)*avg_hrs)</f>
        <v>0</v>
      </c>
      <c r="DF84" s="232">
        <f>IF(OR($C84="Non-Labour",$C84="Labour-related"),IF(Inputs!$GT84=$F$1,Inputs!DF84,$F84*N(M84)),$F84*N(M84)*avg_hrs)</f>
        <v>0</v>
      </c>
      <c r="DG84" s="232">
        <f>IF(OR($C84="Non-Labour",$C84="Labour-related"),IF(Inputs!$GT84=$F$1,Inputs!DG84,$F84*N(N84)),$F84*N(N84)*avg_hrs)</f>
        <v>0</v>
      </c>
      <c r="DH84" s="232">
        <f>IF(OR($C84="Non-Labour",$C84="Labour-related"),IF(Inputs!$GT84=$F$1,Inputs!DH84,$F84*N(O84)),$F84*N(O84)*avg_hrs)</f>
        <v>0</v>
      </c>
      <c r="DI84" s="232">
        <f>IF(OR($C84="Non-Labour",$C84="Labour-related"),IF(Inputs!$GT84=$F$1,Inputs!DI84,$F84*N(P84)),$F84*N(P84)*avg_hrs)</f>
        <v>0</v>
      </c>
      <c r="DJ84" s="232">
        <f>IF(OR($C84="Non-Labour",$C84="Labour-related"),IF(Inputs!$GT84=$F$1,Inputs!DJ84,$F84*N(Q84)),$F84*N(Q84)*avg_hrs)</f>
        <v>0</v>
      </c>
      <c r="DK84" s="232">
        <f>IF(OR($C84="Non-Labour",$C84="Labour-related"),IF(Inputs!$GT84=$F$1,Inputs!DK84,$F84*N(R84)),$F84*N(R84)*avg_hrs)</f>
        <v>0</v>
      </c>
      <c r="DL84" s="232">
        <f>IF(OR($C84="Non-Labour",$C84="Labour-related"),IF(Inputs!$GT84=$F$1,Inputs!DL84,$F84*N(S84)),$F84*N(S84)*avg_hrs)</f>
        <v>0</v>
      </c>
      <c r="DM84" s="232">
        <f>IF(OR($C84="Non-Labour",$C84="Labour-related"),IF(Inputs!$GT84=$F$1,Inputs!DM84,$F84*N(T84)),$F84*N(T84)*avg_hrs)</f>
        <v>0</v>
      </c>
      <c r="DN84" s="232">
        <f>IF(OR($C84="Non-Labour",$C84="Labour-related"),IF(Inputs!$GT84=$F$1,Inputs!DN84,$F84*N(U84)),$F84*N(U84)*avg_hrs)</f>
        <v>0</v>
      </c>
      <c r="DO84" s="232">
        <f>IF(OR($C84="Non-Labour",$C84="Labour-related"),IF(Inputs!$GT84=$F$1,Inputs!DO84,$F84*N(V84)),$F84*N(V84)*avg_hrs)</f>
        <v>0</v>
      </c>
      <c r="DP84" s="232">
        <f>IF(OR($C84="Non-Labour",$C84="Labour-related"),IF(Inputs!$GT84=$F$1,Inputs!DP84,$F84*N(W84)),$F84*N(W84)*avg_hrs)</f>
        <v>0</v>
      </c>
      <c r="DQ84" s="232">
        <f>IF(OR($C84="Non-Labour",$C84="Labour-related"),IF(Inputs!$GT84=$F$1,Inputs!DQ84,$F84*N(X84)),$F84*N(X84)*avg_hrs)</f>
        <v>0</v>
      </c>
      <c r="DR84" s="232">
        <f>IF(OR($C84="Non-Labour",$C84="Labour-related"),IF(Inputs!$GT84=$F$1,Inputs!DR84,$F84*N(Y84)),$F84*N(Y84)*avg_hrs)</f>
        <v>0</v>
      </c>
      <c r="DS84" s="232">
        <f>IF(OR($C84="Non-Labour",$C84="Labour-related"),IF(Inputs!$GT84=$F$1,Inputs!DS84,$F84*N(Z84)),$F84*N(Z84)*avg_hrs)</f>
        <v>0</v>
      </c>
      <c r="DT84" s="232">
        <f>IF(OR($C84="Non-Labour",$C84="Labour-related"),IF(Inputs!$GT84=$F$1,Inputs!DT84,$F84*N(AA84)),$F84*N(AA84)*avg_hrs)</f>
        <v>0</v>
      </c>
      <c r="DU84" s="232">
        <f>IF(OR($C84="Non-Labour",$C84="Labour-related"),IF(Inputs!$GT84=$F$1,Inputs!DU84,$F84*N(AB84)),$F84*N(AB84)*avg_hrs)</f>
        <v>0</v>
      </c>
      <c r="DV84" s="232">
        <f>IF(OR($C84="Non-Labour",$C84="Labour-related"),IF(Inputs!$GT84=$F$1,Inputs!DV84,$F84*N(AC84)),$F84*N(AC84)*avg_hrs)</f>
        <v>0</v>
      </c>
      <c r="DW84" s="232">
        <f>IF(OR($C84="Non-Labour",$C84="Labour-related"),IF(Inputs!$GT84=$F$1,Inputs!DW84,$F84*N(AD84)),$F84*N(AD84)*avg_hrs)</f>
        <v>0</v>
      </c>
      <c r="DX84" s="232">
        <f>IF(OR($C84="Non-Labour",$C84="Labour-related"),IF(Inputs!$GT84=$F$1,Inputs!DX84,$F84*N(AE84)),$F84*N(AE84)*avg_hrs)</f>
        <v>0</v>
      </c>
      <c r="DY84" s="232">
        <f>IF(OR($C84="Non-Labour",$C84="Labour-related"),IF(Inputs!$GT84=$F$1,Inputs!DY84,$F84*N(AF84)),$F84*N(AF84)*avg_hrs)</f>
        <v>0</v>
      </c>
      <c r="DZ84" s="232">
        <f>IF(OR($C84="Non-Labour",$C84="Labour-related"),IF(Inputs!$GT84=$F$1,Inputs!DZ84,$F84*N(AG84)),$F84*N(AG84)*avg_hrs)</f>
        <v>0</v>
      </c>
      <c r="EA84" s="232">
        <f>IF(OR($C84="Non-Labour",$C84="Labour-related"),IF(Inputs!$GT84=$F$1,Inputs!EA84,$F84*N(AH84)),$F84*N(AH84)*avg_hrs)</f>
        <v>0</v>
      </c>
      <c r="EB84" s="232">
        <f>IF(OR($C84="Non-Labour",$C84="Labour-related"),IF(Inputs!$GT84=$F$1,Inputs!EB84,$F84*N(AI84)),$F84*N(AI84)*avg_hrs)</f>
        <v>0</v>
      </c>
      <c r="EC84" s="232">
        <f>IF(OR($C84="Non-Labour",$C84="Labour-related"),IF(Inputs!$GT84=$F$1,Inputs!EC84,$F84*N(AJ84)),$F84*N(AJ84)*avg_hrs)</f>
        <v>0</v>
      </c>
      <c r="ED84" s="232">
        <f>IF(OR($C84="Non-Labour",$C84="Labour-related"),IF(Inputs!$GT84=$F$1,Inputs!ED84,$F84*N(AK84)),$F84*N(AK84)*avg_hrs)</f>
        <v>0</v>
      </c>
      <c r="EE84" s="232">
        <f>IF(OR($C84="Non-Labour",$C84="Labour-related"),IF(Inputs!$GT84=$F$1,Inputs!EE84,$F84*N(AL84)),$F84*N(AL84)*avg_hrs)</f>
        <v>0</v>
      </c>
      <c r="EF84" s="232">
        <f>IF(OR($C84="Non-Labour",$C84="Labour-related"),IF(Inputs!$GT84=$F$1,Inputs!EF84,$F84*N(AM84)),$F84*N(AM84)*avg_hrs)</f>
        <v>0</v>
      </c>
      <c r="EG84" s="232">
        <f>IF(OR($C84="Non-Labour",$C84="Labour-related"),IF(Inputs!$GT84=$F$1,Inputs!EG84,$F84*N(AN84)),$F84*N(AN84)*avg_hrs)</f>
        <v>0</v>
      </c>
      <c r="EH84" s="232">
        <f>IF(OR($C84="Non-Labour",$C84="Labour-related"),IF(Inputs!$GT84=$F$1,Inputs!EH84,$F84*N(AO84)),$F84*N(AO84)*avg_hrs)</f>
        <v>0</v>
      </c>
      <c r="EI84" s="232">
        <f>IF(OR($C84="Non-Labour",$C84="Labour-related"),IF(Inputs!$GT84=$F$1,Inputs!EI84,$F84*N(AP84)),$F84*N(AP84)*avg_hrs)</f>
        <v>0</v>
      </c>
      <c r="EJ84" s="232">
        <f>IF(OR($C84="Non-Labour",$C84="Labour-related"),IF(Inputs!$GT84=$F$1,Inputs!EJ84,$F84*N(AQ84)),$F84*N(AQ84)*avg_hrs)</f>
        <v>0</v>
      </c>
      <c r="EK84" s="232">
        <f>IF(OR($C84="Non-Labour",$C84="Labour-related"),IF(Inputs!$GT84=$F$1,Inputs!EK84,$F84*N(AR84)),$F84*N(AR84)*avg_hrs)</f>
        <v>0</v>
      </c>
      <c r="EL84" s="232">
        <f>IF(OR($C84="Non-Labour",$C84="Labour-related"),IF(Inputs!$GT84=$F$1,Inputs!EL84,$F84*N(AS84)),$F84*N(AS84)*avg_hrs)</f>
        <v>0</v>
      </c>
      <c r="EM84" s="232">
        <f>IF(OR($C84="Non-Labour",$C84="Labour-related"),IF(Inputs!$GT84=$F$1,Inputs!EM84,$F84*N(AT84)),$F84*N(AT84)*avg_hrs)</f>
        <v>0</v>
      </c>
      <c r="EN84" s="232">
        <f>IF(OR($C84="Non-Labour",$C84="Labour-related"),IF(Inputs!$GT84=$F$1,Inputs!EN84,$F84*N(AU84)),$F84*N(AU84)*avg_hrs)</f>
        <v>0</v>
      </c>
      <c r="EO84" s="232">
        <f>IF(OR($C84="Non-Labour",$C84="Labour-related"),IF(Inputs!$GT84=$F$1,Inputs!EO84,$F84*N(AV84)),$F84*N(AV84)*avg_hrs)</f>
        <v>0</v>
      </c>
      <c r="EP84" s="232">
        <f>IF(OR($C84="Non-Labour",$C84="Labour-related"),IF(Inputs!$GT84=$F$1,Inputs!EP84,$F84*N(AW84)),$F84*N(AW84)*avg_hrs)</f>
        <v>0</v>
      </c>
      <c r="EQ84" s="232">
        <f>IF(OR($C84="Non-Labour",$C84="Labour-related"),IF(Inputs!$GT84=$F$1,Inputs!EQ84,$F84*N(AX84)),$F84*N(AX84)*avg_hrs)</f>
        <v>0</v>
      </c>
      <c r="ER84" s="232">
        <f>IF(OR($C84="Non-Labour",$C84="Labour-related"),IF(Inputs!$GT84=$F$1,Inputs!ER84,$F84*N(AY84)),$F84*N(AY84)*avg_hrs)</f>
        <v>0</v>
      </c>
      <c r="ES84" s="232">
        <f>IF(OR($C84="Non-Labour",$C84="Labour-related"),IF(Inputs!$GT84=$F$1,Inputs!ES84,$F84*N(AZ84)),$F84*N(AZ84)*avg_hrs)</f>
        <v>0</v>
      </c>
      <c r="ET84" s="232">
        <f>IF(OR($C84="Non-Labour",$C84="Labour-related"),IF(Inputs!$GT84=$F$1,Inputs!ET84,$F84*N(BA84)),$F84*N(BA84)*avg_hrs)</f>
        <v>0</v>
      </c>
      <c r="EU84" s="232">
        <f>IF(OR($C84="Non-Labour",$C84="Labour-related"),IF(Inputs!$GT84=$F$1,Inputs!EU84,$F84*N(BB84)),$F84*N(BB84)*avg_hrs)</f>
        <v>0</v>
      </c>
      <c r="EV84" s="232">
        <f>IF(OR($C84="Non-Labour",$C84="Labour-related"),IF(Inputs!$GT84=$F$1,Inputs!EV84,$F84*N(BC84)),$F84*N(BC84)*avg_hrs)</f>
        <v>0</v>
      </c>
      <c r="EW84" s="232">
        <f>IF(OR($C84="Non-Labour",$C84="Labour-related"),IF(Inputs!$GT84=$F$1,Inputs!EW84,$F84*N(BD84)),$F84*N(BD84)*avg_hrs)</f>
        <v>0</v>
      </c>
      <c r="EX84" s="232">
        <f>IF(OR($C84="Non-Labour",$C84="Labour-related"),IF(Inputs!$GT84=$F$1,Inputs!EX84,$F84*N(BE84)),$F84*N(BE84)*avg_hrs)</f>
        <v>0</v>
      </c>
      <c r="EY84" s="232">
        <f>IF(OR($C84="Non-Labour",$C84="Labour-related"),IF(Inputs!$GT84=$F$1,Inputs!EY84,$F84*N(BF84)),$F84*N(BF84)*avg_hrs)</f>
        <v>0</v>
      </c>
      <c r="EZ84" s="232">
        <f>IF(OR($C84="Non-Labour",$C84="Labour-related"),IF(Inputs!$GT84=$F$1,Inputs!EZ84,$F84*N(BG84)),$F84*N(BG84)*avg_hrs)</f>
        <v>0</v>
      </c>
      <c r="FA84" s="232">
        <f>IF(OR($C84="Non-Labour",$C84="Labour-related"),IF(Inputs!$GT84=$F$1,Inputs!FA84,$F84*N(BH84)),$F84*N(BH84)*avg_hrs)</f>
        <v>0</v>
      </c>
      <c r="FB84" s="232">
        <f>IF(OR($C84="Non-Labour",$C84="Labour-related"),IF(Inputs!$GT84=$F$1,Inputs!FB84,$F84*N(BI84)),$F84*N(BI84)*avg_hrs)</f>
        <v>0</v>
      </c>
      <c r="FC84" s="232">
        <f>IF(OR($C84="Non-Labour",$C84="Labour-related"),IF(Inputs!$GT84=$F$1,Inputs!FC84,$F84*N(BJ84)),$F84*N(BJ84)*avg_hrs)</f>
        <v>0</v>
      </c>
      <c r="FD84" s="232">
        <f>IF(OR($C84="Non-Labour",$C84="Labour-related"),IF(Inputs!$GT84=$F$1,Inputs!FD84,$F84*N(BK84)),$F84*N(BK84)*avg_hrs)</f>
        <v>0</v>
      </c>
      <c r="FE84" s="232">
        <f>IF(OR($C84="Non-Labour",$C84="Labour-related"),IF(Inputs!$GT84=$F$1,Inputs!FE84,$F84*N(BL84)),$F84*N(BL84)*avg_hrs)</f>
        <v>0</v>
      </c>
      <c r="FF84" s="232">
        <f>IF(OR($C84="Non-Labour",$C84="Labour-related"),IF(Inputs!$GT84=$F$1,Inputs!FF84,$F84*N(BM84)),$F84*N(BM84)*avg_hrs)</f>
        <v>0</v>
      </c>
      <c r="FG84" s="232">
        <f>IF(OR($C84="Non-Labour",$C84="Labour-related"),IF(Inputs!$GT84=$F$1,Inputs!FG84,$F84*N(BN84)),$F84*N(BN84)*avg_hrs)</f>
        <v>0</v>
      </c>
      <c r="FH84" s="232">
        <f>IF(OR($C84="Non-Labour",$C84="Labour-related"),IF(Inputs!$GT84=$F$1,Inputs!FH84,$F84*N(BO84)),$F84*N(BO84)*avg_hrs)</f>
        <v>0</v>
      </c>
      <c r="FI84" s="232">
        <f>IF(OR($C84="Non-Labour",$C84="Labour-related"),IF(Inputs!$GT84=$F$1,Inputs!FI84,$F84*N(BP84)),$F84*N(BP84)*avg_hrs)</f>
        <v>0</v>
      </c>
      <c r="FJ84" s="232">
        <f>IF(OR($C84="Non-Labour",$C84="Labour-related"),IF(Inputs!$GT84=$F$1,Inputs!FJ84,$F84*N(BQ84)),$F84*N(BQ84)*avg_hrs)</f>
        <v>0</v>
      </c>
      <c r="FK84" s="232">
        <f>IF(OR($C84="Non-Labour",$C84="Labour-related"),IF(Inputs!$GT84=$F$1,Inputs!FK84,$F84*N(BR84)),$F84*N(BR84)*avg_hrs)</f>
        <v>0</v>
      </c>
      <c r="FL84" s="232">
        <f>IF(OR($C84="Non-Labour",$C84="Labour-related"),IF(Inputs!$GT84=$F$1,Inputs!FL84,$F84*N(BS84)),$F84*N(BS84)*avg_hrs)</f>
        <v>0</v>
      </c>
      <c r="FM84" s="232">
        <f>IF(OR($C84="Non-Labour",$C84="Labour-related"),IF(Inputs!$GT84=$F$1,Inputs!FM84,$F84*N(BT84)),$F84*N(BT84)*avg_hrs)</f>
        <v>0</v>
      </c>
      <c r="FN84" s="232">
        <f>IF(OR($C84="Non-Labour",$C84="Labour-related"),IF(Inputs!$GT84=$F$1,Inputs!FN84,$F84*N(BU84)),$F84*N(BU84)*avg_hrs)</f>
        <v>0</v>
      </c>
      <c r="FO84" s="232">
        <f>IF(OR($C84="Non-Labour",$C84="Labour-related"),IF(Inputs!$GT84=$F$1,Inputs!FO84,$F84*N(BV84)),$F84*N(BV84)*avg_hrs)</f>
        <v>0</v>
      </c>
      <c r="FP84" s="232">
        <f>IF(OR($C84="Non-Labour",$C84="Labour-related"),IF(Inputs!$GT84=$F$1,Inputs!FP84,$F84*N(BW84)),$F84*N(BW84)*avg_hrs)</f>
        <v>0</v>
      </c>
      <c r="FQ84" s="232">
        <f>IF(OR($C84="Non-Labour",$C84="Labour-related"),IF(Inputs!$GT84=$F$1,Inputs!FQ84,$F84*N(BX84)),$F84*N(BX84)*avg_hrs)</f>
        <v>0</v>
      </c>
      <c r="FR84" s="232">
        <f>IF(OR($C84="Non-Labour",$C84="Labour-related"),IF(Inputs!$GT84=$F$1,Inputs!FR84,$F84*N(BY84)),$F84*N(BY84)*avg_hrs)</f>
        <v>0</v>
      </c>
      <c r="FS84" s="232">
        <f>IF(OR($C84="Non-Labour",$C84="Labour-related"),IF(Inputs!$GT84=$F$1,Inputs!FS84,$F84*N(BZ84)),$F84*N(BZ84)*avg_hrs)</f>
        <v>0</v>
      </c>
      <c r="FT84" s="232">
        <f>IF(OR($C84="Non-Labour",$C84="Labour-related"),IF(Inputs!$GT84=$F$1,Inputs!FT84,$F84*N(CA84)),$F84*N(CA84)*avg_hrs)</f>
        <v>0</v>
      </c>
      <c r="FU84" s="232">
        <f>IF(OR($C84="Non-Labour",$C84="Labour-related"),IF(Inputs!$GT84=$F$1,Inputs!FU84,$F84*N(CB84)),$F84*N(CB84)*avg_hrs)</f>
        <v>0</v>
      </c>
      <c r="FV84" s="232">
        <f>IF(OR($C84="Non-Labour",$C84="Labour-related"),IF(Inputs!$GT84=$F$1,Inputs!FV84,$F84*N(CC84)),$F84*N(CC84)*avg_hrs)</f>
        <v>0</v>
      </c>
      <c r="FW84" s="232">
        <f>IF(OR($C84="Non-Labour",$C84="Labour-related"),IF(Inputs!$GT84=$F$1,Inputs!FW84,$F84*N(CD84)),$F84*N(CD84)*avg_hrs)</f>
        <v>0</v>
      </c>
      <c r="FX84" s="232">
        <f>IF(OR($C84="Non-Labour",$C84="Labour-related"),IF(Inputs!$GT84=$F$1,Inputs!FX84,$F84*N(CE84)),$F84*N(CE84)*avg_hrs)</f>
        <v>0</v>
      </c>
      <c r="FY84" s="232">
        <f>IF(OR($C84="Non-Labour",$C84="Labour-related"),IF(Inputs!$GT84=$F$1,Inputs!FY84,$F84*N(CF84)),$F84*N(CF84)*avg_hrs)</f>
        <v>0</v>
      </c>
      <c r="FZ84" s="232">
        <f>IF(OR($C84="Non-Labour",$C84="Labour-related"),IF(Inputs!$GT84=$F$1,Inputs!FZ84,$F84*N(CG84)),$F84*N(CG84)*avg_hrs)</f>
        <v>0</v>
      </c>
      <c r="GA84" s="232">
        <f>IF(OR($C84="Non-Labour",$C84="Labour-related"),IF(Inputs!$GT84=$F$1,Inputs!GA84,$F84*N(CH84)),$F84*N(CH84)*avg_hrs)</f>
        <v>0</v>
      </c>
      <c r="GB84" s="232">
        <f>IF(OR($C84="Non-Labour",$C84="Labour-related"),IF(Inputs!$GT84=$F$1,Inputs!GB84,$F84*N(CI84)),$F84*N(CI84)*avg_hrs)</f>
        <v>0</v>
      </c>
      <c r="GC84" s="232">
        <f>IF(OR($C84="Non-Labour",$C84="Labour-related"),IF(Inputs!$GT84=$F$1,Inputs!GC84,$F84*N(CJ84)),$F84*N(CJ84)*avg_hrs)</f>
        <v>0</v>
      </c>
      <c r="GD84" s="232">
        <f>IF(OR($C84="Non-Labour",$C84="Labour-related"),IF(Inputs!$GT84=$F$1,Inputs!GD84,$F84*N(CK84)),$F84*N(CK84)*avg_hrs)</f>
        <v>0</v>
      </c>
      <c r="GE84" s="232">
        <f>IF(OR($C84="Non-Labour",$C84="Labour-related"),IF(Inputs!$GT84=$F$1,Inputs!GE84,$F84*N(CL84)),$F84*N(CL84)*avg_hrs)</f>
        <v>0</v>
      </c>
      <c r="GF84" s="232">
        <f>IF(OR($C84="Non-Labour",$C84="Labour-related"),IF(Inputs!$GT84=$F$1,Inputs!GF84,$F84*N(CM84)),$F84*N(CM84)*avg_hrs)</f>
        <v>0</v>
      </c>
      <c r="GG84" s="232">
        <f>IF(OR($C84="Non-Labour",$C84="Labour-related"),IF(Inputs!$GT84=$F$1,Inputs!GG84,$F84*N(CN84)),$F84*N(CN84)*avg_hrs)</f>
        <v>0</v>
      </c>
      <c r="GH84" s="232">
        <f>IF(OR($C84="Non-Labour",$C84="Labour-related"),IF(Inputs!$GT84=$F$1,Inputs!GH84,$F84*N(CO84)),$F84*N(CO84)*avg_hrs)</f>
        <v>0</v>
      </c>
      <c r="GI84" s="232">
        <f>IF(OR($C84="Non-Labour",$C84="Labour-related"),IF(Inputs!$GT84=$F$1,Inputs!GI84,$F84*N(CP84)),$F84*N(CP84)*avg_hrs)</f>
        <v>0</v>
      </c>
      <c r="GJ84" s="232">
        <f>IF(OR($C84="Non-Labour",$C84="Labour-related"),IF(Inputs!$GT84=$F$1,Inputs!GJ84,$F84*N(CQ84)),$F84*N(CQ84)*avg_hrs)</f>
        <v>0</v>
      </c>
      <c r="GK84" s="232">
        <f>IF(OR($C84="Non-Labour",$C84="Labour-related"),IF(Inputs!$GT84=$F$1,Inputs!GK84,$F84*N(CR84)),$F84*N(CR84)*avg_hrs)</f>
        <v>0</v>
      </c>
      <c r="GL84" s="232">
        <f>IF(OR($C84="Non-Labour",$C84="Labour-related"),IF(Inputs!$GT84=$F$1,Inputs!GL84,$F84*N(CS84)),$F84*N(CS84)*avg_hrs)</f>
        <v>0</v>
      </c>
      <c r="GM84" s="232">
        <f>IF(OR($C84="Non-Labour",$C84="Labour-related"),IF(Inputs!$GT84=$F$1,Inputs!GM84,$F84*N(CT84)),$F84*N(CT84)*avg_hrs)</f>
        <v>0</v>
      </c>
      <c r="GN84" s="232">
        <f>IF(OR($C84="Non-Labour",$C84="Labour-related"),IF(Inputs!$GT84=$F$1,Inputs!GN84,$F84*N(CU84)),$F84*N(CU84)*avg_hrs)</f>
        <v>0</v>
      </c>
      <c r="GO84" s="232">
        <f>IF(OR($C84="Non-Labour",$C84="Labour-related"),IF(Inputs!$GT84=$F$1,Inputs!GO84,$F84*N(CV84)),$F84*N(CV84)*avg_hrs)</f>
        <v>0</v>
      </c>
      <c r="GP84" s="232">
        <f>IF(OR($C84="Non-Labour",$C84="Labour-related"),IF(Inputs!$GT84=$F$1,Inputs!GP84,$F84*N(CW84)),$F84*N(CW84)*avg_hrs)</f>
        <v>0</v>
      </c>
      <c r="GQ84" s="232">
        <f>IF(OR($C84="Non-Labour",$C84="Labour-related"),IF(Inputs!$GT84=$F$1,Inputs!GQ84,$F84*N(CX84)),$F84*N(CX84)*avg_hrs)</f>
        <v>0</v>
      </c>
      <c r="GR84" s="232">
        <f>IF(OR($C84="Non-Labour",$C84="Labour-related"),IF(Inputs!$GT84=$F$1,Inputs!GR84,$F84*N(CY84)),$F84*N(CY84)*avg_hrs)</f>
        <v>0</v>
      </c>
      <c r="GT84" s="120" t="s">
        <v>207</v>
      </c>
      <c r="GU84" s="232"/>
      <c r="GV84" s="232"/>
      <c r="GW84" s="232"/>
      <c r="GX84" s="232">
        <f t="shared" si="12"/>
        <v>0</v>
      </c>
      <c r="GY84" s="232">
        <f t="shared" si="12"/>
        <v>0</v>
      </c>
      <c r="GZ84" s="232">
        <f t="shared" si="12"/>
        <v>0</v>
      </c>
      <c r="HA84" s="232">
        <f t="shared" si="11"/>
        <v>0</v>
      </c>
      <c r="HB84" s="232">
        <f t="shared" si="13"/>
        <v>0</v>
      </c>
      <c r="HC84" s="232">
        <f t="shared" si="13"/>
        <v>0</v>
      </c>
      <c r="HD84" s="232">
        <f t="shared" si="13"/>
        <v>0</v>
      </c>
      <c r="HE84" s="232">
        <f t="shared" si="13"/>
        <v>0</v>
      </c>
      <c r="HF84" s="232">
        <f t="shared" si="14"/>
        <v>0</v>
      </c>
    </row>
    <row r="85" spans="1:214" hidden="1" x14ac:dyDescent="0.2">
      <c r="A85" s="120" t="str">
        <f>Inputs!A85</f>
        <v>Network Operations</v>
      </c>
      <c r="B85" s="120" t="str">
        <f>Inputs!B85</f>
        <v>Travel (to Australian AEMO and TNSPs)</v>
      </c>
      <c r="C85" s="120" t="str">
        <f>Inputs!C85</f>
        <v>Non-labour</v>
      </c>
      <c r="D85" s="120">
        <f>Inputs!D85</f>
        <v>0</v>
      </c>
      <c r="E85" s="120" t="str">
        <f>Inputs!E85</f>
        <v xml:space="preserve">Shared </v>
      </c>
      <c r="F85" s="259">
        <f>IF(Inputs!$GT85=$F$1,Inputs!F85,
CHOOSE(MATCH(Inputs!$GT85,'Key assumptions'!$E$117:$E$119,0),'Key assumptions'!$H$117,'Key assumptions'!$H$118,'Key assumptions'!$H$119)*Inputs!F85)</f>
        <v>0.9435426958362737</v>
      </c>
      <c r="G85" s="259">
        <f>IF(Inputs!$GT85=$F$1,Inputs!G85,
CHOOSE(MATCH(Inputs!$GT85,'Key assumptions'!$E$117:$E$119,0),'Key assumptions'!$H$117,'Key assumptions'!$H$118,'Key assumptions'!$H$119)*Inputs!G85)</f>
        <v>0</v>
      </c>
      <c r="H85" s="231">
        <f>Inputs!H85</f>
        <v>0</v>
      </c>
      <c r="I85" s="231">
        <f>Inputs!I85</f>
        <v>0</v>
      </c>
      <c r="J85" s="231">
        <f>Inputs!J85</f>
        <v>0</v>
      </c>
      <c r="K85" s="231">
        <f>Inputs!K85</f>
        <v>0</v>
      </c>
      <c r="L85" s="231">
        <f>Inputs!L85</f>
        <v>0</v>
      </c>
      <c r="M85" s="231">
        <f>Inputs!M85</f>
        <v>0</v>
      </c>
      <c r="N85" s="231">
        <f>Inputs!N85</f>
        <v>0</v>
      </c>
      <c r="O85" s="231">
        <f>Inputs!O85</f>
        <v>0</v>
      </c>
      <c r="P85" s="231">
        <f>Inputs!P85</f>
        <v>0</v>
      </c>
      <c r="Q85" s="231">
        <f>Inputs!Q85</f>
        <v>0</v>
      </c>
      <c r="R85" s="231">
        <f>Inputs!R85</f>
        <v>0</v>
      </c>
      <c r="S85" s="231">
        <f>Inputs!S85</f>
        <v>0</v>
      </c>
      <c r="T85" s="231">
        <f>Inputs!T85</f>
        <v>0</v>
      </c>
      <c r="U85" s="231">
        <f>Inputs!U85</f>
        <v>0</v>
      </c>
      <c r="V85" s="231">
        <f>Inputs!V85</f>
        <v>0</v>
      </c>
      <c r="W85" s="231">
        <f>Inputs!W85</f>
        <v>0</v>
      </c>
      <c r="X85" s="231">
        <f>Inputs!X85</f>
        <v>0</v>
      </c>
      <c r="Y85" s="231">
        <f>Inputs!Y85</f>
        <v>0</v>
      </c>
      <c r="Z85" s="231">
        <f>Inputs!Z85</f>
        <v>0</v>
      </c>
      <c r="AA85" s="231">
        <f>Inputs!AA85</f>
        <v>0</v>
      </c>
      <c r="AB85" s="231">
        <f>Inputs!AB85</f>
        <v>0</v>
      </c>
      <c r="AC85" s="231">
        <f>Inputs!AC85</f>
        <v>0</v>
      </c>
      <c r="AD85" s="231">
        <f>Inputs!AD85</f>
        <v>0</v>
      </c>
      <c r="AE85" s="231">
        <f>Inputs!AE85</f>
        <v>0</v>
      </c>
      <c r="AF85" s="231">
        <f>Inputs!AF85</f>
        <v>0</v>
      </c>
      <c r="AG85" s="231">
        <f>Inputs!AG85</f>
        <v>0</v>
      </c>
      <c r="AH85" s="231">
        <f>Inputs!AH85</f>
        <v>0</v>
      </c>
      <c r="AI85" s="231">
        <f>Inputs!AI85</f>
        <v>0</v>
      </c>
      <c r="AJ85" s="231">
        <f>Inputs!AJ85</f>
        <v>0</v>
      </c>
      <c r="AK85" s="231">
        <f>Inputs!AK85</f>
        <v>0</v>
      </c>
      <c r="AL85" s="231">
        <f>Inputs!AL85</f>
        <v>0</v>
      </c>
      <c r="AM85" s="231">
        <f>Inputs!AM85</f>
        <v>0</v>
      </c>
      <c r="AN85" s="231">
        <f>Inputs!AN85</f>
        <v>0</v>
      </c>
      <c r="AO85" s="231">
        <f>Inputs!AO85</f>
        <v>0</v>
      </c>
      <c r="AP85" s="231">
        <f>Inputs!AP85</f>
        <v>0</v>
      </c>
      <c r="AQ85" s="231">
        <f>Inputs!AQ85</f>
        <v>0</v>
      </c>
      <c r="AR85" s="231">
        <f>Inputs!AR85</f>
        <v>0</v>
      </c>
      <c r="AS85" s="231">
        <f>Inputs!AS85</f>
        <v>0</v>
      </c>
      <c r="AT85" s="231">
        <f>Inputs!AT85</f>
        <v>0</v>
      </c>
      <c r="AU85" s="231">
        <f>Inputs!AU85</f>
        <v>0</v>
      </c>
      <c r="AV85" s="231">
        <f>Inputs!AV85</f>
        <v>0</v>
      </c>
      <c r="AW85" s="231">
        <f>Inputs!AW85</f>
        <v>0</v>
      </c>
      <c r="AX85" s="231">
        <f>Inputs!AX85</f>
        <v>0</v>
      </c>
      <c r="AY85" s="231">
        <f>Inputs!AY85</f>
        <v>0</v>
      </c>
      <c r="AZ85" s="231">
        <f>Inputs!AZ85</f>
        <v>0</v>
      </c>
      <c r="BA85" s="231">
        <f>Inputs!BA85</f>
        <v>0</v>
      </c>
      <c r="BB85" s="231">
        <f>Inputs!BB85</f>
        <v>0</v>
      </c>
      <c r="BC85" s="231">
        <f>Inputs!BC85</f>
        <v>0</v>
      </c>
      <c r="BD85" s="231">
        <f>Inputs!BD85</f>
        <v>0</v>
      </c>
      <c r="BE85" s="231">
        <f>Inputs!BE85</f>
        <v>0</v>
      </c>
      <c r="BF85" s="231">
        <f>Inputs!BF85</f>
        <v>0</v>
      </c>
      <c r="BG85" s="231">
        <f>Inputs!BG85</f>
        <v>0</v>
      </c>
      <c r="BH85" s="231">
        <f>Inputs!BH85</f>
        <v>0</v>
      </c>
      <c r="BI85" s="231">
        <f>Inputs!BI85</f>
        <v>0</v>
      </c>
      <c r="BJ85" s="231">
        <f>Inputs!BJ85</f>
        <v>0</v>
      </c>
      <c r="BK85" s="231">
        <f>Inputs!BK85</f>
        <v>0</v>
      </c>
      <c r="BL85" s="231">
        <f>Inputs!BL85</f>
        <v>0</v>
      </c>
      <c r="BM85" s="231">
        <f>Inputs!BM85</f>
        <v>0</v>
      </c>
      <c r="BN85" s="231">
        <f>Inputs!BN85</f>
        <v>0</v>
      </c>
      <c r="BO85" s="231">
        <f>Inputs!BO85</f>
        <v>0</v>
      </c>
      <c r="BP85" s="231">
        <f>Inputs!BP85</f>
        <v>0</v>
      </c>
      <c r="BQ85" s="231">
        <f>Inputs!BQ85</f>
        <v>0</v>
      </c>
      <c r="BR85" s="231">
        <f>Inputs!BR85</f>
        <v>0</v>
      </c>
      <c r="BS85" s="231">
        <f>Inputs!BS85</f>
        <v>0</v>
      </c>
      <c r="BT85" s="231">
        <f>Inputs!BT85</f>
        <v>0</v>
      </c>
      <c r="BU85" s="231">
        <f>Inputs!BU85</f>
        <v>0</v>
      </c>
      <c r="BV85" s="231">
        <f>Inputs!BV85</f>
        <v>0</v>
      </c>
      <c r="BW85" s="231">
        <f>Inputs!BW85</f>
        <v>0</v>
      </c>
      <c r="BX85" s="231">
        <f>Inputs!BX85</f>
        <v>0</v>
      </c>
      <c r="BY85" s="231">
        <f>Inputs!BY85</f>
        <v>0</v>
      </c>
      <c r="BZ85" s="231">
        <f>Inputs!BZ85</f>
        <v>0</v>
      </c>
      <c r="CA85" s="231">
        <f>Inputs!CA85</f>
        <v>0</v>
      </c>
      <c r="CB85" s="231">
        <f>Inputs!CB85</f>
        <v>0</v>
      </c>
      <c r="CC85" s="231">
        <f>Inputs!CC85</f>
        <v>0</v>
      </c>
      <c r="CD85" s="231">
        <f>Inputs!CD85</f>
        <v>0</v>
      </c>
      <c r="CE85" s="231">
        <f>Inputs!CE85</f>
        <v>0</v>
      </c>
      <c r="CF85" s="231">
        <f>Inputs!CF85</f>
        <v>0</v>
      </c>
      <c r="CG85" s="231">
        <f>Inputs!CG85</f>
        <v>0</v>
      </c>
      <c r="CH85" s="231">
        <f>Inputs!CH85</f>
        <v>0</v>
      </c>
      <c r="CI85" s="231">
        <f>Inputs!CI85</f>
        <v>0</v>
      </c>
      <c r="CJ85" s="231">
        <f>Inputs!CJ85</f>
        <v>0</v>
      </c>
      <c r="CK85" s="231">
        <f>Inputs!CK85</f>
        <v>0</v>
      </c>
      <c r="CL85" s="231">
        <f>Inputs!CL85</f>
        <v>0</v>
      </c>
      <c r="CM85" s="231">
        <f>Inputs!CM85</f>
        <v>0</v>
      </c>
      <c r="CN85" s="231">
        <f>Inputs!CN85</f>
        <v>0</v>
      </c>
      <c r="CO85" s="231">
        <f>Inputs!CO85</f>
        <v>0</v>
      </c>
      <c r="CP85" s="231">
        <f>Inputs!CP85</f>
        <v>0</v>
      </c>
      <c r="CQ85" s="231">
        <f>Inputs!CQ85</f>
        <v>0</v>
      </c>
      <c r="CR85" s="231">
        <f>Inputs!CR85</f>
        <v>0</v>
      </c>
      <c r="CS85" s="231">
        <f>Inputs!CS85</f>
        <v>0</v>
      </c>
      <c r="CT85" s="231">
        <f>Inputs!CT85</f>
        <v>0</v>
      </c>
      <c r="CU85" s="231">
        <f>Inputs!CU85</f>
        <v>0</v>
      </c>
      <c r="CV85" s="231">
        <f>Inputs!CV85</f>
        <v>0</v>
      </c>
      <c r="CW85" s="231">
        <f>Inputs!CW85</f>
        <v>0</v>
      </c>
      <c r="CX85" s="231">
        <f>Inputs!CX85</f>
        <v>0</v>
      </c>
      <c r="CY85" s="231">
        <f>Inputs!CY85</f>
        <v>0</v>
      </c>
      <c r="DA85" s="232">
        <f>IF(OR($C85="Non-Labour",$C85="Labour-related"),IF(Inputs!$GT85=$F$1,Inputs!DA85,$F85*N(H85)),$F85*N(H85)*avg_hrs)</f>
        <v>0</v>
      </c>
      <c r="DB85" s="232">
        <f>IF(OR($C85="Non-Labour",$C85="Labour-related"),IF(Inputs!$GT85=$F$1,Inputs!DB85,$F85*N(I85)),$F85*N(I85)*avg_hrs)</f>
        <v>0</v>
      </c>
      <c r="DC85" s="232">
        <f>IF(OR($C85="Non-Labour",$C85="Labour-related"),IF(Inputs!$GT85=$F$1,Inputs!DC85,$F85*N(J85)),$F85*N(J85)*avg_hrs)</f>
        <v>0</v>
      </c>
      <c r="DD85" s="232">
        <f>IF(OR($C85="Non-Labour",$C85="Labour-related"),IF(Inputs!$GT85=$F$1,Inputs!DD85,$F85*N(K85)),$F85*N(K85)*avg_hrs)</f>
        <v>0</v>
      </c>
      <c r="DE85" s="232">
        <f>IF(OR($C85="Non-Labour",$C85="Labour-related"),IF(Inputs!$GT85=$F$1,Inputs!DE85,$F85*N(L85)),$F85*N(L85)*avg_hrs)</f>
        <v>0</v>
      </c>
      <c r="DF85" s="232">
        <f>IF(OR($C85="Non-Labour",$C85="Labour-related"),IF(Inputs!$GT85=$F$1,Inputs!DF85,$F85*N(M85)),$F85*N(M85)*avg_hrs)</f>
        <v>0</v>
      </c>
      <c r="DG85" s="232">
        <f>IF(OR($C85="Non-Labour",$C85="Labour-related"),IF(Inputs!$GT85=$F$1,Inputs!DG85,$F85*N(N85)),$F85*N(N85)*avg_hrs)</f>
        <v>0</v>
      </c>
      <c r="DH85" s="232">
        <f>IF(OR($C85="Non-Labour",$C85="Labour-related"),IF(Inputs!$GT85=$F$1,Inputs!DH85,$F85*N(O85)),$F85*N(O85)*avg_hrs)</f>
        <v>0</v>
      </c>
      <c r="DI85" s="232">
        <f>IF(OR($C85="Non-Labour",$C85="Labour-related"),IF(Inputs!$GT85=$F$1,Inputs!DI85,$F85*N(P85)),$F85*N(P85)*avg_hrs)</f>
        <v>0</v>
      </c>
      <c r="DJ85" s="232">
        <f>IF(OR($C85="Non-Labour",$C85="Labour-related"),IF(Inputs!$GT85=$F$1,Inputs!DJ85,$F85*N(Q85)),$F85*N(Q85)*avg_hrs)</f>
        <v>0</v>
      </c>
      <c r="DK85" s="232">
        <f>IF(OR($C85="Non-Labour",$C85="Labour-related"),IF(Inputs!$GT85=$F$1,Inputs!DK85,$F85*N(R85)),$F85*N(R85)*avg_hrs)</f>
        <v>0</v>
      </c>
      <c r="DL85" s="232">
        <f>IF(OR($C85="Non-Labour",$C85="Labour-related"),IF(Inputs!$GT85=$F$1,Inputs!DL85,$F85*N(S85)),$F85*N(S85)*avg_hrs)</f>
        <v>0</v>
      </c>
      <c r="DM85" s="232">
        <f>IF(OR($C85="Non-Labour",$C85="Labour-related"),IF(Inputs!$GT85=$F$1,Inputs!DM85,$F85*N(T85)),$F85*N(T85)*avg_hrs)</f>
        <v>0</v>
      </c>
      <c r="DN85" s="232">
        <f>IF(OR($C85="Non-Labour",$C85="Labour-related"),IF(Inputs!$GT85=$F$1,Inputs!DN85,$F85*N(U85)),$F85*N(U85)*avg_hrs)</f>
        <v>0</v>
      </c>
      <c r="DO85" s="232">
        <f>IF(OR($C85="Non-Labour",$C85="Labour-related"),IF(Inputs!$GT85=$F$1,Inputs!DO85,$F85*N(V85)),$F85*N(V85)*avg_hrs)</f>
        <v>0</v>
      </c>
      <c r="DP85" s="232">
        <f>IF(OR($C85="Non-Labour",$C85="Labour-related"),IF(Inputs!$GT85=$F$1,Inputs!DP85,$F85*N(W85)),$F85*N(W85)*avg_hrs)</f>
        <v>0</v>
      </c>
      <c r="DQ85" s="232">
        <f>IF(OR($C85="Non-Labour",$C85="Labour-related"),IF(Inputs!$GT85=$F$1,Inputs!DQ85,$F85*N(X85)),$F85*N(X85)*avg_hrs)</f>
        <v>0</v>
      </c>
      <c r="DR85" s="232">
        <f>IF(OR($C85="Non-Labour",$C85="Labour-related"),IF(Inputs!$GT85=$F$1,Inputs!DR85,$F85*N(Y85)),$F85*N(Y85)*avg_hrs)</f>
        <v>0</v>
      </c>
      <c r="DS85" s="232">
        <f>IF(OR($C85="Non-Labour",$C85="Labour-related"),IF(Inputs!$GT85=$F$1,Inputs!DS85,$F85*N(Z85)),$F85*N(Z85)*avg_hrs)</f>
        <v>0</v>
      </c>
      <c r="DT85" s="232">
        <f>IF(OR($C85="Non-Labour",$C85="Labour-related"),IF(Inputs!$GT85=$F$1,Inputs!DT85,$F85*N(AA85)),$F85*N(AA85)*avg_hrs)</f>
        <v>0</v>
      </c>
      <c r="DU85" s="232">
        <f>IF(OR($C85="Non-Labour",$C85="Labour-related"),IF(Inputs!$GT85=$F$1,Inputs!DU85,$F85*N(AB85)),$F85*N(AB85)*avg_hrs)</f>
        <v>0</v>
      </c>
      <c r="DV85" s="232">
        <f>IF(OR($C85="Non-Labour",$C85="Labour-related"),IF(Inputs!$GT85=$F$1,Inputs!DV85,$F85*N(AC85)),$F85*N(AC85)*avg_hrs)</f>
        <v>0</v>
      </c>
      <c r="DW85" s="232">
        <f>IF(OR($C85="Non-Labour",$C85="Labour-related"),IF(Inputs!$GT85=$F$1,Inputs!DW85,$F85*N(AD85)),$F85*N(AD85)*avg_hrs)</f>
        <v>0</v>
      </c>
      <c r="DX85" s="232">
        <f>IF(OR($C85="Non-Labour",$C85="Labour-related"),IF(Inputs!$GT85=$F$1,Inputs!DX85,$F85*N(AE85)),$F85*N(AE85)*avg_hrs)</f>
        <v>0</v>
      </c>
      <c r="DY85" s="232">
        <f>IF(OR($C85="Non-Labour",$C85="Labour-related"),IF(Inputs!$GT85=$F$1,Inputs!DY85,$F85*N(AF85)),$F85*N(AF85)*avg_hrs)</f>
        <v>0</v>
      </c>
      <c r="DZ85" s="232">
        <f>IF(OR($C85="Non-Labour",$C85="Labour-related"),IF(Inputs!$GT85=$F$1,Inputs!DZ85,$F85*N(AG85)),$F85*N(AG85)*avg_hrs)</f>
        <v>0</v>
      </c>
      <c r="EA85" s="232">
        <f>IF(OR($C85="Non-Labour",$C85="Labour-related"),IF(Inputs!$GT85=$F$1,Inputs!EA85,$F85*N(AH85)),$F85*N(AH85)*avg_hrs)</f>
        <v>0</v>
      </c>
      <c r="EB85" s="232">
        <f>IF(OR($C85="Non-Labour",$C85="Labour-related"),IF(Inputs!$GT85=$F$1,Inputs!EB85,$F85*N(AI85)),$F85*N(AI85)*avg_hrs)</f>
        <v>0</v>
      </c>
      <c r="EC85" s="232">
        <f>IF(OR($C85="Non-Labour",$C85="Labour-related"),IF(Inputs!$GT85=$F$1,Inputs!EC85,$F85*N(AJ85)),$F85*N(AJ85)*avg_hrs)</f>
        <v>0</v>
      </c>
      <c r="ED85" s="232">
        <f>IF(OR($C85="Non-Labour",$C85="Labour-related"),IF(Inputs!$GT85=$F$1,Inputs!ED85,$F85*N(AK85)),$F85*N(AK85)*avg_hrs)</f>
        <v>0</v>
      </c>
      <c r="EE85" s="232">
        <f>IF(OR($C85="Non-Labour",$C85="Labour-related"),IF(Inputs!$GT85=$F$1,Inputs!EE85,$F85*N(AL85)),$F85*N(AL85)*avg_hrs)</f>
        <v>0</v>
      </c>
      <c r="EF85" s="232">
        <f>IF(OR($C85="Non-Labour",$C85="Labour-related"),IF(Inputs!$GT85=$F$1,Inputs!EF85,$F85*N(AM85)),$F85*N(AM85)*avg_hrs)</f>
        <v>0</v>
      </c>
      <c r="EG85" s="232">
        <f>IF(OR($C85="Non-Labour",$C85="Labour-related"),IF(Inputs!$GT85=$F$1,Inputs!EG85,$F85*N(AN85)),$F85*N(AN85)*avg_hrs)</f>
        <v>0</v>
      </c>
      <c r="EH85" s="232">
        <f>IF(OR($C85="Non-Labour",$C85="Labour-related"),IF(Inputs!$GT85=$F$1,Inputs!EH85,$F85*N(AO85)),$F85*N(AO85)*avg_hrs)</f>
        <v>0</v>
      </c>
      <c r="EI85" s="232">
        <f>IF(OR($C85="Non-Labour",$C85="Labour-related"),IF(Inputs!$GT85=$F$1,Inputs!EI85,$F85*N(AP85)),$F85*N(AP85)*avg_hrs)</f>
        <v>0</v>
      </c>
      <c r="EJ85" s="232">
        <f>IF(OR($C85="Non-Labour",$C85="Labour-related"),IF(Inputs!$GT85=$F$1,Inputs!EJ85,$F85*N(AQ85)),$F85*N(AQ85)*avg_hrs)</f>
        <v>0</v>
      </c>
      <c r="EK85" s="232">
        <f>IF(OR($C85="Non-Labour",$C85="Labour-related"),IF(Inputs!$GT85=$F$1,Inputs!EK85,$F85*N(AR85)),$F85*N(AR85)*avg_hrs)</f>
        <v>0</v>
      </c>
      <c r="EL85" s="232">
        <f>IF(OR($C85="Non-Labour",$C85="Labour-related"),IF(Inputs!$GT85=$F$1,Inputs!EL85,$F85*N(AS85)),$F85*N(AS85)*avg_hrs)</f>
        <v>0</v>
      </c>
      <c r="EM85" s="232">
        <f>IF(OR($C85="Non-Labour",$C85="Labour-related"),IF(Inputs!$GT85=$F$1,Inputs!EM85,$F85*N(AT85)),$F85*N(AT85)*avg_hrs)</f>
        <v>0</v>
      </c>
      <c r="EN85" s="232">
        <f>IF(OR($C85="Non-Labour",$C85="Labour-related"),IF(Inputs!$GT85=$F$1,Inputs!EN85,$F85*N(AU85)),$F85*N(AU85)*avg_hrs)</f>
        <v>0</v>
      </c>
      <c r="EO85" s="232">
        <f>IF(OR($C85="Non-Labour",$C85="Labour-related"),IF(Inputs!$GT85=$F$1,Inputs!EO85,$F85*N(AV85)),$F85*N(AV85)*avg_hrs)</f>
        <v>0</v>
      </c>
      <c r="EP85" s="232">
        <f>IF(OR($C85="Non-Labour",$C85="Labour-related"),IF(Inputs!$GT85=$F$1,Inputs!EP85,$F85*N(AW85)),$F85*N(AW85)*avg_hrs)</f>
        <v>0</v>
      </c>
      <c r="EQ85" s="232">
        <f>IF(OR($C85="Non-Labour",$C85="Labour-related"),IF(Inputs!$GT85=$F$1,Inputs!EQ85,$F85*N(AX85)),$F85*N(AX85)*avg_hrs)</f>
        <v>0</v>
      </c>
      <c r="ER85" s="232">
        <f>IF(OR($C85="Non-Labour",$C85="Labour-related"),IF(Inputs!$GT85=$F$1,Inputs!ER85,$F85*N(AY85)),$F85*N(AY85)*avg_hrs)</f>
        <v>0</v>
      </c>
      <c r="ES85" s="232">
        <f>IF(OR($C85="Non-Labour",$C85="Labour-related"),IF(Inputs!$GT85=$F$1,Inputs!ES85,$F85*N(AZ85)),$F85*N(AZ85)*avg_hrs)</f>
        <v>0</v>
      </c>
      <c r="ET85" s="232">
        <f>IF(OR($C85="Non-Labour",$C85="Labour-related"),IF(Inputs!$GT85=$F$1,Inputs!ET85,$F85*N(BA85)),$F85*N(BA85)*avg_hrs)</f>
        <v>0</v>
      </c>
      <c r="EU85" s="232">
        <f>IF(OR($C85="Non-Labour",$C85="Labour-related"),IF(Inputs!$GT85=$F$1,Inputs!EU85,$F85*N(BB85)),$F85*N(BB85)*avg_hrs)</f>
        <v>0</v>
      </c>
      <c r="EV85" s="232">
        <f>IF(OR($C85="Non-Labour",$C85="Labour-related"),IF(Inputs!$GT85=$F$1,Inputs!EV85,$F85*N(BC85)),$F85*N(BC85)*avg_hrs)</f>
        <v>0</v>
      </c>
      <c r="EW85" s="232">
        <f>IF(OR($C85="Non-Labour",$C85="Labour-related"),IF(Inputs!$GT85=$F$1,Inputs!EW85,$F85*N(BD85)),$F85*N(BD85)*avg_hrs)</f>
        <v>0</v>
      </c>
      <c r="EX85" s="232">
        <f>IF(OR($C85="Non-Labour",$C85="Labour-related"),IF(Inputs!$GT85=$F$1,Inputs!EX85,$F85*N(BE85)),$F85*N(BE85)*avg_hrs)</f>
        <v>0</v>
      </c>
      <c r="EY85" s="232">
        <f>IF(OR($C85="Non-Labour",$C85="Labour-related"),IF(Inputs!$GT85=$F$1,Inputs!EY85,$F85*N(BF85)),$F85*N(BF85)*avg_hrs)</f>
        <v>0</v>
      </c>
      <c r="EZ85" s="232">
        <f>IF(OR($C85="Non-Labour",$C85="Labour-related"),IF(Inputs!$GT85=$F$1,Inputs!EZ85,$F85*N(BG85)),$F85*N(BG85)*avg_hrs)</f>
        <v>0</v>
      </c>
      <c r="FA85" s="232">
        <f>IF(OR($C85="Non-Labour",$C85="Labour-related"),IF(Inputs!$GT85=$F$1,Inputs!FA85,$F85*N(BH85)),$F85*N(BH85)*avg_hrs)</f>
        <v>0</v>
      </c>
      <c r="FB85" s="232">
        <f>IF(OR($C85="Non-Labour",$C85="Labour-related"),IF(Inputs!$GT85=$F$1,Inputs!FB85,$F85*N(BI85)),$F85*N(BI85)*avg_hrs)</f>
        <v>0</v>
      </c>
      <c r="FC85" s="232">
        <f>IF(OR($C85="Non-Labour",$C85="Labour-related"),IF(Inputs!$GT85=$F$1,Inputs!FC85,$F85*N(BJ85)),$F85*N(BJ85)*avg_hrs)</f>
        <v>0</v>
      </c>
      <c r="FD85" s="232">
        <f>IF(OR($C85="Non-Labour",$C85="Labour-related"),IF(Inputs!$GT85=$F$1,Inputs!FD85,$F85*N(BK85)),$F85*N(BK85)*avg_hrs)</f>
        <v>0</v>
      </c>
      <c r="FE85" s="232">
        <f>IF(OR($C85="Non-Labour",$C85="Labour-related"),IF(Inputs!$GT85=$F$1,Inputs!FE85,$F85*N(BL85)),$F85*N(BL85)*avg_hrs)</f>
        <v>0</v>
      </c>
      <c r="FF85" s="232">
        <f>IF(OR($C85="Non-Labour",$C85="Labour-related"),IF(Inputs!$GT85=$F$1,Inputs!FF85,$F85*N(BM85)),$F85*N(BM85)*avg_hrs)</f>
        <v>0</v>
      </c>
      <c r="FG85" s="232">
        <f>IF(OR($C85="Non-Labour",$C85="Labour-related"),IF(Inputs!$GT85=$F$1,Inputs!FG85,$F85*N(BN85)),$F85*N(BN85)*avg_hrs)</f>
        <v>0</v>
      </c>
      <c r="FH85" s="232">
        <f>IF(OR($C85="Non-Labour",$C85="Labour-related"),IF(Inputs!$GT85=$F$1,Inputs!FH85,$F85*N(BO85)),$F85*N(BO85)*avg_hrs)</f>
        <v>0</v>
      </c>
      <c r="FI85" s="232">
        <f>IF(OR($C85="Non-Labour",$C85="Labour-related"),IF(Inputs!$GT85=$F$1,Inputs!FI85,$F85*N(BP85)),$F85*N(BP85)*avg_hrs)</f>
        <v>0</v>
      </c>
      <c r="FJ85" s="232">
        <f>IF(OR($C85="Non-Labour",$C85="Labour-related"),IF(Inputs!$GT85=$F$1,Inputs!FJ85,$F85*N(BQ85)),$F85*N(BQ85)*avg_hrs)</f>
        <v>0</v>
      </c>
      <c r="FK85" s="232">
        <f>IF(OR($C85="Non-Labour",$C85="Labour-related"),IF(Inputs!$GT85=$F$1,Inputs!FK85,$F85*N(BR85)),$F85*N(BR85)*avg_hrs)</f>
        <v>0</v>
      </c>
      <c r="FL85" s="232">
        <f>IF(OR($C85="Non-Labour",$C85="Labour-related"),IF(Inputs!$GT85=$F$1,Inputs!FL85,$F85*N(BS85)),$F85*N(BS85)*avg_hrs)</f>
        <v>0</v>
      </c>
      <c r="FM85" s="232">
        <f>IF(OR($C85="Non-Labour",$C85="Labour-related"),IF(Inputs!$GT85=$F$1,Inputs!FM85,$F85*N(BT85)),$F85*N(BT85)*avg_hrs)</f>
        <v>0</v>
      </c>
      <c r="FN85" s="232">
        <f>IF(OR($C85="Non-Labour",$C85="Labour-related"),IF(Inputs!$GT85=$F$1,Inputs!FN85,$F85*N(BU85)),$F85*N(BU85)*avg_hrs)</f>
        <v>0</v>
      </c>
      <c r="FO85" s="232">
        <f>IF(OR($C85="Non-Labour",$C85="Labour-related"),IF(Inputs!$GT85=$F$1,Inputs!FO85,$F85*N(BV85)),$F85*N(BV85)*avg_hrs)</f>
        <v>0</v>
      </c>
      <c r="FP85" s="232">
        <f>IF(OR($C85="Non-Labour",$C85="Labour-related"),IF(Inputs!$GT85=$F$1,Inputs!FP85,$F85*N(BW85)),$F85*N(BW85)*avg_hrs)</f>
        <v>0</v>
      </c>
      <c r="FQ85" s="232">
        <f>IF(OR($C85="Non-Labour",$C85="Labour-related"),IF(Inputs!$GT85=$F$1,Inputs!FQ85,$F85*N(BX85)),$F85*N(BX85)*avg_hrs)</f>
        <v>0</v>
      </c>
      <c r="FR85" s="232">
        <f>IF(OR($C85="Non-Labour",$C85="Labour-related"),IF(Inputs!$GT85=$F$1,Inputs!FR85,$F85*N(BY85)),$F85*N(BY85)*avg_hrs)</f>
        <v>0</v>
      </c>
      <c r="FS85" s="232">
        <f>IF(OR($C85="Non-Labour",$C85="Labour-related"),IF(Inputs!$GT85=$F$1,Inputs!FS85,$F85*N(BZ85)),$F85*N(BZ85)*avg_hrs)</f>
        <v>0</v>
      </c>
      <c r="FT85" s="232">
        <f>IF(OR($C85="Non-Labour",$C85="Labour-related"),IF(Inputs!$GT85=$F$1,Inputs!FT85,$F85*N(CA85)),$F85*N(CA85)*avg_hrs)</f>
        <v>0</v>
      </c>
      <c r="FU85" s="232">
        <f>IF(OR($C85="Non-Labour",$C85="Labour-related"),IF(Inputs!$GT85=$F$1,Inputs!FU85,$F85*N(CB85)),$F85*N(CB85)*avg_hrs)</f>
        <v>0</v>
      </c>
      <c r="FV85" s="232">
        <f>IF(OR($C85="Non-Labour",$C85="Labour-related"),IF(Inputs!$GT85=$F$1,Inputs!FV85,$F85*N(CC85)),$F85*N(CC85)*avg_hrs)</f>
        <v>0</v>
      </c>
      <c r="FW85" s="232">
        <f>IF(OR($C85="Non-Labour",$C85="Labour-related"),IF(Inputs!$GT85=$F$1,Inputs!FW85,$F85*N(CD85)),$F85*N(CD85)*avg_hrs)</f>
        <v>0</v>
      </c>
      <c r="FX85" s="232">
        <f>IF(OR($C85="Non-Labour",$C85="Labour-related"),IF(Inputs!$GT85=$F$1,Inputs!FX85,$F85*N(CE85)),$F85*N(CE85)*avg_hrs)</f>
        <v>0</v>
      </c>
      <c r="FY85" s="232">
        <f>IF(OR($C85="Non-Labour",$C85="Labour-related"),IF(Inputs!$GT85=$F$1,Inputs!FY85,$F85*N(CF85)),$F85*N(CF85)*avg_hrs)</f>
        <v>0</v>
      </c>
      <c r="FZ85" s="232">
        <f>IF(OR($C85="Non-Labour",$C85="Labour-related"),IF(Inputs!$GT85=$F$1,Inputs!FZ85,$F85*N(CG85)),$F85*N(CG85)*avg_hrs)</f>
        <v>0</v>
      </c>
      <c r="GA85" s="232">
        <f>IF(OR($C85="Non-Labour",$C85="Labour-related"),IF(Inputs!$GT85=$F$1,Inputs!GA85,$F85*N(CH85)),$F85*N(CH85)*avg_hrs)</f>
        <v>0</v>
      </c>
      <c r="GB85" s="232">
        <f>IF(OR($C85="Non-Labour",$C85="Labour-related"),IF(Inputs!$GT85=$F$1,Inputs!GB85,$F85*N(CI85)),$F85*N(CI85)*avg_hrs)</f>
        <v>0</v>
      </c>
      <c r="GC85" s="232">
        <f>IF(OR($C85="Non-Labour",$C85="Labour-related"),IF(Inputs!$GT85=$F$1,Inputs!GC85,$F85*N(CJ85)),$F85*N(CJ85)*avg_hrs)</f>
        <v>0</v>
      </c>
      <c r="GD85" s="232">
        <f>IF(OR($C85="Non-Labour",$C85="Labour-related"),IF(Inputs!$GT85=$F$1,Inputs!GD85,$F85*N(CK85)),$F85*N(CK85)*avg_hrs)</f>
        <v>0</v>
      </c>
      <c r="GE85" s="232">
        <f>IF(OR($C85="Non-Labour",$C85="Labour-related"),IF(Inputs!$GT85=$F$1,Inputs!GE85,$F85*N(CL85)),$F85*N(CL85)*avg_hrs)</f>
        <v>0</v>
      </c>
      <c r="GF85" s="232">
        <f>IF(OR($C85="Non-Labour",$C85="Labour-related"),IF(Inputs!$GT85=$F$1,Inputs!GF85,$F85*N(CM85)),$F85*N(CM85)*avg_hrs)</f>
        <v>0</v>
      </c>
      <c r="GG85" s="232">
        <f>IF(OR($C85="Non-Labour",$C85="Labour-related"),IF(Inputs!$GT85=$F$1,Inputs!GG85,$F85*N(CN85)),$F85*N(CN85)*avg_hrs)</f>
        <v>0</v>
      </c>
      <c r="GH85" s="232">
        <f>IF(OR($C85="Non-Labour",$C85="Labour-related"),IF(Inputs!$GT85=$F$1,Inputs!GH85,$F85*N(CO85)),$F85*N(CO85)*avg_hrs)</f>
        <v>0</v>
      </c>
      <c r="GI85" s="232">
        <f>IF(OR($C85="Non-Labour",$C85="Labour-related"),IF(Inputs!$GT85=$F$1,Inputs!GI85,$F85*N(CP85)),$F85*N(CP85)*avg_hrs)</f>
        <v>0</v>
      </c>
      <c r="GJ85" s="232">
        <f>IF(OR($C85="Non-Labour",$C85="Labour-related"),IF(Inputs!$GT85=$F$1,Inputs!GJ85,$F85*N(CQ85)),$F85*N(CQ85)*avg_hrs)</f>
        <v>0</v>
      </c>
      <c r="GK85" s="232">
        <f>IF(OR($C85="Non-Labour",$C85="Labour-related"),IF(Inputs!$GT85=$F$1,Inputs!GK85,$F85*N(CR85)),$F85*N(CR85)*avg_hrs)</f>
        <v>0</v>
      </c>
      <c r="GL85" s="232">
        <f>IF(OR($C85="Non-Labour",$C85="Labour-related"),IF(Inputs!$GT85=$F$1,Inputs!GL85,$F85*N(CS85)),$F85*N(CS85)*avg_hrs)</f>
        <v>0</v>
      </c>
      <c r="GM85" s="232">
        <f>IF(OR($C85="Non-Labour",$C85="Labour-related"),IF(Inputs!$GT85=$F$1,Inputs!GM85,$F85*N(CT85)),$F85*N(CT85)*avg_hrs)</f>
        <v>0</v>
      </c>
      <c r="GN85" s="232">
        <f>IF(OR($C85="Non-Labour",$C85="Labour-related"),IF(Inputs!$GT85=$F$1,Inputs!GN85,$F85*N(CU85)),$F85*N(CU85)*avg_hrs)</f>
        <v>0</v>
      </c>
      <c r="GO85" s="232">
        <f>IF(OR($C85="Non-Labour",$C85="Labour-related"),IF(Inputs!$GT85=$F$1,Inputs!GO85,$F85*N(CV85)),$F85*N(CV85)*avg_hrs)</f>
        <v>0</v>
      </c>
      <c r="GP85" s="232">
        <f>IF(OR($C85="Non-Labour",$C85="Labour-related"),IF(Inputs!$GT85=$F$1,Inputs!GP85,$F85*N(CW85)),$F85*N(CW85)*avg_hrs)</f>
        <v>0</v>
      </c>
      <c r="GQ85" s="232">
        <f>IF(OR($C85="Non-Labour",$C85="Labour-related"),IF(Inputs!$GT85=$F$1,Inputs!GQ85,$F85*N(CX85)),$F85*N(CX85)*avg_hrs)</f>
        <v>0</v>
      </c>
      <c r="GR85" s="232">
        <f>IF(OR($C85="Non-Labour",$C85="Labour-related"),IF(Inputs!$GT85=$F$1,Inputs!GR85,$F85*N(CY85)),$F85*N(CY85)*avg_hrs)</f>
        <v>0</v>
      </c>
      <c r="GT85" s="120" t="s">
        <v>207</v>
      </c>
      <c r="GU85" s="272"/>
      <c r="GV85" s="272"/>
      <c r="GW85" s="272"/>
      <c r="GX85" s="232">
        <f t="shared" si="12"/>
        <v>0</v>
      </c>
      <c r="GY85" s="232">
        <f t="shared" si="12"/>
        <v>0</v>
      </c>
      <c r="GZ85" s="232">
        <f t="shared" si="12"/>
        <v>0</v>
      </c>
      <c r="HA85" s="232">
        <f t="shared" si="11"/>
        <v>0</v>
      </c>
      <c r="HB85" s="232">
        <f t="shared" si="13"/>
        <v>0</v>
      </c>
      <c r="HC85" s="232">
        <f t="shared" si="13"/>
        <v>0</v>
      </c>
      <c r="HD85" s="232">
        <f t="shared" si="13"/>
        <v>0</v>
      </c>
      <c r="HE85" s="232">
        <f t="shared" si="13"/>
        <v>0</v>
      </c>
      <c r="HF85" s="232">
        <f t="shared" si="14"/>
        <v>0</v>
      </c>
    </row>
    <row r="86" spans="1:214" hidden="1" x14ac:dyDescent="0.2">
      <c r="A86" s="120" t="str">
        <f>Inputs!A86</f>
        <v>Network Operations</v>
      </c>
      <c r="B86" s="120" t="str">
        <f>Inputs!B86</f>
        <v>Travel (Overseas to visit SCADA vendor and customers)</v>
      </c>
      <c r="C86" s="120" t="str">
        <f>Inputs!C86</f>
        <v>Non-labour</v>
      </c>
      <c r="D86" s="120">
        <f>Inputs!D86</f>
        <v>0</v>
      </c>
      <c r="E86" s="120" t="str">
        <f>Inputs!E86</f>
        <v xml:space="preserve">Shared </v>
      </c>
      <c r="F86" s="259">
        <f>IF(Inputs!$GT86=$F$1,Inputs!F86,
CHOOSE(MATCH(Inputs!$GT86,'Key assumptions'!$E$117:$E$119,0),'Key assumptions'!$H$117,'Key assumptions'!$H$118,'Key assumptions'!$H$119)*Inputs!F86)</f>
        <v>0.9435426958362737</v>
      </c>
      <c r="G86" s="259">
        <f>IF(Inputs!$GT86=$F$1,Inputs!G86,
CHOOSE(MATCH(Inputs!$GT86,'Key assumptions'!$E$117:$E$119,0),'Key assumptions'!$H$117,'Key assumptions'!$H$118,'Key assumptions'!$H$119)*Inputs!G86)</f>
        <v>0</v>
      </c>
      <c r="H86" s="231">
        <f>Inputs!H86</f>
        <v>0</v>
      </c>
      <c r="I86" s="231">
        <f>Inputs!I86</f>
        <v>0</v>
      </c>
      <c r="J86" s="231">
        <f>Inputs!J86</f>
        <v>0</v>
      </c>
      <c r="K86" s="231">
        <f>Inputs!K86</f>
        <v>0</v>
      </c>
      <c r="L86" s="231">
        <f>Inputs!L86</f>
        <v>0</v>
      </c>
      <c r="M86" s="231">
        <f>Inputs!M86</f>
        <v>0</v>
      </c>
      <c r="N86" s="231">
        <f>Inputs!N86</f>
        <v>0</v>
      </c>
      <c r="O86" s="231">
        <f>Inputs!O86</f>
        <v>0</v>
      </c>
      <c r="P86" s="231">
        <f>Inputs!P86</f>
        <v>0</v>
      </c>
      <c r="Q86" s="231">
        <f>Inputs!Q86</f>
        <v>0</v>
      </c>
      <c r="R86" s="231">
        <f>Inputs!R86</f>
        <v>0</v>
      </c>
      <c r="S86" s="231">
        <f>Inputs!S86</f>
        <v>0</v>
      </c>
      <c r="T86" s="231">
        <f>Inputs!T86</f>
        <v>0</v>
      </c>
      <c r="U86" s="231">
        <f>Inputs!U86</f>
        <v>0</v>
      </c>
      <c r="V86" s="231">
        <f>Inputs!V86</f>
        <v>0</v>
      </c>
      <c r="W86" s="231">
        <f>Inputs!W86</f>
        <v>0</v>
      </c>
      <c r="X86" s="231">
        <f>Inputs!X86</f>
        <v>0</v>
      </c>
      <c r="Y86" s="231">
        <f>Inputs!Y86</f>
        <v>0</v>
      </c>
      <c r="Z86" s="231">
        <f>Inputs!Z86</f>
        <v>0</v>
      </c>
      <c r="AA86" s="231">
        <f>Inputs!AA86</f>
        <v>0</v>
      </c>
      <c r="AB86" s="231">
        <f>Inputs!AB86</f>
        <v>0</v>
      </c>
      <c r="AC86" s="231">
        <f>Inputs!AC86</f>
        <v>0</v>
      </c>
      <c r="AD86" s="231">
        <f>Inputs!AD86</f>
        <v>0</v>
      </c>
      <c r="AE86" s="231">
        <f>Inputs!AE86</f>
        <v>0</v>
      </c>
      <c r="AF86" s="231">
        <f>Inputs!AF86</f>
        <v>3750</v>
      </c>
      <c r="AG86" s="231">
        <f>Inputs!AG86</f>
        <v>3750</v>
      </c>
      <c r="AH86" s="231">
        <f>Inputs!AH86</f>
        <v>3750</v>
      </c>
      <c r="AI86" s="231">
        <f>Inputs!AI86</f>
        <v>3750</v>
      </c>
      <c r="AJ86" s="231">
        <f>Inputs!AJ86</f>
        <v>3750</v>
      </c>
      <c r="AK86" s="231">
        <f>Inputs!AK86</f>
        <v>3750</v>
      </c>
      <c r="AL86" s="231">
        <f>Inputs!AL86</f>
        <v>3750</v>
      </c>
      <c r="AM86" s="231">
        <f>Inputs!AM86</f>
        <v>3750</v>
      </c>
      <c r="AN86" s="231">
        <f>Inputs!AN86</f>
        <v>3750</v>
      </c>
      <c r="AO86" s="231">
        <f>Inputs!AO86</f>
        <v>3750</v>
      </c>
      <c r="AP86" s="231">
        <f>Inputs!AP86</f>
        <v>3750</v>
      </c>
      <c r="AQ86" s="231">
        <f>Inputs!AQ86</f>
        <v>3750</v>
      </c>
      <c r="AR86" s="231">
        <f>Inputs!AR86</f>
        <v>3750</v>
      </c>
      <c r="AS86" s="231">
        <f>Inputs!AS86</f>
        <v>3750</v>
      </c>
      <c r="AT86" s="231">
        <f>Inputs!AT86</f>
        <v>3750</v>
      </c>
      <c r="AU86" s="231">
        <f>Inputs!AU86</f>
        <v>3750</v>
      </c>
      <c r="AV86" s="231">
        <f>Inputs!AV86</f>
        <v>3750</v>
      </c>
      <c r="AW86" s="231">
        <f>Inputs!AW86</f>
        <v>3750</v>
      </c>
      <c r="AX86" s="231">
        <f>Inputs!AX86</f>
        <v>3750</v>
      </c>
      <c r="AY86" s="231">
        <f>Inputs!AY86</f>
        <v>3750</v>
      </c>
      <c r="AZ86" s="231">
        <f>Inputs!AZ86</f>
        <v>3750</v>
      </c>
      <c r="BA86" s="231">
        <f>Inputs!BA86</f>
        <v>3750</v>
      </c>
      <c r="BB86" s="231">
        <f>Inputs!BB86</f>
        <v>3750</v>
      </c>
      <c r="BC86" s="231">
        <f>Inputs!BC86</f>
        <v>3750</v>
      </c>
      <c r="BD86" s="231">
        <f>Inputs!BD86</f>
        <v>3750</v>
      </c>
      <c r="BE86" s="231">
        <f>Inputs!BE86</f>
        <v>3750</v>
      </c>
      <c r="BF86" s="231">
        <f>Inputs!BF86</f>
        <v>3750</v>
      </c>
      <c r="BG86" s="231">
        <f>Inputs!BG86</f>
        <v>3750</v>
      </c>
      <c r="BH86" s="231">
        <f>Inputs!BH86</f>
        <v>3750</v>
      </c>
      <c r="BI86" s="231">
        <f>Inputs!BI86</f>
        <v>3750</v>
      </c>
      <c r="BJ86" s="231">
        <f>Inputs!BJ86</f>
        <v>3750</v>
      </c>
      <c r="BK86" s="231">
        <f>Inputs!BK86</f>
        <v>3750</v>
      </c>
      <c r="BL86" s="231">
        <f>Inputs!BL86</f>
        <v>3750</v>
      </c>
      <c r="BM86" s="231">
        <f>Inputs!BM86</f>
        <v>3750</v>
      </c>
      <c r="BN86" s="231">
        <f>Inputs!BN86</f>
        <v>3750</v>
      </c>
      <c r="BO86" s="231">
        <f>Inputs!BO86</f>
        <v>3750</v>
      </c>
      <c r="BP86" s="231">
        <f>Inputs!BP86</f>
        <v>3750</v>
      </c>
      <c r="BQ86" s="231">
        <f>Inputs!BQ86</f>
        <v>3750</v>
      </c>
      <c r="BR86" s="231">
        <f>Inputs!BR86</f>
        <v>3750</v>
      </c>
      <c r="BS86" s="231">
        <f>Inputs!BS86</f>
        <v>3750</v>
      </c>
      <c r="BT86" s="231">
        <f>Inputs!BT86</f>
        <v>3750</v>
      </c>
      <c r="BU86" s="231">
        <f>Inputs!BU86</f>
        <v>3750</v>
      </c>
      <c r="BV86" s="231">
        <f>Inputs!BV86</f>
        <v>3750</v>
      </c>
      <c r="BW86" s="231">
        <f>Inputs!BW86</f>
        <v>3750</v>
      </c>
      <c r="BX86" s="231">
        <f>Inputs!BX86</f>
        <v>3750</v>
      </c>
      <c r="BY86" s="231">
        <f>Inputs!BY86</f>
        <v>3750</v>
      </c>
      <c r="BZ86" s="231">
        <f>Inputs!BZ86</f>
        <v>3750</v>
      </c>
      <c r="CA86" s="231">
        <f>Inputs!CA86</f>
        <v>3750</v>
      </c>
      <c r="CB86" s="231">
        <f>Inputs!CB86</f>
        <v>0</v>
      </c>
      <c r="CC86" s="231">
        <f>Inputs!CC86</f>
        <v>0</v>
      </c>
      <c r="CD86" s="231">
        <f>Inputs!CD86</f>
        <v>0</v>
      </c>
      <c r="CE86" s="231">
        <f>Inputs!CE86</f>
        <v>0</v>
      </c>
      <c r="CF86" s="231">
        <f>Inputs!CF86</f>
        <v>0</v>
      </c>
      <c r="CG86" s="231">
        <f>Inputs!CG86</f>
        <v>0</v>
      </c>
      <c r="CH86" s="231">
        <f>Inputs!CH86</f>
        <v>0</v>
      </c>
      <c r="CI86" s="231">
        <f>Inputs!CI86</f>
        <v>0</v>
      </c>
      <c r="CJ86" s="231">
        <f>Inputs!CJ86</f>
        <v>0</v>
      </c>
      <c r="CK86" s="231">
        <f>Inputs!CK86</f>
        <v>0</v>
      </c>
      <c r="CL86" s="231">
        <f>Inputs!CL86</f>
        <v>0</v>
      </c>
      <c r="CM86" s="231">
        <f>Inputs!CM86</f>
        <v>0</v>
      </c>
      <c r="CN86" s="231">
        <f>Inputs!CN86</f>
        <v>0</v>
      </c>
      <c r="CO86" s="231">
        <f>Inputs!CO86</f>
        <v>0</v>
      </c>
      <c r="CP86" s="231">
        <f>Inputs!CP86</f>
        <v>0</v>
      </c>
      <c r="CQ86" s="231">
        <f>Inputs!CQ86</f>
        <v>0</v>
      </c>
      <c r="CR86" s="231">
        <f>Inputs!CR86</f>
        <v>0</v>
      </c>
      <c r="CS86" s="231">
        <f>Inputs!CS86</f>
        <v>0</v>
      </c>
      <c r="CT86" s="231">
        <f>Inputs!CT86</f>
        <v>0</v>
      </c>
      <c r="CU86" s="231">
        <f>Inputs!CU86</f>
        <v>0</v>
      </c>
      <c r="CV86" s="231">
        <f>Inputs!CV86</f>
        <v>0</v>
      </c>
      <c r="CW86" s="231">
        <f>Inputs!CW86</f>
        <v>0</v>
      </c>
      <c r="CX86" s="231">
        <f>Inputs!CX86</f>
        <v>0</v>
      </c>
      <c r="CY86" s="231">
        <f>Inputs!CY86</f>
        <v>0</v>
      </c>
      <c r="DA86" s="232">
        <f>IF(OR($C86="Non-Labour",$C86="Labour-related"),IF(Inputs!$GT86=$F$1,Inputs!DA86,$F86*N(H86)),$F86*N(H86)*avg_hrs)</f>
        <v>0</v>
      </c>
      <c r="DB86" s="232">
        <f>IF(OR($C86="Non-Labour",$C86="Labour-related"),IF(Inputs!$GT86=$F$1,Inputs!DB86,$F86*N(I86)),$F86*N(I86)*avg_hrs)</f>
        <v>0</v>
      </c>
      <c r="DC86" s="232">
        <f>IF(OR($C86="Non-Labour",$C86="Labour-related"),IF(Inputs!$GT86=$F$1,Inputs!DC86,$F86*N(J86)),$F86*N(J86)*avg_hrs)</f>
        <v>0</v>
      </c>
      <c r="DD86" s="232">
        <f>IF(OR($C86="Non-Labour",$C86="Labour-related"),IF(Inputs!$GT86=$F$1,Inputs!DD86,$F86*N(K86)),$F86*N(K86)*avg_hrs)</f>
        <v>0</v>
      </c>
      <c r="DE86" s="232">
        <f>IF(OR($C86="Non-Labour",$C86="Labour-related"),IF(Inputs!$GT86=$F$1,Inputs!DE86,$F86*N(L86)),$F86*N(L86)*avg_hrs)</f>
        <v>0</v>
      </c>
      <c r="DF86" s="232">
        <f>IF(OR($C86="Non-Labour",$C86="Labour-related"),IF(Inputs!$GT86=$F$1,Inputs!DF86,$F86*N(M86)),$F86*N(M86)*avg_hrs)</f>
        <v>0</v>
      </c>
      <c r="DG86" s="232">
        <f>IF(OR($C86="Non-Labour",$C86="Labour-related"),IF(Inputs!$GT86=$F$1,Inputs!DG86,$F86*N(N86)),$F86*N(N86)*avg_hrs)</f>
        <v>0</v>
      </c>
      <c r="DH86" s="232">
        <f>IF(OR($C86="Non-Labour",$C86="Labour-related"),IF(Inputs!$GT86=$F$1,Inputs!DH86,$F86*N(O86)),$F86*N(O86)*avg_hrs)</f>
        <v>0</v>
      </c>
      <c r="DI86" s="232">
        <f>IF(OR($C86="Non-Labour",$C86="Labour-related"),IF(Inputs!$GT86=$F$1,Inputs!DI86,$F86*N(P86)),$F86*N(P86)*avg_hrs)</f>
        <v>0</v>
      </c>
      <c r="DJ86" s="232">
        <f>IF(OR($C86="Non-Labour",$C86="Labour-related"),IF(Inputs!$GT86=$F$1,Inputs!DJ86,$F86*N(Q86)),$F86*N(Q86)*avg_hrs)</f>
        <v>0</v>
      </c>
      <c r="DK86" s="232">
        <f>IF(OR($C86="Non-Labour",$C86="Labour-related"),IF(Inputs!$GT86=$F$1,Inputs!DK86,$F86*N(R86)),$F86*N(R86)*avg_hrs)</f>
        <v>0</v>
      </c>
      <c r="DL86" s="232">
        <f>IF(OR($C86="Non-Labour",$C86="Labour-related"),IF(Inputs!$GT86=$F$1,Inputs!DL86,$F86*N(S86)),$F86*N(S86)*avg_hrs)</f>
        <v>0</v>
      </c>
      <c r="DM86" s="232">
        <f>IF(OR($C86="Non-Labour",$C86="Labour-related"),IF(Inputs!$GT86=$F$1,Inputs!DM86,$F86*N(T86)),$F86*N(T86)*avg_hrs)</f>
        <v>0</v>
      </c>
      <c r="DN86" s="232">
        <f>IF(OR($C86="Non-Labour",$C86="Labour-related"),IF(Inputs!$GT86=$F$1,Inputs!DN86,$F86*N(U86)),$F86*N(U86)*avg_hrs)</f>
        <v>0</v>
      </c>
      <c r="DO86" s="232">
        <f>IF(OR($C86="Non-Labour",$C86="Labour-related"),IF(Inputs!$GT86=$F$1,Inputs!DO86,$F86*N(V86)),$F86*N(V86)*avg_hrs)</f>
        <v>0</v>
      </c>
      <c r="DP86" s="232">
        <f>IF(OR($C86="Non-Labour",$C86="Labour-related"),IF(Inputs!$GT86=$F$1,Inputs!DP86,$F86*N(W86)),$F86*N(W86)*avg_hrs)</f>
        <v>0</v>
      </c>
      <c r="DQ86" s="232">
        <f>IF(OR($C86="Non-Labour",$C86="Labour-related"),IF(Inputs!$GT86=$F$1,Inputs!DQ86,$F86*N(X86)),$F86*N(X86)*avg_hrs)</f>
        <v>0</v>
      </c>
      <c r="DR86" s="232">
        <f>IF(OR($C86="Non-Labour",$C86="Labour-related"),IF(Inputs!$GT86=$F$1,Inputs!DR86,$F86*N(Y86)),$F86*N(Y86)*avg_hrs)</f>
        <v>0</v>
      </c>
      <c r="DS86" s="232">
        <f>IF(OR($C86="Non-Labour",$C86="Labour-related"),IF(Inputs!$GT86=$F$1,Inputs!DS86,$F86*N(Z86)),$F86*N(Z86)*avg_hrs)</f>
        <v>0</v>
      </c>
      <c r="DT86" s="232">
        <f>IF(OR($C86="Non-Labour",$C86="Labour-related"),IF(Inputs!$GT86=$F$1,Inputs!DT86,$F86*N(AA86)),$F86*N(AA86)*avg_hrs)</f>
        <v>0</v>
      </c>
      <c r="DU86" s="232">
        <f>IF(OR($C86="Non-Labour",$C86="Labour-related"),IF(Inputs!$GT86=$F$1,Inputs!DU86,$F86*N(AB86)),$F86*N(AB86)*avg_hrs)</f>
        <v>0</v>
      </c>
      <c r="DV86" s="232">
        <f>IF(OR($C86="Non-Labour",$C86="Labour-related"),IF(Inputs!$GT86=$F$1,Inputs!DV86,$F86*N(AC86)),$F86*N(AC86)*avg_hrs)</f>
        <v>0</v>
      </c>
      <c r="DW86" s="232">
        <f>IF(OR($C86="Non-Labour",$C86="Labour-related"),IF(Inputs!$GT86=$F$1,Inputs!DW86,$F86*N(AD86)),$F86*N(AD86)*avg_hrs)</f>
        <v>0</v>
      </c>
      <c r="DX86" s="232">
        <f>IF(OR($C86="Non-Labour",$C86="Labour-related"),IF(Inputs!$GT86=$F$1,Inputs!DX86,$F86*N(AE86)),$F86*N(AE86)*avg_hrs)</f>
        <v>0</v>
      </c>
      <c r="DY86" s="232">
        <f>IF(OR($C86="Non-Labour",$C86="Labour-related"),IF(Inputs!$GT86=$F$1,Inputs!DY86,$F86*N(AF86)),$F86*N(AF86)*avg_hrs)</f>
        <v>3538.2851093860263</v>
      </c>
      <c r="DZ86" s="232">
        <f>IF(OR($C86="Non-Labour",$C86="Labour-related"),IF(Inputs!$GT86=$F$1,Inputs!DZ86,$F86*N(AG86)),$F86*N(AG86)*avg_hrs)</f>
        <v>3538.2851093860263</v>
      </c>
      <c r="EA86" s="232">
        <f>IF(OR($C86="Non-Labour",$C86="Labour-related"),IF(Inputs!$GT86=$F$1,Inputs!EA86,$F86*N(AH86)),$F86*N(AH86)*avg_hrs)</f>
        <v>3538.2851093860263</v>
      </c>
      <c r="EB86" s="232">
        <f>IF(OR($C86="Non-Labour",$C86="Labour-related"),IF(Inputs!$GT86=$F$1,Inputs!EB86,$F86*N(AI86)),$F86*N(AI86)*avg_hrs)</f>
        <v>3538.2851093860263</v>
      </c>
      <c r="EC86" s="232">
        <f>IF(OR($C86="Non-Labour",$C86="Labour-related"),IF(Inputs!$GT86=$F$1,Inputs!EC86,$F86*N(AJ86)),$F86*N(AJ86)*avg_hrs)</f>
        <v>3538.2851093860263</v>
      </c>
      <c r="ED86" s="232">
        <f>IF(OR($C86="Non-Labour",$C86="Labour-related"),IF(Inputs!$GT86=$F$1,Inputs!ED86,$F86*N(AK86)),$F86*N(AK86)*avg_hrs)</f>
        <v>3538.2851093860263</v>
      </c>
      <c r="EE86" s="232">
        <f>IF(OR($C86="Non-Labour",$C86="Labour-related"),IF(Inputs!$GT86=$F$1,Inputs!EE86,$F86*N(AL86)),$F86*N(AL86)*avg_hrs)</f>
        <v>3538.2851093860263</v>
      </c>
      <c r="EF86" s="232">
        <f>IF(OR($C86="Non-Labour",$C86="Labour-related"),IF(Inputs!$GT86=$F$1,Inputs!EF86,$F86*N(AM86)),$F86*N(AM86)*avg_hrs)</f>
        <v>3538.2851093860263</v>
      </c>
      <c r="EG86" s="232">
        <f>IF(OR($C86="Non-Labour",$C86="Labour-related"),IF(Inputs!$GT86=$F$1,Inputs!EG86,$F86*N(AN86)),$F86*N(AN86)*avg_hrs)</f>
        <v>3538.2851093860263</v>
      </c>
      <c r="EH86" s="232">
        <f>IF(OR($C86="Non-Labour",$C86="Labour-related"),IF(Inputs!$GT86=$F$1,Inputs!EH86,$F86*N(AO86)),$F86*N(AO86)*avg_hrs)</f>
        <v>3538.2851093860263</v>
      </c>
      <c r="EI86" s="232">
        <f>IF(OR($C86="Non-Labour",$C86="Labour-related"),IF(Inputs!$GT86=$F$1,Inputs!EI86,$F86*N(AP86)),$F86*N(AP86)*avg_hrs)</f>
        <v>3538.2851093860263</v>
      </c>
      <c r="EJ86" s="232">
        <f>IF(OR($C86="Non-Labour",$C86="Labour-related"),IF(Inputs!$GT86=$F$1,Inputs!EJ86,$F86*N(AQ86)),$F86*N(AQ86)*avg_hrs)</f>
        <v>3538.2851093860263</v>
      </c>
      <c r="EK86" s="232">
        <f>IF(OR($C86="Non-Labour",$C86="Labour-related"),IF(Inputs!$GT86=$F$1,Inputs!EK86,$F86*N(AR86)),$F86*N(AR86)*avg_hrs)</f>
        <v>3538.2851093860263</v>
      </c>
      <c r="EL86" s="232">
        <f>IF(OR($C86="Non-Labour",$C86="Labour-related"),IF(Inputs!$GT86=$F$1,Inputs!EL86,$F86*N(AS86)),$F86*N(AS86)*avg_hrs)</f>
        <v>3538.2851093860263</v>
      </c>
      <c r="EM86" s="232">
        <f>IF(OR($C86="Non-Labour",$C86="Labour-related"),IF(Inputs!$GT86=$F$1,Inputs!EM86,$F86*N(AT86)),$F86*N(AT86)*avg_hrs)</f>
        <v>3538.2851093860263</v>
      </c>
      <c r="EN86" s="232">
        <f>IF(OR($C86="Non-Labour",$C86="Labour-related"),IF(Inputs!$GT86=$F$1,Inputs!EN86,$F86*N(AU86)),$F86*N(AU86)*avg_hrs)</f>
        <v>3538.2851093860263</v>
      </c>
      <c r="EO86" s="232">
        <f>IF(OR($C86="Non-Labour",$C86="Labour-related"),IF(Inputs!$GT86=$F$1,Inputs!EO86,$F86*N(AV86)),$F86*N(AV86)*avg_hrs)</f>
        <v>3538.2851093860263</v>
      </c>
      <c r="EP86" s="232">
        <f>IF(OR($C86="Non-Labour",$C86="Labour-related"),IF(Inputs!$GT86=$F$1,Inputs!EP86,$F86*N(AW86)),$F86*N(AW86)*avg_hrs)</f>
        <v>3538.2851093860263</v>
      </c>
      <c r="EQ86" s="232">
        <f>IF(OR($C86="Non-Labour",$C86="Labour-related"),IF(Inputs!$GT86=$F$1,Inputs!EQ86,$F86*N(AX86)),$F86*N(AX86)*avg_hrs)</f>
        <v>3538.2851093860263</v>
      </c>
      <c r="ER86" s="232">
        <f>IF(OR($C86="Non-Labour",$C86="Labour-related"),IF(Inputs!$GT86=$F$1,Inputs!ER86,$F86*N(AY86)),$F86*N(AY86)*avg_hrs)</f>
        <v>3538.2851093860263</v>
      </c>
      <c r="ES86" s="232">
        <f>IF(OR($C86="Non-Labour",$C86="Labour-related"),IF(Inputs!$GT86=$F$1,Inputs!ES86,$F86*N(AZ86)),$F86*N(AZ86)*avg_hrs)</f>
        <v>3538.2851093860263</v>
      </c>
      <c r="ET86" s="232">
        <f>IF(OR($C86="Non-Labour",$C86="Labour-related"),IF(Inputs!$GT86=$F$1,Inputs!ET86,$F86*N(BA86)),$F86*N(BA86)*avg_hrs)</f>
        <v>3538.2851093860263</v>
      </c>
      <c r="EU86" s="232">
        <f>IF(OR($C86="Non-Labour",$C86="Labour-related"),IF(Inputs!$GT86=$F$1,Inputs!EU86,$F86*N(BB86)),$F86*N(BB86)*avg_hrs)</f>
        <v>3538.2851093860263</v>
      </c>
      <c r="EV86" s="232">
        <f>IF(OR($C86="Non-Labour",$C86="Labour-related"),IF(Inputs!$GT86=$F$1,Inputs!EV86,$F86*N(BC86)),$F86*N(BC86)*avg_hrs)</f>
        <v>3538.2851093860263</v>
      </c>
      <c r="EW86" s="232">
        <f>IF(OR($C86="Non-Labour",$C86="Labour-related"),IF(Inputs!$GT86=$F$1,Inputs!EW86,$F86*N(BD86)),$F86*N(BD86)*avg_hrs)</f>
        <v>3538.2851093860263</v>
      </c>
      <c r="EX86" s="232">
        <f>IF(OR($C86="Non-Labour",$C86="Labour-related"),IF(Inputs!$GT86=$F$1,Inputs!EX86,$F86*N(BE86)),$F86*N(BE86)*avg_hrs)</f>
        <v>3538.2851093860263</v>
      </c>
      <c r="EY86" s="232">
        <f>IF(OR($C86="Non-Labour",$C86="Labour-related"),IF(Inputs!$GT86=$F$1,Inputs!EY86,$F86*N(BF86)),$F86*N(BF86)*avg_hrs)</f>
        <v>3538.2851093860263</v>
      </c>
      <c r="EZ86" s="232">
        <f>IF(OR($C86="Non-Labour",$C86="Labour-related"),IF(Inputs!$GT86=$F$1,Inputs!EZ86,$F86*N(BG86)),$F86*N(BG86)*avg_hrs)</f>
        <v>3538.2851093860263</v>
      </c>
      <c r="FA86" s="232">
        <f>IF(OR($C86="Non-Labour",$C86="Labour-related"),IF(Inputs!$GT86=$F$1,Inputs!FA86,$F86*N(BH86)),$F86*N(BH86)*avg_hrs)</f>
        <v>3538.2851093860263</v>
      </c>
      <c r="FB86" s="232">
        <f>IF(OR($C86="Non-Labour",$C86="Labour-related"),IF(Inputs!$GT86=$F$1,Inputs!FB86,$F86*N(BI86)),$F86*N(BI86)*avg_hrs)</f>
        <v>3538.2851093860263</v>
      </c>
      <c r="FC86" s="232">
        <f>IF(OR($C86="Non-Labour",$C86="Labour-related"),IF(Inputs!$GT86=$F$1,Inputs!FC86,$F86*N(BJ86)),$F86*N(BJ86)*avg_hrs)</f>
        <v>3538.2851093860263</v>
      </c>
      <c r="FD86" s="232">
        <f>IF(OR($C86="Non-Labour",$C86="Labour-related"),IF(Inputs!$GT86=$F$1,Inputs!FD86,$F86*N(BK86)),$F86*N(BK86)*avg_hrs)</f>
        <v>3538.2851093860263</v>
      </c>
      <c r="FE86" s="232">
        <f>IF(OR($C86="Non-Labour",$C86="Labour-related"),IF(Inputs!$GT86=$F$1,Inputs!FE86,$F86*N(BL86)),$F86*N(BL86)*avg_hrs)</f>
        <v>3538.2851093860263</v>
      </c>
      <c r="FF86" s="232">
        <f>IF(OR($C86="Non-Labour",$C86="Labour-related"),IF(Inputs!$GT86=$F$1,Inputs!FF86,$F86*N(BM86)),$F86*N(BM86)*avg_hrs)</f>
        <v>3538.2851093860263</v>
      </c>
      <c r="FG86" s="232">
        <f>IF(OR($C86="Non-Labour",$C86="Labour-related"),IF(Inputs!$GT86=$F$1,Inputs!FG86,$F86*N(BN86)),$F86*N(BN86)*avg_hrs)</f>
        <v>3538.2851093860263</v>
      </c>
      <c r="FH86" s="232">
        <f>IF(OR($C86="Non-Labour",$C86="Labour-related"),IF(Inputs!$GT86=$F$1,Inputs!FH86,$F86*N(BO86)),$F86*N(BO86)*avg_hrs)</f>
        <v>3538.2851093860263</v>
      </c>
      <c r="FI86" s="232">
        <f>IF(OR($C86="Non-Labour",$C86="Labour-related"),IF(Inputs!$GT86=$F$1,Inputs!FI86,$F86*N(BP86)),$F86*N(BP86)*avg_hrs)</f>
        <v>3538.2851093860263</v>
      </c>
      <c r="FJ86" s="232">
        <f>IF(OR($C86="Non-Labour",$C86="Labour-related"),IF(Inputs!$GT86=$F$1,Inputs!FJ86,$F86*N(BQ86)),$F86*N(BQ86)*avg_hrs)</f>
        <v>3538.2851093860263</v>
      </c>
      <c r="FK86" s="232">
        <f>IF(OR($C86="Non-Labour",$C86="Labour-related"),IF(Inputs!$GT86=$F$1,Inputs!FK86,$F86*N(BR86)),$F86*N(BR86)*avg_hrs)</f>
        <v>3538.2851093860263</v>
      </c>
      <c r="FL86" s="232">
        <f>IF(OR($C86="Non-Labour",$C86="Labour-related"),IF(Inputs!$GT86=$F$1,Inputs!FL86,$F86*N(BS86)),$F86*N(BS86)*avg_hrs)</f>
        <v>3538.2851093860263</v>
      </c>
      <c r="FM86" s="232">
        <f>IF(OR($C86="Non-Labour",$C86="Labour-related"),IF(Inputs!$GT86=$F$1,Inputs!FM86,$F86*N(BT86)),$F86*N(BT86)*avg_hrs)</f>
        <v>3538.2851093860263</v>
      </c>
      <c r="FN86" s="232">
        <f>IF(OR($C86="Non-Labour",$C86="Labour-related"),IF(Inputs!$GT86=$F$1,Inputs!FN86,$F86*N(BU86)),$F86*N(BU86)*avg_hrs)</f>
        <v>3538.2851093860263</v>
      </c>
      <c r="FO86" s="232">
        <f>IF(OR($C86="Non-Labour",$C86="Labour-related"),IF(Inputs!$GT86=$F$1,Inputs!FO86,$F86*N(BV86)),$F86*N(BV86)*avg_hrs)</f>
        <v>3538.2851093860263</v>
      </c>
      <c r="FP86" s="232">
        <f>IF(OR($C86="Non-Labour",$C86="Labour-related"),IF(Inputs!$GT86=$F$1,Inputs!FP86,$F86*N(BW86)),$F86*N(BW86)*avg_hrs)</f>
        <v>3538.2851093860263</v>
      </c>
      <c r="FQ86" s="232">
        <f>IF(OR($C86="Non-Labour",$C86="Labour-related"),IF(Inputs!$GT86=$F$1,Inputs!FQ86,$F86*N(BX86)),$F86*N(BX86)*avg_hrs)</f>
        <v>3538.2851093860263</v>
      </c>
      <c r="FR86" s="232">
        <f>IF(OR($C86="Non-Labour",$C86="Labour-related"),IF(Inputs!$GT86=$F$1,Inputs!FR86,$F86*N(BY86)),$F86*N(BY86)*avg_hrs)</f>
        <v>3538.2851093860263</v>
      </c>
      <c r="FS86" s="232">
        <f>IF(OR($C86="Non-Labour",$C86="Labour-related"),IF(Inputs!$GT86=$F$1,Inputs!FS86,$F86*N(BZ86)),$F86*N(BZ86)*avg_hrs)</f>
        <v>3538.2851093860263</v>
      </c>
      <c r="FT86" s="232">
        <f>IF(OR($C86="Non-Labour",$C86="Labour-related"),IF(Inputs!$GT86=$F$1,Inputs!FT86,$F86*N(CA86)),$F86*N(CA86)*avg_hrs)</f>
        <v>3538.2851093860263</v>
      </c>
      <c r="FU86" s="232">
        <f>IF(OR($C86="Non-Labour",$C86="Labour-related"),IF(Inputs!$GT86=$F$1,Inputs!FU86,$F86*N(CB86)),$F86*N(CB86)*avg_hrs)</f>
        <v>0</v>
      </c>
      <c r="FV86" s="232">
        <f>IF(OR($C86="Non-Labour",$C86="Labour-related"),IF(Inputs!$GT86=$F$1,Inputs!FV86,$F86*N(CC86)),$F86*N(CC86)*avg_hrs)</f>
        <v>0</v>
      </c>
      <c r="FW86" s="232">
        <f>IF(OR($C86="Non-Labour",$C86="Labour-related"),IF(Inputs!$GT86=$F$1,Inputs!FW86,$F86*N(CD86)),$F86*N(CD86)*avg_hrs)</f>
        <v>0</v>
      </c>
      <c r="FX86" s="232">
        <f>IF(OR($C86="Non-Labour",$C86="Labour-related"),IF(Inputs!$GT86=$F$1,Inputs!FX86,$F86*N(CE86)),$F86*N(CE86)*avg_hrs)</f>
        <v>0</v>
      </c>
      <c r="FY86" s="232">
        <f>IF(OR($C86="Non-Labour",$C86="Labour-related"),IF(Inputs!$GT86=$F$1,Inputs!FY86,$F86*N(CF86)),$F86*N(CF86)*avg_hrs)</f>
        <v>0</v>
      </c>
      <c r="FZ86" s="232">
        <f>IF(OR($C86="Non-Labour",$C86="Labour-related"),IF(Inputs!$GT86=$F$1,Inputs!FZ86,$F86*N(CG86)),$F86*N(CG86)*avg_hrs)</f>
        <v>0</v>
      </c>
      <c r="GA86" s="232">
        <f>IF(OR($C86="Non-Labour",$C86="Labour-related"),IF(Inputs!$GT86=$F$1,Inputs!GA86,$F86*N(CH86)),$F86*N(CH86)*avg_hrs)</f>
        <v>0</v>
      </c>
      <c r="GB86" s="232">
        <f>IF(OR($C86="Non-Labour",$C86="Labour-related"),IF(Inputs!$GT86=$F$1,Inputs!GB86,$F86*N(CI86)),$F86*N(CI86)*avg_hrs)</f>
        <v>0</v>
      </c>
      <c r="GC86" s="232">
        <f>IF(OR($C86="Non-Labour",$C86="Labour-related"),IF(Inputs!$GT86=$F$1,Inputs!GC86,$F86*N(CJ86)),$F86*N(CJ86)*avg_hrs)</f>
        <v>0</v>
      </c>
      <c r="GD86" s="232">
        <f>IF(OR($C86="Non-Labour",$C86="Labour-related"),IF(Inputs!$GT86=$F$1,Inputs!GD86,$F86*N(CK86)),$F86*N(CK86)*avg_hrs)</f>
        <v>0</v>
      </c>
      <c r="GE86" s="232">
        <f>IF(OR($C86="Non-Labour",$C86="Labour-related"),IF(Inputs!$GT86=$F$1,Inputs!GE86,$F86*N(CL86)),$F86*N(CL86)*avg_hrs)</f>
        <v>0</v>
      </c>
      <c r="GF86" s="232">
        <f>IF(OR($C86="Non-Labour",$C86="Labour-related"),IF(Inputs!$GT86=$F$1,Inputs!GF86,$F86*N(CM86)),$F86*N(CM86)*avg_hrs)</f>
        <v>0</v>
      </c>
      <c r="GG86" s="232">
        <f>IF(OR($C86="Non-Labour",$C86="Labour-related"),IF(Inputs!$GT86=$F$1,Inputs!GG86,$F86*N(CN86)),$F86*N(CN86)*avg_hrs)</f>
        <v>0</v>
      </c>
      <c r="GH86" s="232">
        <f>IF(OR($C86="Non-Labour",$C86="Labour-related"),IF(Inputs!$GT86=$F$1,Inputs!GH86,$F86*N(CO86)),$F86*N(CO86)*avg_hrs)</f>
        <v>0</v>
      </c>
      <c r="GI86" s="232">
        <f>IF(OR($C86="Non-Labour",$C86="Labour-related"),IF(Inputs!$GT86=$F$1,Inputs!GI86,$F86*N(CP86)),$F86*N(CP86)*avg_hrs)</f>
        <v>0</v>
      </c>
      <c r="GJ86" s="232">
        <f>IF(OR($C86="Non-Labour",$C86="Labour-related"),IF(Inputs!$GT86=$F$1,Inputs!GJ86,$F86*N(CQ86)),$F86*N(CQ86)*avg_hrs)</f>
        <v>0</v>
      </c>
      <c r="GK86" s="232">
        <f>IF(OR($C86="Non-Labour",$C86="Labour-related"),IF(Inputs!$GT86=$F$1,Inputs!GK86,$F86*N(CR86)),$F86*N(CR86)*avg_hrs)</f>
        <v>0</v>
      </c>
      <c r="GL86" s="232">
        <f>IF(OR($C86="Non-Labour",$C86="Labour-related"),IF(Inputs!$GT86=$F$1,Inputs!GL86,$F86*N(CS86)),$F86*N(CS86)*avg_hrs)</f>
        <v>0</v>
      </c>
      <c r="GM86" s="232">
        <f>IF(OR($C86="Non-Labour",$C86="Labour-related"),IF(Inputs!$GT86=$F$1,Inputs!GM86,$F86*N(CT86)),$F86*N(CT86)*avg_hrs)</f>
        <v>0</v>
      </c>
      <c r="GN86" s="232">
        <f>IF(OR($C86="Non-Labour",$C86="Labour-related"),IF(Inputs!$GT86=$F$1,Inputs!GN86,$F86*N(CU86)),$F86*N(CU86)*avg_hrs)</f>
        <v>0</v>
      </c>
      <c r="GO86" s="232">
        <f>IF(OR($C86="Non-Labour",$C86="Labour-related"),IF(Inputs!$GT86=$F$1,Inputs!GO86,$F86*N(CV86)),$F86*N(CV86)*avg_hrs)</f>
        <v>0</v>
      </c>
      <c r="GP86" s="232">
        <f>IF(OR($C86="Non-Labour",$C86="Labour-related"),IF(Inputs!$GT86=$F$1,Inputs!GP86,$F86*N(CW86)),$F86*N(CW86)*avg_hrs)</f>
        <v>0</v>
      </c>
      <c r="GQ86" s="232">
        <f>IF(OR($C86="Non-Labour",$C86="Labour-related"),IF(Inputs!$GT86=$F$1,Inputs!GQ86,$F86*N(CX86)),$F86*N(CX86)*avg_hrs)</f>
        <v>0</v>
      </c>
      <c r="GR86" s="232">
        <f>IF(OR($C86="Non-Labour",$C86="Labour-related"),IF(Inputs!$GT86=$F$1,Inputs!GR86,$F86*N(CY86)),$F86*N(CY86)*avg_hrs)</f>
        <v>0</v>
      </c>
      <c r="GT86" s="120" t="s">
        <v>207</v>
      </c>
      <c r="GU86" s="272"/>
      <c r="GV86" s="272"/>
      <c r="GW86" s="272"/>
      <c r="GX86" s="232">
        <f t="shared" si="12"/>
        <v>0</v>
      </c>
      <c r="GY86" s="232">
        <f t="shared" si="12"/>
        <v>0</v>
      </c>
      <c r="GZ86" s="232">
        <f t="shared" si="12"/>
        <v>42459.421312632316</v>
      </c>
      <c r="HA86" s="232">
        <f t="shared" si="11"/>
        <v>42459.421312632316</v>
      </c>
      <c r="HB86" s="232">
        <f t="shared" si="13"/>
        <v>42459.421312632316</v>
      </c>
      <c r="HC86" s="232">
        <f t="shared" si="13"/>
        <v>42459.421312632316</v>
      </c>
      <c r="HD86" s="232">
        <f t="shared" si="13"/>
        <v>0</v>
      </c>
      <c r="HE86" s="232">
        <f t="shared" si="13"/>
        <v>0</v>
      </c>
      <c r="HF86" s="232">
        <f t="shared" si="14"/>
        <v>169837.68525052926</v>
      </c>
    </row>
    <row r="87" spans="1:214" hidden="1" x14ac:dyDescent="0.2">
      <c r="A87" s="120" t="str">
        <f>Inputs!A87</f>
        <v>Network Operations</v>
      </c>
      <c r="B87" s="120" t="str">
        <f>Inputs!B87</f>
        <v>Global Recruitment and Visa fees for 5 Transgrid roles)</v>
      </c>
      <c r="C87" s="120" t="str">
        <f>Inputs!C87</f>
        <v>Non-labour</v>
      </c>
      <c r="D87" s="120">
        <f>Inputs!D87</f>
        <v>0</v>
      </c>
      <c r="E87" s="120" t="str">
        <f>Inputs!E87</f>
        <v xml:space="preserve">Shared </v>
      </c>
      <c r="F87" s="259">
        <f>IF(Inputs!$GT87=$F$1,Inputs!F87,
CHOOSE(MATCH(Inputs!$GT87,'Key assumptions'!$E$117:$E$119,0),'Key assumptions'!$H$117,'Key assumptions'!$H$118,'Key assumptions'!$H$119)*Inputs!F87)</f>
        <v>0.9435426958362737</v>
      </c>
      <c r="G87" s="259">
        <f>IF(Inputs!$GT87=$F$1,Inputs!G87,
CHOOSE(MATCH(Inputs!$GT87,'Key assumptions'!$E$117:$E$119,0),'Key assumptions'!$H$117,'Key assumptions'!$H$118,'Key assumptions'!$H$119)*Inputs!G87)</f>
        <v>0</v>
      </c>
      <c r="H87" s="231">
        <f>Inputs!H87</f>
        <v>0</v>
      </c>
      <c r="I87" s="231">
        <f>Inputs!I87</f>
        <v>0</v>
      </c>
      <c r="J87" s="231">
        <f>Inputs!J87</f>
        <v>0</v>
      </c>
      <c r="K87" s="231">
        <f>Inputs!K87</f>
        <v>0</v>
      </c>
      <c r="L87" s="231">
        <f>Inputs!L87</f>
        <v>0</v>
      </c>
      <c r="M87" s="231">
        <f>Inputs!M87</f>
        <v>0</v>
      </c>
      <c r="N87" s="231">
        <f>Inputs!N87</f>
        <v>0</v>
      </c>
      <c r="O87" s="231">
        <f>Inputs!O87</f>
        <v>0</v>
      </c>
      <c r="P87" s="231">
        <f>Inputs!P87</f>
        <v>0</v>
      </c>
      <c r="Q87" s="231">
        <f>Inputs!Q87</f>
        <v>0</v>
      </c>
      <c r="R87" s="231">
        <f>Inputs!R87</f>
        <v>0</v>
      </c>
      <c r="S87" s="231">
        <f>Inputs!S87</f>
        <v>0</v>
      </c>
      <c r="T87" s="231">
        <f>Inputs!T87</f>
        <v>16250</v>
      </c>
      <c r="U87" s="231">
        <f>Inputs!U87</f>
        <v>16250</v>
      </c>
      <c r="V87" s="231">
        <f>Inputs!V87</f>
        <v>16250</v>
      </c>
      <c r="W87" s="231">
        <f>Inputs!W87</f>
        <v>16250</v>
      </c>
      <c r="X87" s="231">
        <f>Inputs!X87</f>
        <v>16250</v>
      </c>
      <c r="Y87" s="231">
        <f>Inputs!Y87</f>
        <v>16250</v>
      </c>
      <c r="Z87" s="231">
        <f>Inputs!Z87</f>
        <v>16250</v>
      </c>
      <c r="AA87" s="231">
        <f>Inputs!AA87</f>
        <v>16250</v>
      </c>
      <c r="AB87" s="231">
        <f>Inputs!AB87</f>
        <v>16250</v>
      </c>
      <c r="AC87" s="231">
        <f>Inputs!AC87</f>
        <v>16250</v>
      </c>
      <c r="AD87" s="231">
        <f>Inputs!AD87</f>
        <v>16250</v>
      </c>
      <c r="AE87" s="231">
        <f>Inputs!AE87</f>
        <v>16250</v>
      </c>
      <c r="AF87" s="231">
        <f>Inputs!AF87</f>
        <v>0</v>
      </c>
      <c r="AG87" s="231">
        <f>Inputs!AG87</f>
        <v>0</v>
      </c>
      <c r="AH87" s="231">
        <f>Inputs!AH87</f>
        <v>0</v>
      </c>
      <c r="AI87" s="231">
        <f>Inputs!AI87</f>
        <v>0</v>
      </c>
      <c r="AJ87" s="231">
        <f>Inputs!AJ87</f>
        <v>0</v>
      </c>
      <c r="AK87" s="231">
        <f>Inputs!AK87</f>
        <v>0</v>
      </c>
      <c r="AL87" s="231">
        <f>Inputs!AL87</f>
        <v>0</v>
      </c>
      <c r="AM87" s="231">
        <f>Inputs!AM87</f>
        <v>0</v>
      </c>
      <c r="AN87" s="231">
        <f>Inputs!AN87</f>
        <v>0</v>
      </c>
      <c r="AO87" s="231">
        <f>Inputs!AO87</f>
        <v>0</v>
      </c>
      <c r="AP87" s="231">
        <f>Inputs!AP87</f>
        <v>0</v>
      </c>
      <c r="AQ87" s="231">
        <f>Inputs!AQ87</f>
        <v>0</v>
      </c>
      <c r="AR87" s="231">
        <f>Inputs!AR87</f>
        <v>0</v>
      </c>
      <c r="AS87" s="231">
        <f>Inputs!AS87</f>
        <v>0</v>
      </c>
      <c r="AT87" s="231">
        <f>Inputs!AT87</f>
        <v>0</v>
      </c>
      <c r="AU87" s="231">
        <f>Inputs!AU87</f>
        <v>0</v>
      </c>
      <c r="AV87" s="231">
        <f>Inputs!AV87</f>
        <v>0</v>
      </c>
      <c r="AW87" s="231">
        <f>Inputs!AW87</f>
        <v>0</v>
      </c>
      <c r="AX87" s="231">
        <f>Inputs!AX87</f>
        <v>0</v>
      </c>
      <c r="AY87" s="231">
        <f>Inputs!AY87</f>
        <v>0</v>
      </c>
      <c r="AZ87" s="231">
        <f>Inputs!AZ87</f>
        <v>0</v>
      </c>
      <c r="BA87" s="231">
        <f>Inputs!BA87</f>
        <v>0</v>
      </c>
      <c r="BB87" s="231">
        <f>Inputs!BB87</f>
        <v>0</v>
      </c>
      <c r="BC87" s="231">
        <f>Inputs!BC87</f>
        <v>0</v>
      </c>
      <c r="BD87" s="231">
        <f>Inputs!BD87</f>
        <v>0</v>
      </c>
      <c r="BE87" s="231">
        <f>Inputs!BE87</f>
        <v>0</v>
      </c>
      <c r="BF87" s="231">
        <f>Inputs!BF87</f>
        <v>0</v>
      </c>
      <c r="BG87" s="231">
        <f>Inputs!BG87</f>
        <v>0</v>
      </c>
      <c r="BH87" s="231">
        <f>Inputs!BH87</f>
        <v>0</v>
      </c>
      <c r="BI87" s="231">
        <f>Inputs!BI87</f>
        <v>0</v>
      </c>
      <c r="BJ87" s="231">
        <f>Inputs!BJ87</f>
        <v>0</v>
      </c>
      <c r="BK87" s="231">
        <f>Inputs!BK87</f>
        <v>0</v>
      </c>
      <c r="BL87" s="231">
        <f>Inputs!BL87</f>
        <v>0</v>
      </c>
      <c r="BM87" s="231">
        <f>Inputs!BM87</f>
        <v>0</v>
      </c>
      <c r="BN87" s="231">
        <f>Inputs!BN87</f>
        <v>0</v>
      </c>
      <c r="BO87" s="231">
        <f>Inputs!BO87</f>
        <v>0</v>
      </c>
      <c r="BP87" s="231">
        <f>Inputs!BP87</f>
        <v>0</v>
      </c>
      <c r="BQ87" s="231">
        <f>Inputs!BQ87</f>
        <v>0</v>
      </c>
      <c r="BR87" s="231">
        <f>Inputs!BR87</f>
        <v>0</v>
      </c>
      <c r="BS87" s="231">
        <f>Inputs!BS87</f>
        <v>0</v>
      </c>
      <c r="BT87" s="231">
        <f>Inputs!BT87</f>
        <v>0</v>
      </c>
      <c r="BU87" s="231">
        <f>Inputs!BU87</f>
        <v>0</v>
      </c>
      <c r="BV87" s="231">
        <f>Inputs!BV87</f>
        <v>0</v>
      </c>
      <c r="BW87" s="231">
        <f>Inputs!BW87</f>
        <v>0</v>
      </c>
      <c r="BX87" s="231">
        <f>Inputs!BX87</f>
        <v>0</v>
      </c>
      <c r="BY87" s="231">
        <f>Inputs!BY87</f>
        <v>0</v>
      </c>
      <c r="BZ87" s="231">
        <f>Inputs!BZ87</f>
        <v>0</v>
      </c>
      <c r="CA87" s="231">
        <f>Inputs!CA87</f>
        <v>0</v>
      </c>
      <c r="CB87" s="231">
        <f>Inputs!CB87</f>
        <v>0</v>
      </c>
      <c r="CC87" s="231">
        <f>Inputs!CC87</f>
        <v>0</v>
      </c>
      <c r="CD87" s="231">
        <f>Inputs!CD87</f>
        <v>0</v>
      </c>
      <c r="CE87" s="231">
        <f>Inputs!CE87</f>
        <v>0</v>
      </c>
      <c r="CF87" s="231">
        <f>Inputs!CF87</f>
        <v>0</v>
      </c>
      <c r="CG87" s="231">
        <f>Inputs!CG87</f>
        <v>0</v>
      </c>
      <c r="CH87" s="231">
        <f>Inputs!CH87</f>
        <v>0</v>
      </c>
      <c r="CI87" s="231">
        <f>Inputs!CI87</f>
        <v>0</v>
      </c>
      <c r="CJ87" s="231">
        <f>Inputs!CJ87</f>
        <v>0</v>
      </c>
      <c r="CK87" s="231">
        <f>Inputs!CK87</f>
        <v>0</v>
      </c>
      <c r="CL87" s="231">
        <f>Inputs!CL87</f>
        <v>0</v>
      </c>
      <c r="CM87" s="231">
        <f>Inputs!CM87</f>
        <v>0</v>
      </c>
      <c r="CN87" s="231">
        <f>Inputs!CN87</f>
        <v>0</v>
      </c>
      <c r="CO87" s="231">
        <f>Inputs!CO87</f>
        <v>0</v>
      </c>
      <c r="CP87" s="231">
        <f>Inputs!CP87</f>
        <v>0</v>
      </c>
      <c r="CQ87" s="231">
        <f>Inputs!CQ87</f>
        <v>0</v>
      </c>
      <c r="CR87" s="231">
        <f>Inputs!CR87</f>
        <v>0</v>
      </c>
      <c r="CS87" s="231">
        <f>Inputs!CS87</f>
        <v>0</v>
      </c>
      <c r="CT87" s="231">
        <f>Inputs!CT87</f>
        <v>0</v>
      </c>
      <c r="CU87" s="231">
        <f>Inputs!CU87</f>
        <v>0</v>
      </c>
      <c r="CV87" s="231">
        <f>Inputs!CV87</f>
        <v>0</v>
      </c>
      <c r="CW87" s="231">
        <f>Inputs!CW87</f>
        <v>0</v>
      </c>
      <c r="CX87" s="231">
        <f>Inputs!CX87</f>
        <v>0</v>
      </c>
      <c r="CY87" s="231">
        <f>Inputs!CY87</f>
        <v>0</v>
      </c>
      <c r="DA87" s="232">
        <f>IF(OR($C87="Non-Labour",$C87="Labour-related"),IF(Inputs!$GT87=$F$1,Inputs!DA87,$F87*N(H87)),$F87*N(H87)*avg_hrs)</f>
        <v>0</v>
      </c>
      <c r="DB87" s="232">
        <f>IF(OR($C87="Non-Labour",$C87="Labour-related"),IF(Inputs!$GT87=$F$1,Inputs!DB87,$F87*N(I87)),$F87*N(I87)*avg_hrs)</f>
        <v>0</v>
      </c>
      <c r="DC87" s="232">
        <f>IF(OR($C87="Non-Labour",$C87="Labour-related"),IF(Inputs!$GT87=$F$1,Inputs!DC87,$F87*N(J87)),$F87*N(J87)*avg_hrs)</f>
        <v>0</v>
      </c>
      <c r="DD87" s="232">
        <f>IF(OR($C87="Non-Labour",$C87="Labour-related"),IF(Inputs!$GT87=$F$1,Inputs!DD87,$F87*N(K87)),$F87*N(K87)*avg_hrs)</f>
        <v>0</v>
      </c>
      <c r="DE87" s="232">
        <f>IF(OR($C87="Non-Labour",$C87="Labour-related"),IF(Inputs!$GT87=$F$1,Inputs!DE87,$F87*N(L87)),$F87*N(L87)*avg_hrs)</f>
        <v>0</v>
      </c>
      <c r="DF87" s="232">
        <f>IF(OR($C87="Non-Labour",$C87="Labour-related"),IF(Inputs!$GT87=$F$1,Inputs!DF87,$F87*N(M87)),$F87*N(M87)*avg_hrs)</f>
        <v>0</v>
      </c>
      <c r="DG87" s="232">
        <f>IF(OR($C87="Non-Labour",$C87="Labour-related"),IF(Inputs!$GT87=$F$1,Inputs!DG87,$F87*N(N87)),$F87*N(N87)*avg_hrs)</f>
        <v>0</v>
      </c>
      <c r="DH87" s="232">
        <f>IF(OR($C87="Non-Labour",$C87="Labour-related"),IF(Inputs!$GT87=$F$1,Inputs!DH87,$F87*N(O87)),$F87*N(O87)*avg_hrs)</f>
        <v>0</v>
      </c>
      <c r="DI87" s="232">
        <f>IF(OR($C87="Non-Labour",$C87="Labour-related"),IF(Inputs!$GT87=$F$1,Inputs!DI87,$F87*N(P87)),$F87*N(P87)*avg_hrs)</f>
        <v>0</v>
      </c>
      <c r="DJ87" s="232">
        <f>IF(OR($C87="Non-Labour",$C87="Labour-related"),IF(Inputs!$GT87=$F$1,Inputs!DJ87,$F87*N(Q87)),$F87*N(Q87)*avg_hrs)</f>
        <v>0</v>
      </c>
      <c r="DK87" s="232">
        <f>IF(OR($C87="Non-Labour",$C87="Labour-related"),IF(Inputs!$GT87=$F$1,Inputs!DK87,$F87*N(R87)),$F87*N(R87)*avg_hrs)</f>
        <v>0</v>
      </c>
      <c r="DL87" s="232">
        <f>IF(OR($C87="Non-Labour",$C87="Labour-related"),IF(Inputs!$GT87=$F$1,Inputs!DL87,$F87*N(S87)),$F87*N(S87)*avg_hrs)</f>
        <v>0</v>
      </c>
      <c r="DM87" s="232">
        <f>IF(OR($C87="Non-Labour",$C87="Labour-related"),IF(Inputs!$GT87=$F$1,Inputs!DM87,$F87*N(T87)),$F87*N(T87)*avg_hrs)</f>
        <v>15332.568807339449</v>
      </c>
      <c r="DN87" s="232">
        <f>IF(OR($C87="Non-Labour",$C87="Labour-related"),IF(Inputs!$GT87=$F$1,Inputs!DN87,$F87*N(U87)),$F87*N(U87)*avg_hrs)</f>
        <v>15332.568807339449</v>
      </c>
      <c r="DO87" s="232">
        <f>IF(OR($C87="Non-Labour",$C87="Labour-related"),IF(Inputs!$GT87=$F$1,Inputs!DO87,$F87*N(V87)),$F87*N(V87)*avg_hrs)</f>
        <v>15332.568807339449</v>
      </c>
      <c r="DP87" s="232">
        <f>IF(OR($C87="Non-Labour",$C87="Labour-related"),IF(Inputs!$GT87=$F$1,Inputs!DP87,$F87*N(W87)),$F87*N(W87)*avg_hrs)</f>
        <v>15332.568807339449</v>
      </c>
      <c r="DQ87" s="232">
        <f>IF(OR($C87="Non-Labour",$C87="Labour-related"),IF(Inputs!$GT87=$F$1,Inputs!DQ87,$F87*N(X87)),$F87*N(X87)*avg_hrs)</f>
        <v>15332.568807339449</v>
      </c>
      <c r="DR87" s="232">
        <f>IF(OR($C87="Non-Labour",$C87="Labour-related"),IF(Inputs!$GT87=$F$1,Inputs!DR87,$F87*N(Y87)),$F87*N(Y87)*avg_hrs)</f>
        <v>15332.568807339449</v>
      </c>
      <c r="DS87" s="232">
        <f>IF(OR($C87="Non-Labour",$C87="Labour-related"),IF(Inputs!$GT87=$F$1,Inputs!DS87,$F87*N(Z87)),$F87*N(Z87)*avg_hrs)</f>
        <v>15332.568807339449</v>
      </c>
      <c r="DT87" s="232">
        <f>IF(OR($C87="Non-Labour",$C87="Labour-related"),IF(Inputs!$GT87=$F$1,Inputs!DT87,$F87*N(AA87)),$F87*N(AA87)*avg_hrs)</f>
        <v>15332.568807339449</v>
      </c>
      <c r="DU87" s="232">
        <f>IF(OR($C87="Non-Labour",$C87="Labour-related"),IF(Inputs!$GT87=$F$1,Inputs!DU87,$F87*N(AB87)),$F87*N(AB87)*avg_hrs)</f>
        <v>15332.568807339449</v>
      </c>
      <c r="DV87" s="232">
        <f>IF(OR($C87="Non-Labour",$C87="Labour-related"),IF(Inputs!$GT87=$F$1,Inputs!DV87,$F87*N(AC87)),$F87*N(AC87)*avg_hrs)</f>
        <v>15332.568807339449</v>
      </c>
      <c r="DW87" s="232">
        <f>IF(OR($C87="Non-Labour",$C87="Labour-related"),IF(Inputs!$GT87=$F$1,Inputs!DW87,$F87*N(AD87)),$F87*N(AD87)*avg_hrs)</f>
        <v>15332.568807339449</v>
      </c>
      <c r="DX87" s="232">
        <f>IF(OR($C87="Non-Labour",$C87="Labour-related"),IF(Inputs!$GT87=$F$1,Inputs!DX87,$F87*N(AE87)),$F87*N(AE87)*avg_hrs)</f>
        <v>15332.568807339449</v>
      </c>
      <c r="DY87" s="232">
        <f>IF(OR($C87="Non-Labour",$C87="Labour-related"),IF(Inputs!$GT87=$F$1,Inputs!DY87,$F87*N(AF87)),$F87*N(AF87)*avg_hrs)</f>
        <v>0</v>
      </c>
      <c r="DZ87" s="232">
        <f>IF(OR($C87="Non-Labour",$C87="Labour-related"),IF(Inputs!$GT87=$F$1,Inputs!DZ87,$F87*N(AG87)),$F87*N(AG87)*avg_hrs)</f>
        <v>0</v>
      </c>
      <c r="EA87" s="232">
        <f>IF(OR($C87="Non-Labour",$C87="Labour-related"),IF(Inputs!$GT87=$F$1,Inputs!EA87,$F87*N(AH87)),$F87*N(AH87)*avg_hrs)</f>
        <v>0</v>
      </c>
      <c r="EB87" s="232">
        <f>IF(OR($C87="Non-Labour",$C87="Labour-related"),IF(Inputs!$GT87=$F$1,Inputs!EB87,$F87*N(AI87)),$F87*N(AI87)*avg_hrs)</f>
        <v>0</v>
      </c>
      <c r="EC87" s="232">
        <f>IF(OR($C87="Non-Labour",$C87="Labour-related"),IF(Inputs!$GT87=$F$1,Inputs!EC87,$F87*N(AJ87)),$F87*N(AJ87)*avg_hrs)</f>
        <v>0</v>
      </c>
      <c r="ED87" s="232">
        <f>IF(OR($C87="Non-Labour",$C87="Labour-related"),IF(Inputs!$GT87=$F$1,Inputs!ED87,$F87*N(AK87)),$F87*N(AK87)*avg_hrs)</f>
        <v>0</v>
      </c>
      <c r="EE87" s="232">
        <f>IF(OR($C87="Non-Labour",$C87="Labour-related"),IF(Inputs!$GT87=$F$1,Inputs!EE87,$F87*N(AL87)),$F87*N(AL87)*avg_hrs)</f>
        <v>0</v>
      </c>
      <c r="EF87" s="232">
        <f>IF(OR($C87="Non-Labour",$C87="Labour-related"),IF(Inputs!$GT87=$F$1,Inputs!EF87,$F87*N(AM87)),$F87*N(AM87)*avg_hrs)</f>
        <v>0</v>
      </c>
      <c r="EG87" s="232">
        <f>IF(OR($C87="Non-Labour",$C87="Labour-related"),IF(Inputs!$GT87=$F$1,Inputs!EG87,$F87*N(AN87)),$F87*N(AN87)*avg_hrs)</f>
        <v>0</v>
      </c>
      <c r="EH87" s="232">
        <f>IF(OR($C87="Non-Labour",$C87="Labour-related"),IF(Inputs!$GT87=$F$1,Inputs!EH87,$F87*N(AO87)),$F87*N(AO87)*avg_hrs)</f>
        <v>0</v>
      </c>
      <c r="EI87" s="232">
        <f>IF(OR($C87="Non-Labour",$C87="Labour-related"),IF(Inputs!$GT87=$F$1,Inputs!EI87,$F87*N(AP87)),$F87*N(AP87)*avg_hrs)</f>
        <v>0</v>
      </c>
      <c r="EJ87" s="232">
        <f>IF(OR($C87="Non-Labour",$C87="Labour-related"),IF(Inputs!$GT87=$F$1,Inputs!EJ87,$F87*N(AQ87)),$F87*N(AQ87)*avg_hrs)</f>
        <v>0</v>
      </c>
      <c r="EK87" s="232">
        <f>IF(OR($C87="Non-Labour",$C87="Labour-related"),IF(Inputs!$GT87=$F$1,Inputs!EK87,$F87*N(AR87)),$F87*N(AR87)*avg_hrs)</f>
        <v>0</v>
      </c>
      <c r="EL87" s="232">
        <f>IF(OR($C87="Non-Labour",$C87="Labour-related"),IF(Inputs!$GT87=$F$1,Inputs!EL87,$F87*N(AS87)),$F87*N(AS87)*avg_hrs)</f>
        <v>0</v>
      </c>
      <c r="EM87" s="232">
        <f>IF(OR($C87="Non-Labour",$C87="Labour-related"),IF(Inputs!$GT87=$F$1,Inputs!EM87,$F87*N(AT87)),$F87*N(AT87)*avg_hrs)</f>
        <v>0</v>
      </c>
      <c r="EN87" s="232">
        <f>IF(OR($C87="Non-Labour",$C87="Labour-related"),IF(Inputs!$GT87=$F$1,Inputs!EN87,$F87*N(AU87)),$F87*N(AU87)*avg_hrs)</f>
        <v>0</v>
      </c>
      <c r="EO87" s="232">
        <f>IF(OR($C87="Non-Labour",$C87="Labour-related"),IF(Inputs!$GT87=$F$1,Inputs!EO87,$F87*N(AV87)),$F87*N(AV87)*avg_hrs)</f>
        <v>0</v>
      </c>
      <c r="EP87" s="232">
        <f>IF(OR($C87="Non-Labour",$C87="Labour-related"),IF(Inputs!$GT87=$F$1,Inputs!EP87,$F87*N(AW87)),$F87*N(AW87)*avg_hrs)</f>
        <v>0</v>
      </c>
      <c r="EQ87" s="232">
        <f>IF(OR($C87="Non-Labour",$C87="Labour-related"),IF(Inputs!$GT87=$F$1,Inputs!EQ87,$F87*N(AX87)),$F87*N(AX87)*avg_hrs)</f>
        <v>0</v>
      </c>
      <c r="ER87" s="232">
        <f>IF(OR($C87="Non-Labour",$C87="Labour-related"),IF(Inputs!$GT87=$F$1,Inputs!ER87,$F87*N(AY87)),$F87*N(AY87)*avg_hrs)</f>
        <v>0</v>
      </c>
      <c r="ES87" s="232">
        <f>IF(OR($C87="Non-Labour",$C87="Labour-related"),IF(Inputs!$GT87=$F$1,Inputs!ES87,$F87*N(AZ87)),$F87*N(AZ87)*avg_hrs)</f>
        <v>0</v>
      </c>
      <c r="ET87" s="232">
        <f>IF(OR($C87="Non-Labour",$C87="Labour-related"),IF(Inputs!$GT87=$F$1,Inputs!ET87,$F87*N(BA87)),$F87*N(BA87)*avg_hrs)</f>
        <v>0</v>
      </c>
      <c r="EU87" s="232">
        <f>IF(OR($C87="Non-Labour",$C87="Labour-related"),IF(Inputs!$GT87=$F$1,Inputs!EU87,$F87*N(BB87)),$F87*N(BB87)*avg_hrs)</f>
        <v>0</v>
      </c>
      <c r="EV87" s="232">
        <f>IF(OR($C87="Non-Labour",$C87="Labour-related"),IF(Inputs!$GT87=$F$1,Inputs!EV87,$F87*N(BC87)),$F87*N(BC87)*avg_hrs)</f>
        <v>0</v>
      </c>
      <c r="EW87" s="232">
        <f>IF(OR($C87="Non-Labour",$C87="Labour-related"),IF(Inputs!$GT87=$F$1,Inputs!EW87,$F87*N(BD87)),$F87*N(BD87)*avg_hrs)</f>
        <v>0</v>
      </c>
      <c r="EX87" s="232">
        <f>IF(OR($C87="Non-Labour",$C87="Labour-related"),IF(Inputs!$GT87=$F$1,Inputs!EX87,$F87*N(BE87)),$F87*N(BE87)*avg_hrs)</f>
        <v>0</v>
      </c>
      <c r="EY87" s="232">
        <f>IF(OR($C87="Non-Labour",$C87="Labour-related"),IF(Inputs!$GT87=$F$1,Inputs!EY87,$F87*N(BF87)),$F87*N(BF87)*avg_hrs)</f>
        <v>0</v>
      </c>
      <c r="EZ87" s="232">
        <f>IF(OR($C87="Non-Labour",$C87="Labour-related"),IF(Inputs!$GT87=$F$1,Inputs!EZ87,$F87*N(BG87)),$F87*N(BG87)*avg_hrs)</f>
        <v>0</v>
      </c>
      <c r="FA87" s="232">
        <f>IF(OR($C87="Non-Labour",$C87="Labour-related"),IF(Inputs!$GT87=$F$1,Inputs!FA87,$F87*N(BH87)),$F87*N(BH87)*avg_hrs)</f>
        <v>0</v>
      </c>
      <c r="FB87" s="232">
        <f>IF(OR($C87="Non-Labour",$C87="Labour-related"),IF(Inputs!$GT87=$F$1,Inputs!FB87,$F87*N(BI87)),$F87*N(BI87)*avg_hrs)</f>
        <v>0</v>
      </c>
      <c r="FC87" s="232">
        <f>IF(OR($C87="Non-Labour",$C87="Labour-related"),IF(Inputs!$GT87=$F$1,Inputs!FC87,$F87*N(BJ87)),$F87*N(BJ87)*avg_hrs)</f>
        <v>0</v>
      </c>
      <c r="FD87" s="232">
        <f>IF(OR($C87="Non-Labour",$C87="Labour-related"),IF(Inputs!$GT87=$F$1,Inputs!FD87,$F87*N(BK87)),$F87*N(BK87)*avg_hrs)</f>
        <v>0</v>
      </c>
      <c r="FE87" s="232">
        <f>IF(OR($C87="Non-Labour",$C87="Labour-related"),IF(Inputs!$GT87=$F$1,Inputs!FE87,$F87*N(BL87)),$F87*N(BL87)*avg_hrs)</f>
        <v>0</v>
      </c>
      <c r="FF87" s="232">
        <f>IF(OR($C87="Non-Labour",$C87="Labour-related"),IF(Inputs!$GT87=$F$1,Inputs!FF87,$F87*N(BM87)),$F87*N(BM87)*avg_hrs)</f>
        <v>0</v>
      </c>
      <c r="FG87" s="232">
        <f>IF(OR($C87="Non-Labour",$C87="Labour-related"),IF(Inputs!$GT87=$F$1,Inputs!FG87,$F87*N(BN87)),$F87*N(BN87)*avg_hrs)</f>
        <v>0</v>
      </c>
      <c r="FH87" s="232">
        <f>IF(OR($C87="Non-Labour",$C87="Labour-related"),IF(Inputs!$GT87=$F$1,Inputs!FH87,$F87*N(BO87)),$F87*N(BO87)*avg_hrs)</f>
        <v>0</v>
      </c>
      <c r="FI87" s="232">
        <f>IF(OR($C87="Non-Labour",$C87="Labour-related"),IF(Inputs!$GT87=$F$1,Inputs!FI87,$F87*N(BP87)),$F87*N(BP87)*avg_hrs)</f>
        <v>0</v>
      </c>
      <c r="FJ87" s="232">
        <f>IF(OR($C87="Non-Labour",$C87="Labour-related"),IF(Inputs!$GT87=$F$1,Inputs!FJ87,$F87*N(BQ87)),$F87*N(BQ87)*avg_hrs)</f>
        <v>0</v>
      </c>
      <c r="FK87" s="232">
        <f>IF(OR($C87="Non-Labour",$C87="Labour-related"),IF(Inputs!$GT87=$F$1,Inputs!FK87,$F87*N(BR87)),$F87*N(BR87)*avg_hrs)</f>
        <v>0</v>
      </c>
      <c r="FL87" s="232">
        <f>IF(OR($C87="Non-Labour",$C87="Labour-related"),IF(Inputs!$GT87=$F$1,Inputs!FL87,$F87*N(BS87)),$F87*N(BS87)*avg_hrs)</f>
        <v>0</v>
      </c>
      <c r="FM87" s="232">
        <f>IF(OR($C87="Non-Labour",$C87="Labour-related"),IF(Inputs!$GT87=$F$1,Inputs!FM87,$F87*N(BT87)),$F87*N(BT87)*avg_hrs)</f>
        <v>0</v>
      </c>
      <c r="FN87" s="232">
        <f>IF(OR($C87="Non-Labour",$C87="Labour-related"),IF(Inputs!$GT87=$F$1,Inputs!FN87,$F87*N(BU87)),$F87*N(BU87)*avg_hrs)</f>
        <v>0</v>
      </c>
      <c r="FO87" s="232">
        <f>IF(OR($C87="Non-Labour",$C87="Labour-related"),IF(Inputs!$GT87=$F$1,Inputs!FO87,$F87*N(BV87)),$F87*N(BV87)*avg_hrs)</f>
        <v>0</v>
      </c>
      <c r="FP87" s="232">
        <f>IF(OR($C87="Non-Labour",$C87="Labour-related"),IF(Inputs!$GT87=$F$1,Inputs!FP87,$F87*N(BW87)),$F87*N(BW87)*avg_hrs)</f>
        <v>0</v>
      </c>
      <c r="FQ87" s="232">
        <f>IF(OR($C87="Non-Labour",$C87="Labour-related"),IF(Inputs!$GT87=$F$1,Inputs!FQ87,$F87*N(BX87)),$F87*N(BX87)*avg_hrs)</f>
        <v>0</v>
      </c>
      <c r="FR87" s="232">
        <f>IF(OR($C87="Non-Labour",$C87="Labour-related"),IF(Inputs!$GT87=$F$1,Inputs!FR87,$F87*N(BY87)),$F87*N(BY87)*avg_hrs)</f>
        <v>0</v>
      </c>
      <c r="FS87" s="232">
        <f>IF(OR($C87="Non-Labour",$C87="Labour-related"),IF(Inputs!$GT87=$F$1,Inputs!FS87,$F87*N(BZ87)),$F87*N(BZ87)*avg_hrs)</f>
        <v>0</v>
      </c>
      <c r="FT87" s="232">
        <f>IF(OR($C87="Non-Labour",$C87="Labour-related"),IF(Inputs!$GT87=$F$1,Inputs!FT87,$F87*N(CA87)),$F87*N(CA87)*avg_hrs)</f>
        <v>0</v>
      </c>
      <c r="FU87" s="232">
        <f>IF(OR($C87="Non-Labour",$C87="Labour-related"),IF(Inputs!$GT87=$F$1,Inputs!FU87,$F87*N(CB87)),$F87*N(CB87)*avg_hrs)</f>
        <v>0</v>
      </c>
      <c r="FV87" s="232">
        <f>IF(OR($C87="Non-Labour",$C87="Labour-related"),IF(Inputs!$GT87=$F$1,Inputs!FV87,$F87*N(CC87)),$F87*N(CC87)*avg_hrs)</f>
        <v>0</v>
      </c>
      <c r="FW87" s="232">
        <f>IF(OR($C87="Non-Labour",$C87="Labour-related"),IF(Inputs!$GT87=$F$1,Inputs!FW87,$F87*N(CD87)),$F87*N(CD87)*avg_hrs)</f>
        <v>0</v>
      </c>
      <c r="FX87" s="232">
        <f>IF(OR($C87="Non-Labour",$C87="Labour-related"),IF(Inputs!$GT87=$F$1,Inputs!FX87,$F87*N(CE87)),$F87*N(CE87)*avg_hrs)</f>
        <v>0</v>
      </c>
      <c r="FY87" s="232">
        <f>IF(OR($C87="Non-Labour",$C87="Labour-related"),IF(Inputs!$GT87=$F$1,Inputs!FY87,$F87*N(CF87)),$F87*N(CF87)*avg_hrs)</f>
        <v>0</v>
      </c>
      <c r="FZ87" s="232">
        <f>IF(OR($C87="Non-Labour",$C87="Labour-related"),IF(Inputs!$GT87=$F$1,Inputs!FZ87,$F87*N(CG87)),$F87*N(CG87)*avg_hrs)</f>
        <v>0</v>
      </c>
      <c r="GA87" s="232">
        <f>IF(OR($C87="Non-Labour",$C87="Labour-related"),IF(Inputs!$GT87=$F$1,Inputs!GA87,$F87*N(CH87)),$F87*N(CH87)*avg_hrs)</f>
        <v>0</v>
      </c>
      <c r="GB87" s="232">
        <f>IF(OR($C87="Non-Labour",$C87="Labour-related"),IF(Inputs!$GT87=$F$1,Inputs!GB87,$F87*N(CI87)),$F87*N(CI87)*avg_hrs)</f>
        <v>0</v>
      </c>
      <c r="GC87" s="232">
        <f>IF(OR($C87="Non-Labour",$C87="Labour-related"),IF(Inputs!$GT87=$F$1,Inputs!GC87,$F87*N(CJ87)),$F87*N(CJ87)*avg_hrs)</f>
        <v>0</v>
      </c>
      <c r="GD87" s="232">
        <f>IF(OR($C87="Non-Labour",$C87="Labour-related"),IF(Inputs!$GT87=$F$1,Inputs!GD87,$F87*N(CK87)),$F87*N(CK87)*avg_hrs)</f>
        <v>0</v>
      </c>
      <c r="GE87" s="232">
        <f>IF(OR($C87="Non-Labour",$C87="Labour-related"),IF(Inputs!$GT87=$F$1,Inputs!GE87,$F87*N(CL87)),$F87*N(CL87)*avg_hrs)</f>
        <v>0</v>
      </c>
      <c r="GF87" s="232">
        <f>IF(OR($C87="Non-Labour",$C87="Labour-related"),IF(Inputs!$GT87=$F$1,Inputs!GF87,$F87*N(CM87)),$F87*N(CM87)*avg_hrs)</f>
        <v>0</v>
      </c>
      <c r="GG87" s="232">
        <f>IF(OR($C87="Non-Labour",$C87="Labour-related"),IF(Inputs!$GT87=$F$1,Inputs!GG87,$F87*N(CN87)),$F87*N(CN87)*avg_hrs)</f>
        <v>0</v>
      </c>
      <c r="GH87" s="232">
        <f>IF(OR($C87="Non-Labour",$C87="Labour-related"),IF(Inputs!$GT87=$F$1,Inputs!GH87,$F87*N(CO87)),$F87*N(CO87)*avg_hrs)</f>
        <v>0</v>
      </c>
      <c r="GI87" s="232">
        <f>IF(OR($C87="Non-Labour",$C87="Labour-related"),IF(Inputs!$GT87=$F$1,Inputs!GI87,$F87*N(CP87)),$F87*N(CP87)*avg_hrs)</f>
        <v>0</v>
      </c>
      <c r="GJ87" s="232">
        <f>IF(OR($C87="Non-Labour",$C87="Labour-related"),IF(Inputs!$GT87=$F$1,Inputs!GJ87,$F87*N(CQ87)),$F87*N(CQ87)*avg_hrs)</f>
        <v>0</v>
      </c>
      <c r="GK87" s="232">
        <f>IF(OR($C87="Non-Labour",$C87="Labour-related"),IF(Inputs!$GT87=$F$1,Inputs!GK87,$F87*N(CR87)),$F87*N(CR87)*avg_hrs)</f>
        <v>0</v>
      </c>
      <c r="GL87" s="232">
        <f>IF(OR($C87="Non-Labour",$C87="Labour-related"),IF(Inputs!$GT87=$F$1,Inputs!GL87,$F87*N(CS87)),$F87*N(CS87)*avg_hrs)</f>
        <v>0</v>
      </c>
      <c r="GM87" s="232">
        <f>IF(OR($C87="Non-Labour",$C87="Labour-related"),IF(Inputs!$GT87=$F$1,Inputs!GM87,$F87*N(CT87)),$F87*N(CT87)*avg_hrs)</f>
        <v>0</v>
      </c>
      <c r="GN87" s="232">
        <f>IF(OR($C87="Non-Labour",$C87="Labour-related"),IF(Inputs!$GT87=$F$1,Inputs!GN87,$F87*N(CU87)),$F87*N(CU87)*avg_hrs)</f>
        <v>0</v>
      </c>
      <c r="GO87" s="232">
        <f>IF(OR($C87="Non-Labour",$C87="Labour-related"),IF(Inputs!$GT87=$F$1,Inputs!GO87,$F87*N(CV87)),$F87*N(CV87)*avg_hrs)</f>
        <v>0</v>
      </c>
      <c r="GP87" s="232">
        <f>IF(OR($C87="Non-Labour",$C87="Labour-related"),IF(Inputs!$GT87=$F$1,Inputs!GP87,$F87*N(CW87)),$F87*N(CW87)*avg_hrs)</f>
        <v>0</v>
      </c>
      <c r="GQ87" s="232">
        <f>IF(OR($C87="Non-Labour",$C87="Labour-related"),IF(Inputs!$GT87=$F$1,Inputs!GQ87,$F87*N(CX87)),$F87*N(CX87)*avg_hrs)</f>
        <v>0</v>
      </c>
      <c r="GR87" s="232">
        <f>IF(OR($C87="Non-Labour",$C87="Labour-related"),IF(Inputs!$GT87=$F$1,Inputs!GR87,$F87*N(CY87)),$F87*N(CY87)*avg_hrs)</f>
        <v>0</v>
      </c>
      <c r="GT87" s="120" t="s">
        <v>207</v>
      </c>
      <c r="GU87" s="272"/>
      <c r="GV87" s="272"/>
      <c r="GW87" s="272"/>
      <c r="GX87" s="232">
        <f t="shared" si="12"/>
        <v>0</v>
      </c>
      <c r="GY87" s="232">
        <f t="shared" si="12"/>
        <v>183990.82568807332</v>
      </c>
      <c r="GZ87" s="232">
        <f t="shared" si="12"/>
        <v>0</v>
      </c>
      <c r="HA87" s="232">
        <f t="shared" si="11"/>
        <v>0</v>
      </c>
      <c r="HB87" s="232">
        <f t="shared" si="13"/>
        <v>0</v>
      </c>
      <c r="HC87" s="232">
        <f t="shared" si="13"/>
        <v>0</v>
      </c>
      <c r="HD87" s="232">
        <f t="shared" si="13"/>
        <v>0</v>
      </c>
      <c r="HE87" s="232">
        <f t="shared" si="13"/>
        <v>0</v>
      </c>
      <c r="HF87" s="232">
        <f t="shared" si="14"/>
        <v>183990.82568807332</v>
      </c>
    </row>
    <row r="88" spans="1:214" hidden="1" x14ac:dyDescent="0.2">
      <c r="A88" s="120" t="str">
        <f>Inputs!A88</f>
        <v>Network Operations</v>
      </c>
      <c r="B88" s="120" t="str">
        <f>Inputs!B88</f>
        <v>SME travel and accommodation to Wallgrove project office for various SMEs</v>
      </c>
      <c r="C88" s="120" t="str">
        <f>Inputs!C88</f>
        <v>Non-labour</v>
      </c>
      <c r="D88" s="120">
        <f>Inputs!D88</f>
        <v>0</v>
      </c>
      <c r="E88" s="120" t="str">
        <f>Inputs!E88</f>
        <v xml:space="preserve">Shared </v>
      </c>
      <c r="F88" s="259">
        <f>IF(Inputs!$GT88=$F$1,Inputs!F88,
CHOOSE(MATCH(Inputs!$GT88,'Key assumptions'!$E$117:$E$119,0),'Key assumptions'!$H$117,'Key assumptions'!$H$118,'Key assumptions'!$H$119)*Inputs!F88)</f>
        <v>0.9435426958362737</v>
      </c>
      <c r="G88" s="259">
        <f>IF(Inputs!$GT88=$F$1,Inputs!G88,
CHOOSE(MATCH(Inputs!$GT88,'Key assumptions'!$E$117:$E$119,0),'Key assumptions'!$H$117,'Key assumptions'!$H$118,'Key assumptions'!$H$119)*Inputs!G88)</f>
        <v>0</v>
      </c>
      <c r="H88" s="231">
        <f>Inputs!H88</f>
        <v>0</v>
      </c>
      <c r="I88" s="231">
        <f>Inputs!I88</f>
        <v>0</v>
      </c>
      <c r="J88" s="231">
        <f>Inputs!J88</f>
        <v>0</v>
      </c>
      <c r="K88" s="231">
        <f>Inputs!K88</f>
        <v>0</v>
      </c>
      <c r="L88" s="231">
        <f>Inputs!L88</f>
        <v>0</v>
      </c>
      <c r="M88" s="231">
        <f>Inputs!M88</f>
        <v>0</v>
      </c>
      <c r="N88" s="231">
        <f>Inputs!N88</f>
        <v>0</v>
      </c>
      <c r="O88" s="231">
        <f>Inputs!O88</f>
        <v>0</v>
      </c>
      <c r="P88" s="231">
        <f>Inputs!P88</f>
        <v>0</v>
      </c>
      <c r="Q88" s="231">
        <f>Inputs!Q88</f>
        <v>0</v>
      </c>
      <c r="R88" s="231">
        <f>Inputs!R88</f>
        <v>0</v>
      </c>
      <c r="S88" s="231">
        <f>Inputs!S88</f>
        <v>0</v>
      </c>
      <c r="T88" s="231">
        <f>Inputs!T88</f>
        <v>0</v>
      </c>
      <c r="U88" s="231">
        <f>Inputs!U88</f>
        <v>0</v>
      </c>
      <c r="V88" s="231">
        <f>Inputs!V88</f>
        <v>0</v>
      </c>
      <c r="W88" s="231">
        <f>Inputs!W88</f>
        <v>0</v>
      </c>
      <c r="X88" s="231">
        <f>Inputs!X88</f>
        <v>0</v>
      </c>
      <c r="Y88" s="231">
        <f>Inputs!Y88</f>
        <v>0</v>
      </c>
      <c r="Z88" s="231">
        <f>Inputs!Z88</f>
        <v>0</v>
      </c>
      <c r="AA88" s="231">
        <f>Inputs!AA88</f>
        <v>0</v>
      </c>
      <c r="AB88" s="231">
        <f>Inputs!AB88</f>
        <v>0</v>
      </c>
      <c r="AC88" s="231">
        <f>Inputs!AC88</f>
        <v>0</v>
      </c>
      <c r="AD88" s="231">
        <f>Inputs!AD88</f>
        <v>0</v>
      </c>
      <c r="AE88" s="231">
        <f>Inputs!AE88</f>
        <v>0</v>
      </c>
      <c r="AF88" s="231">
        <f>Inputs!AF88</f>
        <v>0</v>
      </c>
      <c r="AG88" s="231">
        <f>Inputs!AG88</f>
        <v>0</v>
      </c>
      <c r="AH88" s="231">
        <f>Inputs!AH88</f>
        <v>0</v>
      </c>
      <c r="AI88" s="231">
        <f>Inputs!AI88</f>
        <v>0</v>
      </c>
      <c r="AJ88" s="231">
        <f>Inputs!AJ88</f>
        <v>0</v>
      </c>
      <c r="AK88" s="231">
        <f>Inputs!AK88</f>
        <v>0</v>
      </c>
      <c r="AL88" s="231">
        <f>Inputs!AL88</f>
        <v>0</v>
      </c>
      <c r="AM88" s="231">
        <f>Inputs!AM88</f>
        <v>0</v>
      </c>
      <c r="AN88" s="231">
        <f>Inputs!AN88</f>
        <v>0</v>
      </c>
      <c r="AO88" s="231">
        <f>Inputs!AO88</f>
        <v>0</v>
      </c>
      <c r="AP88" s="231">
        <f>Inputs!AP88</f>
        <v>0</v>
      </c>
      <c r="AQ88" s="231">
        <f>Inputs!AQ88</f>
        <v>0</v>
      </c>
      <c r="AR88" s="231">
        <f>Inputs!AR88</f>
        <v>0</v>
      </c>
      <c r="AS88" s="231">
        <f>Inputs!AS88</f>
        <v>0</v>
      </c>
      <c r="AT88" s="231">
        <f>Inputs!AT88</f>
        <v>0</v>
      </c>
      <c r="AU88" s="231">
        <f>Inputs!AU88</f>
        <v>0</v>
      </c>
      <c r="AV88" s="231">
        <f>Inputs!AV88</f>
        <v>0</v>
      </c>
      <c r="AW88" s="231">
        <f>Inputs!AW88</f>
        <v>0</v>
      </c>
      <c r="AX88" s="231">
        <f>Inputs!AX88</f>
        <v>0</v>
      </c>
      <c r="AY88" s="231">
        <f>Inputs!AY88</f>
        <v>0</v>
      </c>
      <c r="AZ88" s="231">
        <f>Inputs!AZ88</f>
        <v>0</v>
      </c>
      <c r="BA88" s="231">
        <f>Inputs!BA88</f>
        <v>0</v>
      </c>
      <c r="BB88" s="231">
        <f>Inputs!BB88</f>
        <v>0</v>
      </c>
      <c r="BC88" s="231">
        <f>Inputs!BC88</f>
        <v>0</v>
      </c>
      <c r="BD88" s="231">
        <f>Inputs!BD88</f>
        <v>0</v>
      </c>
      <c r="BE88" s="231">
        <f>Inputs!BE88</f>
        <v>0</v>
      </c>
      <c r="BF88" s="231">
        <f>Inputs!BF88</f>
        <v>0</v>
      </c>
      <c r="BG88" s="231">
        <f>Inputs!BG88</f>
        <v>0</v>
      </c>
      <c r="BH88" s="231">
        <f>Inputs!BH88</f>
        <v>0</v>
      </c>
      <c r="BI88" s="231">
        <f>Inputs!BI88</f>
        <v>0</v>
      </c>
      <c r="BJ88" s="231">
        <f>Inputs!BJ88</f>
        <v>0</v>
      </c>
      <c r="BK88" s="231">
        <f>Inputs!BK88</f>
        <v>0</v>
      </c>
      <c r="BL88" s="231">
        <f>Inputs!BL88</f>
        <v>0</v>
      </c>
      <c r="BM88" s="231">
        <f>Inputs!BM88</f>
        <v>0</v>
      </c>
      <c r="BN88" s="231">
        <f>Inputs!BN88</f>
        <v>0</v>
      </c>
      <c r="BO88" s="231">
        <f>Inputs!BO88</f>
        <v>0</v>
      </c>
      <c r="BP88" s="231">
        <f>Inputs!BP88</f>
        <v>0</v>
      </c>
      <c r="BQ88" s="231">
        <f>Inputs!BQ88</f>
        <v>0</v>
      </c>
      <c r="BR88" s="231">
        <f>Inputs!BR88</f>
        <v>0</v>
      </c>
      <c r="BS88" s="231">
        <f>Inputs!BS88</f>
        <v>0</v>
      </c>
      <c r="BT88" s="231">
        <f>Inputs!BT88</f>
        <v>0</v>
      </c>
      <c r="BU88" s="231">
        <f>Inputs!BU88</f>
        <v>0</v>
      </c>
      <c r="BV88" s="231">
        <f>Inputs!BV88</f>
        <v>0</v>
      </c>
      <c r="BW88" s="231">
        <f>Inputs!BW88</f>
        <v>0</v>
      </c>
      <c r="BX88" s="231">
        <f>Inputs!BX88</f>
        <v>0</v>
      </c>
      <c r="BY88" s="231">
        <f>Inputs!BY88</f>
        <v>0</v>
      </c>
      <c r="BZ88" s="231">
        <f>Inputs!BZ88</f>
        <v>0</v>
      </c>
      <c r="CA88" s="231">
        <f>Inputs!CA88</f>
        <v>0</v>
      </c>
      <c r="CB88" s="231">
        <f>Inputs!CB88</f>
        <v>0</v>
      </c>
      <c r="CC88" s="231">
        <f>Inputs!CC88</f>
        <v>0</v>
      </c>
      <c r="CD88" s="231">
        <f>Inputs!CD88</f>
        <v>0</v>
      </c>
      <c r="CE88" s="231">
        <f>Inputs!CE88</f>
        <v>0</v>
      </c>
      <c r="CF88" s="231">
        <f>Inputs!CF88</f>
        <v>0</v>
      </c>
      <c r="CG88" s="231">
        <f>Inputs!CG88</f>
        <v>0</v>
      </c>
      <c r="CH88" s="231">
        <f>Inputs!CH88</f>
        <v>0</v>
      </c>
      <c r="CI88" s="231">
        <f>Inputs!CI88</f>
        <v>0</v>
      </c>
      <c r="CJ88" s="231">
        <f>Inputs!CJ88</f>
        <v>0</v>
      </c>
      <c r="CK88" s="231">
        <f>Inputs!CK88</f>
        <v>0</v>
      </c>
      <c r="CL88" s="231">
        <f>Inputs!CL88</f>
        <v>0</v>
      </c>
      <c r="CM88" s="231">
        <f>Inputs!CM88</f>
        <v>0</v>
      </c>
      <c r="CN88" s="231">
        <f>Inputs!CN88</f>
        <v>0</v>
      </c>
      <c r="CO88" s="231">
        <f>Inputs!CO88</f>
        <v>0</v>
      </c>
      <c r="CP88" s="231">
        <f>Inputs!CP88</f>
        <v>0</v>
      </c>
      <c r="CQ88" s="231">
        <f>Inputs!CQ88</f>
        <v>0</v>
      </c>
      <c r="CR88" s="231">
        <f>Inputs!CR88</f>
        <v>0</v>
      </c>
      <c r="CS88" s="231">
        <f>Inputs!CS88</f>
        <v>0</v>
      </c>
      <c r="CT88" s="231">
        <f>Inputs!CT88</f>
        <v>0</v>
      </c>
      <c r="CU88" s="231">
        <f>Inputs!CU88</f>
        <v>0</v>
      </c>
      <c r="CV88" s="231">
        <f>Inputs!CV88</f>
        <v>0</v>
      </c>
      <c r="CW88" s="231">
        <f>Inputs!CW88</f>
        <v>0</v>
      </c>
      <c r="CX88" s="231">
        <f>Inputs!CX88</f>
        <v>0</v>
      </c>
      <c r="CY88" s="231">
        <f>Inputs!CY88</f>
        <v>0</v>
      </c>
      <c r="DA88" s="232">
        <f>IF(OR($C88="Non-Labour",$C88="Labour-related"),IF(Inputs!$GT88=$F$1,Inputs!DA88,$F88*N(H88)),$F88*N(H88)*avg_hrs)</f>
        <v>0</v>
      </c>
      <c r="DB88" s="232">
        <f>IF(OR($C88="Non-Labour",$C88="Labour-related"),IF(Inputs!$GT88=$F$1,Inputs!DB88,$F88*N(I88)),$F88*N(I88)*avg_hrs)</f>
        <v>0</v>
      </c>
      <c r="DC88" s="232">
        <f>IF(OR($C88="Non-Labour",$C88="Labour-related"),IF(Inputs!$GT88=$F$1,Inputs!DC88,$F88*N(J88)),$F88*N(J88)*avg_hrs)</f>
        <v>0</v>
      </c>
      <c r="DD88" s="232">
        <f>IF(OR($C88="Non-Labour",$C88="Labour-related"),IF(Inputs!$GT88=$F$1,Inputs!DD88,$F88*N(K88)),$F88*N(K88)*avg_hrs)</f>
        <v>0</v>
      </c>
      <c r="DE88" s="232">
        <f>IF(OR($C88="Non-Labour",$C88="Labour-related"),IF(Inputs!$GT88=$F$1,Inputs!DE88,$F88*N(L88)),$F88*N(L88)*avg_hrs)</f>
        <v>0</v>
      </c>
      <c r="DF88" s="232">
        <f>IF(OR($C88="Non-Labour",$C88="Labour-related"),IF(Inputs!$GT88=$F$1,Inputs!DF88,$F88*N(M88)),$F88*N(M88)*avg_hrs)</f>
        <v>0</v>
      </c>
      <c r="DG88" s="232">
        <f>IF(OR($C88="Non-Labour",$C88="Labour-related"),IF(Inputs!$GT88=$F$1,Inputs!DG88,$F88*N(N88)),$F88*N(N88)*avg_hrs)</f>
        <v>0</v>
      </c>
      <c r="DH88" s="232">
        <f>IF(OR($C88="Non-Labour",$C88="Labour-related"),IF(Inputs!$GT88=$F$1,Inputs!DH88,$F88*N(O88)),$F88*N(O88)*avg_hrs)</f>
        <v>0</v>
      </c>
      <c r="DI88" s="232">
        <f>IF(OR($C88="Non-Labour",$C88="Labour-related"),IF(Inputs!$GT88=$F$1,Inputs!DI88,$F88*N(P88)),$F88*N(P88)*avg_hrs)</f>
        <v>0</v>
      </c>
      <c r="DJ88" s="232">
        <f>IF(OR($C88="Non-Labour",$C88="Labour-related"),IF(Inputs!$GT88=$F$1,Inputs!DJ88,$F88*N(Q88)),$F88*N(Q88)*avg_hrs)</f>
        <v>0</v>
      </c>
      <c r="DK88" s="232">
        <f>IF(OR($C88="Non-Labour",$C88="Labour-related"),IF(Inputs!$GT88=$F$1,Inputs!DK88,$F88*N(R88)),$F88*N(R88)*avg_hrs)</f>
        <v>0</v>
      </c>
      <c r="DL88" s="232">
        <f>IF(OR($C88="Non-Labour",$C88="Labour-related"),IF(Inputs!$GT88=$F$1,Inputs!DL88,$F88*N(S88)),$F88*N(S88)*avg_hrs)</f>
        <v>0</v>
      </c>
      <c r="DM88" s="232">
        <f>IF(OR($C88="Non-Labour",$C88="Labour-related"),IF(Inputs!$GT88=$F$1,Inputs!DM88,$F88*N(T88)),$F88*N(T88)*avg_hrs)</f>
        <v>0</v>
      </c>
      <c r="DN88" s="232">
        <f>IF(OR($C88="Non-Labour",$C88="Labour-related"),IF(Inputs!$GT88=$F$1,Inputs!DN88,$F88*N(U88)),$F88*N(U88)*avg_hrs)</f>
        <v>0</v>
      </c>
      <c r="DO88" s="232">
        <f>IF(OR($C88="Non-Labour",$C88="Labour-related"),IF(Inputs!$GT88=$F$1,Inputs!DO88,$F88*N(V88)),$F88*N(V88)*avg_hrs)</f>
        <v>0</v>
      </c>
      <c r="DP88" s="232">
        <f>IF(OR($C88="Non-Labour",$C88="Labour-related"),IF(Inputs!$GT88=$F$1,Inputs!DP88,$F88*N(W88)),$F88*N(W88)*avg_hrs)</f>
        <v>0</v>
      </c>
      <c r="DQ88" s="232">
        <f>IF(OR($C88="Non-Labour",$C88="Labour-related"),IF(Inputs!$GT88=$F$1,Inputs!DQ88,$F88*N(X88)),$F88*N(X88)*avg_hrs)</f>
        <v>0</v>
      </c>
      <c r="DR88" s="232">
        <f>IF(OR($C88="Non-Labour",$C88="Labour-related"),IF(Inputs!$GT88=$F$1,Inputs!DR88,$F88*N(Y88)),$F88*N(Y88)*avg_hrs)</f>
        <v>0</v>
      </c>
      <c r="DS88" s="232">
        <f>IF(OR($C88="Non-Labour",$C88="Labour-related"),IF(Inputs!$GT88=$F$1,Inputs!DS88,$F88*N(Z88)),$F88*N(Z88)*avg_hrs)</f>
        <v>0</v>
      </c>
      <c r="DT88" s="232">
        <f>IF(OR($C88="Non-Labour",$C88="Labour-related"),IF(Inputs!$GT88=$F$1,Inputs!DT88,$F88*N(AA88)),$F88*N(AA88)*avg_hrs)</f>
        <v>0</v>
      </c>
      <c r="DU88" s="232">
        <f>IF(OR($C88="Non-Labour",$C88="Labour-related"),IF(Inputs!$GT88=$F$1,Inputs!DU88,$F88*N(AB88)),$F88*N(AB88)*avg_hrs)</f>
        <v>0</v>
      </c>
      <c r="DV88" s="232">
        <f>IF(OR($C88="Non-Labour",$C88="Labour-related"),IF(Inputs!$GT88=$F$1,Inputs!DV88,$F88*N(AC88)),$F88*N(AC88)*avg_hrs)</f>
        <v>0</v>
      </c>
      <c r="DW88" s="232">
        <f>IF(OR($C88="Non-Labour",$C88="Labour-related"),IF(Inputs!$GT88=$F$1,Inputs!DW88,$F88*N(AD88)),$F88*N(AD88)*avg_hrs)</f>
        <v>0</v>
      </c>
      <c r="DX88" s="232">
        <f>IF(OR($C88="Non-Labour",$C88="Labour-related"),IF(Inputs!$GT88=$F$1,Inputs!DX88,$F88*N(AE88)),$F88*N(AE88)*avg_hrs)</f>
        <v>0</v>
      </c>
      <c r="DY88" s="232">
        <f>IF(OR($C88="Non-Labour",$C88="Labour-related"),IF(Inputs!$GT88=$F$1,Inputs!DY88,$F88*N(AF88)),$F88*N(AF88)*avg_hrs)</f>
        <v>0</v>
      </c>
      <c r="DZ88" s="232">
        <f>IF(OR($C88="Non-Labour",$C88="Labour-related"),IF(Inputs!$GT88=$F$1,Inputs!DZ88,$F88*N(AG88)),$F88*N(AG88)*avg_hrs)</f>
        <v>0</v>
      </c>
      <c r="EA88" s="232">
        <f>IF(OR($C88="Non-Labour",$C88="Labour-related"),IF(Inputs!$GT88=$F$1,Inputs!EA88,$F88*N(AH88)),$F88*N(AH88)*avg_hrs)</f>
        <v>0</v>
      </c>
      <c r="EB88" s="232">
        <f>IF(OR($C88="Non-Labour",$C88="Labour-related"),IF(Inputs!$GT88=$F$1,Inputs!EB88,$F88*N(AI88)),$F88*N(AI88)*avg_hrs)</f>
        <v>0</v>
      </c>
      <c r="EC88" s="232">
        <f>IF(OR($C88="Non-Labour",$C88="Labour-related"),IF(Inputs!$GT88=$F$1,Inputs!EC88,$F88*N(AJ88)),$F88*N(AJ88)*avg_hrs)</f>
        <v>0</v>
      </c>
      <c r="ED88" s="232">
        <f>IF(OR($C88="Non-Labour",$C88="Labour-related"),IF(Inputs!$GT88=$F$1,Inputs!ED88,$F88*N(AK88)),$F88*N(AK88)*avg_hrs)</f>
        <v>0</v>
      </c>
      <c r="EE88" s="232">
        <f>IF(OR($C88="Non-Labour",$C88="Labour-related"),IF(Inputs!$GT88=$F$1,Inputs!EE88,$F88*N(AL88)),$F88*N(AL88)*avg_hrs)</f>
        <v>0</v>
      </c>
      <c r="EF88" s="232">
        <f>IF(OR($C88="Non-Labour",$C88="Labour-related"),IF(Inputs!$GT88=$F$1,Inputs!EF88,$F88*N(AM88)),$F88*N(AM88)*avg_hrs)</f>
        <v>0</v>
      </c>
      <c r="EG88" s="232">
        <f>IF(OR($C88="Non-Labour",$C88="Labour-related"),IF(Inputs!$GT88=$F$1,Inputs!EG88,$F88*N(AN88)),$F88*N(AN88)*avg_hrs)</f>
        <v>0</v>
      </c>
      <c r="EH88" s="232">
        <f>IF(OR($C88="Non-Labour",$C88="Labour-related"),IF(Inputs!$GT88=$F$1,Inputs!EH88,$F88*N(AO88)),$F88*N(AO88)*avg_hrs)</f>
        <v>0</v>
      </c>
      <c r="EI88" s="232">
        <f>IF(OR($C88="Non-Labour",$C88="Labour-related"),IF(Inputs!$GT88=$F$1,Inputs!EI88,$F88*N(AP88)),$F88*N(AP88)*avg_hrs)</f>
        <v>0</v>
      </c>
      <c r="EJ88" s="232">
        <f>IF(OR($C88="Non-Labour",$C88="Labour-related"),IF(Inputs!$GT88=$F$1,Inputs!EJ88,$F88*N(AQ88)),$F88*N(AQ88)*avg_hrs)</f>
        <v>0</v>
      </c>
      <c r="EK88" s="232">
        <f>IF(OR($C88="Non-Labour",$C88="Labour-related"),IF(Inputs!$GT88=$F$1,Inputs!EK88,$F88*N(AR88)),$F88*N(AR88)*avg_hrs)</f>
        <v>0</v>
      </c>
      <c r="EL88" s="232">
        <f>IF(OR($C88="Non-Labour",$C88="Labour-related"),IF(Inputs!$GT88=$F$1,Inputs!EL88,$F88*N(AS88)),$F88*N(AS88)*avg_hrs)</f>
        <v>0</v>
      </c>
      <c r="EM88" s="232">
        <f>IF(OR($C88="Non-Labour",$C88="Labour-related"),IF(Inputs!$GT88=$F$1,Inputs!EM88,$F88*N(AT88)),$F88*N(AT88)*avg_hrs)</f>
        <v>0</v>
      </c>
      <c r="EN88" s="232">
        <f>IF(OR($C88="Non-Labour",$C88="Labour-related"),IF(Inputs!$GT88=$F$1,Inputs!EN88,$F88*N(AU88)),$F88*N(AU88)*avg_hrs)</f>
        <v>0</v>
      </c>
      <c r="EO88" s="232">
        <f>IF(OR($C88="Non-Labour",$C88="Labour-related"),IF(Inputs!$GT88=$F$1,Inputs!EO88,$F88*N(AV88)),$F88*N(AV88)*avg_hrs)</f>
        <v>0</v>
      </c>
      <c r="EP88" s="232">
        <f>IF(OR($C88="Non-Labour",$C88="Labour-related"),IF(Inputs!$GT88=$F$1,Inputs!EP88,$F88*N(AW88)),$F88*N(AW88)*avg_hrs)</f>
        <v>0</v>
      </c>
      <c r="EQ88" s="232">
        <f>IF(OR($C88="Non-Labour",$C88="Labour-related"),IF(Inputs!$GT88=$F$1,Inputs!EQ88,$F88*N(AX88)),$F88*N(AX88)*avg_hrs)</f>
        <v>0</v>
      </c>
      <c r="ER88" s="232">
        <f>IF(OR($C88="Non-Labour",$C88="Labour-related"),IF(Inputs!$GT88=$F$1,Inputs!ER88,$F88*N(AY88)),$F88*N(AY88)*avg_hrs)</f>
        <v>0</v>
      </c>
      <c r="ES88" s="232">
        <f>IF(OR($C88="Non-Labour",$C88="Labour-related"),IF(Inputs!$GT88=$F$1,Inputs!ES88,$F88*N(AZ88)),$F88*N(AZ88)*avg_hrs)</f>
        <v>0</v>
      </c>
      <c r="ET88" s="232">
        <f>IF(OR($C88="Non-Labour",$C88="Labour-related"),IF(Inputs!$GT88=$F$1,Inputs!ET88,$F88*N(BA88)),$F88*N(BA88)*avg_hrs)</f>
        <v>0</v>
      </c>
      <c r="EU88" s="232">
        <f>IF(OR($C88="Non-Labour",$C88="Labour-related"),IF(Inputs!$GT88=$F$1,Inputs!EU88,$F88*N(BB88)),$F88*N(BB88)*avg_hrs)</f>
        <v>0</v>
      </c>
      <c r="EV88" s="232">
        <f>IF(OR($C88="Non-Labour",$C88="Labour-related"),IF(Inputs!$GT88=$F$1,Inputs!EV88,$F88*N(BC88)),$F88*N(BC88)*avg_hrs)</f>
        <v>0</v>
      </c>
      <c r="EW88" s="232">
        <f>IF(OR($C88="Non-Labour",$C88="Labour-related"),IF(Inputs!$GT88=$F$1,Inputs!EW88,$F88*N(BD88)),$F88*N(BD88)*avg_hrs)</f>
        <v>0</v>
      </c>
      <c r="EX88" s="232">
        <f>IF(OR($C88="Non-Labour",$C88="Labour-related"),IF(Inputs!$GT88=$F$1,Inputs!EX88,$F88*N(BE88)),$F88*N(BE88)*avg_hrs)</f>
        <v>0</v>
      </c>
      <c r="EY88" s="232">
        <f>IF(OR($C88="Non-Labour",$C88="Labour-related"),IF(Inputs!$GT88=$F$1,Inputs!EY88,$F88*N(BF88)),$F88*N(BF88)*avg_hrs)</f>
        <v>0</v>
      </c>
      <c r="EZ88" s="232">
        <f>IF(OR($C88="Non-Labour",$C88="Labour-related"),IF(Inputs!$GT88=$F$1,Inputs!EZ88,$F88*N(BG88)),$F88*N(BG88)*avg_hrs)</f>
        <v>0</v>
      </c>
      <c r="FA88" s="232">
        <f>IF(OR($C88="Non-Labour",$C88="Labour-related"),IF(Inputs!$GT88=$F$1,Inputs!FA88,$F88*N(BH88)),$F88*N(BH88)*avg_hrs)</f>
        <v>0</v>
      </c>
      <c r="FB88" s="232">
        <f>IF(OR($C88="Non-Labour",$C88="Labour-related"),IF(Inputs!$GT88=$F$1,Inputs!FB88,$F88*N(BI88)),$F88*N(BI88)*avg_hrs)</f>
        <v>0</v>
      </c>
      <c r="FC88" s="232">
        <f>IF(OR($C88="Non-Labour",$C88="Labour-related"),IF(Inputs!$GT88=$F$1,Inputs!FC88,$F88*N(BJ88)),$F88*N(BJ88)*avg_hrs)</f>
        <v>0</v>
      </c>
      <c r="FD88" s="232">
        <f>IF(OR($C88="Non-Labour",$C88="Labour-related"),IF(Inputs!$GT88=$F$1,Inputs!FD88,$F88*N(BK88)),$F88*N(BK88)*avg_hrs)</f>
        <v>0</v>
      </c>
      <c r="FE88" s="232">
        <f>IF(OR($C88="Non-Labour",$C88="Labour-related"),IF(Inputs!$GT88=$F$1,Inputs!FE88,$F88*N(BL88)),$F88*N(BL88)*avg_hrs)</f>
        <v>0</v>
      </c>
      <c r="FF88" s="232">
        <f>IF(OR($C88="Non-Labour",$C88="Labour-related"),IF(Inputs!$GT88=$F$1,Inputs!FF88,$F88*N(BM88)),$F88*N(BM88)*avg_hrs)</f>
        <v>0</v>
      </c>
      <c r="FG88" s="232">
        <f>IF(OR($C88="Non-Labour",$C88="Labour-related"),IF(Inputs!$GT88=$F$1,Inputs!FG88,$F88*N(BN88)),$F88*N(BN88)*avg_hrs)</f>
        <v>0</v>
      </c>
      <c r="FH88" s="232">
        <f>IF(OR($C88="Non-Labour",$C88="Labour-related"),IF(Inputs!$GT88=$F$1,Inputs!FH88,$F88*N(BO88)),$F88*N(BO88)*avg_hrs)</f>
        <v>0</v>
      </c>
      <c r="FI88" s="232">
        <f>IF(OR($C88="Non-Labour",$C88="Labour-related"),IF(Inputs!$GT88=$F$1,Inputs!FI88,$F88*N(BP88)),$F88*N(BP88)*avg_hrs)</f>
        <v>0</v>
      </c>
      <c r="FJ88" s="232">
        <f>IF(OR($C88="Non-Labour",$C88="Labour-related"),IF(Inputs!$GT88=$F$1,Inputs!FJ88,$F88*N(BQ88)),$F88*N(BQ88)*avg_hrs)</f>
        <v>0</v>
      </c>
      <c r="FK88" s="232">
        <f>IF(OR($C88="Non-Labour",$C88="Labour-related"),IF(Inputs!$GT88=$F$1,Inputs!FK88,$F88*N(BR88)),$F88*N(BR88)*avg_hrs)</f>
        <v>0</v>
      </c>
      <c r="FL88" s="232">
        <f>IF(OR($C88="Non-Labour",$C88="Labour-related"),IF(Inputs!$GT88=$F$1,Inputs!FL88,$F88*N(BS88)),$F88*N(BS88)*avg_hrs)</f>
        <v>0</v>
      </c>
      <c r="FM88" s="232">
        <f>IF(OR($C88="Non-Labour",$C88="Labour-related"),IF(Inputs!$GT88=$F$1,Inputs!FM88,$F88*N(BT88)),$F88*N(BT88)*avg_hrs)</f>
        <v>0</v>
      </c>
      <c r="FN88" s="232">
        <f>IF(OR($C88="Non-Labour",$C88="Labour-related"),IF(Inputs!$GT88=$F$1,Inputs!FN88,$F88*N(BU88)),$F88*N(BU88)*avg_hrs)</f>
        <v>0</v>
      </c>
      <c r="FO88" s="232">
        <f>IF(OR($C88="Non-Labour",$C88="Labour-related"),IF(Inputs!$GT88=$F$1,Inputs!FO88,$F88*N(BV88)),$F88*N(BV88)*avg_hrs)</f>
        <v>0</v>
      </c>
      <c r="FP88" s="232">
        <f>IF(OR($C88="Non-Labour",$C88="Labour-related"),IF(Inputs!$GT88=$F$1,Inputs!FP88,$F88*N(BW88)),$F88*N(BW88)*avg_hrs)</f>
        <v>0</v>
      </c>
      <c r="FQ88" s="232">
        <f>IF(OR($C88="Non-Labour",$C88="Labour-related"),IF(Inputs!$GT88=$F$1,Inputs!FQ88,$F88*N(BX88)),$F88*N(BX88)*avg_hrs)</f>
        <v>0</v>
      </c>
      <c r="FR88" s="232">
        <f>IF(OR($C88="Non-Labour",$C88="Labour-related"),IF(Inputs!$GT88=$F$1,Inputs!FR88,$F88*N(BY88)),$F88*N(BY88)*avg_hrs)</f>
        <v>0</v>
      </c>
      <c r="FS88" s="232">
        <f>IF(OR($C88="Non-Labour",$C88="Labour-related"),IF(Inputs!$GT88=$F$1,Inputs!FS88,$F88*N(BZ88)),$F88*N(BZ88)*avg_hrs)</f>
        <v>0</v>
      </c>
      <c r="FT88" s="232">
        <f>IF(OR($C88="Non-Labour",$C88="Labour-related"),IF(Inputs!$GT88=$F$1,Inputs!FT88,$F88*N(CA88)),$F88*N(CA88)*avg_hrs)</f>
        <v>0</v>
      </c>
      <c r="FU88" s="232">
        <f>IF(OR($C88="Non-Labour",$C88="Labour-related"),IF(Inputs!$GT88=$F$1,Inputs!FU88,$F88*N(CB88)),$F88*N(CB88)*avg_hrs)</f>
        <v>0</v>
      </c>
      <c r="FV88" s="232">
        <f>IF(OR($C88="Non-Labour",$C88="Labour-related"),IF(Inputs!$GT88=$F$1,Inputs!FV88,$F88*N(CC88)),$F88*N(CC88)*avg_hrs)</f>
        <v>0</v>
      </c>
      <c r="FW88" s="232">
        <f>IF(OR($C88="Non-Labour",$C88="Labour-related"),IF(Inputs!$GT88=$F$1,Inputs!FW88,$F88*N(CD88)),$F88*N(CD88)*avg_hrs)</f>
        <v>0</v>
      </c>
      <c r="FX88" s="232">
        <f>IF(OR($C88="Non-Labour",$C88="Labour-related"),IF(Inputs!$GT88=$F$1,Inputs!FX88,$F88*N(CE88)),$F88*N(CE88)*avg_hrs)</f>
        <v>0</v>
      </c>
      <c r="FY88" s="232">
        <f>IF(OR($C88="Non-Labour",$C88="Labour-related"),IF(Inputs!$GT88=$F$1,Inputs!FY88,$F88*N(CF88)),$F88*N(CF88)*avg_hrs)</f>
        <v>0</v>
      </c>
      <c r="FZ88" s="232">
        <f>IF(OR($C88="Non-Labour",$C88="Labour-related"),IF(Inputs!$GT88=$F$1,Inputs!FZ88,$F88*N(CG88)),$F88*N(CG88)*avg_hrs)</f>
        <v>0</v>
      </c>
      <c r="GA88" s="232">
        <f>IF(OR($C88="Non-Labour",$C88="Labour-related"),IF(Inputs!$GT88=$F$1,Inputs!GA88,$F88*N(CH88)),$F88*N(CH88)*avg_hrs)</f>
        <v>0</v>
      </c>
      <c r="GB88" s="232">
        <f>IF(OR($C88="Non-Labour",$C88="Labour-related"),IF(Inputs!$GT88=$F$1,Inputs!GB88,$F88*N(CI88)),$F88*N(CI88)*avg_hrs)</f>
        <v>0</v>
      </c>
      <c r="GC88" s="232">
        <f>IF(OR($C88="Non-Labour",$C88="Labour-related"),IF(Inputs!$GT88=$F$1,Inputs!GC88,$F88*N(CJ88)),$F88*N(CJ88)*avg_hrs)</f>
        <v>0</v>
      </c>
      <c r="GD88" s="232">
        <f>IF(OR($C88="Non-Labour",$C88="Labour-related"),IF(Inputs!$GT88=$F$1,Inputs!GD88,$F88*N(CK88)),$F88*N(CK88)*avg_hrs)</f>
        <v>0</v>
      </c>
      <c r="GE88" s="232">
        <f>IF(OR($C88="Non-Labour",$C88="Labour-related"),IF(Inputs!$GT88=$F$1,Inputs!GE88,$F88*N(CL88)),$F88*N(CL88)*avg_hrs)</f>
        <v>0</v>
      </c>
      <c r="GF88" s="232">
        <f>IF(OR($C88="Non-Labour",$C88="Labour-related"),IF(Inputs!$GT88=$F$1,Inputs!GF88,$F88*N(CM88)),$F88*N(CM88)*avg_hrs)</f>
        <v>0</v>
      </c>
      <c r="GG88" s="232">
        <f>IF(OR($C88="Non-Labour",$C88="Labour-related"),IF(Inputs!$GT88=$F$1,Inputs!GG88,$F88*N(CN88)),$F88*N(CN88)*avg_hrs)</f>
        <v>0</v>
      </c>
      <c r="GH88" s="232">
        <f>IF(OR($C88="Non-Labour",$C88="Labour-related"),IF(Inputs!$GT88=$F$1,Inputs!GH88,$F88*N(CO88)),$F88*N(CO88)*avg_hrs)</f>
        <v>0</v>
      </c>
      <c r="GI88" s="232">
        <f>IF(OR($C88="Non-Labour",$C88="Labour-related"),IF(Inputs!$GT88=$F$1,Inputs!GI88,$F88*N(CP88)),$F88*N(CP88)*avg_hrs)</f>
        <v>0</v>
      </c>
      <c r="GJ88" s="232">
        <f>IF(OR($C88="Non-Labour",$C88="Labour-related"),IF(Inputs!$GT88=$F$1,Inputs!GJ88,$F88*N(CQ88)),$F88*N(CQ88)*avg_hrs)</f>
        <v>0</v>
      </c>
      <c r="GK88" s="232">
        <f>IF(OR($C88="Non-Labour",$C88="Labour-related"),IF(Inputs!$GT88=$F$1,Inputs!GK88,$F88*N(CR88)),$F88*N(CR88)*avg_hrs)</f>
        <v>0</v>
      </c>
      <c r="GL88" s="232">
        <f>IF(OR($C88="Non-Labour",$C88="Labour-related"),IF(Inputs!$GT88=$F$1,Inputs!GL88,$F88*N(CS88)),$F88*N(CS88)*avg_hrs)</f>
        <v>0</v>
      </c>
      <c r="GM88" s="232">
        <f>IF(OR($C88="Non-Labour",$C88="Labour-related"),IF(Inputs!$GT88=$F$1,Inputs!GM88,$F88*N(CT88)),$F88*N(CT88)*avg_hrs)</f>
        <v>0</v>
      </c>
      <c r="GN88" s="232">
        <f>IF(OR($C88="Non-Labour",$C88="Labour-related"),IF(Inputs!$GT88=$F$1,Inputs!GN88,$F88*N(CU88)),$F88*N(CU88)*avg_hrs)</f>
        <v>0</v>
      </c>
      <c r="GO88" s="232">
        <f>IF(OR($C88="Non-Labour",$C88="Labour-related"),IF(Inputs!$GT88=$F$1,Inputs!GO88,$F88*N(CV88)),$F88*N(CV88)*avg_hrs)</f>
        <v>0</v>
      </c>
      <c r="GP88" s="232">
        <f>IF(OR($C88="Non-Labour",$C88="Labour-related"),IF(Inputs!$GT88=$F$1,Inputs!GP88,$F88*N(CW88)),$F88*N(CW88)*avg_hrs)</f>
        <v>0</v>
      </c>
      <c r="GQ88" s="232">
        <f>IF(OR($C88="Non-Labour",$C88="Labour-related"),IF(Inputs!$GT88=$F$1,Inputs!GQ88,$F88*N(CX88)),$F88*N(CX88)*avg_hrs)</f>
        <v>0</v>
      </c>
      <c r="GR88" s="232">
        <f>IF(OR($C88="Non-Labour",$C88="Labour-related"),IF(Inputs!$GT88=$F$1,Inputs!GR88,$F88*N(CY88)),$F88*N(CY88)*avg_hrs)</f>
        <v>0</v>
      </c>
      <c r="GT88" s="120" t="s">
        <v>207</v>
      </c>
      <c r="GU88" s="272"/>
      <c r="GV88" s="272"/>
      <c r="GW88" s="272"/>
      <c r="GX88" s="232">
        <f t="shared" si="12"/>
        <v>0</v>
      </c>
      <c r="GY88" s="232">
        <f t="shared" si="12"/>
        <v>0</v>
      </c>
      <c r="GZ88" s="232">
        <f t="shared" si="12"/>
        <v>0</v>
      </c>
      <c r="HA88" s="232">
        <f t="shared" si="11"/>
        <v>0</v>
      </c>
      <c r="HB88" s="232">
        <f t="shared" si="13"/>
        <v>0</v>
      </c>
      <c r="HC88" s="232">
        <f t="shared" si="13"/>
        <v>0</v>
      </c>
      <c r="HD88" s="232">
        <f t="shared" si="13"/>
        <v>0</v>
      </c>
      <c r="HE88" s="232">
        <f t="shared" si="13"/>
        <v>0</v>
      </c>
      <c r="HF88" s="232">
        <f t="shared" si="14"/>
        <v>0</v>
      </c>
    </row>
    <row r="89" spans="1:214" hidden="1" x14ac:dyDescent="0.2">
      <c r="A89" s="120" t="str">
        <f>Inputs!A89</f>
        <v>Network Operations</v>
      </c>
      <c r="B89" s="120" t="str">
        <f>Inputs!B89</f>
        <v>IT Hardware - CAPEX Labour</v>
      </c>
      <c r="C89" s="120" t="str">
        <f>Inputs!C89</f>
        <v>Non-labour</v>
      </c>
      <c r="D89" s="120">
        <f>Inputs!D89</f>
        <v>0</v>
      </c>
      <c r="E89" s="120" t="str">
        <f>Inputs!E89</f>
        <v xml:space="preserve">Shared </v>
      </c>
      <c r="F89" s="259">
        <f>IF(Inputs!$GT89=$F$1,Inputs!F89,
CHOOSE(MATCH(Inputs!$GT89,'Key assumptions'!$E$117:$E$119,0),'Key assumptions'!$H$117,'Key assumptions'!$H$118,'Key assumptions'!$H$119)*Inputs!F89)</f>
        <v>0.9435426958362737</v>
      </c>
      <c r="G89" s="259">
        <f>IF(Inputs!$GT89=$F$1,Inputs!G89,
CHOOSE(MATCH(Inputs!$GT89,'Key assumptions'!$E$117:$E$119,0),'Key assumptions'!$H$117,'Key assumptions'!$H$118,'Key assumptions'!$H$119)*Inputs!G89)</f>
        <v>0</v>
      </c>
      <c r="H89" s="231">
        <f>Inputs!H89</f>
        <v>0</v>
      </c>
      <c r="I89" s="231">
        <f>Inputs!I89</f>
        <v>0</v>
      </c>
      <c r="J89" s="231">
        <f>Inputs!J89</f>
        <v>0</v>
      </c>
      <c r="K89" s="231">
        <f>Inputs!K89</f>
        <v>0</v>
      </c>
      <c r="L89" s="231">
        <f>Inputs!L89</f>
        <v>0</v>
      </c>
      <c r="M89" s="231">
        <f>Inputs!M89</f>
        <v>0</v>
      </c>
      <c r="N89" s="231">
        <f>Inputs!N89</f>
        <v>0</v>
      </c>
      <c r="O89" s="231">
        <f>Inputs!O89</f>
        <v>0</v>
      </c>
      <c r="P89" s="231">
        <f>Inputs!P89</f>
        <v>0</v>
      </c>
      <c r="Q89" s="231">
        <f>Inputs!Q89</f>
        <v>0</v>
      </c>
      <c r="R89" s="231">
        <f>Inputs!R89</f>
        <v>0</v>
      </c>
      <c r="S89" s="231">
        <f>Inputs!S89</f>
        <v>0</v>
      </c>
      <c r="T89" s="231">
        <f>Inputs!T89</f>
        <v>0</v>
      </c>
      <c r="U89" s="231">
        <f>Inputs!U89</f>
        <v>0</v>
      </c>
      <c r="V89" s="231">
        <f>Inputs!V89</f>
        <v>0</v>
      </c>
      <c r="W89" s="231">
        <f>Inputs!W89</f>
        <v>0</v>
      </c>
      <c r="X89" s="231">
        <f>Inputs!X89</f>
        <v>0</v>
      </c>
      <c r="Y89" s="231">
        <f>Inputs!Y89</f>
        <v>0</v>
      </c>
      <c r="Z89" s="231">
        <f>Inputs!Z89</f>
        <v>0</v>
      </c>
      <c r="AA89" s="231">
        <f>Inputs!AA89</f>
        <v>0</v>
      </c>
      <c r="AB89" s="231">
        <f>Inputs!AB89</f>
        <v>0</v>
      </c>
      <c r="AC89" s="231">
        <f>Inputs!AC89</f>
        <v>0</v>
      </c>
      <c r="AD89" s="231">
        <f>Inputs!AD89</f>
        <v>0</v>
      </c>
      <c r="AE89" s="231">
        <f>Inputs!AE89</f>
        <v>0</v>
      </c>
      <c r="AF89" s="231">
        <f>Inputs!AF89</f>
        <v>0</v>
      </c>
      <c r="AG89" s="231">
        <f>Inputs!AG89</f>
        <v>0</v>
      </c>
      <c r="AH89" s="231">
        <f>Inputs!AH89</f>
        <v>0</v>
      </c>
      <c r="AI89" s="231">
        <f>Inputs!AI89</f>
        <v>0</v>
      </c>
      <c r="AJ89" s="231">
        <f>Inputs!AJ89</f>
        <v>0</v>
      </c>
      <c r="AK89" s="231">
        <f>Inputs!AK89</f>
        <v>0</v>
      </c>
      <c r="AL89" s="231">
        <f>Inputs!AL89</f>
        <v>0</v>
      </c>
      <c r="AM89" s="231">
        <f>Inputs!AM89</f>
        <v>0</v>
      </c>
      <c r="AN89" s="231">
        <f>Inputs!AN89</f>
        <v>0</v>
      </c>
      <c r="AO89" s="231">
        <f>Inputs!AO89</f>
        <v>0</v>
      </c>
      <c r="AP89" s="231">
        <f>Inputs!AP89</f>
        <v>0</v>
      </c>
      <c r="AQ89" s="231">
        <f>Inputs!AQ89</f>
        <v>0</v>
      </c>
      <c r="AR89" s="231">
        <f>Inputs!AR89</f>
        <v>0</v>
      </c>
      <c r="AS89" s="231">
        <f>Inputs!AS89</f>
        <v>0</v>
      </c>
      <c r="AT89" s="231">
        <f>Inputs!AT89</f>
        <v>0</v>
      </c>
      <c r="AU89" s="231">
        <f>Inputs!AU89</f>
        <v>0</v>
      </c>
      <c r="AV89" s="231">
        <f>Inputs!AV89</f>
        <v>0</v>
      </c>
      <c r="AW89" s="231">
        <f>Inputs!AW89</f>
        <v>0</v>
      </c>
      <c r="AX89" s="231">
        <f>Inputs!AX89</f>
        <v>0</v>
      </c>
      <c r="AY89" s="231">
        <f>Inputs!AY89</f>
        <v>0</v>
      </c>
      <c r="AZ89" s="231">
        <f>Inputs!AZ89</f>
        <v>0</v>
      </c>
      <c r="BA89" s="231">
        <f>Inputs!BA89</f>
        <v>0</v>
      </c>
      <c r="BB89" s="231">
        <f>Inputs!BB89</f>
        <v>0</v>
      </c>
      <c r="BC89" s="231">
        <f>Inputs!BC89</f>
        <v>0</v>
      </c>
      <c r="BD89" s="231">
        <f>Inputs!BD89</f>
        <v>0</v>
      </c>
      <c r="BE89" s="231">
        <f>Inputs!BE89</f>
        <v>0</v>
      </c>
      <c r="BF89" s="231">
        <f>Inputs!BF89</f>
        <v>0</v>
      </c>
      <c r="BG89" s="231">
        <f>Inputs!BG89</f>
        <v>0</v>
      </c>
      <c r="BH89" s="231">
        <f>Inputs!BH89</f>
        <v>0</v>
      </c>
      <c r="BI89" s="231">
        <f>Inputs!BI89</f>
        <v>0</v>
      </c>
      <c r="BJ89" s="231">
        <f>Inputs!BJ89</f>
        <v>0</v>
      </c>
      <c r="BK89" s="231">
        <f>Inputs!BK89</f>
        <v>0</v>
      </c>
      <c r="BL89" s="231">
        <f>Inputs!BL89</f>
        <v>0</v>
      </c>
      <c r="BM89" s="231">
        <f>Inputs!BM89</f>
        <v>0</v>
      </c>
      <c r="BN89" s="231">
        <f>Inputs!BN89</f>
        <v>0</v>
      </c>
      <c r="BO89" s="231">
        <f>Inputs!BO89</f>
        <v>0</v>
      </c>
      <c r="BP89" s="231">
        <f>Inputs!BP89</f>
        <v>0</v>
      </c>
      <c r="BQ89" s="231">
        <f>Inputs!BQ89</f>
        <v>0</v>
      </c>
      <c r="BR89" s="231">
        <f>Inputs!BR89</f>
        <v>0</v>
      </c>
      <c r="BS89" s="231">
        <f>Inputs!BS89</f>
        <v>0</v>
      </c>
      <c r="BT89" s="231">
        <f>Inputs!BT89</f>
        <v>0</v>
      </c>
      <c r="BU89" s="231">
        <f>Inputs!BU89</f>
        <v>0</v>
      </c>
      <c r="BV89" s="231">
        <f>Inputs!BV89</f>
        <v>0</v>
      </c>
      <c r="BW89" s="231">
        <f>Inputs!BW89</f>
        <v>0</v>
      </c>
      <c r="BX89" s="231">
        <f>Inputs!BX89</f>
        <v>0</v>
      </c>
      <c r="BY89" s="231">
        <f>Inputs!BY89</f>
        <v>0</v>
      </c>
      <c r="BZ89" s="231">
        <f>Inputs!BZ89</f>
        <v>0</v>
      </c>
      <c r="CA89" s="231">
        <f>Inputs!CA89</f>
        <v>0</v>
      </c>
      <c r="CB89" s="231">
        <f>Inputs!CB89</f>
        <v>0</v>
      </c>
      <c r="CC89" s="231">
        <f>Inputs!CC89</f>
        <v>0</v>
      </c>
      <c r="CD89" s="231">
        <f>Inputs!CD89</f>
        <v>0</v>
      </c>
      <c r="CE89" s="231">
        <f>Inputs!CE89</f>
        <v>0</v>
      </c>
      <c r="CF89" s="231">
        <f>Inputs!CF89</f>
        <v>0</v>
      </c>
      <c r="CG89" s="231">
        <f>Inputs!CG89</f>
        <v>0</v>
      </c>
      <c r="CH89" s="231">
        <f>Inputs!CH89</f>
        <v>0</v>
      </c>
      <c r="CI89" s="231">
        <f>Inputs!CI89</f>
        <v>0</v>
      </c>
      <c r="CJ89" s="231">
        <f>Inputs!CJ89</f>
        <v>0</v>
      </c>
      <c r="CK89" s="231">
        <f>Inputs!CK89</f>
        <v>0</v>
      </c>
      <c r="CL89" s="231">
        <f>Inputs!CL89</f>
        <v>0</v>
      </c>
      <c r="CM89" s="231">
        <f>Inputs!CM89</f>
        <v>0</v>
      </c>
      <c r="CN89" s="231">
        <f>Inputs!CN89</f>
        <v>0</v>
      </c>
      <c r="CO89" s="231">
        <f>Inputs!CO89</f>
        <v>0</v>
      </c>
      <c r="CP89" s="231">
        <f>Inputs!CP89</f>
        <v>0</v>
      </c>
      <c r="CQ89" s="231">
        <f>Inputs!CQ89</f>
        <v>0</v>
      </c>
      <c r="CR89" s="231">
        <f>Inputs!CR89</f>
        <v>0</v>
      </c>
      <c r="CS89" s="231">
        <f>Inputs!CS89</f>
        <v>0</v>
      </c>
      <c r="CT89" s="231">
        <f>Inputs!CT89</f>
        <v>0</v>
      </c>
      <c r="CU89" s="231">
        <f>Inputs!CU89</f>
        <v>0</v>
      </c>
      <c r="CV89" s="231">
        <f>Inputs!CV89</f>
        <v>0</v>
      </c>
      <c r="CW89" s="231">
        <f>Inputs!CW89</f>
        <v>0</v>
      </c>
      <c r="CX89" s="231">
        <f>Inputs!CX89</f>
        <v>0</v>
      </c>
      <c r="CY89" s="231">
        <f>Inputs!CY89</f>
        <v>0</v>
      </c>
      <c r="DA89" s="232">
        <f>IF(OR($C89="Non-Labour",$C89="Labour-related"),IF(Inputs!$GT89=$F$1,Inputs!DA89,$F89*N(H89)),$F89*N(H89)*avg_hrs)</f>
        <v>0</v>
      </c>
      <c r="DB89" s="232">
        <f>IF(OR($C89="Non-Labour",$C89="Labour-related"),IF(Inputs!$GT89=$F$1,Inputs!DB89,$F89*N(I89)),$F89*N(I89)*avg_hrs)</f>
        <v>0</v>
      </c>
      <c r="DC89" s="232">
        <f>IF(OR($C89="Non-Labour",$C89="Labour-related"),IF(Inputs!$GT89=$F$1,Inputs!DC89,$F89*N(J89)),$F89*N(J89)*avg_hrs)</f>
        <v>0</v>
      </c>
      <c r="DD89" s="232">
        <f>IF(OR($C89="Non-Labour",$C89="Labour-related"),IF(Inputs!$GT89=$F$1,Inputs!DD89,$F89*N(K89)),$F89*N(K89)*avg_hrs)</f>
        <v>0</v>
      </c>
      <c r="DE89" s="232">
        <f>IF(OR($C89="Non-Labour",$C89="Labour-related"),IF(Inputs!$GT89=$F$1,Inputs!DE89,$F89*N(L89)),$F89*N(L89)*avg_hrs)</f>
        <v>0</v>
      </c>
      <c r="DF89" s="232">
        <f>IF(OR($C89="Non-Labour",$C89="Labour-related"),IF(Inputs!$GT89=$F$1,Inputs!DF89,$F89*N(M89)),$F89*N(M89)*avg_hrs)</f>
        <v>0</v>
      </c>
      <c r="DG89" s="232">
        <f>IF(OR($C89="Non-Labour",$C89="Labour-related"),IF(Inputs!$GT89=$F$1,Inputs!DG89,$F89*N(N89)),$F89*N(N89)*avg_hrs)</f>
        <v>0</v>
      </c>
      <c r="DH89" s="232">
        <f>IF(OR($C89="Non-Labour",$C89="Labour-related"),IF(Inputs!$GT89=$F$1,Inputs!DH89,$F89*N(O89)),$F89*N(O89)*avg_hrs)</f>
        <v>0</v>
      </c>
      <c r="DI89" s="232">
        <f>IF(OR($C89="Non-Labour",$C89="Labour-related"),IF(Inputs!$GT89=$F$1,Inputs!DI89,$F89*N(P89)),$F89*N(P89)*avg_hrs)</f>
        <v>0</v>
      </c>
      <c r="DJ89" s="232">
        <f>IF(OR($C89="Non-Labour",$C89="Labour-related"),IF(Inputs!$GT89=$F$1,Inputs!DJ89,$F89*N(Q89)),$F89*N(Q89)*avg_hrs)</f>
        <v>0</v>
      </c>
      <c r="DK89" s="232">
        <f>IF(OR($C89="Non-Labour",$C89="Labour-related"),IF(Inputs!$GT89=$F$1,Inputs!DK89,$F89*N(R89)),$F89*N(R89)*avg_hrs)</f>
        <v>0</v>
      </c>
      <c r="DL89" s="232">
        <f>IF(OR($C89="Non-Labour",$C89="Labour-related"),IF(Inputs!$GT89=$F$1,Inputs!DL89,$F89*N(S89)),$F89*N(S89)*avg_hrs)</f>
        <v>0</v>
      </c>
      <c r="DM89" s="232">
        <f>IF(OR($C89="Non-Labour",$C89="Labour-related"),IF(Inputs!$GT89=$F$1,Inputs!DM89,$F89*N(T89)),$F89*N(T89)*avg_hrs)</f>
        <v>0</v>
      </c>
      <c r="DN89" s="232">
        <f>IF(OR($C89="Non-Labour",$C89="Labour-related"),IF(Inputs!$GT89=$F$1,Inputs!DN89,$F89*N(U89)),$F89*N(U89)*avg_hrs)</f>
        <v>0</v>
      </c>
      <c r="DO89" s="232">
        <f>IF(OR($C89="Non-Labour",$C89="Labour-related"),IF(Inputs!$GT89=$F$1,Inputs!DO89,$F89*N(V89)),$F89*N(V89)*avg_hrs)</f>
        <v>0</v>
      </c>
      <c r="DP89" s="232">
        <f>IF(OR($C89="Non-Labour",$C89="Labour-related"),IF(Inputs!$GT89=$F$1,Inputs!DP89,$F89*N(W89)),$F89*N(W89)*avg_hrs)</f>
        <v>0</v>
      </c>
      <c r="DQ89" s="232">
        <f>IF(OR($C89="Non-Labour",$C89="Labour-related"),IF(Inputs!$GT89=$F$1,Inputs!DQ89,$F89*N(X89)),$F89*N(X89)*avg_hrs)</f>
        <v>0</v>
      </c>
      <c r="DR89" s="232">
        <f>IF(OR($C89="Non-Labour",$C89="Labour-related"),IF(Inputs!$GT89=$F$1,Inputs!DR89,$F89*N(Y89)),$F89*N(Y89)*avg_hrs)</f>
        <v>0</v>
      </c>
      <c r="DS89" s="232">
        <f>IF(OR($C89="Non-Labour",$C89="Labour-related"),IF(Inputs!$GT89=$F$1,Inputs!DS89,$F89*N(Z89)),$F89*N(Z89)*avg_hrs)</f>
        <v>0</v>
      </c>
      <c r="DT89" s="232">
        <f>IF(OR($C89="Non-Labour",$C89="Labour-related"),IF(Inputs!$GT89=$F$1,Inputs!DT89,$F89*N(AA89)),$F89*N(AA89)*avg_hrs)</f>
        <v>0</v>
      </c>
      <c r="DU89" s="232">
        <f>IF(OR($C89="Non-Labour",$C89="Labour-related"),IF(Inputs!$GT89=$F$1,Inputs!DU89,$F89*N(AB89)),$F89*N(AB89)*avg_hrs)</f>
        <v>0</v>
      </c>
      <c r="DV89" s="232">
        <f>IF(OR($C89="Non-Labour",$C89="Labour-related"),IF(Inputs!$GT89=$F$1,Inputs!DV89,$F89*N(AC89)),$F89*N(AC89)*avg_hrs)</f>
        <v>0</v>
      </c>
      <c r="DW89" s="232">
        <f>IF(OR($C89="Non-Labour",$C89="Labour-related"),IF(Inputs!$GT89=$F$1,Inputs!DW89,$F89*N(AD89)),$F89*N(AD89)*avg_hrs)</f>
        <v>0</v>
      </c>
      <c r="DX89" s="232">
        <f>IF(OR($C89="Non-Labour",$C89="Labour-related"),IF(Inputs!$GT89=$F$1,Inputs!DX89,$F89*N(AE89)),$F89*N(AE89)*avg_hrs)</f>
        <v>0</v>
      </c>
      <c r="DY89" s="232">
        <f>IF(OR($C89="Non-Labour",$C89="Labour-related"),IF(Inputs!$GT89=$F$1,Inputs!DY89,$F89*N(AF89)),$F89*N(AF89)*avg_hrs)</f>
        <v>0</v>
      </c>
      <c r="DZ89" s="232">
        <f>IF(OR($C89="Non-Labour",$C89="Labour-related"),IF(Inputs!$GT89=$F$1,Inputs!DZ89,$F89*N(AG89)),$F89*N(AG89)*avg_hrs)</f>
        <v>0</v>
      </c>
      <c r="EA89" s="232">
        <f>IF(OR($C89="Non-Labour",$C89="Labour-related"),IF(Inputs!$GT89=$F$1,Inputs!EA89,$F89*N(AH89)),$F89*N(AH89)*avg_hrs)</f>
        <v>0</v>
      </c>
      <c r="EB89" s="232">
        <f>IF(OR($C89="Non-Labour",$C89="Labour-related"),IF(Inputs!$GT89=$F$1,Inputs!EB89,$F89*N(AI89)),$F89*N(AI89)*avg_hrs)</f>
        <v>0</v>
      </c>
      <c r="EC89" s="232">
        <f>IF(OR($C89="Non-Labour",$C89="Labour-related"),IF(Inputs!$GT89=$F$1,Inputs!EC89,$F89*N(AJ89)),$F89*N(AJ89)*avg_hrs)</f>
        <v>0</v>
      </c>
      <c r="ED89" s="232">
        <f>IF(OR($C89="Non-Labour",$C89="Labour-related"),IF(Inputs!$GT89=$F$1,Inputs!ED89,$F89*N(AK89)),$F89*N(AK89)*avg_hrs)</f>
        <v>0</v>
      </c>
      <c r="EE89" s="232">
        <f>IF(OR($C89="Non-Labour",$C89="Labour-related"),IF(Inputs!$GT89=$F$1,Inputs!EE89,$F89*N(AL89)),$F89*N(AL89)*avg_hrs)</f>
        <v>0</v>
      </c>
      <c r="EF89" s="232">
        <f>IF(OR($C89="Non-Labour",$C89="Labour-related"),IF(Inputs!$GT89=$F$1,Inputs!EF89,$F89*N(AM89)),$F89*N(AM89)*avg_hrs)</f>
        <v>0</v>
      </c>
      <c r="EG89" s="232">
        <f>IF(OR($C89="Non-Labour",$C89="Labour-related"),IF(Inputs!$GT89=$F$1,Inputs!EG89,$F89*N(AN89)),$F89*N(AN89)*avg_hrs)</f>
        <v>0</v>
      </c>
      <c r="EH89" s="232">
        <f>IF(OR($C89="Non-Labour",$C89="Labour-related"),IF(Inputs!$GT89=$F$1,Inputs!EH89,$F89*N(AO89)),$F89*N(AO89)*avg_hrs)</f>
        <v>0</v>
      </c>
      <c r="EI89" s="232">
        <f>IF(OR($C89="Non-Labour",$C89="Labour-related"),IF(Inputs!$GT89=$F$1,Inputs!EI89,$F89*N(AP89)),$F89*N(AP89)*avg_hrs)</f>
        <v>0</v>
      </c>
      <c r="EJ89" s="232">
        <f>IF(OR($C89="Non-Labour",$C89="Labour-related"),IF(Inputs!$GT89=$F$1,Inputs!EJ89,$F89*N(AQ89)),$F89*N(AQ89)*avg_hrs)</f>
        <v>0</v>
      </c>
      <c r="EK89" s="232">
        <f>IF(OR($C89="Non-Labour",$C89="Labour-related"),IF(Inputs!$GT89=$F$1,Inputs!EK89,$F89*N(AR89)),$F89*N(AR89)*avg_hrs)</f>
        <v>0</v>
      </c>
      <c r="EL89" s="232">
        <f>IF(OR($C89="Non-Labour",$C89="Labour-related"),IF(Inputs!$GT89=$F$1,Inputs!EL89,$F89*N(AS89)),$F89*N(AS89)*avg_hrs)</f>
        <v>0</v>
      </c>
      <c r="EM89" s="232">
        <f>IF(OR($C89="Non-Labour",$C89="Labour-related"),IF(Inputs!$GT89=$F$1,Inputs!EM89,$F89*N(AT89)),$F89*N(AT89)*avg_hrs)</f>
        <v>0</v>
      </c>
      <c r="EN89" s="232">
        <f>IF(OR($C89="Non-Labour",$C89="Labour-related"),IF(Inputs!$GT89=$F$1,Inputs!EN89,$F89*N(AU89)),$F89*N(AU89)*avg_hrs)</f>
        <v>0</v>
      </c>
      <c r="EO89" s="232">
        <f>IF(OR($C89="Non-Labour",$C89="Labour-related"),IF(Inputs!$GT89=$F$1,Inputs!EO89,$F89*N(AV89)),$F89*N(AV89)*avg_hrs)</f>
        <v>0</v>
      </c>
      <c r="EP89" s="232">
        <f>IF(OR($C89="Non-Labour",$C89="Labour-related"),IF(Inputs!$GT89=$F$1,Inputs!EP89,$F89*N(AW89)),$F89*N(AW89)*avg_hrs)</f>
        <v>0</v>
      </c>
      <c r="EQ89" s="232">
        <f>IF(OR($C89="Non-Labour",$C89="Labour-related"),IF(Inputs!$GT89=$F$1,Inputs!EQ89,$F89*N(AX89)),$F89*N(AX89)*avg_hrs)</f>
        <v>0</v>
      </c>
      <c r="ER89" s="232">
        <f>IF(OR($C89="Non-Labour",$C89="Labour-related"),IF(Inputs!$GT89=$F$1,Inputs!ER89,$F89*N(AY89)),$F89*N(AY89)*avg_hrs)</f>
        <v>0</v>
      </c>
      <c r="ES89" s="232">
        <f>IF(OR($C89="Non-Labour",$C89="Labour-related"),IF(Inputs!$GT89=$F$1,Inputs!ES89,$F89*N(AZ89)),$F89*N(AZ89)*avg_hrs)</f>
        <v>0</v>
      </c>
      <c r="ET89" s="232">
        <f>IF(OR($C89="Non-Labour",$C89="Labour-related"),IF(Inputs!$GT89=$F$1,Inputs!ET89,$F89*N(BA89)),$F89*N(BA89)*avg_hrs)</f>
        <v>0</v>
      </c>
      <c r="EU89" s="232">
        <f>IF(OR($C89="Non-Labour",$C89="Labour-related"),IF(Inputs!$GT89=$F$1,Inputs!EU89,$F89*N(BB89)),$F89*N(BB89)*avg_hrs)</f>
        <v>0</v>
      </c>
      <c r="EV89" s="232">
        <f>IF(OR($C89="Non-Labour",$C89="Labour-related"),IF(Inputs!$GT89=$F$1,Inputs!EV89,$F89*N(BC89)),$F89*N(BC89)*avg_hrs)</f>
        <v>0</v>
      </c>
      <c r="EW89" s="232">
        <f>IF(OR($C89="Non-Labour",$C89="Labour-related"),IF(Inputs!$GT89=$F$1,Inputs!EW89,$F89*N(BD89)),$F89*N(BD89)*avg_hrs)</f>
        <v>0</v>
      </c>
      <c r="EX89" s="232">
        <f>IF(OR($C89="Non-Labour",$C89="Labour-related"),IF(Inputs!$GT89=$F$1,Inputs!EX89,$F89*N(BE89)),$F89*N(BE89)*avg_hrs)</f>
        <v>0</v>
      </c>
      <c r="EY89" s="232">
        <f>IF(OR($C89="Non-Labour",$C89="Labour-related"),IF(Inputs!$GT89=$F$1,Inputs!EY89,$F89*N(BF89)),$F89*N(BF89)*avg_hrs)</f>
        <v>0</v>
      </c>
      <c r="EZ89" s="232">
        <f>IF(OR($C89="Non-Labour",$C89="Labour-related"),IF(Inputs!$GT89=$F$1,Inputs!EZ89,$F89*N(BG89)),$F89*N(BG89)*avg_hrs)</f>
        <v>0</v>
      </c>
      <c r="FA89" s="232">
        <f>IF(OR($C89="Non-Labour",$C89="Labour-related"),IF(Inputs!$GT89=$F$1,Inputs!FA89,$F89*N(BH89)),$F89*N(BH89)*avg_hrs)</f>
        <v>0</v>
      </c>
      <c r="FB89" s="232">
        <f>IF(OR($C89="Non-Labour",$C89="Labour-related"),IF(Inputs!$GT89=$F$1,Inputs!FB89,$F89*N(BI89)),$F89*N(BI89)*avg_hrs)</f>
        <v>0</v>
      </c>
      <c r="FC89" s="232">
        <f>IF(OR($C89="Non-Labour",$C89="Labour-related"),IF(Inputs!$GT89=$F$1,Inputs!FC89,$F89*N(BJ89)),$F89*N(BJ89)*avg_hrs)</f>
        <v>0</v>
      </c>
      <c r="FD89" s="232">
        <f>IF(OR($C89="Non-Labour",$C89="Labour-related"),IF(Inputs!$GT89=$F$1,Inputs!FD89,$F89*N(BK89)),$F89*N(BK89)*avg_hrs)</f>
        <v>0</v>
      </c>
      <c r="FE89" s="232">
        <f>IF(OR($C89="Non-Labour",$C89="Labour-related"),IF(Inputs!$GT89=$F$1,Inputs!FE89,$F89*N(BL89)),$F89*N(BL89)*avg_hrs)</f>
        <v>0</v>
      </c>
      <c r="FF89" s="232">
        <f>IF(OR($C89="Non-Labour",$C89="Labour-related"),IF(Inputs!$GT89=$F$1,Inputs!FF89,$F89*N(BM89)),$F89*N(BM89)*avg_hrs)</f>
        <v>0</v>
      </c>
      <c r="FG89" s="232">
        <f>IF(OR($C89="Non-Labour",$C89="Labour-related"),IF(Inputs!$GT89=$F$1,Inputs!FG89,$F89*N(BN89)),$F89*N(BN89)*avg_hrs)</f>
        <v>0</v>
      </c>
      <c r="FH89" s="232">
        <f>IF(OR($C89="Non-Labour",$C89="Labour-related"),IF(Inputs!$GT89=$F$1,Inputs!FH89,$F89*N(BO89)),$F89*N(BO89)*avg_hrs)</f>
        <v>0</v>
      </c>
      <c r="FI89" s="232">
        <f>IF(OR($C89="Non-Labour",$C89="Labour-related"),IF(Inputs!$GT89=$F$1,Inputs!FI89,$F89*N(BP89)),$F89*N(BP89)*avg_hrs)</f>
        <v>0</v>
      </c>
      <c r="FJ89" s="232">
        <f>IF(OR($C89="Non-Labour",$C89="Labour-related"),IF(Inputs!$GT89=$F$1,Inputs!FJ89,$F89*N(BQ89)),$F89*N(BQ89)*avg_hrs)</f>
        <v>0</v>
      </c>
      <c r="FK89" s="232">
        <f>IF(OR($C89="Non-Labour",$C89="Labour-related"),IF(Inputs!$GT89=$F$1,Inputs!FK89,$F89*N(BR89)),$F89*N(BR89)*avg_hrs)</f>
        <v>0</v>
      </c>
      <c r="FL89" s="232">
        <f>IF(OR($C89="Non-Labour",$C89="Labour-related"),IF(Inputs!$GT89=$F$1,Inputs!FL89,$F89*N(BS89)),$F89*N(BS89)*avg_hrs)</f>
        <v>0</v>
      </c>
      <c r="FM89" s="232">
        <f>IF(OR($C89="Non-Labour",$C89="Labour-related"),IF(Inputs!$GT89=$F$1,Inputs!FM89,$F89*N(BT89)),$F89*N(BT89)*avg_hrs)</f>
        <v>0</v>
      </c>
      <c r="FN89" s="232">
        <f>IF(OR($C89="Non-Labour",$C89="Labour-related"),IF(Inputs!$GT89=$F$1,Inputs!FN89,$F89*N(BU89)),$F89*N(BU89)*avg_hrs)</f>
        <v>0</v>
      </c>
      <c r="FO89" s="232">
        <f>IF(OR($C89="Non-Labour",$C89="Labour-related"),IF(Inputs!$GT89=$F$1,Inputs!FO89,$F89*N(BV89)),$F89*N(BV89)*avg_hrs)</f>
        <v>0</v>
      </c>
      <c r="FP89" s="232">
        <f>IF(OR($C89="Non-Labour",$C89="Labour-related"),IF(Inputs!$GT89=$F$1,Inputs!FP89,$F89*N(BW89)),$F89*N(BW89)*avg_hrs)</f>
        <v>0</v>
      </c>
      <c r="FQ89" s="232">
        <f>IF(OR($C89="Non-Labour",$C89="Labour-related"),IF(Inputs!$GT89=$F$1,Inputs!FQ89,$F89*N(BX89)),$F89*N(BX89)*avg_hrs)</f>
        <v>0</v>
      </c>
      <c r="FR89" s="232">
        <f>IF(OR($C89="Non-Labour",$C89="Labour-related"),IF(Inputs!$GT89=$F$1,Inputs!FR89,$F89*N(BY89)),$F89*N(BY89)*avg_hrs)</f>
        <v>0</v>
      </c>
      <c r="FS89" s="232">
        <f>IF(OR($C89="Non-Labour",$C89="Labour-related"),IF(Inputs!$GT89=$F$1,Inputs!FS89,$F89*N(BZ89)),$F89*N(BZ89)*avg_hrs)</f>
        <v>0</v>
      </c>
      <c r="FT89" s="232">
        <f>IF(OR($C89="Non-Labour",$C89="Labour-related"),IF(Inputs!$GT89=$F$1,Inputs!FT89,$F89*N(CA89)),$F89*N(CA89)*avg_hrs)</f>
        <v>0</v>
      </c>
      <c r="FU89" s="232">
        <f>IF(OR($C89="Non-Labour",$C89="Labour-related"),IF(Inputs!$GT89=$F$1,Inputs!FU89,$F89*N(CB89)),$F89*N(CB89)*avg_hrs)</f>
        <v>0</v>
      </c>
      <c r="FV89" s="232">
        <f>IF(OR($C89="Non-Labour",$C89="Labour-related"),IF(Inputs!$GT89=$F$1,Inputs!FV89,$F89*N(CC89)),$F89*N(CC89)*avg_hrs)</f>
        <v>0</v>
      </c>
      <c r="FW89" s="232">
        <f>IF(OR($C89="Non-Labour",$C89="Labour-related"),IF(Inputs!$GT89=$F$1,Inputs!FW89,$F89*N(CD89)),$F89*N(CD89)*avg_hrs)</f>
        <v>0</v>
      </c>
      <c r="FX89" s="232">
        <f>IF(OR($C89="Non-Labour",$C89="Labour-related"),IF(Inputs!$GT89=$F$1,Inputs!FX89,$F89*N(CE89)),$F89*N(CE89)*avg_hrs)</f>
        <v>0</v>
      </c>
      <c r="FY89" s="232">
        <f>IF(OR($C89="Non-Labour",$C89="Labour-related"),IF(Inputs!$GT89=$F$1,Inputs!FY89,$F89*N(CF89)),$F89*N(CF89)*avg_hrs)</f>
        <v>0</v>
      </c>
      <c r="FZ89" s="232">
        <f>IF(OR($C89="Non-Labour",$C89="Labour-related"),IF(Inputs!$GT89=$F$1,Inputs!FZ89,$F89*N(CG89)),$F89*N(CG89)*avg_hrs)</f>
        <v>0</v>
      </c>
      <c r="GA89" s="232">
        <f>IF(OR($C89="Non-Labour",$C89="Labour-related"),IF(Inputs!$GT89=$F$1,Inputs!GA89,$F89*N(CH89)),$F89*N(CH89)*avg_hrs)</f>
        <v>0</v>
      </c>
      <c r="GB89" s="232">
        <f>IF(OR($C89="Non-Labour",$C89="Labour-related"),IF(Inputs!$GT89=$F$1,Inputs!GB89,$F89*N(CI89)),$F89*N(CI89)*avg_hrs)</f>
        <v>0</v>
      </c>
      <c r="GC89" s="232">
        <f>IF(OR($C89="Non-Labour",$C89="Labour-related"),IF(Inputs!$GT89=$F$1,Inputs!GC89,$F89*N(CJ89)),$F89*N(CJ89)*avg_hrs)</f>
        <v>0</v>
      </c>
      <c r="GD89" s="232">
        <f>IF(OR($C89="Non-Labour",$C89="Labour-related"),IF(Inputs!$GT89=$F$1,Inputs!GD89,$F89*N(CK89)),$F89*N(CK89)*avg_hrs)</f>
        <v>0</v>
      </c>
      <c r="GE89" s="232">
        <f>IF(OR($C89="Non-Labour",$C89="Labour-related"),IF(Inputs!$GT89=$F$1,Inputs!GE89,$F89*N(CL89)),$F89*N(CL89)*avg_hrs)</f>
        <v>0</v>
      </c>
      <c r="GF89" s="232">
        <f>IF(OR($C89="Non-Labour",$C89="Labour-related"),IF(Inputs!$GT89=$F$1,Inputs!GF89,$F89*N(CM89)),$F89*N(CM89)*avg_hrs)</f>
        <v>0</v>
      </c>
      <c r="GG89" s="232">
        <f>IF(OR($C89="Non-Labour",$C89="Labour-related"),IF(Inputs!$GT89=$F$1,Inputs!GG89,$F89*N(CN89)),$F89*N(CN89)*avg_hrs)</f>
        <v>0</v>
      </c>
      <c r="GH89" s="232">
        <f>IF(OR($C89="Non-Labour",$C89="Labour-related"),IF(Inputs!$GT89=$F$1,Inputs!GH89,$F89*N(CO89)),$F89*N(CO89)*avg_hrs)</f>
        <v>0</v>
      </c>
      <c r="GI89" s="232">
        <f>IF(OR($C89="Non-Labour",$C89="Labour-related"),IF(Inputs!$GT89=$F$1,Inputs!GI89,$F89*N(CP89)),$F89*N(CP89)*avg_hrs)</f>
        <v>0</v>
      </c>
      <c r="GJ89" s="232">
        <f>IF(OR($C89="Non-Labour",$C89="Labour-related"),IF(Inputs!$GT89=$F$1,Inputs!GJ89,$F89*N(CQ89)),$F89*N(CQ89)*avg_hrs)</f>
        <v>0</v>
      </c>
      <c r="GK89" s="232">
        <f>IF(OR($C89="Non-Labour",$C89="Labour-related"),IF(Inputs!$GT89=$F$1,Inputs!GK89,$F89*N(CR89)),$F89*N(CR89)*avg_hrs)</f>
        <v>0</v>
      </c>
      <c r="GL89" s="232">
        <f>IF(OR($C89="Non-Labour",$C89="Labour-related"),IF(Inputs!$GT89=$F$1,Inputs!GL89,$F89*N(CS89)),$F89*N(CS89)*avg_hrs)</f>
        <v>0</v>
      </c>
      <c r="GM89" s="232">
        <f>IF(OR($C89="Non-Labour",$C89="Labour-related"),IF(Inputs!$GT89=$F$1,Inputs!GM89,$F89*N(CT89)),$F89*N(CT89)*avg_hrs)</f>
        <v>0</v>
      </c>
      <c r="GN89" s="232">
        <f>IF(OR($C89="Non-Labour",$C89="Labour-related"),IF(Inputs!$GT89=$F$1,Inputs!GN89,$F89*N(CU89)),$F89*N(CU89)*avg_hrs)</f>
        <v>0</v>
      </c>
      <c r="GO89" s="232">
        <f>IF(OR($C89="Non-Labour",$C89="Labour-related"),IF(Inputs!$GT89=$F$1,Inputs!GO89,$F89*N(CV89)),$F89*N(CV89)*avg_hrs)</f>
        <v>0</v>
      </c>
      <c r="GP89" s="232">
        <f>IF(OR($C89="Non-Labour",$C89="Labour-related"),IF(Inputs!$GT89=$F$1,Inputs!GP89,$F89*N(CW89)),$F89*N(CW89)*avg_hrs)</f>
        <v>0</v>
      </c>
      <c r="GQ89" s="232">
        <f>IF(OR($C89="Non-Labour",$C89="Labour-related"),IF(Inputs!$GT89=$F$1,Inputs!GQ89,$F89*N(CX89)),$F89*N(CX89)*avg_hrs)</f>
        <v>0</v>
      </c>
      <c r="GR89" s="232">
        <f>IF(OR($C89="Non-Labour",$C89="Labour-related"),IF(Inputs!$GT89=$F$1,Inputs!GR89,$F89*N(CY89)),$F89*N(CY89)*avg_hrs)</f>
        <v>0</v>
      </c>
      <c r="GT89" s="120" t="s">
        <v>207</v>
      </c>
      <c r="GU89" s="272"/>
      <c r="GV89" s="272"/>
      <c r="GW89" s="272"/>
      <c r="GX89" s="232">
        <f t="shared" si="12"/>
        <v>0</v>
      </c>
      <c r="GY89" s="232">
        <f t="shared" si="12"/>
        <v>0</v>
      </c>
      <c r="GZ89" s="232">
        <f t="shared" si="12"/>
        <v>0</v>
      </c>
      <c r="HA89" s="232">
        <f t="shared" si="11"/>
        <v>0</v>
      </c>
      <c r="HB89" s="232">
        <f t="shared" si="13"/>
        <v>0</v>
      </c>
      <c r="HC89" s="232">
        <f t="shared" si="13"/>
        <v>0</v>
      </c>
      <c r="HD89" s="232">
        <f t="shared" si="13"/>
        <v>0</v>
      </c>
      <c r="HE89" s="232">
        <f t="shared" si="13"/>
        <v>0</v>
      </c>
      <c r="HF89" s="232">
        <f t="shared" si="14"/>
        <v>0</v>
      </c>
    </row>
    <row r="90" spans="1:214" x14ac:dyDescent="0.2">
      <c r="A90" s="120">
        <f>Inputs!A90</f>
        <v>0</v>
      </c>
      <c r="B90" s="120">
        <f>Inputs!B90</f>
        <v>0</v>
      </c>
      <c r="C90" s="120">
        <f>Inputs!C90</f>
        <v>0</v>
      </c>
      <c r="D90" s="120">
        <f>Inputs!D90</f>
        <v>0</v>
      </c>
      <c r="E90" s="120">
        <f>Inputs!E90</f>
        <v>0</v>
      </c>
      <c r="F90" s="259">
        <f>IF(Inputs!$GT90=$F$1,Inputs!F90,
CHOOSE(MATCH(Inputs!$GT90,'Key assumptions'!$E$117:$E$119,0),'Key assumptions'!$H$117,'Key assumptions'!$H$118,'Key assumptions'!$H$119)*Inputs!F90)</f>
        <v>0</v>
      </c>
      <c r="G90" s="259">
        <f>IF(Inputs!$GT90=$F$1,Inputs!G90,
CHOOSE(MATCH(Inputs!$GT90,'Key assumptions'!$E$117:$E$119,0),'Key assumptions'!$H$117,'Key assumptions'!$H$118,'Key assumptions'!$H$119)*Inputs!G90)</f>
        <v>0</v>
      </c>
      <c r="H90" s="231">
        <f>Inputs!H90</f>
        <v>0</v>
      </c>
      <c r="I90" s="231">
        <f>Inputs!I90</f>
        <v>0</v>
      </c>
      <c r="J90" s="231">
        <f>Inputs!J90</f>
        <v>0</v>
      </c>
      <c r="K90" s="231">
        <f>Inputs!K90</f>
        <v>0</v>
      </c>
      <c r="L90" s="231">
        <f>Inputs!L90</f>
        <v>0</v>
      </c>
      <c r="M90" s="231">
        <f>Inputs!M90</f>
        <v>0</v>
      </c>
      <c r="N90" s="231">
        <f>Inputs!N90</f>
        <v>0</v>
      </c>
      <c r="O90" s="231">
        <f>Inputs!O90</f>
        <v>0</v>
      </c>
      <c r="P90" s="231">
        <f>Inputs!P90</f>
        <v>0</v>
      </c>
      <c r="Q90" s="231">
        <f>Inputs!Q90</f>
        <v>0</v>
      </c>
      <c r="R90" s="231">
        <f>Inputs!R90</f>
        <v>0</v>
      </c>
      <c r="S90" s="231">
        <f>Inputs!S90</f>
        <v>0</v>
      </c>
      <c r="T90" s="231">
        <f>Inputs!T90</f>
        <v>0</v>
      </c>
      <c r="U90" s="231">
        <f>Inputs!U90</f>
        <v>0</v>
      </c>
      <c r="V90" s="231">
        <f>Inputs!V90</f>
        <v>0</v>
      </c>
      <c r="W90" s="231">
        <f>Inputs!W90</f>
        <v>0</v>
      </c>
      <c r="X90" s="231">
        <f>Inputs!X90</f>
        <v>0</v>
      </c>
      <c r="Y90" s="231">
        <f>Inputs!Y90</f>
        <v>0</v>
      </c>
      <c r="Z90" s="231">
        <f>Inputs!Z90</f>
        <v>0</v>
      </c>
      <c r="AA90" s="231">
        <f>Inputs!AA90</f>
        <v>0</v>
      </c>
      <c r="AB90" s="231">
        <f>Inputs!AB90</f>
        <v>0</v>
      </c>
      <c r="AC90" s="231">
        <f>Inputs!AC90</f>
        <v>0</v>
      </c>
      <c r="AD90" s="231">
        <f>Inputs!AD90</f>
        <v>0</v>
      </c>
      <c r="AE90" s="231">
        <f>Inputs!AE90</f>
        <v>0</v>
      </c>
      <c r="AF90" s="231">
        <f>Inputs!AF90</f>
        <v>0</v>
      </c>
      <c r="AG90" s="231">
        <f>Inputs!AG90</f>
        <v>0</v>
      </c>
      <c r="AH90" s="231">
        <f>Inputs!AH90</f>
        <v>0</v>
      </c>
      <c r="AI90" s="231">
        <f>Inputs!AI90</f>
        <v>0</v>
      </c>
      <c r="AJ90" s="231">
        <f>Inputs!AJ90</f>
        <v>0</v>
      </c>
      <c r="AK90" s="231">
        <f>Inputs!AK90</f>
        <v>0</v>
      </c>
      <c r="AL90" s="231">
        <f>Inputs!AL90</f>
        <v>0</v>
      </c>
      <c r="AM90" s="231">
        <f>Inputs!AM90</f>
        <v>0</v>
      </c>
      <c r="AN90" s="231">
        <f>Inputs!AN90</f>
        <v>0</v>
      </c>
      <c r="AO90" s="231">
        <f>Inputs!AO90</f>
        <v>0</v>
      </c>
      <c r="AP90" s="231">
        <f>Inputs!AP90</f>
        <v>0</v>
      </c>
      <c r="AQ90" s="231">
        <f>Inputs!AQ90</f>
        <v>0</v>
      </c>
      <c r="AR90" s="231">
        <f>Inputs!AR90</f>
        <v>0</v>
      </c>
      <c r="AS90" s="231">
        <f>Inputs!AS90</f>
        <v>0</v>
      </c>
      <c r="AT90" s="231">
        <f>Inputs!AT90</f>
        <v>0</v>
      </c>
      <c r="AU90" s="231">
        <f>Inputs!AU90</f>
        <v>0</v>
      </c>
      <c r="AV90" s="231">
        <f>Inputs!AV90</f>
        <v>0</v>
      </c>
      <c r="AW90" s="231">
        <f>Inputs!AW90</f>
        <v>0</v>
      </c>
      <c r="AX90" s="231">
        <f>Inputs!AX90</f>
        <v>0</v>
      </c>
      <c r="AY90" s="231">
        <f>Inputs!AY90</f>
        <v>0</v>
      </c>
      <c r="AZ90" s="231">
        <f>Inputs!AZ90</f>
        <v>0</v>
      </c>
      <c r="BA90" s="231">
        <f>Inputs!BA90</f>
        <v>0</v>
      </c>
      <c r="BB90" s="231">
        <f>Inputs!BB90</f>
        <v>0</v>
      </c>
      <c r="BC90" s="231">
        <f>Inputs!BC90</f>
        <v>0</v>
      </c>
      <c r="BD90" s="231">
        <f>Inputs!BD90</f>
        <v>0</v>
      </c>
      <c r="BE90" s="231">
        <f>Inputs!BE90</f>
        <v>0</v>
      </c>
      <c r="BF90" s="231">
        <f>Inputs!BF90</f>
        <v>0</v>
      </c>
      <c r="BG90" s="231">
        <f>Inputs!BG90</f>
        <v>0</v>
      </c>
      <c r="BH90" s="231">
        <f>Inputs!BH90</f>
        <v>0</v>
      </c>
      <c r="BI90" s="231">
        <f>Inputs!BI90</f>
        <v>0</v>
      </c>
      <c r="BJ90" s="231">
        <f>Inputs!BJ90</f>
        <v>0</v>
      </c>
      <c r="BK90" s="231">
        <f>Inputs!BK90</f>
        <v>0</v>
      </c>
      <c r="BL90" s="231">
        <f>Inputs!BL90</f>
        <v>0</v>
      </c>
      <c r="BM90" s="231">
        <f>Inputs!BM90</f>
        <v>0</v>
      </c>
      <c r="BN90" s="231">
        <f>Inputs!BN90</f>
        <v>0</v>
      </c>
      <c r="BO90" s="231">
        <f>Inputs!BO90</f>
        <v>0</v>
      </c>
      <c r="BP90" s="231">
        <f>Inputs!BP90</f>
        <v>0</v>
      </c>
      <c r="BQ90" s="231">
        <f>Inputs!BQ90</f>
        <v>0</v>
      </c>
      <c r="BR90" s="231">
        <f>Inputs!BR90</f>
        <v>0</v>
      </c>
      <c r="BS90" s="231">
        <f>Inputs!BS90</f>
        <v>0</v>
      </c>
      <c r="BT90" s="231">
        <f>Inputs!BT90</f>
        <v>0</v>
      </c>
      <c r="BU90" s="231">
        <f>Inputs!BU90</f>
        <v>0</v>
      </c>
      <c r="BV90" s="231">
        <f>Inputs!BV90</f>
        <v>0</v>
      </c>
      <c r="BW90" s="231">
        <f>Inputs!BW90</f>
        <v>0</v>
      </c>
      <c r="BX90" s="231">
        <f>Inputs!BX90</f>
        <v>0</v>
      </c>
      <c r="BY90" s="231">
        <f>Inputs!BY90</f>
        <v>0</v>
      </c>
      <c r="BZ90" s="231">
        <f>Inputs!BZ90</f>
        <v>0</v>
      </c>
      <c r="CA90" s="231">
        <f>Inputs!CA90</f>
        <v>0</v>
      </c>
      <c r="CB90" s="231">
        <f>Inputs!CB90</f>
        <v>0</v>
      </c>
      <c r="CC90" s="231">
        <f>Inputs!CC90</f>
        <v>0</v>
      </c>
      <c r="CD90" s="231">
        <f>Inputs!CD90</f>
        <v>0</v>
      </c>
      <c r="CE90" s="231">
        <f>Inputs!CE90</f>
        <v>0</v>
      </c>
      <c r="CF90" s="231">
        <f>Inputs!CF90</f>
        <v>0</v>
      </c>
      <c r="CG90" s="231">
        <f>Inputs!CG90</f>
        <v>0</v>
      </c>
      <c r="CH90" s="231">
        <f>Inputs!CH90</f>
        <v>0</v>
      </c>
      <c r="CI90" s="231">
        <f>Inputs!CI90</f>
        <v>0</v>
      </c>
      <c r="CJ90" s="231">
        <f>Inputs!CJ90</f>
        <v>0</v>
      </c>
      <c r="CK90" s="231">
        <f>Inputs!CK90</f>
        <v>0</v>
      </c>
      <c r="CL90" s="231">
        <f>Inputs!CL90</f>
        <v>0</v>
      </c>
      <c r="CM90" s="231">
        <f>Inputs!CM90</f>
        <v>0</v>
      </c>
      <c r="CN90" s="231">
        <f>Inputs!CN90</f>
        <v>0</v>
      </c>
      <c r="CO90" s="231">
        <f>Inputs!CO90</f>
        <v>0</v>
      </c>
      <c r="CP90" s="231">
        <f>Inputs!CP90</f>
        <v>0</v>
      </c>
      <c r="CQ90" s="231">
        <f>Inputs!CQ90</f>
        <v>0</v>
      </c>
      <c r="CR90" s="231">
        <f>Inputs!CR90</f>
        <v>0</v>
      </c>
      <c r="CS90" s="231">
        <f>Inputs!CS90</f>
        <v>0</v>
      </c>
      <c r="CT90" s="231">
        <f>Inputs!CT90</f>
        <v>0</v>
      </c>
      <c r="CU90" s="231">
        <f>Inputs!CU90</f>
        <v>0</v>
      </c>
      <c r="CV90" s="231">
        <f>Inputs!CV90</f>
        <v>0</v>
      </c>
      <c r="CW90" s="231">
        <f>Inputs!CW90</f>
        <v>0</v>
      </c>
      <c r="CX90" s="231">
        <f>Inputs!CX90</f>
        <v>0</v>
      </c>
      <c r="CY90" s="231">
        <f>Inputs!CY90</f>
        <v>0</v>
      </c>
      <c r="DA90" s="232">
        <f>IF(OR($C90="Non-Labour",$C90="Labour-related"),IF(Inputs!$GT90=$F$1,Inputs!DA90,$F90*N(H90)),$F90*N(H90)*avg_hrs)</f>
        <v>0</v>
      </c>
      <c r="DB90" s="232">
        <f>IF(OR($C90="Non-Labour",$C90="Labour-related"),IF(Inputs!$GT90=$F$1,Inputs!DB90,$F90*N(I90)),$F90*N(I90)*avg_hrs)</f>
        <v>0</v>
      </c>
      <c r="DC90" s="232">
        <f>IF(OR($C90="Non-Labour",$C90="Labour-related"),IF(Inputs!$GT90=$F$1,Inputs!DC90,$F90*N(J90)),$F90*N(J90)*avg_hrs)</f>
        <v>0</v>
      </c>
      <c r="DD90" s="232">
        <f>IF(OR($C90="Non-Labour",$C90="Labour-related"),IF(Inputs!$GT90=$F$1,Inputs!DD90,$F90*N(K90)),$F90*N(K90)*avg_hrs)</f>
        <v>0</v>
      </c>
      <c r="DE90" s="232">
        <f>IF(OR($C90="Non-Labour",$C90="Labour-related"),IF(Inputs!$GT90=$F$1,Inputs!DE90,$F90*N(L90)),$F90*N(L90)*avg_hrs)</f>
        <v>0</v>
      </c>
      <c r="DF90" s="232">
        <f>IF(OR($C90="Non-Labour",$C90="Labour-related"),IF(Inputs!$GT90=$F$1,Inputs!DF90,$F90*N(M90)),$F90*N(M90)*avg_hrs)</f>
        <v>0</v>
      </c>
      <c r="DG90" s="232">
        <f>IF(OR($C90="Non-Labour",$C90="Labour-related"),IF(Inputs!$GT90=$F$1,Inputs!DG90,$F90*N(N90)),$F90*N(N90)*avg_hrs)</f>
        <v>0</v>
      </c>
      <c r="DH90" s="232">
        <f>IF(OR($C90="Non-Labour",$C90="Labour-related"),IF(Inputs!$GT90=$F$1,Inputs!DH90,$F90*N(O90)),$F90*N(O90)*avg_hrs)</f>
        <v>0</v>
      </c>
      <c r="DI90" s="232">
        <f>IF(OR($C90="Non-Labour",$C90="Labour-related"),IF(Inputs!$GT90=$F$1,Inputs!DI90,$F90*N(P90)),$F90*N(P90)*avg_hrs)</f>
        <v>0</v>
      </c>
      <c r="DJ90" s="232">
        <f>IF(OR($C90="Non-Labour",$C90="Labour-related"),IF(Inputs!$GT90=$F$1,Inputs!DJ90,$F90*N(Q90)),$F90*N(Q90)*avg_hrs)</f>
        <v>0</v>
      </c>
      <c r="DK90" s="232">
        <f>IF(OR($C90="Non-Labour",$C90="Labour-related"),IF(Inputs!$GT90=$F$1,Inputs!DK90,$F90*N(R90)),$F90*N(R90)*avg_hrs)</f>
        <v>0</v>
      </c>
      <c r="DL90" s="232">
        <f>IF(OR($C90="Non-Labour",$C90="Labour-related"),IF(Inputs!$GT90=$F$1,Inputs!DL90,$F90*N(S90)),$F90*N(S90)*avg_hrs)</f>
        <v>0</v>
      </c>
      <c r="DM90" s="232">
        <f>IF(OR($C90="Non-Labour",$C90="Labour-related"),IF(Inputs!$GT90=$F$1,Inputs!DM90,$F90*N(T90)),$F90*N(T90)*avg_hrs)</f>
        <v>0</v>
      </c>
      <c r="DN90" s="232">
        <f>IF(OR($C90="Non-Labour",$C90="Labour-related"),IF(Inputs!$GT90=$F$1,Inputs!DN90,$F90*N(U90)),$F90*N(U90)*avg_hrs)</f>
        <v>0</v>
      </c>
      <c r="DO90" s="232">
        <f>IF(OR($C90="Non-Labour",$C90="Labour-related"),IF(Inputs!$GT90=$F$1,Inputs!DO90,$F90*N(V90)),$F90*N(V90)*avg_hrs)</f>
        <v>0</v>
      </c>
      <c r="DP90" s="232">
        <f>IF(OR($C90="Non-Labour",$C90="Labour-related"),IF(Inputs!$GT90=$F$1,Inputs!DP90,$F90*N(W90)),$F90*N(W90)*avg_hrs)</f>
        <v>0</v>
      </c>
      <c r="DQ90" s="232">
        <f>IF(OR($C90="Non-Labour",$C90="Labour-related"),IF(Inputs!$GT90=$F$1,Inputs!DQ90,$F90*N(X90)),$F90*N(X90)*avg_hrs)</f>
        <v>0</v>
      </c>
      <c r="DR90" s="232">
        <f>IF(OR($C90="Non-Labour",$C90="Labour-related"),IF(Inputs!$GT90=$F$1,Inputs!DR90,$F90*N(Y90)),$F90*N(Y90)*avg_hrs)</f>
        <v>0</v>
      </c>
      <c r="DS90" s="232">
        <f>IF(OR($C90="Non-Labour",$C90="Labour-related"),IF(Inputs!$GT90=$F$1,Inputs!DS90,$F90*N(Z90)),$F90*N(Z90)*avg_hrs)</f>
        <v>0</v>
      </c>
      <c r="DT90" s="232">
        <f>IF(OR($C90="Non-Labour",$C90="Labour-related"),IF(Inputs!$GT90=$F$1,Inputs!DT90,$F90*N(AA90)),$F90*N(AA90)*avg_hrs)</f>
        <v>0</v>
      </c>
      <c r="DU90" s="232">
        <f>IF(OR($C90="Non-Labour",$C90="Labour-related"),IF(Inputs!$GT90=$F$1,Inputs!DU90,$F90*N(AB90)),$F90*N(AB90)*avg_hrs)</f>
        <v>0</v>
      </c>
      <c r="DV90" s="232">
        <f>IF(OR($C90="Non-Labour",$C90="Labour-related"),IF(Inputs!$GT90=$F$1,Inputs!DV90,$F90*N(AC90)),$F90*N(AC90)*avg_hrs)</f>
        <v>0</v>
      </c>
      <c r="DW90" s="232">
        <f>IF(OR($C90="Non-Labour",$C90="Labour-related"),IF(Inputs!$GT90=$F$1,Inputs!DW90,$F90*N(AD90)),$F90*N(AD90)*avg_hrs)</f>
        <v>0</v>
      </c>
      <c r="DX90" s="232">
        <f>IF(OR($C90="Non-Labour",$C90="Labour-related"),IF(Inputs!$GT90=$F$1,Inputs!DX90,$F90*N(AE90)),$F90*N(AE90)*avg_hrs)</f>
        <v>0</v>
      </c>
      <c r="DY90" s="232">
        <f>IF(OR($C90="Non-Labour",$C90="Labour-related"),IF(Inputs!$GT90=$F$1,Inputs!DY90,$F90*N(AF90)),$F90*N(AF90)*avg_hrs)</f>
        <v>0</v>
      </c>
      <c r="DZ90" s="232">
        <f>IF(OR($C90="Non-Labour",$C90="Labour-related"),IF(Inputs!$GT90=$F$1,Inputs!DZ90,$F90*N(AG90)),$F90*N(AG90)*avg_hrs)</f>
        <v>0</v>
      </c>
      <c r="EA90" s="232">
        <f>IF(OR($C90="Non-Labour",$C90="Labour-related"),IF(Inputs!$GT90=$F$1,Inputs!EA90,$F90*N(AH90)),$F90*N(AH90)*avg_hrs)</f>
        <v>0</v>
      </c>
      <c r="EB90" s="232">
        <f>IF(OR($C90="Non-Labour",$C90="Labour-related"),IF(Inputs!$GT90=$F$1,Inputs!EB90,$F90*N(AI90)),$F90*N(AI90)*avg_hrs)</f>
        <v>0</v>
      </c>
      <c r="EC90" s="232">
        <f>IF(OR($C90="Non-Labour",$C90="Labour-related"),IF(Inputs!$GT90=$F$1,Inputs!EC90,$F90*N(AJ90)),$F90*N(AJ90)*avg_hrs)</f>
        <v>0</v>
      </c>
      <c r="ED90" s="232">
        <f>IF(OR($C90="Non-Labour",$C90="Labour-related"),IF(Inputs!$GT90=$F$1,Inputs!ED90,$F90*N(AK90)),$F90*N(AK90)*avg_hrs)</f>
        <v>0</v>
      </c>
      <c r="EE90" s="232">
        <f>IF(OR($C90="Non-Labour",$C90="Labour-related"),IF(Inputs!$GT90=$F$1,Inputs!EE90,$F90*N(AL90)),$F90*N(AL90)*avg_hrs)</f>
        <v>0</v>
      </c>
      <c r="EF90" s="232">
        <f>IF(OR($C90="Non-Labour",$C90="Labour-related"),IF(Inputs!$GT90=$F$1,Inputs!EF90,$F90*N(AM90)),$F90*N(AM90)*avg_hrs)</f>
        <v>0</v>
      </c>
      <c r="EG90" s="232">
        <f>IF(OR($C90="Non-Labour",$C90="Labour-related"),IF(Inputs!$GT90=$F$1,Inputs!EG90,$F90*N(AN90)),$F90*N(AN90)*avg_hrs)</f>
        <v>0</v>
      </c>
      <c r="EH90" s="232">
        <f>IF(OR($C90="Non-Labour",$C90="Labour-related"),IF(Inputs!$GT90=$F$1,Inputs!EH90,$F90*N(AO90)),$F90*N(AO90)*avg_hrs)</f>
        <v>0</v>
      </c>
      <c r="EI90" s="232">
        <f>IF(OR($C90="Non-Labour",$C90="Labour-related"),IF(Inputs!$GT90=$F$1,Inputs!EI90,$F90*N(AP90)),$F90*N(AP90)*avg_hrs)</f>
        <v>0</v>
      </c>
      <c r="EJ90" s="232">
        <f>IF(OR($C90="Non-Labour",$C90="Labour-related"),IF(Inputs!$GT90=$F$1,Inputs!EJ90,$F90*N(AQ90)),$F90*N(AQ90)*avg_hrs)</f>
        <v>0</v>
      </c>
      <c r="EK90" s="232">
        <f>IF(OR($C90="Non-Labour",$C90="Labour-related"),IF(Inputs!$GT90=$F$1,Inputs!EK90,$F90*N(AR90)),$F90*N(AR90)*avg_hrs)</f>
        <v>0</v>
      </c>
      <c r="EL90" s="232">
        <f>IF(OR($C90="Non-Labour",$C90="Labour-related"),IF(Inputs!$GT90=$F$1,Inputs!EL90,$F90*N(AS90)),$F90*N(AS90)*avg_hrs)</f>
        <v>0</v>
      </c>
      <c r="EM90" s="232">
        <f>IF(OR($C90="Non-Labour",$C90="Labour-related"),IF(Inputs!$GT90=$F$1,Inputs!EM90,$F90*N(AT90)),$F90*N(AT90)*avg_hrs)</f>
        <v>0</v>
      </c>
      <c r="EN90" s="232">
        <f>IF(OR($C90="Non-Labour",$C90="Labour-related"),IF(Inputs!$GT90=$F$1,Inputs!EN90,$F90*N(AU90)),$F90*N(AU90)*avg_hrs)</f>
        <v>0</v>
      </c>
      <c r="EO90" s="232">
        <f>IF(OR($C90="Non-Labour",$C90="Labour-related"),IF(Inputs!$GT90=$F$1,Inputs!EO90,$F90*N(AV90)),$F90*N(AV90)*avg_hrs)</f>
        <v>0</v>
      </c>
      <c r="EP90" s="232">
        <f>IF(OR($C90="Non-Labour",$C90="Labour-related"),IF(Inputs!$GT90=$F$1,Inputs!EP90,$F90*N(AW90)),$F90*N(AW90)*avg_hrs)</f>
        <v>0</v>
      </c>
      <c r="EQ90" s="232">
        <f>IF(OR($C90="Non-Labour",$C90="Labour-related"),IF(Inputs!$GT90=$F$1,Inputs!EQ90,$F90*N(AX90)),$F90*N(AX90)*avg_hrs)</f>
        <v>0</v>
      </c>
      <c r="ER90" s="232">
        <f>IF(OR($C90="Non-Labour",$C90="Labour-related"),IF(Inputs!$GT90=$F$1,Inputs!ER90,$F90*N(AY90)),$F90*N(AY90)*avg_hrs)</f>
        <v>0</v>
      </c>
      <c r="ES90" s="232">
        <f>IF(OR($C90="Non-Labour",$C90="Labour-related"),IF(Inputs!$GT90=$F$1,Inputs!ES90,$F90*N(AZ90)),$F90*N(AZ90)*avg_hrs)</f>
        <v>0</v>
      </c>
      <c r="ET90" s="232">
        <f>IF(OR($C90="Non-Labour",$C90="Labour-related"),IF(Inputs!$GT90=$F$1,Inputs!ET90,$F90*N(BA90)),$F90*N(BA90)*avg_hrs)</f>
        <v>0</v>
      </c>
      <c r="EU90" s="232">
        <f>IF(OR($C90="Non-Labour",$C90="Labour-related"),IF(Inputs!$GT90=$F$1,Inputs!EU90,$F90*N(BB90)),$F90*N(BB90)*avg_hrs)</f>
        <v>0</v>
      </c>
      <c r="EV90" s="232">
        <f>IF(OR($C90="Non-Labour",$C90="Labour-related"),IF(Inputs!$GT90=$F$1,Inputs!EV90,$F90*N(BC90)),$F90*N(BC90)*avg_hrs)</f>
        <v>0</v>
      </c>
      <c r="EW90" s="232">
        <f>IF(OR($C90="Non-Labour",$C90="Labour-related"),IF(Inputs!$GT90=$F$1,Inputs!EW90,$F90*N(BD90)),$F90*N(BD90)*avg_hrs)</f>
        <v>0</v>
      </c>
      <c r="EX90" s="232">
        <f>IF(OR($C90="Non-Labour",$C90="Labour-related"),IF(Inputs!$GT90=$F$1,Inputs!EX90,$F90*N(BE90)),$F90*N(BE90)*avg_hrs)</f>
        <v>0</v>
      </c>
      <c r="EY90" s="232">
        <f>IF(OR($C90="Non-Labour",$C90="Labour-related"),IF(Inputs!$GT90=$F$1,Inputs!EY90,$F90*N(BF90)),$F90*N(BF90)*avg_hrs)</f>
        <v>0</v>
      </c>
      <c r="EZ90" s="232">
        <f>IF(OR($C90="Non-Labour",$C90="Labour-related"),IF(Inputs!$GT90=$F$1,Inputs!EZ90,$F90*N(BG90)),$F90*N(BG90)*avg_hrs)</f>
        <v>0</v>
      </c>
      <c r="FA90" s="232">
        <f>IF(OR($C90="Non-Labour",$C90="Labour-related"),IF(Inputs!$GT90=$F$1,Inputs!FA90,$F90*N(BH90)),$F90*N(BH90)*avg_hrs)</f>
        <v>0</v>
      </c>
      <c r="FB90" s="232">
        <f>IF(OR($C90="Non-Labour",$C90="Labour-related"),IF(Inputs!$GT90=$F$1,Inputs!FB90,$F90*N(BI90)),$F90*N(BI90)*avg_hrs)</f>
        <v>0</v>
      </c>
      <c r="FC90" s="232">
        <f>IF(OR($C90="Non-Labour",$C90="Labour-related"),IF(Inputs!$GT90=$F$1,Inputs!FC90,$F90*N(BJ90)),$F90*N(BJ90)*avg_hrs)</f>
        <v>0</v>
      </c>
      <c r="FD90" s="232">
        <f>IF(OR($C90="Non-Labour",$C90="Labour-related"),IF(Inputs!$GT90=$F$1,Inputs!FD90,$F90*N(BK90)),$F90*N(BK90)*avg_hrs)</f>
        <v>0</v>
      </c>
      <c r="FE90" s="232">
        <f>IF(OR($C90="Non-Labour",$C90="Labour-related"),IF(Inputs!$GT90=$F$1,Inputs!FE90,$F90*N(BL90)),$F90*N(BL90)*avg_hrs)</f>
        <v>0</v>
      </c>
      <c r="FF90" s="232">
        <f>IF(OR($C90="Non-Labour",$C90="Labour-related"),IF(Inputs!$GT90=$F$1,Inputs!FF90,$F90*N(BM90)),$F90*N(BM90)*avg_hrs)</f>
        <v>0</v>
      </c>
      <c r="FG90" s="232">
        <f>IF(OR($C90="Non-Labour",$C90="Labour-related"),IF(Inputs!$GT90=$F$1,Inputs!FG90,$F90*N(BN90)),$F90*N(BN90)*avg_hrs)</f>
        <v>0</v>
      </c>
      <c r="FH90" s="232">
        <f>IF(OR($C90="Non-Labour",$C90="Labour-related"),IF(Inputs!$GT90=$F$1,Inputs!FH90,$F90*N(BO90)),$F90*N(BO90)*avg_hrs)</f>
        <v>0</v>
      </c>
      <c r="FI90" s="232">
        <f>IF(OR($C90="Non-Labour",$C90="Labour-related"),IF(Inputs!$GT90=$F$1,Inputs!FI90,$F90*N(BP90)),$F90*N(BP90)*avg_hrs)</f>
        <v>0</v>
      </c>
      <c r="FJ90" s="232">
        <f>IF(OR($C90="Non-Labour",$C90="Labour-related"),IF(Inputs!$GT90=$F$1,Inputs!FJ90,$F90*N(BQ90)),$F90*N(BQ90)*avg_hrs)</f>
        <v>0</v>
      </c>
      <c r="FK90" s="232">
        <f>IF(OR($C90="Non-Labour",$C90="Labour-related"),IF(Inputs!$GT90=$F$1,Inputs!FK90,$F90*N(BR90)),$F90*N(BR90)*avg_hrs)</f>
        <v>0</v>
      </c>
      <c r="FL90" s="232">
        <f>IF(OR($C90="Non-Labour",$C90="Labour-related"),IF(Inputs!$GT90=$F$1,Inputs!FL90,$F90*N(BS90)),$F90*N(BS90)*avg_hrs)</f>
        <v>0</v>
      </c>
      <c r="FM90" s="232">
        <f>IF(OR($C90="Non-Labour",$C90="Labour-related"),IF(Inputs!$GT90=$F$1,Inputs!FM90,$F90*N(BT90)),$F90*N(BT90)*avg_hrs)</f>
        <v>0</v>
      </c>
      <c r="FN90" s="232">
        <f>IF(OR($C90="Non-Labour",$C90="Labour-related"),IF(Inputs!$GT90=$F$1,Inputs!FN90,$F90*N(BU90)),$F90*N(BU90)*avg_hrs)</f>
        <v>0</v>
      </c>
      <c r="FO90" s="232">
        <f>IF(OR($C90="Non-Labour",$C90="Labour-related"),IF(Inputs!$GT90=$F$1,Inputs!FO90,$F90*N(BV90)),$F90*N(BV90)*avg_hrs)</f>
        <v>0</v>
      </c>
      <c r="FP90" s="232">
        <f>IF(OR($C90="Non-Labour",$C90="Labour-related"),IF(Inputs!$GT90=$F$1,Inputs!FP90,$F90*N(BW90)),$F90*N(BW90)*avg_hrs)</f>
        <v>0</v>
      </c>
      <c r="FQ90" s="232">
        <f>IF(OR($C90="Non-Labour",$C90="Labour-related"),IF(Inputs!$GT90=$F$1,Inputs!FQ90,$F90*N(BX90)),$F90*N(BX90)*avg_hrs)</f>
        <v>0</v>
      </c>
      <c r="FR90" s="232">
        <f>IF(OR($C90="Non-Labour",$C90="Labour-related"),IF(Inputs!$GT90=$F$1,Inputs!FR90,$F90*N(BY90)),$F90*N(BY90)*avg_hrs)</f>
        <v>0</v>
      </c>
      <c r="FS90" s="232">
        <f>IF(OR($C90="Non-Labour",$C90="Labour-related"),IF(Inputs!$GT90=$F$1,Inputs!FS90,$F90*N(BZ90)),$F90*N(BZ90)*avg_hrs)</f>
        <v>0</v>
      </c>
      <c r="FT90" s="232">
        <f>IF(OR($C90="Non-Labour",$C90="Labour-related"),IF(Inputs!$GT90=$F$1,Inputs!FT90,$F90*N(CA90)),$F90*N(CA90)*avg_hrs)</f>
        <v>0</v>
      </c>
      <c r="FU90" s="232">
        <f>IF(OR($C90="Non-Labour",$C90="Labour-related"),IF(Inputs!$GT90=$F$1,Inputs!FU90,$F90*N(CB90)),$F90*N(CB90)*avg_hrs)</f>
        <v>0</v>
      </c>
      <c r="FV90" s="232">
        <f>IF(OR($C90="Non-Labour",$C90="Labour-related"),IF(Inputs!$GT90=$F$1,Inputs!FV90,$F90*N(CC90)),$F90*N(CC90)*avg_hrs)</f>
        <v>0</v>
      </c>
      <c r="FW90" s="232">
        <f>IF(OR($C90="Non-Labour",$C90="Labour-related"),IF(Inputs!$GT90=$F$1,Inputs!FW90,$F90*N(CD90)),$F90*N(CD90)*avg_hrs)</f>
        <v>0</v>
      </c>
      <c r="FX90" s="232">
        <f>IF(OR($C90="Non-Labour",$C90="Labour-related"),IF(Inputs!$GT90=$F$1,Inputs!FX90,$F90*N(CE90)),$F90*N(CE90)*avg_hrs)</f>
        <v>0</v>
      </c>
      <c r="FY90" s="232">
        <f>IF(OR($C90="Non-Labour",$C90="Labour-related"),IF(Inputs!$GT90=$F$1,Inputs!FY90,$F90*N(CF90)),$F90*N(CF90)*avg_hrs)</f>
        <v>0</v>
      </c>
      <c r="FZ90" s="232">
        <f>IF(OR($C90="Non-Labour",$C90="Labour-related"),IF(Inputs!$GT90=$F$1,Inputs!FZ90,$F90*N(CG90)),$F90*N(CG90)*avg_hrs)</f>
        <v>0</v>
      </c>
      <c r="GA90" s="232">
        <f>IF(OR($C90="Non-Labour",$C90="Labour-related"),IF(Inputs!$GT90=$F$1,Inputs!GA90,$F90*N(CH90)),$F90*N(CH90)*avg_hrs)</f>
        <v>0</v>
      </c>
      <c r="GB90" s="232">
        <f>IF(OR($C90="Non-Labour",$C90="Labour-related"),IF(Inputs!$GT90=$F$1,Inputs!GB90,$F90*N(CI90)),$F90*N(CI90)*avg_hrs)</f>
        <v>0</v>
      </c>
      <c r="GC90" s="232">
        <f>IF(OR($C90="Non-Labour",$C90="Labour-related"),IF(Inputs!$GT90=$F$1,Inputs!GC90,$F90*N(CJ90)),$F90*N(CJ90)*avg_hrs)</f>
        <v>0</v>
      </c>
      <c r="GD90" s="232">
        <f>IF(OR($C90="Non-Labour",$C90="Labour-related"),IF(Inputs!$GT90=$F$1,Inputs!GD90,$F90*N(CK90)),$F90*N(CK90)*avg_hrs)</f>
        <v>0</v>
      </c>
      <c r="GE90" s="232">
        <f>IF(OR($C90="Non-Labour",$C90="Labour-related"),IF(Inputs!$GT90=$F$1,Inputs!GE90,$F90*N(CL90)),$F90*N(CL90)*avg_hrs)</f>
        <v>0</v>
      </c>
      <c r="GF90" s="232">
        <f>IF(OR($C90="Non-Labour",$C90="Labour-related"),IF(Inputs!$GT90=$F$1,Inputs!GF90,$F90*N(CM90)),$F90*N(CM90)*avg_hrs)</f>
        <v>0</v>
      </c>
      <c r="GG90" s="232">
        <f>IF(OR($C90="Non-Labour",$C90="Labour-related"),IF(Inputs!$GT90=$F$1,Inputs!GG90,$F90*N(CN90)),$F90*N(CN90)*avg_hrs)</f>
        <v>0</v>
      </c>
      <c r="GH90" s="232">
        <f>IF(OR($C90="Non-Labour",$C90="Labour-related"),IF(Inputs!$GT90=$F$1,Inputs!GH90,$F90*N(CO90)),$F90*N(CO90)*avg_hrs)</f>
        <v>0</v>
      </c>
      <c r="GI90" s="232">
        <f>IF(OR($C90="Non-Labour",$C90="Labour-related"),IF(Inputs!$GT90=$F$1,Inputs!GI90,$F90*N(CP90)),$F90*N(CP90)*avg_hrs)</f>
        <v>0</v>
      </c>
      <c r="GJ90" s="232">
        <f>IF(OR($C90="Non-Labour",$C90="Labour-related"),IF(Inputs!$GT90=$F$1,Inputs!GJ90,$F90*N(CQ90)),$F90*N(CQ90)*avg_hrs)</f>
        <v>0</v>
      </c>
      <c r="GK90" s="232">
        <f>IF(OR($C90="Non-Labour",$C90="Labour-related"),IF(Inputs!$GT90=$F$1,Inputs!GK90,$F90*N(CR90)),$F90*N(CR90)*avg_hrs)</f>
        <v>0</v>
      </c>
      <c r="GL90" s="232">
        <f>IF(OR($C90="Non-Labour",$C90="Labour-related"),IF(Inputs!$GT90=$F$1,Inputs!GL90,$F90*N(CS90)),$F90*N(CS90)*avg_hrs)</f>
        <v>0</v>
      </c>
      <c r="GM90" s="232">
        <f>IF(OR($C90="Non-Labour",$C90="Labour-related"),IF(Inputs!$GT90=$F$1,Inputs!GM90,$F90*N(CT90)),$F90*N(CT90)*avg_hrs)</f>
        <v>0</v>
      </c>
      <c r="GN90" s="232">
        <f>IF(OR($C90="Non-Labour",$C90="Labour-related"),IF(Inputs!$GT90=$F$1,Inputs!GN90,$F90*N(CU90)),$F90*N(CU90)*avg_hrs)</f>
        <v>0</v>
      </c>
      <c r="GO90" s="232">
        <f>IF(OR($C90="Non-Labour",$C90="Labour-related"),IF(Inputs!$GT90=$F$1,Inputs!GO90,$F90*N(CV90)),$F90*N(CV90)*avg_hrs)</f>
        <v>0</v>
      </c>
      <c r="GP90" s="232">
        <f>IF(OR($C90="Non-Labour",$C90="Labour-related"),IF(Inputs!$GT90=$F$1,Inputs!GP90,$F90*N(CW90)),$F90*N(CW90)*avg_hrs)</f>
        <v>0</v>
      </c>
      <c r="GQ90" s="232">
        <f>IF(OR($C90="Non-Labour",$C90="Labour-related"),IF(Inputs!$GT90=$F$1,Inputs!GQ90,$F90*N(CX90)),$F90*N(CX90)*avg_hrs)</f>
        <v>0</v>
      </c>
      <c r="GR90" s="232">
        <f>IF(OR($C90="Non-Labour",$C90="Labour-related"),IF(Inputs!$GT90=$F$1,Inputs!GR90,$F90*N(CY90)),$F90*N(CY90)*avg_hrs)</f>
        <v>0</v>
      </c>
      <c r="GT90" s="120" t="s">
        <v>207</v>
      </c>
      <c r="GU90" s="272"/>
      <c r="GV90" s="272"/>
      <c r="GW90" s="272"/>
      <c r="GX90" s="232">
        <f t="shared" si="12"/>
        <v>0</v>
      </c>
      <c r="GY90" s="232">
        <f t="shared" si="12"/>
        <v>0</v>
      </c>
      <c r="GZ90" s="232">
        <f t="shared" si="12"/>
        <v>0</v>
      </c>
      <c r="HA90" s="232">
        <f t="shared" si="11"/>
        <v>0</v>
      </c>
      <c r="HB90" s="232">
        <f t="shared" si="13"/>
        <v>0</v>
      </c>
      <c r="HC90" s="232">
        <f t="shared" si="13"/>
        <v>0</v>
      </c>
      <c r="HD90" s="232">
        <f t="shared" si="13"/>
        <v>0</v>
      </c>
      <c r="HE90" s="232">
        <f t="shared" si="13"/>
        <v>0</v>
      </c>
      <c r="HF90" s="232">
        <f t="shared" si="14"/>
        <v>0</v>
      </c>
    </row>
    <row r="91" spans="1:214" x14ac:dyDescent="0.2">
      <c r="A91" s="120">
        <f>Inputs!A91</f>
        <v>0</v>
      </c>
      <c r="B91" s="120">
        <f>Inputs!B91</f>
        <v>0</v>
      </c>
      <c r="C91" s="120">
        <f>Inputs!C91</f>
        <v>0</v>
      </c>
      <c r="D91" s="120">
        <f>Inputs!D91</f>
        <v>0</v>
      </c>
      <c r="E91" s="120">
        <f>Inputs!E91</f>
        <v>0</v>
      </c>
      <c r="F91" s="259">
        <f>IF(Inputs!$GT91=$F$1,Inputs!F91,
CHOOSE(MATCH(Inputs!$GT91,'Key assumptions'!$E$117:$E$119,0),'Key assumptions'!$H$117,'Key assumptions'!$H$118,'Key assumptions'!$H$119)*Inputs!F91)</f>
        <v>0</v>
      </c>
      <c r="G91" s="259">
        <f>IF(Inputs!$GT91=$F$1,Inputs!G91,
CHOOSE(MATCH(Inputs!$GT91,'Key assumptions'!$E$117:$E$119,0),'Key assumptions'!$H$117,'Key assumptions'!$H$118,'Key assumptions'!$H$119)*Inputs!G91)</f>
        <v>0</v>
      </c>
      <c r="H91" s="231">
        <f>Inputs!H91</f>
        <v>0</v>
      </c>
      <c r="I91" s="231">
        <f>Inputs!I91</f>
        <v>0</v>
      </c>
      <c r="J91" s="231">
        <f>Inputs!J91</f>
        <v>0</v>
      </c>
      <c r="K91" s="231">
        <f>Inputs!K91</f>
        <v>0</v>
      </c>
      <c r="L91" s="231">
        <f>Inputs!L91</f>
        <v>0</v>
      </c>
      <c r="M91" s="231">
        <f>Inputs!M91</f>
        <v>0</v>
      </c>
      <c r="N91" s="231">
        <f>Inputs!N91</f>
        <v>0</v>
      </c>
      <c r="O91" s="231">
        <f>Inputs!O91</f>
        <v>0</v>
      </c>
      <c r="P91" s="231">
        <f>Inputs!P91</f>
        <v>0</v>
      </c>
      <c r="Q91" s="231">
        <f>Inputs!Q91</f>
        <v>0</v>
      </c>
      <c r="R91" s="231">
        <f>Inputs!R91</f>
        <v>0</v>
      </c>
      <c r="S91" s="231">
        <f>Inputs!S91</f>
        <v>0</v>
      </c>
      <c r="T91" s="231">
        <f>Inputs!T91</f>
        <v>0</v>
      </c>
      <c r="U91" s="231">
        <f>Inputs!U91</f>
        <v>0</v>
      </c>
      <c r="V91" s="231">
        <f>Inputs!V91</f>
        <v>0</v>
      </c>
      <c r="W91" s="231">
        <f>Inputs!W91</f>
        <v>0</v>
      </c>
      <c r="X91" s="231">
        <f>Inputs!X91</f>
        <v>0</v>
      </c>
      <c r="Y91" s="231">
        <f>Inputs!Y91</f>
        <v>0</v>
      </c>
      <c r="Z91" s="231">
        <f>Inputs!Z91</f>
        <v>0</v>
      </c>
      <c r="AA91" s="231">
        <f>Inputs!AA91</f>
        <v>0</v>
      </c>
      <c r="AB91" s="231">
        <f>Inputs!AB91</f>
        <v>0</v>
      </c>
      <c r="AC91" s="231">
        <f>Inputs!AC91</f>
        <v>0</v>
      </c>
      <c r="AD91" s="231">
        <f>Inputs!AD91</f>
        <v>0</v>
      </c>
      <c r="AE91" s="231">
        <f>Inputs!AE91</f>
        <v>0</v>
      </c>
      <c r="AF91" s="231">
        <f>Inputs!AF91</f>
        <v>0</v>
      </c>
      <c r="AG91" s="231">
        <f>Inputs!AG91</f>
        <v>0</v>
      </c>
      <c r="AH91" s="231">
        <f>Inputs!AH91</f>
        <v>0</v>
      </c>
      <c r="AI91" s="231">
        <f>Inputs!AI91</f>
        <v>0</v>
      </c>
      <c r="AJ91" s="231">
        <f>Inputs!AJ91</f>
        <v>0</v>
      </c>
      <c r="AK91" s="231">
        <f>Inputs!AK91</f>
        <v>0</v>
      </c>
      <c r="AL91" s="231">
        <f>Inputs!AL91</f>
        <v>0</v>
      </c>
      <c r="AM91" s="231">
        <f>Inputs!AM91</f>
        <v>0</v>
      </c>
      <c r="AN91" s="231">
        <f>Inputs!AN91</f>
        <v>0</v>
      </c>
      <c r="AO91" s="231">
        <f>Inputs!AO91</f>
        <v>0</v>
      </c>
      <c r="AP91" s="231">
        <f>Inputs!AP91</f>
        <v>0</v>
      </c>
      <c r="AQ91" s="231">
        <f>Inputs!AQ91</f>
        <v>0</v>
      </c>
      <c r="AR91" s="231">
        <f>Inputs!AR91</f>
        <v>0</v>
      </c>
      <c r="AS91" s="231">
        <f>Inputs!AS91</f>
        <v>0</v>
      </c>
      <c r="AT91" s="231">
        <f>Inputs!AT91</f>
        <v>0</v>
      </c>
      <c r="AU91" s="231">
        <f>Inputs!AU91</f>
        <v>0</v>
      </c>
      <c r="AV91" s="231">
        <f>Inputs!AV91</f>
        <v>0</v>
      </c>
      <c r="AW91" s="231">
        <f>Inputs!AW91</f>
        <v>0</v>
      </c>
      <c r="AX91" s="231">
        <f>Inputs!AX91</f>
        <v>0</v>
      </c>
      <c r="AY91" s="231">
        <f>Inputs!AY91</f>
        <v>0</v>
      </c>
      <c r="AZ91" s="231">
        <f>Inputs!AZ91</f>
        <v>0</v>
      </c>
      <c r="BA91" s="231">
        <f>Inputs!BA91</f>
        <v>0</v>
      </c>
      <c r="BB91" s="231">
        <f>Inputs!BB91</f>
        <v>0</v>
      </c>
      <c r="BC91" s="231">
        <f>Inputs!BC91</f>
        <v>0</v>
      </c>
      <c r="BD91" s="231">
        <f>Inputs!BD91</f>
        <v>0</v>
      </c>
      <c r="BE91" s="231">
        <f>Inputs!BE91</f>
        <v>0</v>
      </c>
      <c r="BF91" s="231">
        <f>Inputs!BF91</f>
        <v>0</v>
      </c>
      <c r="BG91" s="231">
        <f>Inputs!BG91</f>
        <v>0</v>
      </c>
      <c r="BH91" s="231">
        <f>Inputs!BH91</f>
        <v>0</v>
      </c>
      <c r="BI91" s="231">
        <f>Inputs!BI91</f>
        <v>0</v>
      </c>
      <c r="BJ91" s="231">
        <f>Inputs!BJ91</f>
        <v>0</v>
      </c>
      <c r="BK91" s="231">
        <f>Inputs!BK91</f>
        <v>0</v>
      </c>
      <c r="BL91" s="231">
        <f>Inputs!BL91</f>
        <v>0</v>
      </c>
      <c r="BM91" s="231">
        <f>Inputs!BM91</f>
        <v>0</v>
      </c>
      <c r="BN91" s="231">
        <f>Inputs!BN91</f>
        <v>0</v>
      </c>
      <c r="BO91" s="231">
        <f>Inputs!BO91</f>
        <v>0</v>
      </c>
      <c r="BP91" s="231">
        <f>Inputs!BP91</f>
        <v>0</v>
      </c>
      <c r="BQ91" s="231">
        <f>Inputs!BQ91</f>
        <v>0</v>
      </c>
      <c r="BR91" s="231">
        <f>Inputs!BR91</f>
        <v>0</v>
      </c>
      <c r="BS91" s="231">
        <f>Inputs!BS91</f>
        <v>0</v>
      </c>
      <c r="BT91" s="231">
        <f>Inputs!BT91</f>
        <v>0</v>
      </c>
      <c r="BU91" s="231">
        <f>Inputs!BU91</f>
        <v>0</v>
      </c>
      <c r="BV91" s="231">
        <f>Inputs!BV91</f>
        <v>0</v>
      </c>
      <c r="BW91" s="231">
        <f>Inputs!BW91</f>
        <v>0</v>
      </c>
      <c r="BX91" s="231">
        <f>Inputs!BX91</f>
        <v>0</v>
      </c>
      <c r="BY91" s="231">
        <f>Inputs!BY91</f>
        <v>0</v>
      </c>
      <c r="BZ91" s="231">
        <f>Inputs!BZ91</f>
        <v>0</v>
      </c>
      <c r="CA91" s="231">
        <f>Inputs!CA91</f>
        <v>0</v>
      </c>
      <c r="CB91" s="231">
        <f>Inputs!CB91</f>
        <v>0</v>
      </c>
      <c r="CC91" s="231">
        <f>Inputs!CC91</f>
        <v>0</v>
      </c>
      <c r="CD91" s="231">
        <f>Inputs!CD91</f>
        <v>0</v>
      </c>
      <c r="CE91" s="231">
        <f>Inputs!CE91</f>
        <v>0</v>
      </c>
      <c r="CF91" s="231">
        <f>Inputs!CF91</f>
        <v>0</v>
      </c>
      <c r="CG91" s="231">
        <f>Inputs!CG91</f>
        <v>0</v>
      </c>
      <c r="CH91" s="231">
        <f>Inputs!CH91</f>
        <v>0</v>
      </c>
      <c r="CI91" s="231">
        <f>Inputs!CI91</f>
        <v>0</v>
      </c>
      <c r="CJ91" s="231">
        <f>Inputs!CJ91</f>
        <v>0</v>
      </c>
      <c r="CK91" s="231">
        <f>Inputs!CK91</f>
        <v>0</v>
      </c>
      <c r="CL91" s="231">
        <f>Inputs!CL91</f>
        <v>0</v>
      </c>
      <c r="CM91" s="231">
        <f>Inputs!CM91</f>
        <v>0</v>
      </c>
      <c r="CN91" s="231">
        <f>Inputs!CN91</f>
        <v>0</v>
      </c>
      <c r="CO91" s="231">
        <f>Inputs!CO91</f>
        <v>0</v>
      </c>
      <c r="CP91" s="231">
        <f>Inputs!CP91</f>
        <v>0</v>
      </c>
      <c r="CQ91" s="231">
        <f>Inputs!CQ91</f>
        <v>0</v>
      </c>
      <c r="CR91" s="231">
        <f>Inputs!CR91</f>
        <v>0</v>
      </c>
      <c r="CS91" s="231">
        <f>Inputs!CS91</f>
        <v>0</v>
      </c>
      <c r="CT91" s="231">
        <f>Inputs!CT91</f>
        <v>0</v>
      </c>
      <c r="CU91" s="231">
        <f>Inputs!CU91</f>
        <v>0</v>
      </c>
      <c r="CV91" s="231">
        <f>Inputs!CV91</f>
        <v>0</v>
      </c>
      <c r="CW91" s="231">
        <f>Inputs!CW91</f>
        <v>0</v>
      </c>
      <c r="CX91" s="231">
        <f>Inputs!CX91</f>
        <v>0</v>
      </c>
      <c r="CY91" s="231">
        <f>Inputs!CY91</f>
        <v>0</v>
      </c>
      <c r="DA91" s="232">
        <f>IF(OR($C91="Non-Labour",$C91="Labour-related"),IF(Inputs!$GT91=$F$1,Inputs!DA91,$F91*N(H91)),$F91*N(H91)*avg_hrs)</f>
        <v>0</v>
      </c>
      <c r="DB91" s="232">
        <f>IF(OR($C91="Non-Labour",$C91="Labour-related"),IF(Inputs!$GT91=$F$1,Inputs!DB91,$F91*N(I91)),$F91*N(I91)*avg_hrs)</f>
        <v>0</v>
      </c>
      <c r="DC91" s="232">
        <f>IF(OR($C91="Non-Labour",$C91="Labour-related"),IF(Inputs!$GT91=$F$1,Inputs!DC91,$F91*N(J91)),$F91*N(J91)*avg_hrs)</f>
        <v>0</v>
      </c>
      <c r="DD91" s="232">
        <f>IF(OR($C91="Non-Labour",$C91="Labour-related"),IF(Inputs!$GT91=$F$1,Inputs!DD91,$F91*N(K91)),$F91*N(K91)*avg_hrs)</f>
        <v>0</v>
      </c>
      <c r="DE91" s="232">
        <f>IF(OR($C91="Non-Labour",$C91="Labour-related"),IF(Inputs!$GT91=$F$1,Inputs!DE91,$F91*N(L91)),$F91*N(L91)*avg_hrs)</f>
        <v>0</v>
      </c>
      <c r="DF91" s="232">
        <f>IF(OR($C91="Non-Labour",$C91="Labour-related"),IF(Inputs!$GT91=$F$1,Inputs!DF91,$F91*N(M91)),$F91*N(M91)*avg_hrs)</f>
        <v>0</v>
      </c>
      <c r="DG91" s="232">
        <f>IF(OR($C91="Non-Labour",$C91="Labour-related"),IF(Inputs!$GT91=$F$1,Inputs!DG91,$F91*N(N91)),$F91*N(N91)*avg_hrs)</f>
        <v>0</v>
      </c>
      <c r="DH91" s="232">
        <f>IF(OR($C91="Non-Labour",$C91="Labour-related"),IF(Inputs!$GT91=$F$1,Inputs!DH91,$F91*N(O91)),$F91*N(O91)*avg_hrs)</f>
        <v>0</v>
      </c>
      <c r="DI91" s="232">
        <f>IF(OR($C91="Non-Labour",$C91="Labour-related"),IF(Inputs!$GT91=$F$1,Inputs!DI91,$F91*N(P91)),$F91*N(P91)*avg_hrs)</f>
        <v>0</v>
      </c>
      <c r="DJ91" s="232">
        <f>IF(OR($C91="Non-Labour",$C91="Labour-related"),IF(Inputs!$GT91=$F$1,Inputs!DJ91,$F91*N(Q91)),$F91*N(Q91)*avg_hrs)</f>
        <v>0</v>
      </c>
      <c r="DK91" s="232">
        <f>IF(OR($C91="Non-Labour",$C91="Labour-related"),IF(Inputs!$GT91=$F$1,Inputs!DK91,$F91*N(R91)),$F91*N(R91)*avg_hrs)</f>
        <v>0</v>
      </c>
      <c r="DL91" s="232">
        <f>IF(OR($C91="Non-Labour",$C91="Labour-related"),IF(Inputs!$GT91=$F$1,Inputs!DL91,$F91*N(S91)),$F91*N(S91)*avg_hrs)</f>
        <v>0</v>
      </c>
      <c r="DM91" s="232">
        <f>IF(OR($C91="Non-Labour",$C91="Labour-related"),IF(Inputs!$GT91=$F$1,Inputs!DM91,$F91*N(T91)),$F91*N(T91)*avg_hrs)</f>
        <v>0</v>
      </c>
      <c r="DN91" s="232">
        <f>IF(OR($C91="Non-Labour",$C91="Labour-related"),IF(Inputs!$GT91=$F$1,Inputs!DN91,$F91*N(U91)),$F91*N(U91)*avg_hrs)</f>
        <v>0</v>
      </c>
      <c r="DO91" s="232">
        <f>IF(OR($C91="Non-Labour",$C91="Labour-related"),IF(Inputs!$GT91=$F$1,Inputs!DO91,$F91*N(V91)),$F91*N(V91)*avg_hrs)</f>
        <v>0</v>
      </c>
      <c r="DP91" s="232">
        <f>IF(OR($C91="Non-Labour",$C91="Labour-related"),IF(Inputs!$GT91=$F$1,Inputs!DP91,$F91*N(W91)),$F91*N(W91)*avg_hrs)</f>
        <v>0</v>
      </c>
      <c r="DQ91" s="232">
        <f>IF(OR($C91="Non-Labour",$C91="Labour-related"),IF(Inputs!$GT91=$F$1,Inputs!DQ91,$F91*N(X91)),$F91*N(X91)*avg_hrs)</f>
        <v>0</v>
      </c>
      <c r="DR91" s="232">
        <f>IF(OR($C91="Non-Labour",$C91="Labour-related"),IF(Inputs!$GT91=$F$1,Inputs!DR91,$F91*N(Y91)),$F91*N(Y91)*avg_hrs)</f>
        <v>0</v>
      </c>
      <c r="DS91" s="232">
        <f>IF(OR($C91="Non-Labour",$C91="Labour-related"),IF(Inputs!$GT91=$F$1,Inputs!DS91,$F91*N(Z91)),$F91*N(Z91)*avg_hrs)</f>
        <v>0</v>
      </c>
      <c r="DT91" s="232">
        <f>IF(OR($C91="Non-Labour",$C91="Labour-related"),IF(Inputs!$GT91=$F$1,Inputs!DT91,$F91*N(AA91)),$F91*N(AA91)*avg_hrs)</f>
        <v>0</v>
      </c>
      <c r="DU91" s="232">
        <f>IF(OR($C91="Non-Labour",$C91="Labour-related"),IF(Inputs!$GT91=$F$1,Inputs!DU91,$F91*N(AB91)),$F91*N(AB91)*avg_hrs)</f>
        <v>0</v>
      </c>
      <c r="DV91" s="232">
        <f>IF(OR($C91="Non-Labour",$C91="Labour-related"),IF(Inputs!$GT91=$F$1,Inputs!DV91,$F91*N(AC91)),$F91*N(AC91)*avg_hrs)</f>
        <v>0</v>
      </c>
      <c r="DW91" s="232">
        <f>IF(OR($C91="Non-Labour",$C91="Labour-related"),IF(Inputs!$GT91=$F$1,Inputs!DW91,$F91*N(AD91)),$F91*N(AD91)*avg_hrs)</f>
        <v>0</v>
      </c>
      <c r="DX91" s="232">
        <f>IF(OR($C91="Non-Labour",$C91="Labour-related"),IF(Inputs!$GT91=$F$1,Inputs!DX91,$F91*N(AE91)),$F91*N(AE91)*avg_hrs)</f>
        <v>0</v>
      </c>
      <c r="DY91" s="232">
        <f>IF(OR($C91="Non-Labour",$C91="Labour-related"),IF(Inputs!$GT91=$F$1,Inputs!DY91,$F91*N(AF91)),$F91*N(AF91)*avg_hrs)</f>
        <v>0</v>
      </c>
      <c r="DZ91" s="232">
        <f>IF(OR($C91="Non-Labour",$C91="Labour-related"),IF(Inputs!$GT91=$F$1,Inputs!DZ91,$F91*N(AG91)),$F91*N(AG91)*avg_hrs)</f>
        <v>0</v>
      </c>
      <c r="EA91" s="232">
        <f>IF(OR($C91="Non-Labour",$C91="Labour-related"),IF(Inputs!$GT91=$F$1,Inputs!EA91,$F91*N(AH91)),$F91*N(AH91)*avg_hrs)</f>
        <v>0</v>
      </c>
      <c r="EB91" s="232">
        <f>IF(OR($C91="Non-Labour",$C91="Labour-related"),IF(Inputs!$GT91=$F$1,Inputs!EB91,$F91*N(AI91)),$F91*N(AI91)*avg_hrs)</f>
        <v>0</v>
      </c>
      <c r="EC91" s="232">
        <f>IF(OR($C91="Non-Labour",$C91="Labour-related"),IF(Inputs!$GT91=$F$1,Inputs!EC91,$F91*N(AJ91)),$F91*N(AJ91)*avg_hrs)</f>
        <v>0</v>
      </c>
      <c r="ED91" s="232">
        <f>IF(OR($C91="Non-Labour",$C91="Labour-related"),IF(Inputs!$GT91=$F$1,Inputs!ED91,$F91*N(AK91)),$F91*N(AK91)*avg_hrs)</f>
        <v>0</v>
      </c>
      <c r="EE91" s="232">
        <f>IF(OR($C91="Non-Labour",$C91="Labour-related"),IF(Inputs!$GT91=$F$1,Inputs!EE91,$F91*N(AL91)),$F91*N(AL91)*avg_hrs)</f>
        <v>0</v>
      </c>
      <c r="EF91" s="232">
        <f>IF(OR($C91="Non-Labour",$C91="Labour-related"),IF(Inputs!$GT91=$F$1,Inputs!EF91,$F91*N(AM91)),$F91*N(AM91)*avg_hrs)</f>
        <v>0</v>
      </c>
      <c r="EG91" s="232">
        <f>IF(OR($C91="Non-Labour",$C91="Labour-related"),IF(Inputs!$GT91=$F$1,Inputs!EG91,$F91*N(AN91)),$F91*N(AN91)*avg_hrs)</f>
        <v>0</v>
      </c>
      <c r="EH91" s="232">
        <f>IF(OR($C91="Non-Labour",$C91="Labour-related"),IF(Inputs!$GT91=$F$1,Inputs!EH91,$F91*N(AO91)),$F91*N(AO91)*avg_hrs)</f>
        <v>0</v>
      </c>
      <c r="EI91" s="232">
        <f>IF(OR($C91="Non-Labour",$C91="Labour-related"),IF(Inputs!$GT91=$F$1,Inputs!EI91,$F91*N(AP91)),$F91*N(AP91)*avg_hrs)</f>
        <v>0</v>
      </c>
      <c r="EJ91" s="232">
        <f>IF(OR($C91="Non-Labour",$C91="Labour-related"),IF(Inputs!$GT91=$F$1,Inputs!EJ91,$F91*N(AQ91)),$F91*N(AQ91)*avg_hrs)</f>
        <v>0</v>
      </c>
      <c r="EK91" s="232">
        <f>IF(OR($C91="Non-Labour",$C91="Labour-related"),IF(Inputs!$GT91=$F$1,Inputs!EK91,$F91*N(AR91)),$F91*N(AR91)*avg_hrs)</f>
        <v>0</v>
      </c>
      <c r="EL91" s="232">
        <f>IF(OR($C91="Non-Labour",$C91="Labour-related"),IF(Inputs!$GT91=$F$1,Inputs!EL91,$F91*N(AS91)),$F91*N(AS91)*avg_hrs)</f>
        <v>0</v>
      </c>
      <c r="EM91" s="232">
        <f>IF(OR($C91="Non-Labour",$C91="Labour-related"),IF(Inputs!$GT91=$F$1,Inputs!EM91,$F91*N(AT91)),$F91*N(AT91)*avg_hrs)</f>
        <v>0</v>
      </c>
      <c r="EN91" s="232">
        <f>IF(OR($C91="Non-Labour",$C91="Labour-related"),IF(Inputs!$GT91=$F$1,Inputs!EN91,$F91*N(AU91)),$F91*N(AU91)*avg_hrs)</f>
        <v>0</v>
      </c>
      <c r="EO91" s="232">
        <f>IF(OR($C91="Non-Labour",$C91="Labour-related"),IF(Inputs!$GT91=$F$1,Inputs!EO91,$F91*N(AV91)),$F91*N(AV91)*avg_hrs)</f>
        <v>0</v>
      </c>
      <c r="EP91" s="232">
        <f>IF(OR($C91="Non-Labour",$C91="Labour-related"),IF(Inputs!$GT91=$F$1,Inputs!EP91,$F91*N(AW91)),$F91*N(AW91)*avg_hrs)</f>
        <v>0</v>
      </c>
      <c r="EQ91" s="232">
        <f>IF(OR($C91="Non-Labour",$C91="Labour-related"),IF(Inputs!$GT91=$F$1,Inputs!EQ91,$F91*N(AX91)),$F91*N(AX91)*avg_hrs)</f>
        <v>0</v>
      </c>
      <c r="ER91" s="232">
        <f>IF(OR($C91="Non-Labour",$C91="Labour-related"),IF(Inputs!$GT91=$F$1,Inputs!ER91,$F91*N(AY91)),$F91*N(AY91)*avg_hrs)</f>
        <v>0</v>
      </c>
      <c r="ES91" s="232">
        <f>IF(OR($C91="Non-Labour",$C91="Labour-related"),IF(Inputs!$GT91=$F$1,Inputs!ES91,$F91*N(AZ91)),$F91*N(AZ91)*avg_hrs)</f>
        <v>0</v>
      </c>
      <c r="ET91" s="232">
        <f>IF(OR($C91="Non-Labour",$C91="Labour-related"),IF(Inputs!$GT91=$F$1,Inputs!ET91,$F91*N(BA91)),$F91*N(BA91)*avg_hrs)</f>
        <v>0</v>
      </c>
      <c r="EU91" s="232">
        <f>IF(OR($C91="Non-Labour",$C91="Labour-related"),IF(Inputs!$GT91=$F$1,Inputs!EU91,$F91*N(BB91)),$F91*N(BB91)*avg_hrs)</f>
        <v>0</v>
      </c>
      <c r="EV91" s="232">
        <f>IF(OR($C91="Non-Labour",$C91="Labour-related"),IF(Inputs!$GT91=$F$1,Inputs!EV91,$F91*N(BC91)),$F91*N(BC91)*avg_hrs)</f>
        <v>0</v>
      </c>
      <c r="EW91" s="232">
        <f>IF(OR($C91="Non-Labour",$C91="Labour-related"),IF(Inputs!$GT91=$F$1,Inputs!EW91,$F91*N(BD91)),$F91*N(BD91)*avg_hrs)</f>
        <v>0</v>
      </c>
      <c r="EX91" s="232">
        <f>IF(OR($C91="Non-Labour",$C91="Labour-related"),IF(Inputs!$GT91=$F$1,Inputs!EX91,$F91*N(BE91)),$F91*N(BE91)*avg_hrs)</f>
        <v>0</v>
      </c>
      <c r="EY91" s="232">
        <f>IF(OR($C91="Non-Labour",$C91="Labour-related"),IF(Inputs!$GT91=$F$1,Inputs!EY91,$F91*N(BF91)),$F91*N(BF91)*avg_hrs)</f>
        <v>0</v>
      </c>
      <c r="EZ91" s="232">
        <f>IF(OR($C91="Non-Labour",$C91="Labour-related"),IF(Inputs!$GT91=$F$1,Inputs!EZ91,$F91*N(BG91)),$F91*N(BG91)*avg_hrs)</f>
        <v>0</v>
      </c>
      <c r="FA91" s="232">
        <f>IF(OR($C91="Non-Labour",$C91="Labour-related"),IF(Inputs!$GT91=$F$1,Inputs!FA91,$F91*N(BH91)),$F91*N(BH91)*avg_hrs)</f>
        <v>0</v>
      </c>
      <c r="FB91" s="232">
        <f>IF(OR($C91="Non-Labour",$C91="Labour-related"),IF(Inputs!$GT91=$F$1,Inputs!FB91,$F91*N(BI91)),$F91*N(BI91)*avg_hrs)</f>
        <v>0</v>
      </c>
      <c r="FC91" s="232">
        <f>IF(OR($C91="Non-Labour",$C91="Labour-related"),IF(Inputs!$GT91=$F$1,Inputs!FC91,$F91*N(BJ91)),$F91*N(BJ91)*avg_hrs)</f>
        <v>0</v>
      </c>
      <c r="FD91" s="232">
        <f>IF(OR($C91="Non-Labour",$C91="Labour-related"),IF(Inputs!$GT91=$F$1,Inputs!FD91,$F91*N(BK91)),$F91*N(BK91)*avg_hrs)</f>
        <v>0</v>
      </c>
      <c r="FE91" s="232">
        <f>IF(OR($C91="Non-Labour",$C91="Labour-related"),IF(Inputs!$GT91=$F$1,Inputs!FE91,$F91*N(BL91)),$F91*N(BL91)*avg_hrs)</f>
        <v>0</v>
      </c>
      <c r="FF91" s="232">
        <f>IF(OR($C91="Non-Labour",$C91="Labour-related"),IF(Inputs!$GT91=$F$1,Inputs!FF91,$F91*N(BM91)),$F91*N(BM91)*avg_hrs)</f>
        <v>0</v>
      </c>
      <c r="FG91" s="232">
        <f>IF(OR($C91="Non-Labour",$C91="Labour-related"),IF(Inputs!$GT91=$F$1,Inputs!FG91,$F91*N(BN91)),$F91*N(BN91)*avg_hrs)</f>
        <v>0</v>
      </c>
      <c r="FH91" s="232">
        <f>IF(OR($C91="Non-Labour",$C91="Labour-related"),IF(Inputs!$GT91=$F$1,Inputs!FH91,$F91*N(BO91)),$F91*N(BO91)*avg_hrs)</f>
        <v>0</v>
      </c>
      <c r="FI91" s="232">
        <f>IF(OR($C91="Non-Labour",$C91="Labour-related"),IF(Inputs!$GT91=$F$1,Inputs!FI91,$F91*N(BP91)),$F91*N(BP91)*avg_hrs)</f>
        <v>0</v>
      </c>
      <c r="FJ91" s="232">
        <f>IF(OR($C91="Non-Labour",$C91="Labour-related"),IF(Inputs!$GT91=$F$1,Inputs!FJ91,$F91*N(BQ91)),$F91*N(BQ91)*avg_hrs)</f>
        <v>0</v>
      </c>
      <c r="FK91" s="232">
        <f>IF(OR($C91="Non-Labour",$C91="Labour-related"),IF(Inputs!$GT91=$F$1,Inputs!FK91,$F91*N(BR91)),$F91*N(BR91)*avg_hrs)</f>
        <v>0</v>
      </c>
      <c r="FL91" s="232">
        <f>IF(OR($C91="Non-Labour",$C91="Labour-related"),IF(Inputs!$GT91=$F$1,Inputs!FL91,$F91*N(BS91)),$F91*N(BS91)*avg_hrs)</f>
        <v>0</v>
      </c>
      <c r="FM91" s="232">
        <f>IF(OR($C91="Non-Labour",$C91="Labour-related"),IF(Inputs!$GT91=$F$1,Inputs!FM91,$F91*N(BT91)),$F91*N(BT91)*avg_hrs)</f>
        <v>0</v>
      </c>
      <c r="FN91" s="232">
        <f>IF(OR($C91="Non-Labour",$C91="Labour-related"),IF(Inputs!$GT91=$F$1,Inputs!FN91,$F91*N(BU91)),$F91*N(BU91)*avg_hrs)</f>
        <v>0</v>
      </c>
      <c r="FO91" s="232">
        <f>IF(OR($C91="Non-Labour",$C91="Labour-related"),IF(Inputs!$GT91=$F$1,Inputs!FO91,$F91*N(BV91)),$F91*N(BV91)*avg_hrs)</f>
        <v>0</v>
      </c>
      <c r="FP91" s="232">
        <f>IF(OR($C91="Non-Labour",$C91="Labour-related"),IF(Inputs!$GT91=$F$1,Inputs!FP91,$F91*N(BW91)),$F91*N(BW91)*avg_hrs)</f>
        <v>0</v>
      </c>
      <c r="FQ91" s="232">
        <f>IF(OR($C91="Non-Labour",$C91="Labour-related"),IF(Inputs!$GT91=$F$1,Inputs!FQ91,$F91*N(BX91)),$F91*N(BX91)*avg_hrs)</f>
        <v>0</v>
      </c>
      <c r="FR91" s="232">
        <f>IF(OR($C91="Non-Labour",$C91="Labour-related"),IF(Inputs!$GT91=$F$1,Inputs!FR91,$F91*N(BY91)),$F91*N(BY91)*avg_hrs)</f>
        <v>0</v>
      </c>
      <c r="FS91" s="232">
        <f>IF(OR($C91="Non-Labour",$C91="Labour-related"),IF(Inputs!$GT91=$F$1,Inputs!FS91,$F91*N(BZ91)),$F91*N(BZ91)*avg_hrs)</f>
        <v>0</v>
      </c>
      <c r="FT91" s="232">
        <f>IF(OR($C91="Non-Labour",$C91="Labour-related"),IF(Inputs!$GT91=$F$1,Inputs!FT91,$F91*N(CA91)),$F91*N(CA91)*avg_hrs)</f>
        <v>0</v>
      </c>
      <c r="FU91" s="232">
        <f>IF(OR($C91="Non-Labour",$C91="Labour-related"),IF(Inputs!$GT91=$F$1,Inputs!FU91,$F91*N(CB91)),$F91*N(CB91)*avg_hrs)</f>
        <v>0</v>
      </c>
      <c r="FV91" s="232">
        <f>IF(OR($C91="Non-Labour",$C91="Labour-related"),IF(Inputs!$GT91=$F$1,Inputs!FV91,$F91*N(CC91)),$F91*N(CC91)*avg_hrs)</f>
        <v>0</v>
      </c>
      <c r="FW91" s="232">
        <f>IF(OR($C91="Non-Labour",$C91="Labour-related"),IF(Inputs!$GT91=$F$1,Inputs!FW91,$F91*N(CD91)),$F91*N(CD91)*avg_hrs)</f>
        <v>0</v>
      </c>
      <c r="FX91" s="232">
        <f>IF(OR($C91="Non-Labour",$C91="Labour-related"),IF(Inputs!$GT91=$F$1,Inputs!FX91,$F91*N(CE91)),$F91*N(CE91)*avg_hrs)</f>
        <v>0</v>
      </c>
      <c r="FY91" s="232">
        <f>IF(OR($C91="Non-Labour",$C91="Labour-related"),IF(Inputs!$GT91=$F$1,Inputs!FY91,$F91*N(CF91)),$F91*N(CF91)*avg_hrs)</f>
        <v>0</v>
      </c>
      <c r="FZ91" s="232">
        <f>IF(OR($C91="Non-Labour",$C91="Labour-related"),IF(Inputs!$GT91=$F$1,Inputs!FZ91,$F91*N(CG91)),$F91*N(CG91)*avg_hrs)</f>
        <v>0</v>
      </c>
      <c r="GA91" s="232">
        <f>IF(OR($C91="Non-Labour",$C91="Labour-related"),IF(Inputs!$GT91=$F$1,Inputs!GA91,$F91*N(CH91)),$F91*N(CH91)*avg_hrs)</f>
        <v>0</v>
      </c>
      <c r="GB91" s="232">
        <f>IF(OR($C91="Non-Labour",$C91="Labour-related"),IF(Inputs!$GT91=$F$1,Inputs!GB91,$F91*N(CI91)),$F91*N(CI91)*avg_hrs)</f>
        <v>0</v>
      </c>
      <c r="GC91" s="232">
        <f>IF(OR($C91="Non-Labour",$C91="Labour-related"),IF(Inputs!$GT91=$F$1,Inputs!GC91,$F91*N(CJ91)),$F91*N(CJ91)*avg_hrs)</f>
        <v>0</v>
      </c>
      <c r="GD91" s="232">
        <f>IF(OR($C91="Non-Labour",$C91="Labour-related"),IF(Inputs!$GT91=$F$1,Inputs!GD91,$F91*N(CK91)),$F91*N(CK91)*avg_hrs)</f>
        <v>0</v>
      </c>
      <c r="GE91" s="232">
        <f>IF(OR($C91="Non-Labour",$C91="Labour-related"),IF(Inputs!$GT91=$F$1,Inputs!GE91,$F91*N(CL91)),$F91*N(CL91)*avg_hrs)</f>
        <v>0</v>
      </c>
      <c r="GF91" s="232">
        <f>IF(OR($C91="Non-Labour",$C91="Labour-related"),IF(Inputs!$GT91=$F$1,Inputs!GF91,$F91*N(CM91)),$F91*N(CM91)*avg_hrs)</f>
        <v>0</v>
      </c>
      <c r="GG91" s="232">
        <f>IF(OR($C91="Non-Labour",$C91="Labour-related"),IF(Inputs!$GT91=$F$1,Inputs!GG91,$F91*N(CN91)),$F91*N(CN91)*avg_hrs)</f>
        <v>0</v>
      </c>
      <c r="GH91" s="232">
        <f>IF(OR($C91="Non-Labour",$C91="Labour-related"),IF(Inputs!$GT91=$F$1,Inputs!GH91,$F91*N(CO91)),$F91*N(CO91)*avg_hrs)</f>
        <v>0</v>
      </c>
      <c r="GI91" s="232">
        <f>IF(OR($C91="Non-Labour",$C91="Labour-related"),IF(Inputs!$GT91=$F$1,Inputs!GI91,$F91*N(CP91)),$F91*N(CP91)*avg_hrs)</f>
        <v>0</v>
      </c>
      <c r="GJ91" s="232">
        <f>IF(OR($C91="Non-Labour",$C91="Labour-related"),IF(Inputs!$GT91=$F$1,Inputs!GJ91,$F91*N(CQ91)),$F91*N(CQ91)*avg_hrs)</f>
        <v>0</v>
      </c>
      <c r="GK91" s="232">
        <f>IF(OR($C91="Non-Labour",$C91="Labour-related"),IF(Inputs!$GT91=$F$1,Inputs!GK91,$F91*N(CR91)),$F91*N(CR91)*avg_hrs)</f>
        <v>0</v>
      </c>
      <c r="GL91" s="232">
        <f>IF(OR($C91="Non-Labour",$C91="Labour-related"),IF(Inputs!$GT91=$F$1,Inputs!GL91,$F91*N(CS91)),$F91*N(CS91)*avg_hrs)</f>
        <v>0</v>
      </c>
      <c r="GM91" s="232">
        <f>IF(OR($C91="Non-Labour",$C91="Labour-related"),IF(Inputs!$GT91=$F$1,Inputs!GM91,$F91*N(CT91)),$F91*N(CT91)*avg_hrs)</f>
        <v>0</v>
      </c>
      <c r="GN91" s="232">
        <f>IF(OR($C91="Non-Labour",$C91="Labour-related"),IF(Inputs!$GT91=$F$1,Inputs!GN91,$F91*N(CU91)),$F91*N(CU91)*avg_hrs)</f>
        <v>0</v>
      </c>
      <c r="GO91" s="232">
        <f>IF(OR($C91="Non-Labour",$C91="Labour-related"),IF(Inputs!$GT91=$F$1,Inputs!GO91,$F91*N(CV91)),$F91*N(CV91)*avg_hrs)</f>
        <v>0</v>
      </c>
      <c r="GP91" s="232">
        <f>IF(OR($C91="Non-Labour",$C91="Labour-related"),IF(Inputs!$GT91=$F$1,Inputs!GP91,$F91*N(CW91)),$F91*N(CW91)*avg_hrs)</f>
        <v>0</v>
      </c>
      <c r="GQ91" s="232">
        <f>IF(OR($C91="Non-Labour",$C91="Labour-related"),IF(Inputs!$GT91=$F$1,Inputs!GQ91,$F91*N(CX91)),$F91*N(CX91)*avg_hrs)</f>
        <v>0</v>
      </c>
      <c r="GR91" s="232">
        <f>IF(OR($C91="Non-Labour",$C91="Labour-related"),IF(Inputs!$GT91=$F$1,Inputs!GR91,$F91*N(CY91)),$F91*N(CY91)*avg_hrs)</f>
        <v>0</v>
      </c>
      <c r="GT91" s="120" t="s">
        <v>207</v>
      </c>
      <c r="GU91" s="272"/>
      <c r="GV91" s="272"/>
      <c r="GW91" s="272"/>
      <c r="GX91" s="232">
        <f t="shared" si="12"/>
        <v>0</v>
      </c>
      <c r="GY91" s="232">
        <f t="shared" si="12"/>
        <v>0</v>
      </c>
      <c r="GZ91" s="232">
        <f t="shared" si="12"/>
        <v>0</v>
      </c>
      <c r="HA91" s="232">
        <f t="shared" si="11"/>
        <v>0</v>
      </c>
      <c r="HB91" s="232">
        <f t="shared" si="13"/>
        <v>0</v>
      </c>
      <c r="HC91" s="232">
        <f t="shared" si="13"/>
        <v>0</v>
      </c>
      <c r="HD91" s="232">
        <f t="shared" si="13"/>
        <v>0</v>
      </c>
      <c r="HE91" s="232">
        <f t="shared" si="13"/>
        <v>0</v>
      </c>
      <c r="HF91" s="232">
        <f t="shared" si="14"/>
        <v>0</v>
      </c>
    </row>
    <row r="92" spans="1:214" x14ac:dyDescent="0.2">
      <c r="A92" s="120">
        <f>Inputs!A92</f>
        <v>0</v>
      </c>
      <c r="B92" s="120">
        <f>Inputs!B92</f>
        <v>0</v>
      </c>
      <c r="C92" s="120">
        <f>Inputs!C92</f>
        <v>0</v>
      </c>
      <c r="D92" s="120">
        <f>Inputs!D92</f>
        <v>0</v>
      </c>
      <c r="E92" s="120">
        <f>Inputs!E92</f>
        <v>0</v>
      </c>
      <c r="F92" s="259">
        <f>IF(Inputs!$GT92=$F$1,Inputs!F92,
CHOOSE(MATCH(Inputs!$GT92,'Key assumptions'!$E$117:$E$119,0),'Key assumptions'!$H$117,'Key assumptions'!$H$118,'Key assumptions'!$H$119)*Inputs!F92)</f>
        <v>0</v>
      </c>
      <c r="G92" s="259">
        <f>IF(Inputs!$GT92=$F$1,Inputs!G92,
CHOOSE(MATCH(Inputs!$GT92,'Key assumptions'!$E$117:$E$119,0),'Key assumptions'!$H$117,'Key assumptions'!$H$118,'Key assumptions'!$H$119)*Inputs!G92)</f>
        <v>0</v>
      </c>
      <c r="H92" s="231">
        <f>Inputs!H92</f>
        <v>0</v>
      </c>
      <c r="I92" s="231">
        <f>Inputs!I92</f>
        <v>0</v>
      </c>
      <c r="J92" s="231">
        <f>Inputs!J92</f>
        <v>0</v>
      </c>
      <c r="K92" s="231">
        <f>Inputs!K92</f>
        <v>0</v>
      </c>
      <c r="L92" s="231">
        <f>Inputs!L92</f>
        <v>0</v>
      </c>
      <c r="M92" s="231">
        <f>Inputs!M92</f>
        <v>0</v>
      </c>
      <c r="N92" s="231">
        <f>Inputs!N92</f>
        <v>0</v>
      </c>
      <c r="O92" s="231">
        <f>Inputs!O92</f>
        <v>0</v>
      </c>
      <c r="P92" s="231">
        <f>Inputs!P92</f>
        <v>0</v>
      </c>
      <c r="Q92" s="231">
        <f>Inputs!Q92</f>
        <v>0</v>
      </c>
      <c r="R92" s="231">
        <f>Inputs!R92</f>
        <v>0</v>
      </c>
      <c r="S92" s="231">
        <f>Inputs!S92</f>
        <v>0</v>
      </c>
      <c r="T92" s="231">
        <f>Inputs!T92</f>
        <v>0</v>
      </c>
      <c r="U92" s="231">
        <f>Inputs!U92</f>
        <v>0</v>
      </c>
      <c r="V92" s="231">
        <f>Inputs!V92</f>
        <v>0</v>
      </c>
      <c r="W92" s="231">
        <f>Inputs!W92</f>
        <v>0</v>
      </c>
      <c r="X92" s="231">
        <f>Inputs!X92</f>
        <v>0</v>
      </c>
      <c r="Y92" s="231">
        <f>Inputs!Y92</f>
        <v>0</v>
      </c>
      <c r="Z92" s="231">
        <f>Inputs!Z92</f>
        <v>0</v>
      </c>
      <c r="AA92" s="231">
        <f>Inputs!AA92</f>
        <v>0</v>
      </c>
      <c r="AB92" s="231">
        <f>Inputs!AB92</f>
        <v>0</v>
      </c>
      <c r="AC92" s="231">
        <f>Inputs!AC92</f>
        <v>0</v>
      </c>
      <c r="AD92" s="231">
        <f>Inputs!AD92</f>
        <v>0</v>
      </c>
      <c r="AE92" s="231">
        <f>Inputs!AE92</f>
        <v>0</v>
      </c>
      <c r="AF92" s="231">
        <f>Inputs!AF92</f>
        <v>0</v>
      </c>
      <c r="AG92" s="231">
        <f>Inputs!AG92</f>
        <v>0</v>
      </c>
      <c r="AH92" s="231">
        <f>Inputs!AH92</f>
        <v>0</v>
      </c>
      <c r="AI92" s="231">
        <f>Inputs!AI92</f>
        <v>0</v>
      </c>
      <c r="AJ92" s="231">
        <f>Inputs!AJ92</f>
        <v>0</v>
      </c>
      <c r="AK92" s="231">
        <f>Inputs!AK92</f>
        <v>0</v>
      </c>
      <c r="AL92" s="231">
        <f>Inputs!AL92</f>
        <v>0</v>
      </c>
      <c r="AM92" s="231">
        <f>Inputs!AM92</f>
        <v>0</v>
      </c>
      <c r="AN92" s="231">
        <f>Inputs!AN92</f>
        <v>0</v>
      </c>
      <c r="AO92" s="231">
        <f>Inputs!AO92</f>
        <v>0</v>
      </c>
      <c r="AP92" s="231">
        <f>Inputs!AP92</f>
        <v>0</v>
      </c>
      <c r="AQ92" s="231">
        <f>Inputs!AQ92</f>
        <v>0</v>
      </c>
      <c r="AR92" s="231">
        <f>Inputs!AR92</f>
        <v>0</v>
      </c>
      <c r="AS92" s="231">
        <f>Inputs!AS92</f>
        <v>0</v>
      </c>
      <c r="AT92" s="231">
        <f>Inputs!AT92</f>
        <v>0</v>
      </c>
      <c r="AU92" s="231">
        <f>Inputs!AU92</f>
        <v>0</v>
      </c>
      <c r="AV92" s="231">
        <f>Inputs!AV92</f>
        <v>0</v>
      </c>
      <c r="AW92" s="231">
        <f>Inputs!AW92</f>
        <v>0</v>
      </c>
      <c r="AX92" s="231">
        <f>Inputs!AX92</f>
        <v>0</v>
      </c>
      <c r="AY92" s="231">
        <f>Inputs!AY92</f>
        <v>0</v>
      </c>
      <c r="AZ92" s="231">
        <f>Inputs!AZ92</f>
        <v>0</v>
      </c>
      <c r="BA92" s="231">
        <f>Inputs!BA92</f>
        <v>0</v>
      </c>
      <c r="BB92" s="231">
        <f>Inputs!BB92</f>
        <v>0</v>
      </c>
      <c r="BC92" s="231">
        <f>Inputs!BC92</f>
        <v>0</v>
      </c>
      <c r="BD92" s="231">
        <f>Inputs!BD92</f>
        <v>0</v>
      </c>
      <c r="BE92" s="231">
        <f>Inputs!BE92</f>
        <v>0</v>
      </c>
      <c r="BF92" s="231">
        <f>Inputs!BF92</f>
        <v>0</v>
      </c>
      <c r="BG92" s="231">
        <f>Inputs!BG92</f>
        <v>0</v>
      </c>
      <c r="BH92" s="231">
        <f>Inputs!BH92</f>
        <v>0</v>
      </c>
      <c r="BI92" s="231">
        <f>Inputs!BI92</f>
        <v>0</v>
      </c>
      <c r="BJ92" s="231">
        <f>Inputs!BJ92</f>
        <v>0</v>
      </c>
      <c r="BK92" s="231">
        <f>Inputs!BK92</f>
        <v>0</v>
      </c>
      <c r="BL92" s="231">
        <f>Inputs!BL92</f>
        <v>0</v>
      </c>
      <c r="BM92" s="231">
        <f>Inputs!BM92</f>
        <v>0</v>
      </c>
      <c r="BN92" s="231">
        <f>Inputs!BN92</f>
        <v>0</v>
      </c>
      <c r="BO92" s="231">
        <f>Inputs!BO92</f>
        <v>0</v>
      </c>
      <c r="BP92" s="231">
        <f>Inputs!BP92</f>
        <v>0</v>
      </c>
      <c r="BQ92" s="231">
        <f>Inputs!BQ92</f>
        <v>0</v>
      </c>
      <c r="BR92" s="231">
        <f>Inputs!BR92</f>
        <v>0</v>
      </c>
      <c r="BS92" s="231">
        <f>Inputs!BS92</f>
        <v>0</v>
      </c>
      <c r="BT92" s="231">
        <f>Inputs!BT92</f>
        <v>0</v>
      </c>
      <c r="BU92" s="231">
        <f>Inputs!BU92</f>
        <v>0</v>
      </c>
      <c r="BV92" s="231">
        <f>Inputs!BV92</f>
        <v>0</v>
      </c>
      <c r="BW92" s="231">
        <f>Inputs!BW92</f>
        <v>0</v>
      </c>
      <c r="BX92" s="231">
        <f>Inputs!BX92</f>
        <v>0</v>
      </c>
      <c r="BY92" s="231">
        <f>Inputs!BY92</f>
        <v>0</v>
      </c>
      <c r="BZ92" s="231">
        <f>Inputs!BZ92</f>
        <v>0</v>
      </c>
      <c r="CA92" s="231">
        <f>Inputs!CA92</f>
        <v>0</v>
      </c>
      <c r="CB92" s="231">
        <f>Inputs!CB92</f>
        <v>0</v>
      </c>
      <c r="CC92" s="231">
        <f>Inputs!CC92</f>
        <v>0</v>
      </c>
      <c r="CD92" s="231">
        <f>Inputs!CD92</f>
        <v>0</v>
      </c>
      <c r="CE92" s="231">
        <f>Inputs!CE92</f>
        <v>0</v>
      </c>
      <c r="CF92" s="231">
        <f>Inputs!CF92</f>
        <v>0</v>
      </c>
      <c r="CG92" s="231">
        <f>Inputs!CG92</f>
        <v>0</v>
      </c>
      <c r="CH92" s="231">
        <f>Inputs!CH92</f>
        <v>0</v>
      </c>
      <c r="CI92" s="231">
        <f>Inputs!CI92</f>
        <v>0</v>
      </c>
      <c r="CJ92" s="231">
        <f>Inputs!CJ92</f>
        <v>0</v>
      </c>
      <c r="CK92" s="231">
        <f>Inputs!CK92</f>
        <v>0</v>
      </c>
      <c r="CL92" s="231">
        <f>Inputs!CL92</f>
        <v>0</v>
      </c>
      <c r="CM92" s="231">
        <f>Inputs!CM92</f>
        <v>0</v>
      </c>
      <c r="CN92" s="231">
        <f>Inputs!CN92</f>
        <v>0</v>
      </c>
      <c r="CO92" s="231">
        <f>Inputs!CO92</f>
        <v>0</v>
      </c>
      <c r="CP92" s="231">
        <f>Inputs!CP92</f>
        <v>0</v>
      </c>
      <c r="CQ92" s="231">
        <f>Inputs!CQ92</f>
        <v>0</v>
      </c>
      <c r="CR92" s="231">
        <f>Inputs!CR92</f>
        <v>0</v>
      </c>
      <c r="CS92" s="231">
        <f>Inputs!CS92</f>
        <v>0</v>
      </c>
      <c r="CT92" s="231">
        <f>Inputs!CT92</f>
        <v>0</v>
      </c>
      <c r="CU92" s="231">
        <f>Inputs!CU92</f>
        <v>0</v>
      </c>
      <c r="CV92" s="231">
        <f>Inputs!CV92</f>
        <v>0</v>
      </c>
      <c r="CW92" s="231">
        <f>Inputs!CW92</f>
        <v>0</v>
      </c>
      <c r="CX92" s="231">
        <f>Inputs!CX92</f>
        <v>0</v>
      </c>
      <c r="CY92" s="231">
        <f>Inputs!CY92</f>
        <v>0</v>
      </c>
      <c r="DA92" s="232">
        <f>IF(OR($C92="Non-Labour",$C92="Labour-related"),IF(Inputs!$GT92=$F$1,Inputs!DA92,$F92*N(H92)),$F92*N(H92)*avg_hrs)</f>
        <v>0</v>
      </c>
      <c r="DB92" s="232">
        <f>IF(OR($C92="Non-Labour",$C92="Labour-related"),IF(Inputs!$GT92=$F$1,Inputs!DB92,$F92*N(I92)),$F92*N(I92)*avg_hrs)</f>
        <v>0</v>
      </c>
      <c r="DC92" s="232">
        <f>IF(OR($C92="Non-Labour",$C92="Labour-related"),IF(Inputs!$GT92=$F$1,Inputs!DC92,$F92*N(J92)),$F92*N(J92)*avg_hrs)</f>
        <v>0</v>
      </c>
      <c r="DD92" s="232">
        <f>IF(OR($C92="Non-Labour",$C92="Labour-related"),IF(Inputs!$GT92=$F$1,Inputs!DD92,$F92*N(K92)),$F92*N(K92)*avg_hrs)</f>
        <v>0</v>
      </c>
      <c r="DE92" s="232">
        <f>IF(OR($C92="Non-Labour",$C92="Labour-related"),IF(Inputs!$GT92=$F$1,Inputs!DE92,$F92*N(L92)),$F92*N(L92)*avg_hrs)</f>
        <v>0</v>
      </c>
      <c r="DF92" s="232">
        <f>IF(OR($C92="Non-Labour",$C92="Labour-related"),IF(Inputs!$GT92=$F$1,Inputs!DF92,$F92*N(M92)),$F92*N(M92)*avg_hrs)</f>
        <v>0</v>
      </c>
      <c r="DG92" s="232">
        <f>IF(OR($C92="Non-Labour",$C92="Labour-related"),IF(Inputs!$GT92=$F$1,Inputs!DG92,$F92*N(N92)),$F92*N(N92)*avg_hrs)</f>
        <v>0</v>
      </c>
      <c r="DH92" s="232">
        <f>IF(OR($C92="Non-Labour",$C92="Labour-related"),IF(Inputs!$GT92=$F$1,Inputs!DH92,$F92*N(O92)),$F92*N(O92)*avg_hrs)</f>
        <v>0</v>
      </c>
      <c r="DI92" s="232">
        <f>IF(OR($C92="Non-Labour",$C92="Labour-related"),IF(Inputs!$GT92=$F$1,Inputs!DI92,$F92*N(P92)),$F92*N(P92)*avg_hrs)</f>
        <v>0</v>
      </c>
      <c r="DJ92" s="232">
        <f>IF(OR($C92="Non-Labour",$C92="Labour-related"),IF(Inputs!$GT92=$F$1,Inputs!DJ92,$F92*N(Q92)),$F92*N(Q92)*avg_hrs)</f>
        <v>0</v>
      </c>
      <c r="DK92" s="232">
        <f>IF(OR($C92="Non-Labour",$C92="Labour-related"),IF(Inputs!$GT92=$F$1,Inputs!DK92,$F92*N(R92)),$F92*N(R92)*avg_hrs)</f>
        <v>0</v>
      </c>
      <c r="DL92" s="232">
        <f>IF(OR($C92="Non-Labour",$C92="Labour-related"),IF(Inputs!$GT92=$F$1,Inputs!DL92,$F92*N(S92)),$F92*N(S92)*avg_hrs)</f>
        <v>0</v>
      </c>
      <c r="DM92" s="232">
        <f>IF(OR($C92="Non-Labour",$C92="Labour-related"),IF(Inputs!$GT92=$F$1,Inputs!DM92,$F92*N(T92)),$F92*N(T92)*avg_hrs)</f>
        <v>0</v>
      </c>
      <c r="DN92" s="232">
        <f>IF(OR($C92="Non-Labour",$C92="Labour-related"),IF(Inputs!$GT92=$F$1,Inputs!DN92,$F92*N(U92)),$F92*N(U92)*avg_hrs)</f>
        <v>0</v>
      </c>
      <c r="DO92" s="232">
        <f>IF(OR($C92="Non-Labour",$C92="Labour-related"),IF(Inputs!$GT92=$F$1,Inputs!DO92,$F92*N(V92)),$F92*N(V92)*avg_hrs)</f>
        <v>0</v>
      </c>
      <c r="DP92" s="232">
        <f>IF(OR($C92="Non-Labour",$C92="Labour-related"),IF(Inputs!$GT92=$F$1,Inputs!DP92,$F92*N(W92)),$F92*N(W92)*avg_hrs)</f>
        <v>0</v>
      </c>
      <c r="DQ92" s="232">
        <f>IF(OR($C92="Non-Labour",$C92="Labour-related"),IF(Inputs!$GT92=$F$1,Inputs!DQ92,$F92*N(X92)),$F92*N(X92)*avg_hrs)</f>
        <v>0</v>
      </c>
      <c r="DR92" s="232">
        <f>IF(OR($C92="Non-Labour",$C92="Labour-related"),IF(Inputs!$GT92=$F$1,Inputs!DR92,$F92*N(Y92)),$F92*N(Y92)*avg_hrs)</f>
        <v>0</v>
      </c>
      <c r="DS92" s="232">
        <f>IF(OR($C92="Non-Labour",$C92="Labour-related"),IF(Inputs!$GT92=$F$1,Inputs!DS92,$F92*N(Z92)),$F92*N(Z92)*avg_hrs)</f>
        <v>0</v>
      </c>
      <c r="DT92" s="232">
        <f>IF(OR($C92="Non-Labour",$C92="Labour-related"),IF(Inputs!$GT92=$F$1,Inputs!DT92,$F92*N(AA92)),$F92*N(AA92)*avg_hrs)</f>
        <v>0</v>
      </c>
      <c r="DU92" s="232">
        <f>IF(OR($C92="Non-Labour",$C92="Labour-related"),IF(Inputs!$GT92=$F$1,Inputs!DU92,$F92*N(AB92)),$F92*N(AB92)*avg_hrs)</f>
        <v>0</v>
      </c>
      <c r="DV92" s="232">
        <f>IF(OR($C92="Non-Labour",$C92="Labour-related"),IF(Inputs!$GT92=$F$1,Inputs!DV92,$F92*N(AC92)),$F92*N(AC92)*avg_hrs)</f>
        <v>0</v>
      </c>
      <c r="DW92" s="232">
        <f>IF(OR($C92="Non-Labour",$C92="Labour-related"),IF(Inputs!$GT92=$F$1,Inputs!DW92,$F92*N(AD92)),$F92*N(AD92)*avg_hrs)</f>
        <v>0</v>
      </c>
      <c r="DX92" s="232">
        <f>IF(OR($C92="Non-Labour",$C92="Labour-related"),IF(Inputs!$GT92=$F$1,Inputs!DX92,$F92*N(AE92)),$F92*N(AE92)*avg_hrs)</f>
        <v>0</v>
      </c>
      <c r="DY92" s="232">
        <f>IF(OR($C92="Non-Labour",$C92="Labour-related"),IF(Inputs!$GT92=$F$1,Inputs!DY92,$F92*N(AF92)),$F92*N(AF92)*avg_hrs)</f>
        <v>0</v>
      </c>
      <c r="DZ92" s="232">
        <f>IF(OR($C92="Non-Labour",$C92="Labour-related"),IF(Inputs!$GT92=$F$1,Inputs!DZ92,$F92*N(AG92)),$F92*N(AG92)*avg_hrs)</f>
        <v>0</v>
      </c>
      <c r="EA92" s="232">
        <f>IF(OR($C92="Non-Labour",$C92="Labour-related"),IF(Inputs!$GT92=$F$1,Inputs!EA92,$F92*N(AH92)),$F92*N(AH92)*avg_hrs)</f>
        <v>0</v>
      </c>
      <c r="EB92" s="232">
        <f>IF(OR($C92="Non-Labour",$C92="Labour-related"),IF(Inputs!$GT92=$F$1,Inputs!EB92,$F92*N(AI92)),$F92*N(AI92)*avg_hrs)</f>
        <v>0</v>
      </c>
      <c r="EC92" s="232">
        <f>IF(OR($C92="Non-Labour",$C92="Labour-related"),IF(Inputs!$GT92=$F$1,Inputs!EC92,$F92*N(AJ92)),$F92*N(AJ92)*avg_hrs)</f>
        <v>0</v>
      </c>
      <c r="ED92" s="232">
        <f>IF(OR($C92="Non-Labour",$C92="Labour-related"),IF(Inputs!$GT92=$F$1,Inputs!ED92,$F92*N(AK92)),$F92*N(AK92)*avg_hrs)</f>
        <v>0</v>
      </c>
      <c r="EE92" s="232">
        <f>IF(OR($C92="Non-Labour",$C92="Labour-related"),IF(Inputs!$GT92=$F$1,Inputs!EE92,$F92*N(AL92)),$F92*N(AL92)*avg_hrs)</f>
        <v>0</v>
      </c>
      <c r="EF92" s="232">
        <f>IF(OR($C92="Non-Labour",$C92="Labour-related"),IF(Inputs!$GT92=$F$1,Inputs!EF92,$F92*N(AM92)),$F92*N(AM92)*avg_hrs)</f>
        <v>0</v>
      </c>
      <c r="EG92" s="232">
        <f>IF(OR($C92="Non-Labour",$C92="Labour-related"),IF(Inputs!$GT92=$F$1,Inputs!EG92,$F92*N(AN92)),$F92*N(AN92)*avg_hrs)</f>
        <v>0</v>
      </c>
      <c r="EH92" s="232">
        <f>IF(OR($C92="Non-Labour",$C92="Labour-related"),IF(Inputs!$GT92=$F$1,Inputs!EH92,$F92*N(AO92)),$F92*N(AO92)*avg_hrs)</f>
        <v>0</v>
      </c>
      <c r="EI92" s="232">
        <f>IF(OR($C92="Non-Labour",$C92="Labour-related"),IF(Inputs!$GT92=$F$1,Inputs!EI92,$F92*N(AP92)),$F92*N(AP92)*avg_hrs)</f>
        <v>0</v>
      </c>
      <c r="EJ92" s="232">
        <f>IF(OR($C92="Non-Labour",$C92="Labour-related"),IF(Inputs!$GT92=$F$1,Inputs!EJ92,$F92*N(AQ92)),$F92*N(AQ92)*avg_hrs)</f>
        <v>0</v>
      </c>
      <c r="EK92" s="232">
        <f>IF(OR($C92="Non-Labour",$C92="Labour-related"),IF(Inputs!$GT92=$F$1,Inputs!EK92,$F92*N(AR92)),$F92*N(AR92)*avg_hrs)</f>
        <v>0</v>
      </c>
      <c r="EL92" s="232">
        <f>IF(OR($C92="Non-Labour",$C92="Labour-related"),IF(Inputs!$GT92=$F$1,Inputs!EL92,$F92*N(AS92)),$F92*N(AS92)*avg_hrs)</f>
        <v>0</v>
      </c>
      <c r="EM92" s="232">
        <f>IF(OR($C92="Non-Labour",$C92="Labour-related"),IF(Inputs!$GT92=$F$1,Inputs!EM92,$F92*N(AT92)),$F92*N(AT92)*avg_hrs)</f>
        <v>0</v>
      </c>
      <c r="EN92" s="232">
        <f>IF(OR($C92="Non-Labour",$C92="Labour-related"),IF(Inputs!$GT92=$F$1,Inputs!EN92,$F92*N(AU92)),$F92*N(AU92)*avg_hrs)</f>
        <v>0</v>
      </c>
      <c r="EO92" s="232">
        <f>IF(OR($C92="Non-Labour",$C92="Labour-related"),IF(Inputs!$GT92=$F$1,Inputs!EO92,$F92*N(AV92)),$F92*N(AV92)*avg_hrs)</f>
        <v>0</v>
      </c>
      <c r="EP92" s="232">
        <f>IF(OR($C92="Non-Labour",$C92="Labour-related"),IF(Inputs!$GT92=$F$1,Inputs!EP92,$F92*N(AW92)),$F92*N(AW92)*avg_hrs)</f>
        <v>0</v>
      </c>
      <c r="EQ92" s="232">
        <f>IF(OR($C92="Non-Labour",$C92="Labour-related"),IF(Inputs!$GT92=$F$1,Inputs!EQ92,$F92*N(AX92)),$F92*N(AX92)*avg_hrs)</f>
        <v>0</v>
      </c>
      <c r="ER92" s="232">
        <f>IF(OR($C92="Non-Labour",$C92="Labour-related"),IF(Inputs!$GT92=$F$1,Inputs!ER92,$F92*N(AY92)),$F92*N(AY92)*avg_hrs)</f>
        <v>0</v>
      </c>
      <c r="ES92" s="232">
        <f>IF(OR($C92="Non-Labour",$C92="Labour-related"),IF(Inputs!$GT92=$F$1,Inputs!ES92,$F92*N(AZ92)),$F92*N(AZ92)*avg_hrs)</f>
        <v>0</v>
      </c>
      <c r="ET92" s="232">
        <f>IF(OR($C92="Non-Labour",$C92="Labour-related"),IF(Inputs!$GT92=$F$1,Inputs!ET92,$F92*N(BA92)),$F92*N(BA92)*avg_hrs)</f>
        <v>0</v>
      </c>
      <c r="EU92" s="232">
        <f>IF(OR($C92="Non-Labour",$C92="Labour-related"),IF(Inputs!$GT92=$F$1,Inputs!EU92,$F92*N(BB92)),$F92*N(BB92)*avg_hrs)</f>
        <v>0</v>
      </c>
      <c r="EV92" s="232">
        <f>IF(OR($C92="Non-Labour",$C92="Labour-related"),IF(Inputs!$GT92=$F$1,Inputs!EV92,$F92*N(BC92)),$F92*N(BC92)*avg_hrs)</f>
        <v>0</v>
      </c>
      <c r="EW92" s="232">
        <f>IF(OR($C92="Non-Labour",$C92="Labour-related"),IF(Inputs!$GT92=$F$1,Inputs!EW92,$F92*N(BD92)),$F92*N(BD92)*avg_hrs)</f>
        <v>0</v>
      </c>
      <c r="EX92" s="232">
        <f>IF(OR($C92="Non-Labour",$C92="Labour-related"),IF(Inputs!$GT92=$F$1,Inputs!EX92,$F92*N(BE92)),$F92*N(BE92)*avg_hrs)</f>
        <v>0</v>
      </c>
      <c r="EY92" s="232">
        <f>IF(OR($C92="Non-Labour",$C92="Labour-related"),IF(Inputs!$GT92=$F$1,Inputs!EY92,$F92*N(BF92)),$F92*N(BF92)*avg_hrs)</f>
        <v>0</v>
      </c>
      <c r="EZ92" s="232">
        <f>IF(OR($C92="Non-Labour",$C92="Labour-related"),IF(Inputs!$GT92=$F$1,Inputs!EZ92,$F92*N(BG92)),$F92*N(BG92)*avg_hrs)</f>
        <v>0</v>
      </c>
      <c r="FA92" s="232">
        <f>IF(OR($C92="Non-Labour",$C92="Labour-related"),IF(Inputs!$GT92=$F$1,Inputs!FA92,$F92*N(BH92)),$F92*N(BH92)*avg_hrs)</f>
        <v>0</v>
      </c>
      <c r="FB92" s="232">
        <f>IF(OR($C92="Non-Labour",$C92="Labour-related"),IF(Inputs!$GT92=$F$1,Inputs!FB92,$F92*N(BI92)),$F92*N(BI92)*avg_hrs)</f>
        <v>0</v>
      </c>
      <c r="FC92" s="232">
        <f>IF(OR($C92="Non-Labour",$C92="Labour-related"),IF(Inputs!$GT92=$F$1,Inputs!FC92,$F92*N(BJ92)),$F92*N(BJ92)*avg_hrs)</f>
        <v>0</v>
      </c>
      <c r="FD92" s="232">
        <f>IF(OR($C92="Non-Labour",$C92="Labour-related"),IF(Inputs!$GT92=$F$1,Inputs!FD92,$F92*N(BK92)),$F92*N(BK92)*avg_hrs)</f>
        <v>0</v>
      </c>
      <c r="FE92" s="232">
        <f>IF(OR($C92="Non-Labour",$C92="Labour-related"),IF(Inputs!$GT92=$F$1,Inputs!FE92,$F92*N(BL92)),$F92*N(BL92)*avg_hrs)</f>
        <v>0</v>
      </c>
      <c r="FF92" s="232">
        <f>IF(OR($C92="Non-Labour",$C92="Labour-related"),IF(Inputs!$GT92=$F$1,Inputs!FF92,$F92*N(BM92)),$F92*N(BM92)*avg_hrs)</f>
        <v>0</v>
      </c>
      <c r="FG92" s="232">
        <f>IF(OR($C92="Non-Labour",$C92="Labour-related"),IF(Inputs!$GT92=$F$1,Inputs!FG92,$F92*N(BN92)),$F92*N(BN92)*avg_hrs)</f>
        <v>0</v>
      </c>
      <c r="FH92" s="232">
        <f>IF(OR($C92="Non-Labour",$C92="Labour-related"),IF(Inputs!$GT92=$F$1,Inputs!FH92,$F92*N(BO92)),$F92*N(BO92)*avg_hrs)</f>
        <v>0</v>
      </c>
      <c r="FI92" s="232">
        <f>IF(OR($C92="Non-Labour",$C92="Labour-related"),IF(Inputs!$GT92=$F$1,Inputs!FI92,$F92*N(BP92)),$F92*N(BP92)*avg_hrs)</f>
        <v>0</v>
      </c>
      <c r="FJ92" s="232">
        <f>IF(OR($C92="Non-Labour",$C92="Labour-related"),IF(Inputs!$GT92=$F$1,Inputs!FJ92,$F92*N(BQ92)),$F92*N(BQ92)*avg_hrs)</f>
        <v>0</v>
      </c>
      <c r="FK92" s="232">
        <f>IF(OR($C92="Non-Labour",$C92="Labour-related"),IF(Inputs!$GT92=$F$1,Inputs!FK92,$F92*N(BR92)),$F92*N(BR92)*avg_hrs)</f>
        <v>0</v>
      </c>
      <c r="FL92" s="232">
        <f>IF(OR($C92="Non-Labour",$C92="Labour-related"),IF(Inputs!$GT92=$F$1,Inputs!FL92,$F92*N(BS92)),$F92*N(BS92)*avg_hrs)</f>
        <v>0</v>
      </c>
      <c r="FM92" s="232">
        <f>IF(OR($C92="Non-Labour",$C92="Labour-related"),IF(Inputs!$GT92=$F$1,Inputs!FM92,$F92*N(BT92)),$F92*N(BT92)*avg_hrs)</f>
        <v>0</v>
      </c>
      <c r="FN92" s="232">
        <f>IF(OR($C92="Non-Labour",$C92="Labour-related"),IF(Inputs!$GT92=$F$1,Inputs!FN92,$F92*N(BU92)),$F92*N(BU92)*avg_hrs)</f>
        <v>0</v>
      </c>
      <c r="FO92" s="232">
        <f>IF(OR($C92="Non-Labour",$C92="Labour-related"),IF(Inputs!$GT92=$F$1,Inputs!FO92,$F92*N(BV92)),$F92*N(BV92)*avg_hrs)</f>
        <v>0</v>
      </c>
      <c r="FP92" s="232">
        <f>IF(OR($C92="Non-Labour",$C92="Labour-related"),IF(Inputs!$GT92=$F$1,Inputs!FP92,$F92*N(BW92)),$F92*N(BW92)*avg_hrs)</f>
        <v>0</v>
      </c>
      <c r="FQ92" s="232">
        <f>IF(OR($C92="Non-Labour",$C92="Labour-related"),IF(Inputs!$GT92=$F$1,Inputs!FQ92,$F92*N(BX92)),$F92*N(BX92)*avg_hrs)</f>
        <v>0</v>
      </c>
      <c r="FR92" s="232">
        <f>IF(OR($C92="Non-Labour",$C92="Labour-related"),IF(Inputs!$GT92=$F$1,Inputs!FR92,$F92*N(BY92)),$F92*N(BY92)*avg_hrs)</f>
        <v>0</v>
      </c>
      <c r="FS92" s="232">
        <f>IF(OR($C92="Non-Labour",$C92="Labour-related"),IF(Inputs!$GT92=$F$1,Inputs!FS92,$F92*N(BZ92)),$F92*N(BZ92)*avg_hrs)</f>
        <v>0</v>
      </c>
      <c r="FT92" s="232">
        <f>IF(OR($C92="Non-Labour",$C92="Labour-related"),IF(Inputs!$GT92=$F$1,Inputs!FT92,$F92*N(CA92)),$F92*N(CA92)*avg_hrs)</f>
        <v>0</v>
      </c>
      <c r="FU92" s="232">
        <f>IF(OR($C92="Non-Labour",$C92="Labour-related"),IF(Inputs!$GT92=$F$1,Inputs!FU92,$F92*N(CB92)),$F92*N(CB92)*avg_hrs)</f>
        <v>0</v>
      </c>
      <c r="FV92" s="232">
        <f>IF(OR($C92="Non-Labour",$C92="Labour-related"),IF(Inputs!$GT92=$F$1,Inputs!FV92,$F92*N(CC92)),$F92*N(CC92)*avg_hrs)</f>
        <v>0</v>
      </c>
      <c r="FW92" s="232">
        <f>IF(OR($C92="Non-Labour",$C92="Labour-related"),IF(Inputs!$GT92=$F$1,Inputs!FW92,$F92*N(CD92)),$F92*N(CD92)*avg_hrs)</f>
        <v>0</v>
      </c>
      <c r="FX92" s="232">
        <f>IF(OR($C92="Non-Labour",$C92="Labour-related"),IF(Inputs!$GT92=$F$1,Inputs!FX92,$F92*N(CE92)),$F92*N(CE92)*avg_hrs)</f>
        <v>0</v>
      </c>
      <c r="FY92" s="232">
        <f>IF(OR($C92="Non-Labour",$C92="Labour-related"),IF(Inputs!$GT92=$F$1,Inputs!FY92,$F92*N(CF92)),$F92*N(CF92)*avg_hrs)</f>
        <v>0</v>
      </c>
      <c r="FZ92" s="232">
        <f>IF(OR($C92="Non-Labour",$C92="Labour-related"),IF(Inputs!$GT92=$F$1,Inputs!FZ92,$F92*N(CG92)),$F92*N(CG92)*avg_hrs)</f>
        <v>0</v>
      </c>
      <c r="GA92" s="232">
        <f>IF(OR($C92="Non-Labour",$C92="Labour-related"),IF(Inputs!$GT92=$F$1,Inputs!GA92,$F92*N(CH92)),$F92*N(CH92)*avg_hrs)</f>
        <v>0</v>
      </c>
      <c r="GB92" s="232">
        <f>IF(OR($C92="Non-Labour",$C92="Labour-related"),IF(Inputs!$GT92=$F$1,Inputs!GB92,$F92*N(CI92)),$F92*N(CI92)*avg_hrs)</f>
        <v>0</v>
      </c>
      <c r="GC92" s="232">
        <f>IF(OR($C92="Non-Labour",$C92="Labour-related"),IF(Inputs!$GT92=$F$1,Inputs!GC92,$F92*N(CJ92)),$F92*N(CJ92)*avg_hrs)</f>
        <v>0</v>
      </c>
      <c r="GD92" s="232">
        <f>IF(OR($C92="Non-Labour",$C92="Labour-related"),IF(Inputs!$GT92=$F$1,Inputs!GD92,$F92*N(CK92)),$F92*N(CK92)*avg_hrs)</f>
        <v>0</v>
      </c>
      <c r="GE92" s="232">
        <f>IF(OR($C92="Non-Labour",$C92="Labour-related"),IF(Inputs!$GT92=$F$1,Inputs!GE92,$F92*N(CL92)),$F92*N(CL92)*avg_hrs)</f>
        <v>0</v>
      </c>
      <c r="GF92" s="232">
        <f>IF(OR($C92="Non-Labour",$C92="Labour-related"),IF(Inputs!$GT92=$F$1,Inputs!GF92,$F92*N(CM92)),$F92*N(CM92)*avg_hrs)</f>
        <v>0</v>
      </c>
      <c r="GG92" s="232">
        <f>IF(OR($C92="Non-Labour",$C92="Labour-related"),IF(Inputs!$GT92=$F$1,Inputs!GG92,$F92*N(CN92)),$F92*N(CN92)*avg_hrs)</f>
        <v>0</v>
      </c>
      <c r="GH92" s="232">
        <f>IF(OR($C92="Non-Labour",$C92="Labour-related"),IF(Inputs!$GT92=$F$1,Inputs!GH92,$F92*N(CO92)),$F92*N(CO92)*avg_hrs)</f>
        <v>0</v>
      </c>
      <c r="GI92" s="232">
        <f>IF(OR($C92="Non-Labour",$C92="Labour-related"),IF(Inputs!$GT92=$F$1,Inputs!GI92,$F92*N(CP92)),$F92*N(CP92)*avg_hrs)</f>
        <v>0</v>
      </c>
      <c r="GJ92" s="232">
        <f>IF(OR($C92="Non-Labour",$C92="Labour-related"),IF(Inputs!$GT92=$F$1,Inputs!GJ92,$F92*N(CQ92)),$F92*N(CQ92)*avg_hrs)</f>
        <v>0</v>
      </c>
      <c r="GK92" s="232">
        <f>IF(OR($C92="Non-Labour",$C92="Labour-related"),IF(Inputs!$GT92=$F$1,Inputs!GK92,$F92*N(CR92)),$F92*N(CR92)*avg_hrs)</f>
        <v>0</v>
      </c>
      <c r="GL92" s="232">
        <f>IF(OR($C92="Non-Labour",$C92="Labour-related"),IF(Inputs!$GT92=$F$1,Inputs!GL92,$F92*N(CS92)),$F92*N(CS92)*avg_hrs)</f>
        <v>0</v>
      </c>
      <c r="GM92" s="232">
        <f>IF(OR($C92="Non-Labour",$C92="Labour-related"),IF(Inputs!$GT92=$F$1,Inputs!GM92,$F92*N(CT92)),$F92*N(CT92)*avg_hrs)</f>
        <v>0</v>
      </c>
      <c r="GN92" s="232">
        <f>IF(OR($C92="Non-Labour",$C92="Labour-related"),IF(Inputs!$GT92=$F$1,Inputs!GN92,$F92*N(CU92)),$F92*N(CU92)*avg_hrs)</f>
        <v>0</v>
      </c>
      <c r="GO92" s="232">
        <f>IF(OR($C92="Non-Labour",$C92="Labour-related"),IF(Inputs!$GT92=$F$1,Inputs!GO92,$F92*N(CV92)),$F92*N(CV92)*avg_hrs)</f>
        <v>0</v>
      </c>
      <c r="GP92" s="232">
        <f>IF(OR($C92="Non-Labour",$C92="Labour-related"),IF(Inputs!$GT92=$F$1,Inputs!GP92,$F92*N(CW92)),$F92*N(CW92)*avg_hrs)</f>
        <v>0</v>
      </c>
      <c r="GQ92" s="232">
        <f>IF(OR($C92="Non-Labour",$C92="Labour-related"),IF(Inputs!$GT92=$F$1,Inputs!GQ92,$F92*N(CX92)),$F92*N(CX92)*avg_hrs)</f>
        <v>0</v>
      </c>
      <c r="GR92" s="232">
        <f>IF(OR($C92="Non-Labour",$C92="Labour-related"),IF(Inputs!$GT92=$F$1,Inputs!GR92,$F92*N(CY92)),$F92*N(CY92)*avg_hrs)</f>
        <v>0</v>
      </c>
      <c r="GT92" s="120" t="s">
        <v>207</v>
      </c>
      <c r="GU92" s="272"/>
      <c r="GV92" s="272"/>
      <c r="GW92" s="272"/>
      <c r="GX92" s="232">
        <f t="shared" si="12"/>
        <v>0</v>
      </c>
      <c r="GY92" s="232">
        <f t="shared" si="12"/>
        <v>0</v>
      </c>
      <c r="GZ92" s="232">
        <f t="shared" si="12"/>
        <v>0</v>
      </c>
      <c r="HA92" s="232">
        <f t="shared" si="11"/>
        <v>0</v>
      </c>
      <c r="HB92" s="232">
        <f t="shared" si="13"/>
        <v>0</v>
      </c>
      <c r="HC92" s="232">
        <f t="shared" si="13"/>
        <v>0</v>
      </c>
      <c r="HD92" s="232">
        <f t="shared" si="13"/>
        <v>0</v>
      </c>
      <c r="HE92" s="232">
        <f t="shared" si="13"/>
        <v>0</v>
      </c>
      <c r="HF92" s="232">
        <f t="shared" si="14"/>
        <v>0</v>
      </c>
    </row>
    <row r="93" spans="1:214" x14ac:dyDescent="0.2">
      <c r="A93" s="120">
        <f>Inputs!A93</f>
        <v>0</v>
      </c>
      <c r="B93" s="120">
        <f>Inputs!B93</f>
        <v>0</v>
      </c>
      <c r="C93" s="120">
        <f>Inputs!C93</f>
        <v>0</v>
      </c>
      <c r="D93" s="120">
        <f>Inputs!D93</f>
        <v>0</v>
      </c>
      <c r="E93" s="120">
        <f>Inputs!E93</f>
        <v>0</v>
      </c>
      <c r="F93" s="259">
        <f>IF(Inputs!$GT93=$F$1,Inputs!F93,
CHOOSE(MATCH(Inputs!$GT93,'Key assumptions'!$E$117:$E$119,0),'Key assumptions'!$H$117,'Key assumptions'!$H$118,'Key assumptions'!$H$119)*Inputs!F93)</f>
        <v>0</v>
      </c>
      <c r="G93" s="259">
        <f>IF(Inputs!$GT93=$F$1,Inputs!G93,
CHOOSE(MATCH(Inputs!$GT93,'Key assumptions'!$E$117:$E$119,0),'Key assumptions'!$H$117,'Key assumptions'!$H$118,'Key assumptions'!$H$119)*Inputs!G93)</f>
        <v>0</v>
      </c>
      <c r="H93" s="231">
        <f>Inputs!H93</f>
        <v>0</v>
      </c>
      <c r="I93" s="231">
        <f>Inputs!I93</f>
        <v>0</v>
      </c>
      <c r="J93" s="231">
        <f>Inputs!J93</f>
        <v>0</v>
      </c>
      <c r="K93" s="231">
        <f>Inputs!K93</f>
        <v>0</v>
      </c>
      <c r="L93" s="231">
        <f>Inputs!L93</f>
        <v>0</v>
      </c>
      <c r="M93" s="231">
        <f>Inputs!M93</f>
        <v>0</v>
      </c>
      <c r="N93" s="231">
        <f>Inputs!N93</f>
        <v>0</v>
      </c>
      <c r="O93" s="231">
        <f>Inputs!O93</f>
        <v>0</v>
      </c>
      <c r="P93" s="231">
        <f>Inputs!P93</f>
        <v>0</v>
      </c>
      <c r="Q93" s="231">
        <f>Inputs!Q93</f>
        <v>0</v>
      </c>
      <c r="R93" s="231">
        <f>Inputs!R93</f>
        <v>0</v>
      </c>
      <c r="S93" s="231">
        <f>Inputs!S93</f>
        <v>0</v>
      </c>
      <c r="T93" s="231">
        <f>Inputs!T93</f>
        <v>0</v>
      </c>
      <c r="U93" s="231">
        <f>Inputs!U93</f>
        <v>0</v>
      </c>
      <c r="V93" s="231">
        <f>Inputs!V93</f>
        <v>0</v>
      </c>
      <c r="W93" s="231">
        <f>Inputs!W93</f>
        <v>0</v>
      </c>
      <c r="X93" s="231">
        <f>Inputs!X93</f>
        <v>0</v>
      </c>
      <c r="Y93" s="231">
        <f>Inputs!Y93</f>
        <v>0</v>
      </c>
      <c r="Z93" s="231">
        <f>Inputs!Z93</f>
        <v>0</v>
      </c>
      <c r="AA93" s="231">
        <f>Inputs!AA93</f>
        <v>0</v>
      </c>
      <c r="AB93" s="231">
        <f>Inputs!AB93</f>
        <v>0</v>
      </c>
      <c r="AC93" s="231">
        <f>Inputs!AC93</f>
        <v>0</v>
      </c>
      <c r="AD93" s="231">
        <f>Inputs!AD93</f>
        <v>0</v>
      </c>
      <c r="AE93" s="231">
        <f>Inputs!AE93</f>
        <v>0</v>
      </c>
      <c r="AF93" s="231">
        <f>Inputs!AF93</f>
        <v>0</v>
      </c>
      <c r="AG93" s="231">
        <f>Inputs!AG93</f>
        <v>0</v>
      </c>
      <c r="AH93" s="231">
        <f>Inputs!AH93</f>
        <v>0</v>
      </c>
      <c r="AI93" s="231">
        <f>Inputs!AI93</f>
        <v>0</v>
      </c>
      <c r="AJ93" s="231">
        <f>Inputs!AJ93</f>
        <v>0</v>
      </c>
      <c r="AK93" s="231">
        <f>Inputs!AK93</f>
        <v>0</v>
      </c>
      <c r="AL93" s="231">
        <f>Inputs!AL93</f>
        <v>0</v>
      </c>
      <c r="AM93" s="231">
        <f>Inputs!AM93</f>
        <v>0</v>
      </c>
      <c r="AN93" s="231">
        <f>Inputs!AN93</f>
        <v>0</v>
      </c>
      <c r="AO93" s="231">
        <f>Inputs!AO93</f>
        <v>0</v>
      </c>
      <c r="AP93" s="231">
        <f>Inputs!AP93</f>
        <v>0</v>
      </c>
      <c r="AQ93" s="231">
        <f>Inputs!AQ93</f>
        <v>0</v>
      </c>
      <c r="AR93" s="231">
        <f>Inputs!AR93</f>
        <v>0</v>
      </c>
      <c r="AS93" s="231">
        <f>Inputs!AS93</f>
        <v>0</v>
      </c>
      <c r="AT93" s="231">
        <f>Inputs!AT93</f>
        <v>0</v>
      </c>
      <c r="AU93" s="231">
        <f>Inputs!AU93</f>
        <v>0</v>
      </c>
      <c r="AV93" s="231">
        <f>Inputs!AV93</f>
        <v>0</v>
      </c>
      <c r="AW93" s="231">
        <f>Inputs!AW93</f>
        <v>0</v>
      </c>
      <c r="AX93" s="231">
        <f>Inputs!AX93</f>
        <v>0</v>
      </c>
      <c r="AY93" s="231">
        <f>Inputs!AY93</f>
        <v>0</v>
      </c>
      <c r="AZ93" s="231">
        <f>Inputs!AZ93</f>
        <v>0</v>
      </c>
      <c r="BA93" s="231">
        <f>Inputs!BA93</f>
        <v>0</v>
      </c>
      <c r="BB93" s="231">
        <f>Inputs!BB93</f>
        <v>0</v>
      </c>
      <c r="BC93" s="231">
        <f>Inputs!BC93</f>
        <v>0</v>
      </c>
      <c r="BD93" s="231">
        <f>Inputs!BD93</f>
        <v>0</v>
      </c>
      <c r="BE93" s="231">
        <f>Inputs!BE93</f>
        <v>0</v>
      </c>
      <c r="BF93" s="231">
        <f>Inputs!BF93</f>
        <v>0</v>
      </c>
      <c r="BG93" s="231">
        <f>Inputs!BG93</f>
        <v>0</v>
      </c>
      <c r="BH93" s="231">
        <f>Inputs!BH93</f>
        <v>0</v>
      </c>
      <c r="BI93" s="231">
        <f>Inputs!BI93</f>
        <v>0</v>
      </c>
      <c r="BJ93" s="231">
        <f>Inputs!BJ93</f>
        <v>0</v>
      </c>
      <c r="BK93" s="231">
        <f>Inputs!BK93</f>
        <v>0</v>
      </c>
      <c r="BL93" s="231">
        <f>Inputs!BL93</f>
        <v>0</v>
      </c>
      <c r="BM93" s="231">
        <f>Inputs!BM93</f>
        <v>0</v>
      </c>
      <c r="BN93" s="231">
        <f>Inputs!BN93</f>
        <v>0</v>
      </c>
      <c r="BO93" s="231">
        <f>Inputs!BO93</f>
        <v>0</v>
      </c>
      <c r="BP93" s="231">
        <f>Inputs!BP93</f>
        <v>0</v>
      </c>
      <c r="BQ93" s="231">
        <f>Inputs!BQ93</f>
        <v>0</v>
      </c>
      <c r="BR93" s="231">
        <f>Inputs!BR93</f>
        <v>0</v>
      </c>
      <c r="BS93" s="231">
        <f>Inputs!BS93</f>
        <v>0</v>
      </c>
      <c r="BT93" s="231">
        <f>Inputs!BT93</f>
        <v>0</v>
      </c>
      <c r="BU93" s="231">
        <f>Inputs!BU93</f>
        <v>0</v>
      </c>
      <c r="BV93" s="231">
        <f>Inputs!BV93</f>
        <v>0</v>
      </c>
      <c r="BW93" s="231">
        <f>Inputs!BW93</f>
        <v>0</v>
      </c>
      <c r="BX93" s="231">
        <f>Inputs!BX93</f>
        <v>0</v>
      </c>
      <c r="BY93" s="231">
        <f>Inputs!BY93</f>
        <v>0</v>
      </c>
      <c r="BZ93" s="231">
        <f>Inputs!BZ93</f>
        <v>0</v>
      </c>
      <c r="CA93" s="231">
        <f>Inputs!CA93</f>
        <v>0</v>
      </c>
      <c r="CB93" s="231">
        <f>Inputs!CB93</f>
        <v>0</v>
      </c>
      <c r="CC93" s="231">
        <f>Inputs!CC93</f>
        <v>0</v>
      </c>
      <c r="CD93" s="231">
        <f>Inputs!CD93</f>
        <v>0</v>
      </c>
      <c r="CE93" s="231">
        <f>Inputs!CE93</f>
        <v>0</v>
      </c>
      <c r="CF93" s="231">
        <f>Inputs!CF93</f>
        <v>0</v>
      </c>
      <c r="CG93" s="231">
        <f>Inputs!CG93</f>
        <v>0</v>
      </c>
      <c r="CH93" s="231">
        <f>Inputs!CH93</f>
        <v>0</v>
      </c>
      <c r="CI93" s="231">
        <f>Inputs!CI93</f>
        <v>0</v>
      </c>
      <c r="CJ93" s="231">
        <f>Inputs!CJ93</f>
        <v>0</v>
      </c>
      <c r="CK93" s="231">
        <f>Inputs!CK93</f>
        <v>0</v>
      </c>
      <c r="CL93" s="231">
        <f>Inputs!CL93</f>
        <v>0</v>
      </c>
      <c r="CM93" s="231">
        <f>Inputs!CM93</f>
        <v>0</v>
      </c>
      <c r="CN93" s="231">
        <f>Inputs!CN93</f>
        <v>0</v>
      </c>
      <c r="CO93" s="231">
        <f>Inputs!CO93</f>
        <v>0</v>
      </c>
      <c r="CP93" s="231">
        <f>Inputs!CP93</f>
        <v>0</v>
      </c>
      <c r="CQ93" s="231">
        <f>Inputs!CQ93</f>
        <v>0</v>
      </c>
      <c r="CR93" s="231">
        <f>Inputs!CR93</f>
        <v>0</v>
      </c>
      <c r="CS93" s="231">
        <f>Inputs!CS93</f>
        <v>0</v>
      </c>
      <c r="CT93" s="231">
        <f>Inputs!CT93</f>
        <v>0</v>
      </c>
      <c r="CU93" s="231">
        <f>Inputs!CU93</f>
        <v>0</v>
      </c>
      <c r="CV93" s="231">
        <f>Inputs!CV93</f>
        <v>0</v>
      </c>
      <c r="CW93" s="231">
        <f>Inputs!CW93</f>
        <v>0</v>
      </c>
      <c r="CX93" s="231">
        <f>Inputs!CX93</f>
        <v>0</v>
      </c>
      <c r="CY93" s="231">
        <f>Inputs!CY93</f>
        <v>0</v>
      </c>
      <c r="DA93" s="232">
        <f>IF(OR($C93="Non-Labour",$C93="Labour-related"),IF(Inputs!$GT93=$F$1,Inputs!DA93,$F93*N(H93)),$F93*N(H93)*avg_hrs)</f>
        <v>0</v>
      </c>
      <c r="DB93" s="232">
        <f>IF(OR($C93="Non-Labour",$C93="Labour-related"),IF(Inputs!$GT93=$F$1,Inputs!DB93,$F93*N(I93)),$F93*N(I93)*avg_hrs)</f>
        <v>0</v>
      </c>
      <c r="DC93" s="232">
        <f>IF(OR($C93="Non-Labour",$C93="Labour-related"),IF(Inputs!$GT93=$F$1,Inputs!DC93,$F93*N(J93)),$F93*N(J93)*avg_hrs)</f>
        <v>0</v>
      </c>
      <c r="DD93" s="232">
        <f>IF(OR($C93="Non-Labour",$C93="Labour-related"),IF(Inputs!$GT93=$F$1,Inputs!DD93,$F93*N(K93)),$F93*N(K93)*avg_hrs)</f>
        <v>0</v>
      </c>
      <c r="DE93" s="232">
        <f>IF(OR($C93="Non-Labour",$C93="Labour-related"),IF(Inputs!$GT93=$F$1,Inputs!DE93,$F93*N(L93)),$F93*N(L93)*avg_hrs)</f>
        <v>0</v>
      </c>
      <c r="DF93" s="232">
        <f>IF(OR($C93="Non-Labour",$C93="Labour-related"),IF(Inputs!$GT93=$F$1,Inputs!DF93,$F93*N(M93)),$F93*N(M93)*avg_hrs)</f>
        <v>0</v>
      </c>
      <c r="DG93" s="232">
        <f>IF(OR($C93="Non-Labour",$C93="Labour-related"),IF(Inputs!$GT93=$F$1,Inputs!DG93,$F93*N(N93)),$F93*N(N93)*avg_hrs)</f>
        <v>0</v>
      </c>
      <c r="DH93" s="232">
        <f>IF(OR($C93="Non-Labour",$C93="Labour-related"),IF(Inputs!$GT93=$F$1,Inputs!DH93,$F93*N(O93)),$F93*N(O93)*avg_hrs)</f>
        <v>0</v>
      </c>
      <c r="DI93" s="232">
        <f>IF(OR($C93="Non-Labour",$C93="Labour-related"),IF(Inputs!$GT93=$F$1,Inputs!DI93,$F93*N(P93)),$F93*N(P93)*avg_hrs)</f>
        <v>0</v>
      </c>
      <c r="DJ93" s="232">
        <f>IF(OR($C93="Non-Labour",$C93="Labour-related"),IF(Inputs!$GT93=$F$1,Inputs!DJ93,$F93*N(Q93)),$F93*N(Q93)*avg_hrs)</f>
        <v>0</v>
      </c>
      <c r="DK93" s="232">
        <f>IF(OR($C93="Non-Labour",$C93="Labour-related"),IF(Inputs!$GT93=$F$1,Inputs!DK93,$F93*N(R93)),$F93*N(R93)*avg_hrs)</f>
        <v>0</v>
      </c>
      <c r="DL93" s="232">
        <f>IF(OR($C93="Non-Labour",$C93="Labour-related"),IF(Inputs!$GT93=$F$1,Inputs!DL93,$F93*N(S93)),$F93*N(S93)*avg_hrs)</f>
        <v>0</v>
      </c>
      <c r="DM93" s="232">
        <f>IF(OR($C93="Non-Labour",$C93="Labour-related"),IF(Inputs!$GT93=$F$1,Inputs!DM93,$F93*N(T93)),$F93*N(T93)*avg_hrs)</f>
        <v>0</v>
      </c>
      <c r="DN93" s="232">
        <f>IF(OR($C93="Non-Labour",$C93="Labour-related"),IF(Inputs!$GT93=$F$1,Inputs!DN93,$F93*N(U93)),$F93*N(U93)*avg_hrs)</f>
        <v>0</v>
      </c>
      <c r="DO93" s="232">
        <f>IF(OR($C93="Non-Labour",$C93="Labour-related"),IF(Inputs!$GT93=$F$1,Inputs!DO93,$F93*N(V93)),$F93*N(V93)*avg_hrs)</f>
        <v>0</v>
      </c>
      <c r="DP93" s="232">
        <f>IF(OR($C93="Non-Labour",$C93="Labour-related"),IF(Inputs!$GT93=$F$1,Inputs!DP93,$F93*N(W93)),$F93*N(W93)*avg_hrs)</f>
        <v>0</v>
      </c>
      <c r="DQ93" s="232">
        <f>IF(OR($C93="Non-Labour",$C93="Labour-related"),IF(Inputs!$GT93=$F$1,Inputs!DQ93,$F93*N(X93)),$F93*N(X93)*avg_hrs)</f>
        <v>0</v>
      </c>
      <c r="DR93" s="232">
        <f>IF(OR($C93="Non-Labour",$C93="Labour-related"),IF(Inputs!$GT93=$F$1,Inputs!DR93,$F93*N(Y93)),$F93*N(Y93)*avg_hrs)</f>
        <v>0</v>
      </c>
      <c r="DS93" s="232">
        <f>IF(OR($C93="Non-Labour",$C93="Labour-related"),IF(Inputs!$GT93=$F$1,Inputs!DS93,$F93*N(Z93)),$F93*N(Z93)*avg_hrs)</f>
        <v>0</v>
      </c>
      <c r="DT93" s="232">
        <f>IF(OR($C93="Non-Labour",$C93="Labour-related"),IF(Inputs!$GT93=$F$1,Inputs!DT93,$F93*N(AA93)),$F93*N(AA93)*avg_hrs)</f>
        <v>0</v>
      </c>
      <c r="DU93" s="232">
        <f>IF(OR($C93="Non-Labour",$C93="Labour-related"),IF(Inputs!$GT93=$F$1,Inputs!DU93,$F93*N(AB93)),$F93*N(AB93)*avg_hrs)</f>
        <v>0</v>
      </c>
      <c r="DV93" s="232">
        <f>IF(OR($C93="Non-Labour",$C93="Labour-related"),IF(Inputs!$GT93=$F$1,Inputs!DV93,$F93*N(AC93)),$F93*N(AC93)*avg_hrs)</f>
        <v>0</v>
      </c>
      <c r="DW93" s="232">
        <f>IF(OR($C93="Non-Labour",$C93="Labour-related"),IF(Inputs!$GT93=$F$1,Inputs!DW93,$F93*N(AD93)),$F93*N(AD93)*avg_hrs)</f>
        <v>0</v>
      </c>
      <c r="DX93" s="232">
        <f>IF(OR($C93="Non-Labour",$C93="Labour-related"),IF(Inputs!$GT93=$F$1,Inputs!DX93,$F93*N(AE93)),$F93*N(AE93)*avg_hrs)</f>
        <v>0</v>
      </c>
      <c r="DY93" s="232">
        <f>IF(OR($C93="Non-Labour",$C93="Labour-related"),IF(Inputs!$GT93=$F$1,Inputs!DY93,$F93*N(AF93)),$F93*N(AF93)*avg_hrs)</f>
        <v>0</v>
      </c>
      <c r="DZ93" s="232">
        <f>IF(OR($C93="Non-Labour",$C93="Labour-related"),IF(Inputs!$GT93=$F$1,Inputs!DZ93,$F93*N(AG93)),$F93*N(AG93)*avg_hrs)</f>
        <v>0</v>
      </c>
      <c r="EA93" s="232">
        <f>IF(OR($C93="Non-Labour",$C93="Labour-related"),IF(Inputs!$GT93=$F$1,Inputs!EA93,$F93*N(AH93)),$F93*N(AH93)*avg_hrs)</f>
        <v>0</v>
      </c>
      <c r="EB93" s="232">
        <f>IF(OR($C93="Non-Labour",$C93="Labour-related"),IF(Inputs!$GT93=$F$1,Inputs!EB93,$F93*N(AI93)),$F93*N(AI93)*avg_hrs)</f>
        <v>0</v>
      </c>
      <c r="EC93" s="232">
        <f>IF(OR($C93="Non-Labour",$C93="Labour-related"),IF(Inputs!$GT93=$F$1,Inputs!EC93,$F93*N(AJ93)),$F93*N(AJ93)*avg_hrs)</f>
        <v>0</v>
      </c>
      <c r="ED93" s="232">
        <f>IF(OR($C93="Non-Labour",$C93="Labour-related"),IF(Inputs!$GT93=$F$1,Inputs!ED93,$F93*N(AK93)),$F93*N(AK93)*avg_hrs)</f>
        <v>0</v>
      </c>
      <c r="EE93" s="232">
        <f>IF(OR($C93="Non-Labour",$C93="Labour-related"),IF(Inputs!$GT93=$F$1,Inputs!EE93,$F93*N(AL93)),$F93*N(AL93)*avg_hrs)</f>
        <v>0</v>
      </c>
      <c r="EF93" s="232">
        <f>IF(OR($C93="Non-Labour",$C93="Labour-related"),IF(Inputs!$GT93=$F$1,Inputs!EF93,$F93*N(AM93)),$F93*N(AM93)*avg_hrs)</f>
        <v>0</v>
      </c>
      <c r="EG93" s="232">
        <f>IF(OR($C93="Non-Labour",$C93="Labour-related"),IF(Inputs!$GT93=$F$1,Inputs!EG93,$F93*N(AN93)),$F93*N(AN93)*avg_hrs)</f>
        <v>0</v>
      </c>
      <c r="EH93" s="232">
        <f>IF(OR($C93="Non-Labour",$C93="Labour-related"),IF(Inputs!$GT93=$F$1,Inputs!EH93,$F93*N(AO93)),$F93*N(AO93)*avg_hrs)</f>
        <v>0</v>
      </c>
      <c r="EI93" s="232">
        <f>IF(OR($C93="Non-Labour",$C93="Labour-related"),IF(Inputs!$GT93=$F$1,Inputs!EI93,$F93*N(AP93)),$F93*N(AP93)*avg_hrs)</f>
        <v>0</v>
      </c>
      <c r="EJ93" s="232">
        <f>IF(OR($C93="Non-Labour",$C93="Labour-related"),IF(Inputs!$GT93=$F$1,Inputs!EJ93,$F93*N(AQ93)),$F93*N(AQ93)*avg_hrs)</f>
        <v>0</v>
      </c>
      <c r="EK93" s="232">
        <f>IF(OR($C93="Non-Labour",$C93="Labour-related"),IF(Inputs!$GT93=$F$1,Inputs!EK93,$F93*N(AR93)),$F93*N(AR93)*avg_hrs)</f>
        <v>0</v>
      </c>
      <c r="EL93" s="232">
        <f>IF(OR($C93="Non-Labour",$C93="Labour-related"),IF(Inputs!$GT93=$F$1,Inputs!EL93,$F93*N(AS93)),$F93*N(AS93)*avg_hrs)</f>
        <v>0</v>
      </c>
      <c r="EM93" s="232">
        <f>IF(OR($C93="Non-Labour",$C93="Labour-related"),IF(Inputs!$GT93=$F$1,Inputs!EM93,$F93*N(AT93)),$F93*N(AT93)*avg_hrs)</f>
        <v>0</v>
      </c>
      <c r="EN93" s="232">
        <f>IF(OR($C93="Non-Labour",$C93="Labour-related"),IF(Inputs!$GT93=$F$1,Inputs!EN93,$F93*N(AU93)),$F93*N(AU93)*avg_hrs)</f>
        <v>0</v>
      </c>
      <c r="EO93" s="232">
        <f>IF(OR($C93="Non-Labour",$C93="Labour-related"),IF(Inputs!$GT93=$F$1,Inputs!EO93,$F93*N(AV93)),$F93*N(AV93)*avg_hrs)</f>
        <v>0</v>
      </c>
      <c r="EP93" s="232">
        <f>IF(OR($C93="Non-Labour",$C93="Labour-related"),IF(Inputs!$GT93=$F$1,Inputs!EP93,$F93*N(AW93)),$F93*N(AW93)*avg_hrs)</f>
        <v>0</v>
      </c>
      <c r="EQ93" s="232">
        <f>IF(OR($C93="Non-Labour",$C93="Labour-related"),IF(Inputs!$GT93=$F$1,Inputs!EQ93,$F93*N(AX93)),$F93*N(AX93)*avg_hrs)</f>
        <v>0</v>
      </c>
      <c r="ER93" s="232">
        <f>IF(OR($C93="Non-Labour",$C93="Labour-related"),IF(Inputs!$GT93=$F$1,Inputs!ER93,$F93*N(AY93)),$F93*N(AY93)*avg_hrs)</f>
        <v>0</v>
      </c>
      <c r="ES93" s="232">
        <f>IF(OR($C93="Non-Labour",$C93="Labour-related"),IF(Inputs!$GT93=$F$1,Inputs!ES93,$F93*N(AZ93)),$F93*N(AZ93)*avg_hrs)</f>
        <v>0</v>
      </c>
      <c r="ET93" s="232">
        <f>IF(OR($C93="Non-Labour",$C93="Labour-related"),IF(Inputs!$GT93=$F$1,Inputs!ET93,$F93*N(BA93)),$F93*N(BA93)*avg_hrs)</f>
        <v>0</v>
      </c>
      <c r="EU93" s="232">
        <f>IF(OR($C93="Non-Labour",$C93="Labour-related"),IF(Inputs!$GT93=$F$1,Inputs!EU93,$F93*N(BB93)),$F93*N(BB93)*avg_hrs)</f>
        <v>0</v>
      </c>
      <c r="EV93" s="232">
        <f>IF(OR($C93="Non-Labour",$C93="Labour-related"),IF(Inputs!$GT93=$F$1,Inputs!EV93,$F93*N(BC93)),$F93*N(BC93)*avg_hrs)</f>
        <v>0</v>
      </c>
      <c r="EW93" s="232">
        <f>IF(OR($C93="Non-Labour",$C93="Labour-related"),IF(Inputs!$GT93=$F$1,Inputs!EW93,$F93*N(BD93)),$F93*N(BD93)*avg_hrs)</f>
        <v>0</v>
      </c>
      <c r="EX93" s="232">
        <f>IF(OR($C93="Non-Labour",$C93="Labour-related"),IF(Inputs!$GT93=$F$1,Inputs!EX93,$F93*N(BE93)),$F93*N(BE93)*avg_hrs)</f>
        <v>0</v>
      </c>
      <c r="EY93" s="232">
        <f>IF(OR($C93="Non-Labour",$C93="Labour-related"),IF(Inputs!$GT93=$F$1,Inputs!EY93,$F93*N(BF93)),$F93*N(BF93)*avg_hrs)</f>
        <v>0</v>
      </c>
      <c r="EZ93" s="232">
        <f>IF(OR($C93="Non-Labour",$C93="Labour-related"),IF(Inputs!$GT93=$F$1,Inputs!EZ93,$F93*N(BG93)),$F93*N(BG93)*avg_hrs)</f>
        <v>0</v>
      </c>
      <c r="FA93" s="232">
        <f>IF(OR($C93="Non-Labour",$C93="Labour-related"),IF(Inputs!$GT93=$F$1,Inputs!FA93,$F93*N(BH93)),$F93*N(BH93)*avg_hrs)</f>
        <v>0</v>
      </c>
      <c r="FB93" s="232">
        <f>IF(OR($C93="Non-Labour",$C93="Labour-related"),IF(Inputs!$GT93=$F$1,Inputs!FB93,$F93*N(BI93)),$F93*N(BI93)*avg_hrs)</f>
        <v>0</v>
      </c>
      <c r="FC93" s="232">
        <f>IF(OR($C93="Non-Labour",$C93="Labour-related"),IF(Inputs!$GT93=$F$1,Inputs!FC93,$F93*N(BJ93)),$F93*N(BJ93)*avg_hrs)</f>
        <v>0</v>
      </c>
      <c r="FD93" s="232">
        <f>IF(OR($C93="Non-Labour",$C93="Labour-related"),IF(Inputs!$GT93=$F$1,Inputs!FD93,$F93*N(BK93)),$F93*N(BK93)*avg_hrs)</f>
        <v>0</v>
      </c>
      <c r="FE93" s="232">
        <f>IF(OR($C93="Non-Labour",$C93="Labour-related"),IF(Inputs!$GT93=$F$1,Inputs!FE93,$F93*N(BL93)),$F93*N(BL93)*avg_hrs)</f>
        <v>0</v>
      </c>
      <c r="FF93" s="232">
        <f>IF(OR($C93="Non-Labour",$C93="Labour-related"),IF(Inputs!$GT93=$F$1,Inputs!FF93,$F93*N(BM93)),$F93*N(BM93)*avg_hrs)</f>
        <v>0</v>
      </c>
      <c r="FG93" s="232">
        <f>IF(OR($C93="Non-Labour",$C93="Labour-related"),IF(Inputs!$GT93=$F$1,Inputs!FG93,$F93*N(BN93)),$F93*N(BN93)*avg_hrs)</f>
        <v>0</v>
      </c>
      <c r="FH93" s="232">
        <f>IF(OR($C93="Non-Labour",$C93="Labour-related"),IF(Inputs!$GT93=$F$1,Inputs!FH93,$F93*N(BO93)),$F93*N(BO93)*avg_hrs)</f>
        <v>0</v>
      </c>
      <c r="FI93" s="232">
        <f>IF(OR($C93="Non-Labour",$C93="Labour-related"),IF(Inputs!$GT93=$F$1,Inputs!FI93,$F93*N(BP93)),$F93*N(BP93)*avg_hrs)</f>
        <v>0</v>
      </c>
      <c r="FJ93" s="232">
        <f>IF(OR($C93="Non-Labour",$C93="Labour-related"),IF(Inputs!$GT93=$F$1,Inputs!FJ93,$F93*N(BQ93)),$F93*N(BQ93)*avg_hrs)</f>
        <v>0</v>
      </c>
      <c r="FK93" s="232">
        <f>IF(OR($C93="Non-Labour",$C93="Labour-related"),IF(Inputs!$GT93=$F$1,Inputs!FK93,$F93*N(BR93)),$F93*N(BR93)*avg_hrs)</f>
        <v>0</v>
      </c>
      <c r="FL93" s="232">
        <f>IF(OR($C93="Non-Labour",$C93="Labour-related"),IF(Inputs!$GT93=$F$1,Inputs!FL93,$F93*N(BS93)),$F93*N(BS93)*avg_hrs)</f>
        <v>0</v>
      </c>
      <c r="FM93" s="232">
        <f>IF(OR($C93="Non-Labour",$C93="Labour-related"),IF(Inputs!$GT93=$F$1,Inputs!FM93,$F93*N(BT93)),$F93*N(BT93)*avg_hrs)</f>
        <v>0</v>
      </c>
      <c r="FN93" s="232">
        <f>IF(OR($C93="Non-Labour",$C93="Labour-related"),IF(Inputs!$GT93=$F$1,Inputs!FN93,$F93*N(BU93)),$F93*N(BU93)*avg_hrs)</f>
        <v>0</v>
      </c>
      <c r="FO93" s="232">
        <f>IF(OR($C93="Non-Labour",$C93="Labour-related"),IF(Inputs!$GT93=$F$1,Inputs!FO93,$F93*N(BV93)),$F93*N(BV93)*avg_hrs)</f>
        <v>0</v>
      </c>
      <c r="FP93" s="232">
        <f>IF(OR($C93="Non-Labour",$C93="Labour-related"),IF(Inputs!$GT93=$F$1,Inputs!FP93,$F93*N(BW93)),$F93*N(BW93)*avg_hrs)</f>
        <v>0</v>
      </c>
      <c r="FQ93" s="232">
        <f>IF(OR($C93="Non-Labour",$C93="Labour-related"),IF(Inputs!$GT93=$F$1,Inputs!FQ93,$F93*N(BX93)),$F93*N(BX93)*avg_hrs)</f>
        <v>0</v>
      </c>
      <c r="FR93" s="232">
        <f>IF(OR($C93="Non-Labour",$C93="Labour-related"),IF(Inputs!$GT93=$F$1,Inputs!FR93,$F93*N(BY93)),$F93*N(BY93)*avg_hrs)</f>
        <v>0</v>
      </c>
      <c r="FS93" s="232">
        <f>IF(OR($C93="Non-Labour",$C93="Labour-related"),IF(Inputs!$GT93=$F$1,Inputs!FS93,$F93*N(BZ93)),$F93*N(BZ93)*avg_hrs)</f>
        <v>0</v>
      </c>
      <c r="FT93" s="232">
        <f>IF(OR($C93="Non-Labour",$C93="Labour-related"),IF(Inputs!$GT93=$F$1,Inputs!FT93,$F93*N(CA93)),$F93*N(CA93)*avg_hrs)</f>
        <v>0</v>
      </c>
      <c r="FU93" s="232">
        <f>IF(OR($C93="Non-Labour",$C93="Labour-related"),IF(Inputs!$GT93=$F$1,Inputs!FU93,$F93*N(CB93)),$F93*N(CB93)*avg_hrs)</f>
        <v>0</v>
      </c>
      <c r="FV93" s="232">
        <f>IF(OR($C93="Non-Labour",$C93="Labour-related"),IF(Inputs!$GT93=$F$1,Inputs!FV93,$F93*N(CC93)),$F93*N(CC93)*avg_hrs)</f>
        <v>0</v>
      </c>
      <c r="FW93" s="232">
        <f>IF(OR($C93="Non-Labour",$C93="Labour-related"),IF(Inputs!$GT93=$F$1,Inputs!FW93,$F93*N(CD93)),$F93*N(CD93)*avg_hrs)</f>
        <v>0</v>
      </c>
      <c r="FX93" s="232">
        <f>IF(OR($C93="Non-Labour",$C93="Labour-related"),IF(Inputs!$GT93=$F$1,Inputs!FX93,$F93*N(CE93)),$F93*N(CE93)*avg_hrs)</f>
        <v>0</v>
      </c>
      <c r="FY93" s="232">
        <f>IF(OR($C93="Non-Labour",$C93="Labour-related"),IF(Inputs!$GT93=$F$1,Inputs!FY93,$F93*N(CF93)),$F93*N(CF93)*avg_hrs)</f>
        <v>0</v>
      </c>
      <c r="FZ93" s="232">
        <f>IF(OR($C93="Non-Labour",$C93="Labour-related"),IF(Inputs!$GT93=$F$1,Inputs!FZ93,$F93*N(CG93)),$F93*N(CG93)*avg_hrs)</f>
        <v>0</v>
      </c>
      <c r="GA93" s="232">
        <f>IF(OR($C93="Non-Labour",$C93="Labour-related"),IF(Inputs!$GT93=$F$1,Inputs!GA93,$F93*N(CH93)),$F93*N(CH93)*avg_hrs)</f>
        <v>0</v>
      </c>
      <c r="GB93" s="232">
        <f>IF(OR($C93="Non-Labour",$C93="Labour-related"),IF(Inputs!$GT93=$F$1,Inputs!GB93,$F93*N(CI93)),$F93*N(CI93)*avg_hrs)</f>
        <v>0</v>
      </c>
      <c r="GC93" s="232">
        <f>IF(OR($C93="Non-Labour",$C93="Labour-related"),IF(Inputs!$GT93=$F$1,Inputs!GC93,$F93*N(CJ93)),$F93*N(CJ93)*avg_hrs)</f>
        <v>0</v>
      </c>
      <c r="GD93" s="232">
        <f>IF(OR($C93="Non-Labour",$C93="Labour-related"),IF(Inputs!$GT93=$F$1,Inputs!GD93,$F93*N(CK93)),$F93*N(CK93)*avg_hrs)</f>
        <v>0</v>
      </c>
      <c r="GE93" s="232">
        <f>IF(OR($C93="Non-Labour",$C93="Labour-related"),IF(Inputs!$GT93=$F$1,Inputs!GE93,$F93*N(CL93)),$F93*N(CL93)*avg_hrs)</f>
        <v>0</v>
      </c>
      <c r="GF93" s="232">
        <f>IF(OR($C93="Non-Labour",$C93="Labour-related"),IF(Inputs!$GT93=$F$1,Inputs!GF93,$F93*N(CM93)),$F93*N(CM93)*avg_hrs)</f>
        <v>0</v>
      </c>
      <c r="GG93" s="232">
        <f>IF(OR($C93="Non-Labour",$C93="Labour-related"),IF(Inputs!$GT93=$F$1,Inputs!GG93,$F93*N(CN93)),$F93*N(CN93)*avg_hrs)</f>
        <v>0</v>
      </c>
      <c r="GH93" s="232">
        <f>IF(OR($C93="Non-Labour",$C93="Labour-related"),IF(Inputs!$GT93=$F$1,Inputs!GH93,$F93*N(CO93)),$F93*N(CO93)*avg_hrs)</f>
        <v>0</v>
      </c>
      <c r="GI93" s="232">
        <f>IF(OR($C93="Non-Labour",$C93="Labour-related"),IF(Inputs!$GT93=$F$1,Inputs!GI93,$F93*N(CP93)),$F93*N(CP93)*avg_hrs)</f>
        <v>0</v>
      </c>
      <c r="GJ93" s="232">
        <f>IF(OR($C93="Non-Labour",$C93="Labour-related"),IF(Inputs!$GT93=$F$1,Inputs!GJ93,$F93*N(CQ93)),$F93*N(CQ93)*avg_hrs)</f>
        <v>0</v>
      </c>
      <c r="GK93" s="232">
        <f>IF(OR($C93="Non-Labour",$C93="Labour-related"),IF(Inputs!$GT93=$F$1,Inputs!GK93,$F93*N(CR93)),$F93*N(CR93)*avg_hrs)</f>
        <v>0</v>
      </c>
      <c r="GL93" s="232">
        <f>IF(OR($C93="Non-Labour",$C93="Labour-related"),IF(Inputs!$GT93=$F$1,Inputs!GL93,$F93*N(CS93)),$F93*N(CS93)*avg_hrs)</f>
        <v>0</v>
      </c>
      <c r="GM93" s="232">
        <f>IF(OR($C93="Non-Labour",$C93="Labour-related"),IF(Inputs!$GT93=$F$1,Inputs!GM93,$F93*N(CT93)),$F93*N(CT93)*avg_hrs)</f>
        <v>0</v>
      </c>
      <c r="GN93" s="232">
        <f>IF(OR($C93="Non-Labour",$C93="Labour-related"),IF(Inputs!$GT93=$F$1,Inputs!GN93,$F93*N(CU93)),$F93*N(CU93)*avg_hrs)</f>
        <v>0</v>
      </c>
      <c r="GO93" s="232">
        <f>IF(OR($C93="Non-Labour",$C93="Labour-related"),IF(Inputs!$GT93=$F$1,Inputs!GO93,$F93*N(CV93)),$F93*N(CV93)*avg_hrs)</f>
        <v>0</v>
      </c>
      <c r="GP93" s="232">
        <f>IF(OR($C93="Non-Labour",$C93="Labour-related"),IF(Inputs!$GT93=$F$1,Inputs!GP93,$F93*N(CW93)),$F93*N(CW93)*avg_hrs)</f>
        <v>0</v>
      </c>
      <c r="GQ93" s="232">
        <f>IF(OR($C93="Non-Labour",$C93="Labour-related"),IF(Inputs!$GT93=$F$1,Inputs!GQ93,$F93*N(CX93)),$F93*N(CX93)*avg_hrs)</f>
        <v>0</v>
      </c>
      <c r="GR93" s="232">
        <f>IF(OR($C93="Non-Labour",$C93="Labour-related"),IF(Inputs!$GT93=$F$1,Inputs!GR93,$F93*N(CY93)),$F93*N(CY93)*avg_hrs)</f>
        <v>0</v>
      </c>
      <c r="GT93" s="120" t="s">
        <v>207</v>
      </c>
      <c r="GU93" s="272"/>
      <c r="GV93" s="272"/>
      <c r="GW93" s="272"/>
      <c r="GX93" s="232">
        <f t="shared" si="12"/>
        <v>0</v>
      </c>
      <c r="GY93" s="232">
        <f t="shared" si="12"/>
        <v>0</v>
      </c>
      <c r="GZ93" s="232">
        <f t="shared" si="12"/>
        <v>0</v>
      </c>
      <c r="HA93" s="232">
        <f t="shared" si="11"/>
        <v>0</v>
      </c>
      <c r="HB93" s="232">
        <f t="shared" si="13"/>
        <v>0</v>
      </c>
      <c r="HC93" s="232">
        <f t="shared" si="13"/>
        <v>0</v>
      </c>
      <c r="HD93" s="232">
        <f t="shared" si="13"/>
        <v>0</v>
      </c>
      <c r="HE93" s="232">
        <f t="shared" si="13"/>
        <v>0</v>
      </c>
      <c r="HF93" s="232">
        <f t="shared" si="14"/>
        <v>0</v>
      </c>
    </row>
    <row r="94" spans="1:214" x14ac:dyDescent="0.2">
      <c r="A94" s="120">
        <f>Inputs!A94</f>
        <v>0</v>
      </c>
      <c r="B94" s="120">
        <f>Inputs!B94</f>
        <v>0</v>
      </c>
      <c r="C94" s="120">
        <f>Inputs!C94</f>
        <v>0</v>
      </c>
      <c r="D94" s="120">
        <f>Inputs!D94</f>
        <v>0</v>
      </c>
      <c r="E94" s="120">
        <f>Inputs!E94</f>
        <v>0</v>
      </c>
      <c r="F94" s="259">
        <f>IF(Inputs!$GT94=$F$1,Inputs!F94,
CHOOSE(MATCH(Inputs!$GT94,'Key assumptions'!$E$117:$E$119,0),'Key assumptions'!$H$117,'Key assumptions'!$H$118,'Key assumptions'!$H$119)*Inputs!F94)</f>
        <v>0</v>
      </c>
      <c r="G94" s="259">
        <f>IF(Inputs!$GT94=$F$1,Inputs!G94,
CHOOSE(MATCH(Inputs!$GT94,'Key assumptions'!$E$117:$E$119,0),'Key assumptions'!$H$117,'Key assumptions'!$H$118,'Key assumptions'!$H$119)*Inputs!G94)</f>
        <v>0</v>
      </c>
      <c r="H94" s="231">
        <f>Inputs!H94</f>
        <v>0</v>
      </c>
      <c r="I94" s="231">
        <f>Inputs!I94</f>
        <v>0</v>
      </c>
      <c r="J94" s="231">
        <f>Inputs!J94</f>
        <v>0</v>
      </c>
      <c r="K94" s="231">
        <f>Inputs!K94</f>
        <v>0</v>
      </c>
      <c r="L94" s="231">
        <f>Inputs!L94</f>
        <v>0</v>
      </c>
      <c r="M94" s="231">
        <f>Inputs!M94</f>
        <v>0</v>
      </c>
      <c r="N94" s="231">
        <f>Inputs!N94</f>
        <v>0</v>
      </c>
      <c r="O94" s="231">
        <f>Inputs!O94</f>
        <v>0</v>
      </c>
      <c r="P94" s="231">
        <f>Inputs!P94</f>
        <v>0</v>
      </c>
      <c r="Q94" s="231">
        <f>Inputs!Q94</f>
        <v>0</v>
      </c>
      <c r="R94" s="231">
        <f>Inputs!R94</f>
        <v>0</v>
      </c>
      <c r="S94" s="231">
        <f>Inputs!S94</f>
        <v>0</v>
      </c>
      <c r="T94" s="231">
        <f>Inputs!T94</f>
        <v>0</v>
      </c>
      <c r="U94" s="231">
        <f>Inputs!U94</f>
        <v>0</v>
      </c>
      <c r="V94" s="231">
        <f>Inputs!V94</f>
        <v>0</v>
      </c>
      <c r="W94" s="231">
        <f>Inputs!W94</f>
        <v>0</v>
      </c>
      <c r="X94" s="231">
        <f>Inputs!X94</f>
        <v>0</v>
      </c>
      <c r="Y94" s="231">
        <f>Inputs!Y94</f>
        <v>0</v>
      </c>
      <c r="Z94" s="231">
        <f>Inputs!Z94</f>
        <v>0</v>
      </c>
      <c r="AA94" s="231">
        <f>Inputs!AA94</f>
        <v>0</v>
      </c>
      <c r="AB94" s="231">
        <f>Inputs!AB94</f>
        <v>0</v>
      </c>
      <c r="AC94" s="231">
        <f>Inputs!AC94</f>
        <v>0</v>
      </c>
      <c r="AD94" s="231">
        <f>Inputs!AD94</f>
        <v>0</v>
      </c>
      <c r="AE94" s="231">
        <f>Inputs!AE94</f>
        <v>0</v>
      </c>
      <c r="AF94" s="231">
        <f>Inputs!AF94</f>
        <v>0</v>
      </c>
      <c r="AG94" s="231">
        <f>Inputs!AG94</f>
        <v>0</v>
      </c>
      <c r="AH94" s="231">
        <f>Inputs!AH94</f>
        <v>0</v>
      </c>
      <c r="AI94" s="231">
        <f>Inputs!AI94</f>
        <v>0</v>
      </c>
      <c r="AJ94" s="231">
        <f>Inputs!AJ94</f>
        <v>0</v>
      </c>
      <c r="AK94" s="231">
        <f>Inputs!AK94</f>
        <v>0</v>
      </c>
      <c r="AL94" s="231">
        <f>Inputs!AL94</f>
        <v>0</v>
      </c>
      <c r="AM94" s="231">
        <f>Inputs!AM94</f>
        <v>0</v>
      </c>
      <c r="AN94" s="231">
        <f>Inputs!AN94</f>
        <v>0</v>
      </c>
      <c r="AO94" s="231">
        <f>Inputs!AO94</f>
        <v>0</v>
      </c>
      <c r="AP94" s="231">
        <f>Inputs!AP94</f>
        <v>0</v>
      </c>
      <c r="AQ94" s="231">
        <f>Inputs!AQ94</f>
        <v>0</v>
      </c>
      <c r="AR94" s="231">
        <f>Inputs!AR94</f>
        <v>0</v>
      </c>
      <c r="AS94" s="231">
        <f>Inputs!AS94</f>
        <v>0</v>
      </c>
      <c r="AT94" s="231">
        <f>Inputs!AT94</f>
        <v>0</v>
      </c>
      <c r="AU94" s="231">
        <f>Inputs!AU94</f>
        <v>0</v>
      </c>
      <c r="AV94" s="231">
        <f>Inputs!AV94</f>
        <v>0</v>
      </c>
      <c r="AW94" s="231">
        <f>Inputs!AW94</f>
        <v>0</v>
      </c>
      <c r="AX94" s="231">
        <f>Inputs!AX94</f>
        <v>0</v>
      </c>
      <c r="AY94" s="231">
        <f>Inputs!AY94</f>
        <v>0</v>
      </c>
      <c r="AZ94" s="231">
        <f>Inputs!AZ94</f>
        <v>0</v>
      </c>
      <c r="BA94" s="231">
        <f>Inputs!BA94</f>
        <v>0</v>
      </c>
      <c r="BB94" s="231">
        <f>Inputs!BB94</f>
        <v>0</v>
      </c>
      <c r="BC94" s="231">
        <f>Inputs!BC94</f>
        <v>0</v>
      </c>
      <c r="BD94" s="231">
        <f>Inputs!BD94</f>
        <v>0</v>
      </c>
      <c r="BE94" s="231">
        <f>Inputs!BE94</f>
        <v>0</v>
      </c>
      <c r="BF94" s="231">
        <f>Inputs!BF94</f>
        <v>0</v>
      </c>
      <c r="BG94" s="231">
        <f>Inputs!BG94</f>
        <v>0</v>
      </c>
      <c r="BH94" s="231">
        <f>Inputs!BH94</f>
        <v>0</v>
      </c>
      <c r="BI94" s="231">
        <f>Inputs!BI94</f>
        <v>0</v>
      </c>
      <c r="BJ94" s="231">
        <f>Inputs!BJ94</f>
        <v>0</v>
      </c>
      <c r="BK94" s="231">
        <f>Inputs!BK94</f>
        <v>0</v>
      </c>
      <c r="BL94" s="231">
        <f>Inputs!BL94</f>
        <v>0</v>
      </c>
      <c r="BM94" s="231">
        <f>Inputs!BM94</f>
        <v>0</v>
      </c>
      <c r="BN94" s="231">
        <f>Inputs!BN94</f>
        <v>0</v>
      </c>
      <c r="BO94" s="231">
        <f>Inputs!BO94</f>
        <v>0</v>
      </c>
      <c r="BP94" s="231">
        <f>Inputs!BP94</f>
        <v>0</v>
      </c>
      <c r="BQ94" s="231">
        <f>Inputs!BQ94</f>
        <v>0</v>
      </c>
      <c r="BR94" s="231">
        <f>Inputs!BR94</f>
        <v>0</v>
      </c>
      <c r="BS94" s="231">
        <f>Inputs!BS94</f>
        <v>0</v>
      </c>
      <c r="BT94" s="231">
        <f>Inputs!BT94</f>
        <v>0</v>
      </c>
      <c r="BU94" s="231">
        <f>Inputs!BU94</f>
        <v>0</v>
      </c>
      <c r="BV94" s="231">
        <f>Inputs!BV94</f>
        <v>0</v>
      </c>
      <c r="BW94" s="231">
        <f>Inputs!BW94</f>
        <v>0</v>
      </c>
      <c r="BX94" s="231">
        <f>Inputs!BX94</f>
        <v>0</v>
      </c>
      <c r="BY94" s="231">
        <f>Inputs!BY94</f>
        <v>0</v>
      </c>
      <c r="BZ94" s="231">
        <f>Inputs!BZ94</f>
        <v>0</v>
      </c>
      <c r="CA94" s="231">
        <f>Inputs!CA94</f>
        <v>0</v>
      </c>
      <c r="CB94" s="231">
        <f>Inputs!CB94</f>
        <v>0</v>
      </c>
      <c r="CC94" s="231">
        <f>Inputs!CC94</f>
        <v>0</v>
      </c>
      <c r="CD94" s="231">
        <f>Inputs!CD94</f>
        <v>0</v>
      </c>
      <c r="CE94" s="231">
        <f>Inputs!CE94</f>
        <v>0</v>
      </c>
      <c r="CF94" s="231">
        <f>Inputs!CF94</f>
        <v>0</v>
      </c>
      <c r="CG94" s="231">
        <f>Inputs!CG94</f>
        <v>0</v>
      </c>
      <c r="CH94" s="231">
        <f>Inputs!CH94</f>
        <v>0</v>
      </c>
      <c r="CI94" s="231">
        <f>Inputs!CI94</f>
        <v>0</v>
      </c>
      <c r="CJ94" s="231">
        <f>Inputs!CJ94</f>
        <v>0</v>
      </c>
      <c r="CK94" s="231">
        <f>Inputs!CK94</f>
        <v>0</v>
      </c>
      <c r="CL94" s="231">
        <f>Inputs!CL94</f>
        <v>0</v>
      </c>
      <c r="CM94" s="231">
        <f>Inputs!CM94</f>
        <v>0</v>
      </c>
      <c r="CN94" s="231">
        <f>Inputs!CN94</f>
        <v>0</v>
      </c>
      <c r="CO94" s="231">
        <f>Inputs!CO94</f>
        <v>0</v>
      </c>
      <c r="CP94" s="231">
        <f>Inputs!CP94</f>
        <v>0</v>
      </c>
      <c r="CQ94" s="231">
        <f>Inputs!CQ94</f>
        <v>0</v>
      </c>
      <c r="CR94" s="231">
        <f>Inputs!CR94</f>
        <v>0</v>
      </c>
      <c r="CS94" s="231">
        <f>Inputs!CS94</f>
        <v>0</v>
      </c>
      <c r="CT94" s="231">
        <f>Inputs!CT94</f>
        <v>0</v>
      </c>
      <c r="CU94" s="231">
        <f>Inputs!CU94</f>
        <v>0</v>
      </c>
      <c r="CV94" s="231">
        <f>Inputs!CV94</f>
        <v>0</v>
      </c>
      <c r="CW94" s="231">
        <f>Inputs!CW94</f>
        <v>0</v>
      </c>
      <c r="CX94" s="231">
        <f>Inputs!CX94</f>
        <v>0</v>
      </c>
      <c r="CY94" s="231">
        <f>Inputs!CY94</f>
        <v>0</v>
      </c>
      <c r="DA94" s="232">
        <f>IF(OR($C94="Non-Labour",$C94="Labour-related"),IF(Inputs!$GT94=$F$1,Inputs!DA94,$F94*N(H94)),$F94*N(H94)*avg_hrs)</f>
        <v>0</v>
      </c>
      <c r="DB94" s="232">
        <f>IF(OR($C94="Non-Labour",$C94="Labour-related"),IF(Inputs!$GT94=$F$1,Inputs!DB94,$F94*N(I94)),$F94*N(I94)*avg_hrs)</f>
        <v>0</v>
      </c>
      <c r="DC94" s="232">
        <f>IF(OR($C94="Non-Labour",$C94="Labour-related"),IF(Inputs!$GT94=$F$1,Inputs!DC94,$F94*N(J94)),$F94*N(J94)*avg_hrs)</f>
        <v>0</v>
      </c>
      <c r="DD94" s="232">
        <f>IF(OR($C94="Non-Labour",$C94="Labour-related"),IF(Inputs!$GT94=$F$1,Inputs!DD94,$F94*N(K94)),$F94*N(K94)*avg_hrs)</f>
        <v>0</v>
      </c>
      <c r="DE94" s="232">
        <f>IF(OR($C94="Non-Labour",$C94="Labour-related"),IF(Inputs!$GT94=$F$1,Inputs!DE94,$F94*N(L94)),$F94*N(L94)*avg_hrs)</f>
        <v>0</v>
      </c>
      <c r="DF94" s="232">
        <f>IF(OR($C94="Non-Labour",$C94="Labour-related"),IF(Inputs!$GT94=$F$1,Inputs!DF94,$F94*N(M94)),$F94*N(M94)*avg_hrs)</f>
        <v>0</v>
      </c>
      <c r="DG94" s="232">
        <f>IF(OR($C94="Non-Labour",$C94="Labour-related"),IF(Inputs!$GT94=$F$1,Inputs!DG94,$F94*N(N94)),$F94*N(N94)*avg_hrs)</f>
        <v>0</v>
      </c>
      <c r="DH94" s="232">
        <f>IF(OR($C94="Non-Labour",$C94="Labour-related"),IF(Inputs!$GT94=$F$1,Inputs!DH94,$F94*N(O94)),$F94*N(O94)*avg_hrs)</f>
        <v>0</v>
      </c>
      <c r="DI94" s="232">
        <f>IF(OR($C94="Non-Labour",$C94="Labour-related"),IF(Inputs!$GT94=$F$1,Inputs!DI94,$F94*N(P94)),$F94*N(P94)*avg_hrs)</f>
        <v>0</v>
      </c>
      <c r="DJ94" s="232">
        <f>IF(OR($C94="Non-Labour",$C94="Labour-related"),IF(Inputs!$GT94=$F$1,Inputs!DJ94,$F94*N(Q94)),$F94*N(Q94)*avg_hrs)</f>
        <v>0</v>
      </c>
      <c r="DK94" s="232">
        <f>IF(OR($C94="Non-Labour",$C94="Labour-related"),IF(Inputs!$GT94=$F$1,Inputs!DK94,$F94*N(R94)),$F94*N(R94)*avg_hrs)</f>
        <v>0</v>
      </c>
      <c r="DL94" s="232">
        <f>IF(OR($C94="Non-Labour",$C94="Labour-related"),IF(Inputs!$GT94=$F$1,Inputs!DL94,$F94*N(S94)),$F94*N(S94)*avg_hrs)</f>
        <v>0</v>
      </c>
      <c r="DM94" s="232">
        <f>IF(OR($C94="Non-Labour",$C94="Labour-related"),IF(Inputs!$GT94=$F$1,Inputs!DM94,$F94*N(T94)),$F94*N(T94)*avg_hrs)</f>
        <v>0</v>
      </c>
      <c r="DN94" s="232">
        <f>IF(OR($C94="Non-Labour",$C94="Labour-related"),IF(Inputs!$GT94=$F$1,Inputs!DN94,$F94*N(U94)),$F94*N(U94)*avg_hrs)</f>
        <v>0</v>
      </c>
      <c r="DO94" s="232">
        <f>IF(OR($C94="Non-Labour",$C94="Labour-related"),IF(Inputs!$GT94=$F$1,Inputs!DO94,$F94*N(V94)),$F94*N(V94)*avg_hrs)</f>
        <v>0</v>
      </c>
      <c r="DP94" s="232">
        <f>IF(OR($C94="Non-Labour",$C94="Labour-related"),IF(Inputs!$GT94=$F$1,Inputs!DP94,$F94*N(W94)),$F94*N(W94)*avg_hrs)</f>
        <v>0</v>
      </c>
      <c r="DQ94" s="232">
        <f>IF(OR($C94="Non-Labour",$C94="Labour-related"),IF(Inputs!$GT94=$F$1,Inputs!DQ94,$F94*N(X94)),$F94*N(X94)*avg_hrs)</f>
        <v>0</v>
      </c>
      <c r="DR94" s="232">
        <f>IF(OR($C94="Non-Labour",$C94="Labour-related"),IF(Inputs!$GT94=$F$1,Inputs!DR94,$F94*N(Y94)),$F94*N(Y94)*avg_hrs)</f>
        <v>0</v>
      </c>
      <c r="DS94" s="232">
        <f>IF(OR($C94="Non-Labour",$C94="Labour-related"),IF(Inputs!$GT94=$F$1,Inputs!DS94,$F94*N(Z94)),$F94*N(Z94)*avg_hrs)</f>
        <v>0</v>
      </c>
      <c r="DT94" s="232">
        <f>IF(OR($C94="Non-Labour",$C94="Labour-related"),IF(Inputs!$GT94=$F$1,Inputs!DT94,$F94*N(AA94)),$F94*N(AA94)*avg_hrs)</f>
        <v>0</v>
      </c>
      <c r="DU94" s="232">
        <f>IF(OR($C94="Non-Labour",$C94="Labour-related"),IF(Inputs!$GT94=$F$1,Inputs!DU94,$F94*N(AB94)),$F94*N(AB94)*avg_hrs)</f>
        <v>0</v>
      </c>
      <c r="DV94" s="232">
        <f>IF(OR($C94="Non-Labour",$C94="Labour-related"),IF(Inputs!$GT94=$F$1,Inputs!DV94,$F94*N(AC94)),$F94*N(AC94)*avg_hrs)</f>
        <v>0</v>
      </c>
      <c r="DW94" s="232">
        <f>IF(OR($C94="Non-Labour",$C94="Labour-related"),IF(Inputs!$GT94=$F$1,Inputs!DW94,$F94*N(AD94)),$F94*N(AD94)*avg_hrs)</f>
        <v>0</v>
      </c>
      <c r="DX94" s="232">
        <f>IF(OR($C94="Non-Labour",$C94="Labour-related"),IF(Inputs!$GT94=$F$1,Inputs!DX94,$F94*N(AE94)),$F94*N(AE94)*avg_hrs)</f>
        <v>0</v>
      </c>
      <c r="DY94" s="232">
        <f>IF(OR($C94="Non-Labour",$C94="Labour-related"),IF(Inputs!$GT94=$F$1,Inputs!DY94,$F94*N(AF94)),$F94*N(AF94)*avg_hrs)</f>
        <v>0</v>
      </c>
      <c r="DZ94" s="232">
        <f>IF(OR($C94="Non-Labour",$C94="Labour-related"),IF(Inputs!$GT94=$F$1,Inputs!DZ94,$F94*N(AG94)),$F94*N(AG94)*avg_hrs)</f>
        <v>0</v>
      </c>
      <c r="EA94" s="232">
        <f>IF(OR($C94="Non-Labour",$C94="Labour-related"),IF(Inputs!$GT94=$F$1,Inputs!EA94,$F94*N(AH94)),$F94*N(AH94)*avg_hrs)</f>
        <v>0</v>
      </c>
      <c r="EB94" s="232">
        <f>IF(OR($C94="Non-Labour",$C94="Labour-related"),IF(Inputs!$GT94=$F$1,Inputs!EB94,$F94*N(AI94)),$F94*N(AI94)*avg_hrs)</f>
        <v>0</v>
      </c>
      <c r="EC94" s="232">
        <f>IF(OR($C94="Non-Labour",$C94="Labour-related"),IF(Inputs!$GT94=$F$1,Inputs!EC94,$F94*N(AJ94)),$F94*N(AJ94)*avg_hrs)</f>
        <v>0</v>
      </c>
      <c r="ED94" s="232">
        <f>IF(OR($C94="Non-Labour",$C94="Labour-related"),IF(Inputs!$GT94=$F$1,Inputs!ED94,$F94*N(AK94)),$F94*N(AK94)*avg_hrs)</f>
        <v>0</v>
      </c>
      <c r="EE94" s="232">
        <f>IF(OR($C94="Non-Labour",$C94="Labour-related"),IF(Inputs!$GT94=$F$1,Inputs!EE94,$F94*N(AL94)),$F94*N(AL94)*avg_hrs)</f>
        <v>0</v>
      </c>
      <c r="EF94" s="232">
        <f>IF(OR($C94="Non-Labour",$C94="Labour-related"),IF(Inputs!$GT94=$F$1,Inputs!EF94,$F94*N(AM94)),$F94*N(AM94)*avg_hrs)</f>
        <v>0</v>
      </c>
      <c r="EG94" s="232">
        <f>IF(OR($C94="Non-Labour",$C94="Labour-related"),IF(Inputs!$GT94=$F$1,Inputs!EG94,$F94*N(AN94)),$F94*N(AN94)*avg_hrs)</f>
        <v>0</v>
      </c>
      <c r="EH94" s="232">
        <f>IF(OR($C94="Non-Labour",$C94="Labour-related"),IF(Inputs!$GT94=$F$1,Inputs!EH94,$F94*N(AO94)),$F94*N(AO94)*avg_hrs)</f>
        <v>0</v>
      </c>
      <c r="EI94" s="232">
        <f>IF(OR($C94="Non-Labour",$C94="Labour-related"),IF(Inputs!$GT94=$F$1,Inputs!EI94,$F94*N(AP94)),$F94*N(AP94)*avg_hrs)</f>
        <v>0</v>
      </c>
      <c r="EJ94" s="232">
        <f>IF(OR($C94="Non-Labour",$C94="Labour-related"),IF(Inputs!$GT94=$F$1,Inputs!EJ94,$F94*N(AQ94)),$F94*N(AQ94)*avg_hrs)</f>
        <v>0</v>
      </c>
      <c r="EK94" s="232">
        <f>IF(OR($C94="Non-Labour",$C94="Labour-related"),IF(Inputs!$GT94=$F$1,Inputs!EK94,$F94*N(AR94)),$F94*N(AR94)*avg_hrs)</f>
        <v>0</v>
      </c>
      <c r="EL94" s="232">
        <f>IF(OR($C94="Non-Labour",$C94="Labour-related"),IF(Inputs!$GT94=$F$1,Inputs!EL94,$F94*N(AS94)),$F94*N(AS94)*avg_hrs)</f>
        <v>0</v>
      </c>
      <c r="EM94" s="232">
        <f>IF(OR($C94="Non-Labour",$C94="Labour-related"),IF(Inputs!$GT94=$F$1,Inputs!EM94,$F94*N(AT94)),$F94*N(AT94)*avg_hrs)</f>
        <v>0</v>
      </c>
      <c r="EN94" s="232">
        <f>IF(OR($C94="Non-Labour",$C94="Labour-related"),IF(Inputs!$GT94=$F$1,Inputs!EN94,$F94*N(AU94)),$F94*N(AU94)*avg_hrs)</f>
        <v>0</v>
      </c>
      <c r="EO94" s="232">
        <f>IF(OR($C94="Non-Labour",$C94="Labour-related"),IF(Inputs!$GT94=$F$1,Inputs!EO94,$F94*N(AV94)),$F94*N(AV94)*avg_hrs)</f>
        <v>0</v>
      </c>
      <c r="EP94" s="232">
        <f>IF(OR($C94="Non-Labour",$C94="Labour-related"),IF(Inputs!$GT94=$F$1,Inputs!EP94,$F94*N(AW94)),$F94*N(AW94)*avg_hrs)</f>
        <v>0</v>
      </c>
      <c r="EQ94" s="232">
        <f>IF(OR($C94="Non-Labour",$C94="Labour-related"),IF(Inputs!$GT94=$F$1,Inputs!EQ94,$F94*N(AX94)),$F94*N(AX94)*avg_hrs)</f>
        <v>0</v>
      </c>
      <c r="ER94" s="232">
        <f>IF(OR($C94="Non-Labour",$C94="Labour-related"),IF(Inputs!$GT94=$F$1,Inputs!ER94,$F94*N(AY94)),$F94*N(AY94)*avg_hrs)</f>
        <v>0</v>
      </c>
      <c r="ES94" s="232">
        <f>IF(OR($C94="Non-Labour",$C94="Labour-related"),IF(Inputs!$GT94=$F$1,Inputs!ES94,$F94*N(AZ94)),$F94*N(AZ94)*avg_hrs)</f>
        <v>0</v>
      </c>
      <c r="ET94" s="232">
        <f>IF(OR($C94="Non-Labour",$C94="Labour-related"),IF(Inputs!$GT94=$F$1,Inputs!ET94,$F94*N(BA94)),$F94*N(BA94)*avg_hrs)</f>
        <v>0</v>
      </c>
      <c r="EU94" s="232">
        <f>IF(OR($C94="Non-Labour",$C94="Labour-related"),IF(Inputs!$GT94=$F$1,Inputs!EU94,$F94*N(BB94)),$F94*N(BB94)*avg_hrs)</f>
        <v>0</v>
      </c>
      <c r="EV94" s="232">
        <f>IF(OR($C94="Non-Labour",$C94="Labour-related"),IF(Inputs!$GT94=$F$1,Inputs!EV94,$F94*N(BC94)),$F94*N(BC94)*avg_hrs)</f>
        <v>0</v>
      </c>
      <c r="EW94" s="232">
        <f>IF(OR($C94="Non-Labour",$C94="Labour-related"),IF(Inputs!$GT94=$F$1,Inputs!EW94,$F94*N(BD94)),$F94*N(BD94)*avg_hrs)</f>
        <v>0</v>
      </c>
      <c r="EX94" s="232">
        <f>IF(OR($C94="Non-Labour",$C94="Labour-related"),IF(Inputs!$GT94=$F$1,Inputs!EX94,$F94*N(BE94)),$F94*N(BE94)*avg_hrs)</f>
        <v>0</v>
      </c>
      <c r="EY94" s="232">
        <f>IF(OR($C94="Non-Labour",$C94="Labour-related"),IF(Inputs!$GT94=$F$1,Inputs!EY94,$F94*N(BF94)),$F94*N(BF94)*avg_hrs)</f>
        <v>0</v>
      </c>
      <c r="EZ94" s="232">
        <f>IF(OR($C94="Non-Labour",$C94="Labour-related"),IF(Inputs!$GT94=$F$1,Inputs!EZ94,$F94*N(BG94)),$F94*N(BG94)*avg_hrs)</f>
        <v>0</v>
      </c>
      <c r="FA94" s="232">
        <f>IF(OR($C94="Non-Labour",$C94="Labour-related"),IF(Inputs!$GT94=$F$1,Inputs!FA94,$F94*N(BH94)),$F94*N(BH94)*avg_hrs)</f>
        <v>0</v>
      </c>
      <c r="FB94" s="232">
        <f>IF(OR($C94="Non-Labour",$C94="Labour-related"),IF(Inputs!$GT94=$F$1,Inputs!FB94,$F94*N(BI94)),$F94*N(BI94)*avg_hrs)</f>
        <v>0</v>
      </c>
      <c r="FC94" s="232">
        <f>IF(OR($C94="Non-Labour",$C94="Labour-related"),IF(Inputs!$GT94=$F$1,Inputs!FC94,$F94*N(BJ94)),$F94*N(BJ94)*avg_hrs)</f>
        <v>0</v>
      </c>
      <c r="FD94" s="232">
        <f>IF(OR($C94="Non-Labour",$C94="Labour-related"),IF(Inputs!$GT94=$F$1,Inputs!FD94,$F94*N(BK94)),$F94*N(BK94)*avg_hrs)</f>
        <v>0</v>
      </c>
      <c r="FE94" s="232">
        <f>IF(OR($C94="Non-Labour",$C94="Labour-related"),IF(Inputs!$GT94=$F$1,Inputs!FE94,$F94*N(BL94)),$F94*N(BL94)*avg_hrs)</f>
        <v>0</v>
      </c>
      <c r="FF94" s="232">
        <f>IF(OR($C94="Non-Labour",$C94="Labour-related"),IF(Inputs!$GT94=$F$1,Inputs!FF94,$F94*N(BM94)),$F94*N(BM94)*avg_hrs)</f>
        <v>0</v>
      </c>
      <c r="FG94" s="232">
        <f>IF(OR($C94="Non-Labour",$C94="Labour-related"),IF(Inputs!$GT94=$F$1,Inputs!FG94,$F94*N(BN94)),$F94*N(BN94)*avg_hrs)</f>
        <v>0</v>
      </c>
      <c r="FH94" s="232">
        <f>IF(OR($C94="Non-Labour",$C94="Labour-related"),IF(Inputs!$GT94=$F$1,Inputs!FH94,$F94*N(BO94)),$F94*N(BO94)*avg_hrs)</f>
        <v>0</v>
      </c>
      <c r="FI94" s="232">
        <f>IF(OR($C94="Non-Labour",$C94="Labour-related"),IF(Inputs!$GT94=$F$1,Inputs!FI94,$F94*N(BP94)),$F94*N(BP94)*avg_hrs)</f>
        <v>0</v>
      </c>
      <c r="FJ94" s="232">
        <f>IF(OR($C94="Non-Labour",$C94="Labour-related"),IF(Inputs!$GT94=$F$1,Inputs!FJ94,$F94*N(BQ94)),$F94*N(BQ94)*avg_hrs)</f>
        <v>0</v>
      </c>
      <c r="FK94" s="232">
        <f>IF(OR($C94="Non-Labour",$C94="Labour-related"),IF(Inputs!$GT94=$F$1,Inputs!FK94,$F94*N(BR94)),$F94*N(BR94)*avg_hrs)</f>
        <v>0</v>
      </c>
      <c r="FL94" s="232">
        <f>IF(OR($C94="Non-Labour",$C94="Labour-related"),IF(Inputs!$GT94=$F$1,Inputs!FL94,$F94*N(BS94)),$F94*N(BS94)*avg_hrs)</f>
        <v>0</v>
      </c>
      <c r="FM94" s="232">
        <f>IF(OR($C94="Non-Labour",$C94="Labour-related"),IF(Inputs!$GT94=$F$1,Inputs!FM94,$F94*N(BT94)),$F94*N(BT94)*avg_hrs)</f>
        <v>0</v>
      </c>
      <c r="FN94" s="232">
        <f>IF(OR($C94="Non-Labour",$C94="Labour-related"),IF(Inputs!$GT94=$F$1,Inputs!FN94,$F94*N(BU94)),$F94*N(BU94)*avg_hrs)</f>
        <v>0</v>
      </c>
      <c r="FO94" s="232">
        <f>IF(OR($C94="Non-Labour",$C94="Labour-related"),IF(Inputs!$GT94=$F$1,Inputs!FO94,$F94*N(BV94)),$F94*N(BV94)*avg_hrs)</f>
        <v>0</v>
      </c>
      <c r="FP94" s="232">
        <f>IF(OR($C94="Non-Labour",$C94="Labour-related"),IF(Inputs!$GT94=$F$1,Inputs!FP94,$F94*N(BW94)),$F94*N(BW94)*avg_hrs)</f>
        <v>0</v>
      </c>
      <c r="FQ94" s="232">
        <f>IF(OR($C94="Non-Labour",$C94="Labour-related"),IF(Inputs!$GT94=$F$1,Inputs!FQ94,$F94*N(BX94)),$F94*N(BX94)*avg_hrs)</f>
        <v>0</v>
      </c>
      <c r="FR94" s="232">
        <f>IF(OR($C94="Non-Labour",$C94="Labour-related"),IF(Inputs!$GT94=$F$1,Inputs!FR94,$F94*N(BY94)),$F94*N(BY94)*avg_hrs)</f>
        <v>0</v>
      </c>
      <c r="FS94" s="232">
        <f>IF(OR($C94="Non-Labour",$C94="Labour-related"),IF(Inputs!$GT94=$F$1,Inputs!FS94,$F94*N(BZ94)),$F94*N(BZ94)*avg_hrs)</f>
        <v>0</v>
      </c>
      <c r="FT94" s="232">
        <f>IF(OR($C94="Non-Labour",$C94="Labour-related"),IF(Inputs!$GT94=$F$1,Inputs!FT94,$F94*N(CA94)),$F94*N(CA94)*avg_hrs)</f>
        <v>0</v>
      </c>
      <c r="FU94" s="232">
        <f>IF(OR($C94="Non-Labour",$C94="Labour-related"),IF(Inputs!$GT94=$F$1,Inputs!FU94,$F94*N(CB94)),$F94*N(CB94)*avg_hrs)</f>
        <v>0</v>
      </c>
      <c r="FV94" s="232">
        <f>IF(OR($C94="Non-Labour",$C94="Labour-related"),IF(Inputs!$GT94=$F$1,Inputs!FV94,$F94*N(CC94)),$F94*N(CC94)*avg_hrs)</f>
        <v>0</v>
      </c>
      <c r="FW94" s="232">
        <f>IF(OR($C94="Non-Labour",$C94="Labour-related"),IF(Inputs!$GT94=$F$1,Inputs!FW94,$F94*N(CD94)),$F94*N(CD94)*avg_hrs)</f>
        <v>0</v>
      </c>
      <c r="FX94" s="232">
        <f>IF(OR($C94="Non-Labour",$C94="Labour-related"),IF(Inputs!$GT94=$F$1,Inputs!FX94,$F94*N(CE94)),$F94*N(CE94)*avg_hrs)</f>
        <v>0</v>
      </c>
      <c r="FY94" s="232">
        <f>IF(OR($C94="Non-Labour",$C94="Labour-related"),IF(Inputs!$GT94=$F$1,Inputs!FY94,$F94*N(CF94)),$F94*N(CF94)*avg_hrs)</f>
        <v>0</v>
      </c>
      <c r="FZ94" s="232">
        <f>IF(OR($C94="Non-Labour",$C94="Labour-related"),IF(Inputs!$GT94=$F$1,Inputs!FZ94,$F94*N(CG94)),$F94*N(CG94)*avg_hrs)</f>
        <v>0</v>
      </c>
      <c r="GA94" s="232">
        <f>IF(OR($C94="Non-Labour",$C94="Labour-related"),IF(Inputs!$GT94=$F$1,Inputs!GA94,$F94*N(CH94)),$F94*N(CH94)*avg_hrs)</f>
        <v>0</v>
      </c>
      <c r="GB94" s="232">
        <f>IF(OR($C94="Non-Labour",$C94="Labour-related"),IF(Inputs!$GT94=$F$1,Inputs!GB94,$F94*N(CI94)),$F94*N(CI94)*avg_hrs)</f>
        <v>0</v>
      </c>
      <c r="GC94" s="232">
        <f>IF(OR($C94="Non-Labour",$C94="Labour-related"),IF(Inputs!$GT94=$F$1,Inputs!GC94,$F94*N(CJ94)),$F94*N(CJ94)*avg_hrs)</f>
        <v>0</v>
      </c>
      <c r="GD94" s="232">
        <f>IF(OR($C94="Non-Labour",$C94="Labour-related"),IF(Inputs!$GT94=$F$1,Inputs!GD94,$F94*N(CK94)),$F94*N(CK94)*avg_hrs)</f>
        <v>0</v>
      </c>
      <c r="GE94" s="232">
        <f>IF(OR($C94="Non-Labour",$C94="Labour-related"),IF(Inputs!$GT94=$F$1,Inputs!GE94,$F94*N(CL94)),$F94*N(CL94)*avg_hrs)</f>
        <v>0</v>
      </c>
      <c r="GF94" s="232">
        <f>IF(OR($C94="Non-Labour",$C94="Labour-related"),IF(Inputs!$GT94=$F$1,Inputs!GF94,$F94*N(CM94)),$F94*N(CM94)*avg_hrs)</f>
        <v>0</v>
      </c>
      <c r="GG94" s="232">
        <f>IF(OR($C94="Non-Labour",$C94="Labour-related"),IF(Inputs!$GT94=$F$1,Inputs!GG94,$F94*N(CN94)),$F94*N(CN94)*avg_hrs)</f>
        <v>0</v>
      </c>
      <c r="GH94" s="232">
        <f>IF(OR($C94="Non-Labour",$C94="Labour-related"),IF(Inputs!$GT94=$F$1,Inputs!GH94,$F94*N(CO94)),$F94*N(CO94)*avg_hrs)</f>
        <v>0</v>
      </c>
      <c r="GI94" s="232">
        <f>IF(OR($C94="Non-Labour",$C94="Labour-related"),IF(Inputs!$GT94=$F$1,Inputs!GI94,$F94*N(CP94)),$F94*N(CP94)*avg_hrs)</f>
        <v>0</v>
      </c>
      <c r="GJ94" s="232">
        <f>IF(OR($C94="Non-Labour",$C94="Labour-related"),IF(Inputs!$GT94=$F$1,Inputs!GJ94,$F94*N(CQ94)),$F94*N(CQ94)*avg_hrs)</f>
        <v>0</v>
      </c>
      <c r="GK94" s="232">
        <f>IF(OR($C94="Non-Labour",$C94="Labour-related"),IF(Inputs!$GT94=$F$1,Inputs!GK94,$F94*N(CR94)),$F94*N(CR94)*avg_hrs)</f>
        <v>0</v>
      </c>
      <c r="GL94" s="232">
        <f>IF(OR($C94="Non-Labour",$C94="Labour-related"),IF(Inputs!$GT94=$F$1,Inputs!GL94,$F94*N(CS94)),$F94*N(CS94)*avg_hrs)</f>
        <v>0</v>
      </c>
      <c r="GM94" s="232">
        <f>IF(OR($C94="Non-Labour",$C94="Labour-related"),IF(Inputs!$GT94=$F$1,Inputs!GM94,$F94*N(CT94)),$F94*N(CT94)*avg_hrs)</f>
        <v>0</v>
      </c>
      <c r="GN94" s="232">
        <f>IF(OR($C94="Non-Labour",$C94="Labour-related"),IF(Inputs!$GT94=$F$1,Inputs!GN94,$F94*N(CU94)),$F94*N(CU94)*avg_hrs)</f>
        <v>0</v>
      </c>
      <c r="GO94" s="232">
        <f>IF(OR($C94="Non-Labour",$C94="Labour-related"),IF(Inputs!$GT94=$F$1,Inputs!GO94,$F94*N(CV94)),$F94*N(CV94)*avg_hrs)</f>
        <v>0</v>
      </c>
      <c r="GP94" s="232">
        <f>IF(OR($C94="Non-Labour",$C94="Labour-related"),IF(Inputs!$GT94=$F$1,Inputs!GP94,$F94*N(CW94)),$F94*N(CW94)*avg_hrs)</f>
        <v>0</v>
      </c>
      <c r="GQ94" s="232">
        <f>IF(OR($C94="Non-Labour",$C94="Labour-related"),IF(Inputs!$GT94=$F$1,Inputs!GQ94,$F94*N(CX94)),$F94*N(CX94)*avg_hrs)</f>
        <v>0</v>
      </c>
      <c r="GR94" s="232">
        <f>IF(OR($C94="Non-Labour",$C94="Labour-related"),IF(Inputs!$GT94=$F$1,Inputs!GR94,$F94*N(CY94)),$F94*N(CY94)*avg_hrs)</f>
        <v>0</v>
      </c>
      <c r="GT94" s="120" t="s">
        <v>207</v>
      </c>
      <c r="GU94" s="272"/>
      <c r="GV94" s="272"/>
      <c r="GW94" s="272"/>
      <c r="GX94" s="232">
        <f t="shared" si="12"/>
        <v>0</v>
      </c>
      <c r="GY94" s="232">
        <f t="shared" si="12"/>
        <v>0</v>
      </c>
      <c r="GZ94" s="232">
        <f t="shared" si="12"/>
        <v>0</v>
      </c>
      <c r="HA94" s="232">
        <f t="shared" si="11"/>
        <v>0</v>
      </c>
      <c r="HB94" s="232">
        <f t="shared" si="13"/>
        <v>0</v>
      </c>
      <c r="HC94" s="232">
        <f t="shared" si="13"/>
        <v>0</v>
      </c>
      <c r="HD94" s="232">
        <f t="shared" si="13"/>
        <v>0</v>
      </c>
      <c r="HE94" s="232">
        <f t="shared" si="13"/>
        <v>0</v>
      </c>
      <c r="HF94" s="232">
        <f t="shared" si="14"/>
        <v>0</v>
      </c>
    </row>
    <row r="95" spans="1:214" x14ac:dyDescent="0.2">
      <c r="A95" s="120">
        <f>Inputs!A95</f>
        <v>0</v>
      </c>
      <c r="B95" s="120">
        <f>Inputs!B95</f>
        <v>0</v>
      </c>
      <c r="C95" s="120">
        <f>Inputs!C95</f>
        <v>0</v>
      </c>
      <c r="D95" s="120">
        <f>Inputs!D95</f>
        <v>0</v>
      </c>
      <c r="E95" s="120">
        <f>Inputs!E95</f>
        <v>0</v>
      </c>
      <c r="F95" s="259">
        <f>IF(Inputs!$GT95=$F$1,Inputs!F95,
CHOOSE(MATCH(Inputs!$GT95,'Key assumptions'!$E$117:$E$119,0),'Key assumptions'!$H$117,'Key assumptions'!$H$118,'Key assumptions'!$H$119)*Inputs!F95)</f>
        <v>0</v>
      </c>
      <c r="G95" s="259">
        <f>IF(Inputs!$GT95=$F$1,Inputs!G95,
CHOOSE(MATCH(Inputs!$GT95,'Key assumptions'!$E$117:$E$119,0),'Key assumptions'!$H$117,'Key assumptions'!$H$118,'Key assumptions'!$H$119)*Inputs!G95)</f>
        <v>0</v>
      </c>
      <c r="H95" s="231">
        <f>Inputs!H95</f>
        <v>0</v>
      </c>
      <c r="I95" s="231">
        <f>Inputs!I95</f>
        <v>0</v>
      </c>
      <c r="J95" s="231">
        <f>Inputs!J95</f>
        <v>0</v>
      </c>
      <c r="K95" s="231">
        <f>Inputs!K95</f>
        <v>0</v>
      </c>
      <c r="L95" s="231">
        <f>Inputs!L95</f>
        <v>0</v>
      </c>
      <c r="M95" s="231">
        <f>Inputs!M95</f>
        <v>0</v>
      </c>
      <c r="N95" s="231">
        <f>Inputs!N95</f>
        <v>0</v>
      </c>
      <c r="O95" s="231">
        <f>Inputs!O95</f>
        <v>0</v>
      </c>
      <c r="P95" s="231">
        <f>Inputs!P95</f>
        <v>0</v>
      </c>
      <c r="Q95" s="231">
        <f>Inputs!Q95</f>
        <v>0</v>
      </c>
      <c r="R95" s="231">
        <f>Inputs!R95</f>
        <v>0</v>
      </c>
      <c r="S95" s="231">
        <f>Inputs!S95</f>
        <v>0</v>
      </c>
      <c r="T95" s="231">
        <f>Inputs!T95</f>
        <v>0</v>
      </c>
      <c r="U95" s="231">
        <f>Inputs!U95</f>
        <v>0</v>
      </c>
      <c r="V95" s="231">
        <f>Inputs!V95</f>
        <v>0</v>
      </c>
      <c r="W95" s="231">
        <f>Inputs!W95</f>
        <v>0</v>
      </c>
      <c r="X95" s="231">
        <f>Inputs!X95</f>
        <v>0</v>
      </c>
      <c r="Y95" s="231">
        <f>Inputs!Y95</f>
        <v>0</v>
      </c>
      <c r="Z95" s="231">
        <f>Inputs!Z95</f>
        <v>0</v>
      </c>
      <c r="AA95" s="231">
        <f>Inputs!AA95</f>
        <v>0</v>
      </c>
      <c r="AB95" s="231">
        <f>Inputs!AB95</f>
        <v>0</v>
      </c>
      <c r="AC95" s="231">
        <f>Inputs!AC95</f>
        <v>0</v>
      </c>
      <c r="AD95" s="231">
        <f>Inputs!AD95</f>
        <v>0</v>
      </c>
      <c r="AE95" s="231">
        <f>Inputs!AE95</f>
        <v>0</v>
      </c>
      <c r="AF95" s="231">
        <f>Inputs!AF95</f>
        <v>0</v>
      </c>
      <c r="AG95" s="231">
        <f>Inputs!AG95</f>
        <v>0</v>
      </c>
      <c r="AH95" s="231">
        <f>Inputs!AH95</f>
        <v>0</v>
      </c>
      <c r="AI95" s="231">
        <f>Inputs!AI95</f>
        <v>0</v>
      </c>
      <c r="AJ95" s="231">
        <f>Inputs!AJ95</f>
        <v>0</v>
      </c>
      <c r="AK95" s="231">
        <f>Inputs!AK95</f>
        <v>0</v>
      </c>
      <c r="AL95" s="231">
        <f>Inputs!AL95</f>
        <v>0</v>
      </c>
      <c r="AM95" s="231">
        <f>Inputs!AM95</f>
        <v>0</v>
      </c>
      <c r="AN95" s="231">
        <f>Inputs!AN95</f>
        <v>0</v>
      </c>
      <c r="AO95" s="231">
        <f>Inputs!AO95</f>
        <v>0</v>
      </c>
      <c r="AP95" s="231">
        <f>Inputs!AP95</f>
        <v>0</v>
      </c>
      <c r="AQ95" s="231">
        <f>Inputs!AQ95</f>
        <v>0</v>
      </c>
      <c r="AR95" s="231">
        <f>Inputs!AR95</f>
        <v>0</v>
      </c>
      <c r="AS95" s="231">
        <f>Inputs!AS95</f>
        <v>0</v>
      </c>
      <c r="AT95" s="231">
        <f>Inputs!AT95</f>
        <v>0</v>
      </c>
      <c r="AU95" s="231">
        <f>Inputs!AU95</f>
        <v>0</v>
      </c>
      <c r="AV95" s="231">
        <f>Inputs!AV95</f>
        <v>0</v>
      </c>
      <c r="AW95" s="231">
        <f>Inputs!AW95</f>
        <v>0</v>
      </c>
      <c r="AX95" s="231">
        <f>Inputs!AX95</f>
        <v>0</v>
      </c>
      <c r="AY95" s="231">
        <f>Inputs!AY95</f>
        <v>0</v>
      </c>
      <c r="AZ95" s="231">
        <f>Inputs!AZ95</f>
        <v>0</v>
      </c>
      <c r="BA95" s="231">
        <f>Inputs!BA95</f>
        <v>0</v>
      </c>
      <c r="BB95" s="231">
        <f>Inputs!BB95</f>
        <v>0</v>
      </c>
      <c r="BC95" s="231">
        <f>Inputs!BC95</f>
        <v>0</v>
      </c>
      <c r="BD95" s="231">
        <f>Inputs!BD95</f>
        <v>0</v>
      </c>
      <c r="BE95" s="231">
        <f>Inputs!BE95</f>
        <v>0</v>
      </c>
      <c r="BF95" s="231">
        <f>Inputs!BF95</f>
        <v>0</v>
      </c>
      <c r="BG95" s="231">
        <f>Inputs!BG95</f>
        <v>0</v>
      </c>
      <c r="BH95" s="231">
        <f>Inputs!BH95</f>
        <v>0</v>
      </c>
      <c r="BI95" s="231">
        <f>Inputs!BI95</f>
        <v>0</v>
      </c>
      <c r="BJ95" s="231">
        <f>Inputs!BJ95</f>
        <v>0</v>
      </c>
      <c r="BK95" s="231">
        <f>Inputs!BK95</f>
        <v>0</v>
      </c>
      <c r="BL95" s="231">
        <f>Inputs!BL95</f>
        <v>0</v>
      </c>
      <c r="BM95" s="231">
        <f>Inputs!BM95</f>
        <v>0</v>
      </c>
      <c r="BN95" s="231">
        <f>Inputs!BN95</f>
        <v>0</v>
      </c>
      <c r="BO95" s="231">
        <f>Inputs!BO95</f>
        <v>0</v>
      </c>
      <c r="BP95" s="231">
        <f>Inputs!BP95</f>
        <v>0</v>
      </c>
      <c r="BQ95" s="231">
        <f>Inputs!BQ95</f>
        <v>0</v>
      </c>
      <c r="BR95" s="231">
        <f>Inputs!BR95</f>
        <v>0</v>
      </c>
      <c r="BS95" s="231">
        <f>Inputs!BS95</f>
        <v>0</v>
      </c>
      <c r="BT95" s="231">
        <f>Inputs!BT95</f>
        <v>0</v>
      </c>
      <c r="BU95" s="231">
        <f>Inputs!BU95</f>
        <v>0</v>
      </c>
      <c r="BV95" s="231">
        <f>Inputs!BV95</f>
        <v>0</v>
      </c>
      <c r="BW95" s="231">
        <f>Inputs!BW95</f>
        <v>0</v>
      </c>
      <c r="BX95" s="231">
        <f>Inputs!BX95</f>
        <v>0</v>
      </c>
      <c r="BY95" s="231">
        <f>Inputs!BY95</f>
        <v>0</v>
      </c>
      <c r="BZ95" s="231">
        <f>Inputs!BZ95</f>
        <v>0</v>
      </c>
      <c r="CA95" s="231">
        <f>Inputs!CA95</f>
        <v>0</v>
      </c>
      <c r="CB95" s="231">
        <f>Inputs!CB95</f>
        <v>0</v>
      </c>
      <c r="CC95" s="231">
        <f>Inputs!CC95</f>
        <v>0</v>
      </c>
      <c r="CD95" s="231">
        <f>Inputs!CD95</f>
        <v>0</v>
      </c>
      <c r="CE95" s="231">
        <f>Inputs!CE95</f>
        <v>0</v>
      </c>
      <c r="CF95" s="231">
        <f>Inputs!CF95</f>
        <v>0</v>
      </c>
      <c r="CG95" s="231">
        <f>Inputs!CG95</f>
        <v>0</v>
      </c>
      <c r="CH95" s="231">
        <f>Inputs!CH95</f>
        <v>0</v>
      </c>
      <c r="CI95" s="231">
        <f>Inputs!CI95</f>
        <v>0</v>
      </c>
      <c r="CJ95" s="231">
        <f>Inputs!CJ95</f>
        <v>0</v>
      </c>
      <c r="CK95" s="231">
        <f>Inputs!CK95</f>
        <v>0</v>
      </c>
      <c r="CL95" s="231">
        <f>Inputs!CL95</f>
        <v>0</v>
      </c>
      <c r="CM95" s="231">
        <f>Inputs!CM95</f>
        <v>0</v>
      </c>
      <c r="CN95" s="231">
        <f>Inputs!CN95</f>
        <v>0</v>
      </c>
      <c r="CO95" s="231">
        <f>Inputs!CO95</f>
        <v>0</v>
      </c>
      <c r="CP95" s="231">
        <f>Inputs!CP95</f>
        <v>0</v>
      </c>
      <c r="CQ95" s="231">
        <f>Inputs!CQ95</f>
        <v>0</v>
      </c>
      <c r="CR95" s="231">
        <f>Inputs!CR95</f>
        <v>0</v>
      </c>
      <c r="CS95" s="231">
        <f>Inputs!CS95</f>
        <v>0</v>
      </c>
      <c r="CT95" s="231">
        <f>Inputs!CT95</f>
        <v>0</v>
      </c>
      <c r="CU95" s="231">
        <f>Inputs!CU95</f>
        <v>0</v>
      </c>
      <c r="CV95" s="231">
        <f>Inputs!CV95</f>
        <v>0</v>
      </c>
      <c r="CW95" s="231">
        <f>Inputs!CW95</f>
        <v>0</v>
      </c>
      <c r="CX95" s="231">
        <f>Inputs!CX95</f>
        <v>0</v>
      </c>
      <c r="CY95" s="231">
        <f>Inputs!CY95</f>
        <v>0</v>
      </c>
      <c r="DA95" s="232">
        <f>IF(OR($C95="Non-Labour",$C95="Labour-related"),IF(Inputs!$GT95=$F$1,Inputs!DA95,$F95*N(H95)),$F95*N(H95)*avg_hrs)</f>
        <v>0</v>
      </c>
      <c r="DB95" s="232">
        <f>IF(OR($C95="Non-Labour",$C95="Labour-related"),IF(Inputs!$GT95=$F$1,Inputs!DB95,$F95*N(I95)),$F95*N(I95)*avg_hrs)</f>
        <v>0</v>
      </c>
      <c r="DC95" s="232">
        <f>IF(OR($C95="Non-Labour",$C95="Labour-related"),IF(Inputs!$GT95=$F$1,Inputs!DC95,$F95*N(J95)),$F95*N(J95)*avg_hrs)</f>
        <v>0</v>
      </c>
      <c r="DD95" s="232">
        <f>IF(OR($C95="Non-Labour",$C95="Labour-related"),IF(Inputs!$GT95=$F$1,Inputs!DD95,$F95*N(K95)),$F95*N(K95)*avg_hrs)</f>
        <v>0</v>
      </c>
      <c r="DE95" s="232">
        <f>IF(OR($C95="Non-Labour",$C95="Labour-related"),IF(Inputs!$GT95=$F$1,Inputs!DE95,$F95*N(L95)),$F95*N(L95)*avg_hrs)</f>
        <v>0</v>
      </c>
      <c r="DF95" s="232">
        <f>IF(OR($C95="Non-Labour",$C95="Labour-related"),IF(Inputs!$GT95=$F$1,Inputs!DF95,$F95*N(M95)),$F95*N(M95)*avg_hrs)</f>
        <v>0</v>
      </c>
      <c r="DG95" s="232">
        <f>IF(OR($C95="Non-Labour",$C95="Labour-related"),IF(Inputs!$GT95=$F$1,Inputs!DG95,$F95*N(N95)),$F95*N(N95)*avg_hrs)</f>
        <v>0</v>
      </c>
      <c r="DH95" s="232">
        <f>IF(OR($C95="Non-Labour",$C95="Labour-related"),IF(Inputs!$GT95=$F$1,Inputs!DH95,$F95*N(O95)),$F95*N(O95)*avg_hrs)</f>
        <v>0</v>
      </c>
      <c r="DI95" s="232">
        <f>IF(OR($C95="Non-Labour",$C95="Labour-related"),IF(Inputs!$GT95=$F$1,Inputs!DI95,$F95*N(P95)),$F95*N(P95)*avg_hrs)</f>
        <v>0</v>
      </c>
      <c r="DJ95" s="232">
        <f>IF(OR($C95="Non-Labour",$C95="Labour-related"),IF(Inputs!$GT95=$F$1,Inputs!DJ95,$F95*N(Q95)),$F95*N(Q95)*avg_hrs)</f>
        <v>0</v>
      </c>
      <c r="DK95" s="232">
        <f>IF(OR($C95="Non-Labour",$C95="Labour-related"),IF(Inputs!$GT95=$F$1,Inputs!DK95,$F95*N(R95)),$F95*N(R95)*avg_hrs)</f>
        <v>0</v>
      </c>
      <c r="DL95" s="232">
        <f>IF(OR($C95="Non-Labour",$C95="Labour-related"),IF(Inputs!$GT95=$F$1,Inputs!DL95,$F95*N(S95)),$F95*N(S95)*avg_hrs)</f>
        <v>0</v>
      </c>
      <c r="DM95" s="232">
        <f>IF(OR($C95="Non-Labour",$C95="Labour-related"),IF(Inputs!$GT95=$F$1,Inputs!DM95,$F95*N(T95)),$F95*N(T95)*avg_hrs)</f>
        <v>0</v>
      </c>
      <c r="DN95" s="232">
        <f>IF(OR($C95="Non-Labour",$C95="Labour-related"),IF(Inputs!$GT95=$F$1,Inputs!DN95,$F95*N(U95)),$F95*N(U95)*avg_hrs)</f>
        <v>0</v>
      </c>
      <c r="DO95" s="232">
        <f>IF(OR($C95="Non-Labour",$C95="Labour-related"),IF(Inputs!$GT95=$F$1,Inputs!DO95,$F95*N(V95)),$F95*N(V95)*avg_hrs)</f>
        <v>0</v>
      </c>
      <c r="DP95" s="232">
        <f>IF(OR($C95="Non-Labour",$C95="Labour-related"),IF(Inputs!$GT95=$F$1,Inputs!DP95,$F95*N(W95)),$F95*N(W95)*avg_hrs)</f>
        <v>0</v>
      </c>
      <c r="DQ95" s="232">
        <f>IF(OR($C95="Non-Labour",$C95="Labour-related"),IF(Inputs!$GT95=$F$1,Inputs!DQ95,$F95*N(X95)),$F95*N(X95)*avg_hrs)</f>
        <v>0</v>
      </c>
      <c r="DR95" s="232">
        <f>IF(OR($C95="Non-Labour",$C95="Labour-related"),IF(Inputs!$GT95=$F$1,Inputs!DR95,$F95*N(Y95)),$F95*N(Y95)*avg_hrs)</f>
        <v>0</v>
      </c>
      <c r="DS95" s="232">
        <f>IF(OR($C95="Non-Labour",$C95="Labour-related"),IF(Inputs!$GT95=$F$1,Inputs!DS95,$F95*N(Z95)),$F95*N(Z95)*avg_hrs)</f>
        <v>0</v>
      </c>
      <c r="DT95" s="232">
        <f>IF(OR($C95="Non-Labour",$C95="Labour-related"),IF(Inputs!$GT95=$F$1,Inputs!DT95,$F95*N(AA95)),$F95*N(AA95)*avg_hrs)</f>
        <v>0</v>
      </c>
      <c r="DU95" s="232">
        <f>IF(OR($C95="Non-Labour",$C95="Labour-related"),IF(Inputs!$GT95=$F$1,Inputs!DU95,$F95*N(AB95)),$F95*N(AB95)*avg_hrs)</f>
        <v>0</v>
      </c>
      <c r="DV95" s="232">
        <f>IF(OR($C95="Non-Labour",$C95="Labour-related"),IF(Inputs!$GT95=$F$1,Inputs!DV95,$F95*N(AC95)),$F95*N(AC95)*avg_hrs)</f>
        <v>0</v>
      </c>
      <c r="DW95" s="232">
        <f>IF(OR($C95="Non-Labour",$C95="Labour-related"),IF(Inputs!$GT95=$F$1,Inputs!DW95,$F95*N(AD95)),$F95*N(AD95)*avg_hrs)</f>
        <v>0</v>
      </c>
      <c r="DX95" s="232">
        <f>IF(OR($C95="Non-Labour",$C95="Labour-related"),IF(Inputs!$GT95=$F$1,Inputs!DX95,$F95*N(AE95)),$F95*N(AE95)*avg_hrs)</f>
        <v>0</v>
      </c>
      <c r="DY95" s="232">
        <f>IF(OR($C95="Non-Labour",$C95="Labour-related"),IF(Inputs!$GT95=$F$1,Inputs!DY95,$F95*N(AF95)),$F95*N(AF95)*avg_hrs)</f>
        <v>0</v>
      </c>
      <c r="DZ95" s="232">
        <f>IF(OR($C95="Non-Labour",$C95="Labour-related"),IF(Inputs!$GT95=$F$1,Inputs!DZ95,$F95*N(AG95)),$F95*N(AG95)*avg_hrs)</f>
        <v>0</v>
      </c>
      <c r="EA95" s="232">
        <f>IF(OR($C95="Non-Labour",$C95="Labour-related"),IF(Inputs!$GT95=$F$1,Inputs!EA95,$F95*N(AH95)),$F95*N(AH95)*avg_hrs)</f>
        <v>0</v>
      </c>
      <c r="EB95" s="232">
        <f>IF(OR($C95="Non-Labour",$C95="Labour-related"),IF(Inputs!$GT95=$F$1,Inputs!EB95,$F95*N(AI95)),$F95*N(AI95)*avg_hrs)</f>
        <v>0</v>
      </c>
      <c r="EC95" s="232">
        <f>IF(OR($C95="Non-Labour",$C95="Labour-related"),IF(Inputs!$GT95=$F$1,Inputs!EC95,$F95*N(AJ95)),$F95*N(AJ95)*avg_hrs)</f>
        <v>0</v>
      </c>
      <c r="ED95" s="232">
        <f>IF(OR($C95="Non-Labour",$C95="Labour-related"),IF(Inputs!$GT95=$F$1,Inputs!ED95,$F95*N(AK95)),$F95*N(AK95)*avg_hrs)</f>
        <v>0</v>
      </c>
      <c r="EE95" s="232">
        <f>IF(OR($C95="Non-Labour",$C95="Labour-related"),IF(Inputs!$GT95=$F$1,Inputs!EE95,$F95*N(AL95)),$F95*N(AL95)*avg_hrs)</f>
        <v>0</v>
      </c>
      <c r="EF95" s="232">
        <f>IF(OR($C95="Non-Labour",$C95="Labour-related"),IF(Inputs!$GT95=$F$1,Inputs!EF95,$F95*N(AM95)),$F95*N(AM95)*avg_hrs)</f>
        <v>0</v>
      </c>
      <c r="EG95" s="232">
        <f>IF(OR($C95="Non-Labour",$C95="Labour-related"),IF(Inputs!$GT95=$F$1,Inputs!EG95,$F95*N(AN95)),$F95*N(AN95)*avg_hrs)</f>
        <v>0</v>
      </c>
      <c r="EH95" s="232">
        <f>IF(OR($C95="Non-Labour",$C95="Labour-related"),IF(Inputs!$GT95=$F$1,Inputs!EH95,$F95*N(AO95)),$F95*N(AO95)*avg_hrs)</f>
        <v>0</v>
      </c>
      <c r="EI95" s="232">
        <f>IF(OR($C95="Non-Labour",$C95="Labour-related"),IF(Inputs!$GT95=$F$1,Inputs!EI95,$F95*N(AP95)),$F95*N(AP95)*avg_hrs)</f>
        <v>0</v>
      </c>
      <c r="EJ95" s="232">
        <f>IF(OR($C95="Non-Labour",$C95="Labour-related"),IF(Inputs!$GT95=$F$1,Inputs!EJ95,$F95*N(AQ95)),$F95*N(AQ95)*avg_hrs)</f>
        <v>0</v>
      </c>
      <c r="EK95" s="232">
        <f>IF(OR($C95="Non-Labour",$C95="Labour-related"),IF(Inputs!$GT95=$F$1,Inputs!EK95,$F95*N(AR95)),$F95*N(AR95)*avg_hrs)</f>
        <v>0</v>
      </c>
      <c r="EL95" s="232">
        <f>IF(OR($C95="Non-Labour",$C95="Labour-related"),IF(Inputs!$GT95=$F$1,Inputs!EL95,$F95*N(AS95)),$F95*N(AS95)*avg_hrs)</f>
        <v>0</v>
      </c>
      <c r="EM95" s="232">
        <f>IF(OR($C95="Non-Labour",$C95="Labour-related"),IF(Inputs!$GT95=$F$1,Inputs!EM95,$F95*N(AT95)),$F95*N(AT95)*avg_hrs)</f>
        <v>0</v>
      </c>
      <c r="EN95" s="232">
        <f>IF(OR($C95="Non-Labour",$C95="Labour-related"),IF(Inputs!$GT95=$F$1,Inputs!EN95,$F95*N(AU95)),$F95*N(AU95)*avg_hrs)</f>
        <v>0</v>
      </c>
      <c r="EO95" s="232">
        <f>IF(OR($C95="Non-Labour",$C95="Labour-related"),IF(Inputs!$GT95=$F$1,Inputs!EO95,$F95*N(AV95)),$F95*N(AV95)*avg_hrs)</f>
        <v>0</v>
      </c>
      <c r="EP95" s="232">
        <f>IF(OR($C95="Non-Labour",$C95="Labour-related"),IF(Inputs!$GT95=$F$1,Inputs!EP95,$F95*N(AW95)),$F95*N(AW95)*avg_hrs)</f>
        <v>0</v>
      </c>
      <c r="EQ95" s="232">
        <f>IF(OR($C95="Non-Labour",$C95="Labour-related"),IF(Inputs!$GT95=$F$1,Inputs!EQ95,$F95*N(AX95)),$F95*N(AX95)*avg_hrs)</f>
        <v>0</v>
      </c>
      <c r="ER95" s="232">
        <f>IF(OR($C95="Non-Labour",$C95="Labour-related"),IF(Inputs!$GT95=$F$1,Inputs!ER95,$F95*N(AY95)),$F95*N(AY95)*avg_hrs)</f>
        <v>0</v>
      </c>
      <c r="ES95" s="232">
        <f>IF(OR($C95="Non-Labour",$C95="Labour-related"),IF(Inputs!$GT95=$F$1,Inputs!ES95,$F95*N(AZ95)),$F95*N(AZ95)*avg_hrs)</f>
        <v>0</v>
      </c>
      <c r="ET95" s="232">
        <f>IF(OR($C95="Non-Labour",$C95="Labour-related"),IF(Inputs!$GT95=$F$1,Inputs!ET95,$F95*N(BA95)),$F95*N(BA95)*avg_hrs)</f>
        <v>0</v>
      </c>
      <c r="EU95" s="232">
        <f>IF(OR($C95="Non-Labour",$C95="Labour-related"),IF(Inputs!$GT95=$F$1,Inputs!EU95,$F95*N(BB95)),$F95*N(BB95)*avg_hrs)</f>
        <v>0</v>
      </c>
      <c r="EV95" s="232">
        <f>IF(OR($C95="Non-Labour",$C95="Labour-related"),IF(Inputs!$GT95=$F$1,Inputs!EV95,$F95*N(BC95)),$F95*N(BC95)*avg_hrs)</f>
        <v>0</v>
      </c>
      <c r="EW95" s="232">
        <f>IF(OR($C95="Non-Labour",$C95="Labour-related"),IF(Inputs!$GT95=$F$1,Inputs!EW95,$F95*N(BD95)),$F95*N(BD95)*avg_hrs)</f>
        <v>0</v>
      </c>
      <c r="EX95" s="232">
        <f>IF(OR($C95="Non-Labour",$C95="Labour-related"),IF(Inputs!$GT95=$F$1,Inputs!EX95,$F95*N(BE95)),$F95*N(BE95)*avg_hrs)</f>
        <v>0</v>
      </c>
      <c r="EY95" s="232">
        <f>IF(OR($C95="Non-Labour",$C95="Labour-related"),IF(Inputs!$GT95=$F$1,Inputs!EY95,$F95*N(BF95)),$F95*N(BF95)*avg_hrs)</f>
        <v>0</v>
      </c>
      <c r="EZ95" s="232">
        <f>IF(OR($C95="Non-Labour",$C95="Labour-related"),IF(Inputs!$GT95=$F$1,Inputs!EZ95,$F95*N(BG95)),$F95*N(BG95)*avg_hrs)</f>
        <v>0</v>
      </c>
      <c r="FA95" s="232">
        <f>IF(OR($C95="Non-Labour",$C95="Labour-related"),IF(Inputs!$GT95=$F$1,Inputs!FA95,$F95*N(BH95)),$F95*N(BH95)*avg_hrs)</f>
        <v>0</v>
      </c>
      <c r="FB95" s="232">
        <f>IF(OR($C95="Non-Labour",$C95="Labour-related"),IF(Inputs!$GT95=$F$1,Inputs!FB95,$F95*N(BI95)),$F95*N(BI95)*avg_hrs)</f>
        <v>0</v>
      </c>
      <c r="FC95" s="232">
        <f>IF(OR($C95="Non-Labour",$C95="Labour-related"),IF(Inputs!$GT95=$F$1,Inputs!FC95,$F95*N(BJ95)),$F95*N(BJ95)*avg_hrs)</f>
        <v>0</v>
      </c>
      <c r="FD95" s="232">
        <f>IF(OR($C95="Non-Labour",$C95="Labour-related"),IF(Inputs!$GT95=$F$1,Inputs!FD95,$F95*N(BK95)),$F95*N(BK95)*avg_hrs)</f>
        <v>0</v>
      </c>
      <c r="FE95" s="232">
        <f>IF(OR($C95="Non-Labour",$C95="Labour-related"),IF(Inputs!$GT95=$F$1,Inputs!FE95,$F95*N(BL95)),$F95*N(BL95)*avg_hrs)</f>
        <v>0</v>
      </c>
      <c r="FF95" s="232">
        <f>IF(OR($C95="Non-Labour",$C95="Labour-related"),IF(Inputs!$GT95=$F$1,Inputs!FF95,$F95*N(BM95)),$F95*N(BM95)*avg_hrs)</f>
        <v>0</v>
      </c>
      <c r="FG95" s="232">
        <f>IF(OR($C95="Non-Labour",$C95="Labour-related"),IF(Inputs!$GT95=$F$1,Inputs!FG95,$F95*N(BN95)),$F95*N(BN95)*avg_hrs)</f>
        <v>0</v>
      </c>
      <c r="FH95" s="232">
        <f>IF(OR($C95="Non-Labour",$C95="Labour-related"),IF(Inputs!$GT95=$F$1,Inputs!FH95,$F95*N(BO95)),$F95*N(BO95)*avg_hrs)</f>
        <v>0</v>
      </c>
      <c r="FI95" s="232">
        <f>IF(OR($C95="Non-Labour",$C95="Labour-related"),IF(Inputs!$GT95=$F$1,Inputs!FI95,$F95*N(BP95)),$F95*N(BP95)*avg_hrs)</f>
        <v>0</v>
      </c>
      <c r="FJ95" s="232">
        <f>IF(OR($C95="Non-Labour",$C95="Labour-related"),IF(Inputs!$GT95=$F$1,Inputs!FJ95,$F95*N(BQ95)),$F95*N(BQ95)*avg_hrs)</f>
        <v>0</v>
      </c>
      <c r="FK95" s="232">
        <f>IF(OR($C95="Non-Labour",$C95="Labour-related"),IF(Inputs!$GT95=$F$1,Inputs!FK95,$F95*N(BR95)),$F95*N(BR95)*avg_hrs)</f>
        <v>0</v>
      </c>
      <c r="FL95" s="232">
        <f>IF(OR($C95="Non-Labour",$C95="Labour-related"),IF(Inputs!$GT95=$F$1,Inputs!FL95,$F95*N(BS95)),$F95*N(BS95)*avg_hrs)</f>
        <v>0</v>
      </c>
      <c r="FM95" s="232">
        <f>IF(OR($C95="Non-Labour",$C95="Labour-related"),IF(Inputs!$GT95=$F$1,Inputs!FM95,$F95*N(BT95)),$F95*N(BT95)*avg_hrs)</f>
        <v>0</v>
      </c>
      <c r="FN95" s="232">
        <f>IF(OR($C95="Non-Labour",$C95="Labour-related"),IF(Inputs!$GT95=$F$1,Inputs!FN95,$F95*N(BU95)),$F95*N(BU95)*avg_hrs)</f>
        <v>0</v>
      </c>
      <c r="FO95" s="232">
        <f>IF(OR($C95="Non-Labour",$C95="Labour-related"),IF(Inputs!$GT95=$F$1,Inputs!FO95,$F95*N(BV95)),$F95*N(BV95)*avg_hrs)</f>
        <v>0</v>
      </c>
      <c r="FP95" s="232">
        <f>IF(OR($C95="Non-Labour",$C95="Labour-related"),IF(Inputs!$GT95=$F$1,Inputs!FP95,$F95*N(BW95)),$F95*N(BW95)*avg_hrs)</f>
        <v>0</v>
      </c>
      <c r="FQ95" s="232">
        <f>IF(OR($C95="Non-Labour",$C95="Labour-related"),IF(Inputs!$GT95=$F$1,Inputs!FQ95,$F95*N(BX95)),$F95*N(BX95)*avg_hrs)</f>
        <v>0</v>
      </c>
      <c r="FR95" s="232">
        <f>IF(OR($C95="Non-Labour",$C95="Labour-related"),IF(Inputs!$GT95=$F$1,Inputs!FR95,$F95*N(BY95)),$F95*N(BY95)*avg_hrs)</f>
        <v>0</v>
      </c>
      <c r="FS95" s="232">
        <f>IF(OR($C95="Non-Labour",$C95="Labour-related"),IF(Inputs!$GT95=$F$1,Inputs!FS95,$F95*N(BZ95)),$F95*N(BZ95)*avg_hrs)</f>
        <v>0</v>
      </c>
      <c r="FT95" s="232">
        <f>IF(OR($C95="Non-Labour",$C95="Labour-related"),IF(Inputs!$GT95=$F$1,Inputs!FT95,$F95*N(CA95)),$F95*N(CA95)*avg_hrs)</f>
        <v>0</v>
      </c>
      <c r="FU95" s="232">
        <f>IF(OR($C95="Non-Labour",$C95="Labour-related"),IF(Inputs!$GT95=$F$1,Inputs!FU95,$F95*N(CB95)),$F95*N(CB95)*avg_hrs)</f>
        <v>0</v>
      </c>
      <c r="FV95" s="232">
        <f>IF(OR($C95="Non-Labour",$C95="Labour-related"),IF(Inputs!$GT95=$F$1,Inputs!FV95,$F95*N(CC95)),$F95*N(CC95)*avg_hrs)</f>
        <v>0</v>
      </c>
      <c r="FW95" s="232">
        <f>IF(OR($C95="Non-Labour",$C95="Labour-related"),IF(Inputs!$GT95=$F$1,Inputs!FW95,$F95*N(CD95)),$F95*N(CD95)*avg_hrs)</f>
        <v>0</v>
      </c>
      <c r="FX95" s="232">
        <f>IF(OR($C95="Non-Labour",$C95="Labour-related"),IF(Inputs!$GT95=$F$1,Inputs!FX95,$F95*N(CE95)),$F95*N(CE95)*avg_hrs)</f>
        <v>0</v>
      </c>
      <c r="FY95" s="232">
        <f>IF(OR($C95="Non-Labour",$C95="Labour-related"),IF(Inputs!$GT95=$F$1,Inputs!FY95,$F95*N(CF95)),$F95*N(CF95)*avg_hrs)</f>
        <v>0</v>
      </c>
      <c r="FZ95" s="232">
        <f>IF(OR($C95="Non-Labour",$C95="Labour-related"),IF(Inputs!$GT95=$F$1,Inputs!FZ95,$F95*N(CG95)),$F95*N(CG95)*avg_hrs)</f>
        <v>0</v>
      </c>
      <c r="GA95" s="232">
        <f>IF(OR($C95="Non-Labour",$C95="Labour-related"),IF(Inputs!$GT95=$F$1,Inputs!GA95,$F95*N(CH95)),$F95*N(CH95)*avg_hrs)</f>
        <v>0</v>
      </c>
      <c r="GB95" s="232">
        <f>IF(OR($C95="Non-Labour",$C95="Labour-related"),IF(Inputs!$GT95=$F$1,Inputs!GB95,$F95*N(CI95)),$F95*N(CI95)*avg_hrs)</f>
        <v>0</v>
      </c>
      <c r="GC95" s="232">
        <f>IF(OR($C95="Non-Labour",$C95="Labour-related"),IF(Inputs!$GT95=$F$1,Inputs!GC95,$F95*N(CJ95)),$F95*N(CJ95)*avg_hrs)</f>
        <v>0</v>
      </c>
      <c r="GD95" s="232">
        <f>IF(OR($C95="Non-Labour",$C95="Labour-related"),IF(Inputs!$GT95=$F$1,Inputs!GD95,$F95*N(CK95)),$F95*N(CK95)*avg_hrs)</f>
        <v>0</v>
      </c>
      <c r="GE95" s="232">
        <f>IF(OR($C95="Non-Labour",$C95="Labour-related"),IF(Inputs!$GT95=$F$1,Inputs!GE95,$F95*N(CL95)),$F95*N(CL95)*avg_hrs)</f>
        <v>0</v>
      </c>
      <c r="GF95" s="232">
        <f>IF(OR($C95="Non-Labour",$C95="Labour-related"),IF(Inputs!$GT95=$F$1,Inputs!GF95,$F95*N(CM95)),$F95*N(CM95)*avg_hrs)</f>
        <v>0</v>
      </c>
      <c r="GG95" s="232">
        <f>IF(OR($C95="Non-Labour",$C95="Labour-related"),IF(Inputs!$GT95=$F$1,Inputs!GG95,$F95*N(CN95)),$F95*N(CN95)*avg_hrs)</f>
        <v>0</v>
      </c>
      <c r="GH95" s="232">
        <f>IF(OR($C95="Non-Labour",$C95="Labour-related"),IF(Inputs!$GT95=$F$1,Inputs!GH95,$F95*N(CO95)),$F95*N(CO95)*avg_hrs)</f>
        <v>0</v>
      </c>
      <c r="GI95" s="232">
        <f>IF(OR($C95="Non-Labour",$C95="Labour-related"),IF(Inputs!$GT95=$F$1,Inputs!GI95,$F95*N(CP95)),$F95*N(CP95)*avg_hrs)</f>
        <v>0</v>
      </c>
      <c r="GJ95" s="232">
        <f>IF(OR($C95="Non-Labour",$C95="Labour-related"),IF(Inputs!$GT95=$F$1,Inputs!GJ95,$F95*N(CQ95)),$F95*N(CQ95)*avg_hrs)</f>
        <v>0</v>
      </c>
      <c r="GK95" s="232">
        <f>IF(OR($C95="Non-Labour",$C95="Labour-related"),IF(Inputs!$GT95=$F$1,Inputs!GK95,$F95*N(CR95)),$F95*N(CR95)*avg_hrs)</f>
        <v>0</v>
      </c>
      <c r="GL95" s="232">
        <f>IF(OR($C95="Non-Labour",$C95="Labour-related"),IF(Inputs!$GT95=$F$1,Inputs!GL95,$F95*N(CS95)),$F95*N(CS95)*avg_hrs)</f>
        <v>0</v>
      </c>
      <c r="GM95" s="232">
        <f>IF(OR($C95="Non-Labour",$C95="Labour-related"),IF(Inputs!$GT95=$F$1,Inputs!GM95,$F95*N(CT95)),$F95*N(CT95)*avg_hrs)</f>
        <v>0</v>
      </c>
      <c r="GN95" s="232">
        <f>IF(OR($C95="Non-Labour",$C95="Labour-related"),IF(Inputs!$GT95=$F$1,Inputs!GN95,$F95*N(CU95)),$F95*N(CU95)*avg_hrs)</f>
        <v>0</v>
      </c>
      <c r="GO95" s="232">
        <f>IF(OR($C95="Non-Labour",$C95="Labour-related"),IF(Inputs!$GT95=$F$1,Inputs!GO95,$F95*N(CV95)),$F95*N(CV95)*avg_hrs)</f>
        <v>0</v>
      </c>
      <c r="GP95" s="232">
        <f>IF(OR($C95="Non-Labour",$C95="Labour-related"),IF(Inputs!$GT95=$F$1,Inputs!GP95,$F95*N(CW95)),$F95*N(CW95)*avg_hrs)</f>
        <v>0</v>
      </c>
      <c r="GQ95" s="232">
        <f>IF(OR($C95="Non-Labour",$C95="Labour-related"),IF(Inputs!$GT95=$F$1,Inputs!GQ95,$F95*N(CX95)),$F95*N(CX95)*avg_hrs)</f>
        <v>0</v>
      </c>
      <c r="GR95" s="232">
        <f>IF(OR($C95="Non-Labour",$C95="Labour-related"),IF(Inputs!$GT95=$F$1,Inputs!GR95,$F95*N(CY95)),$F95*N(CY95)*avg_hrs)</f>
        <v>0</v>
      </c>
      <c r="GT95" s="120" t="s">
        <v>207</v>
      </c>
      <c r="GU95" s="272"/>
      <c r="GV95" s="272"/>
      <c r="GW95" s="272"/>
      <c r="GX95" s="232">
        <f t="shared" si="12"/>
        <v>0</v>
      </c>
      <c r="GY95" s="232">
        <f t="shared" si="12"/>
        <v>0</v>
      </c>
      <c r="GZ95" s="232">
        <f t="shared" si="12"/>
        <v>0</v>
      </c>
      <c r="HA95" s="232">
        <f t="shared" si="11"/>
        <v>0</v>
      </c>
      <c r="HB95" s="232">
        <f t="shared" si="13"/>
        <v>0</v>
      </c>
      <c r="HC95" s="232">
        <f t="shared" si="13"/>
        <v>0</v>
      </c>
      <c r="HD95" s="232">
        <f t="shared" si="13"/>
        <v>0</v>
      </c>
      <c r="HE95" s="232">
        <f t="shared" si="13"/>
        <v>0</v>
      </c>
      <c r="HF95" s="232">
        <f t="shared" si="14"/>
        <v>0</v>
      </c>
    </row>
    <row r="96" spans="1:214" x14ac:dyDescent="0.2">
      <c r="A96" s="120">
        <f>Inputs!A96</f>
        <v>0</v>
      </c>
      <c r="B96" s="120">
        <f>Inputs!B96</f>
        <v>0</v>
      </c>
      <c r="C96" s="120">
        <f>Inputs!C96</f>
        <v>0</v>
      </c>
      <c r="D96" s="120">
        <f>Inputs!D96</f>
        <v>0</v>
      </c>
      <c r="E96" s="120">
        <f>Inputs!E96</f>
        <v>0</v>
      </c>
      <c r="F96" s="259">
        <f>IF(Inputs!$GT96=$F$1,Inputs!F96,
CHOOSE(MATCH(Inputs!$GT96,'Key assumptions'!$E$117:$E$119,0),'Key assumptions'!$H$117,'Key assumptions'!$H$118,'Key assumptions'!$H$119)*Inputs!F96)</f>
        <v>0</v>
      </c>
      <c r="G96" s="259">
        <f>IF(Inputs!$GT96=$F$1,Inputs!G96,
CHOOSE(MATCH(Inputs!$GT96,'Key assumptions'!$E$117:$E$119,0),'Key assumptions'!$H$117,'Key assumptions'!$H$118,'Key assumptions'!$H$119)*Inputs!G96)</f>
        <v>0</v>
      </c>
      <c r="H96" s="231">
        <f>Inputs!H96</f>
        <v>0</v>
      </c>
      <c r="I96" s="231">
        <f>Inputs!I96</f>
        <v>0</v>
      </c>
      <c r="J96" s="231">
        <f>Inputs!J96</f>
        <v>0</v>
      </c>
      <c r="K96" s="231">
        <f>Inputs!K96</f>
        <v>0</v>
      </c>
      <c r="L96" s="231">
        <f>Inputs!L96</f>
        <v>0</v>
      </c>
      <c r="M96" s="231">
        <f>Inputs!M96</f>
        <v>0</v>
      </c>
      <c r="N96" s="231">
        <f>Inputs!N96</f>
        <v>0</v>
      </c>
      <c r="O96" s="231">
        <f>Inputs!O96</f>
        <v>0</v>
      </c>
      <c r="P96" s="231">
        <f>Inputs!P96</f>
        <v>0</v>
      </c>
      <c r="Q96" s="231">
        <f>Inputs!Q96</f>
        <v>0</v>
      </c>
      <c r="R96" s="231">
        <f>Inputs!R96</f>
        <v>0</v>
      </c>
      <c r="S96" s="231">
        <f>Inputs!S96</f>
        <v>0</v>
      </c>
      <c r="T96" s="231">
        <f>Inputs!T96</f>
        <v>0</v>
      </c>
      <c r="U96" s="231">
        <f>Inputs!U96</f>
        <v>0</v>
      </c>
      <c r="V96" s="231">
        <f>Inputs!V96</f>
        <v>0</v>
      </c>
      <c r="W96" s="231">
        <f>Inputs!W96</f>
        <v>0</v>
      </c>
      <c r="X96" s="231">
        <f>Inputs!X96</f>
        <v>0</v>
      </c>
      <c r="Y96" s="231">
        <f>Inputs!Y96</f>
        <v>0</v>
      </c>
      <c r="Z96" s="231">
        <f>Inputs!Z96</f>
        <v>0</v>
      </c>
      <c r="AA96" s="231">
        <f>Inputs!AA96</f>
        <v>0</v>
      </c>
      <c r="AB96" s="231">
        <f>Inputs!AB96</f>
        <v>0</v>
      </c>
      <c r="AC96" s="231">
        <f>Inputs!AC96</f>
        <v>0</v>
      </c>
      <c r="AD96" s="231">
        <f>Inputs!AD96</f>
        <v>0</v>
      </c>
      <c r="AE96" s="231">
        <f>Inputs!AE96</f>
        <v>0</v>
      </c>
      <c r="AF96" s="231">
        <f>Inputs!AF96</f>
        <v>0</v>
      </c>
      <c r="AG96" s="231">
        <f>Inputs!AG96</f>
        <v>0</v>
      </c>
      <c r="AH96" s="231">
        <f>Inputs!AH96</f>
        <v>0</v>
      </c>
      <c r="AI96" s="231">
        <f>Inputs!AI96</f>
        <v>0</v>
      </c>
      <c r="AJ96" s="231">
        <f>Inputs!AJ96</f>
        <v>0</v>
      </c>
      <c r="AK96" s="231">
        <f>Inputs!AK96</f>
        <v>0</v>
      </c>
      <c r="AL96" s="231">
        <f>Inputs!AL96</f>
        <v>0</v>
      </c>
      <c r="AM96" s="231">
        <f>Inputs!AM96</f>
        <v>0</v>
      </c>
      <c r="AN96" s="231">
        <f>Inputs!AN96</f>
        <v>0</v>
      </c>
      <c r="AO96" s="231">
        <f>Inputs!AO96</f>
        <v>0</v>
      </c>
      <c r="AP96" s="231">
        <f>Inputs!AP96</f>
        <v>0</v>
      </c>
      <c r="AQ96" s="231">
        <f>Inputs!AQ96</f>
        <v>0</v>
      </c>
      <c r="AR96" s="231">
        <f>Inputs!AR96</f>
        <v>0</v>
      </c>
      <c r="AS96" s="231">
        <f>Inputs!AS96</f>
        <v>0</v>
      </c>
      <c r="AT96" s="231">
        <f>Inputs!AT96</f>
        <v>0</v>
      </c>
      <c r="AU96" s="231">
        <f>Inputs!AU96</f>
        <v>0</v>
      </c>
      <c r="AV96" s="231">
        <f>Inputs!AV96</f>
        <v>0</v>
      </c>
      <c r="AW96" s="231">
        <f>Inputs!AW96</f>
        <v>0</v>
      </c>
      <c r="AX96" s="231">
        <f>Inputs!AX96</f>
        <v>0</v>
      </c>
      <c r="AY96" s="231">
        <f>Inputs!AY96</f>
        <v>0</v>
      </c>
      <c r="AZ96" s="231">
        <f>Inputs!AZ96</f>
        <v>0</v>
      </c>
      <c r="BA96" s="231">
        <f>Inputs!BA96</f>
        <v>0</v>
      </c>
      <c r="BB96" s="231">
        <f>Inputs!BB96</f>
        <v>0</v>
      </c>
      <c r="BC96" s="231">
        <f>Inputs!BC96</f>
        <v>0</v>
      </c>
      <c r="BD96" s="231">
        <f>Inputs!BD96</f>
        <v>0</v>
      </c>
      <c r="BE96" s="231">
        <f>Inputs!BE96</f>
        <v>0</v>
      </c>
      <c r="BF96" s="231">
        <f>Inputs!BF96</f>
        <v>0</v>
      </c>
      <c r="BG96" s="231">
        <f>Inputs!BG96</f>
        <v>0</v>
      </c>
      <c r="BH96" s="231">
        <f>Inputs!BH96</f>
        <v>0</v>
      </c>
      <c r="BI96" s="231">
        <f>Inputs!BI96</f>
        <v>0</v>
      </c>
      <c r="BJ96" s="231">
        <f>Inputs!BJ96</f>
        <v>0</v>
      </c>
      <c r="BK96" s="231">
        <f>Inputs!BK96</f>
        <v>0</v>
      </c>
      <c r="BL96" s="231">
        <f>Inputs!BL96</f>
        <v>0</v>
      </c>
      <c r="BM96" s="231">
        <f>Inputs!BM96</f>
        <v>0</v>
      </c>
      <c r="BN96" s="231">
        <f>Inputs!BN96</f>
        <v>0</v>
      </c>
      <c r="BO96" s="231">
        <f>Inputs!BO96</f>
        <v>0</v>
      </c>
      <c r="BP96" s="231">
        <f>Inputs!BP96</f>
        <v>0</v>
      </c>
      <c r="BQ96" s="231">
        <f>Inputs!BQ96</f>
        <v>0</v>
      </c>
      <c r="BR96" s="231">
        <f>Inputs!BR96</f>
        <v>0</v>
      </c>
      <c r="BS96" s="231">
        <f>Inputs!BS96</f>
        <v>0</v>
      </c>
      <c r="BT96" s="231">
        <f>Inputs!BT96</f>
        <v>0</v>
      </c>
      <c r="BU96" s="231">
        <f>Inputs!BU96</f>
        <v>0</v>
      </c>
      <c r="BV96" s="231">
        <f>Inputs!BV96</f>
        <v>0</v>
      </c>
      <c r="BW96" s="231">
        <f>Inputs!BW96</f>
        <v>0</v>
      </c>
      <c r="BX96" s="231">
        <f>Inputs!BX96</f>
        <v>0</v>
      </c>
      <c r="BY96" s="231">
        <f>Inputs!BY96</f>
        <v>0</v>
      </c>
      <c r="BZ96" s="231">
        <f>Inputs!BZ96</f>
        <v>0</v>
      </c>
      <c r="CA96" s="231">
        <f>Inputs!CA96</f>
        <v>0</v>
      </c>
      <c r="CB96" s="231">
        <f>Inputs!CB96</f>
        <v>0</v>
      </c>
      <c r="CC96" s="231">
        <f>Inputs!CC96</f>
        <v>0</v>
      </c>
      <c r="CD96" s="231">
        <f>Inputs!CD96</f>
        <v>0</v>
      </c>
      <c r="CE96" s="231">
        <f>Inputs!CE96</f>
        <v>0</v>
      </c>
      <c r="CF96" s="231">
        <f>Inputs!CF96</f>
        <v>0</v>
      </c>
      <c r="CG96" s="231">
        <f>Inputs!CG96</f>
        <v>0</v>
      </c>
      <c r="CH96" s="231">
        <f>Inputs!CH96</f>
        <v>0</v>
      </c>
      <c r="CI96" s="231">
        <f>Inputs!CI96</f>
        <v>0</v>
      </c>
      <c r="CJ96" s="231">
        <f>Inputs!CJ96</f>
        <v>0</v>
      </c>
      <c r="CK96" s="231">
        <f>Inputs!CK96</f>
        <v>0</v>
      </c>
      <c r="CL96" s="231">
        <f>Inputs!CL96</f>
        <v>0</v>
      </c>
      <c r="CM96" s="231">
        <f>Inputs!CM96</f>
        <v>0</v>
      </c>
      <c r="CN96" s="231">
        <f>Inputs!CN96</f>
        <v>0</v>
      </c>
      <c r="CO96" s="231">
        <f>Inputs!CO96</f>
        <v>0</v>
      </c>
      <c r="CP96" s="231">
        <f>Inputs!CP96</f>
        <v>0</v>
      </c>
      <c r="CQ96" s="231">
        <f>Inputs!CQ96</f>
        <v>0</v>
      </c>
      <c r="CR96" s="231">
        <f>Inputs!CR96</f>
        <v>0</v>
      </c>
      <c r="CS96" s="231">
        <f>Inputs!CS96</f>
        <v>0</v>
      </c>
      <c r="CT96" s="231">
        <f>Inputs!CT96</f>
        <v>0</v>
      </c>
      <c r="CU96" s="231">
        <f>Inputs!CU96</f>
        <v>0</v>
      </c>
      <c r="CV96" s="231">
        <f>Inputs!CV96</f>
        <v>0</v>
      </c>
      <c r="CW96" s="231">
        <f>Inputs!CW96</f>
        <v>0</v>
      </c>
      <c r="CX96" s="231">
        <f>Inputs!CX96</f>
        <v>0</v>
      </c>
      <c r="CY96" s="231">
        <f>Inputs!CY96</f>
        <v>0</v>
      </c>
      <c r="DA96" s="232">
        <f>IF(OR($C96="Non-Labour",$C96="Labour-related"),IF(Inputs!$GT96=$F$1,Inputs!DA96,$F96*N(H96)),$F96*N(H96)*avg_hrs)</f>
        <v>0</v>
      </c>
      <c r="DB96" s="232">
        <f>IF(OR($C96="Non-Labour",$C96="Labour-related"),IF(Inputs!$GT96=$F$1,Inputs!DB96,$F96*N(I96)),$F96*N(I96)*avg_hrs)</f>
        <v>0</v>
      </c>
      <c r="DC96" s="232">
        <f>IF(OR($C96="Non-Labour",$C96="Labour-related"),IF(Inputs!$GT96=$F$1,Inputs!DC96,$F96*N(J96)),$F96*N(J96)*avg_hrs)</f>
        <v>0</v>
      </c>
      <c r="DD96" s="232">
        <f>IF(OR($C96="Non-Labour",$C96="Labour-related"),IF(Inputs!$GT96=$F$1,Inputs!DD96,$F96*N(K96)),$F96*N(K96)*avg_hrs)</f>
        <v>0</v>
      </c>
      <c r="DE96" s="232">
        <f>IF(OR($C96="Non-Labour",$C96="Labour-related"),IF(Inputs!$GT96=$F$1,Inputs!DE96,$F96*N(L96)),$F96*N(L96)*avg_hrs)</f>
        <v>0</v>
      </c>
      <c r="DF96" s="232">
        <f>IF(OR($C96="Non-Labour",$C96="Labour-related"),IF(Inputs!$GT96=$F$1,Inputs!DF96,$F96*N(M96)),$F96*N(M96)*avg_hrs)</f>
        <v>0</v>
      </c>
      <c r="DG96" s="232">
        <f>IF(OR($C96="Non-Labour",$C96="Labour-related"),IF(Inputs!$GT96=$F$1,Inputs!DG96,$F96*N(N96)),$F96*N(N96)*avg_hrs)</f>
        <v>0</v>
      </c>
      <c r="DH96" s="232">
        <f>IF(OR($C96="Non-Labour",$C96="Labour-related"),IF(Inputs!$GT96=$F$1,Inputs!DH96,$F96*N(O96)),$F96*N(O96)*avg_hrs)</f>
        <v>0</v>
      </c>
      <c r="DI96" s="232">
        <f>IF(OR($C96="Non-Labour",$C96="Labour-related"),IF(Inputs!$GT96=$F$1,Inputs!DI96,$F96*N(P96)),$F96*N(P96)*avg_hrs)</f>
        <v>0</v>
      </c>
      <c r="DJ96" s="232">
        <f>IF(OR($C96="Non-Labour",$C96="Labour-related"),IF(Inputs!$GT96=$F$1,Inputs!DJ96,$F96*N(Q96)),$F96*N(Q96)*avg_hrs)</f>
        <v>0</v>
      </c>
      <c r="DK96" s="232">
        <f>IF(OR($C96="Non-Labour",$C96="Labour-related"),IF(Inputs!$GT96=$F$1,Inputs!DK96,$F96*N(R96)),$F96*N(R96)*avg_hrs)</f>
        <v>0</v>
      </c>
      <c r="DL96" s="232">
        <f>IF(OR($C96="Non-Labour",$C96="Labour-related"),IF(Inputs!$GT96=$F$1,Inputs!DL96,$F96*N(S96)),$F96*N(S96)*avg_hrs)</f>
        <v>0</v>
      </c>
      <c r="DM96" s="232">
        <f>IF(OR($C96="Non-Labour",$C96="Labour-related"),IF(Inputs!$GT96=$F$1,Inputs!DM96,$F96*N(T96)),$F96*N(T96)*avg_hrs)</f>
        <v>0</v>
      </c>
      <c r="DN96" s="232">
        <f>IF(OR($C96="Non-Labour",$C96="Labour-related"),IF(Inputs!$GT96=$F$1,Inputs!DN96,$F96*N(U96)),$F96*N(U96)*avg_hrs)</f>
        <v>0</v>
      </c>
      <c r="DO96" s="232">
        <f>IF(OR($C96="Non-Labour",$C96="Labour-related"),IF(Inputs!$GT96=$F$1,Inputs!DO96,$F96*N(V96)),$F96*N(V96)*avg_hrs)</f>
        <v>0</v>
      </c>
      <c r="DP96" s="232">
        <f>IF(OR($C96="Non-Labour",$C96="Labour-related"),IF(Inputs!$GT96=$F$1,Inputs!DP96,$F96*N(W96)),$F96*N(W96)*avg_hrs)</f>
        <v>0</v>
      </c>
      <c r="DQ96" s="232">
        <f>IF(OR($C96="Non-Labour",$C96="Labour-related"),IF(Inputs!$GT96=$F$1,Inputs!DQ96,$F96*N(X96)),$F96*N(X96)*avg_hrs)</f>
        <v>0</v>
      </c>
      <c r="DR96" s="232">
        <f>IF(OR($C96="Non-Labour",$C96="Labour-related"),IF(Inputs!$GT96=$F$1,Inputs!DR96,$F96*N(Y96)),$F96*N(Y96)*avg_hrs)</f>
        <v>0</v>
      </c>
      <c r="DS96" s="232">
        <f>IF(OR($C96="Non-Labour",$C96="Labour-related"),IF(Inputs!$GT96=$F$1,Inputs!DS96,$F96*N(Z96)),$F96*N(Z96)*avg_hrs)</f>
        <v>0</v>
      </c>
      <c r="DT96" s="232">
        <f>IF(OR($C96="Non-Labour",$C96="Labour-related"),IF(Inputs!$GT96=$F$1,Inputs!DT96,$F96*N(AA96)),$F96*N(AA96)*avg_hrs)</f>
        <v>0</v>
      </c>
      <c r="DU96" s="232">
        <f>IF(OR($C96="Non-Labour",$C96="Labour-related"),IF(Inputs!$GT96=$F$1,Inputs!DU96,$F96*N(AB96)),$F96*N(AB96)*avg_hrs)</f>
        <v>0</v>
      </c>
      <c r="DV96" s="232">
        <f>IF(OR($C96="Non-Labour",$C96="Labour-related"),IF(Inputs!$GT96=$F$1,Inputs!DV96,$F96*N(AC96)),$F96*N(AC96)*avg_hrs)</f>
        <v>0</v>
      </c>
      <c r="DW96" s="232">
        <f>IF(OR($C96="Non-Labour",$C96="Labour-related"),IF(Inputs!$GT96=$F$1,Inputs!DW96,$F96*N(AD96)),$F96*N(AD96)*avg_hrs)</f>
        <v>0</v>
      </c>
      <c r="DX96" s="232">
        <f>IF(OR($C96="Non-Labour",$C96="Labour-related"),IF(Inputs!$GT96=$F$1,Inputs!DX96,$F96*N(AE96)),$F96*N(AE96)*avg_hrs)</f>
        <v>0</v>
      </c>
      <c r="DY96" s="232">
        <f>IF(OR($C96="Non-Labour",$C96="Labour-related"),IF(Inputs!$GT96=$F$1,Inputs!DY96,$F96*N(AF96)),$F96*N(AF96)*avg_hrs)</f>
        <v>0</v>
      </c>
      <c r="DZ96" s="232">
        <f>IF(OR($C96="Non-Labour",$C96="Labour-related"),IF(Inputs!$GT96=$F$1,Inputs!DZ96,$F96*N(AG96)),$F96*N(AG96)*avg_hrs)</f>
        <v>0</v>
      </c>
      <c r="EA96" s="232">
        <f>IF(OR($C96="Non-Labour",$C96="Labour-related"),IF(Inputs!$GT96=$F$1,Inputs!EA96,$F96*N(AH96)),$F96*N(AH96)*avg_hrs)</f>
        <v>0</v>
      </c>
      <c r="EB96" s="232">
        <f>IF(OR($C96="Non-Labour",$C96="Labour-related"),IF(Inputs!$GT96=$F$1,Inputs!EB96,$F96*N(AI96)),$F96*N(AI96)*avg_hrs)</f>
        <v>0</v>
      </c>
      <c r="EC96" s="232">
        <f>IF(OR($C96="Non-Labour",$C96="Labour-related"),IF(Inputs!$GT96=$F$1,Inputs!EC96,$F96*N(AJ96)),$F96*N(AJ96)*avg_hrs)</f>
        <v>0</v>
      </c>
      <c r="ED96" s="232">
        <f>IF(OR($C96="Non-Labour",$C96="Labour-related"),IF(Inputs!$GT96=$F$1,Inputs!ED96,$F96*N(AK96)),$F96*N(AK96)*avg_hrs)</f>
        <v>0</v>
      </c>
      <c r="EE96" s="232">
        <f>IF(OR($C96="Non-Labour",$C96="Labour-related"),IF(Inputs!$GT96=$F$1,Inputs!EE96,$F96*N(AL96)),$F96*N(AL96)*avg_hrs)</f>
        <v>0</v>
      </c>
      <c r="EF96" s="232">
        <f>IF(OR($C96="Non-Labour",$C96="Labour-related"),IF(Inputs!$GT96=$F$1,Inputs!EF96,$F96*N(AM96)),$F96*N(AM96)*avg_hrs)</f>
        <v>0</v>
      </c>
      <c r="EG96" s="232">
        <f>IF(OR($C96="Non-Labour",$C96="Labour-related"),IF(Inputs!$GT96=$F$1,Inputs!EG96,$F96*N(AN96)),$F96*N(AN96)*avg_hrs)</f>
        <v>0</v>
      </c>
      <c r="EH96" s="232">
        <f>IF(OR($C96="Non-Labour",$C96="Labour-related"),IF(Inputs!$GT96=$F$1,Inputs!EH96,$F96*N(AO96)),$F96*N(AO96)*avg_hrs)</f>
        <v>0</v>
      </c>
      <c r="EI96" s="232">
        <f>IF(OR($C96="Non-Labour",$C96="Labour-related"),IF(Inputs!$GT96=$F$1,Inputs!EI96,$F96*N(AP96)),$F96*N(AP96)*avg_hrs)</f>
        <v>0</v>
      </c>
      <c r="EJ96" s="232">
        <f>IF(OR($C96="Non-Labour",$C96="Labour-related"),IF(Inputs!$GT96=$F$1,Inputs!EJ96,$F96*N(AQ96)),$F96*N(AQ96)*avg_hrs)</f>
        <v>0</v>
      </c>
      <c r="EK96" s="232">
        <f>IF(OR($C96="Non-Labour",$C96="Labour-related"),IF(Inputs!$GT96=$F$1,Inputs!EK96,$F96*N(AR96)),$F96*N(AR96)*avg_hrs)</f>
        <v>0</v>
      </c>
      <c r="EL96" s="232">
        <f>IF(OR($C96="Non-Labour",$C96="Labour-related"),IF(Inputs!$GT96=$F$1,Inputs!EL96,$F96*N(AS96)),$F96*N(AS96)*avg_hrs)</f>
        <v>0</v>
      </c>
      <c r="EM96" s="232">
        <f>IF(OR($C96="Non-Labour",$C96="Labour-related"),IF(Inputs!$GT96=$F$1,Inputs!EM96,$F96*N(AT96)),$F96*N(AT96)*avg_hrs)</f>
        <v>0</v>
      </c>
      <c r="EN96" s="232">
        <f>IF(OR($C96="Non-Labour",$C96="Labour-related"),IF(Inputs!$GT96=$F$1,Inputs!EN96,$F96*N(AU96)),$F96*N(AU96)*avg_hrs)</f>
        <v>0</v>
      </c>
      <c r="EO96" s="232">
        <f>IF(OR($C96="Non-Labour",$C96="Labour-related"),IF(Inputs!$GT96=$F$1,Inputs!EO96,$F96*N(AV96)),$F96*N(AV96)*avg_hrs)</f>
        <v>0</v>
      </c>
      <c r="EP96" s="232">
        <f>IF(OR($C96="Non-Labour",$C96="Labour-related"),IF(Inputs!$GT96=$F$1,Inputs!EP96,$F96*N(AW96)),$F96*N(AW96)*avg_hrs)</f>
        <v>0</v>
      </c>
      <c r="EQ96" s="232">
        <f>IF(OR($C96="Non-Labour",$C96="Labour-related"),IF(Inputs!$GT96=$F$1,Inputs!EQ96,$F96*N(AX96)),$F96*N(AX96)*avg_hrs)</f>
        <v>0</v>
      </c>
      <c r="ER96" s="232">
        <f>IF(OR($C96="Non-Labour",$C96="Labour-related"),IF(Inputs!$GT96=$F$1,Inputs!ER96,$F96*N(AY96)),$F96*N(AY96)*avg_hrs)</f>
        <v>0</v>
      </c>
      <c r="ES96" s="232">
        <f>IF(OR($C96="Non-Labour",$C96="Labour-related"),IF(Inputs!$GT96=$F$1,Inputs!ES96,$F96*N(AZ96)),$F96*N(AZ96)*avg_hrs)</f>
        <v>0</v>
      </c>
      <c r="ET96" s="232">
        <f>IF(OR($C96="Non-Labour",$C96="Labour-related"),IF(Inputs!$GT96=$F$1,Inputs!ET96,$F96*N(BA96)),$F96*N(BA96)*avg_hrs)</f>
        <v>0</v>
      </c>
      <c r="EU96" s="232">
        <f>IF(OR($C96="Non-Labour",$C96="Labour-related"),IF(Inputs!$GT96=$F$1,Inputs!EU96,$F96*N(BB96)),$F96*N(BB96)*avg_hrs)</f>
        <v>0</v>
      </c>
      <c r="EV96" s="232">
        <f>IF(OR($C96="Non-Labour",$C96="Labour-related"),IF(Inputs!$GT96=$F$1,Inputs!EV96,$F96*N(BC96)),$F96*N(BC96)*avg_hrs)</f>
        <v>0</v>
      </c>
      <c r="EW96" s="232">
        <f>IF(OR($C96="Non-Labour",$C96="Labour-related"),IF(Inputs!$GT96=$F$1,Inputs!EW96,$F96*N(BD96)),$F96*N(BD96)*avg_hrs)</f>
        <v>0</v>
      </c>
      <c r="EX96" s="232">
        <f>IF(OR($C96="Non-Labour",$C96="Labour-related"),IF(Inputs!$GT96=$F$1,Inputs!EX96,$F96*N(BE96)),$F96*N(BE96)*avg_hrs)</f>
        <v>0</v>
      </c>
      <c r="EY96" s="232">
        <f>IF(OR($C96="Non-Labour",$C96="Labour-related"),IF(Inputs!$GT96=$F$1,Inputs!EY96,$F96*N(BF96)),$F96*N(BF96)*avg_hrs)</f>
        <v>0</v>
      </c>
      <c r="EZ96" s="232">
        <f>IF(OR($C96="Non-Labour",$C96="Labour-related"),IF(Inputs!$GT96=$F$1,Inputs!EZ96,$F96*N(BG96)),$F96*N(BG96)*avg_hrs)</f>
        <v>0</v>
      </c>
      <c r="FA96" s="232">
        <f>IF(OR($C96="Non-Labour",$C96="Labour-related"),IF(Inputs!$GT96=$F$1,Inputs!FA96,$F96*N(BH96)),$F96*N(BH96)*avg_hrs)</f>
        <v>0</v>
      </c>
      <c r="FB96" s="232">
        <f>IF(OR($C96="Non-Labour",$C96="Labour-related"),IF(Inputs!$GT96=$F$1,Inputs!FB96,$F96*N(BI96)),$F96*N(BI96)*avg_hrs)</f>
        <v>0</v>
      </c>
      <c r="FC96" s="232">
        <f>IF(OR($C96="Non-Labour",$C96="Labour-related"),IF(Inputs!$GT96=$F$1,Inputs!FC96,$F96*N(BJ96)),$F96*N(BJ96)*avg_hrs)</f>
        <v>0</v>
      </c>
      <c r="FD96" s="232">
        <f>IF(OR($C96="Non-Labour",$C96="Labour-related"),IF(Inputs!$GT96=$F$1,Inputs!FD96,$F96*N(BK96)),$F96*N(BK96)*avg_hrs)</f>
        <v>0</v>
      </c>
      <c r="FE96" s="232">
        <f>IF(OR($C96="Non-Labour",$C96="Labour-related"),IF(Inputs!$GT96=$F$1,Inputs!FE96,$F96*N(BL96)),$F96*N(BL96)*avg_hrs)</f>
        <v>0</v>
      </c>
      <c r="FF96" s="232">
        <f>IF(OR($C96="Non-Labour",$C96="Labour-related"),IF(Inputs!$GT96=$F$1,Inputs!FF96,$F96*N(BM96)),$F96*N(BM96)*avg_hrs)</f>
        <v>0</v>
      </c>
      <c r="FG96" s="232">
        <f>IF(OR($C96="Non-Labour",$C96="Labour-related"),IF(Inputs!$GT96=$F$1,Inputs!FG96,$F96*N(BN96)),$F96*N(BN96)*avg_hrs)</f>
        <v>0</v>
      </c>
      <c r="FH96" s="232">
        <f>IF(OR($C96="Non-Labour",$C96="Labour-related"),IF(Inputs!$GT96=$F$1,Inputs!FH96,$F96*N(BO96)),$F96*N(BO96)*avg_hrs)</f>
        <v>0</v>
      </c>
      <c r="FI96" s="232">
        <f>IF(OR($C96="Non-Labour",$C96="Labour-related"),IF(Inputs!$GT96=$F$1,Inputs!FI96,$F96*N(BP96)),$F96*N(BP96)*avg_hrs)</f>
        <v>0</v>
      </c>
      <c r="FJ96" s="232">
        <f>IF(OR($C96="Non-Labour",$C96="Labour-related"),IF(Inputs!$GT96=$F$1,Inputs!FJ96,$F96*N(BQ96)),$F96*N(BQ96)*avg_hrs)</f>
        <v>0</v>
      </c>
      <c r="FK96" s="232">
        <f>IF(OR($C96="Non-Labour",$C96="Labour-related"),IF(Inputs!$GT96=$F$1,Inputs!FK96,$F96*N(BR96)),$F96*N(BR96)*avg_hrs)</f>
        <v>0</v>
      </c>
      <c r="FL96" s="232">
        <f>IF(OR($C96="Non-Labour",$C96="Labour-related"),IF(Inputs!$GT96=$F$1,Inputs!FL96,$F96*N(BS96)),$F96*N(BS96)*avg_hrs)</f>
        <v>0</v>
      </c>
      <c r="FM96" s="232">
        <f>IF(OR($C96="Non-Labour",$C96="Labour-related"),IF(Inputs!$GT96=$F$1,Inputs!FM96,$F96*N(BT96)),$F96*N(BT96)*avg_hrs)</f>
        <v>0</v>
      </c>
      <c r="FN96" s="232">
        <f>IF(OR($C96="Non-Labour",$C96="Labour-related"),IF(Inputs!$GT96=$F$1,Inputs!FN96,$F96*N(BU96)),$F96*N(BU96)*avg_hrs)</f>
        <v>0</v>
      </c>
      <c r="FO96" s="232">
        <f>IF(OR($C96="Non-Labour",$C96="Labour-related"),IF(Inputs!$GT96=$F$1,Inputs!FO96,$F96*N(BV96)),$F96*N(BV96)*avg_hrs)</f>
        <v>0</v>
      </c>
      <c r="FP96" s="232">
        <f>IF(OR($C96="Non-Labour",$C96="Labour-related"),IF(Inputs!$GT96=$F$1,Inputs!FP96,$F96*N(BW96)),$F96*N(BW96)*avg_hrs)</f>
        <v>0</v>
      </c>
      <c r="FQ96" s="232">
        <f>IF(OR($C96="Non-Labour",$C96="Labour-related"),IF(Inputs!$GT96=$F$1,Inputs!FQ96,$F96*N(BX96)),$F96*N(BX96)*avg_hrs)</f>
        <v>0</v>
      </c>
      <c r="FR96" s="232">
        <f>IF(OR($C96="Non-Labour",$C96="Labour-related"),IF(Inputs!$GT96=$F$1,Inputs!FR96,$F96*N(BY96)),$F96*N(BY96)*avg_hrs)</f>
        <v>0</v>
      </c>
      <c r="FS96" s="232">
        <f>IF(OR($C96="Non-Labour",$C96="Labour-related"),IF(Inputs!$GT96=$F$1,Inputs!FS96,$F96*N(BZ96)),$F96*N(BZ96)*avg_hrs)</f>
        <v>0</v>
      </c>
      <c r="FT96" s="232">
        <f>IF(OR($C96="Non-Labour",$C96="Labour-related"),IF(Inputs!$GT96=$F$1,Inputs!FT96,$F96*N(CA96)),$F96*N(CA96)*avg_hrs)</f>
        <v>0</v>
      </c>
      <c r="FU96" s="232">
        <f>IF(OR($C96="Non-Labour",$C96="Labour-related"),IF(Inputs!$GT96=$F$1,Inputs!FU96,$F96*N(CB96)),$F96*N(CB96)*avg_hrs)</f>
        <v>0</v>
      </c>
      <c r="FV96" s="232">
        <f>IF(OR($C96="Non-Labour",$C96="Labour-related"),IF(Inputs!$GT96=$F$1,Inputs!FV96,$F96*N(CC96)),$F96*N(CC96)*avg_hrs)</f>
        <v>0</v>
      </c>
      <c r="FW96" s="232">
        <f>IF(OR($C96="Non-Labour",$C96="Labour-related"),IF(Inputs!$GT96=$F$1,Inputs!FW96,$F96*N(CD96)),$F96*N(CD96)*avg_hrs)</f>
        <v>0</v>
      </c>
      <c r="FX96" s="232">
        <f>IF(OR($C96="Non-Labour",$C96="Labour-related"),IF(Inputs!$GT96=$F$1,Inputs!FX96,$F96*N(CE96)),$F96*N(CE96)*avg_hrs)</f>
        <v>0</v>
      </c>
      <c r="FY96" s="232">
        <f>IF(OR($C96="Non-Labour",$C96="Labour-related"),IF(Inputs!$GT96=$F$1,Inputs!FY96,$F96*N(CF96)),$F96*N(CF96)*avg_hrs)</f>
        <v>0</v>
      </c>
      <c r="FZ96" s="232">
        <f>IF(OR($C96="Non-Labour",$C96="Labour-related"),IF(Inputs!$GT96=$F$1,Inputs!FZ96,$F96*N(CG96)),$F96*N(CG96)*avg_hrs)</f>
        <v>0</v>
      </c>
      <c r="GA96" s="232">
        <f>IF(OR($C96="Non-Labour",$C96="Labour-related"),IF(Inputs!$GT96=$F$1,Inputs!GA96,$F96*N(CH96)),$F96*N(CH96)*avg_hrs)</f>
        <v>0</v>
      </c>
      <c r="GB96" s="232">
        <f>IF(OR($C96="Non-Labour",$C96="Labour-related"),IF(Inputs!$GT96=$F$1,Inputs!GB96,$F96*N(CI96)),$F96*N(CI96)*avg_hrs)</f>
        <v>0</v>
      </c>
      <c r="GC96" s="232">
        <f>IF(OR($C96="Non-Labour",$C96="Labour-related"),IF(Inputs!$GT96=$F$1,Inputs!GC96,$F96*N(CJ96)),$F96*N(CJ96)*avg_hrs)</f>
        <v>0</v>
      </c>
      <c r="GD96" s="232">
        <f>IF(OR($C96="Non-Labour",$C96="Labour-related"),IF(Inputs!$GT96=$F$1,Inputs!GD96,$F96*N(CK96)),$F96*N(CK96)*avg_hrs)</f>
        <v>0</v>
      </c>
      <c r="GE96" s="232">
        <f>IF(OR($C96="Non-Labour",$C96="Labour-related"),IF(Inputs!$GT96=$F$1,Inputs!GE96,$F96*N(CL96)),$F96*N(CL96)*avg_hrs)</f>
        <v>0</v>
      </c>
      <c r="GF96" s="232">
        <f>IF(OR($C96="Non-Labour",$C96="Labour-related"),IF(Inputs!$GT96=$F$1,Inputs!GF96,$F96*N(CM96)),$F96*N(CM96)*avg_hrs)</f>
        <v>0</v>
      </c>
      <c r="GG96" s="232">
        <f>IF(OR($C96="Non-Labour",$C96="Labour-related"),IF(Inputs!$GT96=$F$1,Inputs!GG96,$F96*N(CN96)),$F96*N(CN96)*avg_hrs)</f>
        <v>0</v>
      </c>
      <c r="GH96" s="232">
        <f>IF(OR($C96="Non-Labour",$C96="Labour-related"),IF(Inputs!$GT96=$F$1,Inputs!GH96,$F96*N(CO96)),$F96*N(CO96)*avg_hrs)</f>
        <v>0</v>
      </c>
      <c r="GI96" s="232">
        <f>IF(OR($C96="Non-Labour",$C96="Labour-related"),IF(Inputs!$GT96=$F$1,Inputs!GI96,$F96*N(CP96)),$F96*N(CP96)*avg_hrs)</f>
        <v>0</v>
      </c>
      <c r="GJ96" s="232">
        <f>IF(OR($C96="Non-Labour",$C96="Labour-related"),IF(Inputs!$GT96=$F$1,Inputs!GJ96,$F96*N(CQ96)),$F96*N(CQ96)*avg_hrs)</f>
        <v>0</v>
      </c>
      <c r="GK96" s="232">
        <f>IF(OR($C96="Non-Labour",$C96="Labour-related"),IF(Inputs!$GT96=$F$1,Inputs!GK96,$F96*N(CR96)),$F96*N(CR96)*avg_hrs)</f>
        <v>0</v>
      </c>
      <c r="GL96" s="232">
        <f>IF(OR($C96="Non-Labour",$C96="Labour-related"),IF(Inputs!$GT96=$F$1,Inputs!GL96,$F96*N(CS96)),$F96*N(CS96)*avg_hrs)</f>
        <v>0</v>
      </c>
      <c r="GM96" s="232">
        <f>IF(OR($C96="Non-Labour",$C96="Labour-related"),IF(Inputs!$GT96=$F$1,Inputs!GM96,$F96*N(CT96)),$F96*N(CT96)*avg_hrs)</f>
        <v>0</v>
      </c>
      <c r="GN96" s="232">
        <f>IF(OR($C96="Non-Labour",$C96="Labour-related"),IF(Inputs!$GT96=$F$1,Inputs!GN96,$F96*N(CU96)),$F96*N(CU96)*avg_hrs)</f>
        <v>0</v>
      </c>
      <c r="GO96" s="232">
        <f>IF(OR($C96="Non-Labour",$C96="Labour-related"),IF(Inputs!$GT96=$F$1,Inputs!GO96,$F96*N(CV96)),$F96*N(CV96)*avg_hrs)</f>
        <v>0</v>
      </c>
      <c r="GP96" s="232">
        <f>IF(OR($C96="Non-Labour",$C96="Labour-related"),IF(Inputs!$GT96=$F$1,Inputs!GP96,$F96*N(CW96)),$F96*N(CW96)*avg_hrs)</f>
        <v>0</v>
      </c>
      <c r="GQ96" s="232">
        <f>IF(OR($C96="Non-Labour",$C96="Labour-related"),IF(Inputs!$GT96=$F$1,Inputs!GQ96,$F96*N(CX96)),$F96*N(CX96)*avg_hrs)</f>
        <v>0</v>
      </c>
      <c r="GR96" s="232">
        <f>IF(OR($C96="Non-Labour",$C96="Labour-related"),IF(Inputs!$GT96=$F$1,Inputs!GR96,$F96*N(CY96)),$F96*N(CY96)*avg_hrs)</f>
        <v>0</v>
      </c>
      <c r="GT96" s="120" t="s">
        <v>207</v>
      </c>
      <c r="GU96" s="272"/>
      <c r="GV96" s="272"/>
      <c r="GW96" s="272"/>
      <c r="GX96" s="232">
        <f t="shared" si="12"/>
        <v>0</v>
      </c>
      <c r="GY96" s="232">
        <f t="shared" si="12"/>
        <v>0</v>
      </c>
      <c r="GZ96" s="232">
        <f t="shared" si="12"/>
        <v>0</v>
      </c>
      <c r="HA96" s="232">
        <f t="shared" si="11"/>
        <v>0</v>
      </c>
      <c r="HB96" s="232">
        <f t="shared" si="13"/>
        <v>0</v>
      </c>
      <c r="HC96" s="232">
        <f t="shared" si="13"/>
        <v>0</v>
      </c>
      <c r="HD96" s="232">
        <f t="shared" si="13"/>
        <v>0</v>
      </c>
      <c r="HE96" s="232">
        <f t="shared" si="13"/>
        <v>0</v>
      </c>
      <c r="HF96" s="232">
        <f t="shared" si="14"/>
        <v>0</v>
      </c>
    </row>
    <row r="97" spans="1:214" x14ac:dyDescent="0.2">
      <c r="A97" s="120">
        <f>Inputs!A97</f>
        <v>0</v>
      </c>
      <c r="B97" s="120">
        <f>Inputs!B97</f>
        <v>0</v>
      </c>
      <c r="C97" s="120">
        <f>Inputs!C97</f>
        <v>0</v>
      </c>
      <c r="D97" s="120">
        <f>Inputs!D97</f>
        <v>0</v>
      </c>
      <c r="E97" s="120">
        <f>Inputs!E97</f>
        <v>0</v>
      </c>
      <c r="F97" s="259">
        <f>IF(Inputs!$GT97=$F$1,Inputs!F97,
CHOOSE(MATCH(Inputs!$GT97,'Key assumptions'!$E$117:$E$119,0),'Key assumptions'!$H$117,'Key assumptions'!$H$118,'Key assumptions'!$H$119)*Inputs!F97)</f>
        <v>0</v>
      </c>
      <c r="G97" s="259">
        <f>IF(Inputs!$GT97=$F$1,Inputs!G97,
CHOOSE(MATCH(Inputs!$GT97,'Key assumptions'!$E$117:$E$119,0),'Key assumptions'!$H$117,'Key assumptions'!$H$118,'Key assumptions'!$H$119)*Inputs!G97)</f>
        <v>0</v>
      </c>
      <c r="H97" s="231">
        <f>Inputs!H97</f>
        <v>0</v>
      </c>
      <c r="I97" s="231">
        <f>Inputs!I97</f>
        <v>0</v>
      </c>
      <c r="J97" s="231">
        <f>Inputs!J97</f>
        <v>0</v>
      </c>
      <c r="K97" s="231">
        <f>Inputs!K97</f>
        <v>0</v>
      </c>
      <c r="L97" s="231">
        <f>Inputs!L97</f>
        <v>0</v>
      </c>
      <c r="M97" s="231">
        <f>Inputs!M97</f>
        <v>0</v>
      </c>
      <c r="N97" s="231">
        <f>Inputs!N97</f>
        <v>0</v>
      </c>
      <c r="O97" s="231">
        <f>Inputs!O97</f>
        <v>0</v>
      </c>
      <c r="P97" s="231">
        <f>Inputs!P97</f>
        <v>0</v>
      </c>
      <c r="Q97" s="231">
        <f>Inputs!Q97</f>
        <v>0</v>
      </c>
      <c r="R97" s="231">
        <f>Inputs!R97</f>
        <v>0</v>
      </c>
      <c r="S97" s="231">
        <f>Inputs!S97</f>
        <v>0</v>
      </c>
      <c r="T97" s="231">
        <f>Inputs!T97</f>
        <v>0</v>
      </c>
      <c r="U97" s="231">
        <f>Inputs!U97</f>
        <v>0</v>
      </c>
      <c r="V97" s="231">
        <f>Inputs!V97</f>
        <v>0</v>
      </c>
      <c r="W97" s="231">
        <f>Inputs!W97</f>
        <v>0</v>
      </c>
      <c r="X97" s="231">
        <f>Inputs!X97</f>
        <v>0</v>
      </c>
      <c r="Y97" s="231">
        <f>Inputs!Y97</f>
        <v>0</v>
      </c>
      <c r="Z97" s="231">
        <f>Inputs!Z97</f>
        <v>0</v>
      </c>
      <c r="AA97" s="231">
        <f>Inputs!AA97</f>
        <v>0</v>
      </c>
      <c r="AB97" s="231">
        <f>Inputs!AB97</f>
        <v>0</v>
      </c>
      <c r="AC97" s="231">
        <f>Inputs!AC97</f>
        <v>0</v>
      </c>
      <c r="AD97" s="231">
        <f>Inputs!AD97</f>
        <v>0</v>
      </c>
      <c r="AE97" s="231">
        <f>Inputs!AE97</f>
        <v>0</v>
      </c>
      <c r="AF97" s="231">
        <f>Inputs!AF97</f>
        <v>0</v>
      </c>
      <c r="AG97" s="231">
        <f>Inputs!AG97</f>
        <v>0</v>
      </c>
      <c r="AH97" s="231">
        <f>Inputs!AH97</f>
        <v>0</v>
      </c>
      <c r="AI97" s="231">
        <f>Inputs!AI97</f>
        <v>0</v>
      </c>
      <c r="AJ97" s="231">
        <f>Inputs!AJ97</f>
        <v>0</v>
      </c>
      <c r="AK97" s="231">
        <f>Inputs!AK97</f>
        <v>0</v>
      </c>
      <c r="AL97" s="231">
        <f>Inputs!AL97</f>
        <v>0</v>
      </c>
      <c r="AM97" s="231">
        <f>Inputs!AM97</f>
        <v>0</v>
      </c>
      <c r="AN97" s="231">
        <f>Inputs!AN97</f>
        <v>0</v>
      </c>
      <c r="AO97" s="231">
        <f>Inputs!AO97</f>
        <v>0</v>
      </c>
      <c r="AP97" s="231">
        <f>Inputs!AP97</f>
        <v>0</v>
      </c>
      <c r="AQ97" s="231">
        <f>Inputs!AQ97</f>
        <v>0</v>
      </c>
      <c r="AR97" s="231">
        <f>Inputs!AR97</f>
        <v>0</v>
      </c>
      <c r="AS97" s="231">
        <f>Inputs!AS97</f>
        <v>0</v>
      </c>
      <c r="AT97" s="231">
        <f>Inputs!AT97</f>
        <v>0</v>
      </c>
      <c r="AU97" s="231">
        <f>Inputs!AU97</f>
        <v>0</v>
      </c>
      <c r="AV97" s="231">
        <f>Inputs!AV97</f>
        <v>0</v>
      </c>
      <c r="AW97" s="231">
        <f>Inputs!AW97</f>
        <v>0</v>
      </c>
      <c r="AX97" s="231">
        <f>Inputs!AX97</f>
        <v>0</v>
      </c>
      <c r="AY97" s="231">
        <f>Inputs!AY97</f>
        <v>0</v>
      </c>
      <c r="AZ97" s="231">
        <f>Inputs!AZ97</f>
        <v>0</v>
      </c>
      <c r="BA97" s="231">
        <f>Inputs!BA97</f>
        <v>0</v>
      </c>
      <c r="BB97" s="231">
        <f>Inputs!BB97</f>
        <v>0</v>
      </c>
      <c r="BC97" s="231">
        <f>Inputs!BC97</f>
        <v>0</v>
      </c>
      <c r="BD97" s="231">
        <f>Inputs!BD97</f>
        <v>0</v>
      </c>
      <c r="BE97" s="231">
        <f>Inputs!BE97</f>
        <v>0</v>
      </c>
      <c r="BF97" s="231">
        <f>Inputs!BF97</f>
        <v>0</v>
      </c>
      <c r="BG97" s="231">
        <f>Inputs!BG97</f>
        <v>0</v>
      </c>
      <c r="BH97" s="231">
        <f>Inputs!BH97</f>
        <v>0</v>
      </c>
      <c r="BI97" s="231">
        <f>Inputs!BI97</f>
        <v>0</v>
      </c>
      <c r="BJ97" s="231">
        <f>Inputs!BJ97</f>
        <v>0</v>
      </c>
      <c r="BK97" s="231">
        <f>Inputs!BK97</f>
        <v>0</v>
      </c>
      <c r="BL97" s="231">
        <f>Inputs!BL97</f>
        <v>0</v>
      </c>
      <c r="BM97" s="231">
        <f>Inputs!BM97</f>
        <v>0</v>
      </c>
      <c r="BN97" s="231">
        <f>Inputs!BN97</f>
        <v>0</v>
      </c>
      <c r="BO97" s="231">
        <f>Inputs!BO97</f>
        <v>0</v>
      </c>
      <c r="BP97" s="231">
        <f>Inputs!BP97</f>
        <v>0</v>
      </c>
      <c r="BQ97" s="231">
        <f>Inputs!BQ97</f>
        <v>0</v>
      </c>
      <c r="BR97" s="231">
        <f>Inputs!BR97</f>
        <v>0</v>
      </c>
      <c r="BS97" s="231">
        <f>Inputs!BS97</f>
        <v>0</v>
      </c>
      <c r="BT97" s="231">
        <f>Inputs!BT97</f>
        <v>0</v>
      </c>
      <c r="BU97" s="231">
        <f>Inputs!BU97</f>
        <v>0</v>
      </c>
      <c r="BV97" s="231">
        <f>Inputs!BV97</f>
        <v>0</v>
      </c>
      <c r="BW97" s="231">
        <f>Inputs!BW97</f>
        <v>0</v>
      </c>
      <c r="BX97" s="231">
        <f>Inputs!BX97</f>
        <v>0</v>
      </c>
      <c r="BY97" s="231">
        <f>Inputs!BY97</f>
        <v>0</v>
      </c>
      <c r="BZ97" s="231">
        <f>Inputs!BZ97</f>
        <v>0</v>
      </c>
      <c r="CA97" s="231">
        <f>Inputs!CA97</f>
        <v>0</v>
      </c>
      <c r="CB97" s="231">
        <f>Inputs!CB97</f>
        <v>0</v>
      </c>
      <c r="CC97" s="231">
        <f>Inputs!CC97</f>
        <v>0</v>
      </c>
      <c r="CD97" s="231">
        <f>Inputs!CD97</f>
        <v>0</v>
      </c>
      <c r="CE97" s="231">
        <f>Inputs!CE97</f>
        <v>0</v>
      </c>
      <c r="CF97" s="231">
        <f>Inputs!CF97</f>
        <v>0</v>
      </c>
      <c r="CG97" s="231">
        <f>Inputs!CG97</f>
        <v>0</v>
      </c>
      <c r="CH97" s="231">
        <f>Inputs!CH97</f>
        <v>0</v>
      </c>
      <c r="CI97" s="231">
        <f>Inputs!CI97</f>
        <v>0</v>
      </c>
      <c r="CJ97" s="231">
        <f>Inputs!CJ97</f>
        <v>0</v>
      </c>
      <c r="CK97" s="231">
        <f>Inputs!CK97</f>
        <v>0</v>
      </c>
      <c r="CL97" s="231">
        <f>Inputs!CL97</f>
        <v>0</v>
      </c>
      <c r="CM97" s="231">
        <f>Inputs!CM97</f>
        <v>0</v>
      </c>
      <c r="CN97" s="231">
        <f>Inputs!CN97</f>
        <v>0</v>
      </c>
      <c r="CO97" s="231">
        <f>Inputs!CO97</f>
        <v>0</v>
      </c>
      <c r="CP97" s="231">
        <f>Inputs!CP97</f>
        <v>0</v>
      </c>
      <c r="CQ97" s="231">
        <f>Inputs!CQ97</f>
        <v>0</v>
      </c>
      <c r="CR97" s="231">
        <f>Inputs!CR97</f>
        <v>0</v>
      </c>
      <c r="CS97" s="231">
        <f>Inputs!CS97</f>
        <v>0</v>
      </c>
      <c r="CT97" s="231">
        <f>Inputs!CT97</f>
        <v>0</v>
      </c>
      <c r="CU97" s="231">
        <f>Inputs!CU97</f>
        <v>0</v>
      </c>
      <c r="CV97" s="231">
        <f>Inputs!CV97</f>
        <v>0</v>
      </c>
      <c r="CW97" s="231">
        <f>Inputs!CW97</f>
        <v>0</v>
      </c>
      <c r="CX97" s="231">
        <f>Inputs!CX97</f>
        <v>0</v>
      </c>
      <c r="CY97" s="231">
        <f>Inputs!CY97</f>
        <v>0</v>
      </c>
      <c r="DA97" s="232">
        <f>IF(OR($C97="Non-Labour",$C97="Labour-related"),IF(Inputs!$GT97=$F$1,Inputs!DA97,$F97*N(H97)),$F97*N(H97)*avg_hrs)</f>
        <v>0</v>
      </c>
      <c r="DB97" s="232">
        <f>IF(OR($C97="Non-Labour",$C97="Labour-related"),IF(Inputs!$GT97=$F$1,Inputs!DB97,$F97*N(I97)),$F97*N(I97)*avg_hrs)</f>
        <v>0</v>
      </c>
      <c r="DC97" s="232">
        <f>IF(OR($C97="Non-Labour",$C97="Labour-related"),IF(Inputs!$GT97=$F$1,Inputs!DC97,$F97*N(J97)),$F97*N(J97)*avg_hrs)</f>
        <v>0</v>
      </c>
      <c r="DD97" s="232">
        <f>IF(OR($C97="Non-Labour",$C97="Labour-related"),IF(Inputs!$GT97=$F$1,Inputs!DD97,$F97*N(K97)),$F97*N(K97)*avg_hrs)</f>
        <v>0</v>
      </c>
      <c r="DE97" s="232">
        <f>IF(OR($C97="Non-Labour",$C97="Labour-related"),IF(Inputs!$GT97=$F$1,Inputs!DE97,$F97*N(L97)),$F97*N(L97)*avg_hrs)</f>
        <v>0</v>
      </c>
      <c r="DF97" s="232">
        <f>IF(OR($C97="Non-Labour",$C97="Labour-related"),IF(Inputs!$GT97=$F$1,Inputs!DF97,$F97*N(M97)),$F97*N(M97)*avg_hrs)</f>
        <v>0</v>
      </c>
      <c r="DG97" s="232">
        <f>IF(OR($C97="Non-Labour",$C97="Labour-related"),IF(Inputs!$GT97=$F$1,Inputs!DG97,$F97*N(N97)),$F97*N(N97)*avg_hrs)</f>
        <v>0</v>
      </c>
      <c r="DH97" s="232">
        <f>IF(OR($C97="Non-Labour",$C97="Labour-related"),IF(Inputs!$GT97=$F$1,Inputs!DH97,$F97*N(O97)),$F97*N(O97)*avg_hrs)</f>
        <v>0</v>
      </c>
      <c r="DI97" s="232">
        <f>IF(OR($C97="Non-Labour",$C97="Labour-related"),IF(Inputs!$GT97=$F$1,Inputs!DI97,$F97*N(P97)),$F97*N(P97)*avg_hrs)</f>
        <v>0</v>
      </c>
      <c r="DJ97" s="232">
        <f>IF(OR($C97="Non-Labour",$C97="Labour-related"),IF(Inputs!$GT97=$F$1,Inputs!DJ97,$F97*N(Q97)),$F97*N(Q97)*avg_hrs)</f>
        <v>0</v>
      </c>
      <c r="DK97" s="232">
        <f>IF(OR($C97="Non-Labour",$C97="Labour-related"),IF(Inputs!$GT97=$F$1,Inputs!DK97,$F97*N(R97)),$F97*N(R97)*avg_hrs)</f>
        <v>0</v>
      </c>
      <c r="DL97" s="232">
        <f>IF(OR($C97="Non-Labour",$C97="Labour-related"),IF(Inputs!$GT97=$F$1,Inputs!DL97,$F97*N(S97)),$F97*N(S97)*avg_hrs)</f>
        <v>0</v>
      </c>
      <c r="DM97" s="232">
        <f>IF(OR($C97="Non-Labour",$C97="Labour-related"),IF(Inputs!$GT97=$F$1,Inputs!DM97,$F97*N(T97)),$F97*N(T97)*avg_hrs)</f>
        <v>0</v>
      </c>
      <c r="DN97" s="232">
        <f>IF(OR($C97="Non-Labour",$C97="Labour-related"),IF(Inputs!$GT97=$F$1,Inputs!DN97,$F97*N(U97)),$F97*N(U97)*avg_hrs)</f>
        <v>0</v>
      </c>
      <c r="DO97" s="232">
        <f>IF(OR($C97="Non-Labour",$C97="Labour-related"),IF(Inputs!$GT97=$F$1,Inputs!DO97,$F97*N(V97)),$F97*N(V97)*avg_hrs)</f>
        <v>0</v>
      </c>
      <c r="DP97" s="232">
        <f>IF(OR($C97="Non-Labour",$C97="Labour-related"),IF(Inputs!$GT97=$F$1,Inputs!DP97,$F97*N(W97)),$F97*N(W97)*avg_hrs)</f>
        <v>0</v>
      </c>
      <c r="DQ97" s="232">
        <f>IF(OR($C97="Non-Labour",$C97="Labour-related"),IF(Inputs!$GT97=$F$1,Inputs!DQ97,$F97*N(X97)),$F97*N(X97)*avg_hrs)</f>
        <v>0</v>
      </c>
      <c r="DR97" s="232">
        <f>IF(OR($C97="Non-Labour",$C97="Labour-related"),IF(Inputs!$GT97=$F$1,Inputs!DR97,$F97*N(Y97)),$F97*N(Y97)*avg_hrs)</f>
        <v>0</v>
      </c>
      <c r="DS97" s="232">
        <f>IF(OR($C97="Non-Labour",$C97="Labour-related"),IF(Inputs!$GT97=$F$1,Inputs!DS97,$F97*N(Z97)),$F97*N(Z97)*avg_hrs)</f>
        <v>0</v>
      </c>
      <c r="DT97" s="232">
        <f>IF(OR($C97="Non-Labour",$C97="Labour-related"),IF(Inputs!$GT97=$F$1,Inputs!DT97,$F97*N(AA97)),$F97*N(AA97)*avg_hrs)</f>
        <v>0</v>
      </c>
      <c r="DU97" s="232">
        <f>IF(OR($C97="Non-Labour",$C97="Labour-related"),IF(Inputs!$GT97=$F$1,Inputs!DU97,$F97*N(AB97)),$F97*N(AB97)*avg_hrs)</f>
        <v>0</v>
      </c>
      <c r="DV97" s="232">
        <f>IF(OR($C97="Non-Labour",$C97="Labour-related"),IF(Inputs!$GT97=$F$1,Inputs!DV97,$F97*N(AC97)),$F97*N(AC97)*avg_hrs)</f>
        <v>0</v>
      </c>
      <c r="DW97" s="232">
        <f>IF(OR($C97="Non-Labour",$C97="Labour-related"),IF(Inputs!$GT97=$F$1,Inputs!DW97,$F97*N(AD97)),$F97*N(AD97)*avg_hrs)</f>
        <v>0</v>
      </c>
      <c r="DX97" s="232">
        <f>IF(OR($C97="Non-Labour",$C97="Labour-related"),IF(Inputs!$GT97=$F$1,Inputs!DX97,$F97*N(AE97)),$F97*N(AE97)*avg_hrs)</f>
        <v>0</v>
      </c>
      <c r="DY97" s="232">
        <f>IF(OR($C97="Non-Labour",$C97="Labour-related"),IF(Inputs!$GT97=$F$1,Inputs!DY97,$F97*N(AF97)),$F97*N(AF97)*avg_hrs)</f>
        <v>0</v>
      </c>
      <c r="DZ97" s="232">
        <f>IF(OR($C97="Non-Labour",$C97="Labour-related"),IF(Inputs!$GT97=$F$1,Inputs!DZ97,$F97*N(AG97)),$F97*N(AG97)*avg_hrs)</f>
        <v>0</v>
      </c>
      <c r="EA97" s="232">
        <f>IF(OR($C97="Non-Labour",$C97="Labour-related"),IF(Inputs!$GT97=$F$1,Inputs!EA97,$F97*N(AH97)),$F97*N(AH97)*avg_hrs)</f>
        <v>0</v>
      </c>
      <c r="EB97" s="232">
        <f>IF(OR($C97="Non-Labour",$C97="Labour-related"),IF(Inputs!$GT97=$F$1,Inputs!EB97,$F97*N(AI97)),$F97*N(AI97)*avg_hrs)</f>
        <v>0</v>
      </c>
      <c r="EC97" s="232">
        <f>IF(OR($C97="Non-Labour",$C97="Labour-related"),IF(Inputs!$GT97=$F$1,Inputs!EC97,$F97*N(AJ97)),$F97*N(AJ97)*avg_hrs)</f>
        <v>0</v>
      </c>
      <c r="ED97" s="232">
        <f>IF(OR($C97="Non-Labour",$C97="Labour-related"),IF(Inputs!$GT97=$F$1,Inputs!ED97,$F97*N(AK97)),$F97*N(AK97)*avg_hrs)</f>
        <v>0</v>
      </c>
      <c r="EE97" s="232">
        <f>IF(OR($C97="Non-Labour",$C97="Labour-related"),IF(Inputs!$GT97=$F$1,Inputs!EE97,$F97*N(AL97)),$F97*N(AL97)*avg_hrs)</f>
        <v>0</v>
      </c>
      <c r="EF97" s="232">
        <f>IF(OR($C97="Non-Labour",$C97="Labour-related"),IF(Inputs!$GT97=$F$1,Inputs!EF97,$F97*N(AM97)),$F97*N(AM97)*avg_hrs)</f>
        <v>0</v>
      </c>
      <c r="EG97" s="232">
        <f>IF(OR($C97="Non-Labour",$C97="Labour-related"),IF(Inputs!$GT97=$F$1,Inputs!EG97,$F97*N(AN97)),$F97*N(AN97)*avg_hrs)</f>
        <v>0</v>
      </c>
      <c r="EH97" s="232">
        <f>IF(OR($C97="Non-Labour",$C97="Labour-related"),IF(Inputs!$GT97=$F$1,Inputs!EH97,$F97*N(AO97)),$F97*N(AO97)*avg_hrs)</f>
        <v>0</v>
      </c>
      <c r="EI97" s="232">
        <f>IF(OR($C97="Non-Labour",$C97="Labour-related"),IF(Inputs!$GT97=$F$1,Inputs!EI97,$F97*N(AP97)),$F97*N(AP97)*avg_hrs)</f>
        <v>0</v>
      </c>
      <c r="EJ97" s="232">
        <f>IF(OR($C97="Non-Labour",$C97="Labour-related"),IF(Inputs!$GT97=$F$1,Inputs!EJ97,$F97*N(AQ97)),$F97*N(AQ97)*avg_hrs)</f>
        <v>0</v>
      </c>
      <c r="EK97" s="232">
        <f>IF(OR($C97="Non-Labour",$C97="Labour-related"),IF(Inputs!$GT97=$F$1,Inputs!EK97,$F97*N(AR97)),$F97*N(AR97)*avg_hrs)</f>
        <v>0</v>
      </c>
      <c r="EL97" s="232">
        <f>IF(OR($C97="Non-Labour",$C97="Labour-related"),IF(Inputs!$GT97=$F$1,Inputs!EL97,$F97*N(AS97)),$F97*N(AS97)*avg_hrs)</f>
        <v>0</v>
      </c>
      <c r="EM97" s="232">
        <f>IF(OR($C97="Non-Labour",$C97="Labour-related"),IF(Inputs!$GT97=$F$1,Inputs!EM97,$F97*N(AT97)),$F97*N(AT97)*avg_hrs)</f>
        <v>0</v>
      </c>
      <c r="EN97" s="232">
        <f>IF(OR($C97="Non-Labour",$C97="Labour-related"),IF(Inputs!$GT97=$F$1,Inputs!EN97,$F97*N(AU97)),$F97*N(AU97)*avg_hrs)</f>
        <v>0</v>
      </c>
      <c r="EO97" s="232">
        <f>IF(OR($C97="Non-Labour",$C97="Labour-related"),IF(Inputs!$GT97=$F$1,Inputs!EO97,$F97*N(AV97)),$F97*N(AV97)*avg_hrs)</f>
        <v>0</v>
      </c>
      <c r="EP97" s="232">
        <f>IF(OR($C97="Non-Labour",$C97="Labour-related"),IF(Inputs!$GT97=$F$1,Inputs!EP97,$F97*N(AW97)),$F97*N(AW97)*avg_hrs)</f>
        <v>0</v>
      </c>
      <c r="EQ97" s="232">
        <f>IF(OR($C97="Non-Labour",$C97="Labour-related"),IF(Inputs!$GT97=$F$1,Inputs!EQ97,$F97*N(AX97)),$F97*N(AX97)*avg_hrs)</f>
        <v>0</v>
      </c>
      <c r="ER97" s="232">
        <f>IF(OR($C97="Non-Labour",$C97="Labour-related"),IF(Inputs!$GT97=$F$1,Inputs!ER97,$F97*N(AY97)),$F97*N(AY97)*avg_hrs)</f>
        <v>0</v>
      </c>
      <c r="ES97" s="232">
        <f>IF(OR($C97="Non-Labour",$C97="Labour-related"),IF(Inputs!$GT97=$F$1,Inputs!ES97,$F97*N(AZ97)),$F97*N(AZ97)*avg_hrs)</f>
        <v>0</v>
      </c>
      <c r="ET97" s="232">
        <f>IF(OR($C97="Non-Labour",$C97="Labour-related"),IF(Inputs!$GT97=$F$1,Inputs!ET97,$F97*N(BA97)),$F97*N(BA97)*avg_hrs)</f>
        <v>0</v>
      </c>
      <c r="EU97" s="232">
        <f>IF(OR($C97="Non-Labour",$C97="Labour-related"),IF(Inputs!$GT97=$F$1,Inputs!EU97,$F97*N(BB97)),$F97*N(BB97)*avg_hrs)</f>
        <v>0</v>
      </c>
      <c r="EV97" s="232">
        <f>IF(OR($C97="Non-Labour",$C97="Labour-related"),IF(Inputs!$GT97=$F$1,Inputs!EV97,$F97*N(BC97)),$F97*N(BC97)*avg_hrs)</f>
        <v>0</v>
      </c>
      <c r="EW97" s="232">
        <f>IF(OR($C97="Non-Labour",$C97="Labour-related"),IF(Inputs!$GT97=$F$1,Inputs!EW97,$F97*N(BD97)),$F97*N(BD97)*avg_hrs)</f>
        <v>0</v>
      </c>
      <c r="EX97" s="232">
        <f>IF(OR($C97="Non-Labour",$C97="Labour-related"),IF(Inputs!$GT97=$F$1,Inputs!EX97,$F97*N(BE97)),$F97*N(BE97)*avg_hrs)</f>
        <v>0</v>
      </c>
      <c r="EY97" s="232">
        <f>IF(OR($C97="Non-Labour",$C97="Labour-related"),IF(Inputs!$GT97=$F$1,Inputs!EY97,$F97*N(BF97)),$F97*N(BF97)*avg_hrs)</f>
        <v>0</v>
      </c>
      <c r="EZ97" s="232">
        <f>IF(OR($C97="Non-Labour",$C97="Labour-related"),IF(Inputs!$GT97=$F$1,Inputs!EZ97,$F97*N(BG97)),$F97*N(BG97)*avg_hrs)</f>
        <v>0</v>
      </c>
      <c r="FA97" s="232">
        <f>IF(OR($C97="Non-Labour",$C97="Labour-related"),IF(Inputs!$GT97=$F$1,Inputs!FA97,$F97*N(BH97)),$F97*N(BH97)*avg_hrs)</f>
        <v>0</v>
      </c>
      <c r="FB97" s="232">
        <f>IF(OR($C97="Non-Labour",$C97="Labour-related"),IF(Inputs!$GT97=$F$1,Inputs!FB97,$F97*N(BI97)),$F97*N(BI97)*avg_hrs)</f>
        <v>0</v>
      </c>
      <c r="FC97" s="232">
        <f>IF(OR($C97="Non-Labour",$C97="Labour-related"),IF(Inputs!$GT97=$F$1,Inputs!FC97,$F97*N(BJ97)),$F97*N(BJ97)*avg_hrs)</f>
        <v>0</v>
      </c>
      <c r="FD97" s="232">
        <f>IF(OR($C97="Non-Labour",$C97="Labour-related"),IF(Inputs!$GT97=$F$1,Inputs!FD97,$F97*N(BK97)),$F97*N(BK97)*avg_hrs)</f>
        <v>0</v>
      </c>
      <c r="FE97" s="232">
        <f>IF(OR($C97="Non-Labour",$C97="Labour-related"),IF(Inputs!$GT97=$F$1,Inputs!FE97,$F97*N(BL97)),$F97*N(BL97)*avg_hrs)</f>
        <v>0</v>
      </c>
      <c r="FF97" s="232">
        <f>IF(OR($C97="Non-Labour",$C97="Labour-related"),IF(Inputs!$GT97=$F$1,Inputs!FF97,$F97*N(BM97)),$F97*N(BM97)*avg_hrs)</f>
        <v>0</v>
      </c>
      <c r="FG97" s="232">
        <f>IF(OR($C97="Non-Labour",$C97="Labour-related"),IF(Inputs!$GT97=$F$1,Inputs!FG97,$F97*N(BN97)),$F97*N(BN97)*avg_hrs)</f>
        <v>0</v>
      </c>
      <c r="FH97" s="232">
        <f>IF(OR($C97="Non-Labour",$C97="Labour-related"),IF(Inputs!$GT97=$F$1,Inputs!FH97,$F97*N(BO97)),$F97*N(BO97)*avg_hrs)</f>
        <v>0</v>
      </c>
      <c r="FI97" s="232">
        <f>IF(OR($C97="Non-Labour",$C97="Labour-related"),IF(Inputs!$GT97=$F$1,Inputs!FI97,$F97*N(BP97)),$F97*N(BP97)*avg_hrs)</f>
        <v>0</v>
      </c>
      <c r="FJ97" s="232">
        <f>IF(OR($C97="Non-Labour",$C97="Labour-related"),IF(Inputs!$GT97=$F$1,Inputs!FJ97,$F97*N(BQ97)),$F97*N(BQ97)*avg_hrs)</f>
        <v>0</v>
      </c>
      <c r="FK97" s="232">
        <f>IF(OR($C97="Non-Labour",$C97="Labour-related"),IF(Inputs!$GT97=$F$1,Inputs!FK97,$F97*N(BR97)),$F97*N(BR97)*avg_hrs)</f>
        <v>0</v>
      </c>
      <c r="FL97" s="232">
        <f>IF(OR($C97="Non-Labour",$C97="Labour-related"),IF(Inputs!$GT97=$F$1,Inputs!FL97,$F97*N(BS97)),$F97*N(BS97)*avg_hrs)</f>
        <v>0</v>
      </c>
      <c r="FM97" s="232">
        <f>IF(OR($C97="Non-Labour",$C97="Labour-related"),IF(Inputs!$GT97=$F$1,Inputs!FM97,$F97*N(BT97)),$F97*N(BT97)*avg_hrs)</f>
        <v>0</v>
      </c>
      <c r="FN97" s="232">
        <f>IF(OR($C97="Non-Labour",$C97="Labour-related"),IF(Inputs!$GT97=$F$1,Inputs!FN97,$F97*N(BU97)),$F97*N(BU97)*avg_hrs)</f>
        <v>0</v>
      </c>
      <c r="FO97" s="232">
        <f>IF(OR($C97="Non-Labour",$C97="Labour-related"),IF(Inputs!$GT97=$F$1,Inputs!FO97,$F97*N(BV97)),$F97*N(BV97)*avg_hrs)</f>
        <v>0</v>
      </c>
      <c r="FP97" s="232">
        <f>IF(OR($C97="Non-Labour",$C97="Labour-related"),IF(Inputs!$GT97=$F$1,Inputs!FP97,$F97*N(BW97)),$F97*N(BW97)*avg_hrs)</f>
        <v>0</v>
      </c>
      <c r="FQ97" s="232">
        <f>IF(OR($C97="Non-Labour",$C97="Labour-related"),IF(Inputs!$GT97=$F$1,Inputs!FQ97,$F97*N(BX97)),$F97*N(BX97)*avg_hrs)</f>
        <v>0</v>
      </c>
      <c r="FR97" s="232">
        <f>IF(OR($C97="Non-Labour",$C97="Labour-related"),IF(Inputs!$GT97=$F$1,Inputs!FR97,$F97*N(BY97)),$F97*N(BY97)*avg_hrs)</f>
        <v>0</v>
      </c>
      <c r="FS97" s="232">
        <f>IF(OR($C97="Non-Labour",$C97="Labour-related"),IF(Inputs!$GT97=$F$1,Inputs!FS97,$F97*N(BZ97)),$F97*N(BZ97)*avg_hrs)</f>
        <v>0</v>
      </c>
      <c r="FT97" s="232">
        <f>IF(OR($C97="Non-Labour",$C97="Labour-related"),IF(Inputs!$GT97=$F$1,Inputs!FT97,$F97*N(CA97)),$F97*N(CA97)*avg_hrs)</f>
        <v>0</v>
      </c>
      <c r="FU97" s="232">
        <f>IF(OR($C97="Non-Labour",$C97="Labour-related"),IF(Inputs!$GT97=$F$1,Inputs!FU97,$F97*N(CB97)),$F97*N(CB97)*avg_hrs)</f>
        <v>0</v>
      </c>
      <c r="FV97" s="232">
        <f>IF(OR($C97="Non-Labour",$C97="Labour-related"),IF(Inputs!$GT97=$F$1,Inputs!FV97,$F97*N(CC97)),$F97*N(CC97)*avg_hrs)</f>
        <v>0</v>
      </c>
      <c r="FW97" s="232">
        <f>IF(OR($C97="Non-Labour",$C97="Labour-related"),IF(Inputs!$GT97=$F$1,Inputs!FW97,$F97*N(CD97)),$F97*N(CD97)*avg_hrs)</f>
        <v>0</v>
      </c>
      <c r="FX97" s="232">
        <f>IF(OR($C97="Non-Labour",$C97="Labour-related"),IF(Inputs!$GT97=$F$1,Inputs!FX97,$F97*N(CE97)),$F97*N(CE97)*avg_hrs)</f>
        <v>0</v>
      </c>
      <c r="FY97" s="232">
        <f>IF(OR($C97="Non-Labour",$C97="Labour-related"),IF(Inputs!$GT97=$F$1,Inputs!FY97,$F97*N(CF97)),$F97*N(CF97)*avg_hrs)</f>
        <v>0</v>
      </c>
      <c r="FZ97" s="232">
        <f>IF(OR($C97="Non-Labour",$C97="Labour-related"),IF(Inputs!$GT97=$F$1,Inputs!FZ97,$F97*N(CG97)),$F97*N(CG97)*avg_hrs)</f>
        <v>0</v>
      </c>
      <c r="GA97" s="232">
        <f>IF(OR($C97="Non-Labour",$C97="Labour-related"),IF(Inputs!$GT97=$F$1,Inputs!GA97,$F97*N(CH97)),$F97*N(CH97)*avg_hrs)</f>
        <v>0</v>
      </c>
      <c r="GB97" s="232">
        <f>IF(OR($C97="Non-Labour",$C97="Labour-related"),IF(Inputs!$GT97=$F$1,Inputs!GB97,$F97*N(CI97)),$F97*N(CI97)*avg_hrs)</f>
        <v>0</v>
      </c>
      <c r="GC97" s="232">
        <f>IF(OR($C97="Non-Labour",$C97="Labour-related"),IF(Inputs!$GT97=$F$1,Inputs!GC97,$F97*N(CJ97)),$F97*N(CJ97)*avg_hrs)</f>
        <v>0</v>
      </c>
      <c r="GD97" s="232">
        <f>IF(OR($C97="Non-Labour",$C97="Labour-related"),IF(Inputs!$GT97=$F$1,Inputs!GD97,$F97*N(CK97)),$F97*N(CK97)*avg_hrs)</f>
        <v>0</v>
      </c>
      <c r="GE97" s="232">
        <f>IF(OR($C97="Non-Labour",$C97="Labour-related"),IF(Inputs!$GT97=$F$1,Inputs!GE97,$F97*N(CL97)),$F97*N(CL97)*avg_hrs)</f>
        <v>0</v>
      </c>
      <c r="GF97" s="232">
        <f>IF(OR($C97="Non-Labour",$C97="Labour-related"),IF(Inputs!$GT97=$F$1,Inputs!GF97,$F97*N(CM97)),$F97*N(CM97)*avg_hrs)</f>
        <v>0</v>
      </c>
      <c r="GG97" s="232">
        <f>IF(OR($C97="Non-Labour",$C97="Labour-related"),IF(Inputs!$GT97=$F$1,Inputs!GG97,$F97*N(CN97)),$F97*N(CN97)*avg_hrs)</f>
        <v>0</v>
      </c>
      <c r="GH97" s="232">
        <f>IF(OR($C97="Non-Labour",$C97="Labour-related"),IF(Inputs!$GT97=$F$1,Inputs!GH97,$F97*N(CO97)),$F97*N(CO97)*avg_hrs)</f>
        <v>0</v>
      </c>
      <c r="GI97" s="232">
        <f>IF(OR($C97="Non-Labour",$C97="Labour-related"),IF(Inputs!$GT97=$F$1,Inputs!GI97,$F97*N(CP97)),$F97*N(CP97)*avg_hrs)</f>
        <v>0</v>
      </c>
      <c r="GJ97" s="232">
        <f>IF(OR($C97="Non-Labour",$C97="Labour-related"),IF(Inputs!$GT97=$F$1,Inputs!GJ97,$F97*N(CQ97)),$F97*N(CQ97)*avg_hrs)</f>
        <v>0</v>
      </c>
      <c r="GK97" s="232">
        <f>IF(OR($C97="Non-Labour",$C97="Labour-related"),IF(Inputs!$GT97=$F$1,Inputs!GK97,$F97*N(CR97)),$F97*N(CR97)*avg_hrs)</f>
        <v>0</v>
      </c>
      <c r="GL97" s="232">
        <f>IF(OR($C97="Non-Labour",$C97="Labour-related"),IF(Inputs!$GT97=$F$1,Inputs!GL97,$F97*N(CS97)),$F97*N(CS97)*avg_hrs)</f>
        <v>0</v>
      </c>
      <c r="GM97" s="232">
        <f>IF(OR($C97="Non-Labour",$C97="Labour-related"),IF(Inputs!$GT97=$F$1,Inputs!GM97,$F97*N(CT97)),$F97*N(CT97)*avg_hrs)</f>
        <v>0</v>
      </c>
      <c r="GN97" s="232">
        <f>IF(OR($C97="Non-Labour",$C97="Labour-related"),IF(Inputs!$GT97=$F$1,Inputs!GN97,$F97*N(CU97)),$F97*N(CU97)*avg_hrs)</f>
        <v>0</v>
      </c>
      <c r="GO97" s="232">
        <f>IF(OR($C97="Non-Labour",$C97="Labour-related"),IF(Inputs!$GT97=$F$1,Inputs!GO97,$F97*N(CV97)),$F97*N(CV97)*avg_hrs)</f>
        <v>0</v>
      </c>
      <c r="GP97" s="232">
        <f>IF(OR($C97="Non-Labour",$C97="Labour-related"),IF(Inputs!$GT97=$F$1,Inputs!GP97,$F97*N(CW97)),$F97*N(CW97)*avg_hrs)</f>
        <v>0</v>
      </c>
      <c r="GQ97" s="232">
        <f>IF(OR($C97="Non-Labour",$C97="Labour-related"),IF(Inputs!$GT97=$F$1,Inputs!GQ97,$F97*N(CX97)),$F97*N(CX97)*avg_hrs)</f>
        <v>0</v>
      </c>
      <c r="GR97" s="232">
        <f>IF(OR($C97="Non-Labour",$C97="Labour-related"),IF(Inputs!$GT97=$F$1,Inputs!GR97,$F97*N(CY97)),$F97*N(CY97)*avg_hrs)</f>
        <v>0</v>
      </c>
      <c r="GT97" s="120" t="s">
        <v>207</v>
      </c>
      <c r="GU97" s="272"/>
      <c r="GV97" s="272"/>
      <c r="GW97" s="272"/>
      <c r="GX97" s="232">
        <f t="shared" si="12"/>
        <v>0</v>
      </c>
      <c r="GY97" s="232">
        <f t="shared" si="12"/>
        <v>0</v>
      </c>
      <c r="GZ97" s="232">
        <f t="shared" si="12"/>
        <v>0</v>
      </c>
      <c r="HA97" s="232">
        <f t="shared" si="11"/>
        <v>0</v>
      </c>
      <c r="HB97" s="232">
        <f t="shared" si="13"/>
        <v>0</v>
      </c>
      <c r="HC97" s="232">
        <f t="shared" si="13"/>
        <v>0</v>
      </c>
      <c r="HD97" s="232">
        <f t="shared" si="13"/>
        <v>0</v>
      </c>
      <c r="HE97" s="232">
        <f t="shared" si="13"/>
        <v>0</v>
      </c>
      <c r="HF97" s="232">
        <f t="shared" si="14"/>
        <v>0</v>
      </c>
    </row>
    <row r="98" spans="1:214" x14ac:dyDescent="0.2">
      <c r="A98" s="120">
        <f>Inputs!A98</f>
        <v>0</v>
      </c>
      <c r="B98" s="120">
        <f>Inputs!B98</f>
        <v>0</v>
      </c>
      <c r="C98" s="120">
        <f>Inputs!C98</f>
        <v>0</v>
      </c>
      <c r="D98" s="120">
        <f>Inputs!D98</f>
        <v>0</v>
      </c>
      <c r="E98" s="120">
        <f>Inputs!E98</f>
        <v>0</v>
      </c>
      <c r="F98" s="259">
        <f>IF(Inputs!$GT98=$F$1,Inputs!F98,
CHOOSE(MATCH(Inputs!$GT98,'Key assumptions'!$E$117:$E$119,0),'Key assumptions'!$H$117,'Key assumptions'!$H$118,'Key assumptions'!$H$119)*Inputs!F98)</f>
        <v>0</v>
      </c>
      <c r="G98" s="259">
        <f>IF(Inputs!$GT98=$F$1,Inputs!G98,
CHOOSE(MATCH(Inputs!$GT98,'Key assumptions'!$E$117:$E$119,0),'Key assumptions'!$H$117,'Key assumptions'!$H$118,'Key assumptions'!$H$119)*Inputs!G98)</f>
        <v>0</v>
      </c>
      <c r="H98" s="231">
        <f>Inputs!H98</f>
        <v>0</v>
      </c>
      <c r="I98" s="231">
        <f>Inputs!I98</f>
        <v>0</v>
      </c>
      <c r="J98" s="231">
        <f>Inputs!J98</f>
        <v>0</v>
      </c>
      <c r="K98" s="231">
        <f>Inputs!K98</f>
        <v>0</v>
      </c>
      <c r="L98" s="231">
        <f>Inputs!L98</f>
        <v>0</v>
      </c>
      <c r="M98" s="231">
        <f>Inputs!M98</f>
        <v>0</v>
      </c>
      <c r="N98" s="231">
        <f>Inputs!N98</f>
        <v>0</v>
      </c>
      <c r="O98" s="231">
        <f>Inputs!O98</f>
        <v>0</v>
      </c>
      <c r="P98" s="231">
        <f>Inputs!P98</f>
        <v>0</v>
      </c>
      <c r="Q98" s="231">
        <f>Inputs!Q98</f>
        <v>0</v>
      </c>
      <c r="R98" s="231">
        <f>Inputs!R98</f>
        <v>0</v>
      </c>
      <c r="S98" s="231">
        <f>Inputs!S98</f>
        <v>0</v>
      </c>
      <c r="T98" s="231">
        <f>Inputs!T98</f>
        <v>0</v>
      </c>
      <c r="U98" s="231">
        <f>Inputs!U98</f>
        <v>0</v>
      </c>
      <c r="V98" s="231">
        <f>Inputs!V98</f>
        <v>0</v>
      </c>
      <c r="W98" s="231">
        <f>Inputs!W98</f>
        <v>0</v>
      </c>
      <c r="X98" s="231">
        <f>Inputs!X98</f>
        <v>0</v>
      </c>
      <c r="Y98" s="231">
        <f>Inputs!Y98</f>
        <v>0</v>
      </c>
      <c r="Z98" s="231">
        <f>Inputs!Z98</f>
        <v>0</v>
      </c>
      <c r="AA98" s="231">
        <f>Inputs!AA98</f>
        <v>0</v>
      </c>
      <c r="AB98" s="231">
        <f>Inputs!AB98</f>
        <v>0</v>
      </c>
      <c r="AC98" s="231">
        <f>Inputs!AC98</f>
        <v>0</v>
      </c>
      <c r="AD98" s="231">
        <f>Inputs!AD98</f>
        <v>0</v>
      </c>
      <c r="AE98" s="231">
        <f>Inputs!AE98</f>
        <v>0</v>
      </c>
      <c r="AF98" s="231">
        <f>Inputs!AF98</f>
        <v>0</v>
      </c>
      <c r="AG98" s="231">
        <f>Inputs!AG98</f>
        <v>0</v>
      </c>
      <c r="AH98" s="231">
        <f>Inputs!AH98</f>
        <v>0</v>
      </c>
      <c r="AI98" s="231">
        <f>Inputs!AI98</f>
        <v>0</v>
      </c>
      <c r="AJ98" s="231">
        <f>Inputs!AJ98</f>
        <v>0</v>
      </c>
      <c r="AK98" s="231">
        <f>Inputs!AK98</f>
        <v>0</v>
      </c>
      <c r="AL98" s="231">
        <f>Inputs!AL98</f>
        <v>0</v>
      </c>
      <c r="AM98" s="231">
        <f>Inputs!AM98</f>
        <v>0</v>
      </c>
      <c r="AN98" s="231">
        <f>Inputs!AN98</f>
        <v>0</v>
      </c>
      <c r="AO98" s="231">
        <f>Inputs!AO98</f>
        <v>0</v>
      </c>
      <c r="AP98" s="231">
        <f>Inputs!AP98</f>
        <v>0</v>
      </c>
      <c r="AQ98" s="231">
        <f>Inputs!AQ98</f>
        <v>0</v>
      </c>
      <c r="AR98" s="231">
        <f>Inputs!AR98</f>
        <v>0</v>
      </c>
      <c r="AS98" s="231">
        <f>Inputs!AS98</f>
        <v>0</v>
      </c>
      <c r="AT98" s="231">
        <f>Inputs!AT98</f>
        <v>0</v>
      </c>
      <c r="AU98" s="231">
        <f>Inputs!AU98</f>
        <v>0</v>
      </c>
      <c r="AV98" s="231">
        <f>Inputs!AV98</f>
        <v>0</v>
      </c>
      <c r="AW98" s="231">
        <f>Inputs!AW98</f>
        <v>0</v>
      </c>
      <c r="AX98" s="231">
        <f>Inputs!AX98</f>
        <v>0</v>
      </c>
      <c r="AY98" s="231">
        <f>Inputs!AY98</f>
        <v>0</v>
      </c>
      <c r="AZ98" s="231">
        <f>Inputs!AZ98</f>
        <v>0</v>
      </c>
      <c r="BA98" s="231">
        <f>Inputs!BA98</f>
        <v>0</v>
      </c>
      <c r="BB98" s="231">
        <f>Inputs!BB98</f>
        <v>0</v>
      </c>
      <c r="BC98" s="231">
        <f>Inputs!BC98</f>
        <v>0</v>
      </c>
      <c r="BD98" s="231">
        <f>Inputs!BD98</f>
        <v>0</v>
      </c>
      <c r="BE98" s="231">
        <f>Inputs!BE98</f>
        <v>0</v>
      </c>
      <c r="BF98" s="231">
        <f>Inputs!BF98</f>
        <v>0</v>
      </c>
      <c r="BG98" s="231">
        <f>Inputs!BG98</f>
        <v>0</v>
      </c>
      <c r="BH98" s="231">
        <f>Inputs!BH98</f>
        <v>0</v>
      </c>
      <c r="BI98" s="231">
        <f>Inputs!BI98</f>
        <v>0</v>
      </c>
      <c r="BJ98" s="231">
        <f>Inputs!BJ98</f>
        <v>0</v>
      </c>
      <c r="BK98" s="231">
        <f>Inputs!BK98</f>
        <v>0</v>
      </c>
      <c r="BL98" s="231">
        <f>Inputs!BL98</f>
        <v>0</v>
      </c>
      <c r="BM98" s="231">
        <f>Inputs!BM98</f>
        <v>0</v>
      </c>
      <c r="BN98" s="231">
        <f>Inputs!BN98</f>
        <v>0</v>
      </c>
      <c r="BO98" s="231">
        <f>Inputs!BO98</f>
        <v>0</v>
      </c>
      <c r="BP98" s="231">
        <f>Inputs!BP98</f>
        <v>0</v>
      </c>
      <c r="BQ98" s="231">
        <f>Inputs!BQ98</f>
        <v>0</v>
      </c>
      <c r="BR98" s="231">
        <f>Inputs!BR98</f>
        <v>0</v>
      </c>
      <c r="BS98" s="231">
        <f>Inputs!BS98</f>
        <v>0</v>
      </c>
      <c r="BT98" s="231">
        <f>Inputs!BT98</f>
        <v>0</v>
      </c>
      <c r="BU98" s="231">
        <f>Inputs!BU98</f>
        <v>0</v>
      </c>
      <c r="BV98" s="231">
        <f>Inputs!BV98</f>
        <v>0</v>
      </c>
      <c r="BW98" s="231">
        <f>Inputs!BW98</f>
        <v>0</v>
      </c>
      <c r="BX98" s="231">
        <f>Inputs!BX98</f>
        <v>0</v>
      </c>
      <c r="BY98" s="231">
        <f>Inputs!BY98</f>
        <v>0</v>
      </c>
      <c r="BZ98" s="231">
        <f>Inputs!BZ98</f>
        <v>0</v>
      </c>
      <c r="CA98" s="231">
        <f>Inputs!CA98</f>
        <v>0</v>
      </c>
      <c r="CB98" s="231">
        <f>Inputs!CB98</f>
        <v>0</v>
      </c>
      <c r="CC98" s="231">
        <f>Inputs!CC98</f>
        <v>0</v>
      </c>
      <c r="CD98" s="231">
        <f>Inputs!CD98</f>
        <v>0</v>
      </c>
      <c r="CE98" s="231">
        <f>Inputs!CE98</f>
        <v>0</v>
      </c>
      <c r="CF98" s="231">
        <f>Inputs!CF98</f>
        <v>0</v>
      </c>
      <c r="CG98" s="231">
        <f>Inputs!CG98</f>
        <v>0</v>
      </c>
      <c r="CH98" s="231">
        <f>Inputs!CH98</f>
        <v>0</v>
      </c>
      <c r="CI98" s="231">
        <f>Inputs!CI98</f>
        <v>0</v>
      </c>
      <c r="CJ98" s="231">
        <f>Inputs!CJ98</f>
        <v>0</v>
      </c>
      <c r="CK98" s="231">
        <f>Inputs!CK98</f>
        <v>0</v>
      </c>
      <c r="CL98" s="231">
        <f>Inputs!CL98</f>
        <v>0</v>
      </c>
      <c r="CM98" s="231">
        <f>Inputs!CM98</f>
        <v>0</v>
      </c>
      <c r="CN98" s="231">
        <f>Inputs!CN98</f>
        <v>0</v>
      </c>
      <c r="CO98" s="231">
        <f>Inputs!CO98</f>
        <v>0</v>
      </c>
      <c r="CP98" s="231">
        <f>Inputs!CP98</f>
        <v>0</v>
      </c>
      <c r="CQ98" s="231">
        <f>Inputs!CQ98</f>
        <v>0</v>
      </c>
      <c r="CR98" s="231">
        <f>Inputs!CR98</f>
        <v>0</v>
      </c>
      <c r="CS98" s="231">
        <f>Inputs!CS98</f>
        <v>0</v>
      </c>
      <c r="CT98" s="231">
        <f>Inputs!CT98</f>
        <v>0</v>
      </c>
      <c r="CU98" s="231">
        <f>Inputs!CU98</f>
        <v>0</v>
      </c>
      <c r="CV98" s="231">
        <f>Inputs!CV98</f>
        <v>0</v>
      </c>
      <c r="CW98" s="231">
        <f>Inputs!CW98</f>
        <v>0</v>
      </c>
      <c r="CX98" s="231">
        <f>Inputs!CX98</f>
        <v>0</v>
      </c>
      <c r="CY98" s="231">
        <f>Inputs!CY98</f>
        <v>0</v>
      </c>
      <c r="DA98" s="232">
        <f>IF(OR($C98="Non-Labour",$C98="Labour-related"),IF(Inputs!$GT98=$F$1,Inputs!DA98,$F98*N(H98)),$F98*N(H98)*avg_hrs)</f>
        <v>0</v>
      </c>
      <c r="DB98" s="232">
        <f>IF(OR($C98="Non-Labour",$C98="Labour-related"),IF(Inputs!$GT98=$F$1,Inputs!DB98,$F98*N(I98)),$F98*N(I98)*avg_hrs)</f>
        <v>0</v>
      </c>
      <c r="DC98" s="232">
        <f>IF(OR($C98="Non-Labour",$C98="Labour-related"),IF(Inputs!$GT98=$F$1,Inputs!DC98,$F98*N(J98)),$F98*N(J98)*avg_hrs)</f>
        <v>0</v>
      </c>
      <c r="DD98" s="232">
        <f>IF(OR($C98="Non-Labour",$C98="Labour-related"),IF(Inputs!$GT98=$F$1,Inputs!DD98,$F98*N(K98)),$F98*N(K98)*avg_hrs)</f>
        <v>0</v>
      </c>
      <c r="DE98" s="232">
        <f>IF(OR($C98="Non-Labour",$C98="Labour-related"),IF(Inputs!$GT98=$F$1,Inputs!DE98,$F98*N(L98)),$F98*N(L98)*avg_hrs)</f>
        <v>0</v>
      </c>
      <c r="DF98" s="232">
        <f>IF(OR($C98="Non-Labour",$C98="Labour-related"),IF(Inputs!$GT98=$F$1,Inputs!DF98,$F98*N(M98)),$F98*N(M98)*avg_hrs)</f>
        <v>0</v>
      </c>
      <c r="DG98" s="232">
        <f>IF(OR($C98="Non-Labour",$C98="Labour-related"),IF(Inputs!$GT98=$F$1,Inputs!DG98,$F98*N(N98)),$F98*N(N98)*avg_hrs)</f>
        <v>0</v>
      </c>
      <c r="DH98" s="232">
        <f>IF(OR($C98="Non-Labour",$C98="Labour-related"),IF(Inputs!$GT98=$F$1,Inputs!DH98,$F98*N(O98)),$F98*N(O98)*avg_hrs)</f>
        <v>0</v>
      </c>
      <c r="DI98" s="232">
        <f>IF(OR($C98="Non-Labour",$C98="Labour-related"),IF(Inputs!$GT98=$F$1,Inputs!DI98,$F98*N(P98)),$F98*N(P98)*avg_hrs)</f>
        <v>0</v>
      </c>
      <c r="DJ98" s="232">
        <f>IF(OR($C98="Non-Labour",$C98="Labour-related"),IF(Inputs!$GT98=$F$1,Inputs!DJ98,$F98*N(Q98)),$F98*N(Q98)*avg_hrs)</f>
        <v>0</v>
      </c>
      <c r="DK98" s="232">
        <f>IF(OR($C98="Non-Labour",$C98="Labour-related"),IF(Inputs!$GT98=$F$1,Inputs!DK98,$F98*N(R98)),$F98*N(R98)*avg_hrs)</f>
        <v>0</v>
      </c>
      <c r="DL98" s="232">
        <f>IF(OR($C98="Non-Labour",$C98="Labour-related"),IF(Inputs!$GT98=$F$1,Inputs!DL98,$F98*N(S98)),$F98*N(S98)*avg_hrs)</f>
        <v>0</v>
      </c>
      <c r="DM98" s="232">
        <f>IF(OR($C98="Non-Labour",$C98="Labour-related"),IF(Inputs!$GT98=$F$1,Inputs!DM98,$F98*N(T98)),$F98*N(T98)*avg_hrs)</f>
        <v>0</v>
      </c>
      <c r="DN98" s="232">
        <f>IF(OR($C98="Non-Labour",$C98="Labour-related"),IF(Inputs!$GT98=$F$1,Inputs!DN98,$F98*N(U98)),$F98*N(U98)*avg_hrs)</f>
        <v>0</v>
      </c>
      <c r="DO98" s="232">
        <f>IF(OR($C98="Non-Labour",$C98="Labour-related"),IF(Inputs!$GT98=$F$1,Inputs!DO98,$F98*N(V98)),$F98*N(V98)*avg_hrs)</f>
        <v>0</v>
      </c>
      <c r="DP98" s="232">
        <f>IF(OR($C98="Non-Labour",$C98="Labour-related"),IF(Inputs!$GT98=$F$1,Inputs!DP98,$F98*N(W98)),$F98*N(W98)*avg_hrs)</f>
        <v>0</v>
      </c>
      <c r="DQ98" s="232">
        <f>IF(OR($C98="Non-Labour",$C98="Labour-related"),IF(Inputs!$GT98=$F$1,Inputs!DQ98,$F98*N(X98)),$F98*N(X98)*avg_hrs)</f>
        <v>0</v>
      </c>
      <c r="DR98" s="232">
        <f>IF(OR($C98="Non-Labour",$C98="Labour-related"),IF(Inputs!$GT98=$F$1,Inputs!DR98,$F98*N(Y98)),$F98*N(Y98)*avg_hrs)</f>
        <v>0</v>
      </c>
      <c r="DS98" s="232">
        <f>IF(OR($C98="Non-Labour",$C98="Labour-related"),IF(Inputs!$GT98=$F$1,Inputs!DS98,$F98*N(Z98)),$F98*N(Z98)*avg_hrs)</f>
        <v>0</v>
      </c>
      <c r="DT98" s="232">
        <f>IF(OR($C98="Non-Labour",$C98="Labour-related"),IF(Inputs!$GT98=$F$1,Inputs!DT98,$F98*N(AA98)),$F98*N(AA98)*avg_hrs)</f>
        <v>0</v>
      </c>
      <c r="DU98" s="232">
        <f>IF(OR($C98="Non-Labour",$C98="Labour-related"),IF(Inputs!$GT98=$F$1,Inputs!DU98,$F98*N(AB98)),$F98*N(AB98)*avg_hrs)</f>
        <v>0</v>
      </c>
      <c r="DV98" s="232">
        <f>IF(OR($C98="Non-Labour",$C98="Labour-related"),IF(Inputs!$GT98=$F$1,Inputs!DV98,$F98*N(AC98)),$F98*N(AC98)*avg_hrs)</f>
        <v>0</v>
      </c>
      <c r="DW98" s="232">
        <f>IF(OR($C98="Non-Labour",$C98="Labour-related"),IF(Inputs!$GT98=$F$1,Inputs!DW98,$F98*N(AD98)),$F98*N(AD98)*avg_hrs)</f>
        <v>0</v>
      </c>
      <c r="DX98" s="232">
        <f>IF(OR($C98="Non-Labour",$C98="Labour-related"),IF(Inputs!$GT98=$F$1,Inputs!DX98,$F98*N(AE98)),$F98*N(AE98)*avg_hrs)</f>
        <v>0</v>
      </c>
      <c r="DY98" s="232">
        <f>IF(OR($C98="Non-Labour",$C98="Labour-related"),IF(Inputs!$GT98=$F$1,Inputs!DY98,$F98*N(AF98)),$F98*N(AF98)*avg_hrs)</f>
        <v>0</v>
      </c>
      <c r="DZ98" s="232">
        <f>IF(OR($C98="Non-Labour",$C98="Labour-related"),IF(Inputs!$GT98=$F$1,Inputs!DZ98,$F98*N(AG98)),$F98*N(AG98)*avg_hrs)</f>
        <v>0</v>
      </c>
      <c r="EA98" s="232">
        <f>IF(OR($C98="Non-Labour",$C98="Labour-related"),IF(Inputs!$GT98=$F$1,Inputs!EA98,$F98*N(AH98)),$F98*N(AH98)*avg_hrs)</f>
        <v>0</v>
      </c>
      <c r="EB98" s="232">
        <f>IF(OR($C98="Non-Labour",$C98="Labour-related"),IF(Inputs!$GT98=$F$1,Inputs!EB98,$F98*N(AI98)),$F98*N(AI98)*avg_hrs)</f>
        <v>0</v>
      </c>
      <c r="EC98" s="232">
        <f>IF(OR($C98="Non-Labour",$C98="Labour-related"),IF(Inputs!$GT98=$F$1,Inputs!EC98,$F98*N(AJ98)),$F98*N(AJ98)*avg_hrs)</f>
        <v>0</v>
      </c>
      <c r="ED98" s="232">
        <f>IF(OR($C98="Non-Labour",$C98="Labour-related"),IF(Inputs!$GT98=$F$1,Inputs!ED98,$F98*N(AK98)),$F98*N(AK98)*avg_hrs)</f>
        <v>0</v>
      </c>
      <c r="EE98" s="232">
        <f>IF(OR($C98="Non-Labour",$C98="Labour-related"),IF(Inputs!$GT98=$F$1,Inputs!EE98,$F98*N(AL98)),$F98*N(AL98)*avg_hrs)</f>
        <v>0</v>
      </c>
      <c r="EF98" s="232">
        <f>IF(OR($C98="Non-Labour",$C98="Labour-related"),IF(Inputs!$GT98=$F$1,Inputs!EF98,$F98*N(AM98)),$F98*N(AM98)*avg_hrs)</f>
        <v>0</v>
      </c>
      <c r="EG98" s="232">
        <f>IF(OR($C98="Non-Labour",$C98="Labour-related"),IF(Inputs!$GT98=$F$1,Inputs!EG98,$F98*N(AN98)),$F98*N(AN98)*avg_hrs)</f>
        <v>0</v>
      </c>
      <c r="EH98" s="232">
        <f>IF(OR($C98="Non-Labour",$C98="Labour-related"),IF(Inputs!$GT98=$F$1,Inputs!EH98,$F98*N(AO98)),$F98*N(AO98)*avg_hrs)</f>
        <v>0</v>
      </c>
      <c r="EI98" s="232">
        <f>IF(OR($C98="Non-Labour",$C98="Labour-related"),IF(Inputs!$GT98=$F$1,Inputs!EI98,$F98*N(AP98)),$F98*N(AP98)*avg_hrs)</f>
        <v>0</v>
      </c>
      <c r="EJ98" s="232">
        <f>IF(OR($C98="Non-Labour",$C98="Labour-related"),IF(Inputs!$GT98=$F$1,Inputs!EJ98,$F98*N(AQ98)),$F98*N(AQ98)*avg_hrs)</f>
        <v>0</v>
      </c>
      <c r="EK98" s="232">
        <f>IF(OR($C98="Non-Labour",$C98="Labour-related"),IF(Inputs!$GT98=$F$1,Inputs!EK98,$F98*N(AR98)),$F98*N(AR98)*avg_hrs)</f>
        <v>0</v>
      </c>
      <c r="EL98" s="232">
        <f>IF(OR($C98="Non-Labour",$C98="Labour-related"),IF(Inputs!$GT98=$F$1,Inputs!EL98,$F98*N(AS98)),$F98*N(AS98)*avg_hrs)</f>
        <v>0</v>
      </c>
      <c r="EM98" s="232">
        <f>IF(OR($C98="Non-Labour",$C98="Labour-related"),IF(Inputs!$GT98=$F$1,Inputs!EM98,$F98*N(AT98)),$F98*N(AT98)*avg_hrs)</f>
        <v>0</v>
      </c>
      <c r="EN98" s="232">
        <f>IF(OR($C98="Non-Labour",$C98="Labour-related"),IF(Inputs!$GT98=$F$1,Inputs!EN98,$F98*N(AU98)),$F98*N(AU98)*avg_hrs)</f>
        <v>0</v>
      </c>
      <c r="EO98" s="232">
        <f>IF(OR($C98="Non-Labour",$C98="Labour-related"),IF(Inputs!$GT98=$F$1,Inputs!EO98,$F98*N(AV98)),$F98*N(AV98)*avg_hrs)</f>
        <v>0</v>
      </c>
      <c r="EP98" s="232">
        <f>IF(OR($C98="Non-Labour",$C98="Labour-related"),IF(Inputs!$GT98=$F$1,Inputs!EP98,$F98*N(AW98)),$F98*N(AW98)*avg_hrs)</f>
        <v>0</v>
      </c>
      <c r="EQ98" s="232">
        <f>IF(OR($C98="Non-Labour",$C98="Labour-related"),IF(Inputs!$GT98=$F$1,Inputs!EQ98,$F98*N(AX98)),$F98*N(AX98)*avg_hrs)</f>
        <v>0</v>
      </c>
      <c r="ER98" s="232">
        <f>IF(OR($C98="Non-Labour",$C98="Labour-related"),IF(Inputs!$GT98=$F$1,Inputs!ER98,$F98*N(AY98)),$F98*N(AY98)*avg_hrs)</f>
        <v>0</v>
      </c>
      <c r="ES98" s="232">
        <f>IF(OR($C98="Non-Labour",$C98="Labour-related"),IF(Inputs!$GT98=$F$1,Inputs!ES98,$F98*N(AZ98)),$F98*N(AZ98)*avg_hrs)</f>
        <v>0</v>
      </c>
      <c r="ET98" s="232">
        <f>IF(OR($C98="Non-Labour",$C98="Labour-related"),IF(Inputs!$GT98=$F$1,Inputs!ET98,$F98*N(BA98)),$F98*N(BA98)*avg_hrs)</f>
        <v>0</v>
      </c>
      <c r="EU98" s="232">
        <f>IF(OR($C98="Non-Labour",$C98="Labour-related"),IF(Inputs!$GT98=$F$1,Inputs!EU98,$F98*N(BB98)),$F98*N(BB98)*avg_hrs)</f>
        <v>0</v>
      </c>
      <c r="EV98" s="232">
        <f>IF(OR($C98="Non-Labour",$C98="Labour-related"),IF(Inputs!$GT98=$F$1,Inputs!EV98,$F98*N(BC98)),$F98*N(BC98)*avg_hrs)</f>
        <v>0</v>
      </c>
      <c r="EW98" s="232">
        <f>IF(OR($C98="Non-Labour",$C98="Labour-related"),IF(Inputs!$GT98=$F$1,Inputs!EW98,$F98*N(BD98)),$F98*N(BD98)*avg_hrs)</f>
        <v>0</v>
      </c>
      <c r="EX98" s="232">
        <f>IF(OR($C98="Non-Labour",$C98="Labour-related"),IF(Inputs!$GT98=$F$1,Inputs!EX98,$F98*N(BE98)),$F98*N(BE98)*avg_hrs)</f>
        <v>0</v>
      </c>
      <c r="EY98" s="232">
        <f>IF(OR($C98="Non-Labour",$C98="Labour-related"),IF(Inputs!$GT98=$F$1,Inputs!EY98,$F98*N(BF98)),$F98*N(BF98)*avg_hrs)</f>
        <v>0</v>
      </c>
      <c r="EZ98" s="232">
        <f>IF(OR($C98="Non-Labour",$C98="Labour-related"),IF(Inputs!$GT98=$F$1,Inputs!EZ98,$F98*N(BG98)),$F98*N(BG98)*avg_hrs)</f>
        <v>0</v>
      </c>
      <c r="FA98" s="232">
        <f>IF(OR($C98="Non-Labour",$C98="Labour-related"),IF(Inputs!$GT98=$F$1,Inputs!FA98,$F98*N(BH98)),$F98*N(BH98)*avg_hrs)</f>
        <v>0</v>
      </c>
      <c r="FB98" s="232">
        <f>IF(OR($C98="Non-Labour",$C98="Labour-related"),IF(Inputs!$GT98=$F$1,Inputs!FB98,$F98*N(BI98)),$F98*N(BI98)*avg_hrs)</f>
        <v>0</v>
      </c>
      <c r="FC98" s="232">
        <f>IF(OR($C98="Non-Labour",$C98="Labour-related"),IF(Inputs!$GT98=$F$1,Inputs!FC98,$F98*N(BJ98)),$F98*N(BJ98)*avg_hrs)</f>
        <v>0</v>
      </c>
      <c r="FD98" s="232">
        <f>IF(OR($C98="Non-Labour",$C98="Labour-related"),IF(Inputs!$GT98=$F$1,Inputs!FD98,$F98*N(BK98)),$F98*N(BK98)*avg_hrs)</f>
        <v>0</v>
      </c>
      <c r="FE98" s="232">
        <f>IF(OR($C98="Non-Labour",$C98="Labour-related"),IF(Inputs!$GT98=$F$1,Inputs!FE98,$F98*N(BL98)),$F98*N(BL98)*avg_hrs)</f>
        <v>0</v>
      </c>
      <c r="FF98" s="232">
        <f>IF(OR($C98="Non-Labour",$C98="Labour-related"),IF(Inputs!$GT98=$F$1,Inputs!FF98,$F98*N(BM98)),$F98*N(BM98)*avg_hrs)</f>
        <v>0</v>
      </c>
      <c r="FG98" s="232">
        <f>IF(OR($C98="Non-Labour",$C98="Labour-related"),IF(Inputs!$GT98=$F$1,Inputs!FG98,$F98*N(BN98)),$F98*N(BN98)*avg_hrs)</f>
        <v>0</v>
      </c>
      <c r="FH98" s="232">
        <f>IF(OR($C98="Non-Labour",$C98="Labour-related"),IF(Inputs!$GT98=$F$1,Inputs!FH98,$F98*N(BO98)),$F98*N(BO98)*avg_hrs)</f>
        <v>0</v>
      </c>
      <c r="FI98" s="232">
        <f>IF(OR($C98="Non-Labour",$C98="Labour-related"),IF(Inputs!$GT98=$F$1,Inputs!FI98,$F98*N(BP98)),$F98*N(BP98)*avg_hrs)</f>
        <v>0</v>
      </c>
      <c r="FJ98" s="232">
        <f>IF(OR($C98="Non-Labour",$C98="Labour-related"),IF(Inputs!$GT98=$F$1,Inputs!FJ98,$F98*N(BQ98)),$F98*N(BQ98)*avg_hrs)</f>
        <v>0</v>
      </c>
      <c r="FK98" s="232">
        <f>IF(OR($C98="Non-Labour",$C98="Labour-related"),IF(Inputs!$GT98=$F$1,Inputs!FK98,$F98*N(BR98)),$F98*N(BR98)*avg_hrs)</f>
        <v>0</v>
      </c>
      <c r="FL98" s="232">
        <f>IF(OR($C98="Non-Labour",$C98="Labour-related"),IF(Inputs!$GT98=$F$1,Inputs!FL98,$F98*N(BS98)),$F98*N(BS98)*avg_hrs)</f>
        <v>0</v>
      </c>
      <c r="FM98" s="232">
        <f>IF(OR($C98="Non-Labour",$C98="Labour-related"),IF(Inputs!$GT98=$F$1,Inputs!FM98,$F98*N(BT98)),$F98*N(BT98)*avg_hrs)</f>
        <v>0</v>
      </c>
      <c r="FN98" s="232">
        <f>IF(OR($C98="Non-Labour",$C98="Labour-related"),IF(Inputs!$GT98=$F$1,Inputs!FN98,$F98*N(BU98)),$F98*N(BU98)*avg_hrs)</f>
        <v>0</v>
      </c>
      <c r="FO98" s="232">
        <f>IF(OR($C98="Non-Labour",$C98="Labour-related"),IF(Inputs!$GT98=$F$1,Inputs!FO98,$F98*N(BV98)),$F98*N(BV98)*avg_hrs)</f>
        <v>0</v>
      </c>
      <c r="FP98" s="232">
        <f>IF(OR($C98="Non-Labour",$C98="Labour-related"),IF(Inputs!$GT98=$F$1,Inputs!FP98,$F98*N(BW98)),$F98*N(BW98)*avg_hrs)</f>
        <v>0</v>
      </c>
      <c r="FQ98" s="232">
        <f>IF(OR($C98="Non-Labour",$C98="Labour-related"),IF(Inputs!$GT98=$F$1,Inputs!FQ98,$F98*N(BX98)),$F98*N(BX98)*avg_hrs)</f>
        <v>0</v>
      </c>
      <c r="FR98" s="232">
        <f>IF(OR($C98="Non-Labour",$C98="Labour-related"),IF(Inputs!$GT98=$F$1,Inputs!FR98,$F98*N(BY98)),$F98*N(BY98)*avg_hrs)</f>
        <v>0</v>
      </c>
      <c r="FS98" s="232">
        <f>IF(OR($C98="Non-Labour",$C98="Labour-related"),IF(Inputs!$GT98=$F$1,Inputs!FS98,$F98*N(BZ98)),$F98*N(BZ98)*avg_hrs)</f>
        <v>0</v>
      </c>
      <c r="FT98" s="232">
        <f>IF(OR($C98="Non-Labour",$C98="Labour-related"),IF(Inputs!$GT98=$F$1,Inputs!FT98,$F98*N(CA98)),$F98*N(CA98)*avg_hrs)</f>
        <v>0</v>
      </c>
      <c r="FU98" s="232">
        <f>IF(OR($C98="Non-Labour",$C98="Labour-related"),IF(Inputs!$GT98=$F$1,Inputs!FU98,$F98*N(CB98)),$F98*N(CB98)*avg_hrs)</f>
        <v>0</v>
      </c>
      <c r="FV98" s="232">
        <f>IF(OR($C98="Non-Labour",$C98="Labour-related"),IF(Inputs!$GT98=$F$1,Inputs!FV98,$F98*N(CC98)),$F98*N(CC98)*avg_hrs)</f>
        <v>0</v>
      </c>
      <c r="FW98" s="232">
        <f>IF(OR($C98="Non-Labour",$C98="Labour-related"),IF(Inputs!$GT98=$F$1,Inputs!FW98,$F98*N(CD98)),$F98*N(CD98)*avg_hrs)</f>
        <v>0</v>
      </c>
      <c r="FX98" s="232">
        <f>IF(OR($C98="Non-Labour",$C98="Labour-related"),IF(Inputs!$GT98=$F$1,Inputs!FX98,$F98*N(CE98)),$F98*N(CE98)*avg_hrs)</f>
        <v>0</v>
      </c>
      <c r="FY98" s="232">
        <f>IF(OR($C98="Non-Labour",$C98="Labour-related"),IF(Inputs!$GT98=$F$1,Inputs!FY98,$F98*N(CF98)),$F98*N(CF98)*avg_hrs)</f>
        <v>0</v>
      </c>
      <c r="FZ98" s="232">
        <f>IF(OR($C98="Non-Labour",$C98="Labour-related"),IF(Inputs!$GT98=$F$1,Inputs!FZ98,$F98*N(CG98)),$F98*N(CG98)*avg_hrs)</f>
        <v>0</v>
      </c>
      <c r="GA98" s="232">
        <f>IF(OR($C98="Non-Labour",$C98="Labour-related"),IF(Inputs!$GT98=$F$1,Inputs!GA98,$F98*N(CH98)),$F98*N(CH98)*avg_hrs)</f>
        <v>0</v>
      </c>
      <c r="GB98" s="232">
        <f>IF(OR($C98="Non-Labour",$C98="Labour-related"),IF(Inputs!$GT98=$F$1,Inputs!GB98,$F98*N(CI98)),$F98*N(CI98)*avg_hrs)</f>
        <v>0</v>
      </c>
      <c r="GC98" s="232">
        <f>IF(OR($C98="Non-Labour",$C98="Labour-related"),IF(Inputs!$GT98=$F$1,Inputs!GC98,$F98*N(CJ98)),$F98*N(CJ98)*avg_hrs)</f>
        <v>0</v>
      </c>
      <c r="GD98" s="232">
        <f>IF(OR($C98="Non-Labour",$C98="Labour-related"),IF(Inputs!$GT98=$F$1,Inputs!GD98,$F98*N(CK98)),$F98*N(CK98)*avg_hrs)</f>
        <v>0</v>
      </c>
      <c r="GE98" s="232">
        <f>IF(OR($C98="Non-Labour",$C98="Labour-related"),IF(Inputs!$GT98=$F$1,Inputs!GE98,$F98*N(CL98)),$F98*N(CL98)*avg_hrs)</f>
        <v>0</v>
      </c>
      <c r="GF98" s="232">
        <f>IF(OR($C98="Non-Labour",$C98="Labour-related"),IF(Inputs!$GT98=$F$1,Inputs!GF98,$F98*N(CM98)),$F98*N(CM98)*avg_hrs)</f>
        <v>0</v>
      </c>
      <c r="GG98" s="232">
        <f>IF(OR($C98="Non-Labour",$C98="Labour-related"),IF(Inputs!$GT98=$F$1,Inputs!GG98,$F98*N(CN98)),$F98*N(CN98)*avg_hrs)</f>
        <v>0</v>
      </c>
      <c r="GH98" s="232">
        <f>IF(OR($C98="Non-Labour",$C98="Labour-related"),IF(Inputs!$GT98=$F$1,Inputs!GH98,$F98*N(CO98)),$F98*N(CO98)*avg_hrs)</f>
        <v>0</v>
      </c>
      <c r="GI98" s="232">
        <f>IF(OR($C98="Non-Labour",$C98="Labour-related"),IF(Inputs!$GT98=$F$1,Inputs!GI98,$F98*N(CP98)),$F98*N(CP98)*avg_hrs)</f>
        <v>0</v>
      </c>
      <c r="GJ98" s="232">
        <f>IF(OR($C98="Non-Labour",$C98="Labour-related"),IF(Inputs!$GT98=$F$1,Inputs!GJ98,$F98*N(CQ98)),$F98*N(CQ98)*avg_hrs)</f>
        <v>0</v>
      </c>
      <c r="GK98" s="232">
        <f>IF(OR($C98="Non-Labour",$C98="Labour-related"),IF(Inputs!$GT98=$F$1,Inputs!GK98,$F98*N(CR98)),$F98*N(CR98)*avg_hrs)</f>
        <v>0</v>
      </c>
      <c r="GL98" s="232">
        <f>IF(OR($C98="Non-Labour",$C98="Labour-related"),IF(Inputs!$GT98=$F$1,Inputs!GL98,$F98*N(CS98)),$F98*N(CS98)*avg_hrs)</f>
        <v>0</v>
      </c>
      <c r="GM98" s="232">
        <f>IF(OR($C98="Non-Labour",$C98="Labour-related"),IF(Inputs!$GT98=$F$1,Inputs!GM98,$F98*N(CT98)),$F98*N(CT98)*avg_hrs)</f>
        <v>0</v>
      </c>
      <c r="GN98" s="232">
        <f>IF(OR($C98="Non-Labour",$C98="Labour-related"),IF(Inputs!$GT98=$F$1,Inputs!GN98,$F98*N(CU98)),$F98*N(CU98)*avg_hrs)</f>
        <v>0</v>
      </c>
      <c r="GO98" s="232">
        <f>IF(OR($C98="Non-Labour",$C98="Labour-related"),IF(Inputs!$GT98=$F$1,Inputs!GO98,$F98*N(CV98)),$F98*N(CV98)*avg_hrs)</f>
        <v>0</v>
      </c>
      <c r="GP98" s="232">
        <f>IF(OR($C98="Non-Labour",$C98="Labour-related"),IF(Inputs!$GT98=$F$1,Inputs!GP98,$F98*N(CW98)),$F98*N(CW98)*avg_hrs)</f>
        <v>0</v>
      </c>
      <c r="GQ98" s="232">
        <f>IF(OR($C98="Non-Labour",$C98="Labour-related"),IF(Inputs!$GT98=$F$1,Inputs!GQ98,$F98*N(CX98)),$F98*N(CX98)*avg_hrs)</f>
        <v>0</v>
      </c>
      <c r="GR98" s="232">
        <f>IF(OR($C98="Non-Labour",$C98="Labour-related"),IF(Inputs!$GT98=$F$1,Inputs!GR98,$F98*N(CY98)),$F98*N(CY98)*avg_hrs)</f>
        <v>0</v>
      </c>
      <c r="GT98" s="120" t="s">
        <v>207</v>
      </c>
      <c r="GU98" s="272"/>
      <c r="GV98" s="272"/>
      <c r="GW98" s="272"/>
      <c r="GX98" s="232">
        <f t="shared" ref="GX98:GZ114" si="16">SUMIF($DA$1:$GR$1,GX$2,$DA98:$GR98)</f>
        <v>0</v>
      </c>
      <c r="GY98" s="232">
        <f t="shared" si="16"/>
        <v>0</v>
      </c>
      <c r="GZ98" s="232">
        <f t="shared" si="16"/>
        <v>0</v>
      </c>
      <c r="HA98" s="232">
        <f t="shared" ref="HA98:HA114" si="17">SUMIF($DA$1:$GR$1,HA$2,$DA98:$GR98)</f>
        <v>0</v>
      </c>
      <c r="HB98" s="232">
        <f t="shared" ref="HB98:HE114" si="18">SUMIF($DA$1:$GR$1,HB$2,$DA98:$GR98)</f>
        <v>0</v>
      </c>
      <c r="HC98" s="232">
        <f t="shared" si="18"/>
        <v>0</v>
      </c>
      <c r="HD98" s="232">
        <f t="shared" si="18"/>
        <v>0</v>
      </c>
      <c r="HE98" s="232">
        <f t="shared" si="18"/>
        <v>0</v>
      </c>
      <c r="HF98" s="232">
        <f t="shared" si="14"/>
        <v>0</v>
      </c>
    </row>
    <row r="99" spans="1:214" x14ac:dyDescent="0.2">
      <c r="A99" s="120">
        <f>Inputs!A99</f>
        <v>0</v>
      </c>
      <c r="B99" s="120">
        <f>Inputs!B99</f>
        <v>0</v>
      </c>
      <c r="C99" s="120">
        <f>Inputs!C99</f>
        <v>0</v>
      </c>
      <c r="D99" s="120">
        <f>Inputs!D99</f>
        <v>0</v>
      </c>
      <c r="E99" s="120">
        <f>Inputs!E99</f>
        <v>0</v>
      </c>
      <c r="F99" s="259">
        <f>IF(Inputs!$GT99=$F$1,Inputs!F99,
CHOOSE(MATCH(Inputs!$GT99,'Key assumptions'!$E$117:$E$119,0),'Key assumptions'!$H$117,'Key assumptions'!$H$118,'Key assumptions'!$H$119)*Inputs!F99)</f>
        <v>0</v>
      </c>
      <c r="G99" s="259">
        <f>IF(Inputs!$GT99=$F$1,Inputs!G99,
CHOOSE(MATCH(Inputs!$GT99,'Key assumptions'!$E$117:$E$119,0),'Key assumptions'!$H$117,'Key assumptions'!$H$118,'Key assumptions'!$H$119)*Inputs!G99)</f>
        <v>0</v>
      </c>
      <c r="H99" s="231">
        <f>Inputs!H99</f>
        <v>0</v>
      </c>
      <c r="I99" s="231">
        <f>Inputs!I99</f>
        <v>0</v>
      </c>
      <c r="J99" s="231">
        <f>Inputs!J99</f>
        <v>0</v>
      </c>
      <c r="K99" s="231">
        <f>Inputs!K99</f>
        <v>0</v>
      </c>
      <c r="L99" s="231">
        <f>Inputs!L99</f>
        <v>0</v>
      </c>
      <c r="M99" s="231">
        <f>Inputs!M99</f>
        <v>0</v>
      </c>
      <c r="N99" s="231">
        <f>Inputs!N99</f>
        <v>0</v>
      </c>
      <c r="O99" s="231">
        <f>Inputs!O99</f>
        <v>0</v>
      </c>
      <c r="P99" s="231">
        <f>Inputs!P99</f>
        <v>0</v>
      </c>
      <c r="Q99" s="231">
        <f>Inputs!Q99</f>
        <v>0</v>
      </c>
      <c r="R99" s="231">
        <f>Inputs!R99</f>
        <v>0</v>
      </c>
      <c r="S99" s="231">
        <f>Inputs!S99</f>
        <v>0</v>
      </c>
      <c r="T99" s="231">
        <f>Inputs!T99</f>
        <v>0</v>
      </c>
      <c r="U99" s="231">
        <f>Inputs!U99</f>
        <v>0</v>
      </c>
      <c r="V99" s="231">
        <f>Inputs!V99</f>
        <v>0</v>
      </c>
      <c r="W99" s="231">
        <f>Inputs!W99</f>
        <v>0</v>
      </c>
      <c r="X99" s="231">
        <f>Inputs!X99</f>
        <v>0</v>
      </c>
      <c r="Y99" s="231">
        <f>Inputs!Y99</f>
        <v>0</v>
      </c>
      <c r="Z99" s="231">
        <f>Inputs!Z99</f>
        <v>0</v>
      </c>
      <c r="AA99" s="231">
        <f>Inputs!AA99</f>
        <v>0</v>
      </c>
      <c r="AB99" s="231">
        <f>Inputs!AB99</f>
        <v>0</v>
      </c>
      <c r="AC99" s="231">
        <f>Inputs!AC99</f>
        <v>0</v>
      </c>
      <c r="AD99" s="231">
        <f>Inputs!AD99</f>
        <v>0</v>
      </c>
      <c r="AE99" s="231">
        <f>Inputs!AE99</f>
        <v>0</v>
      </c>
      <c r="AF99" s="231">
        <f>Inputs!AF99</f>
        <v>0</v>
      </c>
      <c r="AG99" s="231">
        <f>Inputs!AG99</f>
        <v>0</v>
      </c>
      <c r="AH99" s="231">
        <f>Inputs!AH99</f>
        <v>0</v>
      </c>
      <c r="AI99" s="231">
        <f>Inputs!AI99</f>
        <v>0</v>
      </c>
      <c r="AJ99" s="231">
        <f>Inputs!AJ99</f>
        <v>0</v>
      </c>
      <c r="AK99" s="231">
        <f>Inputs!AK99</f>
        <v>0</v>
      </c>
      <c r="AL99" s="231">
        <f>Inputs!AL99</f>
        <v>0</v>
      </c>
      <c r="AM99" s="231">
        <f>Inputs!AM99</f>
        <v>0</v>
      </c>
      <c r="AN99" s="231">
        <f>Inputs!AN99</f>
        <v>0</v>
      </c>
      <c r="AO99" s="231">
        <f>Inputs!AO99</f>
        <v>0</v>
      </c>
      <c r="AP99" s="231">
        <f>Inputs!AP99</f>
        <v>0</v>
      </c>
      <c r="AQ99" s="231">
        <f>Inputs!AQ99</f>
        <v>0</v>
      </c>
      <c r="AR99" s="231">
        <f>Inputs!AR99</f>
        <v>0</v>
      </c>
      <c r="AS99" s="231">
        <f>Inputs!AS99</f>
        <v>0</v>
      </c>
      <c r="AT99" s="231">
        <f>Inputs!AT99</f>
        <v>0</v>
      </c>
      <c r="AU99" s="231">
        <f>Inputs!AU99</f>
        <v>0</v>
      </c>
      <c r="AV99" s="231">
        <f>Inputs!AV99</f>
        <v>0</v>
      </c>
      <c r="AW99" s="231">
        <f>Inputs!AW99</f>
        <v>0</v>
      </c>
      <c r="AX99" s="231">
        <f>Inputs!AX99</f>
        <v>0</v>
      </c>
      <c r="AY99" s="231">
        <f>Inputs!AY99</f>
        <v>0</v>
      </c>
      <c r="AZ99" s="231">
        <f>Inputs!AZ99</f>
        <v>0</v>
      </c>
      <c r="BA99" s="231">
        <f>Inputs!BA99</f>
        <v>0</v>
      </c>
      <c r="BB99" s="231">
        <f>Inputs!BB99</f>
        <v>0</v>
      </c>
      <c r="BC99" s="231">
        <f>Inputs!BC99</f>
        <v>0</v>
      </c>
      <c r="BD99" s="231">
        <f>Inputs!BD99</f>
        <v>0</v>
      </c>
      <c r="BE99" s="231">
        <f>Inputs!BE99</f>
        <v>0</v>
      </c>
      <c r="BF99" s="231">
        <f>Inputs!BF99</f>
        <v>0</v>
      </c>
      <c r="BG99" s="231">
        <f>Inputs!BG99</f>
        <v>0</v>
      </c>
      <c r="BH99" s="231">
        <f>Inputs!BH99</f>
        <v>0</v>
      </c>
      <c r="BI99" s="231">
        <f>Inputs!BI99</f>
        <v>0</v>
      </c>
      <c r="BJ99" s="231">
        <f>Inputs!BJ99</f>
        <v>0</v>
      </c>
      <c r="BK99" s="231">
        <f>Inputs!BK99</f>
        <v>0</v>
      </c>
      <c r="BL99" s="231">
        <f>Inputs!BL99</f>
        <v>0</v>
      </c>
      <c r="BM99" s="231">
        <f>Inputs!BM99</f>
        <v>0</v>
      </c>
      <c r="BN99" s="231">
        <f>Inputs!BN99</f>
        <v>0</v>
      </c>
      <c r="BO99" s="231">
        <f>Inputs!BO99</f>
        <v>0</v>
      </c>
      <c r="BP99" s="231">
        <f>Inputs!BP99</f>
        <v>0</v>
      </c>
      <c r="BQ99" s="231">
        <f>Inputs!BQ99</f>
        <v>0</v>
      </c>
      <c r="BR99" s="231">
        <f>Inputs!BR99</f>
        <v>0</v>
      </c>
      <c r="BS99" s="231">
        <f>Inputs!BS99</f>
        <v>0</v>
      </c>
      <c r="BT99" s="231">
        <f>Inputs!BT99</f>
        <v>0</v>
      </c>
      <c r="BU99" s="231">
        <f>Inputs!BU99</f>
        <v>0</v>
      </c>
      <c r="BV99" s="231">
        <f>Inputs!BV99</f>
        <v>0</v>
      </c>
      <c r="BW99" s="231">
        <f>Inputs!BW99</f>
        <v>0</v>
      </c>
      <c r="BX99" s="231">
        <f>Inputs!BX99</f>
        <v>0</v>
      </c>
      <c r="BY99" s="231">
        <f>Inputs!BY99</f>
        <v>0</v>
      </c>
      <c r="BZ99" s="231">
        <f>Inputs!BZ99</f>
        <v>0</v>
      </c>
      <c r="CA99" s="231">
        <f>Inputs!CA99</f>
        <v>0</v>
      </c>
      <c r="CB99" s="231">
        <f>Inputs!CB99</f>
        <v>0</v>
      </c>
      <c r="CC99" s="231">
        <f>Inputs!CC99</f>
        <v>0</v>
      </c>
      <c r="CD99" s="231">
        <f>Inputs!CD99</f>
        <v>0</v>
      </c>
      <c r="CE99" s="231">
        <f>Inputs!CE99</f>
        <v>0</v>
      </c>
      <c r="CF99" s="231">
        <f>Inputs!CF99</f>
        <v>0</v>
      </c>
      <c r="CG99" s="231">
        <f>Inputs!CG99</f>
        <v>0</v>
      </c>
      <c r="CH99" s="231">
        <f>Inputs!CH99</f>
        <v>0</v>
      </c>
      <c r="CI99" s="231">
        <f>Inputs!CI99</f>
        <v>0</v>
      </c>
      <c r="CJ99" s="231">
        <f>Inputs!CJ99</f>
        <v>0</v>
      </c>
      <c r="CK99" s="231">
        <f>Inputs!CK99</f>
        <v>0</v>
      </c>
      <c r="CL99" s="231">
        <f>Inputs!CL99</f>
        <v>0</v>
      </c>
      <c r="CM99" s="231">
        <f>Inputs!CM99</f>
        <v>0</v>
      </c>
      <c r="CN99" s="231">
        <f>Inputs!CN99</f>
        <v>0</v>
      </c>
      <c r="CO99" s="231">
        <f>Inputs!CO99</f>
        <v>0</v>
      </c>
      <c r="CP99" s="231">
        <f>Inputs!CP99</f>
        <v>0</v>
      </c>
      <c r="CQ99" s="231">
        <f>Inputs!CQ99</f>
        <v>0</v>
      </c>
      <c r="CR99" s="231">
        <f>Inputs!CR99</f>
        <v>0</v>
      </c>
      <c r="CS99" s="231">
        <f>Inputs!CS99</f>
        <v>0</v>
      </c>
      <c r="CT99" s="231">
        <f>Inputs!CT99</f>
        <v>0</v>
      </c>
      <c r="CU99" s="231">
        <f>Inputs!CU99</f>
        <v>0</v>
      </c>
      <c r="CV99" s="231">
        <f>Inputs!CV99</f>
        <v>0</v>
      </c>
      <c r="CW99" s="231">
        <f>Inputs!CW99</f>
        <v>0</v>
      </c>
      <c r="CX99" s="231">
        <f>Inputs!CX99</f>
        <v>0</v>
      </c>
      <c r="CY99" s="231">
        <f>Inputs!CY99</f>
        <v>0</v>
      </c>
      <c r="DA99" s="232">
        <f>IF(OR($C99="Non-Labour",$C99="Labour-related"),IF(Inputs!$GT99=$F$1,Inputs!DA99,$F99*N(H99)),$F99*N(H99)*avg_hrs)</f>
        <v>0</v>
      </c>
      <c r="DB99" s="232">
        <f>IF(OR($C99="Non-Labour",$C99="Labour-related"),IF(Inputs!$GT99=$F$1,Inputs!DB99,$F99*N(I99)),$F99*N(I99)*avg_hrs)</f>
        <v>0</v>
      </c>
      <c r="DC99" s="232">
        <f>IF(OR($C99="Non-Labour",$C99="Labour-related"),IF(Inputs!$GT99=$F$1,Inputs!DC99,$F99*N(J99)),$F99*N(J99)*avg_hrs)</f>
        <v>0</v>
      </c>
      <c r="DD99" s="232">
        <f>IF(OR($C99="Non-Labour",$C99="Labour-related"),IF(Inputs!$GT99=$F$1,Inputs!DD99,$F99*N(K99)),$F99*N(K99)*avg_hrs)</f>
        <v>0</v>
      </c>
      <c r="DE99" s="232">
        <f>IF(OR($C99="Non-Labour",$C99="Labour-related"),IF(Inputs!$GT99=$F$1,Inputs!DE99,$F99*N(L99)),$F99*N(L99)*avg_hrs)</f>
        <v>0</v>
      </c>
      <c r="DF99" s="232">
        <f>IF(OR($C99="Non-Labour",$C99="Labour-related"),IF(Inputs!$GT99=$F$1,Inputs!DF99,$F99*N(M99)),$F99*N(M99)*avg_hrs)</f>
        <v>0</v>
      </c>
      <c r="DG99" s="232">
        <f>IF(OR($C99="Non-Labour",$C99="Labour-related"),IF(Inputs!$GT99=$F$1,Inputs!DG99,$F99*N(N99)),$F99*N(N99)*avg_hrs)</f>
        <v>0</v>
      </c>
      <c r="DH99" s="232">
        <f>IF(OR($C99="Non-Labour",$C99="Labour-related"),IF(Inputs!$GT99=$F$1,Inputs!DH99,$F99*N(O99)),$F99*N(O99)*avg_hrs)</f>
        <v>0</v>
      </c>
      <c r="DI99" s="232">
        <f>IF(OR($C99="Non-Labour",$C99="Labour-related"),IF(Inputs!$GT99=$F$1,Inputs!DI99,$F99*N(P99)),$F99*N(P99)*avg_hrs)</f>
        <v>0</v>
      </c>
      <c r="DJ99" s="232">
        <f>IF(OR($C99="Non-Labour",$C99="Labour-related"),IF(Inputs!$GT99=$F$1,Inputs!DJ99,$F99*N(Q99)),$F99*N(Q99)*avg_hrs)</f>
        <v>0</v>
      </c>
      <c r="DK99" s="232">
        <f>IF(OR($C99="Non-Labour",$C99="Labour-related"),IF(Inputs!$GT99=$F$1,Inputs!DK99,$F99*N(R99)),$F99*N(R99)*avg_hrs)</f>
        <v>0</v>
      </c>
      <c r="DL99" s="232">
        <f>IF(OR($C99="Non-Labour",$C99="Labour-related"),IF(Inputs!$GT99=$F$1,Inputs!DL99,$F99*N(S99)),$F99*N(S99)*avg_hrs)</f>
        <v>0</v>
      </c>
      <c r="DM99" s="232">
        <f>IF(OR($C99="Non-Labour",$C99="Labour-related"),IF(Inputs!$GT99=$F$1,Inputs!DM99,$F99*N(T99)),$F99*N(T99)*avg_hrs)</f>
        <v>0</v>
      </c>
      <c r="DN99" s="232">
        <f>IF(OR($C99="Non-Labour",$C99="Labour-related"),IF(Inputs!$GT99=$F$1,Inputs!DN99,$F99*N(U99)),$F99*N(U99)*avg_hrs)</f>
        <v>0</v>
      </c>
      <c r="DO99" s="232">
        <f>IF(OR($C99="Non-Labour",$C99="Labour-related"),IF(Inputs!$GT99=$F$1,Inputs!DO99,$F99*N(V99)),$F99*N(V99)*avg_hrs)</f>
        <v>0</v>
      </c>
      <c r="DP99" s="232">
        <f>IF(OR($C99="Non-Labour",$C99="Labour-related"),IF(Inputs!$GT99=$F$1,Inputs!DP99,$F99*N(W99)),$F99*N(W99)*avg_hrs)</f>
        <v>0</v>
      </c>
      <c r="DQ99" s="232">
        <f>IF(OR($C99="Non-Labour",$C99="Labour-related"),IF(Inputs!$GT99=$F$1,Inputs!DQ99,$F99*N(X99)),$F99*N(X99)*avg_hrs)</f>
        <v>0</v>
      </c>
      <c r="DR99" s="232">
        <f>IF(OR($C99="Non-Labour",$C99="Labour-related"),IF(Inputs!$GT99=$F$1,Inputs!DR99,$F99*N(Y99)),$F99*N(Y99)*avg_hrs)</f>
        <v>0</v>
      </c>
      <c r="DS99" s="232">
        <f>IF(OR($C99="Non-Labour",$C99="Labour-related"),IF(Inputs!$GT99=$F$1,Inputs!DS99,$F99*N(Z99)),$F99*N(Z99)*avg_hrs)</f>
        <v>0</v>
      </c>
      <c r="DT99" s="232">
        <f>IF(OR($C99="Non-Labour",$C99="Labour-related"),IF(Inputs!$GT99=$F$1,Inputs!DT99,$F99*N(AA99)),$F99*N(AA99)*avg_hrs)</f>
        <v>0</v>
      </c>
      <c r="DU99" s="232">
        <f>IF(OR($C99="Non-Labour",$C99="Labour-related"),IF(Inputs!$GT99=$F$1,Inputs!DU99,$F99*N(AB99)),$F99*N(AB99)*avg_hrs)</f>
        <v>0</v>
      </c>
      <c r="DV99" s="232">
        <f>IF(OR($C99="Non-Labour",$C99="Labour-related"),IF(Inputs!$GT99=$F$1,Inputs!DV99,$F99*N(AC99)),$F99*N(AC99)*avg_hrs)</f>
        <v>0</v>
      </c>
      <c r="DW99" s="232">
        <f>IF(OR($C99="Non-Labour",$C99="Labour-related"),IF(Inputs!$GT99=$F$1,Inputs!DW99,$F99*N(AD99)),$F99*N(AD99)*avg_hrs)</f>
        <v>0</v>
      </c>
      <c r="DX99" s="232">
        <f>IF(OR($C99="Non-Labour",$C99="Labour-related"),IF(Inputs!$GT99=$F$1,Inputs!DX99,$F99*N(AE99)),$F99*N(AE99)*avg_hrs)</f>
        <v>0</v>
      </c>
      <c r="DY99" s="232">
        <f>IF(OR($C99="Non-Labour",$C99="Labour-related"),IF(Inputs!$GT99=$F$1,Inputs!DY99,$F99*N(AF99)),$F99*N(AF99)*avg_hrs)</f>
        <v>0</v>
      </c>
      <c r="DZ99" s="232">
        <f>IF(OR($C99="Non-Labour",$C99="Labour-related"),IF(Inputs!$GT99=$F$1,Inputs!DZ99,$F99*N(AG99)),$F99*N(AG99)*avg_hrs)</f>
        <v>0</v>
      </c>
      <c r="EA99" s="232">
        <f>IF(OR($C99="Non-Labour",$C99="Labour-related"),IF(Inputs!$GT99=$F$1,Inputs!EA99,$F99*N(AH99)),$F99*N(AH99)*avg_hrs)</f>
        <v>0</v>
      </c>
      <c r="EB99" s="232">
        <f>IF(OR($C99="Non-Labour",$C99="Labour-related"),IF(Inputs!$GT99=$F$1,Inputs!EB99,$F99*N(AI99)),$F99*N(AI99)*avg_hrs)</f>
        <v>0</v>
      </c>
      <c r="EC99" s="232">
        <f>IF(OR($C99="Non-Labour",$C99="Labour-related"),IF(Inputs!$GT99=$F$1,Inputs!EC99,$F99*N(AJ99)),$F99*N(AJ99)*avg_hrs)</f>
        <v>0</v>
      </c>
      <c r="ED99" s="232">
        <f>IF(OR($C99="Non-Labour",$C99="Labour-related"),IF(Inputs!$GT99=$F$1,Inputs!ED99,$F99*N(AK99)),$F99*N(AK99)*avg_hrs)</f>
        <v>0</v>
      </c>
      <c r="EE99" s="232">
        <f>IF(OR($C99="Non-Labour",$C99="Labour-related"),IF(Inputs!$GT99=$F$1,Inputs!EE99,$F99*N(AL99)),$F99*N(AL99)*avg_hrs)</f>
        <v>0</v>
      </c>
      <c r="EF99" s="232">
        <f>IF(OR($C99="Non-Labour",$C99="Labour-related"),IF(Inputs!$GT99=$F$1,Inputs!EF99,$F99*N(AM99)),$F99*N(AM99)*avg_hrs)</f>
        <v>0</v>
      </c>
      <c r="EG99" s="232">
        <f>IF(OR($C99="Non-Labour",$C99="Labour-related"),IF(Inputs!$GT99=$F$1,Inputs!EG99,$F99*N(AN99)),$F99*N(AN99)*avg_hrs)</f>
        <v>0</v>
      </c>
      <c r="EH99" s="232">
        <f>IF(OR($C99="Non-Labour",$C99="Labour-related"),IF(Inputs!$GT99=$F$1,Inputs!EH99,$F99*N(AO99)),$F99*N(AO99)*avg_hrs)</f>
        <v>0</v>
      </c>
      <c r="EI99" s="232">
        <f>IF(OR($C99="Non-Labour",$C99="Labour-related"),IF(Inputs!$GT99=$F$1,Inputs!EI99,$F99*N(AP99)),$F99*N(AP99)*avg_hrs)</f>
        <v>0</v>
      </c>
      <c r="EJ99" s="232">
        <f>IF(OR($C99="Non-Labour",$C99="Labour-related"),IF(Inputs!$GT99=$F$1,Inputs!EJ99,$F99*N(AQ99)),$F99*N(AQ99)*avg_hrs)</f>
        <v>0</v>
      </c>
      <c r="EK99" s="232">
        <f>IF(OR($C99="Non-Labour",$C99="Labour-related"),IF(Inputs!$GT99=$F$1,Inputs!EK99,$F99*N(AR99)),$F99*N(AR99)*avg_hrs)</f>
        <v>0</v>
      </c>
      <c r="EL99" s="232">
        <f>IF(OR($C99="Non-Labour",$C99="Labour-related"),IF(Inputs!$GT99=$F$1,Inputs!EL99,$F99*N(AS99)),$F99*N(AS99)*avg_hrs)</f>
        <v>0</v>
      </c>
      <c r="EM99" s="232">
        <f>IF(OR($C99="Non-Labour",$C99="Labour-related"),IF(Inputs!$GT99=$F$1,Inputs!EM99,$F99*N(AT99)),$F99*N(AT99)*avg_hrs)</f>
        <v>0</v>
      </c>
      <c r="EN99" s="232">
        <f>IF(OR($C99="Non-Labour",$C99="Labour-related"),IF(Inputs!$GT99=$F$1,Inputs!EN99,$F99*N(AU99)),$F99*N(AU99)*avg_hrs)</f>
        <v>0</v>
      </c>
      <c r="EO99" s="232">
        <f>IF(OR($C99="Non-Labour",$C99="Labour-related"),IF(Inputs!$GT99=$F$1,Inputs!EO99,$F99*N(AV99)),$F99*N(AV99)*avg_hrs)</f>
        <v>0</v>
      </c>
      <c r="EP99" s="232">
        <f>IF(OR($C99="Non-Labour",$C99="Labour-related"),IF(Inputs!$GT99=$F$1,Inputs!EP99,$F99*N(AW99)),$F99*N(AW99)*avg_hrs)</f>
        <v>0</v>
      </c>
      <c r="EQ99" s="232">
        <f>IF(OR($C99="Non-Labour",$C99="Labour-related"),IF(Inputs!$GT99=$F$1,Inputs!EQ99,$F99*N(AX99)),$F99*N(AX99)*avg_hrs)</f>
        <v>0</v>
      </c>
      <c r="ER99" s="232">
        <f>IF(OR($C99="Non-Labour",$C99="Labour-related"),IF(Inputs!$GT99=$F$1,Inputs!ER99,$F99*N(AY99)),$F99*N(AY99)*avg_hrs)</f>
        <v>0</v>
      </c>
      <c r="ES99" s="232">
        <f>IF(OR($C99="Non-Labour",$C99="Labour-related"),IF(Inputs!$GT99=$F$1,Inputs!ES99,$F99*N(AZ99)),$F99*N(AZ99)*avg_hrs)</f>
        <v>0</v>
      </c>
      <c r="ET99" s="232">
        <f>IF(OR($C99="Non-Labour",$C99="Labour-related"),IF(Inputs!$GT99=$F$1,Inputs!ET99,$F99*N(BA99)),$F99*N(BA99)*avg_hrs)</f>
        <v>0</v>
      </c>
      <c r="EU99" s="232">
        <f>IF(OR($C99="Non-Labour",$C99="Labour-related"),IF(Inputs!$GT99=$F$1,Inputs!EU99,$F99*N(BB99)),$F99*N(BB99)*avg_hrs)</f>
        <v>0</v>
      </c>
      <c r="EV99" s="232">
        <f>IF(OR($C99="Non-Labour",$C99="Labour-related"),IF(Inputs!$GT99=$F$1,Inputs!EV99,$F99*N(BC99)),$F99*N(BC99)*avg_hrs)</f>
        <v>0</v>
      </c>
      <c r="EW99" s="232">
        <f>IF(OR($C99="Non-Labour",$C99="Labour-related"),IF(Inputs!$GT99=$F$1,Inputs!EW99,$F99*N(BD99)),$F99*N(BD99)*avg_hrs)</f>
        <v>0</v>
      </c>
      <c r="EX99" s="232">
        <f>IF(OR($C99="Non-Labour",$C99="Labour-related"),IF(Inputs!$GT99=$F$1,Inputs!EX99,$F99*N(BE99)),$F99*N(BE99)*avg_hrs)</f>
        <v>0</v>
      </c>
      <c r="EY99" s="232">
        <f>IF(OR($C99="Non-Labour",$C99="Labour-related"),IF(Inputs!$GT99=$F$1,Inputs!EY99,$F99*N(BF99)),$F99*N(BF99)*avg_hrs)</f>
        <v>0</v>
      </c>
      <c r="EZ99" s="232">
        <f>IF(OR($C99="Non-Labour",$C99="Labour-related"),IF(Inputs!$GT99=$F$1,Inputs!EZ99,$F99*N(BG99)),$F99*N(BG99)*avg_hrs)</f>
        <v>0</v>
      </c>
      <c r="FA99" s="232">
        <f>IF(OR($C99="Non-Labour",$C99="Labour-related"),IF(Inputs!$GT99=$F$1,Inputs!FA99,$F99*N(BH99)),$F99*N(BH99)*avg_hrs)</f>
        <v>0</v>
      </c>
      <c r="FB99" s="232">
        <f>IF(OR($C99="Non-Labour",$C99="Labour-related"),IF(Inputs!$GT99=$F$1,Inputs!FB99,$F99*N(BI99)),$F99*N(BI99)*avg_hrs)</f>
        <v>0</v>
      </c>
      <c r="FC99" s="232">
        <f>IF(OR($C99="Non-Labour",$C99="Labour-related"),IF(Inputs!$GT99=$F$1,Inputs!FC99,$F99*N(BJ99)),$F99*N(BJ99)*avg_hrs)</f>
        <v>0</v>
      </c>
      <c r="FD99" s="232">
        <f>IF(OR($C99="Non-Labour",$C99="Labour-related"),IF(Inputs!$GT99=$F$1,Inputs!FD99,$F99*N(BK99)),$F99*N(BK99)*avg_hrs)</f>
        <v>0</v>
      </c>
      <c r="FE99" s="232">
        <f>IF(OR($C99="Non-Labour",$C99="Labour-related"),IF(Inputs!$GT99=$F$1,Inputs!FE99,$F99*N(BL99)),$F99*N(BL99)*avg_hrs)</f>
        <v>0</v>
      </c>
      <c r="FF99" s="232">
        <f>IF(OR($C99="Non-Labour",$C99="Labour-related"),IF(Inputs!$GT99=$F$1,Inputs!FF99,$F99*N(BM99)),$F99*N(BM99)*avg_hrs)</f>
        <v>0</v>
      </c>
      <c r="FG99" s="232">
        <f>IF(OR($C99="Non-Labour",$C99="Labour-related"),IF(Inputs!$GT99=$F$1,Inputs!FG99,$F99*N(BN99)),$F99*N(BN99)*avg_hrs)</f>
        <v>0</v>
      </c>
      <c r="FH99" s="232">
        <f>IF(OR($C99="Non-Labour",$C99="Labour-related"),IF(Inputs!$GT99=$F$1,Inputs!FH99,$F99*N(BO99)),$F99*N(BO99)*avg_hrs)</f>
        <v>0</v>
      </c>
      <c r="FI99" s="232">
        <f>IF(OR($C99="Non-Labour",$C99="Labour-related"),IF(Inputs!$GT99=$F$1,Inputs!FI99,$F99*N(BP99)),$F99*N(BP99)*avg_hrs)</f>
        <v>0</v>
      </c>
      <c r="FJ99" s="232">
        <f>IF(OR($C99="Non-Labour",$C99="Labour-related"),IF(Inputs!$GT99=$F$1,Inputs!FJ99,$F99*N(BQ99)),$F99*N(BQ99)*avg_hrs)</f>
        <v>0</v>
      </c>
      <c r="FK99" s="232">
        <f>IF(OR($C99="Non-Labour",$C99="Labour-related"),IF(Inputs!$GT99=$F$1,Inputs!FK99,$F99*N(BR99)),$F99*N(BR99)*avg_hrs)</f>
        <v>0</v>
      </c>
      <c r="FL99" s="232">
        <f>IF(OR($C99="Non-Labour",$C99="Labour-related"),IF(Inputs!$GT99=$F$1,Inputs!FL99,$F99*N(BS99)),$F99*N(BS99)*avg_hrs)</f>
        <v>0</v>
      </c>
      <c r="FM99" s="232">
        <f>IF(OR($C99="Non-Labour",$C99="Labour-related"),IF(Inputs!$GT99=$F$1,Inputs!FM99,$F99*N(BT99)),$F99*N(BT99)*avg_hrs)</f>
        <v>0</v>
      </c>
      <c r="FN99" s="232">
        <f>IF(OR($C99="Non-Labour",$C99="Labour-related"),IF(Inputs!$GT99=$F$1,Inputs!FN99,$F99*N(BU99)),$F99*N(BU99)*avg_hrs)</f>
        <v>0</v>
      </c>
      <c r="FO99" s="232">
        <f>IF(OR($C99="Non-Labour",$C99="Labour-related"),IF(Inputs!$GT99=$F$1,Inputs!FO99,$F99*N(BV99)),$F99*N(BV99)*avg_hrs)</f>
        <v>0</v>
      </c>
      <c r="FP99" s="232">
        <f>IF(OR($C99="Non-Labour",$C99="Labour-related"),IF(Inputs!$GT99=$F$1,Inputs!FP99,$F99*N(BW99)),$F99*N(BW99)*avg_hrs)</f>
        <v>0</v>
      </c>
      <c r="FQ99" s="232">
        <f>IF(OR($C99="Non-Labour",$C99="Labour-related"),IF(Inputs!$GT99=$F$1,Inputs!FQ99,$F99*N(BX99)),$F99*N(BX99)*avg_hrs)</f>
        <v>0</v>
      </c>
      <c r="FR99" s="232">
        <f>IF(OR($C99="Non-Labour",$C99="Labour-related"),IF(Inputs!$GT99=$F$1,Inputs!FR99,$F99*N(BY99)),$F99*N(BY99)*avg_hrs)</f>
        <v>0</v>
      </c>
      <c r="FS99" s="232">
        <f>IF(OR($C99="Non-Labour",$C99="Labour-related"),IF(Inputs!$GT99=$F$1,Inputs!FS99,$F99*N(BZ99)),$F99*N(BZ99)*avg_hrs)</f>
        <v>0</v>
      </c>
      <c r="FT99" s="232">
        <f>IF(OR($C99="Non-Labour",$C99="Labour-related"),IF(Inputs!$GT99=$F$1,Inputs!FT99,$F99*N(CA99)),$F99*N(CA99)*avg_hrs)</f>
        <v>0</v>
      </c>
      <c r="FU99" s="232">
        <f>IF(OR($C99="Non-Labour",$C99="Labour-related"),IF(Inputs!$GT99=$F$1,Inputs!FU99,$F99*N(CB99)),$F99*N(CB99)*avg_hrs)</f>
        <v>0</v>
      </c>
      <c r="FV99" s="232">
        <f>IF(OR($C99="Non-Labour",$C99="Labour-related"),IF(Inputs!$GT99=$F$1,Inputs!FV99,$F99*N(CC99)),$F99*N(CC99)*avg_hrs)</f>
        <v>0</v>
      </c>
      <c r="FW99" s="232">
        <f>IF(OR($C99="Non-Labour",$C99="Labour-related"),IF(Inputs!$GT99=$F$1,Inputs!FW99,$F99*N(CD99)),$F99*N(CD99)*avg_hrs)</f>
        <v>0</v>
      </c>
      <c r="FX99" s="232">
        <f>IF(OR($C99="Non-Labour",$C99="Labour-related"),IF(Inputs!$GT99=$F$1,Inputs!FX99,$F99*N(CE99)),$F99*N(CE99)*avg_hrs)</f>
        <v>0</v>
      </c>
      <c r="FY99" s="232">
        <f>IF(OR($C99="Non-Labour",$C99="Labour-related"),IF(Inputs!$GT99=$F$1,Inputs!FY99,$F99*N(CF99)),$F99*N(CF99)*avg_hrs)</f>
        <v>0</v>
      </c>
      <c r="FZ99" s="232">
        <f>IF(OR($C99="Non-Labour",$C99="Labour-related"),IF(Inputs!$GT99=$F$1,Inputs!FZ99,$F99*N(CG99)),$F99*N(CG99)*avg_hrs)</f>
        <v>0</v>
      </c>
      <c r="GA99" s="232">
        <f>IF(OR($C99="Non-Labour",$C99="Labour-related"),IF(Inputs!$GT99=$F$1,Inputs!GA99,$F99*N(CH99)),$F99*N(CH99)*avg_hrs)</f>
        <v>0</v>
      </c>
      <c r="GB99" s="232">
        <f>IF(OR($C99="Non-Labour",$C99="Labour-related"),IF(Inputs!$GT99=$F$1,Inputs!GB99,$F99*N(CI99)),$F99*N(CI99)*avg_hrs)</f>
        <v>0</v>
      </c>
      <c r="GC99" s="232">
        <f>IF(OR($C99="Non-Labour",$C99="Labour-related"),IF(Inputs!$GT99=$F$1,Inputs!GC99,$F99*N(CJ99)),$F99*N(CJ99)*avg_hrs)</f>
        <v>0</v>
      </c>
      <c r="GD99" s="232">
        <f>IF(OR($C99="Non-Labour",$C99="Labour-related"),IF(Inputs!$GT99=$F$1,Inputs!GD99,$F99*N(CK99)),$F99*N(CK99)*avg_hrs)</f>
        <v>0</v>
      </c>
      <c r="GE99" s="232">
        <f>IF(OR($C99="Non-Labour",$C99="Labour-related"),IF(Inputs!$GT99=$F$1,Inputs!GE99,$F99*N(CL99)),$F99*N(CL99)*avg_hrs)</f>
        <v>0</v>
      </c>
      <c r="GF99" s="232">
        <f>IF(OR($C99="Non-Labour",$C99="Labour-related"),IF(Inputs!$GT99=$F$1,Inputs!GF99,$F99*N(CM99)),$F99*N(CM99)*avg_hrs)</f>
        <v>0</v>
      </c>
      <c r="GG99" s="232">
        <f>IF(OR($C99="Non-Labour",$C99="Labour-related"),IF(Inputs!$GT99=$F$1,Inputs!GG99,$F99*N(CN99)),$F99*N(CN99)*avg_hrs)</f>
        <v>0</v>
      </c>
      <c r="GH99" s="232">
        <f>IF(OR($C99="Non-Labour",$C99="Labour-related"),IF(Inputs!$GT99=$F$1,Inputs!GH99,$F99*N(CO99)),$F99*N(CO99)*avg_hrs)</f>
        <v>0</v>
      </c>
      <c r="GI99" s="232">
        <f>IF(OR($C99="Non-Labour",$C99="Labour-related"),IF(Inputs!$GT99=$F$1,Inputs!GI99,$F99*N(CP99)),$F99*N(CP99)*avg_hrs)</f>
        <v>0</v>
      </c>
      <c r="GJ99" s="232">
        <f>IF(OR($C99="Non-Labour",$C99="Labour-related"),IF(Inputs!$GT99=$F$1,Inputs!GJ99,$F99*N(CQ99)),$F99*N(CQ99)*avg_hrs)</f>
        <v>0</v>
      </c>
      <c r="GK99" s="232">
        <f>IF(OR($C99="Non-Labour",$C99="Labour-related"),IF(Inputs!$GT99=$F$1,Inputs!GK99,$F99*N(CR99)),$F99*N(CR99)*avg_hrs)</f>
        <v>0</v>
      </c>
      <c r="GL99" s="232">
        <f>IF(OR($C99="Non-Labour",$C99="Labour-related"),IF(Inputs!$GT99=$F$1,Inputs!GL99,$F99*N(CS99)),$F99*N(CS99)*avg_hrs)</f>
        <v>0</v>
      </c>
      <c r="GM99" s="232">
        <f>IF(OR($C99="Non-Labour",$C99="Labour-related"),IF(Inputs!$GT99=$F$1,Inputs!GM99,$F99*N(CT99)),$F99*N(CT99)*avg_hrs)</f>
        <v>0</v>
      </c>
      <c r="GN99" s="232">
        <f>IF(OR($C99="Non-Labour",$C99="Labour-related"),IF(Inputs!$GT99=$F$1,Inputs!GN99,$F99*N(CU99)),$F99*N(CU99)*avg_hrs)</f>
        <v>0</v>
      </c>
      <c r="GO99" s="232">
        <f>IF(OR($C99="Non-Labour",$C99="Labour-related"),IF(Inputs!$GT99=$F$1,Inputs!GO99,$F99*N(CV99)),$F99*N(CV99)*avg_hrs)</f>
        <v>0</v>
      </c>
      <c r="GP99" s="232">
        <f>IF(OR($C99="Non-Labour",$C99="Labour-related"),IF(Inputs!$GT99=$F$1,Inputs!GP99,$F99*N(CW99)),$F99*N(CW99)*avg_hrs)</f>
        <v>0</v>
      </c>
      <c r="GQ99" s="232">
        <f>IF(OR($C99="Non-Labour",$C99="Labour-related"),IF(Inputs!$GT99=$F$1,Inputs!GQ99,$F99*N(CX99)),$F99*N(CX99)*avg_hrs)</f>
        <v>0</v>
      </c>
      <c r="GR99" s="232">
        <f>IF(OR($C99="Non-Labour",$C99="Labour-related"),IF(Inputs!$GT99=$F$1,Inputs!GR99,$F99*N(CY99)),$F99*N(CY99)*avg_hrs)</f>
        <v>0</v>
      </c>
      <c r="GT99" s="120" t="s">
        <v>207</v>
      </c>
      <c r="GU99" s="272"/>
      <c r="GV99" s="272"/>
      <c r="GW99" s="272"/>
      <c r="GX99" s="232">
        <f t="shared" si="16"/>
        <v>0</v>
      </c>
      <c r="GY99" s="232">
        <f t="shared" si="16"/>
        <v>0</v>
      </c>
      <c r="GZ99" s="232">
        <f t="shared" si="16"/>
        <v>0</v>
      </c>
      <c r="HA99" s="232">
        <f t="shared" si="17"/>
        <v>0</v>
      </c>
      <c r="HB99" s="232">
        <f t="shared" si="18"/>
        <v>0</v>
      </c>
      <c r="HC99" s="232">
        <f t="shared" si="18"/>
        <v>0</v>
      </c>
      <c r="HD99" s="232">
        <f t="shared" si="18"/>
        <v>0</v>
      </c>
      <c r="HE99" s="232">
        <f t="shared" si="18"/>
        <v>0</v>
      </c>
      <c r="HF99" s="232">
        <f t="shared" si="14"/>
        <v>0</v>
      </c>
    </row>
    <row r="100" spans="1:214" x14ac:dyDescent="0.2">
      <c r="A100" s="120">
        <f>Inputs!A100</f>
        <v>0</v>
      </c>
      <c r="B100" s="120">
        <f>Inputs!B100</f>
        <v>0</v>
      </c>
      <c r="C100" s="120">
        <f>Inputs!C100</f>
        <v>0</v>
      </c>
      <c r="D100" s="120">
        <f>Inputs!D100</f>
        <v>0</v>
      </c>
      <c r="E100" s="120">
        <f>Inputs!E100</f>
        <v>0</v>
      </c>
      <c r="F100" s="259">
        <f>IF(Inputs!$GT100=$F$1,Inputs!F100,
CHOOSE(MATCH(Inputs!$GT100,'Key assumptions'!$E$117:$E$119,0),'Key assumptions'!$H$117,'Key assumptions'!$H$118,'Key assumptions'!$H$119)*Inputs!F100)</f>
        <v>0</v>
      </c>
      <c r="G100" s="259">
        <f>IF(Inputs!$GT100=$F$1,Inputs!G100,
CHOOSE(MATCH(Inputs!$GT100,'Key assumptions'!$E$117:$E$119,0),'Key assumptions'!$H$117,'Key assumptions'!$H$118,'Key assumptions'!$H$119)*Inputs!G100)</f>
        <v>0</v>
      </c>
      <c r="H100" s="231">
        <f>Inputs!H100</f>
        <v>0</v>
      </c>
      <c r="I100" s="231">
        <f>Inputs!I100</f>
        <v>0</v>
      </c>
      <c r="J100" s="231">
        <f>Inputs!J100</f>
        <v>0</v>
      </c>
      <c r="K100" s="231">
        <f>Inputs!K100</f>
        <v>0</v>
      </c>
      <c r="L100" s="231">
        <f>Inputs!L100</f>
        <v>0</v>
      </c>
      <c r="M100" s="231">
        <f>Inputs!M100</f>
        <v>0</v>
      </c>
      <c r="N100" s="231">
        <f>Inputs!N100</f>
        <v>0</v>
      </c>
      <c r="O100" s="231">
        <f>Inputs!O100</f>
        <v>0</v>
      </c>
      <c r="P100" s="231">
        <f>Inputs!P100</f>
        <v>0</v>
      </c>
      <c r="Q100" s="231">
        <f>Inputs!Q100</f>
        <v>0</v>
      </c>
      <c r="R100" s="231">
        <f>Inputs!R100</f>
        <v>0</v>
      </c>
      <c r="S100" s="231">
        <f>Inputs!S100</f>
        <v>0</v>
      </c>
      <c r="T100" s="231">
        <f>Inputs!T100</f>
        <v>0</v>
      </c>
      <c r="U100" s="231">
        <f>Inputs!U100</f>
        <v>0</v>
      </c>
      <c r="V100" s="231">
        <f>Inputs!V100</f>
        <v>0</v>
      </c>
      <c r="W100" s="231">
        <f>Inputs!W100</f>
        <v>0</v>
      </c>
      <c r="X100" s="231">
        <f>Inputs!X100</f>
        <v>0</v>
      </c>
      <c r="Y100" s="231">
        <f>Inputs!Y100</f>
        <v>0</v>
      </c>
      <c r="Z100" s="231">
        <f>Inputs!Z100</f>
        <v>0</v>
      </c>
      <c r="AA100" s="231">
        <f>Inputs!AA100</f>
        <v>0</v>
      </c>
      <c r="AB100" s="231">
        <f>Inputs!AB100</f>
        <v>0</v>
      </c>
      <c r="AC100" s="231">
        <f>Inputs!AC100</f>
        <v>0</v>
      </c>
      <c r="AD100" s="231">
        <f>Inputs!AD100</f>
        <v>0</v>
      </c>
      <c r="AE100" s="231">
        <f>Inputs!AE100</f>
        <v>0</v>
      </c>
      <c r="AF100" s="231">
        <f>Inputs!AF100</f>
        <v>0</v>
      </c>
      <c r="AG100" s="231">
        <f>Inputs!AG100</f>
        <v>0</v>
      </c>
      <c r="AH100" s="231">
        <f>Inputs!AH100</f>
        <v>0</v>
      </c>
      <c r="AI100" s="231">
        <f>Inputs!AI100</f>
        <v>0</v>
      </c>
      <c r="AJ100" s="231">
        <f>Inputs!AJ100</f>
        <v>0</v>
      </c>
      <c r="AK100" s="231">
        <f>Inputs!AK100</f>
        <v>0</v>
      </c>
      <c r="AL100" s="231">
        <f>Inputs!AL100</f>
        <v>0</v>
      </c>
      <c r="AM100" s="231">
        <f>Inputs!AM100</f>
        <v>0</v>
      </c>
      <c r="AN100" s="231">
        <f>Inputs!AN100</f>
        <v>0</v>
      </c>
      <c r="AO100" s="231">
        <f>Inputs!AO100</f>
        <v>0</v>
      </c>
      <c r="AP100" s="231">
        <f>Inputs!AP100</f>
        <v>0</v>
      </c>
      <c r="AQ100" s="231">
        <f>Inputs!AQ100</f>
        <v>0</v>
      </c>
      <c r="AR100" s="231">
        <f>Inputs!AR100</f>
        <v>0</v>
      </c>
      <c r="AS100" s="231">
        <f>Inputs!AS100</f>
        <v>0</v>
      </c>
      <c r="AT100" s="231">
        <f>Inputs!AT100</f>
        <v>0</v>
      </c>
      <c r="AU100" s="231">
        <f>Inputs!AU100</f>
        <v>0</v>
      </c>
      <c r="AV100" s="231">
        <f>Inputs!AV100</f>
        <v>0</v>
      </c>
      <c r="AW100" s="231">
        <f>Inputs!AW100</f>
        <v>0</v>
      </c>
      <c r="AX100" s="231">
        <f>Inputs!AX100</f>
        <v>0</v>
      </c>
      <c r="AY100" s="231">
        <f>Inputs!AY100</f>
        <v>0</v>
      </c>
      <c r="AZ100" s="231">
        <f>Inputs!AZ100</f>
        <v>0</v>
      </c>
      <c r="BA100" s="231">
        <f>Inputs!BA100</f>
        <v>0</v>
      </c>
      <c r="BB100" s="231">
        <f>Inputs!BB100</f>
        <v>0</v>
      </c>
      <c r="BC100" s="231">
        <f>Inputs!BC100</f>
        <v>0</v>
      </c>
      <c r="BD100" s="231">
        <f>Inputs!BD100</f>
        <v>0</v>
      </c>
      <c r="BE100" s="231">
        <f>Inputs!BE100</f>
        <v>0</v>
      </c>
      <c r="BF100" s="231">
        <f>Inputs!BF100</f>
        <v>0</v>
      </c>
      <c r="BG100" s="231">
        <f>Inputs!BG100</f>
        <v>0</v>
      </c>
      <c r="BH100" s="231">
        <f>Inputs!BH100</f>
        <v>0</v>
      </c>
      <c r="BI100" s="231">
        <f>Inputs!BI100</f>
        <v>0</v>
      </c>
      <c r="BJ100" s="231">
        <f>Inputs!BJ100</f>
        <v>0</v>
      </c>
      <c r="BK100" s="231">
        <f>Inputs!BK100</f>
        <v>0</v>
      </c>
      <c r="BL100" s="231">
        <f>Inputs!BL100</f>
        <v>0</v>
      </c>
      <c r="BM100" s="231">
        <f>Inputs!BM100</f>
        <v>0</v>
      </c>
      <c r="BN100" s="231">
        <f>Inputs!BN100</f>
        <v>0</v>
      </c>
      <c r="BO100" s="231">
        <f>Inputs!BO100</f>
        <v>0</v>
      </c>
      <c r="BP100" s="231">
        <f>Inputs!BP100</f>
        <v>0</v>
      </c>
      <c r="BQ100" s="231">
        <f>Inputs!BQ100</f>
        <v>0</v>
      </c>
      <c r="BR100" s="231">
        <f>Inputs!BR100</f>
        <v>0</v>
      </c>
      <c r="BS100" s="231">
        <f>Inputs!BS100</f>
        <v>0</v>
      </c>
      <c r="BT100" s="231">
        <f>Inputs!BT100</f>
        <v>0</v>
      </c>
      <c r="BU100" s="231">
        <f>Inputs!BU100</f>
        <v>0</v>
      </c>
      <c r="BV100" s="231">
        <f>Inputs!BV100</f>
        <v>0</v>
      </c>
      <c r="BW100" s="231">
        <f>Inputs!BW100</f>
        <v>0</v>
      </c>
      <c r="BX100" s="231">
        <f>Inputs!BX100</f>
        <v>0</v>
      </c>
      <c r="BY100" s="231">
        <f>Inputs!BY100</f>
        <v>0</v>
      </c>
      <c r="BZ100" s="231">
        <f>Inputs!BZ100</f>
        <v>0</v>
      </c>
      <c r="CA100" s="231">
        <f>Inputs!CA100</f>
        <v>0</v>
      </c>
      <c r="CB100" s="231">
        <f>Inputs!CB100</f>
        <v>0</v>
      </c>
      <c r="CC100" s="231">
        <f>Inputs!CC100</f>
        <v>0</v>
      </c>
      <c r="CD100" s="231">
        <f>Inputs!CD100</f>
        <v>0</v>
      </c>
      <c r="CE100" s="231">
        <f>Inputs!CE100</f>
        <v>0</v>
      </c>
      <c r="CF100" s="231">
        <f>Inputs!CF100</f>
        <v>0</v>
      </c>
      <c r="CG100" s="231">
        <f>Inputs!CG100</f>
        <v>0</v>
      </c>
      <c r="CH100" s="231">
        <f>Inputs!CH100</f>
        <v>0</v>
      </c>
      <c r="CI100" s="231">
        <f>Inputs!CI100</f>
        <v>0</v>
      </c>
      <c r="CJ100" s="231">
        <f>Inputs!CJ100</f>
        <v>0</v>
      </c>
      <c r="CK100" s="231">
        <f>Inputs!CK100</f>
        <v>0</v>
      </c>
      <c r="CL100" s="231">
        <f>Inputs!CL100</f>
        <v>0</v>
      </c>
      <c r="CM100" s="231">
        <f>Inputs!CM100</f>
        <v>0</v>
      </c>
      <c r="CN100" s="231">
        <f>Inputs!CN100</f>
        <v>0</v>
      </c>
      <c r="CO100" s="231">
        <f>Inputs!CO100</f>
        <v>0</v>
      </c>
      <c r="CP100" s="231">
        <f>Inputs!CP100</f>
        <v>0</v>
      </c>
      <c r="CQ100" s="231">
        <f>Inputs!CQ100</f>
        <v>0</v>
      </c>
      <c r="CR100" s="231">
        <f>Inputs!CR100</f>
        <v>0</v>
      </c>
      <c r="CS100" s="231">
        <f>Inputs!CS100</f>
        <v>0</v>
      </c>
      <c r="CT100" s="231">
        <f>Inputs!CT100</f>
        <v>0</v>
      </c>
      <c r="CU100" s="231">
        <f>Inputs!CU100</f>
        <v>0</v>
      </c>
      <c r="CV100" s="231">
        <f>Inputs!CV100</f>
        <v>0</v>
      </c>
      <c r="CW100" s="231">
        <f>Inputs!CW100</f>
        <v>0</v>
      </c>
      <c r="CX100" s="231">
        <f>Inputs!CX100</f>
        <v>0</v>
      </c>
      <c r="CY100" s="231">
        <f>Inputs!CY100</f>
        <v>0</v>
      </c>
      <c r="DA100" s="232">
        <f>IF(OR($C100="Non-Labour",$C100="Labour-related"),IF(Inputs!$GT100=$F$1,Inputs!DA100,$F100*N(H100)),$F100*N(H100)*avg_hrs)</f>
        <v>0</v>
      </c>
      <c r="DB100" s="232">
        <f>IF(OR($C100="Non-Labour",$C100="Labour-related"),IF(Inputs!$GT100=$F$1,Inputs!DB100,$F100*N(I100)),$F100*N(I100)*avg_hrs)</f>
        <v>0</v>
      </c>
      <c r="DC100" s="232">
        <f>IF(OR($C100="Non-Labour",$C100="Labour-related"),IF(Inputs!$GT100=$F$1,Inputs!DC100,$F100*N(J100)),$F100*N(J100)*avg_hrs)</f>
        <v>0</v>
      </c>
      <c r="DD100" s="232">
        <f>IF(OR($C100="Non-Labour",$C100="Labour-related"),IF(Inputs!$GT100=$F$1,Inputs!DD100,$F100*N(K100)),$F100*N(K100)*avg_hrs)</f>
        <v>0</v>
      </c>
      <c r="DE100" s="232">
        <f>IF(OR($C100="Non-Labour",$C100="Labour-related"),IF(Inputs!$GT100=$F$1,Inputs!DE100,$F100*N(L100)),$F100*N(L100)*avg_hrs)</f>
        <v>0</v>
      </c>
      <c r="DF100" s="232">
        <f>IF(OR($C100="Non-Labour",$C100="Labour-related"),IF(Inputs!$GT100=$F$1,Inputs!DF100,$F100*N(M100)),$F100*N(M100)*avg_hrs)</f>
        <v>0</v>
      </c>
      <c r="DG100" s="232">
        <f>IF(OR($C100="Non-Labour",$C100="Labour-related"),IF(Inputs!$GT100=$F$1,Inputs!DG100,$F100*N(N100)),$F100*N(N100)*avg_hrs)</f>
        <v>0</v>
      </c>
      <c r="DH100" s="232">
        <f>IF(OR($C100="Non-Labour",$C100="Labour-related"),IF(Inputs!$GT100=$F$1,Inputs!DH100,$F100*N(O100)),$F100*N(O100)*avg_hrs)</f>
        <v>0</v>
      </c>
      <c r="DI100" s="232">
        <f>IF(OR($C100="Non-Labour",$C100="Labour-related"),IF(Inputs!$GT100=$F$1,Inputs!DI100,$F100*N(P100)),$F100*N(P100)*avg_hrs)</f>
        <v>0</v>
      </c>
      <c r="DJ100" s="232">
        <f>IF(OR($C100="Non-Labour",$C100="Labour-related"),IF(Inputs!$GT100=$F$1,Inputs!DJ100,$F100*N(Q100)),$F100*N(Q100)*avg_hrs)</f>
        <v>0</v>
      </c>
      <c r="DK100" s="232">
        <f>IF(OR($C100="Non-Labour",$C100="Labour-related"),IF(Inputs!$GT100=$F$1,Inputs!DK100,$F100*N(R100)),$F100*N(R100)*avg_hrs)</f>
        <v>0</v>
      </c>
      <c r="DL100" s="232">
        <f>IF(OR($C100="Non-Labour",$C100="Labour-related"),IF(Inputs!$GT100=$F$1,Inputs!DL100,$F100*N(S100)),$F100*N(S100)*avg_hrs)</f>
        <v>0</v>
      </c>
      <c r="DM100" s="232">
        <f>IF(OR($C100="Non-Labour",$C100="Labour-related"),IF(Inputs!$GT100=$F$1,Inputs!DM100,$F100*N(T100)),$F100*N(T100)*avg_hrs)</f>
        <v>0</v>
      </c>
      <c r="DN100" s="232">
        <f>IF(OR($C100="Non-Labour",$C100="Labour-related"),IF(Inputs!$GT100=$F$1,Inputs!DN100,$F100*N(U100)),$F100*N(U100)*avg_hrs)</f>
        <v>0</v>
      </c>
      <c r="DO100" s="232">
        <f>IF(OR($C100="Non-Labour",$C100="Labour-related"),IF(Inputs!$GT100=$F$1,Inputs!DO100,$F100*N(V100)),$F100*N(V100)*avg_hrs)</f>
        <v>0</v>
      </c>
      <c r="DP100" s="232">
        <f>IF(OR($C100="Non-Labour",$C100="Labour-related"),IF(Inputs!$GT100=$F$1,Inputs!DP100,$F100*N(W100)),$F100*N(W100)*avg_hrs)</f>
        <v>0</v>
      </c>
      <c r="DQ100" s="232">
        <f>IF(OR($C100="Non-Labour",$C100="Labour-related"),IF(Inputs!$GT100=$F$1,Inputs!DQ100,$F100*N(X100)),$F100*N(X100)*avg_hrs)</f>
        <v>0</v>
      </c>
      <c r="DR100" s="232">
        <f>IF(OR($C100="Non-Labour",$C100="Labour-related"),IF(Inputs!$GT100=$F$1,Inputs!DR100,$F100*N(Y100)),$F100*N(Y100)*avg_hrs)</f>
        <v>0</v>
      </c>
      <c r="DS100" s="232">
        <f>IF(OR($C100="Non-Labour",$C100="Labour-related"),IF(Inputs!$GT100=$F$1,Inputs!DS100,$F100*N(Z100)),$F100*N(Z100)*avg_hrs)</f>
        <v>0</v>
      </c>
      <c r="DT100" s="232">
        <f>IF(OR($C100="Non-Labour",$C100="Labour-related"),IF(Inputs!$GT100=$F$1,Inputs!DT100,$F100*N(AA100)),$F100*N(AA100)*avg_hrs)</f>
        <v>0</v>
      </c>
      <c r="DU100" s="232">
        <f>IF(OR($C100="Non-Labour",$C100="Labour-related"),IF(Inputs!$GT100=$F$1,Inputs!DU100,$F100*N(AB100)),$F100*N(AB100)*avg_hrs)</f>
        <v>0</v>
      </c>
      <c r="DV100" s="232">
        <f>IF(OR($C100="Non-Labour",$C100="Labour-related"),IF(Inputs!$GT100=$F$1,Inputs!DV100,$F100*N(AC100)),$F100*N(AC100)*avg_hrs)</f>
        <v>0</v>
      </c>
      <c r="DW100" s="232">
        <f>IF(OR($C100="Non-Labour",$C100="Labour-related"),IF(Inputs!$GT100=$F$1,Inputs!DW100,$F100*N(AD100)),$F100*N(AD100)*avg_hrs)</f>
        <v>0</v>
      </c>
      <c r="DX100" s="232">
        <f>IF(OR($C100="Non-Labour",$C100="Labour-related"),IF(Inputs!$GT100=$F$1,Inputs!DX100,$F100*N(AE100)),$F100*N(AE100)*avg_hrs)</f>
        <v>0</v>
      </c>
      <c r="DY100" s="232">
        <f>IF(OR($C100="Non-Labour",$C100="Labour-related"),IF(Inputs!$GT100=$F$1,Inputs!DY100,$F100*N(AF100)),$F100*N(AF100)*avg_hrs)</f>
        <v>0</v>
      </c>
      <c r="DZ100" s="232">
        <f>IF(OR($C100="Non-Labour",$C100="Labour-related"),IF(Inputs!$GT100=$F$1,Inputs!DZ100,$F100*N(AG100)),$F100*N(AG100)*avg_hrs)</f>
        <v>0</v>
      </c>
      <c r="EA100" s="232">
        <f>IF(OR($C100="Non-Labour",$C100="Labour-related"),IF(Inputs!$GT100=$F$1,Inputs!EA100,$F100*N(AH100)),$F100*N(AH100)*avg_hrs)</f>
        <v>0</v>
      </c>
      <c r="EB100" s="232">
        <f>IF(OR($C100="Non-Labour",$C100="Labour-related"),IF(Inputs!$GT100=$F$1,Inputs!EB100,$F100*N(AI100)),$F100*N(AI100)*avg_hrs)</f>
        <v>0</v>
      </c>
      <c r="EC100" s="232">
        <f>IF(OR($C100="Non-Labour",$C100="Labour-related"),IF(Inputs!$GT100=$F$1,Inputs!EC100,$F100*N(AJ100)),$F100*N(AJ100)*avg_hrs)</f>
        <v>0</v>
      </c>
      <c r="ED100" s="232">
        <f>IF(OR($C100="Non-Labour",$C100="Labour-related"),IF(Inputs!$GT100=$F$1,Inputs!ED100,$F100*N(AK100)),$F100*N(AK100)*avg_hrs)</f>
        <v>0</v>
      </c>
      <c r="EE100" s="232">
        <f>IF(OR($C100="Non-Labour",$C100="Labour-related"),IF(Inputs!$GT100=$F$1,Inputs!EE100,$F100*N(AL100)),$F100*N(AL100)*avg_hrs)</f>
        <v>0</v>
      </c>
      <c r="EF100" s="232">
        <f>IF(OR($C100="Non-Labour",$C100="Labour-related"),IF(Inputs!$GT100=$F$1,Inputs!EF100,$F100*N(AM100)),$F100*N(AM100)*avg_hrs)</f>
        <v>0</v>
      </c>
      <c r="EG100" s="232">
        <f>IF(OR($C100="Non-Labour",$C100="Labour-related"),IF(Inputs!$GT100=$F$1,Inputs!EG100,$F100*N(AN100)),$F100*N(AN100)*avg_hrs)</f>
        <v>0</v>
      </c>
      <c r="EH100" s="232">
        <f>IF(OR($C100="Non-Labour",$C100="Labour-related"),IF(Inputs!$GT100=$F$1,Inputs!EH100,$F100*N(AO100)),$F100*N(AO100)*avg_hrs)</f>
        <v>0</v>
      </c>
      <c r="EI100" s="232">
        <f>IF(OR($C100="Non-Labour",$C100="Labour-related"),IF(Inputs!$GT100=$F$1,Inputs!EI100,$F100*N(AP100)),$F100*N(AP100)*avg_hrs)</f>
        <v>0</v>
      </c>
      <c r="EJ100" s="232">
        <f>IF(OR($C100="Non-Labour",$C100="Labour-related"),IF(Inputs!$GT100=$F$1,Inputs!EJ100,$F100*N(AQ100)),$F100*N(AQ100)*avg_hrs)</f>
        <v>0</v>
      </c>
      <c r="EK100" s="232">
        <f>IF(OR($C100="Non-Labour",$C100="Labour-related"),IF(Inputs!$GT100=$F$1,Inputs!EK100,$F100*N(AR100)),$F100*N(AR100)*avg_hrs)</f>
        <v>0</v>
      </c>
      <c r="EL100" s="232">
        <f>IF(OR($C100="Non-Labour",$C100="Labour-related"),IF(Inputs!$GT100=$F$1,Inputs!EL100,$F100*N(AS100)),$F100*N(AS100)*avg_hrs)</f>
        <v>0</v>
      </c>
      <c r="EM100" s="232">
        <f>IF(OR($C100="Non-Labour",$C100="Labour-related"),IF(Inputs!$GT100=$F$1,Inputs!EM100,$F100*N(AT100)),$F100*N(AT100)*avg_hrs)</f>
        <v>0</v>
      </c>
      <c r="EN100" s="232">
        <f>IF(OR($C100="Non-Labour",$C100="Labour-related"),IF(Inputs!$GT100=$F$1,Inputs!EN100,$F100*N(AU100)),$F100*N(AU100)*avg_hrs)</f>
        <v>0</v>
      </c>
      <c r="EO100" s="232">
        <f>IF(OR($C100="Non-Labour",$C100="Labour-related"),IF(Inputs!$GT100=$F$1,Inputs!EO100,$F100*N(AV100)),$F100*N(AV100)*avg_hrs)</f>
        <v>0</v>
      </c>
      <c r="EP100" s="232">
        <f>IF(OR($C100="Non-Labour",$C100="Labour-related"),IF(Inputs!$GT100=$F$1,Inputs!EP100,$F100*N(AW100)),$F100*N(AW100)*avg_hrs)</f>
        <v>0</v>
      </c>
      <c r="EQ100" s="232">
        <f>IF(OR($C100="Non-Labour",$C100="Labour-related"),IF(Inputs!$GT100=$F$1,Inputs!EQ100,$F100*N(AX100)),$F100*N(AX100)*avg_hrs)</f>
        <v>0</v>
      </c>
      <c r="ER100" s="232">
        <f>IF(OR($C100="Non-Labour",$C100="Labour-related"),IF(Inputs!$GT100=$F$1,Inputs!ER100,$F100*N(AY100)),$F100*N(AY100)*avg_hrs)</f>
        <v>0</v>
      </c>
      <c r="ES100" s="232">
        <f>IF(OR($C100="Non-Labour",$C100="Labour-related"),IF(Inputs!$GT100=$F$1,Inputs!ES100,$F100*N(AZ100)),$F100*N(AZ100)*avg_hrs)</f>
        <v>0</v>
      </c>
      <c r="ET100" s="232">
        <f>IF(OR($C100="Non-Labour",$C100="Labour-related"),IF(Inputs!$GT100=$F$1,Inputs!ET100,$F100*N(BA100)),$F100*N(BA100)*avg_hrs)</f>
        <v>0</v>
      </c>
      <c r="EU100" s="232">
        <f>IF(OR($C100="Non-Labour",$C100="Labour-related"),IF(Inputs!$GT100=$F$1,Inputs!EU100,$F100*N(BB100)),$F100*N(BB100)*avg_hrs)</f>
        <v>0</v>
      </c>
      <c r="EV100" s="232">
        <f>IF(OR($C100="Non-Labour",$C100="Labour-related"),IF(Inputs!$GT100=$F$1,Inputs!EV100,$F100*N(BC100)),$F100*N(BC100)*avg_hrs)</f>
        <v>0</v>
      </c>
      <c r="EW100" s="232">
        <f>IF(OR($C100="Non-Labour",$C100="Labour-related"),IF(Inputs!$GT100=$F$1,Inputs!EW100,$F100*N(BD100)),$F100*N(BD100)*avg_hrs)</f>
        <v>0</v>
      </c>
      <c r="EX100" s="232">
        <f>IF(OR($C100="Non-Labour",$C100="Labour-related"),IF(Inputs!$GT100=$F$1,Inputs!EX100,$F100*N(BE100)),$F100*N(BE100)*avg_hrs)</f>
        <v>0</v>
      </c>
      <c r="EY100" s="232">
        <f>IF(OR($C100="Non-Labour",$C100="Labour-related"),IF(Inputs!$GT100=$F$1,Inputs!EY100,$F100*N(BF100)),$F100*N(BF100)*avg_hrs)</f>
        <v>0</v>
      </c>
      <c r="EZ100" s="232">
        <f>IF(OR($C100="Non-Labour",$C100="Labour-related"),IF(Inputs!$GT100=$F$1,Inputs!EZ100,$F100*N(BG100)),$F100*N(BG100)*avg_hrs)</f>
        <v>0</v>
      </c>
      <c r="FA100" s="232">
        <f>IF(OR($C100="Non-Labour",$C100="Labour-related"),IF(Inputs!$GT100=$F$1,Inputs!FA100,$F100*N(BH100)),$F100*N(BH100)*avg_hrs)</f>
        <v>0</v>
      </c>
      <c r="FB100" s="232">
        <f>IF(OR($C100="Non-Labour",$C100="Labour-related"),IF(Inputs!$GT100=$F$1,Inputs!FB100,$F100*N(BI100)),$F100*N(BI100)*avg_hrs)</f>
        <v>0</v>
      </c>
      <c r="FC100" s="232">
        <f>IF(OR($C100="Non-Labour",$C100="Labour-related"),IF(Inputs!$GT100=$F$1,Inputs!FC100,$F100*N(BJ100)),$F100*N(BJ100)*avg_hrs)</f>
        <v>0</v>
      </c>
      <c r="FD100" s="232">
        <f>IF(OR($C100="Non-Labour",$C100="Labour-related"),IF(Inputs!$GT100=$F$1,Inputs!FD100,$F100*N(BK100)),$F100*N(BK100)*avg_hrs)</f>
        <v>0</v>
      </c>
      <c r="FE100" s="232">
        <f>IF(OR($C100="Non-Labour",$C100="Labour-related"),IF(Inputs!$GT100=$F$1,Inputs!FE100,$F100*N(BL100)),$F100*N(BL100)*avg_hrs)</f>
        <v>0</v>
      </c>
      <c r="FF100" s="232">
        <f>IF(OR($C100="Non-Labour",$C100="Labour-related"),IF(Inputs!$GT100=$F$1,Inputs!FF100,$F100*N(BM100)),$F100*N(BM100)*avg_hrs)</f>
        <v>0</v>
      </c>
      <c r="FG100" s="232">
        <f>IF(OR($C100="Non-Labour",$C100="Labour-related"),IF(Inputs!$GT100=$F$1,Inputs!FG100,$F100*N(BN100)),$F100*N(BN100)*avg_hrs)</f>
        <v>0</v>
      </c>
      <c r="FH100" s="232">
        <f>IF(OR($C100="Non-Labour",$C100="Labour-related"),IF(Inputs!$GT100=$F$1,Inputs!FH100,$F100*N(BO100)),$F100*N(BO100)*avg_hrs)</f>
        <v>0</v>
      </c>
      <c r="FI100" s="232">
        <f>IF(OR($C100="Non-Labour",$C100="Labour-related"),IF(Inputs!$GT100=$F$1,Inputs!FI100,$F100*N(BP100)),$F100*N(BP100)*avg_hrs)</f>
        <v>0</v>
      </c>
      <c r="FJ100" s="232">
        <f>IF(OR($C100="Non-Labour",$C100="Labour-related"),IF(Inputs!$GT100=$F$1,Inputs!FJ100,$F100*N(BQ100)),$F100*N(BQ100)*avg_hrs)</f>
        <v>0</v>
      </c>
      <c r="FK100" s="232">
        <f>IF(OR($C100="Non-Labour",$C100="Labour-related"),IF(Inputs!$GT100=$F$1,Inputs!FK100,$F100*N(BR100)),$F100*N(BR100)*avg_hrs)</f>
        <v>0</v>
      </c>
      <c r="FL100" s="232">
        <f>IF(OR($C100="Non-Labour",$C100="Labour-related"),IF(Inputs!$GT100=$F$1,Inputs!FL100,$F100*N(BS100)),$F100*N(BS100)*avg_hrs)</f>
        <v>0</v>
      </c>
      <c r="FM100" s="232">
        <f>IF(OR($C100="Non-Labour",$C100="Labour-related"),IF(Inputs!$GT100=$F$1,Inputs!FM100,$F100*N(BT100)),$F100*N(BT100)*avg_hrs)</f>
        <v>0</v>
      </c>
      <c r="FN100" s="232">
        <f>IF(OR($C100="Non-Labour",$C100="Labour-related"),IF(Inputs!$GT100=$F$1,Inputs!FN100,$F100*N(BU100)),$F100*N(BU100)*avg_hrs)</f>
        <v>0</v>
      </c>
      <c r="FO100" s="232">
        <f>IF(OR($C100="Non-Labour",$C100="Labour-related"),IF(Inputs!$GT100=$F$1,Inputs!FO100,$F100*N(BV100)),$F100*N(BV100)*avg_hrs)</f>
        <v>0</v>
      </c>
      <c r="FP100" s="232">
        <f>IF(OR($C100="Non-Labour",$C100="Labour-related"),IF(Inputs!$GT100=$F$1,Inputs!FP100,$F100*N(BW100)),$F100*N(BW100)*avg_hrs)</f>
        <v>0</v>
      </c>
      <c r="FQ100" s="232">
        <f>IF(OR($C100="Non-Labour",$C100="Labour-related"),IF(Inputs!$GT100=$F$1,Inputs!FQ100,$F100*N(BX100)),$F100*N(BX100)*avg_hrs)</f>
        <v>0</v>
      </c>
      <c r="FR100" s="232">
        <f>IF(OR($C100="Non-Labour",$C100="Labour-related"),IF(Inputs!$GT100=$F$1,Inputs!FR100,$F100*N(BY100)),$F100*N(BY100)*avg_hrs)</f>
        <v>0</v>
      </c>
      <c r="FS100" s="232">
        <f>IF(OR($C100="Non-Labour",$C100="Labour-related"),IF(Inputs!$GT100=$F$1,Inputs!FS100,$F100*N(BZ100)),$F100*N(BZ100)*avg_hrs)</f>
        <v>0</v>
      </c>
      <c r="FT100" s="232">
        <f>IF(OR($C100="Non-Labour",$C100="Labour-related"),IF(Inputs!$GT100=$F$1,Inputs!FT100,$F100*N(CA100)),$F100*N(CA100)*avg_hrs)</f>
        <v>0</v>
      </c>
      <c r="FU100" s="232">
        <f>IF(OR($C100="Non-Labour",$C100="Labour-related"),IF(Inputs!$GT100=$F$1,Inputs!FU100,$F100*N(CB100)),$F100*N(CB100)*avg_hrs)</f>
        <v>0</v>
      </c>
      <c r="FV100" s="232">
        <f>IF(OR($C100="Non-Labour",$C100="Labour-related"),IF(Inputs!$GT100=$F$1,Inputs!FV100,$F100*N(CC100)),$F100*N(CC100)*avg_hrs)</f>
        <v>0</v>
      </c>
      <c r="FW100" s="232">
        <f>IF(OR($C100="Non-Labour",$C100="Labour-related"),IF(Inputs!$GT100=$F$1,Inputs!FW100,$F100*N(CD100)),$F100*N(CD100)*avg_hrs)</f>
        <v>0</v>
      </c>
      <c r="FX100" s="232">
        <f>IF(OR($C100="Non-Labour",$C100="Labour-related"),IF(Inputs!$GT100=$F$1,Inputs!FX100,$F100*N(CE100)),$F100*N(CE100)*avg_hrs)</f>
        <v>0</v>
      </c>
      <c r="FY100" s="232">
        <f>IF(OR($C100="Non-Labour",$C100="Labour-related"),IF(Inputs!$GT100=$F$1,Inputs!FY100,$F100*N(CF100)),$F100*N(CF100)*avg_hrs)</f>
        <v>0</v>
      </c>
      <c r="FZ100" s="232">
        <f>IF(OR($C100="Non-Labour",$C100="Labour-related"),IF(Inputs!$GT100=$F$1,Inputs!FZ100,$F100*N(CG100)),$F100*N(CG100)*avg_hrs)</f>
        <v>0</v>
      </c>
      <c r="GA100" s="232">
        <f>IF(OR($C100="Non-Labour",$C100="Labour-related"),IF(Inputs!$GT100=$F$1,Inputs!GA100,$F100*N(CH100)),$F100*N(CH100)*avg_hrs)</f>
        <v>0</v>
      </c>
      <c r="GB100" s="232">
        <f>IF(OR($C100="Non-Labour",$C100="Labour-related"),IF(Inputs!$GT100=$F$1,Inputs!GB100,$F100*N(CI100)),$F100*N(CI100)*avg_hrs)</f>
        <v>0</v>
      </c>
      <c r="GC100" s="232">
        <f>IF(OR($C100="Non-Labour",$C100="Labour-related"),IF(Inputs!$GT100=$F$1,Inputs!GC100,$F100*N(CJ100)),$F100*N(CJ100)*avg_hrs)</f>
        <v>0</v>
      </c>
      <c r="GD100" s="232">
        <f>IF(OR($C100="Non-Labour",$C100="Labour-related"),IF(Inputs!$GT100=$F$1,Inputs!GD100,$F100*N(CK100)),$F100*N(CK100)*avg_hrs)</f>
        <v>0</v>
      </c>
      <c r="GE100" s="232">
        <f>IF(OR($C100="Non-Labour",$C100="Labour-related"),IF(Inputs!$GT100=$F$1,Inputs!GE100,$F100*N(CL100)),$F100*N(CL100)*avg_hrs)</f>
        <v>0</v>
      </c>
      <c r="GF100" s="232">
        <f>IF(OR($C100="Non-Labour",$C100="Labour-related"),IF(Inputs!$GT100=$F$1,Inputs!GF100,$F100*N(CM100)),$F100*N(CM100)*avg_hrs)</f>
        <v>0</v>
      </c>
      <c r="GG100" s="232">
        <f>IF(OR($C100="Non-Labour",$C100="Labour-related"),IF(Inputs!$GT100=$F$1,Inputs!GG100,$F100*N(CN100)),$F100*N(CN100)*avg_hrs)</f>
        <v>0</v>
      </c>
      <c r="GH100" s="232">
        <f>IF(OR($C100="Non-Labour",$C100="Labour-related"),IF(Inputs!$GT100=$F$1,Inputs!GH100,$F100*N(CO100)),$F100*N(CO100)*avg_hrs)</f>
        <v>0</v>
      </c>
      <c r="GI100" s="232">
        <f>IF(OR($C100="Non-Labour",$C100="Labour-related"),IF(Inputs!$GT100=$F$1,Inputs!GI100,$F100*N(CP100)),$F100*N(CP100)*avg_hrs)</f>
        <v>0</v>
      </c>
      <c r="GJ100" s="232">
        <f>IF(OR($C100="Non-Labour",$C100="Labour-related"),IF(Inputs!$GT100=$F$1,Inputs!GJ100,$F100*N(CQ100)),$F100*N(CQ100)*avg_hrs)</f>
        <v>0</v>
      </c>
      <c r="GK100" s="232">
        <f>IF(OR($C100="Non-Labour",$C100="Labour-related"),IF(Inputs!$GT100=$F$1,Inputs!GK100,$F100*N(CR100)),$F100*N(CR100)*avg_hrs)</f>
        <v>0</v>
      </c>
      <c r="GL100" s="232">
        <f>IF(OR($C100="Non-Labour",$C100="Labour-related"),IF(Inputs!$GT100=$F$1,Inputs!GL100,$F100*N(CS100)),$F100*N(CS100)*avg_hrs)</f>
        <v>0</v>
      </c>
      <c r="GM100" s="232">
        <f>IF(OR($C100="Non-Labour",$C100="Labour-related"),IF(Inputs!$GT100=$F$1,Inputs!GM100,$F100*N(CT100)),$F100*N(CT100)*avg_hrs)</f>
        <v>0</v>
      </c>
      <c r="GN100" s="232">
        <f>IF(OR($C100="Non-Labour",$C100="Labour-related"),IF(Inputs!$GT100=$F$1,Inputs!GN100,$F100*N(CU100)),$F100*N(CU100)*avg_hrs)</f>
        <v>0</v>
      </c>
      <c r="GO100" s="232">
        <f>IF(OR($C100="Non-Labour",$C100="Labour-related"),IF(Inputs!$GT100=$F$1,Inputs!GO100,$F100*N(CV100)),$F100*N(CV100)*avg_hrs)</f>
        <v>0</v>
      </c>
      <c r="GP100" s="232">
        <f>IF(OR($C100="Non-Labour",$C100="Labour-related"),IF(Inputs!$GT100=$F$1,Inputs!GP100,$F100*N(CW100)),$F100*N(CW100)*avg_hrs)</f>
        <v>0</v>
      </c>
      <c r="GQ100" s="232">
        <f>IF(OR($C100="Non-Labour",$C100="Labour-related"),IF(Inputs!$GT100=$F$1,Inputs!GQ100,$F100*N(CX100)),$F100*N(CX100)*avg_hrs)</f>
        <v>0</v>
      </c>
      <c r="GR100" s="232">
        <f>IF(OR($C100="Non-Labour",$C100="Labour-related"),IF(Inputs!$GT100=$F$1,Inputs!GR100,$F100*N(CY100)),$F100*N(CY100)*avg_hrs)</f>
        <v>0</v>
      </c>
      <c r="GT100" s="120" t="s">
        <v>207</v>
      </c>
      <c r="GU100" s="272"/>
      <c r="GV100" s="272"/>
      <c r="GW100" s="272"/>
      <c r="GX100" s="232">
        <f t="shared" si="16"/>
        <v>0</v>
      </c>
      <c r="GY100" s="232">
        <f t="shared" si="16"/>
        <v>0</v>
      </c>
      <c r="GZ100" s="232">
        <f t="shared" si="16"/>
        <v>0</v>
      </c>
      <c r="HA100" s="232">
        <f t="shared" si="17"/>
        <v>0</v>
      </c>
      <c r="HB100" s="232">
        <f t="shared" si="18"/>
        <v>0</v>
      </c>
      <c r="HC100" s="232">
        <f t="shared" si="18"/>
        <v>0</v>
      </c>
      <c r="HD100" s="232">
        <f t="shared" si="18"/>
        <v>0</v>
      </c>
      <c r="HE100" s="232">
        <f t="shared" si="18"/>
        <v>0</v>
      </c>
      <c r="HF100" s="232">
        <f t="shared" si="14"/>
        <v>0</v>
      </c>
    </row>
    <row r="101" spans="1:214" x14ac:dyDescent="0.2">
      <c r="A101" s="120">
        <f>Inputs!A101</f>
        <v>0</v>
      </c>
      <c r="B101" s="120">
        <f>Inputs!B101</f>
        <v>0</v>
      </c>
      <c r="C101" s="120">
        <f>Inputs!C101</f>
        <v>0</v>
      </c>
      <c r="D101" s="120">
        <f>Inputs!D101</f>
        <v>0</v>
      </c>
      <c r="E101" s="120">
        <f>Inputs!E101</f>
        <v>0</v>
      </c>
      <c r="F101" s="259">
        <f>IF(Inputs!$GT101=$F$1,Inputs!F101,
CHOOSE(MATCH(Inputs!$GT101,'Key assumptions'!$E$117:$E$119,0),'Key assumptions'!$H$117,'Key assumptions'!$H$118,'Key assumptions'!$H$119)*Inputs!F101)</f>
        <v>0</v>
      </c>
      <c r="G101" s="259">
        <f>IF(Inputs!$GT101=$F$1,Inputs!G101,
CHOOSE(MATCH(Inputs!$GT101,'Key assumptions'!$E$117:$E$119,0),'Key assumptions'!$H$117,'Key assumptions'!$H$118,'Key assumptions'!$H$119)*Inputs!G101)</f>
        <v>0</v>
      </c>
      <c r="H101" s="231">
        <f>Inputs!H101</f>
        <v>0</v>
      </c>
      <c r="I101" s="231">
        <f>Inputs!I101</f>
        <v>0</v>
      </c>
      <c r="J101" s="231">
        <f>Inputs!J101</f>
        <v>0</v>
      </c>
      <c r="K101" s="231">
        <f>Inputs!K101</f>
        <v>0</v>
      </c>
      <c r="L101" s="231">
        <f>Inputs!L101</f>
        <v>0</v>
      </c>
      <c r="M101" s="231">
        <f>Inputs!M101</f>
        <v>0</v>
      </c>
      <c r="N101" s="231">
        <f>Inputs!N101</f>
        <v>0</v>
      </c>
      <c r="O101" s="231">
        <f>Inputs!O101</f>
        <v>0</v>
      </c>
      <c r="P101" s="231">
        <f>Inputs!P101</f>
        <v>0</v>
      </c>
      <c r="Q101" s="231">
        <f>Inputs!Q101</f>
        <v>0</v>
      </c>
      <c r="R101" s="231">
        <f>Inputs!R101</f>
        <v>0</v>
      </c>
      <c r="S101" s="231">
        <f>Inputs!S101</f>
        <v>0</v>
      </c>
      <c r="T101" s="231">
        <f>Inputs!T101</f>
        <v>0</v>
      </c>
      <c r="U101" s="231">
        <f>Inputs!U101</f>
        <v>0</v>
      </c>
      <c r="V101" s="231">
        <f>Inputs!V101</f>
        <v>0</v>
      </c>
      <c r="W101" s="231">
        <f>Inputs!W101</f>
        <v>0</v>
      </c>
      <c r="X101" s="231">
        <f>Inputs!X101</f>
        <v>0</v>
      </c>
      <c r="Y101" s="231">
        <f>Inputs!Y101</f>
        <v>0</v>
      </c>
      <c r="Z101" s="231">
        <f>Inputs!Z101</f>
        <v>0</v>
      </c>
      <c r="AA101" s="231">
        <f>Inputs!AA101</f>
        <v>0</v>
      </c>
      <c r="AB101" s="231">
        <f>Inputs!AB101</f>
        <v>0</v>
      </c>
      <c r="AC101" s="231">
        <f>Inputs!AC101</f>
        <v>0</v>
      </c>
      <c r="AD101" s="231">
        <f>Inputs!AD101</f>
        <v>0</v>
      </c>
      <c r="AE101" s="231">
        <f>Inputs!AE101</f>
        <v>0</v>
      </c>
      <c r="AF101" s="231">
        <f>Inputs!AF101</f>
        <v>0</v>
      </c>
      <c r="AG101" s="231">
        <f>Inputs!AG101</f>
        <v>0</v>
      </c>
      <c r="AH101" s="231">
        <f>Inputs!AH101</f>
        <v>0</v>
      </c>
      <c r="AI101" s="231">
        <f>Inputs!AI101</f>
        <v>0</v>
      </c>
      <c r="AJ101" s="231">
        <f>Inputs!AJ101</f>
        <v>0</v>
      </c>
      <c r="AK101" s="231">
        <f>Inputs!AK101</f>
        <v>0</v>
      </c>
      <c r="AL101" s="231">
        <f>Inputs!AL101</f>
        <v>0</v>
      </c>
      <c r="AM101" s="231">
        <f>Inputs!AM101</f>
        <v>0</v>
      </c>
      <c r="AN101" s="231">
        <f>Inputs!AN101</f>
        <v>0</v>
      </c>
      <c r="AO101" s="231">
        <f>Inputs!AO101</f>
        <v>0</v>
      </c>
      <c r="AP101" s="231">
        <f>Inputs!AP101</f>
        <v>0</v>
      </c>
      <c r="AQ101" s="231">
        <f>Inputs!AQ101</f>
        <v>0</v>
      </c>
      <c r="AR101" s="231">
        <f>Inputs!AR101</f>
        <v>0</v>
      </c>
      <c r="AS101" s="231">
        <f>Inputs!AS101</f>
        <v>0</v>
      </c>
      <c r="AT101" s="231">
        <f>Inputs!AT101</f>
        <v>0</v>
      </c>
      <c r="AU101" s="231">
        <f>Inputs!AU101</f>
        <v>0</v>
      </c>
      <c r="AV101" s="231">
        <f>Inputs!AV101</f>
        <v>0</v>
      </c>
      <c r="AW101" s="231">
        <f>Inputs!AW101</f>
        <v>0</v>
      </c>
      <c r="AX101" s="231">
        <f>Inputs!AX101</f>
        <v>0</v>
      </c>
      <c r="AY101" s="231">
        <f>Inputs!AY101</f>
        <v>0</v>
      </c>
      <c r="AZ101" s="231">
        <f>Inputs!AZ101</f>
        <v>0</v>
      </c>
      <c r="BA101" s="231">
        <f>Inputs!BA101</f>
        <v>0</v>
      </c>
      <c r="BB101" s="231">
        <f>Inputs!BB101</f>
        <v>0</v>
      </c>
      <c r="BC101" s="231">
        <f>Inputs!BC101</f>
        <v>0</v>
      </c>
      <c r="BD101" s="231">
        <f>Inputs!BD101</f>
        <v>0</v>
      </c>
      <c r="BE101" s="231">
        <f>Inputs!BE101</f>
        <v>0</v>
      </c>
      <c r="BF101" s="231">
        <f>Inputs!BF101</f>
        <v>0</v>
      </c>
      <c r="BG101" s="231">
        <f>Inputs!BG101</f>
        <v>0</v>
      </c>
      <c r="BH101" s="231">
        <f>Inputs!BH101</f>
        <v>0</v>
      </c>
      <c r="BI101" s="231">
        <f>Inputs!BI101</f>
        <v>0</v>
      </c>
      <c r="BJ101" s="231">
        <f>Inputs!BJ101</f>
        <v>0</v>
      </c>
      <c r="BK101" s="231">
        <f>Inputs!BK101</f>
        <v>0</v>
      </c>
      <c r="BL101" s="231">
        <f>Inputs!BL101</f>
        <v>0</v>
      </c>
      <c r="BM101" s="231">
        <f>Inputs!BM101</f>
        <v>0</v>
      </c>
      <c r="BN101" s="231">
        <f>Inputs!BN101</f>
        <v>0</v>
      </c>
      <c r="BO101" s="231">
        <f>Inputs!BO101</f>
        <v>0</v>
      </c>
      <c r="BP101" s="231">
        <f>Inputs!BP101</f>
        <v>0</v>
      </c>
      <c r="BQ101" s="231">
        <f>Inputs!BQ101</f>
        <v>0</v>
      </c>
      <c r="BR101" s="231">
        <f>Inputs!BR101</f>
        <v>0</v>
      </c>
      <c r="BS101" s="231">
        <f>Inputs!BS101</f>
        <v>0</v>
      </c>
      <c r="BT101" s="231">
        <f>Inputs!BT101</f>
        <v>0</v>
      </c>
      <c r="BU101" s="231">
        <f>Inputs!BU101</f>
        <v>0</v>
      </c>
      <c r="BV101" s="231">
        <f>Inputs!BV101</f>
        <v>0</v>
      </c>
      <c r="BW101" s="231">
        <f>Inputs!BW101</f>
        <v>0</v>
      </c>
      <c r="BX101" s="231">
        <f>Inputs!BX101</f>
        <v>0</v>
      </c>
      <c r="BY101" s="231">
        <f>Inputs!BY101</f>
        <v>0</v>
      </c>
      <c r="BZ101" s="231">
        <f>Inputs!BZ101</f>
        <v>0</v>
      </c>
      <c r="CA101" s="231">
        <f>Inputs!CA101</f>
        <v>0</v>
      </c>
      <c r="CB101" s="231">
        <f>Inputs!CB101</f>
        <v>0</v>
      </c>
      <c r="CC101" s="231">
        <f>Inputs!CC101</f>
        <v>0</v>
      </c>
      <c r="CD101" s="231">
        <f>Inputs!CD101</f>
        <v>0</v>
      </c>
      <c r="CE101" s="231">
        <f>Inputs!CE101</f>
        <v>0</v>
      </c>
      <c r="CF101" s="231">
        <f>Inputs!CF101</f>
        <v>0</v>
      </c>
      <c r="CG101" s="231">
        <f>Inputs!CG101</f>
        <v>0</v>
      </c>
      <c r="CH101" s="231">
        <f>Inputs!CH101</f>
        <v>0</v>
      </c>
      <c r="CI101" s="231">
        <f>Inputs!CI101</f>
        <v>0</v>
      </c>
      <c r="CJ101" s="231">
        <f>Inputs!CJ101</f>
        <v>0</v>
      </c>
      <c r="CK101" s="231">
        <f>Inputs!CK101</f>
        <v>0</v>
      </c>
      <c r="CL101" s="231">
        <f>Inputs!CL101</f>
        <v>0</v>
      </c>
      <c r="CM101" s="231">
        <f>Inputs!CM101</f>
        <v>0</v>
      </c>
      <c r="CN101" s="231">
        <f>Inputs!CN101</f>
        <v>0</v>
      </c>
      <c r="CO101" s="231">
        <f>Inputs!CO101</f>
        <v>0</v>
      </c>
      <c r="CP101" s="231">
        <f>Inputs!CP101</f>
        <v>0</v>
      </c>
      <c r="CQ101" s="231">
        <f>Inputs!CQ101</f>
        <v>0</v>
      </c>
      <c r="CR101" s="231">
        <f>Inputs!CR101</f>
        <v>0</v>
      </c>
      <c r="CS101" s="231">
        <f>Inputs!CS101</f>
        <v>0</v>
      </c>
      <c r="CT101" s="231">
        <f>Inputs!CT101</f>
        <v>0</v>
      </c>
      <c r="CU101" s="231">
        <f>Inputs!CU101</f>
        <v>0</v>
      </c>
      <c r="CV101" s="231">
        <f>Inputs!CV101</f>
        <v>0</v>
      </c>
      <c r="CW101" s="231">
        <f>Inputs!CW101</f>
        <v>0</v>
      </c>
      <c r="CX101" s="231">
        <f>Inputs!CX101</f>
        <v>0</v>
      </c>
      <c r="CY101" s="231">
        <f>Inputs!CY101</f>
        <v>0</v>
      </c>
      <c r="DA101" s="232">
        <f>IF(OR($C101="Non-Labour",$C101="Labour-related"),IF(Inputs!$GT101=$F$1,Inputs!DA101,$F101*N(H101)),$F101*N(H101)*avg_hrs)</f>
        <v>0</v>
      </c>
      <c r="DB101" s="232">
        <f>IF(OR($C101="Non-Labour",$C101="Labour-related"),IF(Inputs!$GT101=$F$1,Inputs!DB101,$F101*N(I101)),$F101*N(I101)*avg_hrs)</f>
        <v>0</v>
      </c>
      <c r="DC101" s="232">
        <f>IF(OR($C101="Non-Labour",$C101="Labour-related"),IF(Inputs!$GT101=$F$1,Inputs!DC101,$F101*N(J101)),$F101*N(J101)*avg_hrs)</f>
        <v>0</v>
      </c>
      <c r="DD101" s="232">
        <f>IF(OR($C101="Non-Labour",$C101="Labour-related"),IF(Inputs!$GT101=$F$1,Inputs!DD101,$F101*N(K101)),$F101*N(K101)*avg_hrs)</f>
        <v>0</v>
      </c>
      <c r="DE101" s="232">
        <f>IF(OR($C101="Non-Labour",$C101="Labour-related"),IF(Inputs!$GT101=$F$1,Inputs!DE101,$F101*N(L101)),$F101*N(L101)*avg_hrs)</f>
        <v>0</v>
      </c>
      <c r="DF101" s="232">
        <f>IF(OR($C101="Non-Labour",$C101="Labour-related"),IF(Inputs!$GT101=$F$1,Inputs!DF101,$F101*N(M101)),$F101*N(M101)*avg_hrs)</f>
        <v>0</v>
      </c>
      <c r="DG101" s="232">
        <f>IF(OR($C101="Non-Labour",$C101="Labour-related"),IF(Inputs!$GT101=$F$1,Inputs!DG101,$F101*N(N101)),$F101*N(N101)*avg_hrs)</f>
        <v>0</v>
      </c>
      <c r="DH101" s="232">
        <f>IF(OR($C101="Non-Labour",$C101="Labour-related"),IF(Inputs!$GT101=$F$1,Inputs!DH101,$F101*N(O101)),$F101*N(O101)*avg_hrs)</f>
        <v>0</v>
      </c>
      <c r="DI101" s="232">
        <f>IF(OR($C101="Non-Labour",$C101="Labour-related"),IF(Inputs!$GT101=$F$1,Inputs!DI101,$F101*N(P101)),$F101*N(P101)*avg_hrs)</f>
        <v>0</v>
      </c>
      <c r="DJ101" s="232">
        <f>IF(OR($C101="Non-Labour",$C101="Labour-related"),IF(Inputs!$GT101=$F$1,Inputs!DJ101,$F101*N(Q101)),$F101*N(Q101)*avg_hrs)</f>
        <v>0</v>
      </c>
      <c r="DK101" s="232">
        <f>IF(OR($C101="Non-Labour",$C101="Labour-related"),IF(Inputs!$GT101=$F$1,Inputs!DK101,$F101*N(R101)),$F101*N(R101)*avg_hrs)</f>
        <v>0</v>
      </c>
      <c r="DL101" s="232">
        <f>IF(OR($C101="Non-Labour",$C101="Labour-related"),IF(Inputs!$GT101=$F$1,Inputs!DL101,$F101*N(S101)),$F101*N(S101)*avg_hrs)</f>
        <v>0</v>
      </c>
      <c r="DM101" s="232">
        <f>IF(OR($C101="Non-Labour",$C101="Labour-related"),IF(Inputs!$GT101=$F$1,Inputs!DM101,$F101*N(T101)),$F101*N(T101)*avg_hrs)</f>
        <v>0</v>
      </c>
      <c r="DN101" s="232">
        <f>IF(OR($C101="Non-Labour",$C101="Labour-related"),IF(Inputs!$GT101=$F$1,Inputs!DN101,$F101*N(U101)),$F101*N(U101)*avg_hrs)</f>
        <v>0</v>
      </c>
      <c r="DO101" s="232">
        <f>IF(OR($C101="Non-Labour",$C101="Labour-related"),IF(Inputs!$GT101=$F$1,Inputs!DO101,$F101*N(V101)),$F101*N(V101)*avg_hrs)</f>
        <v>0</v>
      </c>
      <c r="DP101" s="232">
        <f>IF(OR($C101="Non-Labour",$C101="Labour-related"),IF(Inputs!$GT101=$F$1,Inputs!DP101,$F101*N(W101)),$F101*N(W101)*avg_hrs)</f>
        <v>0</v>
      </c>
      <c r="DQ101" s="232">
        <f>IF(OR($C101="Non-Labour",$C101="Labour-related"),IF(Inputs!$GT101=$F$1,Inputs!DQ101,$F101*N(X101)),$F101*N(X101)*avg_hrs)</f>
        <v>0</v>
      </c>
      <c r="DR101" s="232">
        <f>IF(OR($C101="Non-Labour",$C101="Labour-related"),IF(Inputs!$GT101=$F$1,Inputs!DR101,$F101*N(Y101)),$F101*N(Y101)*avg_hrs)</f>
        <v>0</v>
      </c>
      <c r="DS101" s="232">
        <f>IF(OR($C101="Non-Labour",$C101="Labour-related"),IF(Inputs!$GT101=$F$1,Inputs!DS101,$F101*N(Z101)),$F101*N(Z101)*avg_hrs)</f>
        <v>0</v>
      </c>
      <c r="DT101" s="232">
        <f>IF(OR($C101="Non-Labour",$C101="Labour-related"),IF(Inputs!$GT101=$F$1,Inputs!DT101,$F101*N(AA101)),$F101*N(AA101)*avg_hrs)</f>
        <v>0</v>
      </c>
      <c r="DU101" s="232">
        <f>IF(OR($C101="Non-Labour",$C101="Labour-related"),IF(Inputs!$GT101=$F$1,Inputs!DU101,$F101*N(AB101)),$F101*N(AB101)*avg_hrs)</f>
        <v>0</v>
      </c>
      <c r="DV101" s="232">
        <f>IF(OR($C101="Non-Labour",$C101="Labour-related"),IF(Inputs!$GT101=$F$1,Inputs!DV101,$F101*N(AC101)),$F101*N(AC101)*avg_hrs)</f>
        <v>0</v>
      </c>
      <c r="DW101" s="232">
        <f>IF(OR($C101="Non-Labour",$C101="Labour-related"),IF(Inputs!$GT101=$F$1,Inputs!DW101,$F101*N(AD101)),$F101*N(AD101)*avg_hrs)</f>
        <v>0</v>
      </c>
      <c r="DX101" s="232">
        <f>IF(OR($C101="Non-Labour",$C101="Labour-related"),IF(Inputs!$GT101=$F$1,Inputs!DX101,$F101*N(AE101)),$F101*N(AE101)*avg_hrs)</f>
        <v>0</v>
      </c>
      <c r="DY101" s="232">
        <f>IF(OR($C101="Non-Labour",$C101="Labour-related"),IF(Inputs!$GT101=$F$1,Inputs!DY101,$F101*N(AF101)),$F101*N(AF101)*avg_hrs)</f>
        <v>0</v>
      </c>
      <c r="DZ101" s="232">
        <f>IF(OR($C101="Non-Labour",$C101="Labour-related"),IF(Inputs!$GT101=$F$1,Inputs!DZ101,$F101*N(AG101)),$F101*N(AG101)*avg_hrs)</f>
        <v>0</v>
      </c>
      <c r="EA101" s="232">
        <f>IF(OR($C101="Non-Labour",$C101="Labour-related"),IF(Inputs!$GT101=$F$1,Inputs!EA101,$F101*N(AH101)),$F101*N(AH101)*avg_hrs)</f>
        <v>0</v>
      </c>
      <c r="EB101" s="232">
        <f>IF(OR($C101="Non-Labour",$C101="Labour-related"),IF(Inputs!$GT101=$F$1,Inputs!EB101,$F101*N(AI101)),$F101*N(AI101)*avg_hrs)</f>
        <v>0</v>
      </c>
      <c r="EC101" s="232">
        <f>IF(OR($C101="Non-Labour",$C101="Labour-related"),IF(Inputs!$GT101=$F$1,Inputs!EC101,$F101*N(AJ101)),$F101*N(AJ101)*avg_hrs)</f>
        <v>0</v>
      </c>
      <c r="ED101" s="232">
        <f>IF(OR($C101="Non-Labour",$C101="Labour-related"),IF(Inputs!$GT101=$F$1,Inputs!ED101,$F101*N(AK101)),$F101*N(AK101)*avg_hrs)</f>
        <v>0</v>
      </c>
      <c r="EE101" s="232">
        <f>IF(OR($C101="Non-Labour",$C101="Labour-related"),IF(Inputs!$GT101=$F$1,Inputs!EE101,$F101*N(AL101)),$F101*N(AL101)*avg_hrs)</f>
        <v>0</v>
      </c>
      <c r="EF101" s="232">
        <f>IF(OR($C101="Non-Labour",$C101="Labour-related"),IF(Inputs!$GT101=$F$1,Inputs!EF101,$F101*N(AM101)),$F101*N(AM101)*avg_hrs)</f>
        <v>0</v>
      </c>
      <c r="EG101" s="232">
        <f>IF(OR($C101="Non-Labour",$C101="Labour-related"),IF(Inputs!$GT101=$F$1,Inputs!EG101,$F101*N(AN101)),$F101*N(AN101)*avg_hrs)</f>
        <v>0</v>
      </c>
      <c r="EH101" s="232">
        <f>IF(OR($C101="Non-Labour",$C101="Labour-related"),IF(Inputs!$GT101=$F$1,Inputs!EH101,$F101*N(AO101)),$F101*N(AO101)*avg_hrs)</f>
        <v>0</v>
      </c>
      <c r="EI101" s="232">
        <f>IF(OR($C101="Non-Labour",$C101="Labour-related"),IF(Inputs!$GT101=$F$1,Inputs!EI101,$F101*N(AP101)),$F101*N(AP101)*avg_hrs)</f>
        <v>0</v>
      </c>
      <c r="EJ101" s="232">
        <f>IF(OR($C101="Non-Labour",$C101="Labour-related"),IF(Inputs!$GT101=$F$1,Inputs!EJ101,$F101*N(AQ101)),$F101*N(AQ101)*avg_hrs)</f>
        <v>0</v>
      </c>
      <c r="EK101" s="232">
        <f>IF(OR($C101="Non-Labour",$C101="Labour-related"),IF(Inputs!$GT101=$F$1,Inputs!EK101,$F101*N(AR101)),$F101*N(AR101)*avg_hrs)</f>
        <v>0</v>
      </c>
      <c r="EL101" s="232">
        <f>IF(OR($C101="Non-Labour",$C101="Labour-related"),IF(Inputs!$GT101=$F$1,Inputs!EL101,$F101*N(AS101)),$F101*N(AS101)*avg_hrs)</f>
        <v>0</v>
      </c>
      <c r="EM101" s="232">
        <f>IF(OR($C101="Non-Labour",$C101="Labour-related"),IF(Inputs!$GT101=$F$1,Inputs!EM101,$F101*N(AT101)),$F101*N(AT101)*avg_hrs)</f>
        <v>0</v>
      </c>
      <c r="EN101" s="232">
        <f>IF(OR($C101="Non-Labour",$C101="Labour-related"),IF(Inputs!$GT101=$F$1,Inputs!EN101,$F101*N(AU101)),$F101*N(AU101)*avg_hrs)</f>
        <v>0</v>
      </c>
      <c r="EO101" s="232">
        <f>IF(OR($C101="Non-Labour",$C101="Labour-related"),IF(Inputs!$GT101=$F$1,Inputs!EO101,$F101*N(AV101)),$F101*N(AV101)*avg_hrs)</f>
        <v>0</v>
      </c>
      <c r="EP101" s="232">
        <f>IF(OR($C101="Non-Labour",$C101="Labour-related"),IF(Inputs!$GT101=$F$1,Inputs!EP101,$F101*N(AW101)),$F101*N(AW101)*avg_hrs)</f>
        <v>0</v>
      </c>
      <c r="EQ101" s="232">
        <f>IF(OR($C101="Non-Labour",$C101="Labour-related"),IF(Inputs!$GT101=$F$1,Inputs!EQ101,$F101*N(AX101)),$F101*N(AX101)*avg_hrs)</f>
        <v>0</v>
      </c>
      <c r="ER101" s="232">
        <f>IF(OR($C101="Non-Labour",$C101="Labour-related"),IF(Inputs!$GT101=$F$1,Inputs!ER101,$F101*N(AY101)),$F101*N(AY101)*avg_hrs)</f>
        <v>0</v>
      </c>
      <c r="ES101" s="232">
        <f>IF(OR($C101="Non-Labour",$C101="Labour-related"),IF(Inputs!$GT101=$F$1,Inputs!ES101,$F101*N(AZ101)),$F101*N(AZ101)*avg_hrs)</f>
        <v>0</v>
      </c>
      <c r="ET101" s="232">
        <f>IF(OR($C101="Non-Labour",$C101="Labour-related"),IF(Inputs!$GT101=$F$1,Inputs!ET101,$F101*N(BA101)),$F101*N(BA101)*avg_hrs)</f>
        <v>0</v>
      </c>
      <c r="EU101" s="232">
        <f>IF(OR($C101="Non-Labour",$C101="Labour-related"),IF(Inputs!$GT101=$F$1,Inputs!EU101,$F101*N(BB101)),$F101*N(BB101)*avg_hrs)</f>
        <v>0</v>
      </c>
      <c r="EV101" s="232">
        <f>IF(OR($C101="Non-Labour",$C101="Labour-related"),IF(Inputs!$GT101=$F$1,Inputs!EV101,$F101*N(BC101)),$F101*N(BC101)*avg_hrs)</f>
        <v>0</v>
      </c>
      <c r="EW101" s="232">
        <f>IF(OR($C101="Non-Labour",$C101="Labour-related"),IF(Inputs!$GT101=$F$1,Inputs!EW101,$F101*N(BD101)),$F101*N(BD101)*avg_hrs)</f>
        <v>0</v>
      </c>
      <c r="EX101" s="232">
        <f>IF(OR($C101="Non-Labour",$C101="Labour-related"),IF(Inputs!$GT101=$F$1,Inputs!EX101,$F101*N(BE101)),$F101*N(BE101)*avg_hrs)</f>
        <v>0</v>
      </c>
      <c r="EY101" s="232">
        <f>IF(OR($C101="Non-Labour",$C101="Labour-related"),IF(Inputs!$GT101=$F$1,Inputs!EY101,$F101*N(BF101)),$F101*N(BF101)*avg_hrs)</f>
        <v>0</v>
      </c>
      <c r="EZ101" s="232">
        <f>IF(OR($C101="Non-Labour",$C101="Labour-related"),IF(Inputs!$GT101=$F$1,Inputs!EZ101,$F101*N(BG101)),$F101*N(BG101)*avg_hrs)</f>
        <v>0</v>
      </c>
      <c r="FA101" s="232">
        <f>IF(OR($C101="Non-Labour",$C101="Labour-related"),IF(Inputs!$GT101=$F$1,Inputs!FA101,$F101*N(BH101)),$F101*N(BH101)*avg_hrs)</f>
        <v>0</v>
      </c>
      <c r="FB101" s="232">
        <f>IF(OR($C101="Non-Labour",$C101="Labour-related"),IF(Inputs!$GT101=$F$1,Inputs!FB101,$F101*N(BI101)),$F101*N(BI101)*avg_hrs)</f>
        <v>0</v>
      </c>
      <c r="FC101" s="232">
        <f>IF(OR($C101="Non-Labour",$C101="Labour-related"),IF(Inputs!$GT101=$F$1,Inputs!FC101,$F101*N(BJ101)),$F101*N(BJ101)*avg_hrs)</f>
        <v>0</v>
      </c>
      <c r="FD101" s="232">
        <f>IF(OR($C101="Non-Labour",$C101="Labour-related"),IF(Inputs!$GT101=$F$1,Inputs!FD101,$F101*N(BK101)),$F101*N(BK101)*avg_hrs)</f>
        <v>0</v>
      </c>
      <c r="FE101" s="232">
        <f>IF(OR($C101="Non-Labour",$C101="Labour-related"),IF(Inputs!$GT101=$F$1,Inputs!FE101,$F101*N(BL101)),$F101*N(BL101)*avg_hrs)</f>
        <v>0</v>
      </c>
      <c r="FF101" s="232">
        <f>IF(OR($C101="Non-Labour",$C101="Labour-related"),IF(Inputs!$GT101=$F$1,Inputs!FF101,$F101*N(BM101)),$F101*N(BM101)*avg_hrs)</f>
        <v>0</v>
      </c>
      <c r="FG101" s="232">
        <f>IF(OR($C101="Non-Labour",$C101="Labour-related"),IF(Inputs!$GT101=$F$1,Inputs!FG101,$F101*N(BN101)),$F101*N(BN101)*avg_hrs)</f>
        <v>0</v>
      </c>
      <c r="FH101" s="232">
        <f>IF(OR($C101="Non-Labour",$C101="Labour-related"),IF(Inputs!$GT101=$F$1,Inputs!FH101,$F101*N(BO101)),$F101*N(BO101)*avg_hrs)</f>
        <v>0</v>
      </c>
      <c r="FI101" s="232">
        <f>IF(OR($C101="Non-Labour",$C101="Labour-related"),IF(Inputs!$GT101=$F$1,Inputs!FI101,$F101*N(BP101)),$F101*N(BP101)*avg_hrs)</f>
        <v>0</v>
      </c>
      <c r="FJ101" s="232">
        <f>IF(OR($C101="Non-Labour",$C101="Labour-related"),IF(Inputs!$GT101=$F$1,Inputs!FJ101,$F101*N(BQ101)),$F101*N(BQ101)*avg_hrs)</f>
        <v>0</v>
      </c>
      <c r="FK101" s="232">
        <f>IF(OR($C101="Non-Labour",$C101="Labour-related"),IF(Inputs!$GT101=$F$1,Inputs!FK101,$F101*N(BR101)),$F101*N(BR101)*avg_hrs)</f>
        <v>0</v>
      </c>
      <c r="FL101" s="232">
        <f>IF(OR($C101="Non-Labour",$C101="Labour-related"),IF(Inputs!$GT101=$F$1,Inputs!FL101,$F101*N(BS101)),$F101*N(BS101)*avg_hrs)</f>
        <v>0</v>
      </c>
      <c r="FM101" s="232">
        <f>IF(OR($C101="Non-Labour",$C101="Labour-related"),IF(Inputs!$GT101=$F$1,Inputs!FM101,$F101*N(BT101)),$F101*N(BT101)*avg_hrs)</f>
        <v>0</v>
      </c>
      <c r="FN101" s="232">
        <f>IF(OR($C101="Non-Labour",$C101="Labour-related"),IF(Inputs!$GT101=$F$1,Inputs!FN101,$F101*N(BU101)),$F101*N(BU101)*avg_hrs)</f>
        <v>0</v>
      </c>
      <c r="FO101" s="232">
        <f>IF(OR($C101="Non-Labour",$C101="Labour-related"),IF(Inputs!$GT101=$F$1,Inputs!FO101,$F101*N(BV101)),$F101*N(BV101)*avg_hrs)</f>
        <v>0</v>
      </c>
      <c r="FP101" s="232">
        <f>IF(OR($C101="Non-Labour",$C101="Labour-related"),IF(Inputs!$GT101=$F$1,Inputs!FP101,$F101*N(BW101)),$F101*N(BW101)*avg_hrs)</f>
        <v>0</v>
      </c>
      <c r="FQ101" s="232">
        <f>IF(OR($C101="Non-Labour",$C101="Labour-related"),IF(Inputs!$GT101=$F$1,Inputs!FQ101,$F101*N(BX101)),$F101*N(BX101)*avg_hrs)</f>
        <v>0</v>
      </c>
      <c r="FR101" s="232">
        <f>IF(OR($C101="Non-Labour",$C101="Labour-related"),IF(Inputs!$GT101=$F$1,Inputs!FR101,$F101*N(BY101)),$F101*N(BY101)*avg_hrs)</f>
        <v>0</v>
      </c>
      <c r="FS101" s="232">
        <f>IF(OR($C101="Non-Labour",$C101="Labour-related"),IF(Inputs!$GT101=$F$1,Inputs!FS101,$F101*N(BZ101)),$F101*N(BZ101)*avg_hrs)</f>
        <v>0</v>
      </c>
      <c r="FT101" s="232">
        <f>IF(OR($C101="Non-Labour",$C101="Labour-related"),IF(Inputs!$GT101=$F$1,Inputs!FT101,$F101*N(CA101)),$F101*N(CA101)*avg_hrs)</f>
        <v>0</v>
      </c>
      <c r="FU101" s="232">
        <f>IF(OR($C101="Non-Labour",$C101="Labour-related"),IF(Inputs!$GT101=$F$1,Inputs!FU101,$F101*N(CB101)),$F101*N(CB101)*avg_hrs)</f>
        <v>0</v>
      </c>
      <c r="FV101" s="232">
        <f>IF(OR($C101="Non-Labour",$C101="Labour-related"),IF(Inputs!$GT101=$F$1,Inputs!FV101,$F101*N(CC101)),$F101*N(CC101)*avg_hrs)</f>
        <v>0</v>
      </c>
      <c r="FW101" s="232">
        <f>IF(OR($C101="Non-Labour",$C101="Labour-related"),IF(Inputs!$GT101=$F$1,Inputs!FW101,$F101*N(CD101)),$F101*N(CD101)*avg_hrs)</f>
        <v>0</v>
      </c>
      <c r="FX101" s="232">
        <f>IF(OR($C101="Non-Labour",$C101="Labour-related"),IF(Inputs!$GT101=$F$1,Inputs!FX101,$F101*N(CE101)),$F101*N(CE101)*avg_hrs)</f>
        <v>0</v>
      </c>
      <c r="FY101" s="232">
        <f>IF(OR($C101="Non-Labour",$C101="Labour-related"),IF(Inputs!$GT101=$F$1,Inputs!FY101,$F101*N(CF101)),$F101*N(CF101)*avg_hrs)</f>
        <v>0</v>
      </c>
      <c r="FZ101" s="232">
        <f>IF(OR($C101="Non-Labour",$C101="Labour-related"),IF(Inputs!$GT101=$F$1,Inputs!FZ101,$F101*N(CG101)),$F101*N(CG101)*avg_hrs)</f>
        <v>0</v>
      </c>
      <c r="GA101" s="232">
        <f>IF(OR($C101="Non-Labour",$C101="Labour-related"),IF(Inputs!$GT101=$F$1,Inputs!GA101,$F101*N(CH101)),$F101*N(CH101)*avg_hrs)</f>
        <v>0</v>
      </c>
      <c r="GB101" s="232">
        <f>IF(OR($C101="Non-Labour",$C101="Labour-related"),IF(Inputs!$GT101=$F$1,Inputs!GB101,$F101*N(CI101)),$F101*N(CI101)*avg_hrs)</f>
        <v>0</v>
      </c>
      <c r="GC101" s="232">
        <f>IF(OR($C101="Non-Labour",$C101="Labour-related"),IF(Inputs!$GT101=$F$1,Inputs!GC101,$F101*N(CJ101)),$F101*N(CJ101)*avg_hrs)</f>
        <v>0</v>
      </c>
      <c r="GD101" s="232">
        <f>IF(OR($C101="Non-Labour",$C101="Labour-related"),IF(Inputs!$GT101=$F$1,Inputs!GD101,$F101*N(CK101)),$F101*N(CK101)*avg_hrs)</f>
        <v>0</v>
      </c>
      <c r="GE101" s="232">
        <f>IF(OR($C101="Non-Labour",$C101="Labour-related"),IF(Inputs!$GT101=$F$1,Inputs!GE101,$F101*N(CL101)),$F101*N(CL101)*avg_hrs)</f>
        <v>0</v>
      </c>
      <c r="GF101" s="232">
        <f>IF(OR($C101="Non-Labour",$C101="Labour-related"),IF(Inputs!$GT101=$F$1,Inputs!GF101,$F101*N(CM101)),$F101*N(CM101)*avg_hrs)</f>
        <v>0</v>
      </c>
      <c r="GG101" s="232">
        <f>IF(OR($C101="Non-Labour",$C101="Labour-related"),IF(Inputs!$GT101=$F$1,Inputs!GG101,$F101*N(CN101)),$F101*N(CN101)*avg_hrs)</f>
        <v>0</v>
      </c>
      <c r="GH101" s="232">
        <f>IF(OR($C101="Non-Labour",$C101="Labour-related"),IF(Inputs!$GT101=$F$1,Inputs!GH101,$F101*N(CO101)),$F101*N(CO101)*avg_hrs)</f>
        <v>0</v>
      </c>
      <c r="GI101" s="232">
        <f>IF(OR($C101="Non-Labour",$C101="Labour-related"),IF(Inputs!$GT101=$F$1,Inputs!GI101,$F101*N(CP101)),$F101*N(CP101)*avg_hrs)</f>
        <v>0</v>
      </c>
      <c r="GJ101" s="232">
        <f>IF(OR($C101="Non-Labour",$C101="Labour-related"),IF(Inputs!$GT101=$F$1,Inputs!GJ101,$F101*N(CQ101)),$F101*N(CQ101)*avg_hrs)</f>
        <v>0</v>
      </c>
      <c r="GK101" s="232">
        <f>IF(OR($C101="Non-Labour",$C101="Labour-related"),IF(Inputs!$GT101=$F$1,Inputs!GK101,$F101*N(CR101)),$F101*N(CR101)*avg_hrs)</f>
        <v>0</v>
      </c>
      <c r="GL101" s="232">
        <f>IF(OR($C101="Non-Labour",$C101="Labour-related"),IF(Inputs!$GT101=$F$1,Inputs!GL101,$F101*N(CS101)),$F101*N(CS101)*avg_hrs)</f>
        <v>0</v>
      </c>
      <c r="GM101" s="232">
        <f>IF(OR($C101="Non-Labour",$C101="Labour-related"),IF(Inputs!$GT101=$F$1,Inputs!GM101,$F101*N(CT101)),$F101*N(CT101)*avg_hrs)</f>
        <v>0</v>
      </c>
      <c r="GN101" s="232">
        <f>IF(OR($C101="Non-Labour",$C101="Labour-related"),IF(Inputs!$GT101=$F$1,Inputs!GN101,$F101*N(CU101)),$F101*N(CU101)*avg_hrs)</f>
        <v>0</v>
      </c>
      <c r="GO101" s="232">
        <f>IF(OR($C101="Non-Labour",$C101="Labour-related"),IF(Inputs!$GT101=$F$1,Inputs!GO101,$F101*N(CV101)),$F101*N(CV101)*avg_hrs)</f>
        <v>0</v>
      </c>
      <c r="GP101" s="232">
        <f>IF(OR($C101="Non-Labour",$C101="Labour-related"),IF(Inputs!$GT101=$F$1,Inputs!GP101,$F101*N(CW101)),$F101*N(CW101)*avg_hrs)</f>
        <v>0</v>
      </c>
      <c r="GQ101" s="232">
        <f>IF(OR($C101="Non-Labour",$C101="Labour-related"),IF(Inputs!$GT101=$F$1,Inputs!GQ101,$F101*N(CX101)),$F101*N(CX101)*avg_hrs)</f>
        <v>0</v>
      </c>
      <c r="GR101" s="232">
        <f>IF(OR($C101="Non-Labour",$C101="Labour-related"),IF(Inputs!$GT101=$F$1,Inputs!GR101,$F101*N(CY101)),$F101*N(CY101)*avg_hrs)</f>
        <v>0</v>
      </c>
      <c r="GT101" s="120" t="s">
        <v>207</v>
      </c>
      <c r="GU101" s="272"/>
      <c r="GV101" s="272"/>
      <c r="GW101" s="272"/>
      <c r="GX101" s="232">
        <f t="shared" si="16"/>
        <v>0</v>
      </c>
      <c r="GY101" s="232">
        <f t="shared" si="16"/>
        <v>0</v>
      </c>
      <c r="GZ101" s="232">
        <f t="shared" si="16"/>
        <v>0</v>
      </c>
      <c r="HA101" s="232">
        <f t="shared" si="17"/>
        <v>0</v>
      </c>
      <c r="HB101" s="232">
        <f t="shared" si="18"/>
        <v>0</v>
      </c>
      <c r="HC101" s="232">
        <f t="shared" si="18"/>
        <v>0</v>
      </c>
      <c r="HD101" s="232">
        <f t="shared" si="18"/>
        <v>0</v>
      </c>
      <c r="HE101" s="232">
        <f t="shared" si="18"/>
        <v>0</v>
      </c>
      <c r="HF101" s="232">
        <f t="shared" si="14"/>
        <v>0</v>
      </c>
    </row>
    <row r="102" spans="1:214" x14ac:dyDescent="0.2">
      <c r="A102" s="120">
        <f>Inputs!A102</f>
        <v>0</v>
      </c>
      <c r="B102" s="120">
        <f>Inputs!B102</f>
        <v>0</v>
      </c>
      <c r="C102" s="120">
        <f>Inputs!C102</f>
        <v>0</v>
      </c>
      <c r="D102" s="120">
        <f>Inputs!D102</f>
        <v>0</v>
      </c>
      <c r="E102" s="120">
        <f>Inputs!E102</f>
        <v>0</v>
      </c>
      <c r="F102" s="259">
        <f>IF(Inputs!$GT102=$F$1,Inputs!F102,
CHOOSE(MATCH(Inputs!$GT102,'Key assumptions'!$E$117:$E$119,0),'Key assumptions'!$H$117,'Key assumptions'!$H$118,'Key assumptions'!$H$119)*Inputs!F102)</f>
        <v>0</v>
      </c>
      <c r="G102" s="259">
        <f>IF(Inputs!$GT102=$F$1,Inputs!G102,
CHOOSE(MATCH(Inputs!$GT102,'Key assumptions'!$E$117:$E$119,0),'Key assumptions'!$H$117,'Key assumptions'!$H$118,'Key assumptions'!$H$119)*Inputs!G102)</f>
        <v>0</v>
      </c>
      <c r="H102" s="231">
        <f>Inputs!H102</f>
        <v>0</v>
      </c>
      <c r="I102" s="231">
        <f>Inputs!I102</f>
        <v>0</v>
      </c>
      <c r="J102" s="231">
        <f>Inputs!J102</f>
        <v>0</v>
      </c>
      <c r="K102" s="231">
        <f>Inputs!K102</f>
        <v>0</v>
      </c>
      <c r="L102" s="231">
        <f>Inputs!L102</f>
        <v>0</v>
      </c>
      <c r="M102" s="231">
        <f>Inputs!M102</f>
        <v>0</v>
      </c>
      <c r="N102" s="231">
        <f>Inputs!N102</f>
        <v>0</v>
      </c>
      <c r="O102" s="231">
        <f>Inputs!O102</f>
        <v>0</v>
      </c>
      <c r="P102" s="231">
        <f>Inputs!P102</f>
        <v>0</v>
      </c>
      <c r="Q102" s="231">
        <f>Inputs!Q102</f>
        <v>0</v>
      </c>
      <c r="R102" s="231">
        <f>Inputs!R102</f>
        <v>0</v>
      </c>
      <c r="S102" s="231">
        <f>Inputs!S102</f>
        <v>0</v>
      </c>
      <c r="T102" s="231">
        <f>Inputs!T102</f>
        <v>0</v>
      </c>
      <c r="U102" s="231">
        <f>Inputs!U102</f>
        <v>0</v>
      </c>
      <c r="V102" s="231">
        <f>Inputs!V102</f>
        <v>0</v>
      </c>
      <c r="W102" s="231">
        <f>Inputs!W102</f>
        <v>0</v>
      </c>
      <c r="X102" s="231">
        <f>Inputs!X102</f>
        <v>0</v>
      </c>
      <c r="Y102" s="231">
        <f>Inputs!Y102</f>
        <v>0</v>
      </c>
      <c r="Z102" s="231">
        <f>Inputs!Z102</f>
        <v>0</v>
      </c>
      <c r="AA102" s="231">
        <f>Inputs!AA102</f>
        <v>0</v>
      </c>
      <c r="AB102" s="231">
        <f>Inputs!AB102</f>
        <v>0</v>
      </c>
      <c r="AC102" s="231">
        <f>Inputs!AC102</f>
        <v>0</v>
      </c>
      <c r="AD102" s="231">
        <f>Inputs!AD102</f>
        <v>0</v>
      </c>
      <c r="AE102" s="231">
        <f>Inputs!AE102</f>
        <v>0</v>
      </c>
      <c r="AF102" s="231">
        <f>Inputs!AF102</f>
        <v>0</v>
      </c>
      <c r="AG102" s="231">
        <f>Inputs!AG102</f>
        <v>0</v>
      </c>
      <c r="AH102" s="231">
        <f>Inputs!AH102</f>
        <v>0</v>
      </c>
      <c r="AI102" s="231">
        <f>Inputs!AI102</f>
        <v>0</v>
      </c>
      <c r="AJ102" s="231">
        <f>Inputs!AJ102</f>
        <v>0</v>
      </c>
      <c r="AK102" s="231">
        <f>Inputs!AK102</f>
        <v>0</v>
      </c>
      <c r="AL102" s="231">
        <f>Inputs!AL102</f>
        <v>0</v>
      </c>
      <c r="AM102" s="231">
        <f>Inputs!AM102</f>
        <v>0</v>
      </c>
      <c r="AN102" s="231">
        <f>Inputs!AN102</f>
        <v>0</v>
      </c>
      <c r="AO102" s="231">
        <f>Inputs!AO102</f>
        <v>0</v>
      </c>
      <c r="AP102" s="231">
        <f>Inputs!AP102</f>
        <v>0</v>
      </c>
      <c r="AQ102" s="231">
        <f>Inputs!AQ102</f>
        <v>0</v>
      </c>
      <c r="AR102" s="231">
        <f>Inputs!AR102</f>
        <v>0</v>
      </c>
      <c r="AS102" s="231">
        <f>Inputs!AS102</f>
        <v>0</v>
      </c>
      <c r="AT102" s="231">
        <f>Inputs!AT102</f>
        <v>0</v>
      </c>
      <c r="AU102" s="231">
        <f>Inputs!AU102</f>
        <v>0</v>
      </c>
      <c r="AV102" s="231">
        <f>Inputs!AV102</f>
        <v>0</v>
      </c>
      <c r="AW102" s="231">
        <f>Inputs!AW102</f>
        <v>0</v>
      </c>
      <c r="AX102" s="231">
        <f>Inputs!AX102</f>
        <v>0</v>
      </c>
      <c r="AY102" s="231">
        <f>Inputs!AY102</f>
        <v>0</v>
      </c>
      <c r="AZ102" s="231">
        <f>Inputs!AZ102</f>
        <v>0</v>
      </c>
      <c r="BA102" s="231">
        <f>Inputs!BA102</f>
        <v>0</v>
      </c>
      <c r="BB102" s="231">
        <f>Inputs!BB102</f>
        <v>0</v>
      </c>
      <c r="BC102" s="231">
        <f>Inputs!BC102</f>
        <v>0</v>
      </c>
      <c r="BD102" s="231">
        <f>Inputs!BD102</f>
        <v>0</v>
      </c>
      <c r="BE102" s="231">
        <f>Inputs!BE102</f>
        <v>0</v>
      </c>
      <c r="BF102" s="231">
        <f>Inputs!BF102</f>
        <v>0</v>
      </c>
      <c r="BG102" s="231">
        <f>Inputs!BG102</f>
        <v>0</v>
      </c>
      <c r="BH102" s="231">
        <f>Inputs!BH102</f>
        <v>0</v>
      </c>
      <c r="BI102" s="231">
        <f>Inputs!BI102</f>
        <v>0</v>
      </c>
      <c r="BJ102" s="231">
        <f>Inputs!BJ102</f>
        <v>0</v>
      </c>
      <c r="BK102" s="231">
        <f>Inputs!BK102</f>
        <v>0</v>
      </c>
      <c r="BL102" s="231">
        <f>Inputs!BL102</f>
        <v>0</v>
      </c>
      <c r="BM102" s="231">
        <f>Inputs!BM102</f>
        <v>0</v>
      </c>
      <c r="BN102" s="231">
        <f>Inputs!BN102</f>
        <v>0</v>
      </c>
      <c r="BO102" s="231">
        <f>Inputs!BO102</f>
        <v>0</v>
      </c>
      <c r="BP102" s="231">
        <f>Inputs!BP102</f>
        <v>0</v>
      </c>
      <c r="BQ102" s="231">
        <f>Inputs!BQ102</f>
        <v>0</v>
      </c>
      <c r="BR102" s="231">
        <f>Inputs!BR102</f>
        <v>0</v>
      </c>
      <c r="BS102" s="231">
        <f>Inputs!BS102</f>
        <v>0</v>
      </c>
      <c r="BT102" s="231">
        <f>Inputs!BT102</f>
        <v>0</v>
      </c>
      <c r="BU102" s="231">
        <f>Inputs!BU102</f>
        <v>0</v>
      </c>
      <c r="BV102" s="231">
        <f>Inputs!BV102</f>
        <v>0</v>
      </c>
      <c r="BW102" s="231">
        <f>Inputs!BW102</f>
        <v>0</v>
      </c>
      <c r="BX102" s="231">
        <f>Inputs!BX102</f>
        <v>0</v>
      </c>
      <c r="BY102" s="231">
        <f>Inputs!BY102</f>
        <v>0</v>
      </c>
      <c r="BZ102" s="231">
        <f>Inputs!BZ102</f>
        <v>0</v>
      </c>
      <c r="CA102" s="231">
        <f>Inputs!CA102</f>
        <v>0</v>
      </c>
      <c r="CB102" s="231">
        <f>Inputs!CB102</f>
        <v>0</v>
      </c>
      <c r="CC102" s="231">
        <f>Inputs!CC102</f>
        <v>0</v>
      </c>
      <c r="CD102" s="231">
        <f>Inputs!CD102</f>
        <v>0</v>
      </c>
      <c r="CE102" s="231">
        <f>Inputs!CE102</f>
        <v>0</v>
      </c>
      <c r="CF102" s="231">
        <f>Inputs!CF102</f>
        <v>0</v>
      </c>
      <c r="CG102" s="231">
        <f>Inputs!CG102</f>
        <v>0</v>
      </c>
      <c r="CH102" s="231">
        <f>Inputs!CH102</f>
        <v>0</v>
      </c>
      <c r="CI102" s="231">
        <f>Inputs!CI102</f>
        <v>0</v>
      </c>
      <c r="CJ102" s="231">
        <f>Inputs!CJ102</f>
        <v>0</v>
      </c>
      <c r="CK102" s="231">
        <f>Inputs!CK102</f>
        <v>0</v>
      </c>
      <c r="CL102" s="231">
        <f>Inputs!CL102</f>
        <v>0</v>
      </c>
      <c r="CM102" s="231">
        <f>Inputs!CM102</f>
        <v>0</v>
      </c>
      <c r="CN102" s="231">
        <f>Inputs!CN102</f>
        <v>0</v>
      </c>
      <c r="CO102" s="231">
        <f>Inputs!CO102</f>
        <v>0</v>
      </c>
      <c r="CP102" s="231">
        <f>Inputs!CP102</f>
        <v>0</v>
      </c>
      <c r="CQ102" s="231">
        <f>Inputs!CQ102</f>
        <v>0</v>
      </c>
      <c r="CR102" s="231">
        <f>Inputs!CR102</f>
        <v>0</v>
      </c>
      <c r="CS102" s="231">
        <f>Inputs!CS102</f>
        <v>0</v>
      </c>
      <c r="CT102" s="231">
        <f>Inputs!CT102</f>
        <v>0</v>
      </c>
      <c r="CU102" s="231">
        <f>Inputs!CU102</f>
        <v>0</v>
      </c>
      <c r="CV102" s="231">
        <f>Inputs!CV102</f>
        <v>0</v>
      </c>
      <c r="CW102" s="231">
        <f>Inputs!CW102</f>
        <v>0</v>
      </c>
      <c r="CX102" s="231">
        <f>Inputs!CX102</f>
        <v>0</v>
      </c>
      <c r="CY102" s="231">
        <f>Inputs!CY102</f>
        <v>0</v>
      </c>
      <c r="DA102" s="232">
        <f>IF(OR($C102="Non-Labour",$C102="Labour-related"),IF(Inputs!$GT102=$F$1,Inputs!DA102,$F102*N(H102)),$F102*N(H102)*avg_hrs)</f>
        <v>0</v>
      </c>
      <c r="DB102" s="232">
        <f>IF(OR($C102="Non-Labour",$C102="Labour-related"),IF(Inputs!$GT102=$F$1,Inputs!DB102,$F102*N(I102)),$F102*N(I102)*avg_hrs)</f>
        <v>0</v>
      </c>
      <c r="DC102" s="232">
        <f>IF(OR($C102="Non-Labour",$C102="Labour-related"),IF(Inputs!$GT102=$F$1,Inputs!DC102,$F102*N(J102)),$F102*N(J102)*avg_hrs)</f>
        <v>0</v>
      </c>
      <c r="DD102" s="232">
        <f>IF(OR($C102="Non-Labour",$C102="Labour-related"),IF(Inputs!$GT102=$F$1,Inputs!DD102,$F102*N(K102)),$F102*N(K102)*avg_hrs)</f>
        <v>0</v>
      </c>
      <c r="DE102" s="232">
        <f>IF(OR($C102="Non-Labour",$C102="Labour-related"),IF(Inputs!$GT102=$F$1,Inputs!DE102,$F102*N(L102)),$F102*N(L102)*avg_hrs)</f>
        <v>0</v>
      </c>
      <c r="DF102" s="232">
        <f>IF(OR($C102="Non-Labour",$C102="Labour-related"),IF(Inputs!$GT102=$F$1,Inputs!DF102,$F102*N(M102)),$F102*N(M102)*avg_hrs)</f>
        <v>0</v>
      </c>
      <c r="DG102" s="232">
        <f>IF(OR($C102="Non-Labour",$C102="Labour-related"),IF(Inputs!$GT102=$F$1,Inputs!DG102,$F102*N(N102)),$F102*N(N102)*avg_hrs)</f>
        <v>0</v>
      </c>
      <c r="DH102" s="232">
        <f>IF(OR($C102="Non-Labour",$C102="Labour-related"),IF(Inputs!$GT102=$F$1,Inputs!DH102,$F102*N(O102)),$F102*N(O102)*avg_hrs)</f>
        <v>0</v>
      </c>
      <c r="DI102" s="232">
        <f>IF(OR($C102="Non-Labour",$C102="Labour-related"),IF(Inputs!$GT102=$F$1,Inputs!DI102,$F102*N(P102)),$F102*N(P102)*avg_hrs)</f>
        <v>0</v>
      </c>
      <c r="DJ102" s="232">
        <f>IF(OR($C102="Non-Labour",$C102="Labour-related"),IF(Inputs!$GT102=$F$1,Inputs!DJ102,$F102*N(Q102)),$F102*N(Q102)*avg_hrs)</f>
        <v>0</v>
      </c>
      <c r="DK102" s="232">
        <f>IF(OR($C102="Non-Labour",$C102="Labour-related"),IF(Inputs!$GT102=$F$1,Inputs!DK102,$F102*N(R102)),$F102*N(R102)*avg_hrs)</f>
        <v>0</v>
      </c>
      <c r="DL102" s="232">
        <f>IF(OR($C102="Non-Labour",$C102="Labour-related"),IF(Inputs!$GT102=$F$1,Inputs!DL102,$F102*N(S102)),$F102*N(S102)*avg_hrs)</f>
        <v>0</v>
      </c>
      <c r="DM102" s="232">
        <f>IF(OR($C102="Non-Labour",$C102="Labour-related"),IF(Inputs!$GT102=$F$1,Inputs!DM102,$F102*N(T102)),$F102*N(T102)*avg_hrs)</f>
        <v>0</v>
      </c>
      <c r="DN102" s="232">
        <f>IF(OR($C102="Non-Labour",$C102="Labour-related"),IF(Inputs!$GT102=$F$1,Inputs!DN102,$F102*N(U102)),$F102*N(U102)*avg_hrs)</f>
        <v>0</v>
      </c>
      <c r="DO102" s="232">
        <f>IF(OR($C102="Non-Labour",$C102="Labour-related"),IF(Inputs!$GT102=$F$1,Inputs!DO102,$F102*N(V102)),$F102*N(V102)*avg_hrs)</f>
        <v>0</v>
      </c>
      <c r="DP102" s="232">
        <f>IF(OR($C102="Non-Labour",$C102="Labour-related"),IF(Inputs!$GT102=$F$1,Inputs!DP102,$F102*N(W102)),$F102*N(W102)*avg_hrs)</f>
        <v>0</v>
      </c>
      <c r="DQ102" s="232">
        <f>IF(OR($C102="Non-Labour",$C102="Labour-related"),IF(Inputs!$GT102=$F$1,Inputs!DQ102,$F102*N(X102)),$F102*N(X102)*avg_hrs)</f>
        <v>0</v>
      </c>
      <c r="DR102" s="232">
        <f>IF(OR($C102="Non-Labour",$C102="Labour-related"),IF(Inputs!$GT102=$F$1,Inputs!DR102,$F102*N(Y102)),$F102*N(Y102)*avg_hrs)</f>
        <v>0</v>
      </c>
      <c r="DS102" s="232">
        <f>IF(OR($C102="Non-Labour",$C102="Labour-related"),IF(Inputs!$GT102=$F$1,Inputs!DS102,$F102*N(Z102)),$F102*N(Z102)*avg_hrs)</f>
        <v>0</v>
      </c>
      <c r="DT102" s="232">
        <f>IF(OR($C102="Non-Labour",$C102="Labour-related"),IF(Inputs!$GT102=$F$1,Inputs!DT102,$F102*N(AA102)),$F102*N(AA102)*avg_hrs)</f>
        <v>0</v>
      </c>
      <c r="DU102" s="232">
        <f>IF(OR($C102="Non-Labour",$C102="Labour-related"),IF(Inputs!$GT102=$F$1,Inputs!DU102,$F102*N(AB102)),$F102*N(AB102)*avg_hrs)</f>
        <v>0</v>
      </c>
      <c r="DV102" s="232">
        <f>IF(OR($C102="Non-Labour",$C102="Labour-related"),IF(Inputs!$GT102=$F$1,Inputs!DV102,$F102*N(AC102)),$F102*N(AC102)*avg_hrs)</f>
        <v>0</v>
      </c>
      <c r="DW102" s="232">
        <f>IF(OR($C102="Non-Labour",$C102="Labour-related"),IF(Inputs!$GT102=$F$1,Inputs!DW102,$F102*N(AD102)),$F102*N(AD102)*avg_hrs)</f>
        <v>0</v>
      </c>
      <c r="DX102" s="232">
        <f>IF(OR($C102="Non-Labour",$C102="Labour-related"),IF(Inputs!$GT102=$F$1,Inputs!DX102,$F102*N(AE102)),$F102*N(AE102)*avg_hrs)</f>
        <v>0</v>
      </c>
      <c r="DY102" s="232">
        <f>IF(OR($C102="Non-Labour",$C102="Labour-related"),IF(Inputs!$GT102=$F$1,Inputs!DY102,$F102*N(AF102)),$F102*N(AF102)*avg_hrs)</f>
        <v>0</v>
      </c>
      <c r="DZ102" s="232">
        <f>IF(OR($C102="Non-Labour",$C102="Labour-related"),IF(Inputs!$GT102=$F$1,Inputs!DZ102,$F102*N(AG102)),$F102*N(AG102)*avg_hrs)</f>
        <v>0</v>
      </c>
      <c r="EA102" s="232">
        <f>IF(OR($C102="Non-Labour",$C102="Labour-related"),IF(Inputs!$GT102=$F$1,Inputs!EA102,$F102*N(AH102)),$F102*N(AH102)*avg_hrs)</f>
        <v>0</v>
      </c>
      <c r="EB102" s="232">
        <f>IF(OR($C102="Non-Labour",$C102="Labour-related"),IF(Inputs!$GT102=$F$1,Inputs!EB102,$F102*N(AI102)),$F102*N(AI102)*avg_hrs)</f>
        <v>0</v>
      </c>
      <c r="EC102" s="232">
        <f>IF(OR($C102="Non-Labour",$C102="Labour-related"),IF(Inputs!$GT102=$F$1,Inputs!EC102,$F102*N(AJ102)),$F102*N(AJ102)*avg_hrs)</f>
        <v>0</v>
      </c>
      <c r="ED102" s="232">
        <f>IF(OR($C102="Non-Labour",$C102="Labour-related"),IF(Inputs!$GT102=$F$1,Inputs!ED102,$F102*N(AK102)),$F102*N(AK102)*avg_hrs)</f>
        <v>0</v>
      </c>
      <c r="EE102" s="232">
        <f>IF(OR($C102="Non-Labour",$C102="Labour-related"),IF(Inputs!$GT102=$F$1,Inputs!EE102,$F102*N(AL102)),$F102*N(AL102)*avg_hrs)</f>
        <v>0</v>
      </c>
      <c r="EF102" s="232">
        <f>IF(OR($C102="Non-Labour",$C102="Labour-related"),IF(Inputs!$GT102=$F$1,Inputs!EF102,$F102*N(AM102)),$F102*N(AM102)*avg_hrs)</f>
        <v>0</v>
      </c>
      <c r="EG102" s="232">
        <f>IF(OR($C102="Non-Labour",$C102="Labour-related"),IF(Inputs!$GT102=$F$1,Inputs!EG102,$F102*N(AN102)),$F102*N(AN102)*avg_hrs)</f>
        <v>0</v>
      </c>
      <c r="EH102" s="232">
        <f>IF(OR($C102="Non-Labour",$C102="Labour-related"),IF(Inputs!$GT102=$F$1,Inputs!EH102,$F102*N(AO102)),$F102*N(AO102)*avg_hrs)</f>
        <v>0</v>
      </c>
      <c r="EI102" s="232">
        <f>IF(OR($C102="Non-Labour",$C102="Labour-related"),IF(Inputs!$GT102=$F$1,Inputs!EI102,$F102*N(AP102)),$F102*N(AP102)*avg_hrs)</f>
        <v>0</v>
      </c>
      <c r="EJ102" s="232">
        <f>IF(OR($C102="Non-Labour",$C102="Labour-related"),IF(Inputs!$GT102=$F$1,Inputs!EJ102,$F102*N(AQ102)),$F102*N(AQ102)*avg_hrs)</f>
        <v>0</v>
      </c>
      <c r="EK102" s="232">
        <f>IF(OR($C102="Non-Labour",$C102="Labour-related"),IF(Inputs!$GT102=$F$1,Inputs!EK102,$F102*N(AR102)),$F102*N(AR102)*avg_hrs)</f>
        <v>0</v>
      </c>
      <c r="EL102" s="232">
        <f>IF(OR($C102="Non-Labour",$C102="Labour-related"),IF(Inputs!$GT102=$F$1,Inputs!EL102,$F102*N(AS102)),$F102*N(AS102)*avg_hrs)</f>
        <v>0</v>
      </c>
      <c r="EM102" s="232">
        <f>IF(OR($C102="Non-Labour",$C102="Labour-related"),IF(Inputs!$GT102=$F$1,Inputs!EM102,$F102*N(AT102)),$F102*N(AT102)*avg_hrs)</f>
        <v>0</v>
      </c>
      <c r="EN102" s="232">
        <f>IF(OR($C102="Non-Labour",$C102="Labour-related"),IF(Inputs!$GT102=$F$1,Inputs!EN102,$F102*N(AU102)),$F102*N(AU102)*avg_hrs)</f>
        <v>0</v>
      </c>
      <c r="EO102" s="232">
        <f>IF(OR($C102="Non-Labour",$C102="Labour-related"),IF(Inputs!$GT102=$F$1,Inputs!EO102,$F102*N(AV102)),$F102*N(AV102)*avg_hrs)</f>
        <v>0</v>
      </c>
      <c r="EP102" s="232">
        <f>IF(OR($C102="Non-Labour",$C102="Labour-related"),IF(Inputs!$GT102=$F$1,Inputs!EP102,$F102*N(AW102)),$F102*N(AW102)*avg_hrs)</f>
        <v>0</v>
      </c>
      <c r="EQ102" s="232">
        <f>IF(OR($C102="Non-Labour",$C102="Labour-related"),IF(Inputs!$GT102=$F$1,Inputs!EQ102,$F102*N(AX102)),$F102*N(AX102)*avg_hrs)</f>
        <v>0</v>
      </c>
      <c r="ER102" s="232">
        <f>IF(OR($C102="Non-Labour",$C102="Labour-related"),IF(Inputs!$GT102=$F$1,Inputs!ER102,$F102*N(AY102)),$F102*N(AY102)*avg_hrs)</f>
        <v>0</v>
      </c>
      <c r="ES102" s="232">
        <f>IF(OR($C102="Non-Labour",$C102="Labour-related"),IF(Inputs!$GT102=$F$1,Inputs!ES102,$F102*N(AZ102)),$F102*N(AZ102)*avg_hrs)</f>
        <v>0</v>
      </c>
      <c r="ET102" s="232">
        <f>IF(OR($C102="Non-Labour",$C102="Labour-related"),IF(Inputs!$GT102=$F$1,Inputs!ET102,$F102*N(BA102)),$F102*N(BA102)*avg_hrs)</f>
        <v>0</v>
      </c>
      <c r="EU102" s="232">
        <f>IF(OR($C102="Non-Labour",$C102="Labour-related"),IF(Inputs!$GT102=$F$1,Inputs!EU102,$F102*N(BB102)),$F102*N(BB102)*avg_hrs)</f>
        <v>0</v>
      </c>
      <c r="EV102" s="232">
        <f>IF(OR($C102="Non-Labour",$C102="Labour-related"),IF(Inputs!$GT102=$F$1,Inputs!EV102,$F102*N(BC102)),$F102*N(BC102)*avg_hrs)</f>
        <v>0</v>
      </c>
      <c r="EW102" s="232">
        <f>IF(OR($C102="Non-Labour",$C102="Labour-related"),IF(Inputs!$GT102=$F$1,Inputs!EW102,$F102*N(BD102)),$F102*N(BD102)*avg_hrs)</f>
        <v>0</v>
      </c>
      <c r="EX102" s="232">
        <f>IF(OR($C102="Non-Labour",$C102="Labour-related"),IF(Inputs!$GT102=$F$1,Inputs!EX102,$F102*N(BE102)),$F102*N(BE102)*avg_hrs)</f>
        <v>0</v>
      </c>
      <c r="EY102" s="232">
        <f>IF(OR($C102="Non-Labour",$C102="Labour-related"),IF(Inputs!$GT102=$F$1,Inputs!EY102,$F102*N(BF102)),$F102*N(BF102)*avg_hrs)</f>
        <v>0</v>
      </c>
      <c r="EZ102" s="232">
        <f>IF(OR($C102="Non-Labour",$C102="Labour-related"),IF(Inputs!$GT102=$F$1,Inputs!EZ102,$F102*N(BG102)),$F102*N(BG102)*avg_hrs)</f>
        <v>0</v>
      </c>
      <c r="FA102" s="232">
        <f>IF(OR($C102="Non-Labour",$C102="Labour-related"),IF(Inputs!$GT102=$F$1,Inputs!FA102,$F102*N(BH102)),$F102*N(BH102)*avg_hrs)</f>
        <v>0</v>
      </c>
      <c r="FB102" s="232">
        <f>IF(OR($C102="Non-Labour",$C102="Labour-related"),IF(Inputs!$GT102=$F$1,Inputs!FB102,$F102*N(BI102)),$F102*N(BI102)*avg_hrs)</f>
        <v>0</v>
      </c>
      <c r="FC102" s="232">
        <f>IF(OR($C102="Non-Labour",$C102="Labour-related"),IF(Inputs!$GT102=$F$1,Inputs!FC102,$F102*N(BJ102)),$F102*N(BJ102)*avg_hrs)</f>
        <v>0</v>
      </c>
      <c r="FD102" s="232">
        <f>IF(OR($C102="Non-Labour",$C102="Labour-related"),IF(Inputs!$GT102=$F$1,Inputs!FD102,$F102*N(BK102)),$F102*N(BK102)*avg_hrs)</f>
        <v>0</v>
      </c>
      <c r="FE102" s="232">
        <f>IF(OR($C102="Non-Labour",$C102="Labour-related"),IF(Inputs!$GT102=$F$1,Inputs!FE102,$F102*N(BL102)),$F102*N(BL102)*avg_hrs)</f>
        <v>0</v>
      </c>
      <c r="FF102" s="232">
        <f>IF(OR($C102="Non-Labour",$C102="Labour-related"),IF(Inputs!$GT102=$F$1,Inputs!FF102,$F102*N(BM102)),$F102*N(BM102)*avg_hrs)</f>
        <v>0</v>
      </c>
      <c r="FG102" s="232">
        <f>IF(OR($C102="Non-Labour",$C102="Labour-related"),IF(Inputs!$GT102=$F$1,Inputs!FG102,$F102*N(BN102)),$F102*N(BN102)*avg_hrs)</f>
        <v>0</v>
      </c>
      <c r="FH102" s="232">
        <f>IF(OR($C102="Non-Labour",$C102="Labour-related"),IF(Inputs!$GT102=$F$1,Inputs!FH102,$F102*N(BO102)),$F102*N(BO102)*avg_hrs)</f>
        <v>0</v>
      </c>
      <c r="FI102" s="232">
        <f>IF(OR($C102="Non-Labour",$C102="Labour-related"),IF(Inputs!$GT102=$F$1,Inputs!FI102,$F102*N(BP102)),$F102*N(BP102)*avg_hrs)</f>
        <v>0</v>
      </c>
      <c r="FJ102" s="232">
        <f>IF(OR($C102="Non-Labour",$C102="Labour-related"),IF(Inputs!$GT102=$F$1,Inputs!FJ102,$F102*N(BQ102)),$F102*N(BQ102)*avg_hrs)</f>
        <v>0</v>
      </c>
      <c r="FK102" s="232">
        <f>IF(OR($C102="Non-Labour",$C102="Labour-related"),IF(Inputs!$GT102=$F$1,Inputs!FK102,$F102*N(BR102)),$F102*N(BR102)*avg_hrs)</f>
        <v>0</v>
      </c>
      <c r="FL102" s="232">
        <f>IF(OR($C102="Non-Labour",$C102="Labour-related"),IF(Inputs!$GT102=$F$1,Inputs!FL102,$F102*N(BS102)),$F102*N(BS102)*avg_hrs)</f>
        <v>0</v>
      </c>
      <c r="FM102" s="232">
        <f>IF(OR($C102="Non-Labour",$C102="Labour-related"),IF(Inputs!$GT102=$F$1,Inputs!FM102,$F102*N(BT102)),$F102*N(BT102)*avg_hrs)</f>
        <v>0</v>
      </c>
      <c r="FN102" s="232">
        <f>IF(OR($C102="Non-Labour",$C102="Labour-related"),IF(Inputs!$GT102=$F$1,Inputs!FN102,$F102*N(BU102)),$F102*N(BU102)*avg_hrs)</f>
        <v>0</v>
      </c>
      <c r="FO102" s="232">
        <f>IF(OR($C102="Non-Labour",$C102="Labour-related"),IF(Inputs!$GT102=$F$1,Inputs!FO102,$F102*N(BV102)),$F102*N(BV102)*avg_hrs)</f>
        <v>0</v>
      </c>
      <c r="FP102" s="232">
        <f>IF(OR($C102="Non-Labour",$C102="Labour-related"),IF(Inputs!$GT102=$F$1,Inputs!FP102,$F102*N(BW102)),$F102*N(BW102)*avg_hrs)</f>
        <v>0</v>
      </c>
      <c r="FQ102" s="232">
        <f>IF(OR($C102="Non-Labour",$C102="Labour-related"),IF(Inputs!$GT102=$F$1,Inputs!FQ102,$F102*N(BX102)),$F102*N(BX102)*avg_hrs)</f>
        <v>0</v>
      </c>
      <c r="FR102" s="232">
        <f>IF(OR($C102="Non-Labour",$C102="Labour-related"),IF(Inputs!$GT102=$F$1,Inputs!FR102,$F102*N(BY102)),$F102*N(BY102)*avg_hrs)</f>
        <v>0</v>
      </c>
      <c r="FS102" s="232">
        <f>IF(OR($C102="Non-Labour",$C102="Labour-related"),IF(Inputs!$GT102=$F$1,Inputs!FS102,$F102*N(BZ102)),$F102*N(BZ102)*avg_hrs)</f>
        <v>0</v>
      </c>
      <c r="FT102" s="232">
        <f>IF(OR($C102="Non-Labour",$C102="Labour-related"),IF(Inputs!$GT102=$F$1,Inputs!FT102,$F102*N(CA102)),$F102*N(CA102)*avg_hrs)</f>
        <v>0</v>
      </c>
      <c r="FU102" s="232">
        <f>IF(OR($C102="Non-Labour",$C102="Labour-related"),IF(Inputs!$GT102=$F$1,Inputs!FU102,$F102*N(CB102)),$F102*N(CB102)*avg_hrs)</f>
        <v>0</v>
      </c>
      <c r="FV102" s="232">
        <f>IF(OR($C102="Non-Labour",$C102="Labour-related"),IF(Inputs!$GT102=$F$1,Inputs!FV102,$F102*N(CC102)),$F102*N(CC102)*avg_hrs)</f>
        <v>0</v>
      </c>
      <c r="FW102" s="232">
        <f>IF(OR($C102="Non-Labour",$C102="Labour-related"),IF(Inputs!$GT102=$F$1,Inputs!FW102,$F102*N(CD102)),$F102*N(CD102)*avg_hrs)</f>
        <v>0</v>
      </c>
      <c r="FX102" s="232">
        <f>IF(OR($C102="Non-Labour",$C102="Labour-related"),IF(Inputs!$GT102=$F$1,Inputs!FX102,$F102*N(CE102)),$F102*N(CE102)*avg_hrs)</f>
        <v>0</v>
      </c>
      <c r="FY102" s="232">
        <f>IF(OR($C102="Non-Labour",$C102="Labour-related"),IF(Inputs!$GT102=$F$1,Inputs!FY102,$F102*N(CF102)),$F102*N(CF102)*avg_hrs)</f>
        <v>0</v>
      </c>
      <c r="FZ102" s="232">
        <f>IF(OR($C102="Non-Labour",$C102="Labour-related"),IF(Inputs!$GT102=$F$1,Inputs!FZ102,$F102*N(CG102)),$F102*N(CG102)*avg_hrs)</f>
        <v>0</v>
      </c>
      <c r="GA102" s="232">
        <f>IF(OR($C102="Non-Labour",$C102="Labour-related"),IF(Inputs!$GT102=$F$1,Inputs!GA102,$F102*N(CH102)),$F102*N(CH102)*avg_hrs)</f>
        <v>0</v>
      </c>
      <c r="GB102" s="232">
        <f>IF(OR($C102="Non-Labour",$C102="Labour-related"),IF(Inputs!$GT102=$F$1,Inputs!GB102,$F102*N(CI102)),$F102*N(CI102)*avg_hrs)</f>
        <v>0</v>
      </c>
      <c r="GC102" s="232">
        <f>IF(OR($C102="Non-Labour",$C102="Labour-related"),IF(Inputs!$GT102=$F$1,Inputs!GC102,$F102*N(CJ102)),$F102*N(CJ102)*avg_hrs)</f>
        <v>0</v>
      </c>
      <c r="GD102" s="232">
        <f>IF(OR($C102="Non-Labour",$C102="Labour-related"),IF(Inputs!$GT102=$F$1,Inputs!GD102,$F102*N(CK102)),$F102*N(CK102)*avg_hrs)</f>
        <v>0</v>
      </c>
      <c r="GE102" s="232">
        <f>IF(OR($C102="Non-Labour",$C102="Labour-related"),IF(Inputs!$GT102=$F$1,Inputs!GE102,$F102*N(CL102)),$F102*N(CL102)*avg_hrs)</f>
        <v>0</v>
      </c>
      <c r="GF102" s="232">
        <f>IF(OR($C102="Non-Labour",$C102="Labour-related"),IF(Inputs!$GT102=$F$1,Inputs!GF102,$F102*N(CM102)),$F102*N(CM102)*avg_hrs)</f>
        <v>0</v>
      </c>
      <c r="GG102" s="232">
        <f>IF(OR($C102="Non-Labour",$C102="Labour-related"),IF(Inputs!$GT102=$F$1,Inputs!GG102,$F102*N(CN102)),$F102*N(CN102)*avg_hrs)</f>
        <v>0</v>
      </c>
      <c r="GH102" s="232">
        <f>IF(OR($C102="Non-Labour",$C102="Labour-related"),IF(Inputs!$GT102=$F$1,Inputs!GH102,$F102*N(CO102)),$F102*N(CO102)*avg_hrs)</f>
        <v>0</v>
      </c>
      <c r="GI102" s="232">
        <f>IF(OR($C102="Non-Labour",$C102="Labour-related"),IF(Inputs!$GT102=$F$1,Inputs!GI102,$F102*N(CP102)),$F102*N(CP102)*avg_hrs)</f>
        <v>0</v>
      </c>
      <c r="GJ102" s="232">
        <f>IF(OR($C102="Non-Labour",$C102="Labour-related"),IF(Inputs!$GT102=$F$1,Inputs!GJ102,$F102*N(CQ102)),$F102*N(CQ102)*avg_hrs)</f>
        <v>0</v>
      </c>
      <c r="GK102" s="232">
        <f>IF(OR($C102="Non-Labour",$C102="Labour-related"),IF(Inputs!$GT102=$F$1,Inputs!GK102,$F102*N(CR102)),$F102*N(CR102)*avg_hrs)</f>
        <v>0</v>
      </c>
      <c r="GL102" s="232">
        <f>IF(OR($C102="Non-Labour",$C102="Labour-related"),IF(Inputs!$GT102=$F$1,Inputs!GL102,$F102*N(CS102)),$F102*N(CS102)*avg_hrs)</f>
        <v>0</v>
      </c>
      <c r="GM102" s="232">
        <f>IF(OR($C102="Non-Labour",$C102="Labour-related"),IF(Inputs!$GT102=$F$1,Inputs!GM102,$F102*N(CT102)),$F102*N(CT102)*avg_hrs)</f>
        <v>0</v>
      </c>
      <c r="GN102" s="232">
        <f>IF(OR($C102="Non-Labour",$C102="Labour-related"),IF(Inputs!$GT102=$F$1,Inputs!GN102,$F102*N(CU102)),$F102*N(CU102)*avg_hrs)</f>
        <v>0</v>
      </c>
      <c r="GO102" s="232">
        <f>IF(OR($C102="Non-Labour",$C102="Labour-related"),IF(Inputs!$GT102=$F$1,Inputs!GO102,$F102*N(CV102)),$F102*N(CV102)*avg_hrs)</f>
        <v>0</v>
      </c>
      <c r="GP102" s="232">
        <f>IF(OR($C102="Non-Labour",$C102="Labour-related"),IF(Inputs!$GT102=$F$1,Inputs!GP102,$F102*N(CW102)),$F102*N(CW102)*avg_hrs)</f>
        <v>0</v>
      </c>
      <c r="GQ102" s="232">
        <f>IF(OR($C102="Non-Labour",$C102="Labour-related"),IF(Inputs!$GT102=$F$1,Inputs!GQ102,$F102*N(CX102)),$F102*N(CX102)*avg_hrs)</f>
        <v>0</v>
      </c>
      <c r="GR102" s="232">
        <f>IF(OR($C102="Non-Labour",$C102="Labour-related"),IF(Inputs!$GT102=$F$1,Inputs!GR102,$F102*N(CY102)),$F102*N(CY102)*avg_hrs)</f>
        <v>0</v>
      </c>
      <c r="GT102" s="120" t="s">
        <v>207</v>
      </c>
      <c r="GU102" s="272"/>
      <c r="GV102" s="272"/>
      <c r="GW102" s="272"/>
      <c r="GX102" s="232">
        <f t="shared" si="16"/>
        <v>0</v>
      </c>
      <c r="GY102" s="232">
        <f t="shared" si="16"/>
        <v>0</v>
      </c>
      <c r="GZ102" s="232">
        <f t="shared" si="16"/>
        <v>0</v>
      </c>
      <c r="HA102" s="232">
        <f t="shared" si="17"/>
        <v>0</v>
      </c>
      <c r="HB102" s="232">
        <f t="shared" si="18"/>
        <v>0</v>
      </c>
      <c r="HC102" s="232">
        <f t="shared" si="18"/>
        <v>0</v>
      </c>
      <c r="HD102" s="232">
        <f t="shared" si="18"/>
        <v>0</v>
      </c>
      <c r="HE102" s="232">
        <f t="shared" si="18"/>
        <v>0</v>
      </c>
      <c r="HF102" s="232">
        <f t="shared" si="14"/>
        <v>0</v>
      </c>
    </row>
    <row r="103" spans="1:214" x14ac:dyDescent="0.2">
      <c r="A103" s="120">
        <f>Inputs!A103</f>
        <v>0</v>
      </c>
      <c r="B103" s="120">
        <f>Inputs!B103</f>
        <v>0</v>
      </c>
      <c r="C103" s="120">
        <f>Inputs!C103</f>
        <v>0</v>
      </c>
      <c r="D103" s="120">
        <f>Inputs!D103</f>
        <v>0</v>
      </c>
      <c r="E103" s="120">
        <f>Inputs!E103</f>
        <v>0</v>
      </c>
      <c r="F103" s="259">
        <f>IF(Inputs!$GT103=$F$1,Inputs!F103,
CHOOSE(MATCH(Inputs!$GT103,'Key assumptions'!$E$117:$E$119,0),'Key assumptions'!$H$117,'Key assumptions'!$H$118,'Key assumptions'!$H$119)*Inputs!F103)</f>
        <v>0</v>
      </c>
      <c r="G103" s="259">
        <f>IF(Inputs!$GT103=$F$1,Inputs!G103,
CHOOSE(MATCH(Inputs!$GT103,'Key assumptions'!$E$117:$E$119,0),'Key assumptions'!$H$117,'Key assumptions'!$H$118,'Key assumptions'!$H$119)*Inputs!G103)</f>
        <v>0</v>
      </c>
      <c r="H103" s="231">
        <f>Inputs!H103</f>
        <v>0</v>
      </c>
      <c r="I103" s="231">
        <f>Inputs!I103</f>
        <v>0</v>
      </c>
      <c r="J103" s="231">
        <f>Inputs!J103</f>
        <v>0</v>
      </c>
      <c r="K103" s="231">
        <f>Inputs!K103</f>
        <v>0</v>
      </c>
      <c r="L103" s="231">
        <f>Inputs!L103</f>
        <v>0</v>
      </c>
      <c r="M103" s="231">
        <f>Inputs!M103</f>
        <v>0</v>
      </c>
      <c r="N103" s="231">
        <f>Inputs!N103</f>
        <v>0</v>
      </c>
      <c r="O103" s="231">
        <f>Inputs!O103</f>
        <v>0</v>
      </c>
      <c r="P103" s="231">
        <f>Inputs!P103</f>
        <v>0</v>
      </c>
      <c r="Q103" s="231">
        <f>Inputs!Q103</f>
        <v>0</v>
      </c>
      <c r="R103" s="231">
        <f>Inputs!R103</f>
        <v>0</v>
      </c>
      <c r="S103" s="231">
        <f>Inputs!S103</f>
        <v>0</v>
      </c>
      <c r="T103" s="231">
        <f>Inputs!T103</f>
        <v>0</v>
      </c>
      <c r="U103" s="231">
        <f>Inputs!U103</f>
        <v>0</v>
      </c>
      <c r="V103" s="231">
        <f>Inputs!V103</f>
        <v>0</v>
      </c>
      <c r="W103" s="231">
        <f>Inputs!W103</f>
        <v>0</v>
      </c>
      <c r="X103" s="231">
        <f>Inputs!X103</f>
        <v>0</v>
      </c>
      <c r="Y103" s="231">
        <f>Inputs!Y103</f>
        <v>0</v>
      </c>
      <c r="Z103" s="231">
        <f>Inputs!Z103</f>
        <v>0</v>
      </c>
      <c r="AA103" s="231">
        <f>Inputs!AA103</f>
        <v>0</v>
      </c>
      <c r="AB103" s="231">
        <f>Inputs!AB103</f>
        <v>0</v>
      </c>
      <c r="AC103" s="231">
        <f>Inputs!AC103</f>
        <v>0</v>
      </c>
      <c r="AD103" s="231">
        <f>Inputs!AD103</f>
        <v>0</v>
      </c>
      <c r="AE103" s="231">
        <f>Inputs!AE103</f>
        <v>0</v>
      </c>
      <c r="AF103" s="231">
        <f>Inputs!AF103</f>
        <v>0</v>
      </c>
      <c r="AG103" s="231">
        <f>Inputs!AG103</f>
        <v>0</v>
      </c>
      <c r="AH103" s="231">
        <f>Inputs!AH103</f>
        <v>0</v>
      </c>
      <c r="AI103" s="231">
        <f>Inputs!AI103</f>
        <v>0</v>
      </c>
      <c r="AJ103" s="231">
        <f>Inputs!AJ103</f>
        <v>0</v>
      </c>
      <c r="AK103" s="231">
        <f>Inputs!AK103</f>
        <v>0</v>
      </c>
      <c r="AL103" s="231">
        <f>Inputs!AL103</f>
        <v>0</v>
      </c>
      <c r="AM103" s="231">
        <f>Inputs!AM103</f>
        <v>0</v>
      </c>
      <c r="AN103" s="231">
        <f>Inputs!AN103</f>
        <v>0</v>
      </c>
      <c r="AO103" s="231">
        <f>Inputs!AO103</f>
        <v>0</v>
      </c>
      <c r="AP103" s="231">
        <f>Inputs!AP103</f>
        <v>0</v>
      </c>
      <c r="AQ103" s="231">
        <f>Inputs!AQ103</f>
        <v>0</v>
      </c>
      <c r="AR103" s="231">
        <f>Inputs!AR103</f>
        <v>0</v>
      </c>
      <c r="AS103" s="231">
        <f>Inputs!AS103</f>
        <v>0</v>
      </c>
      <c r="AT103" s="231">
        <f>Inputs!AT103</f>
        <v>0</v>
      </c>
      <c r="AU103" s="231">
        <f>Inputs!AU103</f>
        <v>0</v>
      </c>
      <c r="AV103" s="231">
        <f>Inputs!AV103</f>
        <v>0</v>
      </c>
      <c r="AW103" s="231">
        <f>Inputs!AW103</f>
        <v>0</v>
      </c>
      <c r="AX103" s="231">
        <f>Inputs!AX103</f>
        <v>0</v>
      </c>
      <c r="AY103" s="231">
        <f>Inputs!AY103</f>
        <v>0</v>
      </c>
      <c r="AZ103" s="231">
        <f>Inputs!AZ103</f>
        <v>0</v>
      </c>
      <c r="BA103" s="231">
        <f>Inputs!BA103</f>
        <v>0</v>
      </c>
      <c r="BB103" s="231">
        <f>Inputs!BB103</f>
        <v>0</v>
      </c>
      <c r="BC103" s="231">
        <f>Inputs!BC103</f>
        <v>0</v>
      </c>
      <c r="BD103" s="231">
        <f>Inputs!BD103</f>
        <v>0</v>
      </c>
      <c r="BE103" s="231">
        <f>Inputs!BE103</f>
        <v>0</v>
      </c>
      <c r="BF103" s="231">
        <f>Inputs!BF103</f>
        <v>0</v>
      </c>
      <c r="BG103" s="231">
        <f>Inputs!BG103</f>
        <v>0</v>
      </c>
      <c r="BH103" s="231">
        <f>Inputs!BH103</f>
        <v>0</v>
      </c>
      <c r="BI103" s="231">
        <f>Inputs!BI103</f>
        <v>0</v>
      </c>
      <c r="BJ103" s="231">
        <f>Inputs!BJ103</f>
        <v>0</v>
      </c>
      <c r="BK103" s="231">
        <f>Inputs!BK103</f>
        <v>0</v>
      </c>
      <c r="BL103" s="231">
        <f>Inputs!BL103</f>
        <v>0</v>
      </c>
      <c r="BM103" s="231">
        <f>Inputs!BM103</f>
        <v>0</v>
      </c>
      <c r="BN103" s="231">
        <f>Inputs!BN103</f>
        <v>0</v>
      </c>
      <c r="BO103" s="231">
        <f>Inputs!BO103</f>
        <v>0</v>
      </c>
      <c r="BP103" s="231">
        <f>Inputs!BP103</f>
        <v>0</v>
      </c>
      <c r="BQ103" s="231">
        <f>Inputs!BQ103</f>
        <v>0</v>
      </c>
      <c r="BR103" s="231">
        <f>Inputs!BR103</f>
        <v>0</v>
      </c>
      <c r="BS103" s="231">
        <f>Inputs!BS103</f>
        <v>0</v>
      </c>
      <c r="BT103" s="231">
        <f>Inputs!BT103</f>
        <v>0</v>
      </c>
      <c r="BU103" s="231">
        <f>Inputs!BU103</f>
        <v>0</v>
      </c>
      <c r="BV103" s="231">
        <f>Inputs!BV103</f>
        <v>0</v>
      </c>
      <c r="BW103" s="231">
        <f>Inputs!BW103</f>
        <v>0</v>
      </c>
      <c r="BX103" s="231">
        <f>Inputs!BX103</f>
        <v>0</v>
      </c>
      <c r="BY103" s="231">
        <f>Inputs!BY103</f>
        <v>0</v>
      </c>
      <c r="BZ103" s="231">
        <f>Inputs!BZ103</f>
        <v>0</v>
      </c>
      <c r="CA103" s="231">
        <f>Inputs!CA103</f>
        <v>0</v>
      </c>
      <c r="CB103" s="231">
        <f>Inputs!CB103</f>
        <v>0</v>
      </c>
      <c r="CC103" s="231">
        <f>Inputs!CC103</f>
        <v>0</v>
      </c>
      <c r="CD103" s="231">
        <f>Inputs!CD103</f>
        <v>0</v>
      </c>
      <c r="CE103" s="231">
        <f>Inputs!CE103</f>
        <v>0</v>
      </c>
      <c r="CF103" s="231">
        <f>Inputs!CF103</f>
        <v>0</v>
      </c>
      <c r="CG103" s="231">
        <f>Inputs!CG103</f>
        <v>0</v>
      </c>
      <c r="CH103" s="231">
        <f>Inputs!CH103</f>
        <v>0</v>
      </c>
      <c r="CI103" s="231">
        <f>Inputs!CI103</f>
        <v>0</v>
      </c>
      <c r="CJ103" s="231">
        <f>Inputs!CJ103</f>
        <v>0</v>
      </c>
      <c r="CK103" s="231">
        <f>Inputs!CK103</f>
        <v>0</v>
      </c>
      <c r="CL103" s="231">
        <f>Inputs!CL103</f>
        <v>0</v>
      </c>
      <c r="CM103" s="231">
        <f>Inputs!CM103</f>
        <v>0</v>
      </c>
      <c r="CN103" s="231">
        <f>Inputs!CN103</f>
        <v>0</v>
      </c>
      <c r="CO103" s="231">
        <f>Inputs!CO103</f>
        <v>0</v>
      </c>
      <c r="CP103" s="231">
        <f>Inputs!CP103</f>
        <v>0</v>
      </c>
      <c r="CQ103" s="231">
        <f>Inputs!CQ103</f>
        <v>0</v>
      </c>
      <c r="CR103" s="231">
        <f>Inputs!CR103</f>
        <v>0</v>
      </c>
      <c r="CS103" s="231">
        <f>Inputs!CS103</f>
        <v>0</v>
      </c>
      <c r="CT103" s="231">
        <f>Inputs!CT103</f>
        <v>0</v>
      </c>
      <c r="CU103" s="231">
        <f>Inputs!CU103</f>
        <v>0</v>
      </c>
      <c r="CV103" s="231">
        <f>Inputs!CV103</f>
        <v>0</v>
      </c>
      <c r="CW103" s="231">
        <f>Inputs!CW103</f>
        <v>0</v>
      </c>
      <c r="CX103" s="231">
        <f>Inputs!CX103</f>
        <v>0</v>
      </c>
      <c r="CY103" s="231">
        <f>Inputs!CY103</f>
        <v>0</v>
      </c>
      <c r="DA103" s="232">
        <f>IF(OR($C103="Non-Labour",$C103="Labour-related"),IF(Inputs!$GT103=$F$1,Inputs!DA103,$F103*N(H103)),$F103*N(H103)*avg_hrs)</f>
        <v>0</v>
      </c>
      <c r="DB103" s="232">
        <f>IF(OR($C103="Non-Labour",$C103="Labour-related"),IF(Inputs!$GT103=$F$1,Inputs!DB103,$F103*N(I103)),$F103*N(I103)*avg_hrs)</f>
        <v>0</v>
      </c>
      <c r="DC103" s="232">
        <f>IF(OR($C103="Non-Labour",$C103="Labour-related"),IF(Inputs!$GT103=$F$1,Inputs!DC103,$F103*N(J103)),$F103*N(J103)*avg_hrs)</f>
        <v>0</v>
      </c>
      <c r="DD103" s="232">
        <f>IF(OR($C103="Non-Labour",$C103="Labour-related"),IF(Inputs!$GT103=$F$1,Inputs!DD103,$F103*N(K103)),$F103*N(K103)*avg_hrs)</f>
        <v>0</v>
      </c>
      <c r="DE103" s="232">
        <f>IF(OR($C103="Non-Labour",$C103="Labour-related"),IF(Inputs!$GT103=$F$1,Inputs!DE103,$F103*N(L103)),$F103*N(L103)*avg_hrs)</f>
        <v>0</v>
      </c>
      <c r="DF103" s="232">
        <f>IF(OR($C103="Non-Labour",$C103="Labour-related"),IF(Inputs!$GT103=$F$1,Inputs!DF103,$F103*N(M103)),$F103*N(M103)*avg_hrs)</f>
        <v>0</v>
      </c>
      <c r="DG103" s="232">
        <f>IF(OR($C103="Non-Labour",$C103="Labour-related"),IF(Inputs!$GT103=$F$1,Inputs!DG103,$F103*N(N103)),$F103*N(N103)*avg_hrs)</f>
        <v>0</v>
      </c>
      <c r="DH103" s="232">
        <f>IF(OR($C103="Non-Labour",$C103="Labour-related"),IF(Inputs!$GT103=$F$1,Inputs!DH103,$F103*N(O103)),$F103*N(O103)*avg_hrs)</f>
        <v>0</v>
      </c>
      <c r="DI103" s="232">
        <f>IF(OR($C103="Non-Labour",$C103="Labour-related"),IF(Inputs!$GT103=$F$1,Inputs!DI103,$F103*N(P103)),$F103*N(P103)*avg_hrs)</f>
        <v>0</v>
      </c>
      <c r="DJ103" s="232">
        <f>IF(OR($C103="Non-Labour",$C103="Labour-related"),IF(Inputs!$GT103=$F$1,Inputs!DJ103,$F103*N(Q103)),$F103*N(Q103)*avg_hrs)</f>
        <v>0</v>
      </c>
      <c r="DK103" s="232">
        <f>IF(OR($C103="Non-Labour",$C103="Labour-related"),IF(Inputs!$GT103=$F$1,Inputs!DK103,$F103*N(R103)),$F103*N(R103)*avg_hrs)</f>
        <v>0</v>
      </c>
      <c r="DL103" s="232">
        <f>IF(OR($C103="Non-Labour",$C103="Labour-related"),IF(Inputs!$GT103=$F$1,Inputs!DL103,$F103*N(S103)),$F103*N(S103)*avg_hrs)</f>
        <v>0</v>
      </c>
      <c r="DM103" s="232">
        <f>IF(OR($C103="Non-Labour",$C103="Labour-related"),IF(Inputs!$GT103=$F$1,Inputs!DM103,$F103*N(T103)),$F103*N(T103)*avg_hrs)</f>
        <v>0</v>
      </c>
      <c r="DN103" s="232">
        <f>IF(OR($C103="Non-Labour",$C103="Labour-related"),IF(Inputs!$GT103=$F$1,Inputs!DN103,$F103*N(U103)),$F103*N(U103)*avg_hrs)</f>
        <v>0</v>
      </c>
      <c r="DO103" s="232">
        <f>IF(OR($C103="Non-Labour",$C103="Labour-related"),IF(Inputs!$GT103=$F$1,Inputs!DO103,$F103*N(V103)),$F103*N(V103)*avg_hrs)</f>
        <v>0</v>
      </c>
      <c r="DP103" s="232">
        <f>IF(OR($C103="Non-Labour",$C103="Labour-related"),IF(Inputs!$GT103=$F$1,Inputs!DP103,$F103*N(W103)),$F103*N(W103)*avg_hrs)</f>
        <v>0</v>
      </c>
      <c r="DQ103" s="232">
        <f>IF(OR($C103="Non-Labour",$C103="Labour-related"),IF(Inputs!$GT103=$F$1,Inputs!DQ103,$F103*N(X103)),$F103*N(X103)*avg_hrs)</f>
        <v>0</v>
      </c>
      <c r="DR103" s="232">
        <f>IF(OR($C103="Non-Labour",$C103="Labour-related"),IF(Inputs!$GT103=$F$1,Inputs!DR103,$F103*N(Y103)),$F103*N(Y103)*avg_hrs)</f>
        <v>0</v>
      </c>
      <c r="DS103" s="232">
        <f>IF(OR($C103="Non-Labour",$C103="Labour-related"),IF(Inputs!$GT103=$F$1,Inputs!DS103,$F103*N(Z103)),$F103*N(Z103)*avg_hrs)</f>
        <v>0</v>
      </c>
      <c r="DT103" s="232">
        <f>IF(OR($C103="Non-Labour",$C103="Labour-related"),IF(Inputs!$GT103=$F$1,Inputs!DT103,$F103*N(AA103)),$F103*N(AA103)*avg_hrs)</f>
        <v>0</v>
      </c>
      <c r="DU103" s="232">
        <f>IF(OR($C103="Non-Labour",$C103="Labour-related"),IF(Inputs!$GT103=$F$1,Inputs!DU103,$F103*N(AB103)),$F103*N(AB103)*avg_hrs)</f>
        <v>0</v>
      </c>
      <c r="DV103" s="232">
        <f>IF(OR($C103="Non-Labour",$C103="Labour-related"),IF(Inputs!$GT103=$F$1,Inputs!DV103,$F103*N(AC103)),$F103*N(AC103)*avg_hrs)</f>
        <v>0</v>
      </c>
      <c r="DW103" s="232">
        <f>IF(OR($C103="Non-Labour",$C103="Labour-related"),IF(Inputs!$GT103=$F$1,Inputs!DW103,$F103*N(AD103)),$F103*N(AD103)*avg_hrs)</f>
        <v>0</v>
      </c>
      <c r="DX103" s="232">
        <f>IF(OR($C103="Non-Labour",$C103="Labour-related"),IF(Inputs!$GT103=$F$1,Inputs!DX103,$F103*N(AE103)),$F103*N(AE103)*avg_hrs)</f>
        <v>0</v>
      </c>
      <c r="DY103" s="232">
        <f>IF(OR($C103="Non-Labour",$C103="Labour-related"),IF(Inputs!$GT103=$F$1,Inputs!DY103,$F103*N(AF103)),$F103*N(AF103)*avg_hrs)</f>
        <v>0</v>
      </c>
      <c r="DZ103" s="232">
        <f>IF(OR($C103="Non-Labour",$C103="Labour-related"),IF(Inputs!$GT103=$F$1,Inputs!DZ103,$F103*N(AG103)),$F103*N(AG103)*avg_hrs)</f>
        <v>0</v>
      </c>
      <c r="EA103" s="232">
        <f>IF(OR($C103="Non-Labour",$C103="Labour-related"),IF(Inputs!$GT103=$F$1,Inputs!EA103,$F103*N(AH103)),$F103*N(AH103)*avg_hrs)</f>
        <v>0</v>
      </c>
      <c r="EB103" s="232">
        <f>IF(OR($C103="Non-Labour",$C103="Labour-related"),IF(Inputs!$GT103=$F$1,Inputs!EB103,$F103*N(AI103)),$F103*N(AI103)*avg_hrs)</f>
        <v>0</v>
      </c>
      <c r="EC103" s="232">
        <f>IF(OR($C103="Non-Labour",$C103="Labour-related"),IF(Inputs!$GT103=$F$1,Inputs!EC103,$F103*N(AJ103)),$F103*N(AJ103)*avg_hrs)</f>
        <v>0</v>
      </c>
      <c r="ED103" s="232">
        <f>IF(OR($C103="Non-Labour",$C103="Labour-related"),IF(Inputs!$GT103=$F$1,Inputs!ED103,$F103*N(AK103)),$F103*N(AK103)*avg_hrs)</f>
        <v>0</v>
      </c>
      <c r="EE103" s="232">
        <f>IF(OR($C103="Non-Labour",$C103="Labour-related"),IF(Inputs!$GT103=$F$1,Inputs!EE103,$F103*N(AL103)),$F103*N(AL103)*avg_hrs)</f>
        <v>0</v>
      </c>
      <c r="EF103" s="232">
        <f>IF(OR($C103="Non-Labour",$C103="Labour-related"),IF(Inputs!$GT103=$F$1,Inputs!EF103,$F103*N(AM103)),$F103*N(AM103)*avg_hrs)</f>
        <v>0</v>
      </c>
      <c r="EG103" s="232">
        <f>IF(OR($C103="Non-Labour",$C103="Labour-related"),IF(Inputs!$GT103=$F$1,Inputs!EG103,$F103*N(AN103)),$F103*N(AN103)*avg_hrs)</f>
        <v>0</v>
      </c>
      <c r="EH103" s="232">
        <f>IF(OR($C103="Non-Labour",$C103="Labour-related"),IF(Inputs!$GT103=$F$1,Inputs!EH103,$F103*N(AO103)),$F103*N(AO103)*avg_hrs)</f>
        <v>0</v>
      </c>
      <c r="EI103" s="232">
        <f>IF(OR($C103="Non-Labour",$C103="Labour-related"),IF(Inputs!$GT103=$F$1,Inputs!EI103,$F103*N(AP103)),$F103*N(AP103)*avg_hrs)</f>
        <v>0</v>
      </c>
      <c r="EJ103" s="232">
        <f>IF(OR($C103="Non-Labour",$C103="Labour-related"),IF(Inputs!$GT103=$F$1,Inputs!EJ103,$F103*N(AQ103)),$F103*N(AQ103)*avg_hrs)</f>
        <v>0</v>
      </c>
      <c r="EK103" s="232">
        <f>IF(OR($C103="Non-Labour",$C103="Labour-related"),IF(Inputs!$GT103=$F$1,Inputs!EK103,$F103*N(AR103)),$F103*N(AR103)*avg_hrs)</f>
        <v>0</v>
      </c>
      <c r="EL103" s="232">
        <f>IF(OR($C103="Non-Labour",$C103="Labour-related"),IF(Inputs!$GT103=$F$1,Inputs!EL103,$F103*N(AS103)),$F103*N(AS103)*avg_hrs)</f>
        <v>0</v>
      </c>
      <c r="EM103" s="232">
        <f>IF(OR($C103="Non-Labour",$C103="Labour-related"),IF(Inputs!$GT103=$F$1,Inputs!EM103,$F103*N(AT103)),$F103*N(AT103)*avg_hrs)</f>
        <v>0</v>
      </c>
      <c r="EN103" s="232">
        <f>IF(OR($C103="Non-Labour",$C103="Labour-related"),IF(Inputs!$GT103=$F$1,Inputs!EN103,$F103*N(AU103)),$F103*N(AU103)*avg_hrs)</f>
        <v>0</v>
      </c>
      <c r="EO103" s="232">
        <f>IF(OR($C103="Non-Labour",$C103="Labour-related"),IF(Inputs!$GT103=$F$1,Inputs!EO103,$F103*N(AV103)),$F103*N(AV103)*avg_hrs)</f>
        <v>0</v>
      </c>
      <c r="EP103" s="232">
        <f>IF(OR($C103="Non-Labour",$C103="Labour-related"),IF(Inputs!$GT103=$F$1,Inputs!EP103,$F103*N(AW103)),$F103*N(AW103)*avg_hrs)</f>
        <v>0</v>
      </c>
      <c r="EQ103" s="232">
        <f>IF(OR($C103="Non-Labour",$C103="Labour-related"),IF(Inputs!$GT103=$F$1,Inputs!EQ103,$F103*N(AX103)),$F103*N(AX103)*avg_hrs)</f>
        <v>0</v>
      </c>
      <c r="ER103" s="232">
        <f>IF(OR($C103="Non-Labour",$C103="Labour-related"),IF(Inputs!$GT103=$F$1,Inputs!ER103,$F103*N(AY103)),$F103*N(AY103)*avg_hrs)</f>
        <v>0</v>
      </c>
      <c r="ES103" s="232">
        <f>IF(OR($C103="Non-Labour",$C103="Labour-related"),IF(Inputs!$GT103=$F$1,Inputs!ES103,$F103*N(AZ103)),$F103*N(AZ103)*avg_hrs)</f>
        <v>0</v>
      </c>
      <c r="ET103" s="232">
        <f>IF(OR($C103="Non-Labour",$C103="Labour-related"),IF(Inputs!$GT103=$F$1,Inputs!ET103,$F103*N(BA103)),$F103*N(BA103)*avg_hrs)</f>
        <v>0</v>
      </c>
      <c r="EU103" s="232">
        <f>IF(OR($C103="Non-Labour",$C103="Labour-related"),IF(Inputs!$GT103=$F$1,Inputs!EU103,$F103*N(BB103)),$F103*N(BB103)*avg_hrs)</f>
        <v>0</v>
      </c>
      <c r="EV103" s="232">
        <f>IF(OR($C103="Non-Labour",$C103="Labour-related"),IF(Inputs!$GT103=$F$1,Inputs!EV103,$F103*N(BC103)),$F103*N(BC103)*avg_hrs)</f>
        <v>0</v>
      </c>
      <c r="EW103" s="232">
        <f>IF(OR($C103="Non-Labour",$C103="Labour-related"),IF(Inputs!$GT103=$F$1,Inputs!EW103,$F103*N(BD103)),$F103*N(BD103)*avg_hrs)</f>
        <v>0</v>
      </c>
      <c r="EX103" s="232">
        <f>IF(OR($C103="Non-Labour",$C103="Labour-related"),IF(Inputs!$GT103=$F$1,Inputs!EX103,$F103*N(BE103)),$F103*N(BE103)*avg_hrs)</f>
        <v>0</v>
      </c>
      <c r="EY103" s="232">
        <f>IF(OR($C103="Non-Labour",$C103="Labour-related"),IF(Inputs!$GT103=$F$1,Inputs!EY103,$F103*N(BF103)),$F103*N(BF103)*avg_hrs)</f>
        <v>0</v>
      </c>
      <c r="EZ103" s="232">
        <f>IF(OR($C103="Non-Labour",$C103="Labour-related"),IF(Inputs!$GT103=$F$1,Inputs!EZ103,$F103*N(BG103)),$F103*N(BG103)*avg_hrs)</f>
        <v>0</v>
      </c>
      <c r="FA103" s="232">
        <f>IF(OR($C103="Non-Labour",$C103="Labour-related"),IF(Inputs!$GT103=$F$1,Inputs!FA103,$F103*N(BH103)),$F103*N(BH103)*avg_hrs)</f>
        <v>0</v>
      </c>
      <c r="FB103" s="232">
        <f>IF(OR($C103="Non-Labour",$C103="Labour-related"),IF(Inputs!$GT103=$F$1,Inputs!FB103,$F103*N(BI103)),$F103*N(BI103)*avg_hrs)</f>
        <v>0</v>
      </c>
      <c r="FC103" s="232">
        <f>IF(OR($C103="Non-Labour",$C103="Labour-related"),IF(Inputs!$GT103=$F$1,Inputs!FC103,$F103*N(BJ103)),$F103*N(BJ103)*avg_hrs)</f>
        <v>0</v>
      </c>
      <c r="FD103" s="232">
        <f>IF(OR($C103="Non-Labour",$C103="Labour-related"),IF(Inputs!$GT103=$F$1,Inputs!FD103,$F103*N(BK103)),$F103*N(BK103)*avg_hrs)</f>
        <v>0</v>
      </c>
      <c r="FE103" s="232">
        <f>IF(OR($C103="Non-Labour",$C103="Labour-related"),IF(Inputs!$GT103=$F$1,Inputs!FE103,$F103*N(BL103)),$F103*N(BL103)*avg_hrs)</f>
        <v>0</v>
      </c>
      <c r="FF103" s="232">
        <f>IF(OR($C103="Non-Labour",$C103="Labour-related"),IF(Inputs!$GT103=$F$1,Inputs!FF103,$F103*N(BM103)),$F103*N(BM103)*avg_hrs)</f>
        <v>0</v>
      </c>
      <c r="FG103" s="232">
        <f>IF(OR($C103="Non-Labour",$C103="Labour-related"),IF(Inputs!$GT103=$F$1,Inputs!FG103,$F103*N(BN103)),$F103*N(BN103)*avg_hrs)</f>
        <v>0</v>
      </c>
      <c r="FH103" s="232">
        <f>IF(OR($C103="Non-Labour",$C103="Labour-related"),IF(Inputs!$GT103=$F$1,Inputs!FH103,$F103*N(BO103)),$F103*N(BO103)*avg_hrs)</f>
        <v>0</v>
      </c>
      <c r="FI103" s="232">
        <f>IF(OR($C103="Non-Labour",$C103="Labour-related"),IF(Inputs!$GT103=$F$1,Inputs!FI103,$F103*N(BP103)),$F103*N(BP103)*avg_hrs)</f>
        <v>0</v>
      </c>
      <c r="FJ103" s="232">
        <f>IF(OR($C103="Non-Labour",$C103="Labour-related"),IF(Inputs!$GT103=$F$1,Inputs!FJ103,$F103*N(BQ103)),$F103*N(BQ103)*avg_hrs)</f>
        <v>0</v>
      </c>
      <c r="FK103" s="232">
        <f>IF(OR($C103="Non-Labour",$C103="Labour-related"),IF(Inputs!$GT103=$F$1,Inputs!FK103,$F103*N(BR103)),$F103*N(BR103)*avg_hrs)</f>
        <v>0</v>
      </c>
      <c r="FL103" s="232">
        <f>IF(OR($C103="Non-Labour",$C103="Labour-related"),IF(Inputs!$GT103=$F$1,Inputs!FL103,$F103*N(BS103)),$F103*N(BS103)*avg_hrs)</f>
        <v>0</v>
      </c>
      <c r="FM103" s="232">
        <f>IF(OR($C103="Non-Labour",$C103="Labour-related"),IF(Inputs!$GT103=$F$1,Inputs!FM103,$F103*N(BT103)),$F103*N(BT103)*avg_hrs)</f>
        <v>0</v>
      </c>
      <c r="FN103" s="232">
        <f>IF(OR($C103="Non-Labour",$C103="Labour-related"),IF(Inputs!$GT103=$F$1,Inputs!FN103,$F103*N(BU103)),$F103*N(BU103)*avg_hrs)</f>
        <v>0</v>
      </c>
      <c r="FO103" s="232">
        <f>IF(OR($C103="Non-Labour",$C103="Labour-related"),IF(Inputs!$GT103=$F$1,Inputs!FO103,$F103*N(BV103)),$F103*N(BV103)*avg_hrs)</f>
        <v>0</v>
      </c>
      <c r="FP103" s="232">
        <f>IF(OR($C103="Non-Labour",$C103="Labour-related"),IF(Inputs!$GT103=$F$1,Inputs!FP103,$F103*N(BW103)),$F103*N(BW103)*avg_hrs)</f>
        <v>0</v>
      </c>
      <c r="FQ103" s="232">
        <f>IF(OR($C103="Non-Labour",$C103="Labour-related"),IF(Inputs!$GT103=$F$1,Inputs!FQ103,$F103*N(BX103)),$F103*N(BX103)*avg_hrs)</f>
        <v>0</v>
      </c>
      <c r="FR103" s="232">
        <f>IF(OR($C103="Non-Labour",$C103="Labour-related"),IF(Inputs!$GT103=$F$1,Inputs!FR103,$F103*N(BY103)),$F103*N(BY103)*avg_hrs)</f>
        <v>0</v>
      </c>
      <c r="FS103" s="232">
        <f>IF(OR($C103="Non-Labour",$C103="Labour-related"),IF(Inputs!$GT103=$F$1,Inputs!FS103,$F103*N(BZ103)),$F103*N(BZ103)*avg_hrs)</f>
        <v>0</v>
      </c>
      <c r="FT103" s="232">
        <f>IF(OR($C103="Non-Labour",$C103="Labour-related"),IF(Inputs!$GT103=$F$1,Inputs!FT103,$F103*N(CA103)),$F103*N(CA103)*avg_hrs)</f>
        <v>0</v>
      </c>
      <c r="FU103" s="232">
        <f>IF(OR($C103="Non-Labour",$C103="Labour-related"),IF(Inputs!$GT103=$F$1,Inputs!FU103,$F103*N(CB103)),$F103*N(CB103)*avg_hrs)</f>
        <v>0</v>
      </c>
      <c r="FV103" s="232">
        <f>IF(OR($C103="Non-Labour",$C103="Labour-related"),IF(Inputs!$GT103=$F$1,Inputs!FV103,$F103*N(CC103)),$F103*N(CC103)*avg_hrs)</f>
        <v>0</v>
      </c>
      <c r="FW103" s="232">
        <f>IF(OR($C103="Non-Labour",$C103="Labour-related"),IF(Inputs!$GT103=$F$1,Inputs!FW103,$F103*N(CD103)),$F103*N(CD103)*avg_hrs)</f>
        <v>0</v>
      </c>
      <c r="FX103" s="232">
        <f>IF(OR($C103="Non-Labour",$C103="Labour-related"),IF(Inputs!$GT103=$F$1,Inputs!FX103,$F103*N(CE103)),$F103*N(CE103)*avg_hrs)</f>
        <v>0</v>
      </c>
      <c r="FY103" s="232">
        <f>IF(OR($C103="Non-Labour",$C103="Labour-related"),IF(Inputs!$GT103=$F$1,Inputs!FY103,$F103*N(CF103)),$F103*N(CF103)*avg_hrs)</f>
        <v>0</v>
      </c>
      <c r="FZ103" s="232">
        <f>IF(OR($C103="Non-Labour",$C103="Labour-related"),IF(Inputs!$GT103=$F$1,Inputs!FZ103,$F103*N(CG103)),$F103*N(CG103)*avg_hrs)</f>
        <v>0</v>
      </c>
      <c r="GA103" s="232">
        <f>IF(OR($C103="Non-Labour",$C103="Labour-related"),IF(Inputs!$GT103=$F$1,Inputs!GA103,$F103*N(CH103)),$F103*N(CH103)*avg_hrs)</f>
        <v>0</v>
      </c>
      <c r="GB103" s="232">
        <f>IF(OR($C103="Non-Labour",$C103="Labour-related"),IF(Inputs!$GT103=$F$1,Inputs!GB103,$F103*N(CI103)),$F103*N(CI103)*avg_hrs)</f>
        <v>0</v>
      </c>
      <c r="GC103" s="232">
        <f>IF(OR($C103="Non-Labour",$C103="Labour-related"),IF(Inputs!$GT103=$F$1,Inputs!GC103,$F103*N(CJ103)),$F103*N(CJ103)*avg_hrs)</f>
        <v>0</v>
      </c>
      <c r="GD103" s="232">
        <f>IF(OR($C103="Non-Labour",$C103="Labour-related"),IF(Inputs!$GT103=$F$1,Inputs!GD103,$F103*N(CK103)),$F103*N(CK103)*avg_hrs)</f>
        <v>0</v>
      </c>
      <c r="GE103" s="232">
        <f>IF(OR($C103="Non-Labour",$C103="Labour-related"),IF(Inputs!$GT103=$F$1,Inputs!GE103,$F103*N(CL103)),$F103*N(CL103)*avg_hrs)</f>
        <v>0</v>
      </c>
      <c r="GF103" s="232">
        <f>IF(OR($C103="Non-Labour",$C103="Labour-related"),IF(Inputs!$GT103=$F$1,Inputs!GF103,$F103*N(CM103)),$F103*N(CM103)*avg_hrs)</f>
        <v>0</v>
      </c>
      <c r="GG103" s="232">
        <f>IF(OR($C103="Non-Labour",$C103="Labour-related"),IF(Inputs!$GT103=$F$1,Inputs!GG103,$F103*N(CN103)),$F103*N(CN103)*avg_hrs)</f>
        <v>0</v>
      </c>
      <c r="GH103" s="232">
        <f>IF(OR($C103="Non-Labour",$C103="Labour-related"),IF(Inputs!$GT103=$F$1,Inputs!GH103,$F103*N(CO103)),$F103*N(CO103)*avg_hrs)</f>
        <v>0</v>
      </c>
      <c r="GI103" s="232">
        <f>IF(OR($C103="Non-Labour",$C103="Labour-related"),IF(Inputs!$GT103=$F$1,Inputs!GI103,$F103*N(CP103)),$F103*N(CP103)*avg_hrs)</f>
        <v>0</v>
      </c>
      <c r="GJ103" s="232">
        <f>IF(OR($C103="Non-Labour",$C103="Labour-related"),IF(Inputs!$GT103=$F$1,Inputs!GJ103,$F103*N(CQ103)),$F103*N(CQ103)*avg_hrs)</f>
        <v>0</v>
      </c>
      <c r="GK103" s="232">
        <f>IF(OR($C103="Non-Labour",$C103="Labour-related"),IF(Inputs!$GT103=$F$1,Inputs!GK103,$F103*N(CR103)),$F103*N(CR103)*avg_hrs)</f>
        <v>0</v>
      </c>
      <c r="GL103" s="232">
        <f>IF(OR($C103="Non-Labour",$C103="Labour-related"),IF(Inputs!$GT103=$F$1,Inputs!GL103,$F103*N(CS103)),$F103*N(CS103)*avg_hrs)</f>
        <v>0</v>
      </c>
      <c r="GM103" s="232">
        <f>IF(OR($C103="Non-Labour",$C103="Labour-related"),IF(Inputs!$GT103=$F$1,Inputs!GM103,$F103*N(CT103)),$F103*N(CT103)*avg_hrs)</f>
        <v>0</v>
      </c>
      <c r="GN103" s="232">
        <f>IF(OR($C103="Non-Labour",$C103="Labour-related"),IF(Inputs!$GT103=$F$1,Inputs!GN103,$F103*N(CU103)),$F103*N(CU103)*avg_hrs)</f>
        <v>0</v>
      </c>
      <c r="GO103" s="232">
        <f>IF(OR($C103="Non-Labour",$C103="Labour-related"),IF(Inputs!$GT103=$F$1,Inputs!GO103,$F103*N(CV103)),$F103*N(CV103)*avg_hrs)</f>
        <v>0</v>
      </c>
      <c r="GP103" s="232">
        <f>IF(OR($C103="Non-Labour",$C103="Labour-related"),IF(Inputs!$GT103=$F$1,Inputs!GP103,$F103*N(CW103)),$F103*N(CW103)*avg_hrs)</f>
        <v>0</v>
      </c>
      <c r="GQ103" s="232">
        <f>IF(OR($C103="Non-Labour",$C103="Labour-related"),IF(Inputs!$GT103=$F$1,Inputs!GQ103,$F103*N(CX103)),$F103*N(CX103)*avg_hrs)</f>
        <v>0</v>
      </c>
      <c r="GR103" s="232">
        <f>IF(OR($C103="Non-Labour",$C103="Labour-related"),IF(Inputs!$GT103=$F$1,Inputs!GR103,$F103*N(CY103)),$F103*N(CY103)*avg_hrs)</f>
        <v>0</v>
      </c>
      <c r="GT103" s="120" t="s">
        <v>207</v>
      </c>
      <c r="GU103" s="272"/>
      <c r="GV103" s="272"/>
      <c r="GW103" s="272"/>
      <c r="GX103" s="232">
        <f t="shared" si="16"/>
        <v>0</v>
      </c>
      <c r="GY103" s="232">
        <f t="shared" si="16"/>
        <v>0</v>
      </c>
      <c r="GZ103" s="232">
        <f t="shared" si="16"/>
        <v>0</v>
      </c>
      <c r="HA103" s="232">
        <f t="shared" si="17"/>
        <v>0</v>
      </c>
      <c r="HB103" s="232">
        <f t="shared" si="18"/>
        <v>0</v>
      </c>
      <c r="HC103" s="232">
        <f t="shared" si="18"/>
        <v>0</v>
      </c>
      <c r="HD103" s="232">
        <f t="shared" si="18"/>
        <v>0</v>
      </c>
      <c r="HE103" s="232">
        <f t="shared" si="18"/>
        <v>0</v>
      </c>
      <c r="HF103" s="232">
        <f t="shared" si="14"/>
        <v>0</v>
      </c>
    </row>
    <row r="104" spans="1:214" x14ac:dyDescent="0.2">
      <c r="A104" s="120">
        <f>Inputs!A104</f>
        <v>0</v>
      </c>
      <c r="B104" s="120">
        <f>Inputs!B104</f>
        <v>0</v>
      </c>
      <c r="C104" s="120">
        <f>Inputs!C104</f>
        <v>0</v>
      </c>
      <c r="D104" s="120">
        <f>Inputs!D104</f>
        <v>0</v>
      </c>
      <c r="E104" s="120">
        <f>Inputs!E104</f>
        <v>0</v>
      </c>
      <c r="F104" s="259">
        <f>IF(Inputs!$GT104=$F$1,Inputs!F104,
CHOOSE(MATCH(Inputs!$GT104,'Key assumptions'!$E$117:$E$119,0),'Key assumptions'!$H$117,'Key assumptions'!$H$118,'Key assumptions'!$H$119)*Inputs!F104)</f>
        <v>0</v>
      </c>
      <c r="G104" s="259">
        <f>IF(Inputs!$GT104=$F$1,Inputs!G104,
CHOOSE(MATCH(Inputs!$GT104,'Key assumptions'!$E$117:$E$119,0),'Key assumptions'!$H$117,'Key assumptions'!$H$118,'Key assumptions'!$H$119)*Inputs!G104)</f>
        <v>0</v>
      </c>
      <c r="H104" s="231">
        <f>Inputs!H104</f>
        <v>0</v>
      </c>
      <c r="I104" s="231">
        <f>Inputs!I104</f>
        <v>0</v>
      </c>
      <c r="J104" s="231">
        <f>Inputs!J104</f>
        <v>0</v>
      </c>
      <c r="K104" s="231">
        <f>Inputs!K104</f>
        <v>0</v>
      </c>
      <c r="L104" s="231">
        <f>Inputs!L104</f>
        <v>0</v>
      </c>
      <c r="M104" s="231">
        <f>Inputs!M104</f>
        <v>0</v>
      </c>
      <c r="N104" s="231">
        <f>Inputs!N104</f>
        <v>0</v>
      </c>
      <c r="O104" s="231">
        <f>Inputs!O104</f>
        <v>0</v>
      </c>
      <c r="P104" s="231">
        <f>Inputs!P104</f>
        <v>0</v>
      </c>
      <c r="Q104" s="231">
        <f>Inputs!Q104</f>
        <v>0</v>
      </c>
      <c r="R104" s="231">
        <f>Inputs!R104</f>
        <v>0</v>
      </c>
      <c r="S104" s="231">
        <f>Inputs!S104</f>
        <v>0</v>
      </c>
      <c r="T104" s="231">
        <f>Inputs!T104</f>
        <v>0</v>
      </c>
      <c r="U104" s="231">
        <f>Inputs!U104</f>
        <v>0</v>
      </c>
      <c r="V104" s="231">
        <f>Inputs!V104</f>
        <v>0</v>
      </c>
      <c r="W104" s="231">
        <f>Inputs!W104</f>
        <v>0</v>
      </c>
      <c r="X104" s="231">
        <f>Inputs!X104</f>
        <v>0</v>
      </c>
      <c r="Y104" s="231">
        <f>Inputs!Y104</f>
        <v>0</v>
      </c>
      <c r="Z104" s="231">
        <f>Inputs!Z104</f>
        <v>0</v>
      </c>
      <c r="AA104" s="231">
        <f>Inputs!AA104</f>
        <v>0</v>
      </c>
      <c r="AB104" s="231">
        <f>Inputs!AB104</f>
        <v>0</v>
      </c>
      <c r="AC104" s="231">
        <f>Inputs!AC104</f>
        <v>0</v>
      </c>
      <c r="AD104" s="231">
        <f>Inputs!AD104</f>
        <v>0</v>
      </c>
      <c r="AE104" s="231">
        <f>Inputs!AE104</f>
        <v>0</v>
      </c>
      <c r="AF104" s="231">
        <f>Inputs!AF104</f>
        <v>0</v>
      </c>
      <c r="AG104" s="231">
        <f>Inputs!AG104</f>
        <v>0</v>
      </c>
      <c r="AH104" s="231">
        <f>Inputs!AH104</f>
        <v>0</v>
      </c>
      <c r="AI104" s="231">
        <f>Inputs!AI104</f>
        <v>0</v>
      </c>
      <c r="AJ104" s="231">
        <f>Inputs!AJ104</f>
        <v>0</v>
      </c>
      <c r="AK104" s="231">
        <f>Inputs!AK104</f>
        <v>0</v>
      </c>
      <c r="AL104" s="231">
        <f>Inputs!AL104</f>
        <v>0</v>
      </c>
      <c r="AM104" s="231">
        <f>Inputs!AM104</f>
        <v>0</v>
      </c>
      <c r="AN104" s="231">
        <f>Inputs!AN104</f>
        <v>0</v>
      </c>
      <c r="AO104" s="231">
        <f>Inputs!AO104</f>
        <v>0</v>
      </c>
      <c r="AP104" s="231">
        <f>Inputs!AP104</f>
        <v>0</v>
      </c>
      <c r="AQ104" s="231">
        <f>Inputs!AQ104</f>
        <v>0</v>
      </c>
      <c r="AR104" s="231">
        <f>Inputs!AR104</f>
        <v>0</v>
      </c>
      <c r="AS104" s="231">
        <f>Inputs!AS104</f>
        <v>0</v>
      </c>
      <c r="AT104" s="231">
        <f>Inputs!AT104</f>
        <v>0</v>
      </c>
      <c r="AU104" s="231">
        <f>Inputs!AU104</f>
        <v>0</v>
      </c>
      <c r="AV104" s="231">
        <f>Inputs!AV104</f>
        <v>0</v>
      </c>
      <c r="AW104" s="231">
        <f>Inputs!AW104</f>
        <v>0</v>
      </c>
      <c r="AX104" s="231">
        <f>Inputs!AX104</f>
        <v>0</v>
      </c>
      <c r="AY104" s="231">
        <f>Inputs!AY104</f>
        <v>0</v>
      </c>
      <c r="AZ104" s="231">
        <f>Inputs!AZ104</f>
        <v>0</v>
      </c>
      <c r="BA104" s="231">
        <f>Inputs!BA104</f>
        <v>0</v>
      </c>
      <c r="BB104" s="231">
        <f>Inputs!BB104</f>
        <v>0</v>
      </c>
      <c r="BC104" s="231">
        <f>Inputs!BC104</f>
        <v>0</v>
      </c>
      <c r="BD104" s="231">
        <f>Inputs!BD104</f>
        <v>0</v>
      </c>
      <c r="BE104" s="231">
        <f>Inputs!BE104</f>
        <v>0</v>
      </c>
      <c r="BF104" s="231">
        <f>Inputs!BF104</f>
        <v>0</v>
      </c>
      <c r="BG104" s="231">
        <f>Inputs!BG104</f>
        <v>0</v>
      </c>
      <c r="BH104" s="231">
        <f>Inputs!BH104</f>
        <v>0</v>
      </c>
      <c r="BI104" s="231">
        <f>Inputs!BI104</f>
        <v>0</v>
      </c>
      <c r="BJ104" s="231">
        <f>Inputs!BJ104</f>
        <v>0</v>
      </c>
      <c r="BK104" s="231">
        <f>Inputs!BK104</f>
        <v>0</v>
      </c>
      <c r="BL104" s="231">
        <f>Inputs!BL104</f>
        <v>0</v>
      </c>
      <c r="BM104" s="231">
        <f>Inputs!BM104</f>
        <v>0</v>
      </c>
      <c r="BN104" s="231">
        <f>Inputs!BN104</f>
        <v>0</v>
      </c>
      <c r="BO104" s="231">
        <f>Inputs!BO104</f>
        <v>0</v>
      </c>
      <c r="BP104" s="231">
        <f>Inputs!BP104</f>
        <v>0</v>
      </c>
      <c r="BQ104" s="231">
        <f>Inputs!BQ104</f>
        <v>0</v>
      </c>
      <c r="BR104" s="231">
        <f>Inputs!BR104</f>
        <v>0</v>
      </c>
      <c r="BS104" s="231">
        <f>Inputs!BS104</f>
        <v>0</v>
      </c>
      <c r="BT104" s="231">
        <f>Inputs!BT104</f>
        <v>0</v>
      </c>
      <c r="BU104" s="231">
        <f>Inputs!BU104</f>
        <v>0</v>
      </c>
      <c r="BV104" s="231">
        <f>Inputs!BV104</f>
        <v>0</v>
      </c>
      <c r="BW104" s="231">
        <f>Inputs!BW104</f>
        <v>0</v>
      </c>
      <c r="BX104" s="231">
        <f>Inputs!BX104</f>
        <v>0</v>
      </c>
      <c r="BY104" s="231">
        <f>Inputs!BY104</f>
        <v>0</v>
      </c>
      <c r="BZ104" s="231">
        <f>Inputs!BZ104</f>
        <v>0</v>
      </c>
      <c r="CA104" s="231">
        <f>Inputs!CA104</f>
        <v>0</v>
      </c>
      <c r="CB104" s="231">
        <f>Inputs!CB104</f>
        <v>0</v>
      </c>
      <c r="CC104" s="231">
        <f>Inputs!CC104</f>
        <v>0</v>
      </c>
      <c r="CD104" s="231">
        <f>Inputs!CD104</f>
        <v>0</v>
      </c>
      <c r="CE104" s="231">
        <f>Inputs!CE104</f>
        <v>0</v>
      </c>
      <c r="CF104" s="231">
        <f>Inputs!CF104</f>
        <v>0</v>
      </c>
      <c r="CG104" s="231">
        <f>Inputs!CG104</f>
        <v>0</v>
      </c>
      <c r="CH104" s="231">
        <f>Inputs!CH104</f>
        <v>0</v>
      </c>
      <c r="CI104" s="231">
        <f>Inputs!CI104</f>
        <v>0</v>
      </c>
      <c r="CJ104" s="231">
        <f>Inputs!CJ104</f>
        <v>0</v>
      </c>
      <c r="CK104" s="231">
        <f>Inputs!CK104</f>
        <v>0</v>
      </c>
      <c r="CL104" s="231">
        <f>Inputs!CL104</f>
        <v>0</v>
      </c>
      <c r="CM104" s="231">
        <f>Inputs!CM104</f>
        <v>0</v>
      </c>
      <c r="CN104" s="231">
        <f>Inputs!CN104</f>
        <v>0</v>
      </c>
      <c r="CO104" s="231">
        <f>Inputs!CO104</f>
        <v>0</v>
      </c>
      <c r="CP104" s="231">
        <f>Inputs!CP104</f>
        <v>0</v>
      </c>
      <c r="CQ104" s="231">
        <f>Inputs!CQ104</f>
        <v>0</v>
      </c>
      <c r="CR104" s="231">
        <f>Inputs!CR104</f>
        <v>0</v>
      </c>
      <c r="CS104" s="231">
        <f>Inputs!CS104</f>
        <v>0</v>
      </c>
      <c r="CT104" s="231">
        <f>Inputs!CT104</f>
        <v>0</v>
      </c>
      <c r="CU104" s="231">
        <f>Inputs!CU104</f>
        <v>0</v>
      </c>
      <c r="CV104" s="231">
        <f>Inputs!CV104</f>
        <v>0</v>
      </c>
      <c r="CW104" s="231">
        <f>Inputs!CW104</f>
        <v>0</v>
      </c>
      <c r="CX104" s="231">
        <f>Inputs!CX104</f>
        <v>0</v>
      </c>
      <c r="CY104" s="231">
        <f>Inputs!CY104</f>
        <v>0</v>
      </c>
      <c r="DA104" s="232">
        <f>IF(OR($C104="Non-Labour",$C104="Labour-related"),IF(Inputs!$GT104=$F$1,Inputs!DA104,$F104*N(H104)),$F104*N(H104)*avg_hrs)</f>
        <v>0</v>
      </c>
      <c r="DB104" s="232">
        <f>IF(OR($C104="Non-Labour",$C104="Labour-related"),IF(Inputs!$GT104=$F$1,Inputs!DB104,$F104*N(I104)),$F104*N(I104)*avg_hrs)</f>
        <v>0</v>
      </c>
      <c r="DC104" s="232">
        <f>IF(OR($C104="Non-Labour",$C104="Labour-related"),IF(Inputs!$GT104=$F$1,Inputs!DC104,$F104*N(J104)),$F104*N(J104)*avg_hrs)</f>
        <v>0</v>
      </c>
      <c r="DD104" s="232">
        <f>IF(OR($C104="Non-Labour",$C104="Labour-related"),IF(Inputs!$GT104=$F$1,Inputs!DD104,$F104*N(K104)),$F104*N(K104)*avg_hrs)</f>
        <v>0</v>
      </c>
      <c r="DE104" s="232">
        <f>IF(OR($C104="Non-Labour",$C104="Labour-related"),IF(Inputs!$GT104=$F$1,Inputs!DE104,$F104*N(L104)),$F104*N(L104)*avg_hrs)</f>
        <v>0</v>
      </c>
      <c r="DF104" s="232">
        <f>IF(OR($C104="Non-Labour",$C104="Labour-related"),IF(Inputs!$GT104=$F$1,Inputs!DF104,$F104*N(M104)),$F104*N(M104)*avg_hrs)</f>
        <v>0</v>
      </c>
      <c r="DG104" s="232">
        <f>IF(OR($C104="Non-Labour",$C104="Labour-related"),IF(Inputs!$GT104=$F$1,Inputs!DG104,$F104*N(N104)),$F104*N(N104)*avg_hrs)</f>
        <v>0</v>
      </c>
      <c r="DH104" s="232">
        <f>IF(OR($C104="Non-Labour",$C104="Labour-related"),IF(Inputs!$GT104=$F$1,Inputs!DH104,$F104*N(O104)),$F104*N(O104)*avg_hrs)</f>
        <v>0</v>
      </c>
      <c r="DI104" s="232">
        <f>IF(OR($C104="Non-Labour",$C104="Labour-related"),IF(Inputs!$GT104=$F$1,Inputs!DI104,$F104*N(P104)),$F104*N(P104)*avg_hrs)</f>
        <v>0</v>
      </c>
      <c r="DJ104" s="232">
        <f>IF(OR($C104="Non-Labour",$C104="Labour-related"),IF(Inputs!$GT104=$F$1,Inputs!DJ104,$F104*N(Q104)),$F104*N(Q104)*avg_hrs)</f>
        <v>0</v>
      </c>
      <c r="DK104" s="232">
        <f>IF(OR($C104="Non-Labour",$C104="Labour-related"),IF(Inputs!$GT104=$F$1,Inputs!DK104,$F104*N(R104)),$F104*N(R104)*avg_hrs)</f>
        <v>0</v>
      </c>
      <c r="DL104" s="232">
        <f>IF(OR($C104="Non-Labour",$C104="Labour-related"),IF(Inputs!$GT104=$F$1,Inputs!DL104,$F104*N(S104)),$F104*N(S104)*avg_hrs)</f>
        <v>0</v>
      </c>
      <c r="DM104" s="232">
        <f>IF(OR($C104="Non-Labour",$C104="Labour-related"),IF(Inputs!$GT104=$F$1,Inputs!DM104,$F104*N(T104)),$F104*N(T104)*avg_hrs)</f>
        <v>0</v>
      </c>
      <c r="DN104" s="232">
        <f>IF(OR($C104="Non-Labour",$C104="Labour-related"),IF(Inputs!$GT104=$F$1,Inputs!DN104,$F104*N(U104)),$F104*N(U104)*avg_hrs)</f>
        <v>0</v>
      </c>
      <c r="DO104" s="232">
        <f>IF(OR($C104="Non-Labour",$C104="Labour-related"),IF(Inputs!$GT104=$F$1,Inputs!DO104,$F104*N(V104)),$F104*N(V104)*avg_hrs)</f>
        <v>0</v>
      </c>
      <c r="DP104" s="232">
        <f>IF(OR($C104="Non-Labour",$C104="Labour-related"),IF(Inputs!$GT104=$F$1,Inputs!DP104,$F104*N(W104)),$F104*N(W104)*avg_hrs)</f>
        <v>0</v>
      </c>
      <c r="DQ104" s="232">
        <f>IF(OR($C104="Non-Labour",$C104="Labour-related"),IF(Inputs!$GT104=$F$1,Inputs!DQ104,$F104*N(X104)),$F104*N(X104)*avg_hrs)</f>
        <v>0</v>
      </c>
      <c r="DR104" s="232">
        <f>IF(OR($C104="Non-Labour",$C104="Labour-related"),IF(Inputs!$GT104=$F$1,Inputs!DR104,$F104*N(Y104)),$F104*N(Y104)*avg_hrs)</f>
        <v>0</v>
      </c>
      <c r="DS104" s="232">
        <f>IF(OR($C104="Non-Labour",$C104="Labour-related"),IF(Inputs!$GT104=$F$1,Inputs!DS104,$F104*N(Z104)),$F104*N(Z104)*avg_hrs)</f>
        <v>0</v>
      </c>
      <c r="DT104" s="232">
        <f>IF(OR($C104="Non-Labour",$C104="Labour-related"),IF(Inputs!$GT104=$F$1,Inputs!DT104,$F104*N(AA104)),$F104*N(AA104)*avg_hrs)</f>
        <v>0</v>
      </c>
      <c r="DU104" s="232">
        <f>IF(OR($C104="Non-Labour",$C104="Labour-related"),IF(Inputs!$GT104=$F$1,Inputs!DU104,$F104*N(AB104)),$F104*N(AB104)*avg_hrs)</f>
        <v>0</v>
      </c>
      <c r="DV104" s="232">
        <f>IF(OR($C104="Non-Labour",$C104="Labour-related"),IF(Inputs!$GT104=$F$1,Inputs!DV104,$F104*N(AC104)),$F104*N(AC104)*avg_hrs)</f>
        <v>0</v>
      </c>
      <c r="DW104" s="232">
        <f>IF(OR($C104="Non-Labour",$C104="Labour-related"),IF(Inputs!$GT104=$F$1,Inputs!DW104,$F104*N(AD104)),$F104*N(AD104)*avg_hrs)</f>
        <v>0</v>
      </c>
      <c r="DX104" s="232">
        <f>IF(OR($C104="Non-Labour",$C104="Labour-related"),IF(Inputs!$GT104=$F$1,Inputs!DX104,$F104*N(AE104)),$F104*N(AE104)*avg_hrs)</f>
        <v>0</v>
      </c>
      <c r="DY104" s="232">
        <f>IF(OR($C104="Non-Labour",$C104="Labour-related"),IF(Inputs!$GT104=$F$1,Inputs!DY104,$F104*N(AF104)),$F104*N(AF104)*avg_hrs)</f>
        <v>0</v>
      </c>
      <c r="DZ104" s="232">
        <f>IF(OR($C104="Non-Labour",$C104="Labour-related"),IF(Inputs!$GT104=$F$1,Inputs!DZ104,$F104*N(AG104)),$F104*N(AG104)*avg_hrs)</f>
        <v>0</v>
      </c>
      <c r="EA104" s="232">
        <f>IF(OR($C104="Non-Labour",$C104="Labour-related"),IF(Inputs!$GT104=$F$1,Inputs!EA104,$F104*N(AH104)),$F104*N(AH104)*avg_hrs)</f>
        <v>0</v>
      </c>
      <c r="EB104" s="232">
        <f>IF(OR($C104="Non-Labour",$C104="Labour-related"),IF(Inputs!$GT104=$F$1,Inputs!EB104,$F104*N(AI104)),$F104*N(AI104)*avg_hrs)</f>
        <v>0</v>
      </c>
      <c r="EC104" s="232">
        <f>IF(OR($C104="Non-Labour",$C104="Labour-related"),IF(Inputs!$GT104=$F$1,Inputs!EC104,$F104*N(AJ104)),$F104*N(AJ104)*avg_hrs)</f>
        <v>0</v>
      </c>
      <c r="ED104" s="232">
        <f>IF(OR($C104="Non-Labour",$C104="Labour-related"),IF(Inputs!$GT104=$F$1,Inputs!ED104,$F104*N(AK104)),$F104*N(AK104)*avg_hrs)</f>
        <v>0</v>
      </c>
      <c r="EE104" s="232">
        <f>IF(OR($C104="Non-Labour",$C104="Labour-related"),IF(Inputs!$GT104=$F$1,Inputs!EE104,$F104*N(AL104)),$F104*N(AL104)*avg_hrs)</f>
        <v>0</v>
      </c>
      <c r="EF104" s="232">
        <f>IF(OR($C104="Non-Labour",$C104="Labour-related"),IF(Inputs!$GT104=$F$1,Inputs!EF104,$F104*N(AM104)),$F104*N(AM104)*avg_hrs)</f>
        <v>0</v>
      </c>
      <c r="EG104" s="232">
        <f>IF(OR($C104="Non-Labour",$C104="Labour-related"),IF(Inputs!$GT104=$F$1,Inputs!EG104,$F104*N(AN104)),$F104*N(AN104)*avg_hrs)</f>
        <v>0</v>
      </c>
      <c r="EH104" s="232">
        <f>IF(OR($C104="Non-Labour",$C104="Labour-related"),IF(Inputs!$GT104=$F$1,Inputs!EH104,$F104*N(AO104)),$F104*N(AO104)*avg_hrs)</f>
        <v>0</v>
      </c>
      <c r="EI104" s="232">
        <f>IF(OR($C104="Non-Labour",$C104="Labour-related"),IF(Inputs!$GT104=$F$1,Inputs!EI104,$F104*N(AP104)),$F104*N(AP104)*avg_hrs)</f>
        <v>0</v>
      </c>
      <c r="EJ104" s="232">
        <f>IF(OR($C104="Non-Labour",$C104="Labour-related"),IF(Inputs!$GT104=$F$1,Inputs!EJ104,$F104*N(AQ104)),$F104*N(AQ104)*avg_hrs)</f>
        <v>0</v>
      </c>
      <c r="EK104" s="232">
        <f>IF(OR($C104="Non-Labour",$C104="Labour-related"),IF(Inputs!$GT104=$F$1,Inputs!EK104,$F104*N(AR104)),$F104*N(AR104)*avg_hrs)</f>
        <v>0</v>
      </c>
      <c r="EL104" s="232">
        <f>IF(OR($C104="Non-Labour",$C104="Labour-related"),IF(Inputs!$GT104=$F$1,Inputs!EL104,$F104*N(AS104)),$F104*N(AS104)*avg_hrs)</f>
        <v>0</v>
      </c>
      <c r="EM104" s="232">
        <f>IF(OR($C104="Non-Labour",$C104="Labour-related"),IF(Inputs!$GT104=$F$1,Inputs!EM104,$F104*N(AT104)),$F104*N(AT104)*avg_hrs)</f>
        <v>0</v>
      </c>
      <c r="EN104" s="232">
        <f>IF(OR($C104="Non-Labour",$C104="Labour-related"),IF(Inputs!$GT104=$F$1,Inputs!EN104,$F104*N(AU104)),$F104*N(AU104)*avg_hrs)</f>
        <v>0</v>
      </c>
      <c r="EO104" s="232">
        <f>IF(OR($C104="Non-Labour",$C104="Labour-related"),IF(Inputs!$GT104=$F$1,Inputs!EO104,$F104*N(AV104)),$F104*N(AV104)*avg_hrs)</f>
        <v>0</v>
      </c>
      <c r="EP104" s="232">
        <f>IF(OR($C104="Non-Labour",$C104="Labour-related"),IF(Inputs!$GT104=$F$1,Inputs!EP104,$F104*N(AW104)),$F104*N(AW104)*avg_hrs)</f>
        <v>0</v>
      </c>
      <c r="EQ104" s="232">
        <f>IF(OR($C104="Non-Labour",$C104="Labour-related"),IF(Inputs!$GT104=$F$1,Inputs!EQ104,$F104*N(AX104)),$F104*N(AX104)*avg_hrs)</f>
        <v>0</v>
      </c>
      <c r="ER104" s="232">
        <f>IF(OR($C104="Non-Labour",$C104="Labour-related"),IF(Inputs!$GT104=$F$1,Inputs!ER104,$F104*N(AY104)),$F104*N(AY104)*avg_hrs)</f>
        <v>0</v>
      </c>
      <c r="ES104" s="232">
        <f>IF(OR($C104="Non-Labour",$C104="Labour-related"),IF(Inputs!$GT104=$F$1,Inputs!ES104,$F104*N(AZ104)),$F104*N(AZ104)*avg_hrs)</f>
        <v>0</v>
      </c>
      <c r="ET104" s="232">
        <f>IF(OR($C104="Non-Labour",$C104="Labour-related"),IF(Inputs!$GT104=$F$1,Inputs!ET104,$F104*N(BA104)),$F104*N(BA104)*avg_hrs)</f>
        <v>0</v>
      </c>
      <c r="EU104" s="232">
        <f>IF(OR($C104="Non-Labour",$C104="Labour-related"),IF(Inputs!$GT104=$F$1,Inputs!EU104,$F104*N(BB104)),$F104*N(BB104)*avg_hrs)</f>
        <v>0</v>
      </c>
      <c r="EV104" s="232">
        <f>IF(OR($C104="Non-Labour",$C104="Labour-related"),IF(Inputs!$GT104=$F$1,Inputs!EV104,$F104*N(BC104)),$F104*N(BC104)*avg_hrs)</f>
        <v>0</v>
      </c>
      <c r="EW104" s="232">
        <f>IF(OR($C104="Non-Labour",$C104="Labour-related"),IF(Inputs!$GT104=$F$1,Inputs!EW104,$F104*N(BD104)),$F104*N(BD104)*avg_hrs)</f>
        <v>0</v>
      </c>
      <c r="EX104" s="232">
        <f>IF(OR($C104="Non-Labour",$C104="Labour-related"),IF(Inputs!$GT104=$F$1,Inputs!EX104,$F104*N(BE104)),$F104*N(BE104)*avg_hrs)</f>
        <v>0</v>
      </c>
      <c r="EY104" s="232">
        <f>IF(OR($C104="Non-Labour",$C104="Labour-related"),IF(Inputs!$GT104=$F$1,Inputs!EY104,$F104*N(BF104)),$F104*N(BF104)*avg_hrs)</f>
        <v>0</v>
      </c>
      <c r="EZ104" s="232">
        <f>IF(OR($C104="Non-Labour",$C104="Labour-related"),IF(Inputs!$GT104=$F$1,Inputs!EZ104,$F104*N(BG104)),$F104*N(BG104)*avg_hrs)</f>
        <v>0</v>
      </c>
      <c r="FA104" s="232">
        <f>IF(OR($C104="Non-Labour",$C104="Labour-related"),IF(Inputs!$GT104=$F$1,Inputs!FA104,$F104*N(BH104)),$F104*N(BH104)*avg_hrs)</f>
        <v>0</v>
      </c>
      <c r="FB104" s="232">
        <f>IF(OR($C104="Non-Labour",$C104="Labour-related"),IF(Inputs!$GT104=$F$1,Inputs!FB104,$F104*N(BI104)),$F104*N(BI104)*avg_hrs)</f>
        <v>0</v>
      </c>
      <c r="FC104" s="232">
        <f>IF(OR($C104="Non-Labour",$C104="Labour-related"),IF(Inputs!$GT104=$F$1,Inputs!FC104,$F104*N(BJ104)),$F104*N(BJ104)*avg_hrs)</f>
        <v>0</v>
      </c>
      <c r="FD104" s="232">
        <f>IF(OR($C104="Non-Labour",$C104="Labour-related"),IF(Inputs!$GT104=$F$1,Inputs!FD104,$F104*N(BK104)),$F104*N(BK104)*avg_hrs)</f>
        <v>0</v>
      </c>
      <c r="FE104" s="232">
        <f>IF(OR($C104="Non-Labour",$C104="Labour-related"),IF(Inputs!$GT104=$F$1,Inputs!FE104,$F104*N(BL104)),$F104*N(BL104)*avg_hrs)</f>
        <v>0</v>
      </c>
      <c r="FF104" s="232">
        <f>IF(OR($C104="Non-Labour",$C104="Labour-related"),IF(Inputs!$GT104=$F$1,Inputs!FF104,$F104*N(BM104)),$F104*N(BM104)*avg_hrs)</f>
        <v>0</v>
      </c>
      <c r="FG104" s="232">
        <f>IF(OR($C104="Non-Labour",$C104="Labour-related"),IF(Inputs!$GT104=$F$1,Inputs!FG104,$F104*N(BN104)),$F104*N(BN104)*avg_hrs)</f>
        <v>0</v>
      </c>
      <c r="FH104" s="232">
        <f>IF(OR($C104="Non-Labour",$C104="Labour-related"),IF(Inputs!$GT104=$F$1,Inputs!FH104,$F104*N(BO104)),$F104*N(BO104)*avg_hrs)</f>
        <v>0</v>
      </c>
      <c r="FI104" s="232">
        <f>IF(OR($C104="Non-Labour",$C104="Labour-related"),IF(Inputs!$GT104=$F$1,Inputs!FI104,$F104*N(BP104)),$F104*N(BP104)*avg_hrs)</f>
        <v>0</v>
      </c>
      <c r="FJ104" s="232">
        <f>IF(OR($C104="Non-Labour",$C104="Labour-related"),IF(Inputs!$GT104=$F$1,Inputs!FJ104,$F104*N(BQ104)),$F104*N(BQ104)*avg_hrs)</f>
        <v>0</v>
      </c>
      <c r="FK104" s="232">
        <f>IF(OR($C104="Non-Labour",$C104="Labour-related"),IF(Inputs!$GT104=$F$1,Inputs!FK104,$F104*N(BR104)),$F104*N(BR104)*avg_hrs)</f>
        <v>0</v>
      </c>
      <c r="FL104" s="232">
        <f>IF(OR($C104="Non-Labour",$C104="Labour-related"),IF(Inputs!$GT104=$F$1,Inputs!FL104,$F104*N(BS104)),$F104*N(BS104)*avg_hrs)</f>
        <v>0</v>
      </c>
      <c r="FM104" s="232">
        <f>IF(OR($C104="Non-Labour",$C104="Labour-related"),IF(Inputs!$GT104=$F$1,Inputs!FM104,$F104*N(BT104)),$F104*N(BT104)*avg_hrs)</f>
        <v>0</v>
      </c>
      <c r="FN104" s="232">
        <f>IF(OR($C104="Non-Labour",$C104="Labour-related"),IF(Inputs!$GT104=$F$1,Inputs!FN104,$F104*N(BU104)),$F104*N(BU104)*avg_hrs)</f>
        <v>0</v>
      </c>
      <c r="FO104" s="232">
        <f>IF(OR($C104="Non-Labour",$C104="Labour-related"),IF(Inputs!$GT104=$F$1,Inputs!FO104,$F104*N(BV104)),$F104*N(BV104)*avg_hrs)</f>
        <v>0</v>
      </c>
      <c r="FP104" s="232">
        <f>IF(OR($C104="Non-Labour",$C104="Labour-related"),IF(Inputs!$GT104=$F$1,Inputs!FP104,$F104*N(BW104)),$F104*N(BW104)*avg_hrs)</f>
        <v>0</v>
      </c>
      <c r="FQ104" s="232">
        <f>IF(OR($C104="Non-Labour",$C104="Labour-related"),IF(Inputs!$GT104=$F$1,Inputs!FQ104,$F104*N(BX104)),$F104*N(BX104)*avg_hrs)</f>
        <v>0</v>
      </c>
      <c r="FR104" s="232">
        <f>IF(OR($C104="Non-Labour",$C104="Labour-related"),IF(Inputs!$GT104=$F$1,Inputs!FR104,$F104*N(BY104)),$F104*N(BY104)*avg_hrs)</f>
        <v>0</v>
      </c>
      <c r="FS104" s="232">
        <f>IF(OR($C104="Non-Labour",$C104="Labour-related"),IF(Inputs!$GT104=$F$1,Inputs!FS104,$F104*N(BZ104)),$F104*N(BZ104)*avg_hrs)</f>
        <v>0</v>
      </c>
      <c r="FT104" s="232">
        <f>IF(OR($C104="Non-Labour",$C104="Labour-related"),IF(Inputs!$GT104=$F$1,Inputs!FT104,$F104*N(CA104)),$F104*N(CA104)*avg_hrs)</f>
        <v>0</v>
      </c>
      <c r="FU104" s="232">
        <f>IF(OR($C104="Non-Labour",$C104="Labour-related"),IF(Inputs!$GT104=$F$1,Inputs!FU104,$F104*N(CB104)),$F104*N(CB104)*avg_hrs)</f>
        <v>0</v>
      </c>
      <c r="FV104" s="232">
        <f>IF(OR($C104="Non-Labour",$C104="Labour-related"),IF(Inputs!$GT104=$F$1,Inputs!FV104,$F104*N(CC104)),$F104*N(CC104)*avg_hrs)</f>
        <v>0</v>
      </c>
      <c r="FW104" s="232">
        <f>IF(OR($C104="Non-Labour",$C104="Labour-related"),IF(Inputs!$GT104=$F$1,Inputs!FW104,$F104*N(CD104)),$F104*N(CD104)*avg_hrs)</f>
        <v>0</v>
      </c>
      <c r="FX104" s="232">
        <f>IF(OR($C104="Non-Labour",$C104="Labour-related"),IF(Inputs!$GT104=$F$1,Inputs!FX104,$F104*N(CE104)),$F104*N(CE104)*avg_hrs)</f>
        <v>0</v>
      </c>
      <c r="FY104" s="232">
        <f>IF(OR($C104="Non-Labour",$C104="Labour-related"),IF(Inputs!$GT104=$F$1,Inputs!FY104,$F104*N(CF104)),$F104*N(CF104)*avg_hrs)</f>
        <v>0</v>
      </c>
      <c r="FZ104" s="232">
        <f>IF(OR($C104="Non-Labour",$C104="Labour-related"),IF(Inputs!$GT104=$F$1,Inputs!FZ104,$F104*N(CG104)),$F104*N(CG104)*avg_hrs)</f>
        <v>0</v>
      </c>
      <c r="GA104" s="232">
        <f>IF(OR($C104="Non-Labour",$C104="Labour-related"),IF(Inputs!$GT104=$F$1,Inputs!GA104,$F104*N(CH104)),$F104*N(CH104)*avg_hrs)</f>
        <v>0</v>
      </c>
      <c r="GB104" s="232">
        <f>IF(OR($C104="Non-Labour",$C104="Labour-related"),IF(Inputs!$GT104=$F$1,Inputs!GB104,$F104*N(CI104)),$F104*N(CI104)*avg_hrs)</f>
        <v>0</v>
      </c>
      <c r="GC104" s="232">
        <f>IF(OR($C104="Non-Labour",$C104="Labour-related"),IF(Inputs!$GT104=$F$1,Inputs!GC104,$F104*N(CJ104)),$F104*N(CJ104)*avg_hrs)</f>
        <v>0</v>
      </c>
      <c r="GD104" s="232">
        <f>IF(OR($C104="Non-Labour",$C104="Labour-related"),IF(Inputs!$GT104=$F$1,Inputs!GD104,$F104*N(CK104)),$F104*N(CK104)*avg_hrs)</f>
        <v>0</v>
      </c>
      <c r="GE104" s="232">
        <f>IF(OR($C104="Non-Labour",$C104="Labour-related"),IF(Inputs!$GT104=$F$1,Inputs!GE104,$F104*N(CL104)),$F104*N(CL104)*avg_hrs)</f>
        <v>0</v>
      </c>
      <c r="GF104" s="232">
        <f>IF(OR($C104="Non-Labour",$C104="Labour-related"),IF(Inputs!$GT104=$F$1,Inputs!GF104,$F104*N(CM104)),$F104*N(CM104)*avg_hrs)</f>
        <v>0</v>
      </c>
      <c r="GG104" s="232">
        <f>IF(OR($C104="Non-Labour",$C104="Labour-related"),IF(Inputs!$GT104=$F$1,Inputs!GG104,$F104*N(CN104)),$F104*N(CN104)*avg_hrs)</f>
        <v>0</v>
      </c>
      <c r="GH104" s="232">
        <f>IF(OR($C104="Non-Labour",$C104="Labour-related"),IF(Inputs!$GT104=$F$1,Inputs!GH104,$F104*N(CO104)),$F104*N(CO104)*avg_hrs)</f>
        <v>0</v>
      </c>
      <c r="GI104" s="232">
        <f>IF(OR($C104="Non-Labour",$C104="Labour-related"),IF(Inputs!$GT104=$F$1,Inputs!GI104,$F104*N(CP104)),$F104*N(CP104)*avg_hrs)</f>
        <v>0</v>
      </c>
      <c r="GJ104" s="232">
        <f>IF(OR($C104="Non-Labour",$C104="Labour-related"),IF(Inputs!$GT104=$F$1,Inputs!GJ104,$F104*N(CQ104)),$F104*N(CQ104)*avg_hrs)</f>
        <v>0</v>
      </c>
      <c r="GK104" s="232">
        <f>IF(OR($C104="Non-Labour",$C104="Labour-related"),IF(Inputs!$GT104=$F$1,Inputs!GK104,$F104*N(CR104)),$F104*N(CR104)*avg_hrs)</f>
        <v>0</v>
      </c>
      <c r="GL104" s="232">
        <f>IF(OR($C104="Non-Labour",$C104="Labour-related"),IF(Inputs!$GT104=$F$1,Inputs!GL104,$F104*N(CS104)),$F104*N(CS104)*avg_hrs)</f>
        <v>0</v>
      </c>
      <c r="GM104" s="232">
        <f>IF(OR($C104="Non-Labour",$C104="Labour-related"),IF(Inputs!$GT104=$F$1,Inputs!GM104,$F104*N(CT104)),$F104*N(CT104)*avg_hrs)</f>
        <v>0</v>
      </c>
      <c r="GN104" s="232">
        <f>IF(OR($C104="Non-Labour",$C104="Labour-related"),IF(Inputs!$GT104=$F$1,Inputs!GN104,$F104*N(CU104)),$F104*N(CU104)*avg_hrs)</f>
        <v>0</v>
      </c>
      <c r="GO104" s="232">
        <f>IF(OR($C104="Non-Labour",$C104="Labour-related"),IF(Inputs!$GT104=$F$1,Inputs!GO104,$F104*N(CV104)),$F104*N(CV104)*avg_hrs)</f>
        <v>0</v>
      </c>
      <c r="GP104" s="232">
        <f>IF(OR($C104="Non-Labour",$C104="Labour-related"),IF(Inputs!$GT104=$F$1,Inputs!GP104,$F104*N(CW104)),$F104*N(CW104)*avg_hrs)</f>
        <v>0</v>
      </c>
      <c r="GQ104" s="232">
        <f>IF(OR($C104="Non-Labour",$C104="Labour-related"),IF(Inputs!$GT104=$F$1,Inputs!GQ104,$F104*N(CX104)),$F104*N(CX104)*avg_hrs)</f>
        <v>0</v>
      </c>
      <c r="GR104" s="232">
        <f>IF(OR($C104="Non-Labour",$C104="Labour-related"),IF(Inputs!$GT104=$F$1,Inputs!GR104,$F104*N(CY104)),$F104*N(CY104)*avg_hrs)</f>
        <v>0</v>
      </c>
      <c r="GT104" s="120" t="s">
        <v>207</v>
      </c>
      <c r="GU104" s="272"/>
      <c r="GV104" s="272"/>
      <c r="GW104" s="272"/>
      <c r="GX104" s="232">
        <f t="shared" si="16"/>
        <v>0</v>
      </c>
      <c r="GY104" s="232">
        <f t="shared" si="16"/>
        <v>0</v>
      </c>
      <c r="GZ104" s="232">
        <f t="shared" si="16"/>
        <v>0</v>
      </c>
      <c r="HA104" s="232">
        <f t="shared" si="17"/>
        <v>0</v>
      </c>
      <c r="HB104" s="232">
        <f t="shared" si="18"/>
        <v>0</v>
      </c>
      <c r="HC104" s="232">
        <f t="shared" si="18"/>
        <v>0</v>
      </c>
      <c r="HD104" s="232">
        <f t="shared" si="18"/>
        <v>0</v>
      </c>
      <c r="HE104" s="232">
        <f t="shared" si="18"/>
        <v>0</v>
      </c>
      <c r="HF104" s="232">
        <f t="shared" si="14"/>
        <v>0</v>
      </c>
    </row>
    <row r="105" spans="1:214" x14ac:dyDescent="0.2">
      <c r="A105" s="120">
        <f>Inputs!A105</f>
        <v>0</v>
      </c>
      <c r="B105" s="120">
        <f>Inputs!B105</f>
        <v>0</v>
      </c>
      <c r="C105" s="120">
        <f>Inputs!C105</f>
        <v>0</v>
      </c>
      <c r="D105" s="120">
        <f>Inputs!D105</f>
        <v>0</v>
      </c>
      <c r="E105" s="120">
        <f>Inputs!E105</f>
        <v>0</v>
      </c>
      <c r="F105" s="259">
        <f>IF(Inputs!$GT105=$F$1,Inputs!F105,
CHOOSE(MATCH(Inputs!$GT105,'Key assumptions'!$E$117:$E$119,0),'Key assumptions'!$H$117,'Key assumptions'!$H$118,'Key assumptions'!$H$119)*Inputs!F105)</f>
        <v>0</v>
      </c>
      <c r="G105" s="259">
        <f>IF(Inputs!$GT105=$F$1,Inputs!G105,
CHOOSE(MATCH(Inputs!$GT105,'Key assumptions'!$E$117:$E$119,0),'Key assumptions'!$H$117,'Key assumptions'!$H$118,'Key assumptions'!$H$119)*Inputs!G105)</f>
        <v>0</v>
      </c>
      <c r="H105" s="231">
        <f>Inputs!H105</f>
        <v>0</v>
      </c>
      <c r="I105" s="231">
        <f>Inputs!I105</f>
        <v>0</v>
      </c>
      <c r="J105" s="231">
        <f>Inputs!J105</f>
        <v>0</v>
      </c>
      <c r="K105" s="231">
        <f>Inputs!K105</f>
        <v>0</v>
      </c>
      <c r="L105" s="231">
        <f>Inputs!L105</f>
        <v>0</v>
      </c>
      <c r="M105" s="231">
        <f>Inputs!M105</f>
        <v>0</v>
      </c>
      <c r="N105" s="231">
        <f>Inputs!N105</f>
        <v>0</v>
      </c>
      <c r="O105" s="231">
        <f>Inputs!O105</f>
        <v>0</v>
      </c>
      <c r="P105" s="231">
        <f>Inputs!P105</f>
        <v>0</v>
      </c>
      <c r="Q105" s="231">
        <f>Inputs!Q105</f>
        <v>0</v>
      </c>
      <c r="R105" s="231">
        <f>Inputs!R105</f>
        <v>0</v>
      </c>
      <c r="S105" s="231">
        <f>Inputs!S105</f>
        <v>0</v>
      </c>
      <c r="T105" s="231">
        <f>Inputs!T105</f>
        <v>0</v>
      </c>
      <c r="U105" s="231">
        <f>Inputs!U105</f>
        <v>0</v>
      </c>
      <c r="V105" s="231">
        <f>Inputs!V105</f>
        <v>0</v>
      </c>
      <c r="W105" s="231">
        <f>Inputs!W105</f>
        <v>0</v>
      </c>
      <c r="X105" s="231">
        <f>Inputs!X105</f>
        <v>0</v>
      </c>
      <c r="Y105" s="231">
        <f>Inputs!Y105</f>
        <v>0</v>
      </c>
      <c r="Z105" s="231">
        <f>Inputs!Z105</f>
        <v>0</v>
      </c>
      <c r="AA105" s="231">
        <f>Inputs!AA105</f>
        <v>0</v>
      </c>
      <c r="AB105" s="231">
        <f>Inputs!AB105</f>
        <v>0</v>
      </c>
      <c r="AC105" s="231">
        <f>Inputs!AC105</f>
        <v>0</v>
      </c>
      <c r="AD105" s="231">
        <f>Inputs!AD105</f>
        <v>0</v>
      </c>
      <c r="AE105" s="231">
        <f>Inputs!AE105</f>
        <v>0</v>
      </c>
      <c r="AF105" s="231">
        <f>Inputs!AF105</f>
        <v>0</v>
      </c>
      <c r="AG105" s="231">
        <f>Inputs!AG105</f>
        <v>0</v>
      </c>
      <c r="AH105" s="231">
        <f>Inputs!AH105</f>
        <v>0</v>
      </c>
      <c r="AI105" s="231">
        <f>Inputs!AI105</f>
        <v>0</v>
      </c>
      <c r="AJ105" s="231">
        <f>Inputs!AJ105</f>
        <v>0</v>
      </c>
      <c r="AK105" s="231">
        <f>Inputs!AK105</f>
        <v>0</v>
      </c>
      <c r="AL105" s="231">
        <f>Inputs!AL105</f>
        <v>0</v>
      </c>
      <c r="AM105" s="231">
        <f>Inputs!AM105</f>
        <v>0</v>
      </c>
      <c r="AN105" s="231">
        <f>Inputs!AN105</f>
        <v>0</v>
      </c>
      <c r="AO105" s="231">
        <f>Inputs!AO105</f>
        <v>0</v>
      </c>
      <c r="AP105" s="231">
        <f>Inputs!AP105</f>
        <v>0</v>
      </c>
      <c r="AQ105" s="231">
        <f>Inputs!AQ105</f>
        <v>0</v>
      </c>
      <c r="AR105" s="231">
        <f>Inputs!AR105</f>
        <v>0</v>
      </c>
      <c r="AS105" s="231">
        <f>Inputs!AS105</f>
        <v>0</v>
      </c>
      <c r="AT105" s="231">
        <f>Inputs!AT105</f>
        <v>0</v>
      </c>
      <c r="AU105" s="231">
        <f>Inputs!AU105</f>
        <v>0</v>
      </c>
      <c r="AV105" s="231">
        <f>Inputs!AV105</f>
        <v>0</v>
      </c>
      <c r="AW105" s="231">
        <f>Inputs!AW105</f>
        <v>0</v>
      </c>
      <c r="AX105" s="231">
        <f>Inputs!AX105</f>
        <v>0</v>
      </c>
      <c r="AY105" s="231">
        <f>Inputs!AY105</f>
        <v>0</v>
      </c>
      <c r="AZ105" s="231">
        <f>Inputs!AZ105</f>
        <v>0</v>
      </c>
      <c r="BA105" s="231">
        <f>Inputs!BA105</f>
        <v>0</v>
      </c>
      <c r="BB105" s="231">
        <f>Inputs!BB105</f>
        <v>0</v>
      </c>
      <c r="BC105" s="231">
        <f>Inputs!BC105</f>
        <v>0</v>
      </c>
      <c r="BD105" s="231">
        <f>Inputs!BD105</f>
        <v>0</v>
      </c>
      <c r="BE105" s="231">
        <f>Inputs!BE105</f>
        <v>0</v>
      </c>
      <c r="BF105" s="231">
        <f>Inputs!BF105</f>
        <v>0</v>
      </c>
      <c r="BG105" s="231">
        <f>Inputs!BG105</f>
        <v>0</v>
      </c>
      <c r="BH105" s="231">
        <f>Inputs!BH105</f>
        <v>0</v>
      </c>
      <c r="BI105" s="231">
        <f>Inputs!BI105</f>
        <v>0</v>
      </c>
      <c r="BJ105" s="231">
        <f>Inputs!BJ105</f>
        <v>0</v>
      </c>
      <c r="BK105" s="231">
        <f>Inputs!BK105</f>
        <v>0</v>
      </c>
      <c r="BL105" s="231">
        <f>Inputs!BL105</f>
        <v>0</v>
      </c>
      <c r="BM105" s="231">
        <f>Inputs!BM105</f>
        <v>0</v>
      </c>
      <c r="BN105" s="231">
        <f>Inputs!BN105</f>
        <v>0</v>
      </c>
      <c r="BO105" s="231">
        <f>Inputs!BO105</f>
        <v>0</v>
      </c>
      <c r="BP105" s="231">
        <f>Inputs!BP105</f>
        <v>0</v>
      </c>
      <c r="BQ105" s="231">
        <f>Inputs!BQ105</f>
        <v>0</v>
      </c>
      <c r="BR105" s="231">
        <f>Inputs!BR105</f>
        <v>0</v>
      </c>
      <c r="BS105" s="231">
        <f>Inputs!BS105</f>
        <v>0</v>
      </c>
      <c r="BT105" s="231">
        <f>Inputs!BT105</f>
        <v>0</v>
      </c>
      <c r="BU105" s="231">
        <f>Inputs!BU105</f>
        <v>0</v>
      </c>
      <c r="BV105" s="231">
        <f>Inputs!BV105</f>
        <v>0</v>
      </c>
      <c r="BW105" s="231">
        <f>Inputs!BW105</f>
        <v>0</v>
      </c>
      <c r="BX105" s="231">
        <f>Inputs!BX105</f>
        <v>0</v>
      </c>
      <c r="BY105" s="231">
        <f>Inputs!BY105</f>
        <v>0</v>
      </c>
      <c r="BZ105" s="231">
        <f>Inputs!BZ105</f>
        <v>0</v>
      </c>
      <c r="CA105" s="231">
        <f>Inputs!CA105</f>
        <v>0</v>
      </c>
      <c r="CB105" s="231">
        <f>Inputs!CB105</f>
        <v>0</v>
      </c>
      <c r="CC105" s="231">
        <f>Inputs!CC105</f>
        <v>0</v>
      </c>
      <c r="CD105" s="231">
        <f>Inputs!CD105</f>
        <v>0</v>
      </c>
      <c r="CE105" s="231">
        <f>Inputs!CE105</f>
        <v>0</v>
      </c>
      <c r="CF105" s="231">
        <f>Inputs!CF105</f>
        <v>0</v>
      </c>
      <c r="CG105" s="231">
        <f>Inputs!CG105</f>
        <v>0</v>
      </c>
      <c r="CH105" s="231">
        <f>Inputs!CH105</f>
        <v>0</v>
      </c>
      <c r="CI105" s="231">
        <f>Inputs!CI105</f>
        <v>0</v>
      </c>
      <c r="CJ105" s="231">
        <f>Inputs!CJ105</f>
        <v>0</v>
      </c>
      <c r="CK105" s="231">
        <f>Inputs!CK105</f>
        <v>0</v>
      </c>
      <c r="CL105" s="231">
        <f>Inputs!CL105</f>
        <v>0</v>
      </c>
      <c r="CM105" s="231">
        <f>Inputs!CM105</f>
        <v>0</v>
      </c>
      <c r="CN105" s="231">
        <f>Inputs!CN105</f>
        <v>0</v>
      </c>
      <c r="CO105" s="231">
        <f>Inputs!CO105</f>
        <v>0</v>
      </c>
      <c r="CP105" s="231">
        <f>Inputs!CP105</f>
        <v>0</v>
      </c>
      <c r="CQ105" s="231">
        <f>Inputs!CQ105</f>
        <v>0</v>
      </c>
      <c r="CR105" s="231">
        <f>Inputs!CR105</f>
        <v>0</v>
      </c>
      <c r="CS105" s="231">
        <f>Inputs!CS105</f>
        <v>0</v>
      </c>
      <c r="CT105" s="231">
        <f>Inputs!CT105</f>
        <v>0</v>
      </c>
      <c r="CU105" s="231">
        <f>Inputs!CU105</f>
        <v>0</v>
      </c>
      <c r="CV105" s="231">
        <f>Inputs!CV105</f>
        <v>0</v>
      </c>
      <c r="CW105" s="231">
        <f>Inputs!CW105</f>
        <v>0</v>
      </c>
      <c r="CX105" s="231">
        <f>Inputs!CX105</f>
        <v>0</v>
      </c>
      <c r="CY105" s="231">
        <f>Inputs!CY105</f>
        <v>0</v>
      </c>
      <c r="DA105" s="232">
        <f>IF(OR($C105="Non-Labour",$C105="Labour-related"),IF(Inputs!$GT105=$F$1,Inputs!DA105,$F105*N(H105)),$F105*N(H105)*avg_hrs)</f>
        <v>0</v>
      </c>
      <c r="DB105" s="232">
        <f>IF(OR($C105="Non-Labour",$C105="Labour-related"),IF(Inputs!$GT105=$F$1,Inputs!DB105,$F105*N(I105)),$F105*N(I105)*avg_hrs)</f>
        <v>0</v>
      </c>
      <c r="DC105" s="232">
        <f>IF(OR($C105="Non-Labour",$C105="Labour-related"),IF(Inputs!$GT105=$F$1,Inputs!DC105,$F105*N(J105)),$F105*N(J105)*avg_hrs)</f>
        <v>0</v>
      </c>
      <c r="DD105" s="232">
        <f>IF(OR($C105="Non-Labour",$C105="Labour-related"),IF(Inputs!$GT105=$F$1,Inputs!DD105,$F105*N(K105)),$F105*N(K105)*avg_hrs)</f>
        <v>0</v>
      </c>
      <c r="DE105" s="232">
        <f>IF(OR($C105="Non-Labour",$C105="Labour-related"),IF(Inputs!$GT105=$F$1,Inputs!DE105,$F105*N(L105)),$F105*N(L105)*avg_hrs)</f>
        <v>0</v>
      </c>
      <c r="DF105" s="232">
        <f>IF(OR($C105="Non-Labour",$C105="Labour-related"),IF(Inputs!$GT105=$F$1,Inputs!DF105,$F105*N(M105)),$F105*N(M105)*avg_hrs)</f>
        <v>0</v>
      </c>
      <c r="DG105" s="232">
        <f>IF(OR($C105="Non-Labour",$C105="Labour-related"),IF(Inputs!$GT105=$F$1,Inputs!DG105,$F105*N(N105)),$F105*N(N105)*avg_hrs)</f>
        <v>0</v>
      </c>
      <c r="DH105" s="232">
        <f>IF(OR($C105="Non-Labour",$C105="Labour-related"),IF(Inputs!$GT105=$F$1,Inputs!DH105,$F105*N(O105)),$F105*N(O105)*avg_hrs)</f>
        <v>0</v>
      </c>
      <c r="DI105" s="232">
        <f>IF(OR($C105="Non-Labour",$C105="Labour-related"),IF(Inputs!$GT105=$F$1,Inputs!DI105,$F105*N(P105)),$F105*N(P105)*avg_hrs)</f>
        <v>0</v>
      </c>
      <c r="DJ105" s="232">
        <f>IF(OR($C105="Non-Labour",$C105="Labour-related"),IF(Inputs!$GT105=$F$1,Inputs!DJ105,$F105*N(Q105)),$F105*N(Q105)*avg_hrs)</f>
        <v>0</v>
      </c>
      <c r="DK105" s="232">
        <f>IF(OR($C105="Non-Labour",$C105="Labour-related"),IF(Inputs!$GT105=$F$1,Inputs!DK105,$F105*N(R105)),$F105*N(R105)*avg_hrs)</f>
        <v>0</v>
      </c>
      <c r="DL105" s="232">
        <f>IF(OR($C105="Non-Labour",$C105="Labour-related"),IF(Inputs!$GT105=$F$1,Inputs!DL105,$F105*N(S105)),$F105*N(S105)*avg_hrs)</f>
        <v>0</v>
      </c>
      <c r="DM105" s="232">
        <f>IF(OR($C105="Non-Labour",$C105="Labour-related"),IF(Inputs!$GT105=$F$1,Inputs!DM105,$F105*N(T105)),$F105*N(T105)*avg_hrs)</f>
        <v>0</v>
      </c>
      <c r="DN105" s="232">
        <f>IF(OR($C105="Non-Labour",$C105="Labour-related"),IF(Inputs!$GT105=$F$1,Inputs!DN105,$F105*N(U105)),$F105*N(U105)*avg_hrs)</f>
        <v>0</v>
      </c>
      <c r="DO105" s="232">
        <f>IF(OR($C105="Non-Labour",$C105="Labour-related"),IF(Inputs!$GT105=$F$1,Inputs!DO105,$F105*N(V105)),$F105*N(V105)*avg_hrs)</f>
        <v>0</v>
      </c>
      <c r="DP105" s="232">
        <f>IF(OR($C105="Non-Labour",$C105="Labour-related"),IF(Inputs!$GT105=$F$1,Inputs!DP105,$F105*N(W105)),$F105*N(W105)*avg_hrs)</f>
        <v>0</v>
      </c>
      <c r="DQ105" s="232">
        <f>IF(OR($C105="Non-Labour",$C105="Labour-related"),IF(Inputs!$GT105=$F$1,Inputs!DQ105,$F105*N(X105)),$F105*N(X105)*avg_hrs)</f>
        <v>0</v>
      </c>
      <c r="DR105" s="232">
        <f>IF(OR($C105="Non-Labour",$C105="Labour-related"),IF(Inputs!$GT105=$F$1,Inputs!DR105,$F105*N(Y105)),$F105*N(Y105)*avg_hrs)</f>
        <v>0</v>
      </c>
      <c r="DS105" s="232">
        <f>IF(OR($C105="Non-Labour",$C105="Labour-related"),IF(Inputs!$GT105=$F$1,Inputs!DS105,$F105*N(Z105)),$F105*N(Z105)*avg_hrs)</f>
        <v>0</v>
      </c>
      <c r="DT105" s="232">
        <f>IF(OR($C105="Non-Labour",$C105="Labour-related"),IF(Inputs!$GT105=$F$1,Inputs!DT105,$F105*N(AA105)),$F105*N(AA105)*avg_hrs)</f>
        <v>0</v>
      </c>
      <c r="DU105" s="232">
        <f>IF(OR($C105="Non-Labour",$C105="Labour-related"),IF(Inputs!$GT105=$F$1,Inputs!DU105,$F105*N(AB105)),$F105*N(AB105)*avg_hrs)</f>
        <v>0</v>
      </c>
      <c r="DV105" s="232">
        <f>IF(OR($C105="Non-Labour",$C105="Labour-related"),IF(Inputs!$GT105=$F$1,Inputs!DV105,$F105*N(AC105)),$F105*N(AC105)*avg_hrs)</f>
        <v>0</v>
      </c>
      <c r="DW105" s="232">
        <f>IF(OR($C105="Non-Labour",$C105="Labour-related"),IF(Inputs!$GT105=$F$1,Inputs!DW105,$F105*N(AD105)),$F105*N(AD105)*avg_hrs)</f>
        <v>0</v>
      </c>
      <c r="DX105" s="232">
        <f>IF(OR($C105="Non-Labour",$C105="Labour-related"),IF(Inputs!$GT105=$F$1,Inputs!DX105,$F105*N(AE105)),$F105*N(AE105)*avg_hrs)</f>
        <v>0</v>
      </c>
      <c r="DY105" s="232">
        <f>IF(OR($C105="Non-Labour",$C105="Labour-related"),IF(Inputs!$GT105=$F$1,Inputs!DY105,$F105*N(AF105)),$F105*N(AF105)*avg_hrs)</f>
        <v>0</v>
      </c>
      <c r="DZ105" s="232">
        <f>IF(OR($C105="Non-Labour",$C105="Labour-related"),IF(Inputs!$GT105=$F$1,Inputs!DZ105,$F105*N(AG105)),$F105*N(AG105)*avg_hrs)</f>
        <v>0</v>
      </c>
      <c r="EA105" s="232">
        <f>IF(OR($C105="Non-Labour",$C105="Labour-related"),IF(Inputs!$GT105=$F$1,Inputs!EA105,$F105*N(AH105)),$F105*N(AH105)*avg_hrs)</f>
        <v>0</v>
      </c>
      <c r="EB105" s="232">
        <f>IF(OR($C105="Non-Labour",$C105="Labour-related"),IF(Inputs!$GT105=$F$1,Inputs!EB105,$F105*N(AI105)),$F105*N(AI105)*avg_hrs)</f>
        <v>0</v>
      </c>
      <c r="EC105" s="232">
        <f>IF(OR($C105="Non-Labour",$C105="Labour-related"),IF(Inputs!$GT105=$F$1,Inputs!EC105,$F105*N(AJ105)),$F105*N(AJ105)*avg_hrs)</f>
        <v>0</v>
      </c>
      <c r="ED105" s="232">
        <f>IF(OR($C105="Non-Labour",$C105="Labour-related"),IF(Inputs!$GT105=$F$1,Inputs!ED105,$F105*N(AK105)),$F105*N(AK105)*avg_hrs)</f>
        <v>0</v>
      </c>
      <c r="EE105" s="232">
        <f>IF(OR($C105="Non-Labour",$C105="Labour-related"),IF(Inputs!$GT105=$F$1,Inputs!EE105,$F105*N(AL105)),$F105*N(AL105)*avg_hrs)</f>
        <v>0</v>
      </c>
      <c r="EF105" s="232">
        <f>IF(OR($C105="Non-Labour",$C105="Labour-related"),IF(Inputs!$GT105=$F$1,Inputs!EF105,$F105*N(AM105)),$F105*N(AM105)*avg_hrs)</f>
        <v>0</v>
      </c>
      <c r="EG105" s="232">
        <f>IF(OR($C105="Non-Labour",$C105="Labour-related"),IF(Inputs!$GT105=$F$1,Inputs!EG105,$F105*N(AN105)),$F105*N(AN105)*avg_hrs)</f>
        <v>0</v>
      </c>
      <c r="EH105" s="232">
        <f>IF(OR($C105="Non-Labour",$C105="Labour-related"),IF(Inputs!$GT105=$F$1,Inputs!EH105,$F105*N(AO105)),$F105*N(AO105)*avg_hrs)</f>
        <v>0</v>
      </c>
      <c r="EI105" s="232">
        <f>IF(OR($C105="Non-Labour",$C105="Labour-related"),IF(Inputs!$GT105=$F$1,Inputs!EI105,$F105*N(AP105)),$F105*N(AP105)*avg_hrs)</f>
        <v>0</v>
      </c>
      <c r="EJ105" s="232">
        <f>IF(OR($C105="Non-Labour",$C105="Labour-related"),IF(Inputs!$GT105=$F$1,Inputs!EJ105,$F105*N(AQ105)),$F105*N(AQ105)*avg_hrs)</f>
        <v>0</v>
      </c>
      <c r="EK105" s="232">
        <f>IF(OR($C105="Non-Labour",$C105="Labour-related"),IF(Inputs!$GT105=$F$1,Inputs!EK105,$F105*N(AR105)),$F105*N(AR105)*avg_hrs)</f>
        <v>0</v>
      </c>
      <c r="EL105" s="232">
        <f>IF(OR($C105="Non-Labour",$C105="Labour-related"),IF(Inputs!$GT105=$F$1,Inputs!EL105,$F105*N(AS105)),$F105*N(AS105)*avg_hrs)</f>
        <v>0</v>
      </c>
      <c r="EM105" s="232">
        <f>IF(OR($C105="Non-Labour",$C105="Labour-related"),IF(Inputs!$GT105=$F$1,Inputs!EM105,$F105*N(AT105)),$F105*N(AT105)*avg_hrs)</f>
        <v>0</v>
      </c>
      <c r="EN105" s="232">
        <f>IF(OR($C105="Non-Labour",$C105="Labour-related"),IF(Inputs!$GT105=$F$1,Inputs!EN105,$F105*N(AU105)),$F105*N(AU105)*avg_hrs)</f>
        <v>0</v>
      </c>
      <c r="EO105" s="232">
        <f>IF(OR($C105="Non-Labour",$C105="Labour-related"),IF(Inputs!$GT105=$F$1,Inputs!EO105,$F105*N(AV105)),$F105*N(AV105)*avg_hrs)</f>
        <v>0</v>
      </c>
      <c r="EP105" s="232">
        <f>IF(OR($C105="Non-Labour",$C105="Labour-related"),IF(Inputs!$GT105=$F$1,Inputs!EP105,$F105*N(AW105)),$F105*N(AW105)*avg_hrs)</f>
        <v>0</v>
      </c>
      <c r="EQ105" s="232">
        <f>IF(OR($C105="Non-Labour",$C105="Labour-related"),IF(Inputs!$GT105=$F$1,Inputs!EQ105,$F105*N(AX105)),$F105*N(AX105)*avg_hrs)</f>
        <v>0</v>
      </c>
      <c r="ER105" s="232">
        <f>IF(OR($C105="Non-Labour",$C105="Labour-related"),IF(Inputs!$GT105=$F$1,Inputs!ER105,$F105*N(AY105)),$F105*N(AY105)*avg_hrs)</f>
        <v>0</v>
      </c>
      <c r="ES105" s="232">
        <f>IF(OR($C105="Non-Labour",$C105="Labour-related"),IF(Inputs!$GT105=$F$1,Inputs!ES105,$F105*N(AZ105)),$F105*N(AZ105)*avg_hrs)</f>
        <v>0</v>
      </c>
      <c r="ET105" s="232">
        <f>IF(OR($C105="Non-Labour",$C105="Labour-related"),IF(Inputs!$GT105=$F$1,Inputs!ET105,$F105*N(BA105)),$F105*N(BA105)*avg_hrs)</f>
        <v>0</v>
      </c>
      <c r="EU105" s="232">
        <f>IF(OR($C105="Non-Labour",$C105="Labour-related"),IF(Inputs!$GT105=$F$1,Inputs!EU105,$F105*N(BB105)),$F105*N(BB105)*avg_hrs)</f>
        <v>0</v>
      </c>
      <c r="EV105" s="232">
        <f>IF(OR($C105="Non-Labour",$C105="Labour-related"),IF(Inputs!$GT105=$F$1,Inputs!EV105,$F105*N(BC105)),$F105*N(BC105)*avg_hrs)</f>
        <v>0</v>
      </c>
      <c r="EW105" s="232">
        <f>IF(OR($C105="Non-Labour",$C105="Labour-related"),IF(Inputs!$GT105=$F$1,Inputs!EW105,$F105*N(BD105)),$F105*N(BD105)*avg_hrs)</f>
        <v>0</v>
      </c>
      <c r="EX105" s="232">
        <f>IF(OR($C105="Non-Labour",$C105="Labour-related"),IF(Inputs!$GT105=$F$1,Inputs!EX105,$F105*N(BE105)),$F105*N(BE105)*avg_hrs)</f>
        <v>0</v>
      </c>
      <c r="EY105" s="232">
        <f>IF(OR($C105="Non-Labour",$C105="Labour-related"),IF(Inputs!$GT105=$F$1,Inputs!EY105,$F105*N(BF105)),$F105*N(BF105)*avg_hrs)</f>
        <v>0</v>
      </c>
      <c r="EZ105" s="232">
        <f>IF(OR($C105="Non-Labour",$C105="Labour-related"),IF(Inputs!$GT105=$F$1,Inputs!EZ105,$F105*N(BG105)),$F105*N(BG105)*avg_hrs)</f>
        <v>0</v>
      </c>
      <c r="FA105" s="232">
        <f>IF(OR($C105="Non-Labour",$C105="Labour-related"),IF(Inputs!$GT105=$F$1,Inputs!FA105,$F105*N(BH105)),$F105*N(BH105)*avg_hrs)</f>
        <v>0</v>
      </c>
      <c r="FB105" s="232">
        <f>IF(OR($C105="Non-Labour",$C105="Labour-related"),IF(Inputs!$GT105=$F$1,Inputs!FB105,$F105*N(BI105)),$F105*N(BI105)*avg_hrs)</f>
        <v>0</v>
      </c>
      <c r="FC105" s="232">
        <f>IF(OR($C105="Non-Labour",$C105="Labour-related"),IF(Inputs!$GT105=$F$1,Inputs!FC105,$F105*N(BJ105)),$F105*N(BJ105)*avg_hrs)</f>
        <v>0</v>
      </c>
      <c r="FD105" s="232">
        <f>IF(OR($C105="Non-Labour",$C105="Labour-related"),IF(Inputs!$GT105=$F$1,Inputs!FD105,$F105*N(BK105)),$F105*N(BK105)*avg_hrs)</f>
        <v>0</v>
      </c>
      <c r="FE105" s="232">
        <f>IF(OR($C105="Non-Labour",$C105="Labour-related"),IF(Inputs!$GT105=$F$1,Inputs!FE105,$F105*N(BL105)),$F105*N(BL105)*avg_hrs)</f>
        <v>0</v>
      </c>
      <c r="FF105" s="232">
        <f>IF(OR($C105="Non-Labour",$C105="Labour-related"),IF(Inputs!$GT105=$F$1,Inputs!FF105,$F105*N(BM105)),$F105*N(BM105)*avg_hrs)</f>
        <v>0</v>
      </c>
      <c r="FG105" s="232">
        <f>IF(OR($C105="Non-Labour",$C105="Labour-related"),IF(Inputs!$GT105=$F$1,Inputs!FG105,$F105*N(BN105)),$F105*N(BN105)*avg_hrs)</f>
        <v>0</v>
      </c>
      <c r="FH105" s="232">
        <f>IF(OR($C105="Non-Labour",$C105="Labour-related"),IF(Inputs!$GT105=$F$1,Inputs!FH105,$F105*N(BO105)),$F105*N(BO105)*avg_hrs)</f>
        <v>0</v>
      </c>
      <c r="FI105" s="232">
        <f>IF(OR($C105="Non-Labour",$C105="Labour-related"),IF(Inputs!$GT105=$F$1,Inputs!FI105,$F105*N(BP105)),$F105*N(BP105)*avg_hrs)</f>
        <v>0</v>
      </c>
      <c r="FJ105" s="232">
        <f>IF(OR($C105="Non-Labour",$C105="Labour-related"),IF(Inputs!$GT105=$F$1,Inputs!FJ105,$F105*N(BQ105)),$F105*N(BQ105)*avg_hrs)</f>
        <v>0</v>
      </c>
      <c r="FK105" s="232">
        <f>IF(OR($C105="Non-Labour",$C105="Labour-related"),IF(Inputs!$GT105=$F$1,Inputs!FK105,$F105*N(BR105)),$F105*N(BR105)*avg_hrs)</f>
        <v>0</v>
      </c>
      <c r="FL105" s="232">
        <f>IF(OR($C105="Non-Labour",$C105="Labour-related"),IF(Inputs!$GT105=$F$1,Inputs!FL105,$F105*N(BS105)),$F105*N(BS105)*avg_hrs)</f>
        <v>0</v>
      </c>
      <c r="FM105" s="232">
        <f>IF(OR($C105="Non-Labour",$C105="Labour-related"),IF(Inputs!$GT105=$F$1,Inputs!FM105,$F105*N(BT105)),$F105*N(BT105)*avg_hrs)</f>
        <v>0</v>
      </c>
      <c r="FN105" s="232">
        <f>IF(OR($C105="Non-Labour",$C105="Labour-related"),IF(Inputs!$GT105=$F$1,Inputs!FN105,$F105*N(BU105)),$F105*N(BU105)*avg_hrs)</f>
        <v>0</v>
      </c>
      <c r="FO105" s="232">
        <f>IF(OR($C105="Non-Labour",$C105="Labour-related"),IF(Inputs!$GT105=$F$1,Inputs!FO105,$F105*N(BV105)),$F105*N(BV105)*avg_hrs)</f>
        <v>0</v>
      </c>
      <c r="FP105" s="232">
        <f>IF(OR($C105="Non-Labour",$C105="Labour-related"),IF(Inputs!$GT105=$F$1,Inputs!FP105,$F105*N(BW105)),$F105*N(BW105)*avg_hrs)</f>
        <v>0</v>
      </c>
      <c r="FQ105" s="232">
        <f>IF(OR($C105="Non-Labour",$C105="Labour-related"),IF(Inputs!$GT105=$F$1,Inputs!FQ105,$F105*N(BX105)),$F105*N(BX105)*avg_hrs)</f>
        <v>0</v>
      </c>
      <c r="FR105" s="232">
        <f>IF(OR($C105="Non-Labour",$C105="Labour-related"),IF(Inputs!$GT105=$F$1,Inputs!FR105,$F105*N(BY105)),$F105*N(BY105)*avg_hrs)</f>
        <v>0</v>
      </c>
      <c r="FS105" s="232">
        <f>IF(OR($C105="Non-Labour",$C105="Labour-related"),IF(Inputs!$GT105=$F$1,Inputs!FS105,$F105*N(BZ105)),$F105*N(BZ105)*avg_hrs)</f>
        <v>0</v>
      </c>
      <c r="FT105" s="232">
        <f>IF(OR($C105="Non-Labour",$C105="Labour-related"),IF(Inputs!$GT105=$F$1,Inputs!FT105,$F105*N(CA105)),$F105*N(CA105)*avg_hrs)</f>
        <v>0</v>
      </c>
      <c r="FU105" s="232">
        <f>IF(OR($C105="Non-Labour",$C105="Labour-related"),IF(Inputs!$GT105=$F$1,Inputs!FU105,$F105*N(CB105)),$F105*N(CB105)*avg_hrs)</f>
        <v>0</v>
      </c>
      <c r="FV105" s="232">
        <f>IF(OR($C105="Non-Labour",$C105="Labour-related"),IF(Inputs!$GT105=$F$1,Inputs!FV105,$F105*N(CC105)),$F105*N(CC105)*avg_hrs)</f>
        <v>0</v>
      </c>
      <c r="FW105" s="232">
        <f>IF(OR($C105="Non-Labour",$C105="Labour-related"),IF(Inputs!$GT105=$F$1,Inputs!FW105,$F105*N(CD105)),$F105*N(CD105)*avg_hrs)</f>
        <v>0</v>
      </c>
      <c r="FX105" s="232">
        <f>IF(OR($C105="Non-Labour",$C105="Labour-related"),IF(Inputs!$GT105=$F$1,Inputs!FX105,$F105*N(CE105)),$F105*N(CE105)*avg_hrs)</f>
        <v>0</v>
      </c>
      <c r="FY105" s="232">
        <f>IF(OR($C105="Non-Labour",$C105="Labour-related"),IF(Inputs!$GT105=$F$1,Inputs!FY105,$F105*N(CF105)),$F105*N(CF105)*avg_hrs)</f>
        <v>0</v>
      </c>
      <c r="FZ105" s="232">
        <f>IF(OR($C105="Non-Labour",$C105="Labour-related"),IF(Inputs!$GT105=$F$1,Inputs!FZ105,$F105*N(CG105)),$F105*N(CG105)*avg_hrs)</f>
        <v>0</v>
      </c>
      <c r="GA105" s="232">
        <f>IF(OR($C105="Non-Labour",$C105="Labour-related"),IF(Inputs!$GT105=$F$1,Inputs!GA105,$F105*N(CH105)),$F105*N(CH105)*avg_hrs)</f>
        <v>0</v>
      </c>
      <c r="GB105" s="232">
        <f>IF(OR($C105="Non-Labour",$C105="Labour-related"),IF(Inputs!$GT105=$F$1,Inputs!GB105,$F105*N(CI105)),$F105*N(CI105)*avg_hrs)</f>
        <v>0</v>
      </c>
      <c r="GC105" s="232">
        <f>IF(OR($C105="Non-Labour",$C105="Labour-related"),IF(Inputs!$GT105=$F$1,Inputs!GC105,$F105*N(CJ105)),$F105*N(CJ105)*avg_hrs)</f>
        <v>0</v>
      </c>
      <c r="GD105" s="232">
        <f>IF(OR($C105="Non-Labour",$C105="Labour-related"),IF(Inputs!$GT105=$F$1,Inputs!GD105,$F105*N(CK105)),$F105*N(CK105)*avg_hrs)</f>
        <v>0</v>
      </c>
      <c r="GE105" s="232">
        <f>IF(OR($C105="Non-Labour",$C105="Labour-related"),IF(Inputs!$GT105=$F$1,Inputs!GE105,$F105*N(CL105)),$F105*N(CL105)*avg_hrs)</f>
        <v>0</v>
      </c>
      <c r="GF105" s="232">
        <f>IF(OR($C105="Non-Labour",$C105="Labour-related"),IF(Inputs!$GT105=$F$1,Inputs!GF105,$F105*N(CM105)),$F105*N(CM105)*avg_hrs)</f>
        <v>0</v>
      </c>
      <c r="GG105" s="232">
        <f>IF(OR($C105="Non-Labour",$C105="Labour-related"),IF(Inputs!$GT105=$F$1,Inputs!GG105,$F105*N(CN105)),$F105*N(CN105)*avg_hrs)</f>
        <v>0</v>
      </c>
      <c r="GH105" s="232">
        <f>IF(OR($C105="Non-Labour",$C105="Labour-related"),IF(Inputs!$GT105=$F$1,Inputs!GH105,$F105*N(CO105)),$F105*N(CO105)*avg_hrs)</f>
        <v>0</v>
      </c>
      <c r="GI105" s="232">
        <f>IF(OR($C105="Non-Labour",$C105="Labour-related"),IF(Inputs!$GT105=$F$1,Inputs!GI105,$F105*N(CP105)),$F105*N(CP105)*avg_hrs)</f>
        <v>0</v>
      </c>
      <c r="GJ105" s="232">
        <f>IF(OR($C105="Non-Labour",$C105="Labour-related"),IF(Inputs!$GT105=$F$1,Inputs!GJ105,$F105*N(CQ105)),$F105*N(CQ105)*avg_hrs)</f>
        <v>0</v>
      </c>
      <c r="GK105" s="232">
        <f>IF(OR($C105="Non-Labour",$C105="Labour-related"),IF(Inputs!$GT105=$F$1,Inputs!GK105,$F105*N(CR105)),$F105*N(CR105)*avg_hrs)</f>
        <v>0</v>
      </c>
      <c r="GL105" s="232">
        <f>IF(OR($C105="Non-Labour",$C105="Labour-related"),IF(Inputs!$GT105=$F$1,Inputs!GL105,$F105*N(CS105)),$F105*N(CS105)*avg_hrs)</f>
        <v>0</v>
      </c>
      <c r="GM105" s="232">
        <f>IF(OR($C105="Non-Labour",$C105="Labour-related"),IF(Inputs!$GT105=$F$1,Inputs!GM105,$F105*N(CT105)),$F105*N(CT105)*avg_hrs)</f>
        <v>0</v>
      </c>
      <c r="GN105" s="232">
        <f>IF(OR($C105="Non-Labour",$C105="Labour-related"),IF(Inputs!$GT105=$F$1,Inputs!GN105,$F105*N(CU105)),$F105*N(CU105)*avg_hrs)</f>
        <v>0</v>
      </c>
      <c r="GO105" s="232">
        <f>IF(OR($C105="Non-Labour",$C105="Labour-related"),IF(Inputs!$GT105=$F$1,Inputs!GO105,$F105*N(CV105)),$F105*N(CV105)*avg_hrs)</f>
        <v>0</v>
      </c>
      <c r="GP105" s="232">
        <f>IF(OR($C105="Non-Labour",$C105="Labour-related"),IF(Inputs!$GT105=$F$1,Inputs!GP105,$F105*N(CW105)),$F105*N(CW105)*avg_hrs)</f>
        <v>0</v>
      </c>
      <c r="GQ105" s="232">
        <f>IF(OR($C105="Non-Labour",$C105="Labour-related"),IF(Inputs!$GT105=$F$1,Inputs!GQ105,$F105*N(CX105)),$F105*N(CX105)*avg_hrs)</f>
        <v>0</v>
      </c>
      <c r="GR105" s="232">
        <f>IF(OR($C105="Non-Labour",$C105="Labour-related"),IF(Inputs!$GT105=$F$1,Inputs!GR105,$F105*N(CY105)),$F105*N(CY105)*avg_hrs)</f>
        <v>0</v>
      </c>
      <c r="GT105" s="120" t="s">
        <v>207</v>
      </c>
      <c r="GU105" s="272"/>
      <c r="GV105" s="272"/>
      <c r="GW105" s="272"/>
      <c r="GX105" s="232">
        <f t="shared" si="16"/>
        <v>0</v>
      </c>
      <c r="GY105" s="232">
        <f t="shared" si="16"/>
        <v>0</v>
      </c>
      <c r="GZ105" s="232">
        <f t="shared" si="16"/>
        <v>0</v>
      </c>
      <c r="HA105" s="232">
        <f t="shared" si="17"/>
        <v>0</v>
      </c>
      <c r="HB105" s="232">
        <f t="shared" si="18"/>
        <v>0</v>
      </c>
      <c r="HC105" s="232">
        <f t="shared" si="18"/>
        <v>0</v>
      </c>
      <c r="HD105" s="232">
        <f t="shared" si="18"/>
        <v>0</v>
      </c>
      <c r="HE105" s="232">
        <f t="shared" si="18"/>
        <v>0</v>
      </c>
      <c r="HF105" s="232">
        <f t="shared" si="14"/>
        <v>0</v>
      </c>
    </row>
    <row r="106" spans="1:214" x14ac:dyDescent="0.2">
      <c r="A106" s="120">
        <f>Inputs!A106</f>
        <v>0</v>
      </c>
      <c r="B106" s="120">
        <f>Inputs!B106</f>
        <v>0</v>
      </c>
      <c r="C106" s="120">
        <f>Inputs!C106</f>
        <v>0</v>
      </c>
      <c r="D106" s="120">
        <f>Inputs!D106</f>
        <v>0</v>
      </c>
      <c r="E106" s="120">
        <f>Inputs!E106</f>
        <v>0</v>
      </c>
      <c r="F106" s="259">
        <f>IF(Inputs!$GT106=$F$1,Inputs!F106,
CHOOSE(MATCH(Inputs!$GT106,'Key assumptions'!$E$117:$E$119,0),'Key assumptions'!$H$117,'Key assumptions'!$H$118,'Key assumptions'!$H$119)*Inputs!F106)</f>
        <v>0</v>
      </c>
      <c r="G106" s="259">
        <f>IF(Inputs!$GT106=$F$1,Inputs!G106,
CHOOSE(MATCH(Inputs!$GT106,'Key assumptions'!$E$117:$E$119,0),'Key assumptions'!$H$117,'Key assumptions'!$H$118,'Key assumptions'!$H$119)*Inputs!G106)</f>
        <v>0</v>
      </c>
      <c r="H106" s="231">
        <f>Inputs!H106</f>
        <v>0</v>
      </c>
      <c r="I106" s="231">
        <f>Inputs!I106</f>
        <v>0</v>
      </c>
      <c r="J106" s="231">
        <f>Inputs!J106</f>
        <v>0</v>
      </c>
      <c r="K106" s="231">
        <f>Inputs!K106</f>
        <v>0</v>
      </c>
      <c r="L106" s="231">
        <f>Inputs!L106</f>
        <v>0</v>
      </c>
      <c r="M106" s="231">
        <f>Inputs!M106</f>
        <v>0</v>
      </c>
      <c r="N106" s="231">
        <f>Inputs!N106</f>
        <v>0</v>
      </c>
      <c r="O106" s="231">
        <f>Inputs!O106</f>
        <v>0</v>
      </c>
      <c r="P106" s="231">
        <f>Inputs!P106</f>
        <v>0</v>
      </c>
      <c r="Q106" s="231">
        <f>Inputs!Q106</f>
        <v>0</v>
      </c>
      <c r="R106" s="231">
        <f>Inputs!R106</f>
        <v>0</v>
      </c>
      <c r="S106" s="231">
        <f>Inputs!S106</f>
        <v>0</v>
      </c>
      <c r="T106" s="231">
        <f>Inputs!T106</f>
        <v>0</v>
      </c>
      <c r="U106" s="231">
        <f>Inputs!U106</f>
        <v>0</v>
      </c>
      <c r="V106" s="231">
        <f>Inputs!V106</f>
        <v>0</v>
      </c>
      <c r="W106" s="231">
        <f>Inputs!W106</f>
        <v>0</v>
      </c>
      <c r="X106" s="231">
        <f>Inputs!X106</f>
        <v>0</v>
      </c>
      <c r="Y106" s="231">
        <f>Inputs!Y106</f>
        <v>0</v>
      </c>
      <c r="Z106" s="231">
        <f>Inputs!Z106</f>
        <v>0</v>
      </c>
      <c r="AA106" s="231">
        <f>Inputs!AA106</f>
        <v>0</v>
      </c>
      <c r="AB106" s="231">
        <f>Inputs!AB106</f>
        <v>0</v>
      </c>
      <c r="AC106" s="231">
        <f>Inputs!AC106</f>
        <v>0</v>
      </c>
      <c r="AD106" s="231">
        <f>Inputs!AD106</f>
        <v>0</v>
      </c>
      <c r="AE106" s="231">
        <f>Inputs!AE106</f>
        <v>0</v>
      </c>
      <c r="AF106" s="231">
        <f>Inputs!AF106</f>
        <v>0</v>
      </c>
      <c r="AG106" s="231">
        <f>Inputs!AG106</f>
        <v>0</v>
      </c>
      <c r="AH106" s="231">
        <f>Inputs!AH106</f>
        <v>0</v>
      </c>
      <c r="AI106" s="231">
        <f>Inputs!AI106</f>
        <v>0</v>
      </c>
      <c r="AJ106" s="231">
        <f>Inputs!AJ106</f>
        <v>0</v>
      </c>
      <c r="AK106" s="231">
        <f>Inputs!AK106</f>
        <v>0</v>
      </c>
      <c r="AL106" s="231">
        <f>Inputs!AL106</f>
        <v>0</v>
      </c>
      <c r="AM106" s="231">
        <f>Inputs!AM106</f>
        <v>0</v>
      </c>
      <c r="AN106" s="231">
        <f>Inputs!AN106</f>
        <v>0</v>
      </c>
      <c r="AO106" s="231">
        <f>Inputs!AO106</f>
        <v>0</v>
      </c>
      <c r="AP106" s="231">
        <f>Inputs!AP106</f>
        <v>0</v>
      </c>
      <c r="AQ106" s="231">
        <f>Inputs!AQ106</f>
        <v>0</v>
      </c>
      <c r="AR106" s="231">
        <f>Inputs!AR106</f>
        <v>0</v>
      </c>
      <c r="AS106" s="231">
        <f>Inputs!AS106</f>
        <v>0</v>
      </c>
      <c r="AT106" s="231">
        <f>Inputs!AT106</f>
        <v>0</v>
      </c>
      <c r="AU106" s="231">
        <f>Inputs!AU106</f>
        <v>0</v>
      </c>
      <c r="AV106" s="231">
        <f>Inputs!AV106</f>
        <v>0</v>
      </c>
      <c r="AW106" s="231">
        <f>Inputs!AW106</f>
        <v>0</v>
      </c>
      <c r="AX106" s="231">
        <f>Inputs!AX106</f>
        <v>0</v>
      </c>
      <c r="AY106" s="231">
        <f>Inputs!AY106</f>
        <v>0</v>
      </c>
      <c r="AZ106" s="231">
        <f>Inputs!AZ106</f>
        <v>0</v>
      </c>
      <c r="BA106" s="231">
        <f>Inputs!BA106</f>
        <v>0</v>
      </c>
      <c r="BB106" s="231">
        <f>Inputs!BB106</f>
        <v>0</v>
      </c>
      <c r="BC106" s="231">
        <f>Inputs!BC106</f>
        <v>0</v>
      </c>
      <c r="BD106" s="231">
        <f>Inputs!BD106</f>
        <v>0</v>
      </c>
      <c r="BE106" s="231">
        <f>Inputs!BE106</f>
        <v>0</v>
      </c>
      <c r="BF106" s="231">
        <f>Inputs!BF106</f>
        <v>0</v>
      </c>
      <c r="BG106" s="231">
        <f>Inputs!BG106</f>
        <v>0</v>
      </c>
      <c r="BH106" s="231">
        <f>Inputs!BH106</f>
        <v>0</v>
      </c>
      <c r="BI106" s="231">
        <f>Inputs!BI106</f>
        <v>0</v>
      </c>
      <c r="BJ106" s="231">
        <f>Inputs!BJ106</f>
        <v>0</v>
      </c>
      <c r="BK106" s="231">
        <f>Inputs!BK106</f>
        <v>0</v>
      </c>
      <c r="BL106" s="231">
        <f>Inputs!BL106</f>
        <v>0</v>
      </c>
      <c r="BM106" s="231">
        <f>Inputs!BM106</f>
        <v>0</v>
      </c>
      <c r="BN106" s="231">
        <f>Inputs!BN106</f>
        <v>0</v>
      </c>
      <c r="BO106" s="231">
        <f>Inputs!BO106</f>
        <v>0</v>
      </c>
      <c r="BP106" s="231">
        <f>Inputs!BP106</f>
        <v>0</v>
      </c>
      <c r="BQ106" s="231">
        <f>Inputs!BQ106</f>
        <v>0</v>
      </c>
      <c r="BR106" s="231">
        <f>Inputs!BR106</f>
        <v>0</v>
      </c>
      <c r="BS106" s="231">
        <f>Inputs!BS106</f>
        <v>0</v>
      </c>
      <c r="BT106" s="231">
        <f>Inputs!BT106</f>
        <v>0</v>
      </c>
      <c r="BU106" s="231">
        <f>Inputs!BU106</f>
        <v>0</v>
      </c>
      <c r="BV106" s="231">
        <f>Inputs!BV106</f>
        <v>0</v>
      </c>
      <c r="BW106" s="231">
        <f>Inputs!BW106</f>
        <v>0</v>
      </c>
      <c r="BX106" s="231">
        <f>Inputs!BX106</f>
        <v>0</v>
      </c>
      <c r="BY106" s="231">
        <f>Inputs!BY106</f>
        <v>0</v>
      </c>
      <c r="BZ106" s="231">
        <f>Inputs!BZ106</f>
        <v>0</v>
      </c>
      <c r="CA106" s="231">
        <f>Inputs!CA106</f>
        <v>0</v>
      </c>
      <c r="CB106" s="231">
        <f>Inputs!CB106</f>
        <v>0</v>
      </c>
      <c r="CC106" s="231">
        <f>Inputs!CC106</f>
        <v>0</v>
      </c>
      <c r="CD106" s="231">
        <f>Inputs!CD106</f>
        <v>0</v>
      </c>
      <c r="CE106" s="231">
        <f>Inputs!CE106</f>
        <v>0</v>
      </c>
      <c r="CF106" s="231">
        <f>Inputs!CF106</f>
        <v>0</v>
      </c>
      <c r="CG106" s="231">
        <f>Inputs!CG106</f>
        <v>0</v>
      </c>
      <c r="CH106" s="231">
        <f>Inputs!CH106</f>
        <v>0</v>
      </c>
      <c r="CI106" s="231">
        <f>Inputs!CI106</f>
        <v>0</v>
      </c>
      <c r="CJ106" s="231">
        <f>Inputs!CJ106</f>
        <v>0</v>
      </c>
      <c r="CK106" s="231">
        <f>Inputs!CK106</f>
        <v>0</v>
      </c>
      <c r="CL106" s="231">
        <f>Inputs!CL106</f>
        <v>0</v>
      </c>
      <c r="CM106" s="231">
        <f>Inputs!CM106</f>
        <v>0</v>
      </c>
      <c r="CN106" s="231">
        <f>Inputs!CN106</f>
        <v>0</v>
      </c>
      <c r="CO106" s="231">
        <f>Inputs!CO106</f>
        <v>0</v>
      </c>
      <c r="CP106" s="231">
        <f>Inputs!CP106</f>
        <v>0</v>
      </c>
      <c r="CQ106" s="231">
        <f>Inputs!CQ106</f>
        <v>0</v>
      </c>
      <c r="CR106" s="231">
        <f>Inputs!CR106</f>
        <v>0</v>
      </c>
      <c r="CS106" s="231">
        <f>Inputs!CS106</f>
        <v>0</v>
      </c>
      <c r="CT106" s="231">
        <f>Inputs!CT106</f>
        <v>0</v>
      </c>
      <c r="CU106" s="231">
        <f>Inputs!CU106</f>
        <v>0</v>
      </c>
      <c r="CV106" s="231">
        <f>Inputs!CV106</f>
        <v>0</v>
      </c>
      <c r="CW106" s="231">
        <f>Inputs!CW106</f>
        <v>0</v>
      </c>
      <c r="CX106" s="231">
        <f>Inputs!CX106</f>
        <v>0</v>
      </c>
      <c r="CY106" s="231">
        <f>Inputs!CY106</f>
        <v>0</v>
      </c>
      <c r="DA106" s="232">
        <f>IF(OR($C106="Non-Labour",$C106="Labour-related"),IF(Inputs!$GT106=$F$1,Inputs!DA106,$F106*N(H106)),$F106*N(H106)*avg_hrs)</f>
        <v>0</v>
      </c>
      <c r="DB106" s="232">
        <f>IF(OR($C106="Non-Labour",$C106="Labour-related"),IF(Inputs!$GT106=$F$1,Inputs!DB106,$F106*N(I106)),$F106*N(I106)*avg_hrs)</f>
        <v>0</v>
      </c>
      <c r="DC106" s="232">
        <f>IF(OR($C106="Non-Labour",$C106="Labour-related"),IF(Inputs!$GT106=$F$1,Inputs!DC106,$F106*N(J106)),$F106*N(J106)*avg_hrs)</f>
        <v>0</v>
      </c>
      <c r="DD106" s="232">
        <f>IF(OR($C106="Non-Labour",$C106="Labour-related"),IF(Inputs!$GT106=$F$1,Inputs!DD106,$F106*N(K106)),$F106*N(K106)*avg_hrs)</f>
        <v>0</v>
      </c>
      <c r="DE106" s="232">
        <f>IF(OR($C106="Non-Labour",$C106="Labour-related"),IF(Inputs!$GT106=$F$1,Inputs!DE106,$F106*N(L106)),$F106*N(L106)*avg_hrs)</f>
        <v>0</v>
      </c>
      <c r="DF106" s="232">
        <f>IF(OR($C106="Non-Labour",$C106="Labour-related"),IF(Inputs!$GT106=$F$1,Inputs!DF106,$F106*N(M106)),$F106*N(M106)*avg_hrs)</f>
        <v>0</v>
      </c>
      <c r="DG106" s="232">
        <f>IF(OR($C106="Non-Labour",$C106="Labour-related"),IF(Inputs!$GT106=$F$1,Inputs!DG106,$F106*N(N106)),$F106*N(N106)*avg_hrs)</f>
        <v>0</v>
      </c>
      <c r="DH106" s="232">
        <f>IF(OR($C106="Non-Labour",$C106="Labour-related"),IF(Inputs!$GT106=$F$1,Inputs!DH106,$F106*N(O106)),$F106*N(O106)*avg_hrs)</f>
        <v>0</v>
      </c>
      <c r="DI106" s="232">
        <f>IF(OR($C106="Non-Labour",$C106="Labour-related"),IF(Inputs!$GT106=$F$1,Inputs!DI106,$F106*N(P106)),$F106*N(P106)*avg_hrs)</f>
        <v>0</v>
      </c>
      <c r="DJ106" s="232">
        <f>IF(OR($C106="Non-Labour",$C106="Labour-related"),IF(Inputs!$GT106=$F$1,Inputs!DJ106,$F106*N(Q106)),$F106*N(Q106)*avg_hrs)</f>
        <v>0</v>
      </c>
      <c r="DK106" s="232">
        <f>IF(OR($C106="Non-Labour",$C106="Labour-related"),IF(Inputs!$GT106=$F$1,Inputs!DK106,$F106*N(R106)),$F106*N(R106)*avg_hrs)</f>
        <v>0</v>
      </c>
      <c r="DL106" s="232">
        <f>IF(OR($C106="Non-Labour",$C106="Labour-related"),IF(Inputs!$GT106=$F$1,Inputs!DL106,$F106*N(S106)),$F106*N(S106)*avg_hrs)</f>
        <v>0</v>
      </c>
      <c r="DM106" s="232">
        <f>IF(OR($C106="Non-Labour",$C106="Labour-related"),IF(Inputs!$GT106=$F$1,Inputs!DM106,$F106*N(T106)),$F106*N(T106)*avg_hrs)</f>
        <v>0</v>
      </c>
      <c r="DN106" s="232">
        <f>IF(OR($C106="Non-Labour",$C106="Labour-related"),IF(Inputs!$GT106=$F$1,Inputs!DN106,$F106*N(U106)),$F106*N(U106)*avg_hrs)</f>
        <v>0</v>
      </c>
      <c r="DO106" s="232">
        <f>IF(OR($C106="Non-Labour",$C106="Labour-related"),IF(Inputs!$GT106=$F$1,Inputs!DO106,$F106*N(V106)),$F106*N(V106)*avg_hrs)</f>
        <v>0</v>
      </c>
      <c r="DP106" s="232">
        <f>IF(OR($C106="Non-Labour",$C106="Labour-related"),IF(Inputs!$GT106=$F$1,Inputs!DP106,$F106*N(W106)),$F106*N(W106)*avg_hrs)</f>
        <v>0</v>
      </c>
      <c r="DQ106" s="232">
        <f>IF(OR($C106="Non-Labour",$C106="Labour-related"),IF(Inputs!$GT106=$F$1,Inputs!DQ106,$F106*N(X106)),$F106*N(X106)*avg_hrs)</f>
        <v>0</v>
      </c>
      <c r="DR106" s="232">
        <f>IF(OR($C106="Non-Labour",$C106="Labour-related"),IF(Inputs!$GT106=$F$1,Inputs!DR106,$F106*N(Y106)),$F106*N(Y106)*avg_hrs)</f>
        <v>0</v>
      </c>
      <c r="DS106" s="232">
        <f>IF(OR($C106="Non-Labour",$C106="Labour-related"),IF(Inputs!$GT106=$F$1,Inputs!DS106,$F106*N(Z106)),$F106*N(Z106)*avg_hrs)</f>
        <v>0</v>
      </c>
      <c r="DT106" s="232">
        <f>IF(OR($C106="Non-Labour",$C106="Labour-related"),IF(Inputs!$GT106=$F$1,Inputs!DT106,$F106*N(AA106)),$F106*N(AA106)*avg_hrs)</f>
        <v>0</v>
      </c>
      <c r="DU106" s="232">
        <f>IF(OR($C106="Non-Labour",$C106="Labour-related"),IF(Inputs!$GT106=$F$1,Inputs!DU106,$F106*N(AB106)),$F106*N(AB106)*avg_hrs)</f>
        <v>0</v>
      </c>
      <c r="DV106" s="232">
        <f>IF(OR($C106="Non-Labour",$C106="Labour-related"),IF(Inputs!$GT106=$F$1,Inputs!DV106,$F106*N(AC106)),$F106*N(AC106)*avg_hrs)</f>
        <v>0</v>
      </c>
      <c r="DW106" s="232">
        <f>IF(OR($C106="Non-Labour",$C106="Labour-related"),IF(Inputs!$GT106=$F$1,Inputs!DW106,$F106*N(AD106)),$F106*N(AD106)*avg_hrs)</f>
        <v>0</v>
      </c>
      <c r="DX106" s="232">
        <f>IF(OR($C106="Non-Labour",$C106="Labour-related"),IF(Inputs!$GT106=$F$1,Inputs!DX106,$F106*N(AE106)),$F106*N(AE106)*avg_hrs)</f>
        <v>0</v>
      </c>
      <c r="DY106" s="232">
        <f>IF(OR($C106="Non-Labour",$C106="Labour-related"),IF(Inputs!$GT106=$F$1,Inputs!DY106,$F106*N(AF106)),$F106*N(AF106)*avg_hrs)</f>
        <v>0</v>
      </c>
      <c r="DZ106" s="232">
        <f>IF(OR($C106="Non-Labour",$C106="Labour-related"),IF(Inputs!$GT106=$F$1,Inputs!DZ106,$F106*N(AG106)),$F106*N(AG106)*avg_hrs)</f>
        <v>0</v>
      </c>
      <c r="EA106" s="232">
        <f>IF(OR($C106="Non-Labour",$C106="Labour-related"),IF(Inputs!$GT106=$F$1,Inputs!EA106,$F106*N(AH106)),$F106*N(AH106)*avg_hrs)</f>
        <v>0</v>
      </c>
      <c r="EB106" s="232">
        <f>IF(OR($C106="Non-Labour",$C106="Labour-related"),IF(Inputs!$GT106=$F$1,Inputs!EB106,$F106*N(AI106)),$F106*N(AI106)*avg_hrs)</f>
        <v>0</v>
      </c>
      <c r="EC106" s="232">
        <f>IF(OR($C106="Non-Labour",$C106="Labour-related"),IF(Inputs!$GT106=$F$1,Inputs!EC106,$F106*N(AJ106)),$F106*N(AJ106)*avg_hrs)</f>
        <v>0</v>
      </c>
      <c r="ED106" s="232">
        <f>IF(OR($C106="Non-Labour",$C106="Labour-related"),IF(Inputs!$GT106=$F$1,Inputs!ED106,$F106*N(AK106)),$F106*N(AK106)*avg_hrs)</f>
        <v>0</v>
      </c>
      <c r="EE106" s="232">
        <f>IF(OR($C106="Non-Labour",$C106="Labour-related"),IF(Inputs!$GT106=$F$1,Inputs!EE106,$F106*N(AL106)),$F106*N(AL106)*avg_hrs)</f>
        <v>0</v>
      </c>
      <c r="EF106" s="232">
        <f>IF(OR($C106="Non-Labour",$C106="Labour-related"),IF(Inputs!$GT106=$F$1,Inputs!EF106,$F106*N(AM106)),$F106*N(AM106)*avg_hrs)</f>
        <v>0</v>
      </c>
      <c r="EG106" s="232">
        <f>IF(OR($C106="Non-Labour",$C106="Labour-related"),IF(Inputs!$GT106=$F$1,Inputs!EG106,$F106*N(AN106)),$F106*N(AN106)*avg_hrs)</f>
        <v>0</v>
      </c>
      <c r="EH106" s="232">
        <f>IF(OR($C106="Non-Labour",$C106="Labour-related"),IF(Inputs!$GT106=$F$1,Inputs!EH106,$F106*N(AO106)),$F106*N(AO106)*avg_hrs)</f>
        <v>0</v>
      </c>
      <c r="EI106" s="232">
        <f>IF(OR($C106="Non-Labour",$C106="Labour-related"),IF(Inputs!$GT106=$F$1,Inputs!EI106,$F106*N(AP106)),$F106*N(AP106)*avg_hrs)</f>
        <v>0</v>
      </c>
      <c r="EJ106" s="232">
        <f>IF(OR($C106="Non-Labour",$C106="Labour-related"),IF(Inputs!$GT106=$F$1,Inputs!EJ106,$F106*N(AQ106)),$F106*N(AQ106)*avg_hrs)</f>
        <v>0</v>
      </c>
      <c r="EK106" s="232">
        <f>IF(OR($C106="Non-Labour",$C106="Labour-related"),IF(Inputs!$GT106=$F$1,Inputs!EK106,$F106*N(AR106)),$F106*N(AR106)*avg_hrs)</f>
        <v>0</v>
      </c>
      <c r="EL106" s="232">
        <f>IF(OR($C106="Non-Labour",$C106="Labour-related"),IF(Inputs!$GT106=$F$1,Inputs!EL106,$F106*N(AS106)),$F106*N(AS106)*avg_hrs)</f>
        <v>0</v>
      </c>
      <c r="EM106" s="232">
        <f>IF(OR($C106="Non-Labour",$C106="Labour-related"),IF(Inputs!$GT106=$F$1,Inputs!EM106,$F106*N(AT106)),$F106*N(AT106)*avg_hrs)</f>
        <v>0</v>
      </c>
      <c r="EN106" s="232">
        <f>IF(OR($C106="Non-Labour",$C106="Labour-related"),IF(Inputs!$GT106=$F$1,Inputs!EN106,$F106*N(AU106)),$F106*N(AU106)*avg_hrs)</f>
        <v>0</v>
      </c>
      <c r="EO106" s="232">
        <f>IF(OR($C106="Non-Labour",$C106="Labour-related"),IF(Inputs!$GT106=$F$1,Inputs!EO106,$F106*N(AV106)),$F106*N(AV106)*avg_hrs)</f>
        <v>0</v>
      </c>
      <c r="EP106" s="232">
        <f>IF(OR($C106="Non-Labour",$C106="Labour-related"),IF(Inputs!$GT106=$F$1,Inputs!EP106,$F106*N(AW106)),$F106*N(AW106)*avg_hrs)</f>
        <v>0</v>
      </c>
      <c r="EQ106" s="232">
        <f>IF(OR($C106="Non-Labour",$C106="Labour-related"),IF(Inputs!$GT106=$F$1,Inputs!EQ106,$F106*N(AX106)),$F106*N(AX106)*avg_hrs)</f>
        <v>0</v>
      </c>
      <c r="ER106" s="232">
        <f>IF(OR($C106="Non-Labour",$C106="Labour-related"),IF(Inputs!$GT106=$F$1,Inputs!ER106,$F106*N(AY106)),$F106*N(AY106)*avg_hrs)</f>
        <v>0</v>
      </c>
      <c r="ES106" s="232">
        <f>IF(OR($C106="Non-Labour",$C106="Labour-related"),IF(Inputs!$GT106=$F$1,Inputs!ES106,$F106*N(AZ106)),$F106*N(AZ106)*avg_hrs)</f>
        <v>0</v>
      </c>
      <c r="ET106" s="232">
        <f>IF(OR($C106="Non-Labour",$C106="Labour-related"),IF(Inputs!$GT106=$F$1,Inputs!ET106,$F106*N(BA106)),$F106*N(BA106)*avg_hrs)</f>
        <v>0</v>
      </c>
      <c r="EU106" s="232">
        <f>IF(OR($C106="Non-Labour",$C106="Labour-related"),IF(Inputs!$GT106=$F$1,Inputs!EU106,$F106*N(BB106)),$F106*N(BB106)*avg_hrs)</f>
        <v>0</v>
      </c>
      <c r="EV106" s="232">
        <f>IF(OR($C106="Non-Labour",$C106="Labour-related"),IF(Inputs!$GT106=$F$1,Inputs!EV106,$F106*N(BC106)),$F106*N(BC106)*avg_hrs)</f>
        <v>0</v>
      </c>
      <c r="EW106" s="232">
        <f>IF(OR($C106="Non-Labour",$C106="Labour-related"),IF(Inputs!$GT106=$F$1,Inputs!EW106,$F106*N(BD106)),$F106*N(BD106)*avg_hrs)</f>
        <v>0</v>
      </c>
      <c r="EX106" s="232">
        <f>IF(OR($C106="Non-Labour",$C106="Labour-related"),IF(Inputs!$GT106=$F$1,Inputs!EX106,$F106*N(BE106)),$F106*N(BE106)*avg_hrs)</f>
        <v>0</v>
      </c>
      <c r="EY106" s="232">
        <f>IF(OR($C106="Non-Labour",$C106="Labour-related"),IF(Inputs!$GT106=$F$1,Inputs!EY106,$F106*N(BF106)),$F106*N(BF106)*avg_hrs)</f>
        <v>0</v>
      </c>
      <c r="EZ106" s="232">
        <f>IF(OR($C106="Non-Labour",$C106="Labour-related"),IF(Inputs!$GT106=$F$1,Inputs!EZ106,$F106*N(BG106)),$F106*N(BG106)*avg_hrs)</f>
        <v>0</v>
      </c>
      <c r="FA106" s="232">
        <f>IF(OR($C106="Non-Labour",$C106="Labour-related"),IF(Inputs!$GT106=$F$1,Inputs!FA106,$F106*N(BH106)),$F106*N(BH106)*avg_hrs)</f>
        <v>0</v>
      </c>
      <c r="FB106" s="232">
        <f>IF(OR($C106="Non-Labour",$C106="Labour-related"),IF(Inputs!$GT106=$F$1,Inputs!FB106,$F106*N(BI106)),$F106*N(BI106)*avg_hrs)</f>
        <v>0</v>
      </c>
      <c r="FC106" s="232">
        <f>IF(OR($C106="Non-Labour",$C106="Labour-related"),IF(Inputs!$GT106=$F$1,Inputs!FC106,$F106*N(BJ106)),$F106*N(BJ106)*avg_hrs)</f>
        <v>0</v>
      </c>
      <c r="FD106" s="232">
        <f>IF(OR($C106="Non-Labour",$C106="Labour-related"),IF(Inputs!$GT106=$F$1,Inputs!FD106,$F106*N(BK106)),$F106*N(BK106)*avg_hrs)</f>
        <v>0</v>
      </c>
      <c r="FE106" s="232">
        <f>IF(OR($C106="Non-Labour",$C106="Labour-related"),IF(Inputs!$GT106=$F$1,Inputs!FE106,$F106*N(BL106)),$F106*N(BL106)*avg_hrs)</f>
        <v>0</v>
      </c>
      <c r="FF106" s="232">
        <f>IF(OR($C106="Non-Labour",$C106="Labour-related"),IF(Inputs!$GT106=$F$1,Inputs!FF106,$F106*N(BM106)),$F106*N(BM106)*avg_hrs)</f>
        <v>0</v>
      </c>
      <c r="FG106" s="232">
        <f>IF(OR($C106="Non-Labour",$C106="Labour-related"),IF(Inputs!$GT106=$F$1,Inputs!FG106,$F106*N(BN106)),$F106*N(BN106)*avg_hrs)</f>
        <v>0</v>
      </c>
      <c r="FH106" s="232">
        <f>IF(OR($C106="Non-Labour",$C106="Labour-related"),IF(Inputs!$GT106=$F$1,Inputs!FH106,$F106*N(BO106)),$F106*N(BO106)*avg_hrs)</f>
        <v>0</v>
      </c>
      <c r="FI106" s="232">
        <f>IF(OR($C106="Non-Labour",$C106="Labour-related"),IF(Inputs!$GT106=$F$1,Inputs!FI106,$F106*N(BP106)),$F106*N(BP106)*avg_hrs)</f>
        <v>0</v>
      </c>
      <c r="FJ106" s="232">
        <f>IF(OR($C106="Non-Labour",$C106="Labour-related"),IF(Inputs!$GT106=$F$1,Inputs!FJ106,$F106*N(BQ106)),$F106*N(BQ106)*avg_hrs)</f>
        <v>0</v>
      </c>
      <c r="FK106" s="232">
        <f>IF(OR($C106="Non-Labour",$C106="Labour-related"),IF(Inputs!$GT106=$F$1,Inputs!FK106,$F106*N(BR106)),$F106*N(BR106)*avg_hrs)</f>
        <v>0</v>
      </c>
      <c r="FL106" s="232">
        <f>IF(OR($C106="Non-Labour",$C106="Labour-related"),IF(Inputs!$GT106=$F$1,Inputs!FL106,$F106*N(BS106)),$F106*N(BS106)*avg_hrs)</f>
        <v>0</v>
      </c>
      <c r="FM106" s="232">
        <f>IF(OR($C106="Non-Labour",$C106="Labour-related"),IF(Inputs!$GT106=$F$1,Inputs!FM106,$F106*N(BT106)),$F106*N(BT106)*avg_hrs)</f>
        <v>0</v>
      </c>
      <c r="FN106" s="232">
        <f>IF(OR($C106="Non-Labour",$C106="Labour-related"),IF(Inputs!$GT106=$F$1,Inputs!FN106,$F106*N(BU106)),$F106*N(BU106)*avg_hrs)</f>
        <v>0</v>
      </c>
      <c r="FO106" s="232">
        <f>IF(OR($C106="Non-Labour",$C106="Labour-related"),IF(Inputs!$GT106=$F$1,Inputs!FO106,$F106*N(BV106)),$F106*N(BV106)*avg_hrs)</f>
        <v>0</v>
      </c>
      <c r="FP106" s="232">
        <f>IF(OR($C106="Non-Labour",$C106="Labour-related"),IF(Inputs!$GT106=$F$1,Inputs!FP106,$F106*N(BW106)),$F106*N(BW106)*avg_hrs)</f>
        <v>0</v>
      </c>
      <c r="FQ106" s="232">
        <f>IF(OR($C106="Non-Labour",$C106="Labour-related"),IF(Inputs!$GT106=$F$1,Inputs!FQ106,$F106*N(BX106)),$F106*N(BX106)*avg_hrs)</f>
        <v>0</v>
      </c>
      <c r="FR106" s="232">
        <f>IF(OR($C106="Non-Labour",$C106="Labour-related"),IF(Inputs!$GT106=$F$1,Inputs!FR106,$F106*N(BY106)),$F106*N(BY106)*avg_hrs)</f>
        <v>0</v>
      </c>
      <c r="FS106" s="232">
        <f>IF(OR($C106="Non-Labour",$C106="Labour-related"),IF(Inputs!$GT106=$F$1,Inputs!FS106,$F106*N(BZ106)),$F106*N(BZ106)*avg_hrs)</f>
        <v>0</v>
      </c>
      <c r="FT106" s="232">
        <f>IF(OR($C106="Non-Labour",$C106="Labour-related"),IF(Inputs!$GT106=$F$1,Inputs!FT106,$F106*N(CA106)),$F106*N(CA106)*avg_hrs)</f>
        <v>0</v>
      </c>
      <c r="FU106" s="232">
        <f>IF(OR($C106="Non-Labour",$C106="Labour-related"),IF(Inputs!$GT106=$F$1,Inputs!FU106,$F106*N(CB106)),$F106*N(CB106)*avg_hrs)</f>
        <v>0</v>
      </c>
      <c r="FV106" s="232">
        <f>IF(OR($C106="Non-Labour",$C106="Labour-related"),IF(Inputs!$GT106=$F$1,Inputs!FV106,$F106*N(CC106)),$F106*N(CC106)*avg_hrs)</f>
        <v>0</v>
      </c>
      <c r="FW106" s="232">
        <f>IF(OR($C106="Non-Labour",$C106="Labour-related"),IF(Inputs!$GT106=$F$1,Inputs!FW106,$F106*N(CD106)),$F106*N(CD106)*avg_hrs)</f>
        <v>0</v>
      </c>
      <c r="FX106" s="232">
        <f>IF(OR($C106="Non-Labour",$C106="Labour-related"),IF(Inputs!$GT106=$F$1,Inputs!FX106,$F106*N(CE106)),$F106*N(CE106)*avg_hrs)</f>
        <v>0</v>
      </c>
      <c r="FY106" s="232">
        <f>IF(OR($C106="Non-Labour",$C106="Labour-related"),IF(Inputs!$GT106=$F$1,Inputs!FY106,$F106*N(CF106)),$F106*N(CF106)*avg_hrs)</f>
        <v>0</v>
      </c>
      <c r="FZ106" s="232">
        <f>IF(OR($C106="Non-Labour",$C106="Labour-related"),IF(Inputs!$GT106=$F$1,Inputs!FZ106,$F106*N(CG106)),$F106*N(CG106)*avg_hrs)</f>
        <v>0</v>
      </c>
      <c r="GA106" s="232">
        <f>IF(OR($C106="Non-Labour",$C106="Labour-related"),IF(Inputs!$GT106=$F$1,Inputs!GA106,$F106*N(CH106)),$F106*N(CH106)*avg_hrs)</f>
        <v>0</v>
      </c>
      <c r="GB106" s="232">
        <f>IF(OR($C106="Non-Labour",$C106="Labour-related"),IF(Inputs!$GT106=$F$1,Inputs!GB106,$F106*N(CI106)),$F106*N(CI106)*avg_hrs)</f>
        <v>0</v>
      </c>
      <c r="GC106" s="232">
        <f>IF(OR($C106="Non-Labour",$C106="Labour-related"),IF(Inputs!$GT106=$F$1,Inputs!GC106,$F106*N(CJ106)),$F106*N(CJ106)*avg_hrs)</f>
        <v>0</v>
      </c>
      <c r="GD106" s="232">
        <f>IF(OR($C106="Non-Labour",$C106="Labour-related"),IF(Inputs!$GT106=$F$1,Inputs!GD106,$F106*N(CK106)),$F106*N(CK106)*avg_hrs)</f>
        <v>0</v>
      </c>
      <c r="GE106" s="232">
        <f>IF(OR($C106="Non-Labour",$C106="Labour-related"),IF(Inputs!$GT106=$F$1,Inputs!GE106,$F106*N(CL106)),$F106*N(CL106)*avg_hrs)</f>
        <v>0</v>
      </c>
      <c r="GF106" s="232">
        <f>IF(OR($C106="Non-Labour",$C106="Labour-related"),IF(Inputs!$GT106=$F$1,Inputs!GF106,$F106*N(CM106)),$F106*N(CM106)*avg_hrs)</f>
        <v>0</v>
      </c>
      <c r="GG106" s="232">
        <f>IF(OR($C106="Non-Labour",$C106="Labour-related"),IF(Inputs!$GT106=$F$1,Inputs!GG106,$F106*N(CN106)),$F106*N(CN106)*avg_hrs)</f>
        <v>0</v>
      </c>
      <c r="GH106" s="232">
        <f>IF(OR($C106="Non-Labour",$C106="Labour-related"),IF(Inputs!$GT106=$F$1,Inputs!GH106,$F106*N(CO106)),$F106*N(CO106)*avg_hrs)</f>
        <v>0</v>
      </c>
      <c r="GI106" s="232">
        <f>IF(OR($C106="Non-Labour",$C106="Labour-related"),IF(Inputs!$GT106=$F$1,Inputs!GI106,$F106*N(CP106)),$F106*N(CP106)*avg_hrs)</f>
        <v>0</v>
      </c>
      <c r="GJ106" s="232">
        <f>IF(OR($C106="Non-Labour",$C106="Labour-related"),IF(Inputs!$GT106=$F$1,Inputs!GJ106,$F106*N(CQ106)),$F106*N(CQ106)*avg_hrs)</f>
        <v>0</v>
      </c>
      <c r="GK106" s="232">
        <f>IF(OR($C106="Non-Labour",$C106="Labour-related"),IF(Inputs!$GT106=$F$1,Inputs!GK106,$F106*N(CR106)),$F106*N(CR106)*avg_hrs)</f>
        <v>0</v>
      </c>
      <c r="GL106" s="232">
        <f>IF(OR($C106="Non-Labour",$C106="Labour-related"),IF(Inputs!$GT106=$F$1,Inputs!GL106,$F106*N(CS106)),$F106*N(CS106)*avg_hrs)</f>
        <v>0</v>
      </c>
      <c r="GM106" s="232">
        <f>IF(OR($C106="Non-Labour",$C106="Labour-related"),IF(Inputs!$GT106=$F$1,Inputs!GM106,$F106*N(CT106)),$F106*N(CT106)*avg_hrs)</f>
        <v>0</v>
      </c>
      <c r="GN106" s="232">
        <f>IF(OR($C106="Non-Labour",$C106="Labour-related"),IF(Inputs!$GT106=$F$1,Inputs!GN106,$F106*N(CU106)),$F106*N(CU106)*avg_hrs)</f>
        <v>0</v>
      </c>
      <c r="GO106" s="232">
        <f>IF(OR($C106="Non-Labour",$C106="Labour-related"),IF(Inputs!$GT106=$F$1,Inputs!GO106,$F106*N(CV106)),$F106*N(CV106)*avg_hrs)</f>
        <v>0</v>
      </c>
      <c r="GP106" s="232">
        <f>IF(OR($C106="Non-Labour",$C106="Labour-related"),IF(Inputs!$GT106=$F$1,Inputs!GP106,$F106*N(CW106)),$F106*N(CW106)*avg_hrs)</f>
        <v>0</v>
      </c>
      <c r="GQ106" s="232">
        <f>IF(OR($C106="Non-Labour",$C106="Labour-related"),IF(Inputs!$GT106=$F$1,Inputs!GQ106,$F106*N(CX106)),$F106*N(CX106)*avg_hrs)</f>
        <v>0</v>
      </c>
      <c r="GR106" s="232">
        <f>IF(OR($C106="Non-Labour",$C106="Labour-related"),IF(Inputs!$GT106=$F$1,Inputs!GR106,$F106*N(CY106)),$F106*N(CY106)*avg_hrs)</f>
        <v>0</v>
      </c>
      <c r="GT106" s="120" t="s">
        <v>207</v>
      </c>
      <c r="GU106" s="272"/>
      <c r="GV106" s="272"/>
      <c r="GW106" s="272"/>
      <c r="GX106" s="232">
        <f t="shared" si="16"/>
        <v>0</v>
      </c>
      <c r="GY106" s="232">
        <f t="shared" si="16"/>
        <v>0</v>
      </c>
      <c r="GZ106" s="232">
        <f t="shared" si="16"/>
        <v>0</v>
      </c>
      <c r="HA106" s="232">
        <f t="shared" si="17"/>
        <v>0</v>
      </c>
      <c r="HB106" s="232">
        <f t="shared" si="18"/>
        <v>0</v>
      </c>
      <c r="HC106" s="232">
        <f t="shared" si="18"/>
        <v>0</v>
      </c>
      <c r="HD106" s="232">
        <f t="shared" si="18"/>
        <v>0</v>
      </c>
      <c r="HE106" s="232">
        <f t="shared" si="18"/>
        <v>0</v>
      </c>
      <c r="HF106" s="232">
        <f t="shared" si="14"/>
        <v>0</v>
      </c>
    </row>
    <row r="107" spans="1:214" x14ac:dyDescent="0.2">
      <c r="A107" s="120">
        <f>Inputs!A107</f>
        <v>0</v>
      </c>
      <c r="B107" s="120">
        <f>Inputs!B107</f>
        <v>0</v>
      </c>
      <c r="C107" s="120">
        <f>Inputs!C107</f>
        <v>0</v>
      </c>
      <c r="D107" s="120">
        <f>Inputs!D107</f>
        <v>0</v>
      </c>
      <c r="E107" s="120">
        <f>Inputs!E107</f>
        <v>0</v>
      </c>
      <c r="F107" s="259">
        <f>IF(Inputs!$GT107=$F$1,Inputs!F107,
CHOOSE(MATCH(Inputs!$GT107,'Key assumptions'!$E$117:$E$119,0),'Key assumptions'!$H$117,'Key assumptions'!$H$118,'Key assumptions'!$H$119)*Inputs!F107)</f>
        <v>0</v>
      </c>
      <c r="G107" s="259">
        <f>IF(Inputs!$GT107=$F$1,Inputs!G107,
CHOOSE(MATCH(Inputs!$GT107,'Key assumptions'!$E$117:$E$119,0),'Key assumptions'!$H$117,'Key assumptions'!$H$118,'Key assumptions'!$H$119)*Inputs!G107)</f>
        <v>0</v>
      </c>
      <c r="H107" s="231">
        <f>Inputs!H107</f>
        <v>0</v>
      </c>
      <c r="I107" s="231">
        <f>Inputs!I107</f>
        <v>0</v>
      </c>
      <c r="J107" s="231">
        <f>Inputs!J107</f>
        <v>0</v>
      </c>
      <c r="K107" s="231">
        <f>Inputs!K107</f>
        <v>0</v>
      </c>
      <c r="L107" s="231">
        <f>Inputs!L107</f>
        <v>0</v>
      </c>
      <c r="M107" s="231">
        <f>Inputs!M107</f>
        <v>0</v>
      </c>
      <c r="N107" s="231">
        <f>Inputs!N107</f>
        <v>0</v>
      </c>
      <c r="O107" s="231">
        <f>Inputs!O107</f>
        <v>0</v>
      </c>
      <c r="P107" s="231">
        <f>Inputs!P107</f>
        <v>0</v>
      </c>
      <c r="Q107" s="231">
        <f>Inputs!Q107</f>
        <v>0</v>
      </c>
      <c r="R107" s="231">
        <f>Inputs!R107</f>
        <v>0</v>
      </c>
      <c r="S107" s="231">
        <f>Inputs!S107</f>
        <v>0</v>
      </c>
      <c r="T107" s="231">
        <f>Inputs!T107</f>
        <v>0</v>
      </c>
      <c r="U107" s="231">
        <f>Inputs!U107</f>
        <v>0</v>
      </c>
      <c r="V107" s="231">
        <f>Inputs!V107</f>
        <v>0</v>
      </c>
      <c r="W107" s="231">
        <f>Inputs!W107</f>
        <v>0</v>
      </c>
      <c r="X107" s="231">
        <f>Inputs!X107</f>
        <v>0</v>
      </c>
      <c r="Y107" s="231">
        <f>Inputs!Y107</f>
        <v>0</v>
      </c>
      <c r="Z107" s="231">
        <f>Inputs!Z107</f>
        <v>0</v>
      </c>
      <c r="AA107" s="231">
        <f>Inputs!AA107</f>
        <v>0</v>
      </c>
      <c r="AB107" s="231">
        <f>Inputs!AB107</f>
        <v>0</v>
      </c>
      <c r="AC107" s="231">
        <f>Inputs!AC107</f>
        <v>0</v>
      </c>
      <c r="AD107" s="231">
        <f>Inputs!AD107</f>
        <v>0</v>
      </c>
      <c r="AE107" s="231">
        <f>Inputs!AE107</f>
        <v>0</v>
      </c>
      <c r="AF107" s="231">
        <f>Inputs!AF107</f>
        <v>0</v>
      </c>
      <c r="AG107" s="231">
        <f>Inputs!AG107</f>
        <v>0</v>
      </c>
      <c r="AH107" s="231">
        <f>Inputs!AH107</f>
        <v>0</v>
      </c>
      <c r="AI107" s="231">
        <f>Inputs!AI107</f>
        <v>0</v>
      </c>
      <c r="AJ107" s="231">
        <f>Inputs!AJ107</f>
        <v>0</v>
      </c>
      <c r="AK107" s="231">
        <f>Inputs!AK107</f>
        <v>0</v>
      </c>
      <c r="AL107" s="231">
        <f>Inputs!AL107</f>
        <v>0</v>
      </c>
      <c r="AM107" s="231">
        <f>Inputs!AM107</f>
        <v>0</v>
      </c>
      <c r="AN107" s="231">
        <f>Inputs!AN107</f>
        <v>0</v>
      </c>
      <c r="AO107" s="231">
        <f>Inputs!AO107</f>
        <v>0</v>
      </c>
      <c r="AP107" s="231">
        <f>Inputs!AP107</f>
        <v>0</v>
      </c>
      <c r="AQ107" s="231">
        <f>Inputs!AQ107</f>
        <v>0</v>
      </c>
      <c r="AR107" s="231">
        <f>Inputs!AR107</f>
        <v>0</v>
      </c>
      <c r="AS107" s="231">
        <f>Inputs!AS107</f>
        <v>0</v>
      </c>
      <c r="AT107" s="231">
        <f>Inputs!AT107</f>
        <v>0</v>
      </c>
      <c r="AU107" s="231">
        <f>Inputs!AU107</f>
        <v>0</v>
      </c>
      <c r="AV107" s="231">
        <f>Inputs!AV107</f>
        <v>0</v>
      </c>
      <c r="AW107" s="231">
        <f>Inputs!AW107</f>
        <v>0</v>
      </c>
      <c r="AX107" s="231">
        <f>Inputs!AX107</f>
        <v>0</v>
      </c>
      <c r="AY107" s="231">
        <f>Inputs!AY107</f>
        <v>0</v>
      </c>
      <c r="AZ107" s="231">
        <f>Inputs!AZ107</f>
        <v>0</v>
      </c>
      <c r="BA107" s="231">
        <f>Inputs!BA107</f>
        <v>0</v>
      </c>
      <c r="BB107" s="231">
        <f>Inputs!BB107</f>
        <v>0</v>
      </c>
      <c r="BC107" s="231">
        <f>Inputs!BC107</f>
        <v>0</v>
      </c>
      <c r="BD107" s="231">
        <f>Inputs!BD107</f>
        <v>0</v>
      </c>
      <c r="BE107" s="231">
        <f>Inputs!BE107</f>
        <v>0</v>
      </c>
      <c r="BF107" s="231">
        <f>Inputs!BF107</f>
        <v>0</v>
      </c>
      <c r="BG107" s="231">
        <f>Inputs!BG107</f>
        <v>0</v>
      </c>
      <c r="BH107" s="231">
        <f>Inputs!BH107</f>
        <v>0</v>
      </c>
      <c r="BI107" s="231">
        <f>Inputs!BI107</f>
        <v>0</v>
      </c>
      <c r="BJ107" s="231">
        <f>Inputs!BJ107</f>
        <v>0</v>
      </c>
      <c r="BK107" s="231">
        <f>Inputs!BK107</f>
        <v>0</v>
      </c>
      <c r="BL107" s="231">
        <f>Inputs!BL107</f>
        <v>0</v>
      </c>
      <c r="BM107" s="231">
        <f>Inputs!BM107</f>
        <v>0</v>
      </c>
      <c r="BN107" s="231">
        <f>Inputs!BN107</f>
        <v>0</v>
      </c>
      <c r="BO107" s="231">
        <f>Inputs!BO107</f>
        <v>0</v>
      </c>
      <c r="BP107" s="231">
        <f>Inputs!BP107</f>
        <v>0</v>
      </c>
      <c r="BQ107" s="231">
        <f>Inputs!BQ107</f>
        <v>0</v>
      </c>
      <c r="BR107" s="231">
        <f>Inputs!BR107</f>
        <v>0</v>
      </c>
      <c r="BS107" s="231">
        <f>Inputs!BS107</f>
        <v>0</v>
      </c>
      <c r="BT107" s="231">
        <f>Inputs!BT107</f>
        <v>0</v>
      </c>
      <c r="BU107" s="231">
        <f>Inputs!BU107</f>
        <v>0</v>
      </c>
      <c r="BV107" s="231">
        <f>Inputs!BV107</f>
        <v>0</v>
      </c>
      <c r="BW107" s="231">
        <f>Inputs!BW107</f>
        <v>0</v>
      </c>
      <c r="BX107" s="231">
        <f>Inputs!BX107</f>
        <v>0</v>
      </c>
      <c r="BY107" s="231">
        <f>Inputs!BY107</f>
        <v>0</v>
      </c>
      <c r="BZ107" s="231">
        <f>Inputs!BZ107</f>
        <v>0</v>
      </c>
      <c r="CA107" s="231">
        <f>Inputs!CA107</f>
        <v>0</v>
      </c>
      <c r="CB107" s="231">
        <f>Inputs!CB107</f>
        <v>0</v>
      </c>
      <c r="CC107" s="231">
        <f>Inputs!CC107</f>
        <v>0</v>
      </c>
      <c r="CD107" s="231">
        <f>Inputs!CD107</f>
        <v>0</v>
      </c>
      <c r="CE107" s="231">
        <f>Inputs!CE107</f>
        <v>0</v>
      </c>
      <c r="CF107" s="231">
        <f>Inputs!CF107</f>
        <v>0</v>
      </c>
      <c r="CG107" s="231">
        <f>Inputs!CG107</f>
        <v>0</v>
      </c>
      <c r="CH107" s="231">
        <f>Inputs!CH107</f>
        <v>0</v>
      </c>
      <c r="CI107" s="231">
        <f>Inputs!CI107</f>
        <v>0</v>
      </c>
      <c r="CJ107" s="231">
        <f>Inputs!CJ107</f>
        <v>0</v>
      </c>
      <c r="CK107" s="231">
        <f>Inputs!CK107</f>
        <v>0</v>
      </c>
      <c r="CL107" s="231">
        <f>Inputs!CL107</f>
        <v>0</v>
      </c>
      <c r="CM107" s="231">
        <f>Inputs!CM107</f>
        <v>0</v>
      </c>
      <c r="CN107" s="231">
        <f>Inputs!CN107</f>
        <v>0</v>
      </c>
      <c r="CO107" s="231">
        <f>Inputs!CO107</f>
        <v>0</v>
      </c>
      <c r="CP107" s="231">
        <f>Inputs!CP107</f>
        <v>0</v>
      </c>
      <c r="CQ107" s="231">
        <f>Inputs!CQ107</f>
        <v>0</v>
      </c>
      <c r="CR107" s="231">
        <f>Inputs!CR107</f>
        <v>0</v>
      </c>
      <c r="CS107" s="231">
        <f>Inputs!CS107</f>
        <v>0</v>
      </c>
      <c r="CT107" s="231">
        <f>Inputs!CT107</f>
        <v>0</v>
      </c>
      <c r="CU107" s="231">
        <f>Inputs!CU107</f>
        <v>0</v>
      </c>
      <c r="CV107" s="231">
        <f>Inputs!CV107</f>
        <v>0</v>
      </c>
      <c r="CW107" s="231">
        <f>Inputs!CW107</f>
        <v>0</v>
      </c>
      <c r="CX107" s="231">
        <f>Inputs!CX107</f>
        <v>0</v>
      </c>
      <c r="CY107" s="231">
        <f>Inputs!CY107</f>
        <v>0</v>
      </c>
      <c r="DA107" s="232">
        <f>IF(OR($C107="Non-Labour",$C107="Labour-related"),IF(Inputs!$GT107=$F$1,Inputs!DA107,$F107*N(H107)),$F107*N(H107)*avg_hrs)</f>
        <v>0</v>
      </c>
      <c r="DB107" s="232">
        <f>IF(OR($C107="Non-Labour",$C107="Labour-related"),IF(Inputs!$GT107=$F$1,Inputs!DB107,$F107*N(I107)),$F107*N(I107)*avg_hrs)</f>
        <v>0</v>
      </c>
      <c r="DC107" s="232">
        <f>IF(OR($C107="Non-Labour",$C107="Labour-related"),IF(Inputs!$GT107=$F$1,Inputs!DC107,$F107*N(J107)),$F107*N(J107)*avg_hrs)</f>
        <v>0</v>
      </c>
      <c r="DD107" s="232">
        <f>IF(OR($C107="Non-Labour",$C107="Labour-related"),IF(Inputs!$GT107=$F$1,Inputs!DD107,$F107*N(K107)),$F107*N(K107)*avg_hrs)</f>
        <v>0</v>
      </c>
      <c r="DE107" s="232">
        <f>IF(OR($C107="Non-Labour",$C107="Labour-related"),IF(Inputs!$GT107=$F$1,Inputs!DE107,$F107*N(L107)),$F107*N(L107)*avg_hrs)</f>
        <v>0</v>
      </c>
      <c r="DF107" s="232">
        <f>IF(OR($C107="Non-Labour",$C107="Labour-related"),IF(Inputs!$GT107=$F$1,Inputs!DF107,$F107*N(M107)),$F107*N(M107)*avg_hrs)</f>
        <v>0</v>
      </c>
      <c r="DG107" s="232">
        <f>IF(OR($C107="Non-Labour",$C107="Labour-related"),IF(Inputs!$GT107=$F$1,Inputs!DG107,$F107*N(N107)),$F107*N(N107)*avg_hrs)</f>
        <v>0</v>
      </c>
      <c r="DH107" s="232">
        <f>IF(OR($C107="Non-Labour",$C107="Labour-related"),IF(Inputs!$GT107=$F$1,Inputs!DH107,$F107*N(O107)),$F107*N(O107)*avg_hrs)</f>
        <v>0</v>
      </c>
      <c r="DI107" s="232">
        <f>IF(OR($C107="Non-Labour",$C107="Labour-related"),IF(Inputs!$GT107=$F$1,Inputs!DI107,$F107*N(P107)),$F107*N(P107)*avg_hrs)</f>
        <v>0</v>
      </c>
      <c r="DJ107" s="232">
        <f>IF(OR($C107="Non-Labour",$C107="Labour-related"),IF(Inputs!$GT107=$F$1,Inputs!DJ107,$F107*N(Q107)),$F107*N(Q107)*avg_hrs)</f>
        <v>0</v>
      </c>
      <c r="DK107" s="232">
        <f>IF(OR($C107="Non-Labour",$C107="Labour-related"),IF(Inputs!$GT107=$F$1,Inputs!DK107,$F107*N(R107)),$F107*N(R107)*avg_hrs)</f>
        <v>0</v>
      </c>
      <c r="DL107" s="232">
        <f>IF(OR($C107="Non-Labour",$C107="Labour-related"),IF(Inputs!$GT107=$F$1,Inputs!DL107,$F107*N(S107)),$F107*N(S107)*avg_hrs)</f>
        <v>0</v>
      </c>
      <c r="DM107" s="232">
        <f>IF(OR($C107="Non-Labour",$C107="Labour-related"),IF(Inputs!$GT107=$F$1,Inputs!DM107,$F107*N(T107)),$F107*N(T107)*avg_hrs)</f>
        <v>0</v>
      </c>
      <c r="DN107" s="232">
        <f>IF(OR($C107="Non-Labour",$C107="Labour-related"),IF(Inputs!$GT107=$F$1,Inputs!DN107,$F107*N(U107)),$F107*N(U107)*avg_hrs)</f>
        <v>0</v>
      </c>
      <c r="DO107" s="232">
        <f>IF(OR($C107="Non-Labour",$C107="Labour-related"),IF(Inputs!$GT107=$F$1,Inputs!DO107,$F107*N(V107)),$F107*N(V107)*avg_hrs)</f>
        <v>0</v>
      </c>
      <c r="DP107" s="232">
        <f>IF(OR($C107="Non-Labour",$C107="Labour-related"),IF(Inputs!$GT107=$F$1,Inputs!DP107,$F107*N(W107)),$F107*N(W107)*avg_hrs)</f>
        <v>0</v>
      </c>
      <c r="DQ107" s="232">
        <f>IF(OR($C107="Non-Labour",$C107="Labour-related"),IF(Inputs!$GT107=$F$1,Inputs!DQ107,$F107*N(X107)),$F107*N(X107)*avg_hrs)</f>
        <v>0</v>
      </c>
      <c r="DR107" s="232">
        <f>IF(OR($C107="Non-Labour",$C107="Labour-related"),IF(Inputs!$GT107=$F$1,Inputs!DR107,$F107*N(Y107)),$F107*N(Y107)*avg_hrs)</f>
        <v>0</v>
      </c>
      <c r="DS107" s="232">
        <f>IF(OR($C107="Non-Labour",$C107="Labour-related"),IF(Inputs!$GT107=$F$1,Inputs!DS107,$F107*N(Z107)),$F107*N(Z107)*avg_hrs)</f>
        <v>0</v>
      </c>
      <c r="DT107" s="232">
        <f>IF(OR($C107="Non-Labour",$C107="Labour-related"),IF(Inputs!$GT107=$F$1,Inputs!DT107,$F107*N(AA107)),$F107*N(AA107)*avg_hrs)</f>
        <v>0</v>
      </c>
      <c r="DU107" s="232">
        <f>IF(OR($C107="Non-Labour",$C107="Labour-related"),IF(Inputs!$GT107=$F$1,Inputs!DU107,$F107*N(AB107)),$F107*N(AB107)*avg_hrs)</f>
        <v>0</v>
      </c>
      <c r="DV107" s="232">
        <f>IF(OR($C107="Non-Labour",$C107="Labour-related"),IF(Inputs!$GT107=$F$1,Inputs!DV107,$F107*N(AC107)),$F107*N(AC107)*avg_hrs)</f>
        <v>0</v>
      </c>
      <c r="DW107" s="232">
        <f>IF(OR($C107="Non-Labour",$C107="Labour-related"),IF(Inputs!$GT107=$F$1,Inputs!DW107,$F107*N(AD107)),$F107*N(AD107)*avg_hrs)</f>
        <v>0</v>
      </c>
      <c r="DX107" s="232">
        <f>IF(OR($C107="Non-Labour",$C107="Labour-related"),IF(Inputs!$GT107=$F$1,Inputs!DX107,$F107*N(AE107)),$F107*N(AE107)*avg_hrs)</f>
        <v>0</v>
      </c>
      <c r="DY107" s="232">
        <f>IF(OR($C107="Non-Labour",$C107="Labour-related"),IF(Inputs!$GT107=$F$1,Inputs!DY107,$F107*N(AF107)),$F107*N(AF107)*avg_hrs)</f>
        <v>0</v>
      </c>
      <c r="DZ107" s="232">
        <f>IF(OR($C107="Non-Labour",$C107="Labour-related"),IF(Inputs!$GT107=$F$1,Inputs!DZ107,$F107*N(AG107)),$F107*N(AG107)*avg_hrs)</f>
        <v>0</v>
      </c>
      <c r="EA107" s="232">
        <f>IF(OR($C107="Non-Labour",$C107="Labour-related"),IF(Inputs!$GT107=$F$1,Inputs!EA107,$F107*N(AH107)),$F107*N(AH107)*avg_hrs)</f>
        <v>0</v>
      </c>
      <c r="EB107" s="232">
        <f>IF(OR($C107="Non-Labour",$C107="Labour-related"),IF(Inputs!$GT107=$F$1,Inputs!EB107,$F107*N(AI107)),$F107*N(AI107)*avg_hrs)</f>
        <v>0</v>
      </c>
      <c r="EC107" s="232">
        <f>IF(OR($C107="Non-Labour",$C107="Labour-related"),IF(Inputs!$GT107=$F$1,Inputs!EC107,$F107*N(AJ107)),$F107*N(AJ107)*avg_hrs)</f>
        <v>0</v>
      </c>
      <c r="ED107" s="232">
        <f>IF(OR($C107="Non-Labour",$C107="Labour-related"),IF(Inputs!$GT107=$F$1,Inputs!ED107,$F107*N(AK107)),$F107*N(AK107)*avg_hrs)</f>
        <v>0</v>
      </c>
      <c r="EE107" s="232">
        <f>IF(OR($C107="Non-Labour",$C107="Labour-related"),IF(Inputs!$GT107=$F$1,Inputs!EE107,$F107*N(AL107)),$F107*N(AL107)*avg_hrs)</f>
        <v>0</v>
      </c>
      <c r="EF107" s="232">
        <f>IF(OR($C107="Non-Labour",$C107="Labour-related"),IF(Inputs!$GT107=$F$1,Inputs!EF107,$F107*N(AM107)),$F107*N(AM107)*avg_hrs)</f>
        <v>0</v>
      </c>
      <c r="EG107" s="232">
        <f>IF(OR($C107="Non-Labour",$C107="Labour-related"),IF(Inputs!$GT107=$F$1,Inputs!EG107,$F107*N(AN107)),$F107*N(AN107)*avg_hrs)</f>
        <v>0</v>
      </c>
      <c r="EH107" s="232">
        <f>IF(OR($C107="Non-Labour",$C107="Labour-related"),IF(Inputs!$GT107=$F$1,Inputs!EH107,$F107*N(AO107)),$F107*N(AO107)*avg_hrs)</f>
        <v>0</v>
      </c>
      <c r="EI107" s="232">
        <f>IF(OR($C107="Non-Labour",$C107="Labour-related"),IF(Inputs!$GT107=$F$1,Inputs!EI107,$F107*N(AP107)),$F107*N(AP107)*avg_hrs)</f>
        <v>0</v>
      </c>
      <c r="EJ107" s="232">
        <f>IF(OR($C107="Non-Labour",$C107="Labour-related"),IF(Inputs!$GT107=$F$1,Inputs!EJ107,$F107*N(AQ107)),$F107*N(AQ107)*avg_hrs)</f>
        <v>0</v>
      </c>
      <c r="EK107" s="232">
        <f>IF(OR($C107="Non-Labour",$C107="Labour-related"),IF(Inputs!$GT107=$F$1,Inputs!EK107,$F107*N(AR107)),$F107*N(AR107)*avg_hrs)</f>
        <v>0</v>
      </c>
      <c r="EL107" s="232">
        <f>IF(OR($C107="Non-Labour",$C107="Labour-related"),IF(Inputs!$GT107=$F$1,Inputs!EL107,$F107*N(AS107)),$F107*N(AS107)*avg_hrs)</f>
        <v>0</v>
      </c>
      <c r="EM107" s="232">
        <f>IF(OR($C107="Non-Labour",$C107="Labour-related"),IF(Inputs!$GT107=$F$1,Inputs!EM107,$F107*N(AT107)),$F107*N(AT107)*avg_hrs)</f>
        <v>0</v>
      </c>
      <c r="EN107" s="232">
        <f>IF(OR($C107="Non-Labour",$C107="Labour-related"),IF(Inputs!$GT107=$F$1,Inputs!EN107,$F107*N(AU107)),$F107*N(AU107)*avg_hrs)</f>
        <v>0</v>
      </c>
      <c r="EO107" s="232">
        <f>IF(OR($C107="Non-Labour",$C107="Labour-related"),IF(Inputs!$GT107=$F$1,Inputs!EO107,$F107*N(AV107)),$F107*N(AV107)*avg_hrs)</f>
        <v>0</v>
      </c>
      <c r="EP107" s="232">
        <f>IF(OR($C107="Non-Labour",$C107="Labour-related"),IF(Inputs!$GT107=$F$1,Inputs!EP107,$F107*N(AW107)),$F107*N(AW107)*avg_hrs)</f>
        <v>0</v>
      </c>
      <c r="EQ107" s="232">
        <f>IF(OR($C107="Non-Labour",$C107="Labour-related"),IF(Inputs!$GT107=$F$1,Inputs!EQ107,$F107*N(AX107)),$F107*N(AX107)*avg_hrs)</f>
        <v>0</v>
      </c>
      <c r="ER107" s="232">
        <f>IF(OR($C107="Non-Labour",$C107="Labour-related"),IF(Inputs!$GT107=$F$1,Inputs!ER107,$F107*N(AY107)),$F107*N(AY107)*avg_hrs)</f>
        <v>0</v>
      </c>
      <c r="ES107" s="232">
        <f>IF(OR($C107="Non-Labour",$C107="Labour-related"),IF(Inputs!$GT107=$F$1,Inputs!ES107,$F107*N(AZ107)),$F107*N(AZ107)*avg_hrs)</f>
        <v>0</v>
      </c>
      <c r="ET107" s="232">
        <f>IF(OR($C107="Non-Labour",$C107="Labour-related"),IF(Inputs!$GT107=$F$1,Inputs!ET107,$F107*N(BA107)),$F107*N(BA107)*avg_hrs)</f>
        <v>0</v>
      </c>
      <c r="EU107" s="232">
        <f>IF(OR($C107="Non-Labour",$C107="Labour-related"),IF(Inputs!$GT107=$F$1,Inputs!EU107,$F107*N(BB107)),$F107*N(BB107)*avg_hrs)</f>
        <v>0</v>
      </c>
      <c r="EV107" s="232">
        <f>IF(OR($C107="Non-Labour",$C107="Labour-related"),IF(Inputs!$GT107=$F$1,Inputs!EV107,$F107*N(BC107)),$F107*N(BC107)*avg_hrs)</f>
        <v>0</v>
      </c>
      <c r="EW107" s="232">
        <f>IF(OR($C107="Non-Labour",$C107="Labour-related"),IF(Inputs!$GT107=$F$1,Inputs!EW107,$F107*N(BD107)),$F107*N(BD107)*avg_hrs)</f>
        <v>0</v>
      </c>
      <c r="EX107" s="232">
        <f>IF(OR($C107="Non-Labour",$C107="Labour-related"),IF(Inputs!$GT107=$F$1,Inputs!EX107,$F107*N(BE107)),$F107*N(BE107)*avg_hrs)</f>
        <v>0</v>
      </c>
      <c r="EY107" s="232">
        <f>IF(OR($C107="Non-Labour",$C107="Labour-related"),IF(Inputs!$GT107=$F$1,Inputs!EY107,$F107*N(BF107)),$F107*N(BF107)*avg_hrs)</f>
        <v>0</v>
      </c>
      <c r="EZ107" s="232">
        <f>IF(OR($C107="Non-Labour",$C107="Labour-related"),IF(Inputs!$GT107=$F$1,Inputs!EZ107,$F107*N(BG107)),$F107*N(BG107)*avg_hrs)</f>
        <v>0</v>
      </c>
      <c r="FA107" s="232">
        <f>IF(OR($C107="Non-Labour",$C107="Labour-related"),IF(Inputs!$GT107=$F$1,Inputs!FA107,$F107*N(BH107)),$F107*N(BH107)*avg_hrs)</f>
        <v>0</v>
      </c>
      <c r="FB107" s="232">
        <f>IF(OR($C107="Non-Labour",$C107="Labour-related"),IF(Inputs!$GT107=$F$1,Inputs!FB107,$F107*N(BI107)),$F107*N(BI107)*avg_hrs)</f>
        <v>0</v>
      </c>
      <c r="FC107" s="232">
        <f>IF(OR($C107="Non-Labour",$C107="Labour-related"),IF(Inputs!$GT107=$F$1,Inputs!FC107,$F107*N(BJ107)),$F107*N(BJ107)*avg_hrs)</f>
        <v>0</v>
      </c>
      <c r="FD107" s="232">
        <f>IF(OR($C107="Non-Labour",$C107="Labour-related"),IF(Inputs!$GT107=$F$1,Inputs!FD107,$F107*N(BK107)),$F107*N(BK107)*avg_hrs)</f>
        <v>0</v>
      </c>
      <c r="FE107" s="232">
        <f>IF(OR($C107="Non-Labour",$C107="Labour-related"),IF(Inputs!$GT107=$F$1,Inputs!FE107,$F107*N(BL107)),$F107*N(BL107)*avg_hrs)</f>
        <v>0</v>
      </c>
      <c r="FF107" s="232">
        <f>IF(OR($C107="Non-Labour",$C107="Labour-related"),IF(Inputs!$GT107=$F$1,Inputs!FF107,$F107*N(BM107)),$F107*N(BM107)*avg_hrs)</f>
        <v>0</v>
      </c>
      <c r="FG107" s="232">
        <f>IF(OR($C107="Non-Labour",$C107="Labour-related"),IF(Inputs!$GT107=$F$1,Inputs!FG107,$F107*N(BN107)),$F107*N(BN107)*avg_hrs)</f>
        <v>0</v>
      </c>
      <c r="FH107" s="232">
        <f>IF(OR($C107="Non-Labour",$C107="Labour-related"),IF(Inputs!$GT107=$F$1,Inputs!FH107,$F107*N(BO107)),$F107*N(BO107)*avg_hrs)</f>
        <v>0</v>
      </c>
      <c r="FI107" s="232">
        <f>IF(OR($C107="Non-Labour",$C107="Labour-related"),IF(Inputs!$GT107=$F$1,Inputs!FI107,$F107*N(BP107)),$F107*N(BP107)*avg_hrs)</f>
        <v>0</v>
      </c>
      <c r="FJ107" s="232">
        <f>IF(OR($C107="Non-Labour",$C107="Labour-related"),IF(Inputs!$GT107=$F$1,Inputs!FJ107,$F107*N(BQ107)),$F107*N(BQ107)*avg_hrs)</f>
        <v>0</v>
      </c>
      <c r="FK107" s="232">
        <f>IF(OR($C107="Non-Labour",$C107="Labour-related"),IF(Inputs!$GT107=$F$1,Inputs!FK107,$F107*N(BR107)),$F107*N(BR107)*avg_hrs)</f>
        <v>0</v>
      </c>
      <c r="FL107" s="232">
        <f>IF(OR($C107="Non-Labour",$C107="Labour-related"),IF(Inputs!$GT107=$F$1,Inputs!FL107,$F107*N(BS107)),$F107*N(BS107)*avg_hrs)</f>
        <v>0</v>
      </c>
      <c r="FM107" s="232">
        <f>IF(OR($C107="Non-Labour",$C107="Labour-related"),IF(Inputs!$GT107=$F$1,Inputs!FM107,$F107*N(BT107)),$F107*N(BT107)*avg_hrs)</f>
        <v>0</v>
      </c>
      <c r="FN107" s="232">
        <f>IF(OR($C107="Non-Labour",$C107="Labour-related"),IF(Inputs!$GT107=$F$1,Inputs!FN107,$F107*N(BU107)),$F107*N(BU107)*avg_hrs)</f>
        <v>0</v>
      </c>
      <c r="FO107" s="232">
        <f>IF(OR($C107="Non-Labour",$C107="Labour-related"),IF(Inputs!$GT107=$F$1,Inputs!FO107,$F107*N(BV107)),$F107*N(BV107)*avg_hrs)</f>
        <v>0</v>
      </c>
      <c r="FP107" s="232">
        <f>IF(OR($C107="Non-Labour",$C107="Labour-related"),IF(Inputs!$GT107=$F$1,Inputs!FP107,$F107*N(BW107)),$F107*N(BW107)*avg_hrs)</f>
        <v>0</v>
      </c>
      <c r="FQ107" s="232">
        <f>IF(OR($C107="Non-Labour",$C107="Labour-related"),IF(Inputs!$GT107=$F$1,Inputs!FQ107,$F107*N(BX107)),$F107*N(BX107)*avg_hrs)</f>
        <v>0</v>
      </c>
      <c r="FR107" s="232">
        <f>IF(OR($C107="Non-Labour",$C107="Labour-related"),IF(Inputs!$GT107=$F$1,Inputs!FR107,$F107*N(BY107)),$F107*N(BY107)*avg_hrs)</f>
        <v>0</v>
      </c>
      <c r="FS107" s="232">
        <f>IF(OR($C107="Non-Labour",$C107="Labour-related"),IF(Inputs!$GT107=$F$1,Inputs!FS107,$F107*N(BZ107)),$F107*N(BZ107)*avg_hrs)</f>
        <v>0</v>
      </c>
      <c r="FT107" s="232">
        <f>IF(OR($C107="Non-Labour",$C107="Labour-related"),IF(Inputs!$GT107=$F$1,Inputs!FT107,$F107*N(CA107)),$F107*N(CA107)*avg_hrs)</f>
        <v>0</v>
      </c>
      <c r="FU107" s="232">
        <f>IF(OR($C107="Non-Labour",$C107="Labour-related"),IF(Inputs!$GT107=$F$1,Inputs!FU107,$F107*N(CB107)),$F107*N(CB107)*avg_hrs)</f>
        <v>0</v>
      </c>
      <c r="FV107" s="232">
        <f>IF(OR($C107="Non-Labour",$C107="Labour-related"),IF(Inputs!$GT107=$F$1,Inputs!FV107,$F107*N(CC107)),$F107*N(CC107)*avg_hrs)</f>
        <v>0</v>
      </c>
      <c r="FW107" s="232">
        <f>IF(OR($C107="Non-Labour",$C107="Labour-related"),IF(Inputs!$GT107=$F$1,Inputs!FW107,$F107*N(CD107)),$F107*N(CD107)*avg_hrs)</f>
        <v>0</v>
      </c>
      <c r="FX107" s="232">
        <f>IF(OR($C107="Non-Labour",$C107="Labour-related"),IF(Inputs!$GT107=$F$1,Inputs!FX107,$F107*N(CE107)),$F107*N(CE107)*avg_hrs)</f>
        <v>0</v>
      </c>
      <c r="FY107" s="232">
        <f>IF(OR($C107="Non-Labour",$C107="Labour-related"),IF(Inputs!$GT107=$F$1,Inputs!FY107,$F107*N(CF107)),$F107*N(CF107)*avg_hrs)</f>
        <v>0</v>
      </c>
      <c r="FZ107" s="232">
        <f>IF(OR($C107="Non-Labour",$C107="Labour-related"),IF(Inputs!$GT107=$F$1,Inputs!FZ107,$F107*N(CG107)),$F107*N(CG107)*avg_hrs)</f>
        <v>0</v>
      </c>
      <c r="GA107" s="232">
        <f>IF(OR($C107="Non-Labour",$C107="Labour-related"),IF(Inputs!$GT107=$F$1,Inputs!GA107,$F107*N(CH107)),$F107*N(CH107)*avg_hrs)</f>
        <v>0</v>
      </c>
      <c r="GB107" s="232">
        <f>IF(OR($C107="Non-Labour",$C107="Labour-related"),IF(Inputs!$GT107=$F$1,Inputs!GB107,$F107*N(CI107)),$F107*N(CI107)*avg_hrs)</f>
        <v>0</v>
      </c>
      <c r="GC107" s="232">
        <f>IF(OR($C107="Non-Labour",$C107="Labour-related"),IF(Inputs!$GT107=$F$1,Inputs!GC107,$F107*N(CJ107)),$F107*N(CJ107)*avg_hrs)</f>
        <v>0</v>
      </c>
      <c r="GD107" s="232">
        <f>IF(OR($C107="Non-Labour",$C107="Labour-related"),IF(Inputs!$GT107=$F$1,Inputs!GD107,$F107*N(CK107)),$F107*N(CK107)*avg_hrs)</f>
        <v>0</v>
      </c>
      <c r="GE107" s="232">
        <f>IF(OR($C107="Non-Labour",$C107="Labour-related"),IF(Inputs!$GT107=$F$1,Inputs!GE107,$F107*N(CL107)),$F107*N(CL107)*avg_hrs)</f>
        <v>0</v>
      </c>
      <c r="GF107" s="232">
        <f>IF(OR($C107="Non-Labour",$C107="Labour-related"),IF(Inputs!$GT107=$F$1,Inputs!GF107,$F107*N(CM107)),$F107*N(CM107)*avg_hrs)</f>
        <v>0</v>
      </c>
      <c r="GG107" s="232">
        <f>IF(OR($C107="Non-Labour",$C107="Labour-related"),IF(Inputs!$GT107=$F$1,Inputs!GG107,$F107*N(CN107)),$F107*N(CN107)*avg_hrs)</f>
        <v>0</v>
      </c>
      <c r="GH107" s="232">
        <f>IF(OR($C107="Non-Labour",$C107="Labour-related"),IF(Inputs!$GT107=$F$1,Inputs!GH107,$F107*N(CO107)),$F107*N(CO107)*avg_hrs)</f>
        <v>0</v>
      </c>
      <c r="GI107" s="232">
        <f>IF(OR($C107="Non-Labour",$C107="Labour-related"),IF(Inputs!$GT107=$F$1,Inputs!GI107,$F107*N(CP107)),$F107*N(CP107)*avg_hrs)</f>
        <v>0</v>
      </c>
      <c r="GJ107" s="232">
        <f>IF(OR($C107="Non-Labour",$C107="Labour-related"),IF(Inputs!$GT107=$F$1,Inputs!GJ107,$F107*N(CQ107)),$F107*N(CQ107)*avg_hrs)</f>
        <v>0</v>
      </c>
      <c r="GK107" s="232">
        <f>IF(OR($C107="Non-Labour",$C107="Labour-related"),IF(Inputs!$GT107=$F$1,Inputs!GK107,$F107*N(CR107)),$F107*N(CR107)*avg_hrs)</f>
        <v>0</v>
      </c>
      <c r="GL107" s="232">
        <f>IF(OR($C107="Non-Labour",$C107="Labour-related"),IF(Inputs!$GT107=$F$1,Inputs!GL107,$F107*N(CS107)),$F107*N(CS107)*avg_hrs)</f>
        <v>0</v>
      </c>
      <c r="GM107" s="232">
        <f>IF(OR($C107="Non-Labour",$C107="Labour-related"),IF(Inputs!$GT107=$F$1,Inputs!GM107,$F107*N(CT107)),$F107*N(CT107)*avg_hrs)</f>
        <v>0</v>
      </c>
      <c r="GN107" s="232">
        <f>IF(OR($C107="Non-Labour",$C107="Labour-related"),IF(Inputs!$GT107=$F$1,Inputs!GN107,$F107*N(CU107)),$F107*N(CU107)*avg_hrs)</f>
        <v>0</v>
      </c>
      <c r="GO107" s="232">
        <f>IF(OR($C107="Non-Labour",$C107="Labour-related"),IF(Inputs!$GT107=$F$1,Inputs!GO107,$F107*N(CV107)),$F107*N(CV107)*avg_hrs)</f>
        <v>0</v>
      </c>
      <c r="GP107" s="232">
        <f>IF(OR($C107="Non-Labour",$C107="Labour-related"),IF(Inputs!$GT107=$F$1,Inputs!GP107,$F107*N(CW107)),$F107*N(CW107)*avg_hrs)</f>
        <v>0</v>
      </c>
      <c r="GQ107" s="232">
        <f>IF(OR($C107="Non-Labour",$C107="Labour-related"),IF(Inputs!$GT107=$F$1,Inputs!GQ107,$F107*N(CX107)),$F107*N(CX107)*avg_hrs)</f>
        <v>0</v>
      </c>
      <c r="GR107" s="232">
        <f>IF(OR($C107="Non-Labour",$C107="Labour-related"),IF(Inputs!$GT107=$F$1,Inputs!GR107,$F107*N(CY107)),$F107*N(CY107)*avg_hrs)</f>
        <v>0</v>
      </c>
      <c r="GT107" s="120" t="s">
        <v>207</v>
      </c>
      <c r="GU107" s="272"/>
      <c r="GV107" s="272"/>
      <c r="GW107" s="272"/>
      <c r="GX107" s="232">
        <f t="shared" si="16"/>
        <v>0</v>
      </c>
      <c r="GY107" s="232">
        <f t="shared" si="16"/>
        <v>0</v>
      </c>
      <c r="GZ107" s="232">
        <f t="shared" si="16"/>
        <v>0</v>
      </c>
      <c r="HA107" s="232">
        <f t="shared" si="17"/>
        <v>0</v>
      </c>
      <c r="HB107" s="232">
        <f t="shared" si="18"/>
        <v>0</v>
      </c>
      <c r="HC107" s="232">
        <f t="shared" si="18"/>
        <v>0</v>
      </c>
      <c r="HD107" s="232">
        <f t="shared" si="18"/>
        <v>0</v>
      </c>
      <c r="HE107" s="232">
        <f t="shared" si="18"/>
        <v>0</v>
      </c>
      <c r="HF107" s="232">
        <f t="shared" si="14"/>
        <v>0</v>
      </c>
    </row>
    <row r="108" spans="1:214" x14ac:dyDescent="0.2">
      <c r="A108" s="120">
        <f>Inputs!A108</f>
        <v>0</v>
      </c>
      <c r="B108" s="120">
        <f>Inputs!B108</f>
        <v>0</v>
      </c>
      <c r="C108" s="120">
        <f>Inputs!C108</f>
        <v>0</v>
      </c>
      <c r="D108" s="120">
        <f>Inputs!D108</f>
        <v>0</v>
      </c>
      <c r="E108" s="120">
        <f>Inputs!E108</f>
        <v>0</v>
      </c>
      <c r="F108" s="259">
        <f>IF(Inputs!$GT108=$F$1,Inputs!F108,
CHOOSE(MATCH(Inputs!$GT108,'Key assumptions'!$E$117:$E$119,0),'Key assumptions'!$H$117,'Key assumptions'!$H$118,'Key assumptions'!$H$119)*Inputs!F108)</f>
        <v>0</v>
      </c>
      <c r="G108" s="259">
        <f>IF(Inputs!$GT108=$F$1,Inputs!G108,
CHOOSE(MATCH(Inputs!$GT108,'Key assumptions'!$E$117:$E$119,0),'Key assumptions'!$H$117,'Key assumptions'!$H$118,'Key assumptions'!$H$119)*Inputs!G108)</f>
        <v>0</v>
      </c>
      <c r="H108" s="231">
        <f>Inputs!H108</f>
        <v>0</v>
      </c>
      <c r="I108" s="231">
        <f>Inputs!I108</f>
        <v>0</v>
      </c>
      <c r="J108" s="231">
        <f>Inputs!J108</f>
        <v>0</v>
      </c>
      <c r="K108" s="231">
        <f>Inputs!K108</f>
        <v>0</v>
      </c>
      <c r="L108" s="231">
        <f>Inputs!L108</f>
        <v>0</v>
      </c>
      <c r="M108" s="231">
        <f>Inputs!M108</f>
        <v>0</v>
      </c>
      <c r="N108" s="231">
        <f>Inputs!N108</f>
        <v>0</v>
      </c>
      <c r="O108" s="231">
        <f>Inputs!O108</f>
        <v>0</v>
      </c>
      <c r="P108" s="231">
        <f>Inputs!P108</f>
        <v>0</v>
      </c>
      <c r="Q108" s="231">
        <f>Inputs!Q108</f>
        <v>0</v>
      </c>
      <c r="R108" s="231">
        <f>Inputs!R108</f>
        <v>0</v>
      </c>
      <c r="S108" s="231">
        <f>Inputs!S108</f>
        <v>0</v>
      </c>
      <c r="T108" s="231">
        <f>Inputs!T108</f>
        <v>0</v>
      </c>
      <c r="U108" s="231">
        <f>Inputs!U108</f>
        <v>0</v>
      </c>
      <c r="V108" s="231">
        <f>Inputs!V108</f>
        <v>0</v>
      </c>
      <c r="W108" s="231">
        <f>Inputs!W108</f>
        <v>0</v>
      </c>
      <c r="X108" s="231">
        <f>Inputs!X108</f>
        <v>0</v>
      </c>
      <c r="Y108" s="231">
        <f>Inputs!Y108</f>
        <v>0</v>
      </c>
      <c r="Z108" s="231">
        <f>Inputs!Z108</f>
        <v>0</v>
      </c>
      <c r="AA108" s="231">
        <f>Inputs!AA108</f>
        <v>0</v>
      </c>
      <c r="AB108" s="231">
        <f>Inputs!AB108</f>
        <v>0</v>
      </c>
      <c r="AC108" s="231">
        <f>Inputs!AC108</f>
        <v>0</v>
      </c>
      <c r="AD108" s="231">
        <f>Inputs!AD108</f>
        <v>0</v>
      </c>
      <c r="AE108" s="231">
        <f>Inputs!AE108</f>
        <v>0</v>
      </c>
      <c r="AF108" s="231">
        <f>Inputs!AF108</f>
        <v>0</v>
      </c>
      <c r="AG108" s="231">
        <f>Inputs!AG108</f>
        <v>0</v>
      </c>
      <c r="AH108" s="231">
        <f>Inputs!AH108</f>
        <v>0</v>
      </c>
      <c r="AI108" s="231">
        <f>Inputs!AI108</f>
        <v>0</v>
      </c>
      <c r="AJ108" s="231">
        <f>Inputs!AJ108</f>
        <v>0</v>
      </c>
      <c r="AK108" s="231">
        <f>Inputs!AK108</f>
        <v>0</v>
      </c>
      <c r="AL108" s="231">
        <f>Inputs!AL108</f>
        <v>0</v>
      </c>
      <c r="AM108" s="231">
        <f>Inputs!AM108</f>
        <v>0</v>
      </c>
      <c r="AN108" s="231">
        <f>Inputs!AN108</f>
        <v>0</v>
      </c>
      <c r="AO108" s="231">
        <f>Inputs!AO108</f>
        <v>0</v>
      </c>
      <c r="AP108" s="231">
        <f>Inputs!AP108</f>
        <v>0</v>
      </c>
      <c r="AQ108" s="231">
        <f>Inputs!AQ108</f>
        <v>0</v>
      </c>
      <c r="AR108" s="231">
        <f>Inputs!AR108</f>
        <v>0</v>
      </c>
      <c r="AS108" s="231">
        <f>Inputs!AS108</f>
        <v>0</v>
      </c>
      <c r="AT108" s="231">
        <f>Inputs!AT108</f>
        <v>0</v>
      </c>
      <c r="AU108" s="231">
        <f>Inputs!AU108</f>
        <v>0</v>
      </c>
      <c r="AV108" s="231">
        <f>Inputs!AV108</f>
        <v>0</v>
      </c>
      <c r="AW108" s="231">
        <f>Inputs!AW108</f>
        <v>0</v>
      </c>
      <c r="AX108" s="231">
        <f>Inputs!AX108</f>
        <v>0</v>
      </c>
      <c r="AY108" s="231">
        <f>Inputs!AY108</f>
        <v>0</v>
      </c>
      <c r="AZ108" s="231">
        <f>Inputs!AZ108</f>
        <v>0</v>
      </c>
      <c r="BA108" s="231">
        <f>Inputs!BA108</f>
        <v>0</v>
      </c>
      <c r="BB108" s="231">
        <f>Inputs!BB108</f>
        <v>0</v>
      </c>
      <c r="BC108" s="231">
        <f>Inputs!BC108</f>
        <v>0</v>
      </c>
      <c r="BD108" s="231">
        <f>Inputs!BD108</f>
        <v>0</v>
      </c>
      <c r="BE108" s="231">
        <f>Inputs!BE108</f>
        <v>0</v>
      </c>
      <c r="BF108" s="231">
        <f>Inputs!BF108</f>
        <v>0</v>
      </c>
      <c r="BG108" s="231">
        <f>Inputs!BG108</f>
        <v>0</v>
      </c>
      <c r="BH108" s="231">
        <f>Inputs!BH108</f>
        <v>0</v>
      </c>
      <c r="BI108" s="231">
        <f>Inputs!BI108</f>
        <v>0</v>
      </c>
      <c r="BJ108" s="231">
        <f>Inputs!BJ108</f>
        <v>0</v>
      </c>
      <c r="BK108" s="231">
        <f>Inputs!BK108</f>
        <v>0</v>
      </c>
      <c r="BL108" s="231">
        <f>Inputs!BL108</f>
        <v>0</v>
      </c>
      <c r="BM108" s="231">
        <f>Inputs!BM108</f>
        <v>0</v>
      </c>
      <c r="BN108" s="231">
        <f>Inputs!BN108</f>
        <v>0</v>
      </c>
      <c r="BO108" s="231">
        <f>Inputs!BO108</f>
        <v>0</v>
      </c>
      <c r="BP108" s="231">
        <f>Inputs!BP108</f>
        <v>0</v>
      </c>
      <c r="BQ108" s="231">
        <f>Inputs!BQ108</f>
        <v>0</v>
      </c>
      <c r="BR108" s="231">
        <f>Inputs!BR108</f>
        <v>0</v>
      </c>
      <c r="BS108" s="231">
        <f>Inputs!BS108</f>
        <v>0</v>
      </c>
      <c r="BT108" s="231">
        <f>Inputs!BT108</f>
        <v>0</v>
      </c>
      <c r="BU108" s="231">
        <f>Inputs!BU108</f>
        <v>0</v>
      </c>
      <c r="BV108" s="231">
        <f>Inputs!BV108</f>
        <v>0</v>
      </c>
      <c r="BW108" s="231">
        <f>Inputs!BW108</f>
        <v>0</v>
      </c>
      <c r="BX108" s="231">
        <f>Inputs!BX108</f>
        <v>0</v>
      </c>
      <c r="BY108" s="231">
        <f>Inputs!BY108</f>
        <v>0</v>
      </c>
      <c r="BZ108" s="231">
        <f>Inputs!BZ108</f>
        <v>0</v>
      </c>
      <c r="CA108" s="231">
        <f>Inputs!CA108</f>
        <v>0</v>
      </c>
      <c r="CB108" s="231">
        <f>Inputs!CB108</f>
        <v>0</v>
      </c>
      <c r="CC108" s="231">
        <f>Inputs!CC108</f>
        <v>0</v>
      </c>
      <c r="CD108" s="231">
        <f>Inputs!CD108</f>
        <v>0</v>
      </c>
      <c r="CE108" s="231">
        <f>Inputs!CE108</f>
        <v>0</v>
      </c>
      <c r="CF108" s="231">
        <f>Inputs!CF108</f>
        <v>0</v>
      </c>
      <c r="CG108" s="231">
        <f>Inputs!CG108</f>
        <v>0</v>
      </c>
      <c r="CH108" s="231">
        <f>Inputs!CH108</f>
        <v>0</v>
      </c>
      <c r="CI108" s="231">
        <f>Inputs!CI108</f>
        <v>0</v>
      </c>
      <c r="CJ108" s="231">
        <f>Inputs!CJ108</f>
        <v>0</v>
      </c>
      <c r="CK108" s="231">
        <f>Inputs!CK108</f>
        <v>0</v>
      </c>
      <c r="CL108" s="231">
        <f>Inputs!CL108</f>
        <v>0</v>
      </c>
      <c r="CM108" s="231">
        <f>Inputs!CM108</f>
        <v>0</v>
      </c>
      <c r="CN108" s="231">
        <f>Inputs!CN108</f>
        <v>0</v>
      </c>
      <c r="CO108" s="231">
        <f>Inputs!CO108</f>
        <v>0</v>
      </c>
      <c r="CP108" s="231">
        <f>Inputs!CP108</f>
        <v>0</v>
      </c>
      <c r="CQ108" s="231">
        <f>Inputs!CQ108</f>
        <v>0</v>
      </c>
      <c r="CR108" s="231">
        <f>Inputs!CR108</f>
        <v>0</v>
      </c>
      <c r="CS108" s="231">
        <f>Inputs!CS108</f>
        <v>0</v>
      </c>
      <c r="CT108" s="231">
        <f>Inputs!CT108</f>
        <v>0</v>
      </c>
      <c r="CU108" s="231">
        <f>Inputs!CU108</f>
        <v>0</v>
      </c>
      <c r="CV108" s="231">
        <f>Inputs!CV108</f>
        <v>0</v>
      </c>
      <c r="CW108" s="231">
        <f>Inputs!CW108</f>
        <v>0</v>
      </c>
      <c r="CX108" s="231">
        <f>Inputs!CX108</f>
        <v>0</v>
      </c>
      <c r="CY108" s="231">
        <f>Inputs!CY108</f>
        <v>0</v>
      </c>
      <c r="DA108" s="232">
        <f>IF(OR($C108="Non-Labour",$C108="Labour-related"),IF(Inputs!$GT108=$F$1,Inputs!DA108,$F108*N(H108)),$F108*N(H108)*avg_hrs)</f>
        <v>0</v>
      </c>
      <c r="DB108" s="232">
        <f>IF(OR($C108="Non-Labour",$C108="Labour-related"),IF(Inputs!$GT108=$F$1,Inputs!DB108,$F108*N(I108)),$F108*N(I108)*avg_hrs)</f>
        <v>0</v>
      </c>
      <c r="DC108" s="232">
        <f>IF(OR($C108="Non-Labour",$C108="Labour-related"),IF(Inputs!$GT108=$F$1,Inputs!DC108,$F108*N(J108)),$F108*N(J108)*avg_hrs)</f>
        <v>0</v>
      </c>
      <c r="DD108" s="232">
        <f>IF(OR($C108="Non-Labour",$C108="Labour-related"),IF(Inputs!$GT108=$F$1,Inputs!DD108,$F108*N(K108)),$F108*N(K108)*avg_hrs)</f>
        <v>0</v>
      </c>
      <c r="DE108" s="232">
        <f>IF(OR($C108="Non-Labour",$C108="Labour-related"),IF(Inputs!$GT108=$F$1,Inputs!DE108,$F108*N(L108)),$F108*N(L108)*avg_hrs)</f>
        <v>0</v>
      </c>
      <c r="DF108" s="232">
        <f>IF(OR($C108="Non-Labour",$C108="Labour-related"),IF(Inputs!$GT108=$F$1,Inputs!DF108,$F108*N(M108)),$F108*N(M108)*avg_hrs)</f>
        <v>0</v>
      </c>
      <c r="DG108" s="232">
        <f>IF(OR($C108="Non-Labour",$C108="Labour-related"),IF(Inputs!$GT108=$F$1,Inputs!DG108,$F108*N(N108)),$F108*N(N108)*avg_hrs)</f>
        <v>0</v>
      </c>
      <c r="DH108" s="232">
        <f>IF(OR($C108="Non-Labour",$C108="Labour-related"),IF(Inputs!$GT108=$F$1,Inputs!DH108,$F108*N(O108)),$F108*N(O108)*avg_hrs)</f>
        <v>0</v>
      </c>
      <c r="DI108" s="232">
        <f>IF(OR($C108="Non-Labour",$C108="Labour-related"),IF(Inputs!$GT108=$F$1,Inputs!DI108,$F108*N(P108)),$F108*N(P108)*avg_hrs)</f>
        <v>0</v>
      </c>
      <c r="DJ108" s="232">
        <f>IF(OR($C108="Non-Labour",$C108="Labour-related"),IF(Inputs!$GT108=$F$1,Inputs!DJ108,$F108*N(Q108)),$F108*N(Q108)*avg_hrs)</f>
        <v>0</v>
      </c>
      <c r="DK108" s="232">
        <f>IF(OR($C108="Non-Labour",$C108="Labour-related"),IF(Inputs!$GT108=$F$1,Inputs!DK108,$F108*N(R108)),$F108*N(R108)*avg_hrs)</f>
        <v>0</v>
      </c>
      <c r="DL108" s="232">
        <f>IF(OR($C108="Non-Labour",$C108="Labour-related"),IF(Inputs!$GT108=$F$1,Inputs!DL108,$F108*N(S108)),$F108*N(S108)*avg_hrs)</f>
        <v>0</v>
      </c>
      <c r="DM108" s="232">
        <f>IF(OR($C108="Non-Labour",$C108="Labour-related"),IF(Inputs!$GT108=$F$1,Inputs!DM108,$F108*N(T108)),$F108*N(T108)*avg_hrs)</f>
        <v>0</v>
      </c>
      <c r="DN108" s="232">
        <f>IF(OR($C108="Non-Labour",$C108="Labour-related"),IF(Inputs!$GT108=$F$1,Inputs!DN108,$F108*N(U108)),$F108*N(U108)*avg_hrs)</f>
        <v>0</v>
      </c>
      <c r="DO108" s="232">
        <f>IF(OR($C108="Non-Labour",$C108="Labour-related"),IF(Inputs!$GT108=$F$1,Inputs!DO108,$F108*N(V108)),$F108*N(V108)*avg_hrs)</f>
        <v>0</v>
      </c>
      <c r="DP108" s="232">
        <f>IF(OR($C108="Non-Labour",$C108="Labour-related"),IF(Inputs!$GT108=$F$1,Inputs!DP108,$F108*N(W108)),$F108*N(W108)*avg_hrs)</f>
        <v>0</v>
      </c>
      <c r="DQ108" s="232">
        <f>IF(OR($C108="Non-Labour",$C108="Labour-related"),IF(Inputs!$GT108=$F$1,Inputs!DQ108,$F108*N(X108)),$F108*N(X108)*avg_hrs)</f>
        <v>0</v>
      </c>
      <c r="DR108" s="232">
        <f>IF(OR($C108="Non-Labour",$C108="Labour-related"),IF(Inputs!$GT108=$F$1,Inputs!DR108,$F108*N(Y108)),$F108*N(Y108)*avg_hrs)</f>
        <v>0</v>
      </c>
      <c r="DS108" s="232">
        <f>IF(OR($C108="Non-Labour",$C108="Labour-related"),IF(Inputs!$GT108=$F$1,Inputs!DS108,$F108*N(Z108)),$F108*N(Z108)*avg_hrs)</f>
        <v>0</v>
      </c>
      <c r="DT108" s="232">
        <f>IF(OR($C108="Non-Labour",$C108="Labour-related"),IF(Inputs!$GT108=$F$1,Inputs!DT108,$F108*N(AA108)),$F108*N(AA108)*avg_hrs)</f>
        <v>0</v>
      </c>
      <c r="DU108" s="232">
        <f>IF(OR($C108="Non-Labour",$C108="Labour-related"),IF(Inputs!$GT108=$F$1,Inputs!DU108,$F108*N(AB108)),$F108*N(AB108)*avg_hrs)</f>
        <v>0</v>
      </c>
      <c r="DV108" s="232">
        <f>IF(OR($C108="Non-Labour",$C108="Labour-related"),IF(Inputs!$GT108=$F$1,Inputs!DV108,$F108*N(AC108)),$F108*N(AC108)*avg_hrs)</f>
        <v>0</v>
      </c>
      <c r="DW108" s="232">
        <f>IF(OR($C108="Non-Labour",$C108="Labour-related"),IF(Inputs!$GT108=$F$1,Inputs!DW108,$F108*N(AD108)),$F108*N(AD108)*avg_hrs)</f>
        <v>0</v>
      </c>
      <c r="DX108" s="232">
        <f>IF(OR($C108="Non-Labour",$C108="Labour-related"),IF(Inputs!$GT108=$F$1,Inputs!DX108,$F108*N(AE108)),$F108*N(AE108)*avg_hrs)</f>
        <v>0</v>
      </c>
      <c r="DY108" s="232">
        <f>IF(OR($C108="Non-Labour",$C108="Labour-related"),IF(Inputs!$GT108=$F$1,Inputs!DY108,$F108*N(AF108)),$F108*N(AF108)*avg_hrs)</f>
        <v>0</v>
      </c>
      <c r="DZ108" s="232">
        <f>IF(OR($C108="Non-Labour",$C108="Labour-related"),IF(Inputs!$GT108=$F$1,Inputs!DZ108,$F108*N(AG108)),$F108*N(AG108)*avg_hrs)</f>
        <v>0</v>
      </c>
      <c r="EA108" s="232">
        <f>IF(OR($C108="Non-Labour",$C108="Labour-related"),IF(Inputs!$GT108=$F$1,Inputs!EA108,$F108*N(AH108)),$F108*N(AH108)*avg_hrs)</f>
        <v>0</v>
      </c>
      <c r="EB108" s="232">
        <f>IF(OR($C108="Non-Labour",$C108="Labour-related"),IF(Inputs!$GT108=$F$1,Inputs!EB108,$F108*N(AI108)),$F108*N(AI108)*avg_hrs)</f>
        <v>0</v>
      </c>
      <c r="EC108" s="232">
        <f>IF(OR($C108="Non-Labour",$C108="Labour-related"),IF(Inputs!$GT108=$F$1,Inputs!EC108,$F108*N(AJ108)),$F108*N(AJ108)*avg_hrs)</f>
        <v>0</v>
      </c>
      <c r="ED108" s="232">
        <f>IF(OR($C108="Non-Labour",$C108="Labour-related"),IF(Inputs!$GT108=$F$1,Inputs!ED108,$F108*N(AK108)),$F108*N(AK108)*avg_hrs)</f>
        <v>0</v>
      </c>
      <c r="EE108" s="232">
        <f>IF(OR($C108="Non-Labour",$C108="Labour-related"),IF(Inputs!$GT108=$F$1,Inputs!EE108,$F108*N(AL108)),$F108*N(AL108)*avg_hrs)</f>
        <v>0</v>
      </c>
      <c r="EF108" s="232">
        <f>IF(OR($C108="Non-Labour",$C108="Labour-related"),IF(Inputs!$GT108=$F$1,Inputs!EF108,$F108*N(AM108)),$F108*N(AM108)*avg_hrs)</f>
        <v>0</v>
      </c>
      <c r="EG108" s="232">
        <f>IF(OR($C108="Non-Labour",$C108="Labour-related"),IF(Inputs!$GT108=$F$1,Inputs!EG108,$F108*N(AN108)),$F108*N(AN108)*avg_hrs)</f>
        <v>0</v>
      </c>
      <c r="EH108" s="232">
        <f>IF(OR($C108="Non-Labour",$C108="Labour-related"),IF(Inputs!$GT108=$F$1,Inputs!EH108,$F108*N(AO108)),$F108*N(AO108)*avg_hrs)</f>
        <v>0</v>
      </c>
      <c r="EI108" s="232">
        <f>IF(OR($C108="Non-Labour",$C108="Labour-related"),IF(Inputs!$GT108=$F$1,Inputs!EI108,$F108*N(AP108)),$F108*N(AP108)*avg_hrs)</f>
        <v>0</v>
      </c>
      <c r="EJ108" s="232">
        <f>IF(OR($C108="Non-Labour",$C108="Labour-related"),IF(Inputs!$GT108=$F$1,Inputs!EJ108,$F108*N(AQ108)),$F108*N(AQ108)*avg_hrs)</f>
        <v>0</v>
      </c>
      <c r="EK108" s="232">
        <f>IF(OR($C108="Non-Labour",$C108="Labour-related"),IF(Inputs!$GT108=$F$1,Inputs!EK108,$F108*N(AR108)),$F108*N(AR108)*avg_hrs)</f>
        <v>0</v>
      </c>
      <c r="EL108" s="232">
        <f>IF(OR($C108="Non-Labour",$C108="Labour-related"),IF(Inputs!$GT108=$F$1,Inputs!EL108,$F108*N(AS108)),$F108*N(AS108)*avg_hrs)</f>
        <v>0</v>
      </c>
      <c r="EM108" s="232">
        <f>IF(OR($C108="Non-Labour",$C108="Labour-related"),IF(Inputs!$GT108=$F$1,Inputs!EM108,$F108*N(AT108)),$F108*N(AT108)*avg_hrs)</f>
        <v>0</v>
      </c>
      <c r="EN108" s="232">
        <f>IF(OR($C108="Non-Labour",$C108="Labour-related"),IF(Inputs!$GT108=$F$1,Inputs!EN108,$F108*N(AU108)),$F108*N(AU108)*avg_hrs)</f>
        <v>0</v>
      </c>
      <c r="EO108" s="232">
        <f>IF(OR($C108="Non-Labour",$C108="Labour-related"),IF(Inputs!$GT108=$F$1,Inputs!EO108,$F108*N(AV108)),$F108*N(AV108)*avg_hrs)</f>
        <v>0</v>
      </c>
      <c r="EP108" s="232">
        <f>IF(OR($C108="Non-Labour",$C108="Labour-related"),IF(Inputs!$GT108=$F$1,Inputs!EP108,$F108*N(AW108)),$F108*N(AW108)*avg_hrs)</f>
        <v>0</v>
      </c>
      <c r="EQ108" s="232">
        <f>IF(OR($C108="Non-Labour",$C108="Labour-related"),IF(Inputs!$GT108=$F$1,Inputs!EQ108,$F108*N(AX108)),$F108*N(AX108)*avg_hrs)</f>
        <v>0</v>
      </c>
      <c r="ER108" s="232">
        <f>IF(OR($C108="Non-Labour",$C108="Labour-related"),IF(Inputs!$GT108=$F$1,Inputs!ER108,$F108*N(AY108)),$F108*N(AY108)*avg_hrs)</f>
        <v>0</v>
      </c>
      <c r="ES108" s="232">
        <f>IF(OR($C108="Non-Labour",$C108="Labour-related"),IF(Inputs!$GT108=$F$1,Inputs!ES108,$F108*N(AZ108)),$F108*N(AZ108)*avg_hrs)</f>
        <v>0</v>
      </c>
      <c r="ET108" s="232">
        <f>IF(OR($C108="Non-Labour",$C108="Labour-related"),IF(Inputs!$GT108=$F$1,Inputs!ET108,$F108*N(BA108)),$F108*N(BA108)*avg_hrs)</f>
        <v>0</v>
      </c>
      <c r="EU108" s="232">
        <f>IF(OR($C108="Non-Labour",$C108="Labour-related"),IF(Inputs!$GT108=$F$1,Inputs!EU108,$F108*N(BB108)),$F108*N(BB108)*avg_hrs)</f>
        <v>0</v>
      </c>
      <c r="EV108" s="232">
        <f>IF(OR($C108="Non-Labour",$C108="Labour-related"),IF(Inputs!$GT108=$F$1,Inputs!EV108,$F108*N(BC108)),$F108*N(BC108)*avg_hrs)</f>
        <v>0</v>
      </c>
      <c r="EW108" s="232">
        <f>IF(OR($C108="Non-Labour",$C108="Labour-related"),IF(Inputs!$GT108=$F$1,Inputs!EW108,$F108*N(BD108)),$F108*N(BD108)*avg_hrs)</f>
        <v>0</v>
      </c>
      <c r="EX108" s="232">
        <f>IF(OR($C108="Non-Labour",$C108="Labour-related"),IF(Inputs!$GT108=$F$1,Inputs!EX108,$F108*N(BE108)),$F108*N(BE108)*avg_hrs)</f>
        <v>0</v>
      </c>
      <c r="EY108" s="232">
        <f>IF(OR($C108="Non-Labour",$C108="Labour-related"),IF(Inputs!$GT108=$F$1,Inputs!EY108,$F108*N(BF108)),$F108*N(BF108)*avg_hrs)</f>
        <v>0</v>
      </c>
      <c r="EZ108" s="232">
        <f>IF(OR($C108="Non-Labour",$C108="Labour-related"),IF(Inputs!$GT108=$F$1,Inputs!EZ108,$F108*N(BG108)),$F108*N(BG108)*avg_hrs)</f>
        <v>0</v>
      </c>
      <c r="FA108" s="232">
        <f>IF(OR($C108="Non-Labour",$C108="Labour-related"),IF(Inputs!$GT108=$F$1,Inputs!FA108,$F108*N(BH108)),$F108*N(BH108)*avg_hrs)</f>
        <v>0</v>
      </c>
      <c r="FB108" s="232">
        <f>IF(OR($C108="Non-Labour",$C108="Labour-related"),IF(Inputs!$GT108=$F$1,Inputs!FB108,$F108*N(BI108)),$F108*N(BI108)*avg_hrs)</f>
        <v>0</v>
      </c>
      <c r="FC108" s="232">
        <f>IF(OR($C108="Non-Labour",$C108="Labour-related"),IF(Inputs!$GT108=$F$1,Inputs!FC108,$F108*N(BJ108)),$F108*N(BJ108)*avg_hrs)</f>
        <v>0</v>
      </c>
      <c r="FD108" s="232">
        <f>IF(OR($C108="Non-Labour",$C108="Labour-related"),IF(Inputs!$GT108=$F$1,Inputs!FD108,$F108*N(BK108)),$F108*N(BK108)*avg_hrs)</f>
        <v>0</v>
      </c>
      <c r="FE108" s="232">
        <f>IF(OR($C108="Non-Labour",$C108="Labour-related"),IF(Inputs!$GT108=$F$1,Inputs!FE108,$F108*N(BL108)),$F108*N(BL108)*avg_hrs)</f>
        <v>0</v>
      </c>
      <c r="FF108" s="232">
        <f>IF(OR($C108="Non-Labour",$C108="Labour-related"),IF(Inputs!$GT108=$F$1,Inputs!FF108,$F108*N(BM108)),$F108*N(BM108)*avg_hrs)</f>
        <v>0</v>
      </c>
      <c r="FG108" s="232">
        <f>IF(OR($C108="Non-Labour",$C108="Labour-related"),IF(Inputs!$GT108=$F$1,Inputs!FG108,$F108*N(BN108)),$F108*N(BN108)*avg_hrs)</f>
        <v>0</v>
      </c>
      <c r="FH108" s="232">
        <f>IF(OR($C108="Non-Labour",$C108="Labour-related"),IF(Inputs!$GT108=$F$1,Inputs!FH108,$F108*N(BO108)),$F108*N(BO108)*avg_hrs)</f>
        <v>0</v>
      </c>
      <c r="FI108" s="232">
        <f>IF(OR($C108="Non-Labour",$C108="Labour-related"),IF(Inputs!$GT108=$F$1,Inputs!FI108,$F108*N(BP108)),$F108*N(BP108)*avg_hrs)</f>
        <v>0</v>
      </c>
      <c r="FJ108" s="232">
        <f>IF(OR($C108="Non-Labour",$C108="Labour-related"),IF(Inputs!$GT108=$F$1,Inputs!FJ108,$F108*N(BQ108)),$F108*N(BQ108)*avg_hrs)</f>
        <v>0</v>
      </c>
      <c r="FK108" s="232">
        <f>IF(OR($C108="Non-Labour",$C108="Labour-related"),IF(Inputs!$GT108=$F$1,Inputs!FK108,$F108*N(BR108)),$F108*N(BR108)*avg_hrs)</f>
        <v>0</v>
      </c>
      <c r="FL108" s="232">
        <f>IF(OR($C108="Non-Labour",$C108="Labour-related"),IF(Inputs!$GT108=$F$1,Inputs!FL108,$F108*N(BS108)),$F108*N(BS108)*avg_hrs)</f>
        <v>0</v>
      </c>
      <c r="FM108" s="232">
        <f>IF(OR($C108="Non-Labour",$C108="Labour-related"),IF(Inputs!$GT108=$F$1,Inputs!FM108,$F108*N(BT108)),$F108*N(BT108)*avg_hrs)</f>
        <v>0</v>
      </c>
      <c r="FN108" s="232">
        <f>IF(OR($C108="Non-Labour",$C108="Labour-related"),IF(Inputs!$GT108=$F$1,Inputs!FN108,$F108*N(BU108)),$F108*N(BU108)*avg_hrs)</f>
        <v>0</v>
      </c>
      <c r="FO108" s="232">
        <f>IF(OR($C108="Non-Labour",$C108="Labour-related"),IF(Inputs!$GT108=$F$1,Inputs!FO108,$F108*N(BV108)),$F108*N(BV108)*avg_hrs)</f>
        <v>0</v>
      </c>
      <c r="FP108" s="232">
        <f>IF(OR($C108="Non-Labour",$C108="Labour-related"),IF(Inputs!$GT108=$F$1,Inputs!FP108,$F108*N(BW108)),$F108*N(BW108)*avg_hrs)</f>
        <v>0</v>
      </c>
      <c r="FQ108" s="232">
        <f>IF(OR($C108="Non-Labour",$C108="Labour-related"),IF(Inputs!$GT108=$F$1,Inputs!FQ108,$F108*N(BX108)),$F108*N(BX108)*avg_hrs)</f>
        <v>0</v>
      </c>
      <c r="FR108" s="232">
        <f>IF(OR($C108="Non-Labour",$C108="Labour-related"),IF(Inputs!$GT108=$F$1,Inputs!FR108,$F108*N(BY108)),$F108*N(BY108)*avg_hrs)</f>
        <v>0</v>
      </c>
      <c r="FS108" s="232">
        <f>IF(OR($C108="Non-Labour",$C108="Labour-related"),IF(Inputs!$GT108=$F$1,Inputs!FS108,$F108*N(BZ108)),$F108*N(BZ108)*avg_hrs)</f>
        <v>0</v>
      </c>
      <c r="FT108" s="232">
        <f>IF(OR($C108="Non-Labour",$C108="Labour-related"),IF(Inputs!$GT108=$F$1,Inputs!FT108,$F108*N(CA108)),$F108*N(CA108)*avg_hrs)</f>
        <v>0</v>
      </c>
      <c r="FU108" s="232">
        <f>IF(OR($C108="Non-Labour",$C108="Labour-related"),IF(Inputs!$GT108=$F$1,Inputs!FU108,$F108*N(CB108)),$F108*N(CB108)*avg_hrs)</f>
        <v>0</v>
      </c>
      <c r="FV108" s="232">
        <f>IF(OR($C108="Non-Labour",$C108="Labour-related"),IF(Inputs!$GT108=$F$1,Inputs!FV108,$F108*N(CC108)),$F108*N(CC108)*avg_hrs)</f>
        <v>0</v>
      </c>
      <c r="FW108" s="232">
        <f>IF(OR($C108="Non-Labour",$C108="Labour-related"),IF(Inputs!$GT108=$F$1,Inputs!FW108,$F108*N(CD108)),$F108*N(CD108)*avg_hrs)</f>
        <v>0</v>
      </c>
      <c r="FX108" s="232">
        <f>IF(OR($C108="Non-Labour",$C108="Labour-related"),IF(Inputs!$GT108=$F$1,Inputs!FX108,$F108*N(CE108)),$F108*N(CE108)*avg_hrs)</f>
        <v>0</v>
      </c>
      <c r="FY108" s="232">
        <f>IF(OR($C108="Non-Labour",$C108="Labour-related"),IF(Inputs!$GT108=$F$1,Inputs!FY108,$F108*N(CF108)),$F108*N(CF108)*avg_hrs)</f>
        <v>0</v>
      </c>
      <c r="FZ108" s="232">
        <f>IF(OR($C108="Non-Labour",$C108="Labour-related"),IF(Inputs!$GT108=$F$1,Inputs!FZ108,$F108*N(CG108)),$F108*N(CG108)*avg_hrs)</f>
        <v>0</v>
      </c>
      <c r="GA108" s="232">
        <f>IF(OR($C108="Non-Labour",$C108="Labour-related"),IF(Inputs!$GT108=$F$1,Inputs!GA108,$F108*N(CH108)),$F108*N(CH108)*avg_hrs)</f>
        <v>0</v>
      </c>
      <c r="GB108" s="232">
        <f>IF(OR($C108="Non-Labour",$C108="Labour-related"),IF(Inputs!$GT108=$F$1,Inputs!GB108,$F108*N(CI108)),$F108*N(CI108)*avg_hrs)</f>
        <v>0</v>
      </c>
      <c r="GC108" s="232">
        <f>IF(OR($C108="Non-Labour",$C108="Labour-related"),IF(Inputs!$GT108=$F$1,Inputs!GC108,$F108*N(CJ108)),$F108*N(CJ108)*avg_hrs)</f>
        <v>0</v>
      </c>
      <c r="GD108" s="232">
        <f>IF(OR($C108="Non-Labour",$C108="Labour-related"),IF(Inputs!$GT108=$F$1,Inputs!GD108,$F108*N(CK108)),$F108*N(CK108)*avg_hrs)</f>
        <v>0</v>
      </c>
      <c r="GE108" s="232">
        <f>IF(OR($C108="Non-Labour",$C108="Labour-related"),IF(Inputs!$GT108=$F$1,Inputs!GE108,$F108*N(CL108)),$F108*N(CL108)*avg_hrs)</f>
        <v>0</v>
      </c>
      <c r="GF108" s="232">
        <f>IF(OR($C108="Non-Labour",$C108="Labour-related"),IF(Inputs!$GT108=$F$1,Inputs!GF108,$F108*N(CM108)),$F108*N(CM108)*avg_hrs)</f>
        <v>0</v>
      </c>
      <c r="GG108" s="232">
        <f>IF(OR($C108="Non-Labour",$C108="Labour-related"),IF(Inputs!$GT108=$F$1,Inputs!GG108,$F108*N(CN108)),$F108*N(CN108)*avg_hrs)</f>
        <v>0</v>
      </c>
      <c r="GH108" s="232">
        <f>IF(OR($C108="Non-Labour",$C108="Labour-related"),IF(Inputs!$GT108=$F$1,Inputs!GH108,$F108*N(CO108)),$F108*N(CO108)*avg_hrs)</f>
        <v>0</v>
      </c>
      <c r="GI108" s="232">
        <f>IF(OR($C108="Non-Labour",$C108="Labour-related"),IF(Inputs!$GT108=$F$1,Inputs!GI108,$F108*N(CP108)),$F108*N(CP108)*avg_hrs)</f>
        <v>0</v>
      </c>
      <c r="GJ108" s="232">
        <f>IF(OR($C108="Non-Labour",$C108="Labour-related"),IF(Inputs!$GT108=$F$1,Inputs!GJ108,$F108*N(CQ108)),$F108*N(CQ108)*avg_hrs)</f>
        <v>0</v>
      </c>
      <c r="GK108" s="232">
        <f>IF(OR($C108="Non-Labour",$C108="Labour-related"),IF(Inputs!$GT108=$F$1,Inputs!GK108,$F108*N(CR108)),$F108*N(CR108)*avg_hrs)</f>
        <v>0</v>
      </c>
      <c r="GL108" s="232">
        <f>IF(OR($C108="Non-Labour",$C108="Labour-related"),IF(Inputs!$GT108=$F$1,Inputs!GL108,$F108*N(CS108)),$F108*N(CS108)*avg_hrs)</f>
        <v>0</v>
      </c>
      <c r="GM108" s="232">
        <f>IF(OR($C108="Non-Labour",$C108="Labour-related"),IF(Inputs!$GT108=$F$1,Inputs!GM108,$F108*N(CT108)),$F108*N(CT108)*avg_hrs)</f>
        <v>0</v>
      </c>
      <c r="GN108" s="232">
        <f>IF(OR($C108="Non-Labour",$C108="Labour-related"),IF(Inputs!$GT108=$F$1,Inputs!GN108,$F108*N(CU108)),$F108*N(CU108)*avg_hrs)</f>
        <v>0</v>
      </c>
      <c r="GO108" s="232">
        <f>IF(OR($C108="Non-Labour",$C108="Labour-related"),IF(Inputs!$GT108=$F$1,Inputs!GO108,$F108*N(CV108)),$F108*N(CV108)*avg_hrs)</f>
        <v>0</v>
      </c>
      <c r="GP108" s="232">
        <f>IF(OR($C108="Non-Labour",$C108="Labour-related"),IF(Inputs!$GT108=$F$1,Inputs!GP108,$F108*N(CW108)),$F108*N(CW108)*avg_hrs)</f>
        <v>0</v>
      </c>
      <c r="GQ108" s="232">
        <f>IF(OR($C108="Non-Labour",$C108="Labour-related"),IF(Inputs!$GT108=$F$1,Inputs!GQ108,$F108*N(CX108)),$F108*N(CX108)*avg_hrs)</f>
        <v>0</v>
      </c>
      <c r="GR108" s="232">
        <f>IF(OR($C108="Non-Labour",$C108="Labour-related"),IF(Inputs!$GT108=$F$1,Inputs!GR108,$F108*N(CY108)),$F108*N(CY108)*avg_hrs)</f>
        <v>0</v>
      </c>
      <c r="GT108" s="120" t="s">
        <v>207</v>
      </c>
      <c r="GU108" s="272"/>
      <c r="GV108" s="272"/>
      <c r="GW108" s="272"/>
      <c r="GX108" s="232">
        <f t="shared" si="16"/>
        <v>0</v>
      </c>
      <c r="GY108" s="232">
        <f t="shared" si="16"/>
        <v>0</v>
      </c>
      <c r="GZ108" s="232">
        <f t="shared" si="16"/>
        <v>0</v>
      </c>
      <c r="HA108" s="232">
        <f t="shared" si="17"/>
        <v>0</v>
      </c>
      <c r="HB108" s="232">
        <f t="shared" si="18"/>
        <v>0</v>
      </c>
      <c r="HC108" s="232">
        <f t="shared" si="18"/>
        <v>0</v>
      </c>
      <c r="HD108" s="232">
        <f t="shared" si="18"/>
        <v>0</v>
      </c>
      <c r="HE108" s="232">
        <f t="shared" si="18"/>
        <v>0</v>
      </c>
      <c r="HF108" s="232">
        <f t="shared" si="14"/>
        <v>0</v>
      </c>
    </row>
    <row r="109" spans="1:214" x14ac:dyDescent="0.2">
      <c r="A109" s="120">
        <f>Inputs!A109</f>
        <v>0</v>
      </c>
      <c r="B109" s="120">
        <f>Inputs!B109</f>
        <v>0</v>
      </c>
      <c r="C109" s="120">
        <f>Inputs!C109</f>
        <v>0</v>
      </c>
      <c r="D109" s="120">
        <f>Inputs!D109</f>
        <v>0</v>
      </c>
      <c r="E109" s="120">
        <f>Inputs!E109</f>
        <v>0</v>
      </c>
      <c r="F109" s="259">
        <f>IF(Inputs!$GT109=$F$1,Inputs!F109,
CHOOSE(MATCH(Inputs!$GT109,'Key assumptions'!$E$117:$E$119,0),'Key assumptions'!$H$117,'Key assumptions'!$H$118,'Key assumptions'!$H$119)*Inputs!F109)</f>
        <v>0</v>
      </c>
      <c r="G109" s="259">
        <f>IF(Inputs!$GT109=$F$1,Inputs!G109,
CHOOSE(MATCH(Inputs!$GT109,'Key assumptions'!$E$117:$E$119,0),'Key assumptions'!$H$117,'Key assumptions'!$H$118,'Key assumptions'!$H$119)*Inputs!G109)</f>
        <v>0</v>
      </c>
      <c r="H109" s="231">
        <f>Inputs!H109</f>
        <v>0</v>
      </c>
      <c r="I109" s="231">
        <f>Inputs!I109</f>
        <v>0</v>
      </c>
      <c r="J109" s="231">
        <f>Inputs!J109</f>
        <v>0</v>
      </c>
      <c r="K109" s="231">
        <f>Inputs!K109</f>
        <v>0</v>
      </c>
      <c r="L109" s="231">
        <f>Inputs!L109</f>
        <v>0</v>
      </c>
      <c r="M109" s="231">
        <f>Inputs!M109</f>
        <v>0</v>
      </c>
      <c r="N109" s="231">
        <f>Inputs!N109</f>
        <v>0</v>
      </c>
      <c r="O109" s="231">
        <f>Inputs!O109</f>
        <v>0</v>
      </c>
      <c r="P109" s="231">
        <f>Inputs!P109</f>
        <v>0</v>
      </c>
      <c r="Q109" s="231">
        <f>Inputs!Q109</f>
        <v>0</v>
      </c>
      <c r="R109" s="231">
        <f>Inputs!R109</f>
        <v>0</v>
      </c>
      <c r="S109" s="231">
        <f>Inputs!S109</f>
        <v>0</v>
      </c>
      <c r="T109" s="231">
        <f>Inputs!T109</f>
        <v>0</v>
      </c>
      <c r="U109" s="231">
        <f>Inputs!U109</f>
        <v>0</v>
      </c>
      <c r="V109" s="231">
        <f>Inputs!V109</f>
        <v>0</v>
      </c>
      <c r="W109" s="231">
        <f>Inputs!W109</f>
        <v>0</v>
      </c>
      <c r="X109" s="231">
        <f>Inputs!X109</f>
        <v>0</v>
      </c>
      <c r="Y109" s="231">
        <f>Inputs!Y109</f>
        <v>0</v>
      </c>
      <c r="Z109" s="231">
        <f>Inputs!Z109</f>
        <v>0</v>
      </c>
      <c r="AA109" s="231">
        <f>Inputs!AA109</f>
        <v>0</v>
      </c>
      <c r="AB109" s="231">
        <f>Inputs!AB109</f>
        <v>0</v>
      </c>
      <c r="AC109" s="231">
        <f>Inputs!AC109</f>
        <v>0</v>
      </c>
      <c r="AD109" s="231">
        <f>Inputs!AD109</f>
        <v>0</v>
      </c>
      <c r="AE109" s="231">
        <f>Inputs!AE109</f>
        <v>0</v>
      </c>
      <c r="AF109" s="231">
        <f>Inputs!AF109</f>
        <v>0</v>
      </c>
      <c r="AG109" s="231">
        <f>Inputs!AG109</f>
        <v>0</v>
      </c>
      <c r="AH109" s="231">
        <f>Inputs!AH109</f>
        <v>0</v>
      </c>
      <c r="AI109" s="231">
        <f>Inputs!AI109</f>
        <v>0</v>
      </c>
      <c r="AJ109" s="231">
        <f>Inputs!AJ109</f>
        <v>0</v>
      </c>
      <c r="AK109" s="231">
        <f>Inputs!AK109</f>
        <v>0</v>
      </c>
      <c r="AL109" s="231">
        <f>Inputs!AL109</f>
        <v>0</v>
      </c>
      <c r="AM109" s="231">
        <f>Inputs!AM109</f>
        <v>0</v>
      </c>
      <c r="AN109" s="231">
        <f>Inputs!AN109</f>
        <v>0</v>
      </c>
      <c r="AO109" s="231">
        <f>Inputs!AO109</f>
        <v>0</v>
      </c>
      <c r="AP109" s="231">
        <f>Inputs!AP109</f>
        <v>0</v>
      </c>
      <c r="AQ109" s="231">
        <f>Inputs!AQ109</f>
        <v>0</v>
      </c>
      <c r="AR109" s="231">
        <f>Inputs!AR109</f>
        <v>0</v>
      </c>
      <c r="AS109" s="231">
        <f>Inputs!AS109</f>
        <v>0</v>
      </c>
      <c r="AT109" s="231">
        <f>Inputs!AT109</f>
        <v>0</v>
      </c>
      <c r="AU109" s="231">
        <f>Inputs!AU109</f>
        <v>0</v>
      </c>
      <c r="AV109" s="231">
        <f>Inputs!AV109</f>
        <v>0</v>
      </c>
      <c r="AW109" s="231">
        <f>Inputs!AW109</f>
        <v>0</v>
      </c>
      <c r="AX109" s="231">
        <f>Inputs!AX109</f>
        <v>0</v>
      </c>
      <c r="AY109" s="231">
        <f>Inputs!AY109</f>
        <v>0</v>
      </c>
      <c r="AZ109" s="231">
        <f>Inputs!AZ109</f>
        <v>0</v>
      </c>
      <c r="BA109" s="231">
        <f>Inputs!BA109</f>
        <v>0</v>
      </c>
      <c r="BB109" s="231">
        <f>Inputs!BB109</f>
        <v>0</v>
      </c>
      <c r="BC109" s="231">
        <f>Inputs!BC109</f>
        <v>0</v>
      </c>
      <c r="BD109" s="231">
        <f>Inputs!BD109</f>
        <v>0</v>
      </c>
      <c r="BE109" s="231">
        <f>Inputs!BE109</f>
        <v>0</v>
      </c>
      <c r="BF109" s="231">
        <f>Inputs!BF109</f>
        <v>0</v>
      </c>
      <c r="BG109" s="231">
        <f>Inputs!BG109</f>
        <v>0</v>
      </c>
      <c r="BH109" s="231">
        <f>Inputs!BH109</f>
        <v>0</v>
      </c>
      <c r="BI109" s="231">
        <f>Inputs!BI109</f>
        <v>0</v>
      </c>
      <c r="BJ109" s="231">
        <f>Inputs!BJ109</f>
        <v>0</v>
      </c>
      <c r="BK109" s="231">
        <f>Inputs!BK109</f>
        <v>0</v>
      </c>
      <c r="BL109" s="231">
        <f>Inputs!BL109</f>
        <v>0</v>
      </c>
      <c r="BM109" s="231">
        <f>Inputs!BM109</f>
        <v>0</v>
      </c>
      <c r="BN109" s="231">
        <f>Inputs!BN109</f>
        <v>0</v>
      </c>
      <c r="BO109" s="231">
        <f>Inputs!BO109</f>
        <v>0</v>
      </c>
      <c r="BP109" s="231">
        <f>Inputs!BP109</f>
        <v>0</v>
      </c>
      <c r="BQ109" s="231">
        <f>Inputs!BQ109</f>
        <v>0</v>
      </c>
      <c r="BR109" s="231">
        <f>Inputs!BR109</f>
        <v>0</v>
      </c>
      <c r="BS109" s="231">
        <f>Inputs!BS109</f>
        <v>0</v>
      </c>
      <c r="BT109" s="231">
        <f>Inputs!BT109</f>
        <v>0</v>
      </c>
      <c r="BU109" s="231">
        <f>Inputs!BU109</f>
        <v>0</v>
      </c>
      <c r="BV109" s="231">
        <f>Inputs!BV109</f>
        <v>0</v>
      </c>
      <c r="BW109" s="231">
        <f>Inputs!BW109</f>
        <v>0</v>
      </c>
      <c r="BX109" s="231">
        <f>Inputs!BX109</f>
        <v>0</v>
      </c>
      <c r="BY109" s="231">
        <f>Inputs!BY109</f>
        <v>0</v>
      </c>
      <c r="BZ109" s="231">
        <f>Inputs!BZ109</f>
        <v>0</v>
      </c>
      <c r="CA109" s="231">
        <f>Inputs!CA109</f>
        <v>0</v>
      </c>
      <c r="CB109" s="231">
        <f>Inputs!CB109</f>
        <v>0</v>
      </c>
      <c r="CC109" s="231">
        <f>Inputs!CC109</f>
        <v>0</v>
      </c>
      <c r="CD109" s="231">
        <f>Inputs!CD109</f>
        <v>0</v>
      </c>
      <c r="CE109" s="231">
        <f>Inputs!CE109</f>
        <v>0</v>
      </c>
      <c r="CF109" s="231">
        <f>Inputs!CF109</f>
        <v>0</v>
      </c>
      <c r="CG109" s="231">
        <f>Inputs!CG109</f>
        <v>0</v>
      </c>
      <c r="CH109" s="231">
        <f>Inputs!CH109</f>
        <v>0</v>
      </c>
      <c r="CI109" s="231">
        <f>Inputs!CI109</f>
        <v>0</v>
      </c>
      <c r="CJ109" s="231">
        <f>Inputs!CJ109</f>
        <v>0</v>
      </c>
      <c r="CK109" s="231">
        <f>Inputs!CK109</f>
        <v>0</v>
      </c>
      <c r="CL109" s="231">
        <f>Inputs!CL109</f>
        <v>0</v>
      </c>
      <c r="CM109" s="231">
        <f>Inputs!CM109</f>
        <v>0</v>
      </c>
      <c r="CN109" s="231">
        <f>Inputs!CN109</f>
        <v>0</v>
      </c>
      <c r="CO109" s="231">
        <f>Inputs!CO109</f>
        <v>0</v>
      </c>
      <c r="CP109" s="231">
        <f>Inputs!CP109</f>
        <v>0</v>
      </c>
      <c r="CQ109" s="231">
        <f>Inputs!CQ109</f>
        <v>0</v>
      </c>
      <c r="CR109" s="231">
        <f>Inputs!CR109</f>
        <v>0</v>
      </c>
      <c r="CS109" s="231">
        <f>Inputs!CS109</f>
        <v>0</v>
      </c>
      <c r="CT109" s="231">
        <f>Inputs!CT109</f>
        <v>0</v>
      </c>
      <c r="CU109" s="231">
        <f>Inputs!CU109</f>
        <v>0</v>
      </c>
      <c r="CV109" s="231">
        <f>Inputs!CV109</f>
        <v>0</v>
      </c>
      <c r="CW109" s="231">
        <f>Inputs!CW109</f>
        <v>0</v>
      </c>
      <c r="CX109" s="231">
        <f>Inputs!CX109</f>
        <v>0</v>
      </c>
      <c r="CY109" s="231">
        <f>Inputs!CY109</f>
        <v>0</v>
      </c>
      <c r="DA109" s="232">
        <f>IF(OR($C109="Non-Labour",$C109="Labour-related"),IF(Inputs!$GT109=$F$1,Inputs!DA109,$F109*N(H109)),$F109*N(H109)*avg_hrs)</f>
        <v>0</v>
      </c>
      <c r="DB109" s="232">
        <f>IF(OR($C109="Non-Labour",$C109="Labour-related"),IF(Inputs!$GT109=$F$1,Inputs!DB109,$F109*N(I109)),$F109*N(I109)*avg_hrs)</f>
        <v>0</v>
      </c>
      <c r="DC109" s="232">
        <f>IF(OR($C109="Non-Labour",$C109="Labour-related"),IF(Inputs!$GT109=$F$1,Inputs!DC109,$F109*N(J109)),$F109*N(J109)*avg_hrs)</f>
        <v>0</v>
      </c>
      <c r="DD109" s="232">
        <f>IF(OR($C109="Non-Labour",$C109="Labour-related"),IF(Inputs!$GT109=$F$1,Inputs!DD109,$F109*N(K109)),$F109*N(K109)*avg_hrs)</f>
        <v>0</v>
      </c>
      <c r="DE109" s="232">
        <f>IF(OR($C109="Non-Labour",$C109="Labour-related"),IF(Inputs!$GT109=$F$1,Inputs!DE109,$F109*N(L109)),$F109*N(L109)*avg_hrs)</f>
        <v>0</v>
      </c>
      <c r="DF109" s="232">
        <f>IF(OR($C109="Non-Labour",$C109="Labour-related"),IF(Inputs!$GT109=$F$1,Inputs!DF109,$F109*N(M109)),$F109*N(M109)*avg_hrs)</f>
        <v>0</v>
      </c>
      <c r="DG109" s="232">
        <f>IF(OR($C109="Non-Labour",$C109="Labour-related"),IF(Inputs!$GT109=$F$1,Inputs!DG109,$F109*N(N109)),$F109*N(N109)*avg_hrs)</f>
        <v>0</v>
      </c>
      <c r="DH109" s="232">
        <f>IF(OR($C109="Non-Labour",$C109="Labour-related"),IF(Inputs!$GT109=$F$1,Inputs!DH109,$F109*N(O109)),$F109*N(O109)*avg_hrs)</f>
        <v>0</v>
      </c>
      <c r="DI109" s="232">
        <f>IF(OR($C109="Non-Labour",$C109="Labour-related"),IF(Inputs!$GT109=$F$1,Inputs!DI109,$F109*N(P109)),$F109*N(P109)*avg_hrs)</f>
        <v>0</v>
      </c>
      <c r="DJ109" s="232">
        <f>IF(OR($C109="Non-Labour",$C109="Labour-related"),IF(Inputs!$GT109=$F$1,Inputs!DJ109,$F109*N(Q109)),$F109*N(Q109)*avg_hrs)</f>
        <v>0</v>
      </c>
      <c r="DK109" s="232">
        <f>IF(OR($C109="Non-Labour",$C109="Labour-related"),IF(Inputs!$GT109=$F$1,Inputs!DK109,$F109*N(R109)),$F109*N(R109)*avg_hrs)</f>
        <v>0</v>
      </c>
      <c r="DL109" s="232">
        <f>IF(OR($C109="Non-Labour",$C109="Labour-related"),IF(Inputs!$GT109=$F$1,Inputs!DL109,$F109*N(S109)),$F109*N(S109)*avg_hrs)</f>
        <v>0</v>
      </c>
      <c r="DM109" s="232">
        <f>IF(OR($C109="Non-Labour",$C109="Labour-related"),IF(Inputs!$GT109=$F$1,Inputs!DM109,$F109*N(T109)),$F109*N(T109)*avg_hrs)</f>
        <v>0</v>
      </c>
      <c r="DN109" s="232">
        <f>IF(OR($C109="Non-Labour",$C109="Labour-related"),IF(Inputs!$GT109=$F$1,Inputs!DN109,$F109*N(U109)),$F109*N(U109)*avg_hrs)</f>
        <v>0</v>
      </c>
      <c r="DO109" s="232">
        <f>IF(OR($C109="Non-Labour",$C109="Labour-related"),IF(Inputs!$GT109=$F$1,Inputs!DO109,$F109*N(V109)),$F109*N(V109)*avg_hrs)</f>
        <v>0</v>
      </c>
      <c r="DP109" s="232">
        <f>IF(OR($C109="Non-Labour",$C109="Labour-related"),IF(Inputs!$GT109=$F$1,Inputs!DP109,$F109*N(W109)),$F109*N(W109)*avg_hrs)</f>
        <v>0</v>
      </c>
      <c r="DQ109" s="232">
        <f>IF(OR($C109="Non-Labour",$C109="Labour-related"),IF(Inputs!$GT109=$F$1,Inputs!DQ109,$F109*N(X109)),$F109*N(X109)*avg_hrs)</f>
        <v>0</v>
      </c>
      <c r="DR109" s="232">
        <f>IF(OR($C109="Non-Labour",$C109="Labour-related"),IF(Inputs!$GT109=$F$1,Inputs!DR109,$F109*N(Y109)),$F109*N(Y109)*avg_hrs)</f>
        <v>0</v>
      </c>
      <c r="DS109" s="232">
        <f>IF(OR($C109="Non-Labour",$C109="Labour-related"),IF(Inputs!$GT109=$F$1,Inputs!DS109,$F109*N(Z109)),$F109*N(Z109)*avg_hrs)</f>
        <v>0</v>
      </c>
      <c r="DT109" s="232">
        <f>IF(OR($C109="Non-Labour",$C109="Labour-related"),IF(Inputs!$GT109=$F$1,Inputs!DT109,$F109*N(AA109)),$F109*N(AA109)*avg_hrs)</f>
        <v>0</v>
      </c>
      <c r="DU109" s="232">
        <f>IF(OR($C109="Non-Labour",$C109="Labour-related"),IF(Inputs!$GT109=$F$1,Inputs!DU109,$F109*N(AB109)),$F109*N(AB109)*avg_hrs)</f>
        <v>0</v>
      </c>
      <c r="DV109" s="232">
        <f>IF(OR($C109="Non-Labour",$C109="Labour-related"),IF(Inputs!$GT109=$F$1,Inputs!DV109,$F109*N(AC109)),$F109*N(AC109)*avg_hrs)</f>
        <v>0</v>
      </c>
      <c r="DW109" s="232">
        <f>IF(OR($C109="Non-Labour",$C109="Labour-related"),IF(Inputs!$GT109=$F$1,Inputs!DW109,$F109*N(AD109)),$F109*N(AD109)*avg_hrs)</f>
        <v>0</v>
      </c>
      <c r="DX109" s="232">
        <f>IF(OR($C109="Non-Labour",$C109="Labour-related"),IF(Inputs!$GT109=$F$1,Inputs!DX109,$F109*N(AE109)),$F109*N(AE109)*avg_hrs)</f>
        <v>0</v>
      </c>
      <c r="DY109" s="232">
        <f>IF(OR($C109="Non-Labour",$C109="Labour-related"),IF(Inputs!$GT109=$F$1,Inputs!DY109,$F109*N(AF109)),$F109*N(AF109)*avg_hrs)</f>
        <v>0</v>
      </c>
      <c r="DZ109" s="232">
        <f>IF(OR($C109="Non-Labour",$C109="Labour-related"),IF(Inputs!$GT109=$F$1,Inputs!DZ109,$F109*N(AG109)),$F109*N(AG109)*avg_hrs)</f>
        <v>0</v>
      </c>
      <c r="EA109" s="232">
        <f>IF(OR($C109="Non-Labour",$C109="Labour-related"),IF(Inputs!$GT109=$F$1,Inputs!EA109,$F109*N(AH109)),$F109*N(AH109)*avg_hrs)</f>
        <v>0</v>
      </c>
      <c r="EB109" s="232">
        <f>IF(OR($C109="Non-Labour",$C109="Labour-related"),IF(Inputs!$GT109=$F$1,Inputs!EB109,$F109*N(AI109)),$F109*N(AI109)*avg_hrs)</f>
        <v>0</v>
      </c>
      <c r="EC109" s="232">
        <f>IF(OR($C109="Non-Labour",$C109="Labour-related"),IF(Inputs!$GT109=$F$1,Inputs!EC109,$F109*N(AJ109)),$F109*N(AJ109)*avg_hrs)</f>
        <v>0</v>
      </c>
      <c r="ED109" s="232">
        <f>IF(OR($C109="Non-Labour",$C109="Labour-related"),IF(Inputs!$GT109=$F$1,Inputs!ED109,$F109*N(AK109)),$F109*N(AK109)*avg_hrs)</f>
        <v>0</v>
      </c>
      <c r="EE109" s="232">
        <f>IF(OR($C109="Non-Labour",$C109="Labour-related"),IF(Inputs!$GT109=$F$1,Inputs!EE109,$F109*N(AL109)),$F109*N(AL109)*avg_hrs)</f>
        <v>0</v>
      </c>
      <c r="EF109" s="232">
        <f>IF(OR($C109="Non-Labour",$C109="Labour-related"),IF(Inputs!$GT109=$F$1,Inputs!EF109,$F109*N(AM109)),$F109*N(AM109)*avg_hrs)</f>
        <v>0</v>
      </c>
      <c r="EG109" s="232">
        <f>IF(OR($C109="Non-Labour",$C109="Labour-related"),IF(Inputs!$GT109=$F$1,Inputs!EG109,$F109*N(AN109)),$F109*N(AN109)*avg_hrs)</f>
        <v>0</v>
      </c>
      <c r="EH109" s="232">
        <f>IF(OR($C109="Non-Labour",$C109="Labour-related"),IF(Inputs!$GT109=$F$1,Inputs!EH109,$F109*N(AO109)),$F109*N(AO109)*avg_hrs)</f>
        <v>0</v>
      </c>
      <c r="EI109" s="232">
        <f>IF(OR($C109="Non-Labour",$C109="Labour-related"),IF(Inputs!$GT109=$F$1,Inputs!EI109,$F109*N(AP109)),$F109*N(AP109)*avg_hrs)</f>
        <v>0</v>
      </c>
      <c r="EJ109" s="232">
        <f>IF(OR($C109="Non-Labour",$C109="Labour-related"),IF(Inputs!$GT109=$F$1,Inputs!EJ109,$F109*N(AQ109)),$F109*N(AQ109)*avg_hrs)</f>
        <v>0</v>
      </c>
      <c r="EK109" s="232">
        <f>IF(OR($C109="Non-Labour",$C109="Labour-related"),IF(Inputs!$GT109=$F$1,Inputs!EK109,$F109*N(AR109)),$F109*N(AR109)*avg_hrs)</f>
        <v>0</v>
      </c>
      <c r="EL109" s="232">
        <f>IF(OR($C109="Non-Labour",$C109="Labour-related"),IF(Inputs!$GT109=$F$1,Inputs!EL109,$F109*N(AS109)),$F109*N(AS109)*avg_hrs)</f>
        <v>0</v>
      </c>
      <c r="EM109" s="232">
        <f>IF(OR($C109="Non-Labour",$C109="Labour-related"),IF(Inputs!$GT109=$F$1,Inputs!EM109,$F109*N(AT109)),$F109*N(AT109)*avg_hrs)</f>
        <v>0</v>
      </c>
      <c r="EN109" s="232">
        <f>IF(OR($C109="Non-Labour",$C109="Labour-related"),IF(Inputs!$GT109=$F$1,Inputs!EN109,$F109*N(AU109)),$F109*N(AU109)*avg_hrs)</f>
        <v>0</v>
      </c>
      <c r="EO109" s="232">
        <f>IF(OR($C109="Non-Labour",$C109="Labour-related"),IF(Inputs!$GT109=$F$1,Inputs!EO109,$F109*N(AV109)),$F109*N(AV109)*avg_hrs)</f>
        <v>0</v>
      </c>
      <c r="EP109" s="232">
        <f>IF(OR($C109="Non-Labour",$C109="Labour-related"),IF(Inputs!$GT109=$F$1,Inputs!EP109,$F109*N(AW109)),$F109*N(AW109)*avg_hrs)</f>
        <v>0</v>
      </c>
      <c r="EQ109" s="232">
        <f>IF(OR($C109="Non-Labour",$C109="Labour-related"),IF(Inputs!$GT109=$F$1,Inputs!EQ109,$F109*N(AX109)),$F109*N(AX109)*avg_hrs)</f>
        <v>0</v>
      </c>
      <c r="ER109" s="232">
        <f>IF(OR($C109="Non-Labour",$C109="Labour-related"),IF(Inputs!$GT109=$F$1,Inputs!ER109,$F109*N(AY109)),$F109*N(AY109)*avg_hrs)</f>
        <v>0</v>
      </c>
      <c r="ES109" s="232">
        <f>IF(OR($C109="Non-Labour",$C109="Labour-related"),IF(Inputs!$GT109=$F$1,Inputs!ES109,$F109*N(AZ109)),$F109*N(AZ109)*avg_hrs)</f>
        <v>0</v>
      </c>
      <c r="ET109" s="232">
        <f>IF(OR($C109="Non-Labour",$C109="Labour-related"),IF(Inputs!$GT109=$F$1,Inputs!ET109,$F109*N(BA109)),$F109*N(BA109)*avg_hrs)</f>
        <v>0</v>
      </c>
      <c r="EU109" s="232">
        <f>IF(OR($C109="Non-Labour",$C109="Labour-related"),IF(Inputs!$GT109=$F$1,Inputs!EU109,$F109*N(BB109)),$F109*N(BB109)*avg_hrs)</f>
        <v>0</v>
      </c>
      <c r="EV109" s="232">
        <f>IF(OR($C109="Non-Labour",$C109="Labour-related"),IF(Inputs!$GT109=$F$1,Inputs!EV109,$F109*N(BC109)),$F109*N(BC109)*avg_hrs)</f>
        <v>0</v>
      </c>
      <c r="EW109" s="232">
        <f>IF(OR($C109="Non-Labour",$C109="Labour-related"),IF(Inputs!$GT109=$F$1,Inputs!EW109,$F109*N(BD109)),$F109*N(BD109)*avg_hrs)</f>
        <v>0</v>
      </c>
      <c r="EX109" s="232">
        <f>IF(OR($C109="Non-Labour",$C109="Labour-related"),IF(Inputs!$GT109=$F$1,Inputs!EX109,$F109*N(BE109)),$F109*N(BE109)*avg_hrs)</f>
        <v>0</v>
      </c>
      <c r="EY109" s="232">
        <f>IF(OR($C109="Non-Labour",$C109="Labour-related"),IF(Inputs!$GT109=$F$1,Inputs!EY109,$F109*N(BF109)),$F109*N(BF109)*avg_hrs)</f>
        <v>0</v>
      </c>
      <c r="EZ109" s="232">
        <f>IF(OR($C109="Non-Labour",$C109="Labour-related"),IF(Inputs!$GT109=$F$1,Inputs!EZ109,$F109*N(BG109)),$F109*N(BG109)*avg_hrs)</f>
        <v>0</v>
      </c>
      <c r="FA109" s="232">
        <f>IF(OR($C109="Non-Labour",$C109="Labour-related"),IF(Inputs!$GT109=$F$1,Inputs!FA109,$F109*N(BH109)),$F109*N(BH109)*avg_hrs)</f>
        <v>0</v>
      </c>
      <c r="FB109" s="232">
        <f>IF(OR($C109="Non-Labour",$C109="Labour-related"),IF(Inputs!$GT109=$F$1,Inputs!FB109,$F109*N(BI109)),$F109*N(BI109)*avg_hrs)</f>
        <v>0</v>
      </c>
      <c r="FC109" s="232">
        <f>IF(OR($C109="Non-Labour",$C109="Labour-related"),IF(Inputs!$GT109=$F$1,Inputs!FC109,$F109*N(BJ109)),$F109*N(BJ109)*avg_hrs)</f>
        <v>0</v>
      </c>
      <c r="FD109" s="232">
        <f>IF(OR($C109="Non-Labour",$C109="Labour-related"),IF(Inputs!$GT109=$F$1,Inputs!FD109,$F109*N(BK109)),$F109*N(BK109)*avg_hrs)</f>
        <v>0</v>
      </c>
      <c r="FE109" s="232">
        <f>IF(OR($C109="Non-Labour",$C109="Labour-related"),IF(Inputs!$GT109=$F$1,Inputs!FE109,$F109*N(BL109)),$F109*N(BL109)*avg_hrs)</f>
        <v>0</v>
      </c>
      <c r="FF109" s="232">
        <f>IF(OR($C109="Non-Labour",$C109="Labour-related"),IF(Inputs!$GT109=$F$1,Inputs!FF109,$F109*N(BM109)),$F109*N(BM109)*avg_hrs)</f>
        <v>0</v>
      </c>
      <c r="FG109" s="232">
        <f>IF(OR($C109="Non-Labour",$C109="Labour-related"),IF(Inputs!$GT109=$F$1,Inputs!FG109,$F109*N(BN109)),$F109*N(BN109)*avg_hrs)</f>
        <v>0</v>
      </c>
      <c r="FH109" s="232">
        <f>IF(OR($C109="Non-Labour",$C109="Labour-related"),IF(Inputs!$GT109=$F$1,Inputs!FH109,$F109*N(BO109)),$F109*N(BO109)*avg_hrs)</f>
        <v>0</v>
      </c>
      <c r="FI109" s="232">
        <f>IF(OR($C109="Non-Labour",$C109="Labour-related"),IF(Inputs!$GT109=$F$1,Inputs!FI109,$F109*N(BP109)),$F109*N(BP109)*avg_hrs)</f>
        <v>0</v>
      </c>
      <c r="FJ109" s="232">
        <f>IF(OR($C109="Non-Labour",$C109="Labour-related"),IF(Inputs!$GT109=$F$1,Inputs!FJ109,$F109*N(BQ109)),$F109*N(BQ109)*avg_hrs)</f>
        <v>0</v>
      </c>
      <c r="FK109" s="232">
        <f>IF(OR($C109="Non-Labour",$C109="Labour-related"),IF(Inputs!$GT109=$F$1,Inputs!FK109,$F109*N(BR109)),$F109*N(BR109)*avg_hrs)</f>
        <v>0</v>
      </c>
      <c r="FL109" s="232">
        <f>IF(OR($C109="Non-Labour",$C109="Labour-related"),IF(Inputs!$GT109=$F$1,Inputs!FL109,$F109*N(BS109)),$F109*N(BS109)*avg_hrs)</f>
        <v>0</v>
      </c>
      <c r="FM109" s="232">
        <f>IF(OR($C109="Non-Labour",$C109="Labour-related"),IF(Inputs!$GT109=$F$1,Inputs!FM109,$F109*N(BT109)),$F109*N(BT109)*avg_hrs)</f>
        <v>0</v>
      </c>
      <c r="FN109" s="232">
        <f>IF(OR($C109="Non-Labour",$C109="Labour-related"),IF(Inputs!$GT109=$F$1,Inputs!FN109,$F109*N(BU109)),$F109*N(BU109)*avg_hrs)</f>
        <v>0</v>
      </c>
      <c r="FO109" s="232">
        <f>IF(OR($C109="Non-Labour",$C109="Labour-related"),IF(Inputs!$GT109=$F$1,Inputs!FO109,$F109*N(BV109)),$F109*N(BV109)*avg_hrs)</f>
        <v>0</v>
      </c>
      <c r="FP109" s="232">
        <f>IF(OR($C109="Non-Labour",$C109="Labour-related"),IF(Inputs!$GT109=$F$1,Inputs!FP109,$F109*N(BW109)),$F109*N(BW109)*avg_hrs)</f>
        <v>0</v>
      </c>
      <c r="FQ109" s="232">
        <f>IF(OR($C109="Non-Labour",$C109="Labour-related"),IF(Inputs!$GT109=$F$1,Inputs!FQ109,$F109*N(BX109)),$F109*N(BX109)*avg_hrs)</f>
        <v>0</v>
      </c>
      <c r="FR109" s="232">
        <f>IF(OR($C109="Non-Labour",$C109="Labour-related"),IF(Inputs!$GT109=$F$1,Inputs!FR109,$F109*N(BY109)),$F109*N(BY109)*avg_hrs)</f>
        <v>0</v>
      </c>
      <c r="FS109" s="232">
        <f>IF(OR($C109="Non-Labour",$C109="Labour-related"),IF(Inputs!$GT109=$F$1,Inputs!FS109,$F109*N(BZ109)),$F109*N(BZ109)*avg_hrs)</f>
        <v>0</v>
      </c>
      <c r="FT109" s="232">
        <f>IF(OR($C109="Non-Labour",$C109="Labour-related"),IF(Inputs!$GT109=$F$1,Inputs!FT109,$F109*N(CA109)),$F109*N(CA109)*avg_hrs)</f>
        <v>0</v>
      </c>
      <c r="FU109" s="232">
        <f>IF(OR($C109="Non-Labour",$C109="Labour-related"),IF(Inputs!$GT109=$F$1,Inputs!FU109,$F109*N(CB109)),$F109*N(CB109)*avg_hrs)</f>
        <v>0</v>
      </c>
      <c r="FV109" s="232">
        <f>IF(OR($C109="Non-Labour",$C109="Labour-related"),IF(Inputs!$GT109=$F$1,Inputs!FV109,$F109*N(CC109)),$F109*N(CC109)*avg_hrs)</f>
        <v>0</v>
      </c>
      <c r="FW109" s="232">
        <f>IF(OR($C109="Non-Labour",$C109="Labour-related"),IF(Inputs!$GT109=$F$1,Inputs!FW109,$F109*N(CD109)),$F109*N(CD109)*avg_hrs)</f>
        <v>0</v>
      </c>
      <c r="FX109" s="232">
        <f>IF(OR($C109="Non-Labour",$C109="Labour-related"),IF(Inputs!$GT109=$F$1,Inputs!FX109,$F109*N(CE109)),$F109*N(CE109)*avg_hrs)</f>
        <v>0</v>
      </c>
      <c r="FY109" s="232">
        <f>IF(OR($C109="Non-Labour",$C109="Labour-related"),IF(Inputs!$GT109=$F$1,Inputs!FY109,$F109*N(CF109)),$F109*N(CF109)*avg_hrs)</f>
        <v>0</v>
      </c>
      <c r="FZ109" s="232">
        <f>IF(OR($C109="Non-Labour",$C109="Labour-related"),IF(Inputs!$GT109=$F$1,Inputs!FZ109,$F109*N(CG109)),$F109*N(CG109)*avg_hrs)</f>
        <v>0</v>
      </c>
      <c r="GA109" s="232">
        <f>IF(OR($C109="Non-Labour",$C109="Labour-related"),IF(Inputs!$GT109=$F$1,Inputs!GA109,$F109*N(CH109)),$F109*N(CH109)*avg_hrs)</f>
        <v>0</v>
      </c>
      <c r="GB109" s="232">
        <f>IF(OR($C109="Non-Labour",$C109="Labour-related"),IF(Inputs!$GT109=$F$1,Inputs!GB109,$F109*N(CI109)),$F109*N(CI109)*avg_hrs)</f>
        <v>0</v>
      </c>
      <c r="GC109" s="232">
        <f>IF(OR($C109="Non-Labour",$C109="Labour-related"),IF(Inputs!$GT109=$F$1,Inputs!GC109,$F109*N(CJ109)),$F109*N(CJ109)*avg_hrs)</f>
        <v>0</v>
      </c>
      <c r="GD109" s="232">
        <f>IF(OR($C109="Non-Labour",$C109="Labour-related"),IF(Inputs!$GT109=$F$1,Inputs!GD109,$F109*N(CK109)),$F109*N(CK109)*avg_hrs)</f>
        <v>0</v>
      </c>
      <c r="GE109" s="232">
        <f>IF(OR($C109="Non-Labour",$C109="Labour-related"),IF(Inputs!$GT109=$F$1,Inputs!GE109,$F109*N(CL109)),$F109*N(CL109)*avg_hrs)</f>
        <v>0</v>
      </c>
      <c r="GF109" s="232">
        <f>IF(OR($C109="Non-Labour",$C109="Labour-related"),IF(Inputs!$GT109=$F$1,Inputs!GF109,$F109*N(CM109)),$F109*N(CM109)*avg_hrs)</f>
        <v>0</v>
      </c>
      <c r="GG109" s="232">
        <f>IF(OR($C109="Non-Labour",$C109="Labour-related"),IF(Inputs!$GT109=$F$1,Inputs!GG109,$F109*N(CN109)),$F109*N(CN109)*avg_hrs)</f>
        <v>0</v>
      </c>
      <c r="GH109" s="232">
        <f>IF(OR($C109="Non-Labour",$C109="Labour-related"),IF(Inputs!$GT109=$F$1,Inputs!GH109,$F109*N(CO109)),$F109*N(CO109)*avg_hrs)</f>
        <v>0</v>
      </c>
      <c r="GI109" s="232">
        <f>IF(OR($C109="Non-Labour",$C109="Labour-related"),IF(Inputs!$GT109=$F$1,Inputs!GI109,$F109*N(CP109)),$F109*N(CP109)*avg_hrs)</f>
        <v>0</v>
      </c>
      <c r="GJ109" s="232">
        <f>IF(OR($C109="Non-Labour",$C109="Labour-related"),IF(Inputs!$GT109=$F$1,Inputs!GJ109,$F109*N(CQ109)),$F109*N(CQ109)*avg_hrs)</f>
        <v>0</v>
      </c>
      <c r="GK109" s="232">
        <f>IF(OR($C109="Non-Labour",$C109="Labour-related"),IF(Inputs!$GT109=$F$1,Inputs!GK109,$F109*N(CR109)),$F109*N(CR109)*avg_hrs)</f>
        <v>0</v>
      </c>
      <c r="GL109" s="232">
        <f>IF(OR($C109="Non-Labour",$C109="Labour-related"),IF(Inputs!$GT109=$F$1,Inputs!GL109,$F109*N(CS109)),$F109*N(CS109)*avg_hrs)</f>
        <v>0</v>
      </c>
      <c r="GM109" s="232">
        <f>IF(OR($C109="Non-Labour",$C109="Labour-related"),IF(Inputs!$GT109=$F$1,Inputs!GM109,$F109*N(CT109)),$F109*N(CT109)*avg_hrs)</f>
        <v>0</v>
      </c>
      <c r="GN109" s="232">
        <f>IF(OR($C109="Non-Labour",$C109="Labour-related"),IF(Inputs!$GT109=$F$1,Inputs!GN109,$F109*N(CU109)),$F109*N(CU109)*avg_hrs)</f>
        <v>0</v>
      </c>
      <c r="GO109" s="232">
        <f>IF(OR($C109="Non-Labour",$C109="Labour-related"),IF(Inputs!$GT109=$F$1,Inputs!GO109,$F109*N(CV109)),$F109*N(CV109)*avg_hrs)</f>
        <v>0</v>
      </c>
      <c r="GP109" s="232">
        <f>IF(OR($C109="Non-Labour",$C109="Labour-related"),IF(Inputs!$GT109=$F$1,Inputs!GP109,$F109*N(CW109)),$F109*N(CW109)*avg_hrs)</f>
        <v>0</v>
      </c>
      <c r="GQ109" s="232">
        <f>IF(OR($C109="Non-Labour",$C109="Labour-related"),IF(Inputs!$GT109=$F$1,Inputs!GQ109,$F109*N(CX109)),$F109*N(CX109)*avg_hrs)</f>
        <v>0</v>
      </c>
      <c r="GR109" s="232">
        <f>IF(OR($C109="Non-Labour",$C109="Labour-related"),IF(Inputs!$GT109=$F$1,Inputs!GR109,$F109*N(CY109)),$F109*N(CY109)*avg_hrs)</f>
        <v>0</v>
      </c>
      <c r="GT109" s="120" t="s">
        <v>207</v>
      </c>
      <c r="GU109" s="272"/>
      <c r="GV109" s="272"/>
      <c r="GW109" s="272"/>
      <c r="GX109" s="232">
        <f t="shared" si="16"/>
        <v>0</v>
      </c>
      <c r="GY109" s="232">
        <f t="shared" si="16"/>
        <v>0</v>
      </c>
      <c r="GZ109" s="232">
        <f t="shared" si="16"/>
        <v>0</v>
      </c>
      <c r="HA109" s="232">
        <f t="shared" si="17"/>
        <v>0</v>
      </c>
      <c r="HB109" s="232">
        <f t="shared" si="18"/>
        <v>0</v>
      </c>
      <c r="HC109" s="232">
        <f t="shared" si="18"/>
        <v>0</v>
      </c>
      <c r="HD109" s="232">
        <f t="shared" si="18"/>
        <v>0</v>
      </c>
      <c r="HE109" s="232">
        <f t="shared" si="18"/>
        <v>0</v>
      </c>
      <c r="HF109" s="232">
        <f t="shared" si="14"/>
        <v>0</v>
      </c>
    </row>
    <row r="110" spans="1:214" x14ac:dyDescent="0.2">
      <c r="A110" s="120">
        <f>Inputs!A110</f>
        <v>0</v>
      </c>
      <c r="B110" s="120">
        <f>Inputs!B110</f>
        <v>0</v>
      </c>
      <c r="C110" s="120">
        <f>Inputs!C110</f>
        <v>0</v>
      </c>
      <c r="D110" s="120">
        <f>Inputs!D110</f>
        <v>0</v>
      </c>
      <c r="E110" s="120">
        <f>Inputs!E110</f>
        <v>0</v>
      </c>
      <c r="F110" s="259">
        <f>IF(Inputs!$GT110=$F$1,Inputs!F110,
CHOOSE(MATCH(Inputs!$GT110,'Key assumptions'!$E$117:$E$119,0),'Key assumptions'!$H$117,'Key assumptions'!$H$118,'Key assumptions'!$H$119)*Inputs!F110)</f>
        <v>0</v>
      </c>
      <c r="G110" s="259">
        <f>IF(Inputs!$GT110=$F$1,Inputs!G110,
CHOOSE(MATCH(Inputs!$GT110,'Key assumptions'!$E$117:$E$119,0),'Key assumptions'!$H$117,'Key assumptions'!$H$118,'Key assumptions'!$H$119)*Inputs!G110)</f>
        <v>0</v>
      </c>
      <c r="H110" s="231">
        <f>Inputs!H110</f>
        <v>0</v>
      </c>
      <c r="I110" s="231">
        <f>Inputs!I110</f>
        <v>0</v>
      </c>
      <c r="J110" s="231">
        <f>Inputs!J110</f>
        <v>0</v>
      </c>
      <c r="K110" s="231">
        <f>Inputs!K110</f>
        <v>0</v>
      </c>
      <c r="L110" s="231">
        <f>Inputs!L110</f>
        <v>0</v>
      </c>
      <c r="M110" s="231">
        <f>Inputs!M110</f>
        <v>0</v>
      </c>
      <c r="N110" s="231">
        <f>Inputs!N110</f>
        <v>0</v>
      </c>
      <c r="O110" s="231">
        <f>Inputs!O110</f>
        <v>0</v>
      </c>
      <c r="P110" s="231">
        <f>Inputs!P110</f>
        <v>0</v>
      </c>
      <c r="Q110" s="231">
        <f>Inputs!Q110</f>
        <v>0</v>
      </c>
      <c r="R110" s="231">
        <f>Inputs!R110</f>
        <v>0</v>
      </c>
      <c r="S110" s="231">
        <f>Inputs!S110</f>
        <v>0</v>
      </c>
      <c r="T110" s="231">
        <f>Inputs!T110</f>
        <v>0</v>
      </c>
      <c r="U110" s="231">
        <f>Inputs!U110</f>
        <v>0</v>
      </c>
      <c r="V110" s="231">
        <f>Inputs!V110</f>
        <v>0</v>
      </c>
      <c r="W110" s="231">
        <f>Inputs!W110</f>
        <v>0</v>
      </c>
      <c r="X110" s="231">
        <f>Inputs!X110</f>
        <v>0</v>
      </c>
      <c r="Y110" s="231">
        <f>Inputs!Y110</f>
        <v>0</v>
      </c>
      <c r="Z110" s="231">
        <f>Inputs!Z110</f>
        <v>0</v>
      </c>
      <c r="AA110" s="231">
        <f>Inputs!AA110</f>
        <v>0</v>
      </c>
      <c r="AB110" s="231">
        <f>Inputs!AB110</f>
        <v>0</v>
      </c>
      <c r="AC110" s="231">
        <f>Inputs!AC110</f>
        <v>0</v>
      </c>
      <c r="AD110" s="231">
        <f>Inputs!AD110</f>
        <v>0</v>
      </c>
      <c r="AE110" s="231">
        <f>Inputs!AE110</f>
        <v>0</v>
      </c>
      <c r="AF110" s="231">
        <f>Inputs!AF110</f>
        <v>0</v>
      </c>
      <c r="AG110" s="231">
        <f>Inputs!AG110</f>
        <v>0</v>
      </c>
      <c r="AH110" s="231">
        <f>Inputs!AH110</f>
        <v>0</v>
      </c>
      <c r="AI110" s="231">
        <f>Inputs!AI110</f>
        <v>0</v>
      </c>
      <c r="AJ110" s="231">
        <f>Inputs!AJ110</f>
        <v>0</v>
      </c>
      <c r="AK110" s="231">
        <f>Inputs!AK110</f>
        <v>0</v>
      </c>
      <c r="AL110" s="231">
        <f>Inputs!AL110</f>
        <v>0</v>
      </c>
      <c r="AM110" s="231">
        <f>Inputs!AM110</f>
        <v>0</v>
      </c>
      <c r="AN110" s="231">
        <f>Inputs!AN110</f>
        <v>0</v>
      </c>
      <c r="AO110" s="231">
        <f>Inputs!AO110</f>
        <v>0</v>
      </c>
      <c r="AP110" s="231">
        <f>Inputs!AP110</f>
        <v>0</v>
      </c>
      <c r="AQ110" s="231">
        <f>Inputs!AQ110</f>
        <v>0</v>
      </c>
      <c r="AR110" s="231">
        <f>Inputs!AR110</f>
        <v>0</v>
      </c>
      <c r="AS110" s="231">
        <f>Inputs!AS110</f>
        <v>0</v>
      </c>
      <c r="AT110" s="231">
        <f>Inputs!AT110</f>
        <v>0</v>
      </c>
      <c r="AU110" s="231">
        <f>Inputs!AU110</f>
        <v>0</v>
      </c>
      <c r="AV110" s="231">
        <f>Inputs!AV110</f>
        <v>0</v>
      </c>
      <c r="AW110" s="231">
        <f>Inputs!AW110</f>
        <v>0</v>
      </c>
      <c r="AX110" s="231">
        <f>Inputs!AX110</f>
        <v>0</v>
      </c>
      <c r="AY110" s="231">
        <f>Inputs!AY110</f>
        <v>0</v>
      </c>
      <c r="AZ110" s="231">
        <f>Inputs!AZ110</f>
        <v>0</v>
      </c>
      <c r="BA110" s="231">
        <f>Inputs!BA110</f>
        <v>0</v>
      </c>
      <c r="BB110" s="231">
        <f>Inputs!BB110</f>
        <v>0</v>
      </c>
      <c r="BC110" s="231">
        <f>Inputs!BC110</f>
        <v>0</v>
      </c>
      <c r="BD110" s="231">
        <f>Inputs!BD110</f>
        <v>0</v>
      </c>
      <c r="BE110" s="231">
        <f>Inputs!BE110</f>
        <v>0</v>
      </c>
      <c r="BF110" s="231">
        <f>Inputs!BF110</f>
        <v>0</v>
      </c>
      <c r="BG110" s="231">
        <f>Inputs!BG110</f>
        <v>0</v>
      </c>
      <c r="BH110" s="231">
        <f>Inputs!BH110</f>
        <v>0</v>
      </c>
      <c r="BI110" s="231">
        <f>Inputs!BI110</f>
        <v>0</v>
      </c>
      <c r="BJ110" s="231">
        <f>Inputs!BJ110</f>
        <v>0</v>
      </c>
      <c r="BK110" s="231">
        <f>Inputs!BK110</f>
        <v>0</v>
      </c>
      <c r="BL110" s="231">
        <f>Inputs!BL110</f>
        <v>0</v>
      </c>
      <c r="BM110" s="231">
        <f>Inputs!BM110</f>
        <v>0</v>
      </c>
      <c r="BN110" s="231">
        <f>Inputs!BN110</f>
        <v>0</v>
      </c>
      <c r="BO110" s="231">
        <f>Inputs!BO110</f>
        <v>0</v>
      </c>
      <c r="BP110" s="231">
        <f>Inputs!BP110</f>
        <v>0</v>
      </c>
      <c r="BQ110" s="231">
        <f>Inputs!BQ110</f>
        <v>0</v>
      </c>
      <c r="BR110" s="231">
        <f>Inputs!BR110</f>
        <v>0</v>
      </c>
      <c r="BS110" s="231">
        <f>Inputs!BS110</f>
        <v>0</v>
      </c>
      <c r="BT110" s="231">
        <f>Inputs!BT110</f>
        <v>0</v>
      </c>
      <c r="BU110" s="231">
        <f>Inputs!BU110</f>
        <v>0</v>
      </c>
      <c r="BV110" s="231">
        <f>Inputs!BV110</f>
        <v>0</v>
      </c>
      <c r="BW110" s="231">
        <f>Inputs!BW110</f>
        <v>0</v>
      </c>
      <c r="BX110" s="231">
        <f>Inputs!BX110</f>
        <v>0</v>
      </c>
      <c r="BY110" s="231">
        <f>Inputs!BY110</f>
        <v>0</v>
      </c>
      <c r="BZ110" s="231">
        <f>Inputs!BZ110</f>
        <v>0</v>
      </c>
      <c r="CA110" s="231">
        <f>Inputs!CA110</f>
        <v>0</v>
      </c>
      <c r="CB110" s="231">
        <f>Inputs!CB110</f>
        <v>0</v>
      </c>
      <c r="CC110" s="231">
        <f>Inputs!CC110</f>
        <v>0</v>
      </c>
      <c r="CD110" s="231">
        <f>Inputs!CD110</f>
        <v>0</v>
      </c>
      <c r="CE110" s="231">
        <f>Inputs!CE110</f>
        <v>0</v>
      </c>
      <c r="CF110" s="231">
        <f>Inputs!CF110</f>
        <v>0</v>
      </c>
      <c r="CG110" s="231">
        <f>Inputs!CG110</f>
        <v>0</v>
      </c>
      <c r="CH110" s="231">
        <f>Inputs!CH110</f>
        <v>0</v>
      </c>
      <c r="CI110" s="231">
        <f>Inputs!CI110</f>
        <v>0</v>
      </c>
      <c r="CJ110" s="231">
        <f>Inputs!CJ110</f>
        <v>0</v>
      </c>
      <c r="CK110" s="231">
        <f>Inputs!CK110</f>
        <v>0</v>
      </c>
      <c r="CL110" s="231">
        <f>Inputs!CL110</f>
        <v>0</v>
      </c>
      <c r="CM110" s="231">
        <f>Inputs!CM110</f>
        <v>0</v>
      </c>
      <c r="CN110" s="231">
        <f>Inputs!CN110</f>
        <v>0</v>
      </c>
      <c r="CO110" s="231">
        <f>Inputs!CO110</f>
        <v>0</v>
      </c>
      <c r="CP110" s="231">
        <f>Inputs!CP110</f>
        <v>0</v>
      </c>
      <c r="CQ110" s="231">
        <f>Inputs!CQ110</f>
        <v>0</v>
      </c>
      <c r="CR110" s="231">
        <f>Inputs!CR110</f>
        <v>0</v>
      </c>
      <c r="CS110" s="231">
        <f>Inputs!CS110</f>
        <v>0</v>
      </c>
      <c r="CT110" s="231">
        <f>Inputs!CT110</f>
        <v>0</v>
      </c>
      <c r="CU110" s="231">
        <f>Inputs!CU110</f>
        <v>0</v>
      </c>
      <c r="CV110" s="231">
        <f>Inputs!CV110</f>
        <v>0</v>
      </c>
      <c r="CW110" s="231">
        <f>Inputs!CW110</f>
        <v>0</v>
      </c>
      <c r="CX110" s="231">
        <f>Inputs!CX110</f>
        <v>0</v>
      </c>
      <c r="CY110" s="231">
        <f>Inputs!CY110</f>
        <v>0</v>
      </c>
      <c r="DA110" s="232">
        <f>IF(OR($C110="Non-Labour",$C110="Labour-related"),IF(Inputs!$GT110=$F$1,Inputs!DA110,$F110*N(H110)),$F110*N(H110)*avg_hrs)</f>
        <v>0</v>
      </c>
      <c r="DB110" s="232">
        <f>IF(OR($C110="Non-Labour",$C110="Labour-related"),IF(Inputs!$GT110=$F$1,Inputs!DB110,$F110*N(I110)),$F110*N(I110)*avg_hrs)</f>
        <v>0</v>
      </c>
      <c r="DC110" s="232">
        <f>IF(OR($C110="Non-Labour",$C110="Labour-related"),IF(Inputs!$GT110=$F$1,Inputs!DC110,$F110*N(J110)),$F110*N(J110)*avg_hrs)</f>
        <v>0</v>
      </c>
      <c r="DD110" s="232">
        <f>IF(OR($C110="Non-Labour",$C110="Labour-related"),IF(Inputs!$GT110=$F$1,Inputs!DD110,$F110*N(K110)),$F110*N(K110)*avg_hrs)</f>
        <v>0</v>
      </c>
      <c r="DE110" s="232">
        <f>IF(OR($C110="Non-Labour",$C110="Labour-related"),IF(Inputs!$GT110=$F$1,Inputs!DE110,$F110*N(L110)),$F110*N(L110)*avg_hrs)</f>
        <v>0</v>
      </c>
      <c r="DF110" s="232">
        <f>IF(OR($C110="Non-Labour",$C110="Labour-related"),IF(Inputs!$GT110=$F$1,Inputs!DF110,$F110*N(M110)),$F110*N(M110)*avg_hrs)</f>
        <v>0</v>
      </c>
      <c r="DG110" s="232">
        <f>IF(OR($C110="Non-Labour",$C110="Labour-related"),IF(Inputs!$GT110=$F$1,Inputs!DG110,$F110*N(N110)),$F110*N(N110)*avg_hrs)</f>
        <v>0</v>
      </c>
      <c r="DH110" s="232">
        <f>IF(OR($C110="Non-Labour",$C110="Labour-related"),IF(Inputs!$GT110=$F$1,Inputs!DH110,$F110*N(O110)),$F110*N(O110)*avg_hrs)</f>
        <v>0</v>
      </c>
      <c r="DI110" s="232">
        <f>IF(OR($C110="Non-Labour",$C110="Labour-related"),IF(Inputs!$GT110=$F$1,Inputs!DI110,$F110*N(P110)),$F110*N(P110)*avg_hrs)</f>
        <v>0</v>
      </c>
      <c r="DJ110" s="232">
        <f>IF(OR($C110="Non-Labour",$C110="Labour-related"),IF(Inputs!$GT110=$F$1,Inputs!DJ110,$F110*N(Q110)),$F110*N(Q110)*avg_hrs)</f>
        <v>0</v>
      </c>
      <c r="DK110" s="232">
        <f>IF(OR($C110="Non-Labour",$C110="Labour-related"),IF(Inputs!$GT110=$F$1,Inputs!DK110,$F110*N(R110)),$F110*N(R110)*avg_hrs)</f>
        <v>0</v>
      </c>
      <c r="DL110" s="232">
        <f>IF(OR($C110="Non-Labour",$C110="Labour-related"),IF(Inputs!$GT110=$F$1,Inputs!DL110,$F110*N(S110)),$F110*N(S110)*avg_hrs)</f>
        <v>0</v>
      </c>
      <c r="DM110" s="232">
        <f>IF(OR($C110="Non-Labour",$C110="Labour-related"),IF(Inputs!$GT110=$F$1,Inputs!DM110,$F110*N(T110)),$F110*N(T110)*avg_hrs)</f>
        <v>0</v>
      </c>
      <c r="DN110" s="232">
        <f>IF(OR($C110="Non-Labour",$C110="Labour-related"),IF(Inputs!$GT110=$F$1,Inputs!DN110,$F110*N(U110)),$F110*N(U110)*avg_hrs)</f>
        <v>0</v>
      </c>
      <c r="DO110" s="232">
        <f>IF(OR($C110="Non-Labour",$C110="Labour-related"),IF(Inputs!$GT110=$F$1,Inputs!DO110,$F110*N(V110)),$F110*N(V110)*avg_hrs)</f>
        <v>0</v>
      </c>
      <c r="DP110" s="232">
        <f>IF(OR($C110="Non-Labour",$C110="Labour-related"),IF(Inputs!$GT110=$F$1,Inputs!DP110,$F110*N(W110)),$F110*N(W110)*avg_hrs)</f>
        <v>0</v>
      </c>
      <c r="DQ110" s="232">
        <f>IF(OR($C110="Non-Labour",$C110="Labour-related"),IF(Inputs!$GT110=$F$1,Inputs!DQ110,$F110*N(X110)),$F110*N(X110)*avg_hrs)</f>
        <v>0</v>
      </c>
      <c r="DR110" s="232">
        <f>IF(OR($C110="Non-Labour",$C110="Labour-related"),IF(Inputs!$GT110=$F$1,Inputs!DR110,$F110*N(Y110)),$F110*N(Y110)*avg_hrs)</f>
        <v>0</v>
      </c>
      <c r="DS110" s="232">
        <f>IF(OR($C110="Non-Labour",$C110="Labour-related"),IF(Inputs!$GT110=$F$1,Inputs!DS110,$F110*N(Z110)),$F110*N(Z110)*avg_hrs)</f>
        <v>0</v>
      </c>
      <c r="DT110" s="232">
        <f>IF(OR($C110="Non-Labour",$C110="Labour-related"),IF(Inputs!$GT110=$F$1,Inputs!DT110,$F110*N(AA110)),$F110*N(AA110)*avg_hrs)</f>
        <v>0</v>
      </c>
      <c r="DU110" s="232">
        <f>IF(OR($C110="Non-Labour",$C110="Labour-related"),IF(Inputs!$GT110=$F$1,Inputs!DU110,$F110*N(AB110)),$F110*N(AB110)*avg_hrs)</f>
        <v>0</v>
      </c>
      <c r="DV110" s="232">
        <f>IF(OR($C110="Non-Labour",$C110="Labour-related"),IF(Inputs!$GT110=$F$1,Inputs!DV110,$F110*N(AC110)),$F110*N(AC110)*avg_hrs)</f>
        <v>0</v>
      </c>
      <c r="DW110" s="232">
        <f>IF(OR($C110="Non-Labour",$C110="Labour-related"),IF(Inputs!$GT110=$F$1,Inputs!DW110,$F110*N(AD110)),$F110*N(AD110)*avg_hrs)</f>
        <v>0</v>
      </c>
      <c r="DX110" s="232">
        <f>IF(OR($C110="Non-Labour",$C110="Labour-related"),IF(Inputs!$GT110=$F$1,Inputs!DX110,$F110*N(AE110)),$F110*N(AE110)*avg_hrs)</f>
        <v>0</v>
      </c>
      <c r="DY110" s="232">
        <f>IF(OR($C110="Non-Labour",$C110="Labour-related"),IF(Inputs!$GT110=$F$1,Inputs!DY110,$F110*N(AF110)),$F110*N(AF110)*avg_hrs)</f>
        <v>0</v>
      </c>
      <c r="DZ110" s="232">
        <f>IF(OR($C110="Non-Labour",$C110="Labour-related"),IF(Inputs!$GT110=$F$1,Inputs!DZ110,$F110*N(AG110)),$F110*N(AG110)*avg_hrs)</f>
        <v>0</v>
      </c>
      <c r="EA110" s="232">
        <f>IF(OR($C110="Non-Labour",$C110="Labour-related"),IF(Inputs!$GT110=$F$1,Inputs!EA110,$F110*N(AH110)),$F110*N(AH110)*avg_hrs)</f>
        <v>0</v>
      </c>
      <c r="EB110" s="232">
        <f>IF(OR($C110="Non-Labour",$C110="Labour-related"),IF(Inputs!$GT110=$F$1,Inputs!EB110,$F110*N(AI110)),$F110*N(AI110)*avg_hrs)</f>
        <v>0</v>
      </c>
      <c r="EC110" s="232">
        <f>IF(OR($C110="Non-Labour",$C110="Labour-related"),IF(Inputs!$GT110=$F$1,Inputs!EC110,$F110*N(AJ110)),$F110*N(AJ110)*avg_hrs)</f>
        <v>0</v>
      </c>
      <c r="ED110" s="232">
        <f>IF(OR($C110="Non-Labour",$C110="Labour-related"),IF(Inputs!$GT110=$F$1,Inputs!ED110,$F110*N(AK110)),$F110*N(AK110)*avg_hrs)</f>
        <v>0</v>
      </c>
      <c r="EE110" s="232">
        <f>IF(OR($C110="Non-Labour",$C110="Labour-related"),IF(Inputs!$GT110=$F$1,Inputs!EE110,$F110*N(AL110)),$F110*N(AL110)*avg_hrs)</f>
        <v>0</v>
      </c>
      <c r="EF110" s="232">
        <f>IF(OR($C110="Non-Labour",$C110="Labour-related"),IF(Inputs!$GT110=$F$1,Inputs!EF110,$F110*N(AM110)),$F110*N(AM110)*avg_hrs)</f>
        <v>0</v>
      </c>
      <c r="EG110" s="232">
        <f>IF(OR($C110="Non-Labour",$C110="Labour-related"),IF(Inputs!$GT110=$F$1,Inputs!EG110,$F110*N(AN110)),$F110*N(AN110)*avg_hrs)</f>
        <v>0</v>
      </c>
      <c r="EH110" s="232">
        <f>IF(OR($C110="Non-Labour",$C110="Labour-related"),IF(Inputs!$GT110=$F$1,Inputs!EH110,$F110*N(AO110)),$F110*N(AO110)*avg_hrs)</f>
        <v>0</v>
      </c>
      <c r="EI110" s="232">
        <f>IF(OR($C110="Non-Labour",$C110="Labour-related"),IF(Inputs!$GT110=$F$1,Inputs!EI110,$F110*N(AP110)),$F110*N(AP110)*avg_hrs)</f>
        <v>0</v>
      </c>
      <c r="EJ110" s="232">
        <f>IF(OR($C110="Non-Labour",$C110="Labour-related"),IF(Inputs!$GT110=$F$1,Inputs!EJ110,$F110*N(AQ110)),$F110*N(AQ110)*avg_hrs)</f>
        <v>0</v>
      </c>
      <c r="EK110" s="232">
        <f>IF(OR($C110="Non-Labour",$C110="Labour-related"),IF(Inputs!$GT110=$F$1,Inputs!EK110,$F110*N(AR110)),$F110*N(AR110)*avg_hrs)</f>
        <v>0</v>
      </c>
      <c r="EL110" s="232">
        <f>IF(OR($C110="Non-Labour",$C110="Labour-related"),IF(Inputs!$GT110=$F$1,Inputs!EL110,$F110*N(AS110)),$F110*N(AS110)*avg_hrs)</f>
        <v>0</v>
      </c>
      <c r="EM110" s="232">
        <f>IF(OR($C110="Non-Labour",$C110="Labour-related"),IF(Inputs!$GT110=$F$1,Inputs!EM110,$F110*N(AT110)),$F110*N(AT110)*avg_hrs)</f>
        <v>0</v>
      </c>
      <c r="EN110" s="232">
        <f>IF(OR($C110="Non-Labour",$C110="Labour-related"),IF(Inputs!$GT110=$F$1,Inputs!EN110,$F110*N(AU110)),$F110*N(AU110)*avg_hrs)</f>
        <v>0</v>
      </c>
      <c r="EO110" s="232">
        <f>IF(OR($C110="Non-Labour",$C110="Labour-related"),IF(Inputs!$GT110=$F$1,Inputs!EO110,$F110*N(AV110)),$F110*N(AV110)*avg_hrs)</f>
        <v>0</v>
      </c>
      <c r="EP110" s="232">
        <f>IF(OR($C110="Non-Labour",$C110="Labour-related"),IF(Inputs!$GT110=$F$1,Inputs!EP110,$F110*N(AW110)),$F110*N(AW110)*avg_hrs)</f>
        <v>0</v>
      </c>
      <c r="EQ110" s="232">
        <f>IF(OR($C110="Non-Labour",$C110="Labour-related"),IF(Inputs!$GT110=$F$1,Inputs!EQ110,$F110*N(AX110)),$F110*N(AX110)*avg_hrs)</f>
        <v>0</v>
      </c>
      <c r="ER110" s="232">
        <f>IF(OR($C110="Non-Labour",$C110="Labour-related"),IF(Inputs!$GT110=$F$1,Inputs!ER110,$F110*N(AY110)),$F110*N(AY110)*avg_hrs)</f>
        <v>0</v>
      </c>
      <c r="ES110" s="232">
        <f>IF(OR($C110="Non-Labour",$C110="Labour-related"),IF(Inputs!$GT110=$F$1,Inputs!ES110,$F110*N(AZ110)),$F110*N(AZ110)*avg_hrs)</f>
        <v>0</v>
      </c>
      <c r="ET110" s="232">
        <f>IF(OR($C110="Non-Labour",$C110="Labour-related"),IF(Inputs!$GT110=$F$1,Inputs!ET110,$F110*N(BA110)),$F110*N(BA110)*avg_hrs)</f>
        <v>0</v>
      </c>
      <c r="EU110" s="232">
        <f>IF(OR($C110="Non-Labour",$C110="Labour-related"),IF(Inputs!$GT110=$F$1,Inputs!EU110,$F110*N(BB110)),$F110*N(BB110)*avg_hrs)</f>
        <v>0</v>
      </c>
      <c r="EV110" s="232">
        <f>IF(OR($C110="Non-Labour",$C110="Labour-related"),IF(Inputs!$GT110=$F$1,Inputs!EV110,$F110*N(BC110)),$F110*N(BC110)*avg_hrs)</f>
        <v>0</v>
      </c>
      <c r="EW110" s="232">
        <f>IF(OR($C110="Non-Labour",$C110="Labour-related"),IF(Inputs!$GT110=$F$1,Inputs!EW110,$F110*N(BD110)),$F110*N(BD110)*avg_hrs)</f>
        <v>0</v>
      </c>
      <c r="EX110" s="232">
        <f>IF(OR($C110="Non-Labour",$C110="Labour-related"),IF(Inputs!$GT110=$F$1,Inputs!EX110,$F110*N(BE110)),$F110*N(BE110)*avg_hrs)</f>
        <v>0</v>
      </c>
      <c r="EY110" s="232">
        <f>IF(OR($C110="Non-Labour",$C110="Labour-related"),IF(Inputs!$GT110=$F$1,Inputs!EY110,$F110*N(BF110)),$F110*N(BF110)*avg_hrs)</f>
        <v>0</v>
      </c>
      <c r="EZ110" s="232">
        <f>IF(OR($C110="Non-Labour",$C110="Labour-related"),IF(Inputs!$GT110=$F$1,Inputs!EZ110,$F110*N(BG110)),$F110*N(BG110)*avg_hrs)</f>
        <v>0</v>
      </c>
      <c r="FA110" s="232">
        <f>IF(OR($C110="Non-Labour",$C110="Labour-related"),IF(Inputs!$GT110=$F$1,Inputs!FA110,$F110*N(BH110)),$F110*N(BH110)*avg_hrs)</f>
        <v>0</v>
      </c>
      <c r="FB110" s="232">
        <f>IF(OR($C110="Non-Labour",$C110="Labour-related"),IF(Inputs!$GT110=$F$1,Inputs!FB110,$F110*N(BI110)),$F110*N(BI110)*avg_hrs)</f>
        <v>0</v>
      </c>
      <c r="FC110" s="232">
        <f>IF(OR($C110="Non-Labour",$C110="Labour-related"),IF(Inputs!$GT110=$F$1,Inputs!FC110,$F110*N(BJ110)),$F110*N(BJ110)*avg_hrs)</f>
        <v>0</v>
      </c>
      <c r="FD110" s="232">
        <f>IF(OR($C110="Non-Labour",$C110="Labour-related"),IF(Inputs!$GT110=$F$1,Inputs!FD110,$F110*N(BK110)),$F110*N(BK110)*avg_hrs)</f>
        <v>0</v>
      </c>
      <c r="FE110" s="232">
        <f>IF(OR($C110="Non-Labour",$C110="Labour-related"),IF(Inputs!$GT110=$F$1,Inputs!FE110,$F110*N(BL110)),$F110*N(BL110)*avg_hrs)</f>
        <v>0</v>
      </c>
      <c r="FF110" s="232">
        <f>IF(OR($C110="Non-Labour",$C110="Labour-related"),IF(Inputs!$GT110=$F$1,Inputs!FF110,$F110*N(BM110)),$F110*N(BM110)*avg_hrs)</f>
        <v>0</v>
      </c>
      <c r="FG110" s="232">
        <f>IF(OR($C110="Non-Labour",$C110="Labour-related"),IF(Inputs!$GT110=$F$1,Inputs!FG110,$F110*N(BN110)),$F110*N(BN110)*avg_hrs)</f>
        <v>0</v>
      </c>
      <c r="FH110" s="232">
        <f>IF(OR($C110="Non-Labour",$C110="Labour-related"),IF(Inputs!$GT110=$F$1,Inputs!FH110,$F110*N(BO110)),$F110*N(BO110)*avg_hrs)</f>
        <v>0</v>
      </c>
      <c r="FI110" s="232">
        <f>IF(OR($C110="Non-Labour",$C110="Labour-related"),IF(Inputs!$GT110=$F$1,Inputs!FI110,$F110*N(BP110)),$F110*N(BP110)*avg_hrs)</f>
        <v>0</v>
      </c>
      <c r="FJ110" s="232">
        <f>IF(OR($C110="Non-Labour",$C110="Labour-related"),IF(Inputs!$GT110=$F$1,Inputs!FJ110,$F110*N(BQ110)),$F110*N(BQ110)*avg_hrs)</f>
        <v>0</v>
      </c>
      <c r="FK110" s="232">
        <f>IF(OR($C110="Non-Labour",$C110="Labour-related"),IF(Inputs!$GT110=$F$1,Inputs!FK110,$F110*N(BR110)),$F110*N(BR110)*avg_hrs)</f>
        <v>0</v>
      </c>
      <c r="FL110" s="232">
        <f>IF(OR($C110="Non-Labour",$C110="Labour-related"),IF(Inputs!$GT110=$F$1,Inputs!FL110,$F110*N(BS110)),$F110*N(BS110)*avg_hrs)</f>
        <v>0</v>
      </c>
      <c r="FM110" s="232">
        <f>IF(OR($C110="Non-Labour",$C110="Labour-related"),IF(Inputs!$GT110=$F$1,Inputs!FM110,$F110*N(BT110)),$F110*N(BT110)*avg_hrs)</f>
        <v>0</v>
      </c>
      <c r="FN110" s="232">
        <f>IF(OR($C110="Non-Labour",$C110="Labour-related"),IF(Inputs!$GT110=$F$1,Inputs!FN110,$F110*N(BU110)),$F110*N(BU110)*avg_hrs)</f>
        <v>0</v>
      </c>
      <c r="FO110" s="232">
        <f>IF(OR($C110="Non-Labour",$C110="Labour-related"),IF(Inputs!$GT110=$F$1,Inputs!FO110,$F110*N(BV110)),$F110*N(BV110)*avg_hrs)</f>
        <v>0</v>
      </c>
      <c r="FP110" s="232">
        <f>IF(OR($C110="Non-Labour",$C110="Labour-related"),IF(Inputs!$GT110=$F$1,Inputs!FP110,$F110*N(BW110)),$F110*N(BW110)*avg_hrs)</f>
        <v>0</v>
      </c>
      <c r="FQ110" s="232">
        <f>IF(OR($C110="Non-Labour",$C110="Labour-related"),IF(Inputs!$GT110=$F$1,Inputs!FQ110,$F110*N(BX110)),$F110*N(BX110)*avg_hrs)</f>
        <v>0</v>
      </c>
      <c r="FR110" s="232">
        <f>IF(OR($C110="Non-Labour",$C110="Labour-related"),IF(Inputs!$GT110=$F$1,Inputs!FR110,$F110*N(BY110)),$F110*N(BY110)*avg_hrs)</f>
        <v>0</v>
      </c>
      <c r="FS110" s="232">
        <f>IF(OR($C110="Non-Labour",$C110="Labour-related"),IF(Inputs!$GT110=$F$1,Inputs!FS110,$F110*N(BZ110)),$F110*N(BZ110)*avg_hrs)</f>
        <v>0</v>
      </c>
      <c r="FT110" s="232">
        <f>IF(OR($C110="Non-Labour",$C110="Labour-related"),IF(Inputs!$GT110=$F$1,Inputs!FT110,$F110*N(CA110)),$F110*N(CA110)*avg_hrs)</f>
        <v>0</v>
      </c>
      <c r="FU110" s="232">
        <f>IF(OR($C110="Non-Labour",$C110="Labour-related"),IF(Inputs!$GT110=$F$1,Inputs!FU110,$F110*N(CB110)),$F110*N(CB110)*avg_hrs)</f>
        <v>0</v>
      </c>
      <c r="FV110" s="232">
        <f>IF(OR($C110="Non-Labour",$C110="Labour-related"),IF(Inputs!$GT110=$F$1,Inputs!FV110,$F110*N(CC110)),$F110*N(CC110)*avg_hrs)</f>
        <v>0</v>
      </c>
      <c r="FW110" s="232">
        <f>IF(OR($C110="Non-Labour",$C110="Labour-related"),IF(Inputs!$GT110=$F$1,Inputs!FW110,$F110*N(CD110)),$F110*N(CD110)*avg_hrs)</f>
        <v>0</v>
      </c>
      <c r="FX110" s="232">
        <f>IF(OR($C110="Non-Labour",$C110="Labour-related"),IF(Inputs!$GT110=$F$1,Inputs!FX110,$F110*N(CE110)),$F110*N(CE110)*avg_hrs)</f>
        <v>0</v>
      </c>
      <c r="FY110" s="232">
        <f>IF(OR($C110="Non-Labour",$C110="Labour-related"),IF(Inputs!$GT110=$F$1,Inputs!FY110,$F110*N(CF110)),$F110*N(CF110)*avg_hrs)</f>
        <v>0</v>
      </c>
      <c r="FZ110" s="232">
        <f>IF(OR($C110="Non-Labour",$C110="Labour-related"),IF(Inputs!$GT110=$F$1,Inputs!FZ110,$F110*N(CG110)),$F110*N(CG110)*avg_hrs)</f>
        <v>0</v>
      </c>
      <c r="GA110" s="232">
        <f>IF(OR($C110="Non-Labour",$C110="Labour-related"),IF(Inputs!$GT110=$F$1,Inputs!GA110,$F110*N(CH110)),$F110*N(CH110)*avg_hrs)</f>
        <v>0</v>
      </c>
      <c r="GB110" s="232">
        <f>IF(OR($C110="Non-Labour",$C110="Labour-related"),IF(Inputs!$GT110=$F$1,Inputs!GB110,$F110*N(CI110)),$F110*N(CI110)*avg_hrs)</f>
        <v>0</v>
      </c>
      <c r="GC110" s="232">
        <f>IF(OR($C110="Non-Labour",$C110="Labour-related"),IF(Inputs!$GT110=$F$1,Inputs!GC110,$F110*N(CJ110)),$F110*N(CJ110)*avg_hrs)</f>
        <v>0</v>
      </c>
      <c r="GD110" s="232">
        <f>IF(OR($C110="Non-Labour",$C110="Labour-related"),IF(Inputs!$GT110=$F$1,Inputs!GD110,$F110*N(CK110)),$F110*N(CK110)*avg_hrs)</f>
        <v>0</v>
      </c>
      <c r="GE110" s="232">
        <f>IF(OR($C110="Non-Labour",$C110="Labour-related"),IF(Inputs!$GT110=$F$1,Inputs!GE110,$F110*N(CL110)),$F110*N(CL110)*avg_hrs)</f>
        <v>0</v>
      </c>
      <c r="GF110" s="232">
        <f>IF(OR($C110="Non-Labour",$C110="Labour-related"),IF(Inputs!$GT110=$F$1,Inputs!GF110,$F110*N(CM110)),$F110*N(CM110)*avg_hrs)</f>
        <v>0</v>
      </c>
      <c r="GG110" s="232">
        <f>IF(OR($C110="Non-Labour",$C110="Labour-related"),IF(Inputs!$GT110=$F$1,Inputs!GG110,$F110*N(CN110)),$F110*N(CN110)*avg_hrs)</f>
        <v>0</v>
      </c>
      <c r="GH110" s="232">
        <f>IF(OR($C110="Non-Labour",$C110="Labour-related"),IF(Inputs!$GT110=$F$1,Inputs!GH110,$F110*N(CO110)),$F110*N(CO110)*avg_hrs)</f>
        <v>0</v>
      </c>
      <c r="GI110" s="232">
        <f>IF(OR($C110="Non-Labour",$C110="Labour-related"),IF(Inputs!$GT110=$F$1,Inputs!GI110,$F110*N(CP110)),$F110*N(CP110)*avg_hrs)</f>
        <v>0</v>
      </c>
      <c r="GJ110" s="232">
        <f>IF(OR($C110="Non-Labour",$C110="Labour-related"),IF(Inputs!$GT110=$F$1,Inputs!GJ110,$F110*N(CQ110)),$F110*N(CQ110)*avg_hrs)</f>
        <v>0</v>
      </c>
      <c r="GK110" s="232">
        <f>IF(OR($C110="Non-Labour",$C110="Labour-related"),IF(Inputs!$GT110=$F$1,Inputs!GK110,$F110*N(CR110)),$F110*N(CR110)*avg_hrs)</f>
        <v>0</v>
      </c>
      <c r="GL110" s="232">
        <f>IF(OR($C110="Non-Labour",$C110="Labour-related"),IF(Inputs!$GT110=$F$1,Inputs!GL110,$F110*N(CS110)),$F110*N(CS110)*avg_hrs)</f>
        <v>0</v>
      </c>
      <c r="GM110" s="232">
        <f>IF(OR($C110="Non-Labour",$C110="Labour-related"),IF(Inputs!$GT110=$F$1,Inputs!GM110,$F110*N(CT110)),$F110*N(CT110)*avg_hrs)</f>
        <v>0</v>
      </c>
      <c r="GN110" s="232">
        <f>IF(OR($C110="Non-Labour",$C110="Labour-related"),IF(Inputs!$GT110=$F$1,Inputs!GN110,$F110*N(CU110)),$F110*N(CU110)*avg_hrs)</f>
        <v>0</v>
      </c>
      <c r="GO110" s="232">
        <f>IF(OR($C110="Non-Labour",$C110="Labour-related"),IF(Inputs!$GT110=$F$1,Inputs!GO110,$F110*N(CV110)),$F110*N(CV110)*avg_hrs)</f>
        <v>0</v>
      </c>
      <c r="GP110" s="232">
        <f>IF(OR($C110="Non-Labour",$C110="Labour-related"),IF(Inputs!$GT110=$F$1,Inputs!GP110,$F110*N(CW110)),$F110*N(CW110)*avg_hrs)</f>
        <v>0</v>
      </c>
      <c r="GQ110" s="232">
        <f>IF(OR($C110="Non-Labour",$C110="Labour-related"),IF(Inputs!$GT110=$F$1,Inputs!GQ110,$F110*N(CX110)),$F110*N(CX110)*avg_hrs)</f>
        <v>0</v>
      </c>
      <c r="GR110" s="232">
        <f>IF(OR($C110="Non-Labour",$C110="Labour-related"),IF(Inputs!$GT110=$F$1,Inputs!GR110,$F110*N(CY110)),$F110*N(CY110)*avg_hrs)</f>
        <v>0</v>
      </c>
      <c r="GT110" s="120" t="s">
        <v>207</v>
      </c>
      <c r="GU110" s="272"/>
      <c r="GV110" s="272"/>
      <c r="GW110" s="272"/>
      <c r="GX110" s="232">
        <f t="shared" si="16"/>
        <v>0</v>
      </c>
      <c r="GY110" s="232">
        <f t="shared" si="16"/>
        <v>0</v>
      </c>
      <c r="GZ110" s="232">
        <f t="shared" si="16"/>
        <v>0</v>
      </c>
      <c r="HA110" s="232">
        <f t="shared" si="17"/>
        <v>0</v>
      </c>
      <c r="HB110" s="232">
        <f t="shared" si="18"/>
        <v>0</v>
      </c>
      <c r="HC110" s="232">
        <f t="shared" si="18"/>
        <v>0</v>
      </c>
      <c r="HD110" s="232">
        <f t="shared" si="18"/>
        <v>0</v>
      </c>
      <c r="HE110" s="232">
        <f t="shared" si="18"/>
        <v>0</v>
      </c>
      <c r="HF110" s="232">
        <f t="shared" si="14"/>
        <v>0</v>
      </c>
    </row>
    <row r="111" spans="1:214" x14ac:dyDescent="0.2">
      <c r="A111" s="120">
        <f>Inputs!A111</f>
        <v>0</v>
      </c>
      <c r="B111" s="120">
        <f>Inputs!B111</f>
        <v>0</v>
      </c>
      <c r="C111" s="120">
        <f>Inputs!C111</f>
        <v>0</v>
      </c>
      <c r="D111" s="120">
        <f>Inputs!D111</f>
        <v>0</v>
      </c>
      <c r="E111" s="120">
        <f>Inputs!E111</f>
        <v>0</v>
      </c>
      <c r="F111" s="259">
        <f>IF(Inputs!$GT111=$F$1,Inputs!F111,
CHOOSE(MATCH(Inputs!$GT111,'Key assumptions'!$E$117:$E$119,0),'Key assumptions'!$H$117,'Key assumptions'!$H$118,'Key assumptions'!$H$119)*Inputs!F111)</f>
        <v>0</v>
      </c>
      <c r="G111" s="259">
        <f>IF(Inputs!$GT111=$F$1,Inputs!G111,
CHOOSE(MATCH(Inputs!$GT111,'Key assumptions'!$E$117:$E$119,0),'Key assumptions'!$H$117,'Key assumptions'!$H$118,'Key assumptions'!$H$119)*Inputs!G111)</f>
        <v>0</v>
      </c>
      <c r="H111" s="231">
        <f>Inputs!H111</f>
        <v>0</v>
      </c>
      <c r="I111" s="231">
        <f>Inputs!I111</f>
        <v>0</v>
      </c>
      <c r="J111" s="231">
        <f>Inputs!J111</f>
        <v>0</v>
      </c>
      <c r="K111" s="231">
        <f>Inputs!K111</f>
        <v>0</v>
      </c>
      <c r="L111" s="231">
        <f>Inputs!L111</f>
        <v>0</v>
      </c>
      <c r="M111" s="231">
        <f>Inputs!M111</f>
        <v>0</v>
      </c>
      <c r="N111" s="231">
        <f>Inputs!N111</f>
        <v>0</v>
      </c>
      <c r="O111" s="231">
        <f>Inputs!O111</f>
        <v>0</v>
      </c>
      <c r="P111" s="231">
        <f>Inputs!P111</f>
        <v>0</v>
      </c>
      <c r="Q111" s="231">
        <f>Inputs!Q111</f>
        <v>0</v>
      </c>
      <c r="R111" s="231">
        <f>Inputs!R111</f>
        <v>0</v>
      </c>
      <c r="S111" s="231">
        <f>Inputs!S111</f>
        <v>0</v>
      </c>
      <c r="T111" s="231">
        <f>Inputs!T111</f>
        <v>0</v>
      </c>
      <c r="U111" s="231">
        <f>Inputs!U111</f>
        <v>0</v>
      </c>
      <c r="V111" s="231">
        <f>Inputs!V111</f>
        <v>0</v>
      </c>
      <c r="W111" s="231">
        <f>Inputs!W111</f>
        <v>0</v>
      </c>
      <c r="X111" s="231">
        <f>Inputs!X111</f>
        <v>0</v>
      </c>
      <c r="Y111" s="231">
        <f>Inputs!Y111</f>
        <v>0</v>
      </c>
      <c r="Z111" s="231">
        <f>Inputs!Z111</f>
        <v>0</v>
      </c>
      <c r="AA111" s="231">
        <f>Inputs!AA111</f>
        <v>0</v>
      </c>
      <c r="AB111" s="231">
        <f>Inputs!AB111</f>
        <v>0</v>
      </c>
      <c r="AC111" s="231">
        <f>Inputs!AC111</f>
        <v>0</v>
      </c>
      <c r="AD111" s="231">
        <f>Inputs!AD111</f>
        <v>0</v>
      </c>
      <c r="AE111" s="231">
        <f>Inputs!AE111</f>
        <v>0</v>
      </c>
      <c r="AF111" s="231">
        <f>Inputs!AF111</f>
        <v>0</v>
      </c>
      <c r="AG111" s="231">
        <f>Inputs!AG111</f>
        <v>0</v>
      </c>
      <c r="AH111" s="231">
        <f>Inputs!AH111</f>
        <v>0</v>
      </c>
      <c r="AI111" s="231">
        <f>Inputs!AI111</f>
        <v>0</v>
      </c>
      <c r="AJ111" s="231">
        <f>Inputs!AJ111</f>
        <v>0</v>
      </c>
      <c r="AK111" s="231">
        <f>Inputs!AK111</f>
        <v>0</v>
      </c>
      <c r="AL111" s="231">
        <f>Inputs!AL111</f>
        <v>0</v>
      </c>
      <c r="AM111" s="231">
        <f>Inputs!AM111</f>
        <v>0</v>
      </c>
      <c r="AN111" s="231">
        <f>Inputs!AN111</f>
        <v>0</v>
      </c>
      <c r="AO111" s="231">
        <f>Inputs!AO111</f>
        <v>0</v>
      </c>
      <c r="AP111" s="231">
        <f>Inputs!AP111</f>
        <v>0</v>
      </c>
      <c r="AQ111" s="231">
        <f>Inputs!AQ111</f>
        <v>0</v>
      </c>
      <c r="AR111" s="231">
        <f>Inputs!AR111</f>
        <v>0</v>
      </c>
      <c r="AS111" s="231">
        <f>Inputs!AS111</f>
        <v>0</v>
      </c>
      <c r="AT111" s="231">
        <f>Inputs!AT111</f>
        <v>0</v>
      </c>
      <c r="AU111" s="231">
        <f>Inputs!AU111</f>
        <v>0</v>
      </c>
      <c r="AV111" s="231">
        <f>Inputs!AV111</f>
        <v>0</v>
      </c>
      <c r="AW111" s="231">
        <f>Inputs!AW111</f>
        <v>0</v>
      </c>
      <c r="AX111" s="231">
        <f>Inputs!AX111</f>
        <v>0</v>
      </c>
      <c r="AY111" s="231">
        <f>Inputs!AY111</f>
        <v>0</v>
      </c>
      <c r="AZ111" s="231">
        <f>Inputs!AZ111</f>
        <v>0</v>
      </c>
      <c r="BA111" s="231">
        <f>Inputs!BA111</f>
        <v>0</v>
      </c>
      <c r="BB111" s="231">
        <f>Inputs!BB111</f>
        <v>0</v>
      </c>
      <c r="BC111" s="231">
        <f>Inputs!BC111</f>
        <v>0</v>
      </c>
      <c r="BD111" s="231">
        <f>Inputs!BD111</f>
        <v>0</v>
      </c>
      <c r="BE111" s="231">
        <f>Inputs!BE111</f>
        <v>0</v>
      </c>
      <c r="BF111" s="231">
        <f>Inputs!BF111</f>
        <v>0</v>
      </c>
      <c r="BG111" s="231">
        <f>Inputs!BG111</f>
        <v>0</v>
      </c>
      <c r="BH111" s="231">
        <f>Inputs!BH111</f>
        <v>0</v>
      </c>
      <c r="BI111" s="231">
        <f>Inputs!BI111</f>
        <v>0</v>
      </c>
      <c r="BJ111" s="231">
        <f>Inputs!BJ111</f>
        <v>0</v>
      </c>
      <c r="BK111" s="231">
        <f>Inputs!BK111</f>
        <v>0</v>
      </c>
      <c r="BL111" s="231">
        <f>Inputs!BL111</f>
        <v>0</v>
      </c>
      <c r="BM111" s="231">
        <f>Inputs!BM111</f>
        <v>0</v>
      </c>
      <c r="BN111" s="231">
        <f>Inputs!BN111</f>
        <v>0</v>
      </c>
      <c r="BO111" s="231">
        <f>Inputs!BO111</f>
        <v>0</v>
      </c>
      <c r="BP111" s="231">
        <f>Inputs!BP111</f>
        <v>0</v>
      </c>
      <c r="BQ111" s="231">
        <f>Inputs!BQ111</f>
        <v>0</v>
      </c>
      <c r="BR111" s="231">
        <f>Inputs!BR111</f>
        <v>0</v>
      </c>
      <c r="BS111" s="231">
        <f>Inputs!BS111</f>
        <v>0</v>
      </c>
      <c r="BT111" s="231">
        <f>Inputs!BT111</f>
        <v>0</v>
      </c>
      <c r="BU111" s="231">
        <f>Inputs!BU111</f>
        <v>0</v>
      </c>
      <c r="BV111" s="231">
        <f>Inputs!BV111</f>
        <v>0</v>
      </c>
      <c r="BW111" s="231">
        <f>Inputs!BW111</f>
        <v>0</v>
      </c>
      <c r="BX111" s="231">
        <f>Inputs!BX111</f>
        <v>0</v>
      </c>
      <c r="BY111" s="231">
        <f>Inputs!BY111</f>
        <v>0</v>
      </c>
      <c r="BZ111" s="231">
        <f>Inputs!BZ111</f>
        <v>0</v>
      </c>
      <c r="CA111" s="231">
        <f>Inputs!CA111</f>
        <v>0</v>
      </c>
      <c r="CB111" s="231">
        <f>Inputs!CB111</f>
        <v>0</v>
      </c>
      <c r="CC111" s="231">
        <f>Inputs!CC111</f>
        <v>0</v>
      </c>
      <c r="CD111" s="231">
        <f>Inputs!CD111</f>
        <v>0</v>
      </c>
      <c r="CE111" s="231">
        <f>Inputs!CE111</f>
        <v>0</v>
      </c>
      <c r="CF111" s="231">
        <f>Inputs!CF111</f>
        <v>0</v>
      </c>
      <c r="CG111" s="231">
        <f>Inputs!CG111</f>
        <v>0</v>
      </c>
      <c r="CH111" s="231">
        <f>Inputs!CH111</f>
        <v>0</v>
      </c>
      <c r="CI111" s="231">
        <f>Inputs!CI111</f>
        <v>0</v>
      </c>
      <c r="CJ111" s="231">
        <f>Inputs!CJ111</f>
        <v>0</v>
      </c>
      <c r="CK111" s="231">
        <f>Inputs!CK111</f>
        <v>0</v>
      </c>
      <c r="CL111" s="231">
        <f>Inputs!CL111</f>
        <v>0</v>
      </c>
      <c r="CM111" s="231">
        <f>Inputs!CM111</f>
        <v>0</v>
      </c>
      <c r="CN111" s="231">
        <f>Inputs!CN111</f>
        <v>0</v>
      </c>
      <c r="CO111" s="231">
        <f>Inputs!CO111</f>
        <v>0</v>
      </c>
      <c r="CP111" s="231">
        <f>Inputs!CP111</f>
        <v>0</v>
      </c>
      <c r="CQ111" s="231">
        <f>Inputs!CQ111</f>
        <v>0</v>
      </c>
      <c r="CR111" s="231">
        <f>Inputs!CR111</f>
        <v>0</v>
      </c>
      <c r="CS111" s="231">
        <f>Inputs!CS111</f>
        <v>0</v>
      </c>
      <c r="CT111" s="231">
        <f>Inputs!CT111</f>
        <v>0</v>
      </c>
      <c r="CU111" s="231">
        <f>Inputs!CU111</f>
        <v>0</v>
      </c>
      <c r="CV111" s="231">
        <f>Inputs!CV111</f>
        <v>0</v>
      </c>
      <c r="CW111" s="231">
        <f>Inputs!CW111</f>
        <v>0</v>
      </c>
      <c r="CX111" s="231">
        <f>Inputs!CX111</f>
        <v>0</v>
      </c>
      <c r="CY111" s="231">
        <f>Inputs!CY111</f>
        <v>0</v>
      </c>
      <c r="DA111" s="232">
        <f>IF(OR($C111="Non-Labour",$C111="Labour-related"),IF(Inputs!$GT111=$F$1,Inputs!DA111,$F111*N(H111)),$F111*N(H111)*avg_hrs)</f>
        <v>0</v>
      </c>
      <c r="DB111" s="232">
        <f>IF(OR($C111="Non-Labour",$C111="Labour-related"),IF(Inputs!$GT111=$F$1,Inputs!DB111,$F111*N(I111)),$F111*N(I111)*avg_hrs)</f>
        <v>0</v>
      </c>
      <c r="DC111" s="232">
        <f>IF(OR($C111="Non-Labour",$C111="Labour-related"),IF(Inputs!$GT111=$F$1,Inputs!DC111,$F111*N(J111)),$F111*N(J111)*avg_hrs)</f>
        <v>0</v>
      </c>
      <c r="DD111" s="232">
        <f>IF(OR($C111="Non-Labour",$C111="Labour-related"),IF(Inputs!$GT111=$F$1,Inputs!DD111,$F111*N(K111)),$F111*N(K111)*avg_hrs)</f>
        <v>0</v>
      </c>
      <c r="DE111" s="232">
        <f>IF(OR($C111="Non-Labour",$C111="Labour-related"),IF(Inputs!$GT111=$F$1,Inputs!DE111,$F111*N(L111)),$F111*N(L111)*avg_hrs)</f>
        <v>0</v>
      </c>
      <c r="DF111" s="232">
        <f>IF(OR($C111="Non-Labour",$C111="Labour-related"),IF(Inputs!$GT111=$F$1,Inputs!DF111,$F111*N(M111)),$F111*N(M111)*avg_hrs)</f>
        <v>0</v>
      </c>
      <c r="DG111" s="232">
        <f>IF(OR($C111="Non-Labour",$C111="Labour-related"),IF(Inputs!$GT111=$F$1,Inputs!DG111,$F111*N(N111)),$F111*N(N111)*avg_hrs)</f>
        <v>0</v>
      </c>
      <c r="DH111" s="232">
        <f>IF(OR($C111="Non-Labour",$C111="Labour-related"),IF(Inputs!$GT111=$F$1,Inputs!DH111,$F111*N(O111)),$F111*N(O111)*avg_hrs)</f>
        <v>0</v>
      </c>
      <c r="DI111" s="232">
        <f>IF(OR($C111="Non-Labour",$C111="Labour-related"),IF(Inputs!$GT111=$F$1,Inputs!DI111,$F111*N(P111)),$F111*N(P111)*avg_hrs)</f>
        <v>0</v>
      </c>
      <c r="DJ111" s="232">
        <f>IF(OR($C111="Non-Labour",$C111="Labour-related"),IF(Inputs!$GT111=$F$1,Inputs!DJ111,$F111*N(Q111)),$F111*N(Q111)*avg_hrs)</f>
        <v>0</v>
      </c>
      <c r="DK111" s="232">
        <f>IF(OR($C111="Non-Labour",$C111="Labour-related"),IF(Inputs!$GT111=$F$1,Inputs!DK111,$F111*N(R111)),$F111*N(R111)*avg_hrs)</f>
        <v>0</v>
      </c>
      <c r="DL111" s="232">
        <f>IF(OR($C111="Non-Labour",$C111="Labour-related"),IF(Inputs!$GT111=$F$1,Inputs!DL111,$F111*N(S111)),$F111*N(S111)*avg_hrs)</f>
        <v>0</v>
      </c>
      <c r="DM111" s="232">
        <f>IF(OR($C111="Non-Labour",$C111="Labour-related"),IF(Inputs!$GT111=$F$1,Inputs!DM111,$F111*N(T111)),$F111*N(T111)*avg_hrs)</f>
        <v>0</v>
      </c>
      <c r="DN111" s="232">
        <f>IF(OR($C111="Non-Labour",$C111="Labour-related"),IF(Inputs!$GT111=$F$1,Inputs!DN111,$F111*N(U111)),$F111*N(U111)*avg_hrs)</f>
        <v>0</v>
      </c>
      <c r="DO111" s="232">
        <f>IF(OR($C111="Non-Labour",$C111="Labour-related"),IF(Inputs!$GT111=$F$1,Inputs!DO111,$F111*N(V111)),$F111*N(V111)*avg_hrs)</f>
        <v>0</v>
      </c>
      <c r="DP111" s="232">
        <f>IF(OR($C111="Non-Labour",$C111="Labour-related"),IF(Inputs!$GT111=$F$1,Inputs!DP111,$F111*N(W111)),$F111*N(W111)*avg_hrs)</f>
        <v>0</v>
      </c>
      <c r="DQ111" s="232">
        <f>IF(OR($C111="Non-Labour",$C111="Labour-related"),IF(Inputs!$GT111=$F$1,Inputs!DQ111,$F111*N(X111)),$F111*N(X111)*avg_hrs)</f>
        <v>0</v>
      </c>
      <c r="DR111" s="232">
        <f>IF(OR($C111="Non-Labour",$C111="Labour-related"),IF(Inputs!$GT111=$F$1,Inputs!DR111,$F111*N(Y111)),$F111*N(Y111)*avg_hrs)</f>
        <v>0</v>
      </c>
      <c r="DS111" s="232">
        <f>IF(OR($C111="Non-Labour",$C111="Labour-related"),IF(Inputs!$GT111=$F$1,Inputs!DS111,$F111*N(Z111)),$F111*N(Z111)*avg_hrs)</f>
        <v>0</v>
      </c>
      <c r="DT111" s="232">
        <f>IF(OR($C111="Non-Labour",$C111="Labour-related"),IF(Inputs!$GT111=$F$1,Inputs!DT111,$F111*N(AA111)),$F111*N(AA111)*avg_hrs)</f>
        <v>0</v>
      </c>
      <c r="DU111" s="232">
        <f>IF(OR($C111="Non-Labour",$C111="Labour-related"),IF(Inputs!$GT111=$F$1,Inputs!DU111,$F111*N(AB111)),$F111*N(AB111)*avg_hrs)</f>
        <v>0</v>
      </c>
      <c r="DV111" s="232">
        <f>IF(OR($C111="Non-Labour",$C111="Labour-related"),IF(Inputs!$GT111=$F$1,Inputs!DV111,$F111*N(AC111)),$F111*N(AC111)*avg_hrs)</f>
        <v>0</v>
      </c>
      <c r="DW111" s="232">
        <f>IF(OR($C111="Non-Labour",$C111="Labour-related"),IF(Inputs!$GT111=$F$1,Inputs!DW111,$F111*N(AD111)),$F111*N(AD111)*avg_hrs)</f>
        <v>0</v>
      </c>
      <c r="DX111" s="232">
        <f>IF(OR($C111="Non-Labour",$C111="Labour-related"),IF(Inputs!$GT111=$F$1,Inputs!DX111,$F111*N(AE111)),$F111*N(AE111)*avg_hrs)</f>
        <v>0</v>
      </c>
      <c r="DY111" s="232">
        <f>IF(OR($C111="Non-Labour",$C111="Labour-related"),IF(Inputs!$GT111=$F$1,Inputs!DY111,$F111*N(AF111)),$F111*N(AF111)*avg_hrs)</f>
        <v>0</v>
      </c>
      <c r="DZ111" s="232">
        <f>IF(OR($C111="Non-Labour",$C111="Labour-related"),IF(Inputs!$GT111=$F$1,Inputs!DZ111,$F111*N(AG111)),$F111*N(AG111)*avg_hrs)</f>
        <v>0</v>
      </c>
      <c r="EA111" s="232">
        <f>IF(OR($C111="Non-Labour",$C111="Labour-related"),IF(Inputs!$GT111=$F$1,Inputs!EA111,$F111*N(AH111)),$F111*N(AH111)*avg_hrs)</f>
        <v>0</v>
      </c>
      <c r="EB111" s="232">
        <f>IF(OR($C111="Non-Labour",$C111="Labour-related"),IF(Inputs!$GT111=$F$1,Inputs!EB111,$F111*N(AI111)),$F111*N(AI111)*avg_hrs)</f>
        <v>0</v>
      </c>
      <c r="EC111" s="232">
        <f>IF(OR($C111="Non-Labour",$C111="Labour-related"),IF(Inputs!$GT111=$F$1,Inputs!EC111,$F111*N(AJ111)),$F111*N(AJ111)*avg_hrs)</f>
        <v>0</v>
      </c>
      <c r="ED111" s="232">
        <f>IF(OR($C111="Non-Labour",$C111="Labour-related"),IF(Inputs!$GT111=$F$1,Inputs!ED111,$F111*N(AK111)),$F111*N(AK111)*avg_hrs)</f>
        <v>0</v>
      </c>
      <c r="EE111" s="232">
        <f>IF(OR($C111="Non-Labour",$C111="Labour-related"),IF(Inputs!$GT111=$F$1,Inputs!EE111,$F111*N(AL111)),$F111*N(AL111)*avg_hrs)</f>
        <v>0</v>
      </c>
      <c r="EF111" s="232">
        <f>IF(OR($C111="Non-Labour",$C111="Labour-related"),IF(Inputs!$GT111=$F$1,Inputs!EF111,$F111*N(AM111)),$F111*N(AM111)*avg_hrs)</f>
        <v>0</v>
      </c>
      <c r="EG111" s="232">
        <f>IF(OR($C111="Non-Labour",$C111="Labour-related"),IF(Inputs!$GT111=$F$1,Inputs!EG111,$F111*N(AN111)),$F111*N(AN111)*avg_hrs)</f>
        <v>0</v>
      </c>
      <c r="EH111" s="232">
        <f>IF(OR($C111="Non-Labour",$C111="Labour-related"),IF(Inputs!$GT111=$F$1,Inputs!EH111,$F111*N(AO111)),$F111*N(AO111)*avg_hrs)</f>
        <v>0</v>
      </c>
      <c r="EI111" s="232">
        <f>IF(OR($C111="Non-Labour",$C111="Labour-related"),IF(Inputs!$GT111=$F$1,Inputs!EI111,$F111*N(AP111)),$F111*N(AP111)*avg_hrs)</f>
        <v>0</v>
      </c>
      <c r="EJ111" s="232">
        <f>IF(OR($C111="Non-Labour",$C111="Labour-related"),IF(Inputs!$GT111=$F$1,Inputs!EJ111,$F111*N(AQ111)),$F111*N(AQ111)*avg_hrs)</f>
        <v>0</v>
      </c>
      <c r="EK111" s="232">
        <f>IF(OR($C111="Non-Labour",$C111="Labour-related"),IF(Inputs!$GT111=$F$1,Inputs!EK111,$F111*N(AR111)),$F111*N(AR111)*avg_hrs)</f>
        <v>0</v>
      </c>
      <c r="EL111" s="232">
        <f>IF(OR($C111="Non-Labour",$C111="Labour-related"),IF(Inputs!$GT111=$F$1,Inputs!EL111,$F111*N(AS111)),$F111*N(AS111)*avg_hrs)</f>
        <v>0</v>
      </c>
      <c r="EM111" s="232">
        <f>IF(OR($C111="Non-Labour",$C111="Labour-related"),IF(Inputs!$GT111=$F$1,Inputs!EM111,$F111*N(AT111)),$F111*N(AT111)*avg_hrs)</f>
        <v>0</v>
      </c>
      <c r="EN111" s="232">
        <f>IF(OR($C111="Non-Labour",$C111="Labour-related"),IF(Inputs!$GT111=$F$1,Inputs!EN111,$F111*N(AU111)),$F111*N(AU111)*avg_hrs)</f>
        <v>0</v>
      </c>
      <c r="EO111" s="232">
        <f>IF(OR($C111="Non-Labour",$C111="Labour-related"),IF(Inputs!$GT111=$F$1,Inputs!EO111,$F111*N(AV111)),$F111*N(AV111)*avg_hrs)</f>
        <v>0</v>
      </c>
      <c r="EP111" s="232">
        <f>IF(OR($C111="Non-Labour",$C111="Labour-related"),IF(Inputs!$GT111=$F$1,Inputs!EP111,$F111*N(AW111)),$F111*N(AW111)*avg_hrs)</f>
        <v>0</v>
      </c>
      <c r="EQ111" s="232">
        <f>IF(OR($C111="Non-Labour",$C111="Labour-related"),IF(Inputs!$GT111=$F$1,Inputs!EQ111,$F111*N(AX111)),$F111*N(AX111)*avg_hrs)</f>
        <v>0</v>
      </c>
      <c r="ER111" s="232">
        <f>IF(OR($C111="Non-Labour",$C111="Labour-related"),IF(Inputs!$GT111=$F$1,Inputs!ER111,$F111*N(AY111)),$F111*N(AY111)*avg_hrs)</f>
        <v>0</v>
      </c>
      <c r="ES111" s="232">
        <f>IF(OR($C111="Non-Labour",$C111="Labour-related"),IF(Inputs!$GT111=$F$1,Inputs!ES111,$F111*N(AZ111)),$F111*N(AZ111)*avg_hrs)</f>
        <v>0</v>
      </c>
      <c r="ET111" s="232">
        <f>IF(OR($C111="Non-Labour",$C111="Labour-related"),IF(Inputs!$GT111=$F$1,Inputs!ET111,$F111*N(BA111)),$F111*N(BA111)*avg_hrs)</f>
        <v>0</v>
      </c>
      <c r="EU111" s="232">
        <f>IF(OR($C111="Non-Labour",$C111="Labour-related"),IF(Inputs!$GT111=$F$1,Inputs!EU111,$F111*N(BB111)),$F111*N(BB111)*avg_hrs)</f>
        <v>0</v>
      </c>
      <c r="EV111" s="232">
        <f>IF(OR($C111="Non-Labour",$C111="Labour-related"),IF(Inputs!$GT111=$F$1,Inputs!EV111,$F111*N(BC111)),$F111*N(BC111)*avg_hrs)</f>
        <v>0</v>
      </c>
      <c r="EW111" s="232">
        <f>IF(OR($C111="Non-Labour",$C111="Labour-related"),IF(Inputs!$GT111=$F$1,Inputs!EW111,$F111*N(BD111)),$F111*N(BD111)*avg_hrs)</f>
        <v>0</v>
      </c>
      <c r="EX111" s="232">
        <f>IF(OR($C111="Non-Labour",$C111="Labour-related"),IF(Inputs!$GT111=$F$1,Inputs!EX111,$F111*N(BE111)),$F111*N(BE111)*avg_hrs)</f>
        <v>0</v>
      </c>
      <c r="EY111" s="232">
        <f>IF(OR($C111="Non-Labour",$C111="Labour-related"),IF(Inputs!$GT111=$F$1,Inputs!EY111,$F111*N(BF111)),$F111*N(BF111)*avg_hrs)</f>
        <v>0</v>
      </c>
      <c r="EZ111" s="232">
        <f>IF(OR($C111="Non-Labour",$C111="Labour-related"),IF(Inputs!$GT111=$F$1,Inputs!EZ111,$F111*N(BG111)),$F111*N(BG111)*avg_hrs)</f>
        <v>0</v>
      </c>
      <c r="FA111" s="232">
        <f>IF(OR($C111="Non-Labour",$C111="Labour-related"),IF(Inputs!$GT111=$F$1,Inputs!FA111,$F111*N(BH111)),$F111*N(BH111)*avg_hrs)</f>
        <v>0</v>
      </c>
      <c r="FB111" s="232">
        <f>IF(OR($C111="Non-Labour",$C111="Labour-related"),IF(Inputs!$GT111=$F$1,Inputs!FB111,$F111*N(BI111)),$F111*N(BI111)*avg_hrs)</f>
        <v>0</v>
      </c>
      <c r="FC111" s="232">
        <f>IF(OR($C111="Non-Labour",$C111="Labour-related"),IF(Inputs!$GT111=$F$1,Inputs!FC111,$F111*N(BJ111)),$F111*N(BJ111)*avg_hrs)</f>
        <v>0</v>
      </c>
      <c r="FD111" s="232">
        <f>IF(OR($C111="Non-Labour",$C111="Labour-related"),IF(Inputs!$GT111=$F$1,Inputs!FD111,$F111*N(BK111)),$F111*N(BK111)*avg_hrs)</f>
        <v>0</v>
      </c>
      <c r="FE111" s="232">
        <f>IF(OR($C111="Non-Labour",$C111="Labour-related"),IF(Inputs!$GT111=$F$1,Inputs!FE111,$F111*N(BL111)),$F111*N(BL111)*avg_hrs)</f>
        <v>0</v>
      </c>
      <c r="FF111" s="232">
        <f>IF(OR($C111="Non-Labour",$C111="Labour-related"),IF(Inputs!$GT111=$F$1,Inputs!FF111,$F111*N(BM111)),$F111*N(BM111)*avg_hrs)</f>
        <v>0</v>
      </c>
      <c r="FG111" s="232">
        <f>IF(OR($C111="Non-Labour",$C111="Labour-related"),IF(Inputs!$GT111=$F$1,Inputs!FG111,$F111*N(BN111)),$F111*N(BN111)*avg_hrs)</f>
        <v>0</v>
      </c>
      <c r="FH111" s="232">
        <f>IF(OR($C111="Non-Labour",$C111="Labour-related"),IF(Inputs!$GT111=$F$1,Inputs!FH111,$F111*N(BO111)),$F111*N(BO111)*avg_hrs)</f>
        <v>0</v>
      </c>
      <c r="FI111" s="232">
        <f>IF(OR($C111="Non-Labour",$C111="Labour-related"),IF(Inputs!$GT111=$F$1,Inputs!FI111,$F111*N(BP111)),$F111*N(BP111)*avg_hrs)</f>
        <v>0</v>
      </c>
      <c r="FJ111" s="232">
        <f>IF(OR($C111="Non-Labour",$C111="Labour-related"),IF(Inputs!$GT111=$F$1,Inputs!FJ111,$F111*N(BQ111)),$F111*N(BQ111)*avg_hrs)</f>
        <v>0</v>
      </c>
      <c r="FK111" s="232">
        <f>IF(OR($C111="Non-Labour",$C111="Labour-related"),IF(Inputs!$GT111=$F$1,Inputs!FK111,$F111*N(BR111)),$F111*N(BR111)*avg_hrs)</f>
        <v>0</v>
      </c>
      <c r="FL111" s="232">
        <f>IF(OR($C111="Non-Labour",$C111="Labour-related"),IF(Inputs!$GT111=$F$1,Inputs!FL111,$F111*N(BS111)),$F111*N(BS111)*avg_hrs)</f>
        <v>0</v>
      </c>
      <c r="FM111" s="232">
        <f>IF(OR($C111="Non-Labour",$C111="Labour-related"),IF(Inputs!$GT111=$F$1,Inputs!FM111,$F111*N(BT111)),$F111*N(BT111)*avg_hrs)</f>
        <v>0</v>
      </c>
      <c r="FN111" s="232">
        <f>IF(OR($C111="Non-Labour",$C111="Labour-related"),IF(Inputs!$GT111=$F$1,Inputs!FN111,$F111*N(BU111)),$F111*N(BU111)*avg_hrs)</f>
        <v>0</v>
      </c>
      <c r="FO111" s="232">
        <f>IF(OR($C111="Non-Labour",$C111="Labour-related"),IF(Inputs!$GT111=$F$1,Inputs!FO111,$F111*N(BV111)),$F111*N(BV111)*avg_hrs)</f>
        <v>0</v>
      </c>
      <c r="FP111" s="232">
        <f>IF(OR($C111="Non-Labour",$C111="Labour-related"),IF(Inputs!$GT111=$F$1,Inputs!FP111,$F111*N(BW111)),$F111*N(BW111)*avg_hrs)</f>
        <v>0</v>
      </c>
      <c r="FQ111" s="232">
        <f>IF(OR($C111="Non-Labour",$C111="Labour-related"),IF(Inputs!$GT111=$F$1,Inputs!FQ111,$F111*N(BX111)),$F111*N(BX111)*avg_hrs)</f>
        <v>0</v>
      </c>
      <c r="FR111" s="232">
        <f>IF(OR($C111="Non-Labour",$C111="Labour-related"),IF(Inputs!$GT111=$F$1,Inputs!FR111,$F111*N(BY111)),$F111*N(BY111)*avg_hrs)</f>
        <v>0</v>
      </c>
      <c r="FS111" s="232">
        <f>IF(OR($C111="Non-Labour",$C111="Labour-related"),IF(Inputs!$GT111=$F$1,Inputs!FS111,$F111*N(BZ111)),$F111*N(BZ111)*avg_hrs)</f>
        <v>0</v>
      </c>
      <c r="FT111" s="232">
        <f>IF(OR($C111="Non-Labour",$C111="Labour-related"),IF(Inputs!$GT111=$F$1,Inputs!FT111,$F111*N(CA111)),$F111*N(CA111)*avg_hrs)</f>
        <v>0</v>
      </c>
      <c r="FU111" s="232">
        <f>IF(OR($C111="Non-Labour",$C111="Labour-related"),IF(Inputs!$GT111=$F$1,Inputs!FU111,$F111*N(CB111)),$F111*N(CB111)*avg_hrs)</f>
        <v>0</v>
      </c>
      <c r="FV111" s="232">
        <f>IF(OR($C111="Non-Labour",$C111="Labour-related"),IF(Inputs!$GT111=$F$1,Inputs!FV111,$F111*N(CC111)),$F111*N(CC111)*avg_hrs)</f>
        <v>0</v>
      </c>
      <c r="FW111" s="232">
        <f>IF(OR($C111="Non-Labour",$C111="Labour-related"),IF(Inputs!$GT111=$F$1,Inputs!FW111,$F111*N(CD111)),$F111*N(CD111)*avg_hrs)</f>
        <v>0</v>
      </c>
      <c r="FX111" s="232">
        <f>IF(OR($C111="Non-Labour",$C111="Labour-related"),IF(Inputs!$GT111=$F$1,Inputs!FX111,$F111*N(CE111)),$F111*N(CE111)*avg_hrs)</f>
        <v>0</v>
      </c>
      <c r="FY111" s="232">
        <f>IF(OR($C111="Non-Labour",$C111="Labour-related"),IF(Inputs!$GT111=$F$1,Inputs!FY111,$F111*N(CF111)),$F111*N(CF111)*avg_hrs)</f>
        <v>0</v>
      </c>
      <c r="FZ111" s="232">
        <f>IF(OR($C111="Non-Labour",$C111="Labour-related"),IF(Inputs!$GT111=$F$1,Inputs!FZ111,$F111*N(CG111)),$F111*N(CG111)*avg_hrs)</f>
        <v>0</v>
      </c>
      <c r="GA111" s="232">
        <f>IF(OR($C111="Non-Labour",$C111="Labour-related"),IF(Inputs!$GT111=$F$1,Inputs!GA111,$F111*N(CH111)),$F111*N(CH111)*avg_hrs)</f>
        <v>0</v>
      </c>
      <c r="GB111" s="232">
        <f>IF(OR($C111="Non-Labour",$C111="Labour-related"),IF(Inputs!$GT111=$F$1,Inputs!GB111,$F111*N(CI111)),$F111*N(CI111)*avg_hrs)</f>
        <v>0</v>
      </c>
      <c r="GC111" s="232">
        <f>IF(OR($C111="Non-Labour",$C111="Labour-related"),IF(Inputs!$GT111=$F$1,Inputs!GC111,$F111*N(CJ111)),$F111*N(CJ111)*avg_hrs)</f>
        <v>0</v>
      </c>
      <c r="GD111" s="232">
        <f>IF(OR($C111="Non-Labour",$C111="Labour-related"),IF(Inputs!$GT111=$F$1,Inputs!GD111,$F111*N(CK111)),$F111*N(CK111)*avg_hrs)</f>
        <v>0</v>
      </c>
      <c r="GE111" s="232">
        <f>IF(OR($C111="Non-Labour",$C111="Labour-related"),IF(Inputs!$GT111=$F$1,Inputs!GE111,$F111*N(CL111)),$F111*N(CL111)*avg_hrs)</f>
        <v>0</v>
      </c>
      <c r="GF111" s="232">
        <f>IF(OR($C111="Non-Labour",$C111="Labour-related"),IF(Inputs!$GT111=$F$1,Inputs!GF111,$F111*N(CM111)),$F111*N(CM111)*avg_hrs)</f>
        <v>0</v>
      </c>
      <c r="GG111" s="232">
        <f>IF(OR($C111="Non-Labour",$C111="Labour-related"),IF(Inputs!$GT111=$F$1,Inputs!GG111,$F111*N(CN111)),$F111*N(CN111)*avg_hrs)</f>
        <v>0</v>
      </c>
      <c r="GH111" s="232">
        <f>IF(OR($C111="Non-Labour",$C111="Labour-related"),IF(Inputs!$GT111=$F$1,Inputs!GH111,$F111*N(CO111)),$F111*N(CO111)*avg_hrs)</f>
        <v>0</v>
      </c>
      <c r="GI111" s="232">
        <f>IF(OR($C111="Non-Labour",$C111="Labour-related"),IF(Inputs!$GT111=$F$1,Inputs!GI111,$F111*N(CP111)),$F111*N(CP111)*avg_hrs)</f>
        <v>0</v>
      </c>
      <c r="GJ111" s="232">
        <f>IF(OR($C111="Non-Labour",$C111="Labour-related"),IF(Inputs!$GT111=$F$1,Inputs!GJ111,$F111*N(CQ111)),$F111*N(CQ111)*avg_hrs)</f>
        <v>0</v>
      </c>
      <c r="GK111" s="232">
        <f>IF(OR($C111="Non-Labour",$C111="Labour-related"),IF(Inputs!$GT111=$F$1,Inputs!GK111,$F111*N(CR111)),$F111*N(CR111)*avg_hrs)</f>
        <v>0</v>
      </c>
      <c r="GL111" s="232">
        <f>IF(OR($C111="Non-Labour",$C111="Labour-related"),IF(Inputs!$GT111=$F$1,Inputs!GL111,$F111*N(CS111)),$F111*N(CS111)*avg_hrs)</f>
        <v>0</v>
      </c>
      <c r="GM111" s="232">
        <f>IF(OR($C111="Non-Labour",$C111="Labour-related"),IF(Inputs!$GT111=$F$1,Inputs!GM111,$F111*N(CT111)),$F111*N(CT111)*avg_hrs)</f>
        <v>0</v>
      </c>
      <c r="GN111" s="232">
        <f>IF(OR($C111="Non-Labour",$C111="Labour-related"),IF(Inputs!$GT111=$F$1,Inputs!GN111,$F111*N(CU111)),$F111*N(CU111)*avg_hrs)</f>
        <v>0</v>
      </c>
      <c r="GO111" s="232">
        <f>IF(OR($C111="Non-Labour",$C111="Labour-related"),IF(Inputs!$GT111=$F$1,Inputs!GO111,$F111*N(CV111)),$F111*N(CV111)*avg_hrs)</f>
        <v>0</v>
      </c>
      <c r="GP111" s="232">
        <f>IF(OR($C111="Non-Labour",$C111="Labour-related"),IF(Inputs!$GT111=$F$1,Inputs!GP111,$F111*N(CW111)),$F111*N(CW111)*avg_hrs)</f>
        <v>0</v>
      </c>
      <c r="GQ111" s="232">
        <f>IF(OR($C111="Non-Labour",$C111="Labour-related"),IF(Inputs!$GT111=$F$1,Inputs!GQ111,$F111*N(CX111)),$F111*N(CX111)*avg_hrs)</f>
        <v>0</v>
      </c>
      <c r="GR111" s="232">
        <f>IF(OR($C111="Non-Labour",$C111="Labour-related"),IF(Inputs!$GT111=$F$1,Inputs!GR111,$F111*N(CY111)),$F111*N(CY111)*avg_hrs)</f>
        <v>0</v>
      </c>
      <c r="GT111" s="120" t="s">
        <v>207</v>
      </c>
      <c r="GU111" s="272"/>
      <c r="GV111" s="272"/>
      <c r="GW111" s="272"/>
      <c r="GX111" s="232">
        <f t="shared" si="16"/>
        <v>0</v>
      </c>
      <c r="GY111" s="232">
        <f t="shared" si="16"/>
        <v>0</v>
      </c>
      <c r="GZ111" s="232">
        <f t="shared" si="16"/>
        <v>0</v>
      </c>
      <c r="HA111" s="232">
        <f t="shared" si="17"/>
        <v>0</v>
      </c>
      <c r="HB111" s="232">
        <f t="shared" si="18"/>
        <v>0</v>
      </c>
      <c r="HC111" s="232">
        <f t="shared" si="18"/>
        <v>0</v>
      </c>
      <c r="HD111" s="232">
        <f t="shared" si="18"/>
        <v>0</v>
      </c>
      <c r="HE111" s="232">
        <f t="shared" si="18"/>
        <v>0</v>
      </c>
      <c r="HF111" s="232">
        <f t="shared" si="14"/>
        <v>0</v>
      </c>
    </row>
    <row r="112" spans="1:214" x14ac:dyDescent="0.2">
      <c r="A112" s="120">
        <f>Inputs!A112</f>
        <v>0</v>
      </c>
      <c r="B112" s="120">
        <f>Inputs!B112</f>
        <v>0</v>
      </c>
      <c r="C112" s="120">
        <f>Inputs!C112</f>
        <v>0</v>
      </c>
      <c r="D112" s="120">
        <f>Inputs!D112</f>
        <v>0</v>
      </c>
      <c r="E112" s="120">
        <f>Inputs!E112</f>
        <v>0</v>
      </c>
      <c r="F112" s="259">
        <f>IF(Inputs!$GT112=$F$1,Inputs!F112,
CHOOSE(MATCH(Inputs!$GT112,'Key assumptions'!$E$117:$E$119,0),'Key assumptions'!$H$117,'Key assumptions'!$H$118,'Key assumptions'!$H$119)*Inputs!F112)</f>
        <v>0</v>
      </c>
      <c r="G112" s="259">
        <f>IF(Inputs!$GT112=$F$1,Inputs!G112,
CHOOSE(MATCH(Inputs!$GT112,'Key assumptions'!$E$117:$E$119,0),'Key assumptions'!$H$117,'Key assumptions'!$H$118,'Key assumptions'!$H$119)*Inputs!G112)</f>
        <v>0</v>
      </c>
      <c r="H112" s="231">
        <f>Inputs!H112</f>
        <v>0</v>
      </c>
      <c r="I112" s="231">
        <f>Inputs!I112</f>
        <v>0</v>
      </c>
      <c r="J112" s="231">
        <f>Inputs!J112</f>
        <v>0</v>
      </c>
      <c r="K112" s="231">
        <f>Inputs!K112</f>
        <v>0</v>
      </c>
      <c r="L112" s="231">
        <f>Inputs!L112</f>
        <v>0</v>
      </c>
      <c r="M112" s="231">
        <f>Inputs!M112</f>
        <v>0</v>
      </c>
      <c r="N112" s="231">
        <f>Inputs!N112</f>
        <v>0</v>
      </c>
      <c r="O112" s="231">
        <f>Inputs!O112</f>
        <v>0</v>
      </c>
      <c r="P112" s="231">
        <f>Inputs!P112</f>
        <v>0</v>
      </c>
      <c r="Q112" s="231">
        <f>Inputs!Q112</f>
        <v>0</v>
      </c>
      <c r="R112" s="231">
        <f>Inputs!R112</f>
        <v>0</v>
      </c>
      <c r="S112" s="231">
        <f>Inputs!S112</f>
        <v>0</v>
      </c>
      <c r="T112" s="231">
        <f>Inputs!T112</f>
        <v>0</v>
      </c>
      <c r="U112" s="231">
        <f>Inputs!U112</f>
        <v>0</v>
      </c>
      <c r="V112" s="231">
        <f>Inputs!V112</f>
        <v>0</v>
      </c>
      <c r="W112" s="231">
        <f>Inputs!W112</f>
        <v>0</v>
      </c>
      <c r="X112" s="231">
        <f>Inputs!X112</f>
        <v>0</v>
      </c>
      <c r="Y112" s="231">
        <f>Inputs!Y112</f>
        <v>0</v>
      </c>
      <c r="Z112" s="231">
        <f>Inputs!Z112</f>
        <v>0</v>
      </c>
      <c r="AA112" s="231">
        <f>Inputs!AA112</f>
        <v>0</v>
      </c>
      <c r="AB112" s="231">
        <f>Inputs!AB112</f>
        <v>0</v>
      </c>
      <c r="AC112" s="231">
        <f>Inputs!AC112</f>
        <v>0</v>
      </c>
      <c r="AD112" s="231">
        <f>Inputs!AD112</f>
        <v>0</v>
      </c>
      <c r="AE112" s="231">
        <f>Inputs!AE112</f>
        <v>0</v>
      </c>
      <c r="AF112" s="231">
        <f>Inputs!AF112</f>
        <v>0</v>
      </c>
      <c r="AG112" s="231">
        <f>Inputs!AG112</f>
        <v>0</v>
      </c>
      <c r="AH112" s="231">
        <f>Inputs!AH112</f>
        <v>0</v>
      </c>
      <c r="AI112" s="231">
        <f>Inputs!AI112</f>
        <v>0</v>
      </c>
      <c r="AJ112" s="231">
        <f>Inputs!AJ112</f>
        <v>0</v>
      </c>
      <c r="AK112" s="231">
        <f>Inputs!AK112</f>
        <v>0</v>
      </c>
      <c r="AL112" s="231">
        <f>Inputs!AL112</f>
        <v>0</v>
      </c>
      <c r="AM112" s="231">
        <f>Inputs!AM112</f>
        <v>0</v>
      </c>
      <c r="AN112" s="231">
        <f>Inputs!AN112</f>
        <v>0</v>
      </c>
      <c r="AO112" s="231">
        <f>Inputs!AO112</f>
        <v>0</v>
      </c>
      <c r="AP112" s="231">
        <f>Inputs!AP112</f>
        <v>0</v>
      </c>
      <c r="AQ112" s="231">
        <f>Inputs!AQ112</f>
        <v>0</v>
      </c>
      <c r="AR112" s="231">
        <f>Inputs!AR112</f>
        <v>0</v>
      </c>
      <c r="AS112" s="231">
        <f>Inputs!AS112</f>
        <v>0</v>
      </c>
      <c r="AT112" s="231">
        <f>Inputs!AT112</f>
        <v>0</v>
      </c>
      <c r="AU112" s="231">
        <f>Inputs!AU112</f>
        <v>0</v>
      </c>
      <c r="AV112" s="231">
        <f>Inputs!AV112</f>
        <v>0</v>
      </c>
      <c r="AW112" s="231">
        <f>Inputs!AW112</f>
        <v>0</v>
      </c>
      <c r="AX112" s="231">
        <f>Inputs!AX112</f>
        <v>0</v>
      </c>
      <c r="AY112" s="231">
        <f>Inputs!AY112</f>
        <v>0</v>
      </c>
      <c r="AZ112" s="231">
        <f>Inputs!AZ112</f>
        <v>0</v>
      </c>
      <c r="BA112" s="231">
        <f>Inputs!BA112</f>
        <v>0</v>
      </c>
      <c r="BB112" s="231">
        <f>Inputs!BB112</f>
        <v>0</v>
      </c>
      <c r="BC112" s="231">
        <f>Inputs!BC112</f>
        <v>0</v>
      </c>
      <c r="BD112" s="231">
        <f>Inputs!BD112</f>
        <v>0</v>
      </c>
      <c r="BE112" s="231">
        <f>Inputs!BE112</f>
        <v>0</v>
      </c>
      <c r="BF112" s="231">
        <f>Inputs!BF112</f>
        <v>0</v>
      </c>
      <c r="BG112" s="231">
        <f>Inputs!BG112</f>
        <v>0</v>
      </c>
      <c r="BH112" s="231">
        <f>Inputs!BH112</f>
        <v>0</v>
      </c>
      <c r="BI112" s="231">
        <f>Inputs!BI112</f>
        <v>0</v>
      </c>
      <c r="BJ112" s="231">
        <f>Inputs!BJ112</f>
        <v>0</v>
      </c>
      <c r="BK112" s="231">
        <f>Inputs!BK112</f>
        <v>0</v>
      </c>
      <c r="BL112" s="231">
        <f>Inputs!BL112</f>
        <v>0</v>
      </c>
      <c r="BM112" s="231">
        <f>Inputs!BM112</f>
        <v>0</v>
      </c>
      <c r="BN112" s="231">
        <f>Inputs!BN112</f>
        <v>0</v>
      </c>
      <c r="BO112" s="231">
        <f>Inputs!BO112</f>
        <v>0</v>
      </c>
      <c r="BP112" s="231">
        <f>Inputs!BP112</f>
        <v>0</v>
      </c>
      <c r="BQ112" s="231">
        <f>Inputs!BQ112</f>
        <v>0</v>
      </c>
      <c r="BR112" s="231">
        <f>Inputs!BR112</f>
        <v>0</v>
      </c>
      <c r="BS112" s="231">
        <f>Inputs!BS112</f>
        <v>0</v>
      </c>
      <c r="BT112" s="231">
        <f>Inputs!BT112</f>
        <v>0</v>
      </c>
      <c r="BU112" s="231">
        <f>Inputs!BU112</f>
        <v>0</v>
      </c>
      <c r="BV112" s="231">
        <f>Inputs!BV112</f>
        <v>0</v>
      </c>
      <c r="BW112" s="231">
        <f>Inputs!BW112</f>
        <v>0</v>
      </c>
      <c r="BX112" s="231">
        <f>Inputs!BX112</f>
        <v>0</v>
      </c>
      <c r="BY112" s="231">
        <f>Inputs!BY112</f>
        <v>0</v>
      </c>
      <c r="BZ112" s="231">
        <f>Inputs!BZ112</f>
        <v>0</v>
      </c>
      <c r="CA112" s="231">
        <f>Inputs!CA112</f>
        <v>0</v>
      </c>
      <c r="CB112" s="231">
        <f>Inputs!CB112</f>
        <v>0</v>
      </c>
      <c r="CC112" s="231">
        <f>Inputs!CC112</f>
        <v>0</v>
      </c>
      <c r="CD112" s="231">
        <f>Inputs!CD112</f>
        <v>0</v>
      </c>
      <c r="CE112" s="231">
        <f>Inputs!CE112</f>
        <v>0</v>
      </c>
      <c r="CF112" s="231">
        <f>Inputs!CF112</f>
        <v>0</v>
      </c>
      <c r="CG112" s="231">
        <f>Inputs!CG112</f>
        <v>0</v>
      </c>
      <c r="CH112" s="231">
        <f>Inputs!CH112</f>
        <v>0</v>
      </c>
      <c r="CI112" s="231">
        <f>Inputs!CI112</f>
        <v>0</v>
      </c>
      <c r="CJ112" s="231">
        <f>Inputs!CJ112</f>
        <v>0</v>
      </c>
      <c r="CK112" s="231">
        <f>Inputs!CK112</f>
        <v>0</v>
      </c>
      <c r="CL112" s="231">
        <f>Inputs!CL112</f>
        <v>0</v>
      </c>
      <c r="CM112" s="231">
        <f>Inputs!CM112</f>
        <v>0</v>
      </c>
      <c r="CN112" s="231">
        <f>Inputs!CN112</f>
        <v>0</v>
      </c>
      <c r="CO112" s="231">
        <f>Inputs!CO112</f>
        <v>0</v>
      </c>
      <c r="CP112" s="231">
        <f>Inputs!CP112</f>
        <v>0</v>
      </c>
      <c r="CQ112" s="231">
        <f>Inputs!CQ112</f>
        <v>0</v>
      </c>
      <c r="CR112" s="231">
        <f>Inputs!CR112</f>
        <v>0</v>
      </c>
      <c r="CS112" s="231">
        <f>Inputs!CS112</f>
        <v>0</v>
      </c>
      <c r="CT112" s="231">
        <f>Inputs!CT112</f>
        <v>0</v>
      </c>
      <c r="CU112" s="231">
        <f>Inputs!CU112</f>
        <v>0</v>
      </c>
      <c r="CV112" s="231">
        <f>Inputs!CV112</f>
        <v>0</v>
      </c>
      <c r="CW112" s="231">
        <f>Inputs!CW112</f>
        <v>0</v>
      </c>
      <c r="CX112" s="231">
        <f>Inputs!CX112</f>
        <v>0</v>
      </c>
      <c r="CY112" s="231">
        <f>Inputs!CY112</f>
        <v>0</v>
      </c>
      <c r="DA112" s="232">
        <f>IF(OR($C112="Non-Labour",$C112="Labour-related"),IF(Inputs!$GT112=$F$1,Inputs!DA112,$F112*N(H112)),$F112*N(H112)*avg_hrs)</f>
        <v>0</v>
      </c>
      <c r="DB112" s="232">
        <f>IF(OR($C112="Non-Labour",$C112="Labour-related"),IF(Inputs!$GT112=$F$1,Inputs!DB112,$F112*N(I112)),$F112*N(I112)*avg_hrs)</f>
        <v>0</v>
      </c>
      <c r="DC112" s="232">
        <f>IF(OR($C112="Non-Labour",$C112="Labour-related"),IF(Inputs!$GT112=$F$1,Inputs!DC112,$F112*N(J112)),$F112*N(J112)*avg_hrs)</f>
        <v>0</v>
      </c>
      <c r="DD112" s="232">
        <f>IF(OR($C112="Non-Labour",$C112="Labour-related"),IF(Inputs!$GT112=$F$1,Inputs!DD112,$F112*N(K112)),$F112*N(K112)*avg_hrs)</f>
        <v>0</v>
      </c>
      <c r="DE112" s="232">
        <f>IF(OR($C112="Non-Labour",$C112="Labour-related"),IF(Inputs!$GT112=$F$1,Inputs!DE112,$F112*N(L112)),$F112*N(L112)*avg_hrs)</f>
        <v>0</v>
      </c>
      <c r="DF112" s="232">
        <f>IF(OR($C112="Non-Labour",$C112="Labour-related"),IF(Inputs!$GT112=$F$1,Inputs!DF112,$F112*N(M112)),$F112*N(M112)*avg_hrs)</f>
        <v>0</v>
      </c>
      <c r="DG112" s="232">
        <f>IF(OR($C112="Non-Labour",$C112="Labour-related"),IF(Inputs!$GT112=$F$1,Inputs!DG112,$F112*N(N112)),$F112*N(N112)*avg_hrs)</f>
        <v>0</v>
      </c>
      <c r="DH112" s="232">
        <f>IF(OR($C112="Non-Labour",$C112="Labour-related"),IF(Inputs!$GT112=$F$1,Inputs!DH112,$F112*N(O112)),$F112*N(O112)*avg_hrs)</f>
        <v>0</v>
      </c>
      <c r="DI112" s="232">
        <f>IF(OR($C112="Non-Labour",$C112="Labour-related"),IF(Inputs!$GT112=$F$1,Inputs!DI112,$F112*N(P112)),$F112*N(P112)*avg_hrs)</f>
        <v>0</v>
      </c>
      <c r="DJ112" s="232">
        <f>IF(OR($C112="Non-Labour",$C112="Labour-related"),IF(Inputs!$GT112=$F$1,Inputs!DJ112,$F112*N(Q112)),$F112*N(Q112)*avg_hrs)</f>
        <v>0</v>
      </c>
      <c r="DK112" s="232">
        <f>IF(OR($C112="Non-Labour",$C112="Labour-related"),IF(Inputs!$GT112=$F$1,Inputs!DK112,$F112*N(R112)),$F112*N(R112)*avg_hrs)</f>
        <v>0</v>
      </c>
      <c r="DL112" s="232">
        <f>IF(OR($C112="Non-Labour",$C112="Labour-related"),IF(Inputs!$GT112=$F$1,Inputs!DL112,$F112*N(S112)),$F112*N(S112)*avg_hrs)</f>
        <v>0</v>
      </c>
      <c r="DM112" s="232">
        <f>IF(OR($C112="Non-Labour",$C112="Labour-related"),IF(Inputs!$GT112=$F$1,Inputs!DM112,$F112*N(T112)),$F112*N(T112)*avg_hrs)</f>
        <v>0</v>
      </c>
      <c r="DN112" s="232">
        <f>IF(OR($C112="Non-Labour",$C112="Labour-related"),IF(Inputs!$GT112=$F$1,Inputs!DN112,$F112*N(U112)),$F112*N(U112)*avg_hrs)</f>
        <v>0</v>
      </c>
      <c r="DO112" s="232">
        <f>IF(OR($C112="Non-Labour",$C112="Labour-related"),IF(Inputs!$GT112=$F$1,Inputs!DO112,$F112*N(V112)),$F112*N(V112)*avg_hrs)</f>
        <v>0</v>
      </c>
      <c r="DP112" s="232">
        <f>IF(OR($C112="Non-Labour",$C112="Labour-related"),IF(Inputs!$GT112=$F$1,Inputs!DP112,$F112*N(W112)),$F112*N(W112)*avg_hrs)</f>
        <v>0</v>
      </c>
      <c r="DQ112" s="232">
        <f>IF(OR($C112="Non-Labour",$C112="Labour-related"),IF(Inputs!$GT112=$F$1,Inputs!DQ112,$F112*N(X112)),$F112*N(X112)*avg_hrs)</f>
        <v>0</v>
      </c>
      <c r="DR112" s="232">
        <f>IF(OR($C112="Non-Labour",$C112="Labour-related"),IF(Inputs!$GT112=$F$1,Inputs!DR112,$F112*N(Y112)),$F112*N(Y112)*avg_hrs)</f>
        <v>0</v>
      </c>
      <c r="DS112" s="232">
        <f>IF(OR($C112="Non-Labour",$C112="Labour-related"),IF(Inputs!$GT112=$F$1,Inputs!DS112,$F112*N(Z112)),$F112*N(Z112)*avg_hrs)</f>
        <v>0</v>
      </c>
      <c r="DT112" s="232">
        <f>IF(OR($C112="Non-Labour",$C112="Labour-related"),IF(Inputs!$GT112=$F$1,Inputs!DT112,$F112*N(AA112)),$F112*N(AA112)*avg_hrs)</f>
        <v>0</v>
      </c>
      <c r="DU112" s="232">
        <f>IF(OR($C112="Non-Labour",$C112="Labour-related"),IF(Inputs!$GT112=$F$1,Inputs!DU112,$F112*N(AB112)),$F112*N(AB112)*avg_hrs)</f>
        <v>0</v>
      </c>
      <c r="DV112" s="232">
        <f>IF(OR($C112="Non-Labour",$C112="Labour-related"),IF(Inputs!$GT112=$F$1,Inputs!DV112,$F112*N(AC112)),$F112*N(AC112)*avg_hrs)</f>
        <v>0</v>
      </c>
      <c r="DW112" s="232">
        <f>IF(OR($C112="Non-Labour",$C112="Labour-related"),IF(Inputs!$GT112=$F$1,Inputs!DW112,$F112*N(AD112)),$F112*N(AD112)*avg_hrs)</f>
        <v>0</v>
      </c>
      <c r="DX112" s="232">
        <f>IF(OR($C112="Non-Labour",$C112="Labour-related"),IF(Inputs!$GT112=$F$1,Inputs!DX112,$F112*N(AE112)),$F112*N(AE112)*avg_hrs)</f>
        <v>0</v>
      </c>
      <c r="DY112" s="232">
        <f>IF(OR($C112="Non-Labour",$C112="Labour-related"),IF(Inputs!$GT112=$F$1,Inputs!DY112,$F112*N(AF112)),$F112*N(AF112)*avg_hrs)</f>
        <v>0</v>
      </c>
      <c r="DZ112" s="232">
        <f>IF(OR($C112="Non-Labour",$C112="Labour-related"),IF(Inputs!$GT112=$F$1,Inputs!DZ112,$F112*N(AG112)),$F112*N(AG112)*avg_hrs)</f>
        <v>0</v>
      </c>
      <c r="EA112" s="232">
        <f>IF(OR($C112="Non-Labour",$C112="Labour-related"),IF(Inputs!$GT112=$F$1,Inputs!EA112,$F112*N(AH112)),$F112*N(AH112)*avg_hrs)</f>
        <v>0</v>
      </c>
      <c r="EB112" s="232">
        <f>IF(OR($C112="Non-Labour",$C112="Labour-related"),IF(Inputs!$GT112=$F$1,Inputs!EB112,$F112*N(AI112)),$F112*N(AI112)*avg_hrs)</f>
        <v>0</v>
      </c>
      <c r="EC112" s="232">
        <f>IF(OR($C112="Non-Labour",$C112="Labour-related"),IF(Inputs!$GT112=$F$1,Inputs!EC112,$F112*N(AJ112)),$F112*N(AJ112)*avg_hrs)</f>
        <v>0</v>
      </c>
      <c r="ED112" s="232">
        <f>IF(OR($C112="Non-Labour",$C112="Labour-related"),IF(Inputs!$GT112=$F$1,Inputs!ED112,$F112*N(AK112)),$F112*N(AK112)*avg_hrs)</f>
        <v>0</v>
      </c>
      <c r="EE112" s="232">
        <f>IF(OR($C112="Non-Labour",$C112="Labour-related"),IF(Inputs!$GT112=$F$1,Inputs!EE112,$F112*N(AL112)),$F112*N(AL112)*avg_hrs)</f>
        <v>0</v>
      </c>
      <c r="EF112" s="232">
        <f>IF(OR($C112="Non-Labour",$C112="Labour-related"),IF(Inputs!$GT112=$F$1,Inputs!EF112,$F112*N(AM112)),$F112*N(AM112)*avg_hrs)</f>
        <v>0</v>
      </c>
      <c r="EG112" s="232">
        <f>IF(OR($C112="Non-Labour",$C112="Labour-related"),IF(Inputs!$GT112=$F$1,Inputs!EG112,$F112*N(AN112)),$F112*N(AN112)*avg_hrs)</f>
        <v>0</v>
      </c>
      <c r="EH112" s="232">
        <f>IF(OR($C112="Non-Labour",$C112="Labour-related"),IF(Inputs!$GT112=$F$1,Inputs!EH112,$F112*N(AO112)),$F112*N(AO112)*avg_hrs)</f>
        <v>0</v>
      </c>
      <c r="EI112" s="232">
        <f>IF(OR($C112="Non-Labour",$C112="Labour-related"),IF(Inputs!$GT112=$F$1,Inputs!EI112,$F112*N(AP112)),$F112*N(AP112)*avg_hrs)</f>
        <v>0</v>
      </c>
      <c r="EJ112" s="232">
        <f>IF(OR($C112="Non-Labour",$C112="Labour-related"),IF(Inputs!$GT112=$F$1,Inputs!EJ112,$F112*N(AQ112)),$F112*N(AQ112)*avg_hrs)</f>
        <v>0</v>
      </c>
      <c r="EK112" s="232">
        <f>IF(OR($C112="Non-Labour",$C112="Labour-related"),IF(Inputs!$GT112=$F$1,Inputs!EK112,$F112*N(AR112)),$F112*N(AR112)*avg_hrs)</f>
        <v>0</v>
      </c>
      <c r="EL112" s="232">
        <f>IF(OR($C112="Non-Labour",$C112="Labour-related"),IF(Inputs!$GT112=$F$1,Inputs!EL112,$F112*N(AS112)),$F112*N(AS112)*avg_hrs)</f>
        <v>0</v>
      </c>
      <c r="EM112" s="232">
        <f>IF(OR($C112="Non-Labour",$C112="Labour-related"),IF(Inputs!$GT112=$F$1,Inputs!EM112,$F112*N(AT112)),$F112*N(AT112)*avg_hrs)</f>
        <v>0</v>
      </c>
      <c r="EN112" s="232">
        <f>IF(OR($C112="Non-Labour",$C112="Labour-related"),IF(Inputs!$GT112=$F$1,Inputs!EN112,$F112*N(AU112)),$F112*N(AU112)*avg_hrs)</f>
        <v>0</v>
      </c>
      <c r="EO112" s="232">
        <f>IF(OR($C112="Non-Labour",$C112="Labour-related"),IF(Inputs!$GT112=$F$1,Inputs!EO112,$F112*N(AV112)),$F112*N(AV112)*avg_hrs)</f>
        <v>0</v>
      </c>
      <c r="EP112" s="232">
        <f>IF(OR($C112="Non-Labour",$C112="Labour-related"),IF(Inputs!$GT112=$F$1,Inputs!EP112,$F112*N(AW112)),$F112*N(AW112)*avg_hrs)</f>
        <v>0</v>
      </c>
      <c r="EQ112" s="232">
        <f>IF(OR($C112="Non-Labour",$C112="Labour-related"),IF(Inputs!$GT112=$F$1,Inputs!EQ112,$F112*N(AX112)),$F112*N(AX112)*avg_hrs)</f>
        <v>0</v>
      </c>
      <c r="ER112" s="232">
        <f>IF(OR($C112="Non-Labour",$C112="Labour-related"),IF(Inputs!$GT112=$F$1,Inputs!ER112,$F112*N(AY112)),$F112*N(AY112)*avg_hrs)</f>
        <v>0</v>
      </c>
      <c r="ES112" s="232">
        <f>IF(OR($C112="Non-Labour",$C112="Labour-related"),IF(Inputs!$GT112=$F$1,Inputs!ES112,$F112*N(AZ112)),$F112*N(AZ112)*avg_hrs)</f>
        <v>0</v>
      </c>
      <c r="ET112" s="232">
        <f>IF(OR($C112="Non-Labour",$C112="Labour-related"),IF(Inputs!$GT112=$F$1,Inputs!ET112,$F112*N(BA112)),$F112*N(BA112)*avg_hrs)</f>
        <v>0</v>
      </c>
      <c r="EU112" s="232">
        <f>IF(OR($C112="Non-Labour",$C112="Labour-related"),IF(Inputs!$GT112=$F$1,Inputs!EU112,$F112*N(BB112)),$F112*N(BB112)*avg_hrs)</f>
        <v>0</v>
      </c>
      <c r="EV112" s="232">
        <f>IF(OR($C112="Non-Labour",$C112="Labour-related"),IF(Inputs!$GT112=$F$1,Inputs!EV112,$F112*N(BC112)),$F112*N(BC112)*avg_hrs)</f>
        <v>0</v>
      </c>
      <c r="EW112" s="232">
        <f>IF(OR($C112="Non-Labour",$C112="Labour-related"),IF(Inputs!$GT112=$F$1,Inputs!EW112,$F112*N(BD112)),$F112*N(BD112)*avg_hrs)</f>
        <v>0</v>
      </c>
      <c r="EX112" s="232">
        <f>IF(OR($C112="Non-Labour",$C112="Labour-related"),IF(Inputs!$GT112=$F$1,Inputs!EX112,$F112*N(BE112)),$F112*N(BE112)*avg_hrs)</f>
        <v>0</v>
      </c>
      <c r="EY112" s="232">
        <f>IF(OR($C112="Non-Labour",$C112="Labour-related"),IF(Inputs!$GT112=$F$1,Inputs!EY112,$F112*N(BF112)),$F112*N(BF112)*avg_hrs)</f>
        <v>0</v>
      </c>
      <c r="EZ112" s="232">
        <f>IF(OR($C112="Non-Labour",$C112="Labour-related"),IF(Inputs!$GT112=$F$1,Inputs!EZ112,$F112*N(BG112)),$F112*N(BG112)*avg_hrs)</f>
        <v>0</v>
      </c>
      <c r="FA112" s="232">
        <f>IF(OR($C112="Non-Labour",$C112="Labour-related"),IF(Inputs!$GT112=$F$1,Inputs!FA112,$F112*N(BH112)),$F112*N(BH112)*avg_hrs)</f>
        <v>0</v>
      </c>
      <c r="FB112" s="232">
        <f>IF(OR($C112="Non-Labour",$C112="Labour-related"),IF(Inputs!$GT112=$F$1,Inputs!FB112,$F112*N(BI112)),$F112*N(BI112)*avg_hrs)</f>
        <v>0</v>
      </c>
      <c r="FC112" s="232">
        <f>IF(OR($C112="Non-Labour",$C112="Labour-related"),IF(Inputs!$GT112=$F$1,Inputs!FC112,$F112*N(BJ112)),$F112*N(BJ112)*avg_hrs)</f>
        <v>0</v>
      </c>
      <c r="FD112" s="232">
        <f>IF(OR($C112="Non-Labour",$C112="Labour-related"),IF(Inputs!$GT112=$F$1,Inputs!FD112,$F112*N(BK112)),$F112*N(BK112)*avg_hrs)</f>
        <v>0</v>
      </c>
      <c r="FE112" s="232">
        <f>IF(OR($C112="Non-Labour",$C112="Labour-related"),IF(Inputs!$GT112=$F$1,Inputs!FE112,$F112*N(BL112)),$F112*N(BL112)*avg_hrs)</f>
        <v>0</v>
      </c>
      <c r="FF112" s="232">
        <f>IF(OR($C112="Non-Labour",$C112="Labour-related"),IF(Inputs!$GT112=$F$1,Inputs!FF112,$F112*N(BM112)),$F112*N(BM112)*avg_hrs)</f>
        <v>0</v>
      </c>
      <c r="FG112" s="232">
        <f>IF(OR($C112="Non-Labour",$C112="Labour-related"),IF(Inputs!$GT112=$F$1,Inputs!FG112,$F112*N(BN112)),$F112*N(BN112)*avg_hrs)</f>
        <v>0</v>
      </c>
      <c r="FH112" s="232">
        <f>IF(OR($C112="Non-Labour",$C112="Labour-related"),IF(Inputs!$GT112=$F$1,Inputs!FH112,$F112*N(BO112)),$F112*N(BO112)*avg_hrs)</f>
        <v>0</v>
      </c>
      <c r="FI112" s="232">
        <f>IF(OR($C112="Non-Labour",$C112="Labour-related"),IF(Inputs!$GT112=$F$1,Inputs!FI112,$F112*N(BP112)),$F112*N(BP112)*avg_hrs)</f>
        <v>0</v>
      </c>
      <c r="FJ112" s="232">
        <f>IF(OR($C112="Non-Labour",$C112="Labour-related"),IF(Inputs!$GT112=$F$1,Inputs!FJ112,$F112*N(BQ112)),$F112*N(BQ112)*avg_hrs)</f>
        <v>0</v>
      </c>
      <c r="FK112" s="232">
        <f>IF(OR($C112="Non-Labour",$C112="Labour-related"),IF(Inputs!$GT112=$F$1,Inputs!FK112,$F112*N(BR112)),$F112*N(BR112)*avg_hrs)</f>
        <v>0</v>
      </c>
      <c r="FL112" s="232">
        <f>IF(OR($C112="Non-Labour",$C112="Labour-related"),IF(Inputs!$GT112=$F$1,Inputs!FL112,$F112*N(BS112)),$F112*N(BS112)*avg_hrs)</f>
        <v>0</v>
      </c>
      <c r="FM112" s="232">
        <f>IF(OR($C112="Non-Labour",$C112="Labour-related"),IF(Inputs!$GT112=$F$1,Inputs!FM112,$F112*N(BT112)),$F112*N(BT112)*avg_hrs)</f>
        <v>0</v>
      </c>
      <c r="FN112" s="232">
        <f>IF(OR($C112="Non-Labour",$C112="Labour-related"),IF(Inputs!$GT112=$F$1,Inputs!FN112,$F112*N(BU112)),$F112*N(BU112)*avg_hrs)</f>
        <v>0</v>
      </c>
      <c r="FO112" s="232">
        <f>IF(OR($C112="Non-Labour",$C112="Labour-related"),IF(Inputs!$GT112=$F$1,Inputs!FO112,$F112*N(BV112)),$F112*N(BV112)*avg_hrs)</f>
        <v>0</v>
      </c>
      <c r="FP112" s="232">
        <f>IF(OR($C112="Non-Labour",$C112="Labour-related"),IF(Inputs!$GT112=$F$1,Inputs!FP112,$F112*N(BW112)),$F112*N(BW112)*avg_hrs)</f>
        <v>0</v>
      </c>
      <c r="FQ112" s="232">
        <f>IF(OR($C112="Non-Labour",$C112="Labour-related"),IF(Inputs!$GT112=$F$1,Inputs!FQ112,$F112*N(BX112)),$F112*N(BX112)*avg_hrs)</f>
        <v>0</v>
      </c>
      <c r="FR112" s="232">
        <f>IF(OR($C112="Non-Labour",$C112="Labour-related"),IF(Inputs!$GT112=$F$1,Inputs!FR112,$F112*N(BY112)),$F112*N(BY112)*avg_hrs)</f>
        <v>0</v>
      </c>
      <c r="FS112" s="232">
        <f>IF(OR($C112="Non-Labour",$C112="Labour-related"),IF(Inputs!$GT112=$F$1,Inputs!FS112,$F112*N(BZ112)),$F112*N(BZ112)*avg_hrs)</f>
        <v>0</v>
      </c>
      <c r="FT112" s="232">
        <f>IF(OR($C112="Non-Labour",$C112="Labour-related"),IF(Inputs!$GT112=$F$1,Inputs!FT112,$F112*N(CA112)),$F112*N(CA112)*avg_hrs)</f>
        <v>0</v>
      </c>
      <c r="FU112" s="232">
        <f>IF(OR($C112="Non-Labour",$C112="Labour-related"),IF(Inputs!$GT112=$F$1,Inputs!FU112,$F112*N(CB112)),$F112*N(CB112)*avg_hrs)</f>
        <v>0</v>
      </c>
      <c r="FV112" s="232">
        <f>IF(OR($C112="Non-Labour",$C112="Labour-related"),IF(Inputs!$GT112=$F$1,Inputs!FV112,$F112*N(CC112)),$F112*N(CC112)*avg_hrs)</f>
        <v>0</v>
      </c>
      <c r="FW112" s="232">
        <f>IF(OR($C112="Non-Labour",$C112="Labour-related"),IF(Inputs!$GT112=$F$1,Inputs!FW112,$F112*N(CD112)),$F112*N(CD112)*avg_hrs)</f>
        <v>0</v>
      </c>
      <c r="FX112" s="232">
        <f>IF(OR($C112="Non-Labour",$C112="Labour-related"),IF(Inputs!$GT112=$F$1,Inputs!FX112,$F112*N(CE112)),$F112*N(CE112)*avg_hrs)</f>
        <v>0</v>
      </c>
      <c r="FY112" s="232">
        <f>IF(OR($C112="Non-Labour",$C112="Labour-related"),IF(Inputs!$GT112=$F$1,Inputs!FY112,$F112*N(CF112)),$F112*N(CF112)*avg_hrs)</f>
        <v>0</v>
      </c>
      <c r="FZ112" s="232">
        <f>IF(OR($C112="Non-Labour",$C112="Labour-related"),IF(Inputs!$GT112=$F$1,Inputs!FZ112,$F112*N(CG112)),$F112*N(CG112)*avg_hrs)</f>
        <v>0</v>
      </c>
      <c r="GA112" s="232">
        <f>IF(OR($C112="Non-Labour",$C112="Labour-related"),IF(Inputs!$GT112=$F$1,Inputs!GA112,$F112*N(CH112)),$F112*N(CH112)*avg_hrs)</f>
        <v>0</v>
      </c>
      <c r="GB112" s="232">
        <f>IF(OR($C112="Non-Labour",$C112="Labour-related"),IF(Inputs!$GT112=$F$1,Inputs!GB112,$F112*N(CI112)),$F112*N(CI112)*avg_hrs)</f>
        <v>0</v>
      </c>
      <c r="GC112" s="232">
        <f>IF(OR($C112="Non-Labour",$C112="Labour-related"),IF(Inputs!$GT112=$F$1,Inputs!GC112,$F112*N(CJ112)),$F112*N(CJ112)*avg_hrs)</f>
        <v>0</v>
      </c>
      <c r="GD112" s="232">
        <f>IF(OR($C112="Non-Labour",$C112="Labour-related"),IF(Inputs!$GT112=$F$1,Inputs!GD112,$F112*N(CK112)),$F112*N(CK112)*avg_hrs)</f>
        <v>0</v>
      </c>
      <c r="GE112" s="232">
        <f>IF(OR($C112="Non-Labour",$C112="Labour-related"),IF(Inputs!$GT112=$F$1,Inputs!GE112,$F112*N(CL112)),$F112*N(CL112)*avg_hrs)</f>
        <v>0</v>
      </c>
      <c r="GF112" s="232">
        <f>IF(OR($C112="Non-Labour",$C112="Labour-related"),IF(Inputs!$GT112=$F$1,Inputs!GF112,$F112*N(CM112)),$F112*N(CM112)*avg_hrs)</f>
        <v>0</v>
      </c>
      <c r="GG112" s="232">
        <f>IF(OR($C112="Non-Labour",$C112="Labour-related"),IF(Inputs!$GT112=$F$1,Inputs!GG112,$F112*N(CN112)),$F112*N(CN112)*avg_hrs)</f>
        <v>0</v>
      </c>
      <c r="GH112" s="232">
        <f>IF(OR($C112="Non-Labour",$C112="Labour-related"),IF(Inputs!$GT112=$F$1,Inputs!GH112,$F112*N(CO112)),$F112*N(CO112)*avg_hrs)</f>
        <v>0</v>
      </c>
      <c r="GI112" s="232">
        <f>IF(OR($C112="Non-Labour",$C112="Labour-related"),IF(Inputs!$GT112=$F$1,Inputs!GI112,$F112*N(CP112)),$F112*N(CP112)*avg_hrs)</f>
        <v>0</v>
      </c>
      <c r="GJ112" s="232">
        <f>IF(OR($C112="Non-Labour",$C112="Labour-related"),IF(Inputs!$GT112=$F$1,Inputs!GJ112,$F112*N(CQ112)),$F112*N(CQ112)*avg_hrs)</f>
        <v>0</v>
      </c>
      <c r="GK112" s="232">
        <f>IF(OR($C112="Non-Labour",$C112="Labour-related"),IF(Inputs!$GT112=$F$1,Inputs!GK112,$F112*N(CR112)),$F112*N(CR112)*avg_hrs)</f>
        <v>0</v>
      </c>
      <c r="GL112" s="232">
        <f>IF(OR($C112="Non-Labour",$C112="Labour-related"),IF(Inputs!$GT112=$F$1,Inputs!GL112,$F112*N(CS112)),$F112*N(CS112)*avg_hrs)</f>
        <v>0</v>
      </c>
      <c r="GM112" s="232">
        <f>IF(OR($C112="Non-Labour",$C112="Labour-related"),IF(Inputs!$GT112=$F$1,Inputs!GM112,$F112*N(CT112)),$F112*N(CT112)*avg_hrs)</f>
        <v>0</v>
      </c>
      <c r="GN112" s="232">
        <f>IF(OR($C112="Non-Labour",$C112="Labour-related"),IF(Inputs!$GT112=$F$1,Inputs!GN112,$F112*N(CU112)),$F112*N(CU112)*avg_hrs)</f>
        <v>0</v>
      </c>
      <c r="GO112" s="232">
        <f>IF(OR($C112="Non-Labour",$C112="Labour-related"),IF(Inputs!$GT112=$F$1,Inputs!GO112,$F112*N(CV112)),$F112*N(CV112)*avg_hrs)</f>
        <v>0</v>
      </c>
      <c r="GP112" s="232">
        <f>IF(OR($C112="Non-Labour",$C112="Labour-related"),IF(Inputs!$GT112=$F$1,Inputs!GP112,$F112*N(CW112)),$F112*N(CW112)*avg_hrs)</f>
        <v>0</v>
      </c>
      <c r="GQ112" s="232">
        <f>IF(OR($C112="Non-Labour",$C112="Labour-related"),IF(Inputs!$GT112=$F$1,Inputs!GQ112,$F112*N(CX112)),$F112*N(CX112)*avg_hrs)</f>
        <v>0</v>
      </c>
      <c r="GR112" s="232">
        <f>IF(OR($C112="Non-Labour",$C112="Labour-related"),IF(Inputs!$GT112=$F$1,Inputs!GR112,$F112*N(CY112)),$F112*N(CY112)*avg_hrs)</f>
        <v>0</v>
      </c>
      <c r="GT112" s="120" t="s">
        <v>207</v>
      </c>
      <c r="GU112" s="272"/>
      <c r="GV112" s="272"/>
      <c r="GW112" s="272"/>
      <c r="GX112" s="232">
        <f t="shared" si="16"/>
        <v>0</v>
      </c>
      <c r="GY112" s="232">
        <f t="shared" si="16"/>
        <v>0</v>
      </c>
      <c r="GZ112" s="232">
        <f t="shared" si="16"/>
        <v>0</v>
      </c>
      <c r="HA112" s="232">
        <f t="shared" si="17"/>
        <v>0</v>
      </c>
      <c r="HB112" s="232">
        <f t="shared" si="18"/>
        <v>0</v>
      </c>
      <c r="HC112" s="232">
        <f t="shared" si="18"/>
        <v>0</v>
      </c>
      <c r="HD112" s="232">
        <f t="shared" si="18"/>
        <v>0</v>
      </c>
      <c r="HE112" s="232">
        <f t="shared" si="18"/>
        <v>0</v>
      </c>
      <c r="HF112" s="232">
        <f t="shared" si="14"/>
        <v>0</v>
      </c>
    </row>
    <row r="113" spans="1:214" x14ac:dyDescent="0.2">
      <c r="A113" s="120">
        <f>Inputs!A113</f>
        <v>0</v>
      </c>
      <c r="B113" s="120">
        <f>Inputs!B113</f>
        <v>0</v>
      </c>
      <c r="C113" s="120">
        <f>Inputs!C113</f>
        <v>0</v>
      </c>
      <c r="D113" s="120">
        <f>Inputs!D113</f>
        <v>0</v>
      </c>
      <c r="E113" s="120">
        <f>Inputs!E113</f>
        <v>0</v>
      </c>
      <c r="F113" s="259">
        <f>IF(Inputs!$GT113=$F$1,Inputs!F113,
CHOOSE(MATCH(Inputs!$GT113,'Key assumptions'!$E$117:$E$119,0),'Key assumptions'!$H$117,'Key assumptions'!$H$118,'Key assumptions'!$H$119)*Inputs!F113)</f>
        <v>0</v>
      </c>
      <c r="G113" s="259">
        <f>IF(Inputs!$GT113=$F$1,Inputs!G113,
CHOOSE(MATCH(Inputs!$GT113,'Key assumptions'!$E$117:$E$119,0),'Key assumptions'!$H$117,'Key assumptions'!$H$118,'Key assumptions'!$H$119)*Inputs!G113)</f>
        <v>0</v>
      </c>
      <c r="H113" s="231">
        <f>Inputs!H113</f>
        <v>0</v>
      </c>
      <c r="I113" s="231">
        <f>Inputs!I113</f>
        <v>0</v>
      </c>
      <c r="J113" s="231">
        <f>Inputs!J113</f>
        <v>0</v>
      </c>
      <c r="K113" s="231">
        <f>Inputs!K113</f>
        <v>0</v>
      </c>
      <c r="L113" s="231">
        <f>Inputs!L113</f>
        <v>0</v>
      </c>
      <c r="M113" s="231">
        <f>Inputs!M113</f>
        <v>0</v>
      </c>
      <c r="N113" s="231">
        <f>Inputs!N113</f>
        <v>0</v>
      </c>
      <c r="O113" s="231">
        <f>Inputs!O113</f>
        <v>0</v>
      </c>
      <c r="P113" s="231">
        <f>Inputs!P113</f>
        <v>0</v>
      </c>
      <c r="Q113" s="231">
        <f>Inputs!Q113</f>
        <v>0</v>
      </c>
      <c r="R113" s="231">
        <f>Inputs!R113</f>
        <v>0</v>
      </c>
      <c r="S113" s="231">
        <f>Inputs!S113</f>
        <v>0</v>
      </c>
      <c r="T113" s="231">
        <f>Inputs!T113</f>
        <v>0</v>
      </c>
      <c r="U113" s="231">
        <f>Inputs!U113</f>
        <v>0</v>
      </c>
      <c r="V113" s="231">
        <f>Inputs!V113</f>
        <v>0</v>
      </c>
      <c r="W113" s="231">
        <f>Inputs!W113</f>
        <v>0</v>
      </c>
      <c r="X113" s="231">
        <f>Inputs!X113</f>
        <v>0</v>
      </c>
      <c r="Y113" s="231">
        <f>Inputs!Y113</f>
        <v>0</v>
      </c>
      <c r="Z113" s="231">
        <f>Inputs!Z113</f>
        <v>0</v>
      </c>
      <c r="AA113" s="231">
        <f>Inputs!AA113</f>
        <v>0</v>
      </c>
      <c r="AB113" s="231">
        <f>Inputs!AB113</f>
        <v>0</v>
      </c>
      <c r="AC113" s="231">
        <f>Inputs!AC113</f>
        <v>0</v>
      </c>
      <c r="AD113" s="231">
        <f>Inputs!AD113</f>
        <v>0</v>
      </c>
      <c r="AE113" s="231">
        <f>Inputs!AE113</f>
        <v>0</v>
      </c>
      <c r="AF113" s="231">
        <f>Inputs!AF113</f>
        <v>0</v>
      </c>
      <c r="AG113" s="231">
        <f>Inputs!AG113</f>
        <v>0</v>
      </c>
      <c r="AH113" s="231">
        <f>Inputs!AH113</f>
        <v>0</v>
      </c>
      <c r="AI113" s="231">
        <f>Inputs!AI113</f>
        <v>0</v>
      </c>
      <c r="AJ113" s="231">
        <f>Inputs!AJ113</f>
        <v>0</v>
      </c>
      <c r="AK113" s="231">
        <f>Inputs!AK113</f>
        <v>0</v>
      </c>
      <c r="AL113" s="231">
        <f>Inputs!AL113</f>
        <v>0</v>
      </c>
      <c r="AM113" s="231">
        <f>Inputs!AM113</f>
        <v>0</v>
      </c>
      <c r="AN113" s="231">
        <f>Inputs!AN113</f>
        <v>0</v>
      </c>
      <c r="AO113" s="231">
        <f>Inputs!AO113</f>
        <v>0</v>
      </c>
      <c r="AP113" s="231">
        <f>Inputs!AP113</f>
        <v>0</v>
      </c>
      <c r="AQ113" s="231">
        <f>Inputs!AQ113</f>
        <v>0</v>
      </c>
      <c r="AR113" s="231">
        <f>Inputs!AR113</f>
        <v>0</v>
      </c>
      <c r="AS113" s="231">
        <f>Inputs!AS113</f>
        <v>0</v>
      </c>
      <c r="AT113" s="231">
        <f>Inputs!AT113</f>
        <v>0</v>
      </c>
      <c r="AU113" s="231">
        <f>Inputs!AU113</f>
        <v>0</v>
      </c>
      <c r="AV113" s="231">
        <f>Inputs!AV113</f>
        <v>0</v>
      </c>
      <c r="AW113" s="231">
        <f>Inputs!AW113</f>
        <v>0</v>
      </c>
      <c r="AX113" s="231">
        <f>Inputs!AX113</f>
        <v>0</v>
      </c>
      <c r="AY113" s="231">
        <f>Inputs!AY113</f>
        <v>0</v>
      </c>
      <c r="AZ113" s="231">
        <f>Inputs!AZ113</f>
        <v>0</v>
      </c>
      <c r="BA113" s="231">
        <f>Inputs!BA113</f>
        <v>0</v>
      </c>
      <c r="BB113" s="231">
        <f>Inputs!BB113</f>
        <v>0</v>
      </c>
      <c r="BC113" s="231">
        <f>Inputs!BC113</f>
        <v>0</v>
      </c>
      <c r="BD113" s="231">
        <f>Inputs!BD113</f>
        <v>0</v>
      </c>
      <c r="BE113" s="231">
        <f>Inputs!BE113</f>
        <v>0</v>
      </c>
      <c r="BF113" s="231">
        <f>Inputs!BF113</f>
        <v>0</v>
      </c>
      <c r="BG113" s="231">
        <f>Inputs!BG113</f>
        <v>0</v>
      </c>
      <c r="BH113" s="231">
        <f>Inputs!BH113</f>
        <v>0</v>
      </c>
      <c r="BI113" s="231">
        <f>Inputs!BI113</f>
        <v>0</v>
      </c>
      <c r="BJ113" s="231">
        <f>Inputs!BJ113</f>
        <v>0</v>
      </c>
      <c r="BK113" s="231">
        <f>Inputs!BK113</f>
        <v>0</v>
      </c>
      <c r="BL113" s="231">
        <f>Inputs!BL113</f>
        <v>0</v>
      </c>
      <c r="BM113" s="231">
        <f>Inputs!BM113</f>
        <v>0</v>
      </c>
      <c r="BN113" s="231">
        <f>Inputs!BN113</f>
        <v>0</v>
      </c>
      <c r="BO113" s="231">
        <f>Inputs!BO113</f>
        <v>0</v>
      </c>
      <c r="BP113" s="231">
        <f>Inputs!BP113</f>
        <v>0</v>
      </c>
      <c r="BQ113" s="231">
        <f>Inputs!BQ113</f>
        <v>0</v>
      </c>
      <c r="BR113" s="231">
        <f>Inputs!BR113</f>
        <v>0</v>
      </c>
      <c r="BS113" s="231">
        <f>Inputs!BS113</f>
        <v>0</v>
      </c>
      <c r="BT113" s="231">
        <f>Inputs!BT113</f>
        <v>0</v>
      </c>
      <c r="BU113" s="231">
        <f>Inputs!BU113</f>
        <v>0</v>
      </c>
      <c r="BV113" s="231">
        <f>Inputs!BV113</f>
        <v>0</v>
      </c>
      <c r="BW113" s="231">
        <f>Inputs!BW113</f>
        <v>0</v>
      </c>
      <c r="BX113" s="231">
        <f>Inputs!BX113</f>
        <v>0</v>
      </c>
      <c r="BY113" s="231">
        <f>Inputs!BY113</f>
        <v>0</v>
      </c>
      <c r="BZ113" s="231">
        <f>Inputs!BZ113</f>
        <v>0</v>
      </c>
      <c r="CA113" s="231">
        <f>Inputs!CA113</f>
        <v>0</v>
      </c>
      <c r="CB113" s="231">
        <f>Inputs!CB113</f>
        <v>0</v>
      </c>
      <c r="CC113" s="231">
        <f>Inputs!CC113</f>
        <v>0</v>
      </c>
      <c r="CD113" s="231">
        <f>Inputs!CD113</f>
        <v>0</v>
      </c>
      <c r="CE113" s="231">
        <f>Inputs!CE113</f>
        <v>0</v>
      </c>
      <c r="CF113" s="231">
        <f>Inputs!CF113</f>
        <v>0</v>
      </c>
      <c r="CG113" s="231">
        <f>Inputs!CG113</f>
        <v>0</v>
      </c>
      <c r="CH113" s="231">
        <f>Inputs!CH113</f>
        <v>0</v>
      </c>
      <c r="CI113" s="231">
        <f>Inputs!CI113</f>
        <v>0</v>
      </c>
      <c r="CJ113" s="231">
        <f>Inputs!CJ113</f>
        <v>0</v>
      </c>
      <c r="CK113" s="231">
        <f>Inputs!CK113</f>
        <v>0</v>
      </c>
      <c r="CL113" s="231">
        <f>Inputs!CL113</f>
        <v>0</v>
      </c>
      <c r="CM113" s="231">
        <f>Inputs!CM113</f>
        <v>0</v>
      </c>
      <c r="CN113" s="231">
        <f>Inputs!CN113</f>
        <v>0</v>
      </c>
      <c r="CO113" s="231">
        <f>Inputs!CO113</f>
        <v>0</v>
      </c>
      <c r="CP113" s="231">
        <f>Inputs!CP113</f>
        <v>0</v>
      </c>
      <c r="CQ113" s="231">
        <f>Inputs!CQ113</f>
        <v>0</v>
      </c>
      <c r="CR113" s="231">
        <f>Inputs!CR113</f>
        <v>0</v>
      </c>
      <c r="CS113" s="231">
        <f>Inputs!CS113</f>
        <v>0</v>
      </c>
      <c r="CT113" s="231">
        <f>Inputs!CT113</f>
        <v>0</v>
      </c>
      <c r="CU113" s="231">
        <f>Inputs!CU113</f>
        <v>0</v>
      </c>
      <c r="CV113" s="231">
        <f>Inputs!CV113</f>
        <v>0</v>
      </c>
      <c r="CW113" s="231">
        <f>Inputs!CW113</f>
        <v>0</v>
      </c>
      <c r="CX113" s="231">
        <f>Inputs!CX113</f>
        <v>0</v>
      </c>
      <c r="CY113" s="231">
        <f>Inputs!CY113</f>
        <v>0</v>
      </c>
      <c r="DA113" s="232">
        <f>IF(OR($C113="Non-Labour",$C113="Labour-related"),IF(Inputs!$GT113=$F$1,Inputs!DA113,$F113*N(H113)),$F113*N(H113)*avg_hrs)</f>
        <v>0</v>
      </c>
      <c r="DB113" s="232">
        <f>IF(OR($C113="Non-Labour",$C113="Labour-related"),IF(Inputs!$GT113=$F$1,Inputs!DB113,$F113*N(I113)),$F113*N(I113)*avg_hrs)</f>
        <v>0</v>
      </c>
      <c r="DC113" s="232">
        <f>IF(OR($C113="Non-Labour",$C113="Labour-related"),IF(Inputs!$GT113=$F$1,Inputs!DC113,$F113*N(J113)),$F113*N(J113)*avg_hrs)</f>
        <v>0</v>
      </c>
      <c r="DD113" s="232">
        <f>IF(OR($C113="Non-Labour",$C113="Labour-related"),IF(Inputs!$GT113=$F$1,Inputs!DD113,$F113*N(K113)),$F113*N(K113)*avg_hrs)</f>
        <v>0</v>
      </c>
      <c r="DE113" s="232">
        <f>IF(OR($C113="Non-Labour",$C113="Labour-related"),IF(Inputs!$GT113=$F$1,Inputs!DE113,$F113*N(L113)),$F113*N(L113)*avg_hrs)</f>
        <v>0</v>
      </c>
      <c r="DF113" s="232">
        <f>IF(OR($C113="Non-Labour",$C113="Labour-related"),IF(Inputs!$GT113=$F$1,Inputs!DF113,$F113*N(M113)),$F113*N(M113)*avg_hrs)</f>
        <v>0</v>
      </c>
      <c r="DG113" s="232">
        <f>IF(OR($C113="Non-Labour",$C113="Labour-related"),IF(Inputs!$GT113=$F$1,Inputs!DG113,$F113*N(N113)),$F113*N(N113)*avg_hrs)</f>
        <v>0</v>
      </c>
      <c r="DH113" s="232">
        <f>IF(OR($C113="Non-Labour",$C113="Labour-related"),IF(Inputs!$GT113=$F$1,Inputs!DH113,$F113*N(O113)),$F113*N(O113)*avg_hrs)</f>
        <v>0</v>
      </c>
      <c r="DI113" s="232">
        <f>IF(OR($C113="Non-Labour",$C113="Labour-related"),IF(Inputs!$GT113=$F$1,Inputs!DI113,$F113*N(P113)),$F113*N(P113)*avg_hrs)</f>
        <v>0</v>
      </c>
      <c r="DJ113" s="232">
        <f>IF(OR($C113="Non-Labour",$C113="Labour-related"),IF(Inputs!$GT113=$F$1,Inputs!DJ113,$F113*N(Q113)),$F113*N(Q113)*avg_hrs)</f>
        <v>0</v>
      </c>
      <c r="DK113" s="232">
        <f>IF(OR($C113="Non-Labour",$C113="Labour-related"),IF(Inputs!$GT113=$F$1,Inputs!DK113,$F113*N(R113)),$F113*N(R113)*avg_hrs)</f>
        <v>0</v>
      </c>
      <c r="DL113" s="232">
        <f>IF(OR($C113="Non-Labour",$C113="Labour-related"),IF(Inputs!$GT113=$F$1,Inputs!DL113,$F113*N(S113)),$F113*N(S113)*avg_hrs)</f>
        <v>0</v>
      </c>
      <c r="DM113" s="232">
        <f>IF(OR($C113="Non-Labour",$C113="Labour-related"),IF(Inputs!$GT113=$F$1,Inputs!DM113,$F113*N(T113)),$F113*N(T113)*avg_hrs)</f>
        <v>0</v>
      </c>
      <c r="DN113" s="232">
        <f>IF(OR($C113="Non-Labour",$C113="Labour-related"),IF(Inputs!$GT113=$F$1,Inputs!DN113,$F113*N(U113)),$F113*N(U113)*avg_hrs)</f>
        <v>0</v>
      </c>
      <c r="DO113" s="232">
        <f>IF(OR($C113="Non-Labour",$C113="Labour-related"),IF(Inputs!$GT113=$F$1,Inputs!DO113,$F113*N(V113)),$F113*N(V113)*avg_hrs)</f>
        <v>0</v>
      </c>
      <c r="DP113" s="232">
        <f>IF(OR($C113="Non-Labour",$C113="Labour-related"),IF(Inputs!$GT113=$F$1,Inputs!DP113,$F113*N(W113)),$F113*N(W113)*avg_hrs)</f>
        <v>0</v>
      </c>
      <c r="DQ113" s="232">
        <f>IF(OR($C113="Non-Labour",$C113="Labour-related"),IF(Inputs!$GT113=$F$1,Inputs!DQ113,$F113*N(X113)),$F113*N(X113)*avg_hrs)</f>
        <v>0</v>
      </c>
      <c r="DR113" s="232">
        <f>IF(OR($C113="Non-Labour",$C113="Labour-related"),IF(Inputs!$GT113=$F$1,Inputs!DR113,$F113*N(Y113)),$F113*N(Y113)*avg_hrs)</f>
        <v>0</v>
      </c>
      <c r="DS113" s="232">
        <f>IF(OR($C113="Non-Labour",$C113="Labour-related"),IF(Inputs!$GT113=$F$1,Inputs!DS113,$F113*N(Z113)),$F113*N(Z113)*avg_hrs)</f>
        <v>0</v>
      </c>
      <c r="DT113" s="232">
        <f>IF(OR($C113="Non-Labour",$C113="Labour-related"),IF(Inputs!$GT113=$F$1,Inputs!DT113,$F113*N(AA113)),$F113*N(AA113)*avg_hrs)</f>
        <v>0</v>
      </c>
      <c r="DU113" s="232">
        <f>IF(OR($C113="Non-Labour",$C113="Labour-related"),IF(Inputs!$GT113=$F$1,Inputs!DU113,$F113*N(AB113)),$F113*N(AB113)*avg_hrs)</f>
        <v>0</v>
      </c>
      <c r="DV113" s="232">
        <f>IF(OR($C113="Non-Labour",$C113="Labour-related"),IF(Inputs!$GT113=$F$1,Inputs!DV113,$F113*N(AC113)),$F113*N(AC113)*avg_hrs)</f>
        <v>0</v>
      </c>
      <c r="DW113" s="232">
        <f>IF(OR($C113="Non-Labour",$C113="Labour-related"),IF(Inputs!$GT113=$F$1,Inputs!DW113,$F113*N(AD113)),$F113*N(AD113)*avg_hrs)</f>
        <v>0</v>
      </c>
      <c r="DX113" s="232">
        <f>IF(OR($C113="Non-Labour",$C113="Labour-related"),IF(Inputs!$GT113=$F$1,Inputs!DX113,$F113*N(AE113)),$F113*N(AE113)*avg_hrs)</f>
        <v>0</v>
      </c>
      <c r="DY113" s="232">
        <f>IF(OR($C113="Non-Labour",$C113="Labour-related"),IF(Inputs!$GT113=$F$1,Inputs!DY113,$F113*N(AF113)),$F113*N(AF113)*avg_hrs)</f>
        <v>0</v>
      </c>
      <c r="DZ113" s="232">
        <f>IF(OR($C113="Non-Labour",$C113="Labour-related"),IF(Inputs!$GT113=$F$1,Inputs!DZ113,$F113*N(AG113)),$F113*N(AG113)*avg_hrs)</f>
        <v>0</v>
      </c>
      <c r="EA113" s="232">
        <f>IF(OR($C113="Non-Labour",$C113="Labour-related"),IF(Inputs!$GT113=$F$1,Inputs!EA113,$F113*N(AH113)),$F113*N(AH113)*avg_hrs)</f>
        <v>0</v>
      </c>
      <c r="EB113" s="232">
        <f>IF(OR($C113="Non-Labour",$C113="Labour-related"),IF(Inputs!$GT113=$F$1,Inputs!EB113,$F113*N(AI113)),$F113*N(AI113)*avg_hrs)</f>
        <v>0</v>
      </c>
      <c r="EC113" s="232">
        <f>IF(OR($C113="Non-Labour",$C113="Labour-related"),IF(Inputs!$GT113=$F$1,Inputs!EC113,$F113*N(AJ113)),$F113*N(AJ113)*avg_hrs)</f>
        <v>0</v>
      </c>
      <c r="ED113" s="232">
        <f>IF(OR($C113="Non-Labour",$C113="Labour-related"),IF(Inputs!$GT113=$F$1,Inputs!ED113,$F113*N(AK113)),$F113*N(AK113)*avg_hrs)</f>
        <v>0</v>
      </c>
      <c r="EE113" s="232">
        <f>IF(OR($C113="Non-Labour",$C113="Labour-related"),IF(Inputs!$GT113=$F$1,Inputs!EE113,$F113*N(AL113)),$F113*N(AL113)*avg_hrs)</f>
        <v>0</v>
      </c>
      <c r="EF113" s="232">
        <f>IF(OR($C113="Non-Labour",$C113="Labour-related"),IF(Inputs!$GT113=$F$1,Inputs!EF113,$F113*N(AM113)),$F113*N(AM113)*avg_hrs)</f>
        <v>0</v>
      </c>
      <c r="EG113" s="232">
        <f>IF(OR($C113="Non-Labour",$C113="Labour-related"),IF(Inputs!$GT113=$F$1,Inputs!EG113,$F113*N(AN113)),$F113*N(AN113)*avg_hrs)</f>
        <v>0</v>
      </c>
      <c r="EH113" s="232">
        <f>IF(OR($C113="Non-Labour",$C113="Labour-related"),IF(Inputs!$GT113=$F$1,Inputs!EH113,$F113*N(AO113)),$F113*N(AO113)*avg_hrs)</f>
        <v>0</v>
      </c>
      <c r="EI113" s="232">
        <f>IF(OR($C113="Non-Labour",$C113="Labour-related"),IF(Inputs!$GT113=$F$1,Inputs!EI113,$F113*N(AP113)),$F113*N(AP113)*avg_hrs)</f>
        <v>0</v>
      </c>
      <c r="EJ113" s="232">
        <f>IF(OR($C113="Non-Labour",$C113="Labour-related"),IF(Inputs!$GT113=$F$1,Inputs!EJ113,$F113*N(AQ113)),$F113*N(AQ113)*avg_hrs)</f>
        <v>0</v>
      </c>
      <c r="EK113" s="232">
        <f>IF(OR($C113="Non-Labour",$C113="Labour-related"),IF(Inputs!$GT113=$F$1,Inputs!EK113,$F113*N(AR113)),$F113*N(AR113)*avg_hrs)</f>
        <v>0</v>
      </c>
      <c r="EL113" s="232">
        <f>IF(OR($C113="Non-Labour",$C113="Labour-related"),IF(Inputs!$GT113=$F$1,Inputs!EL113,$F113*N(AS113)),$F113*N(AS113)*avg_hrs)</f>
        <v>0</v>
      </c>
      <c r="EM113" s="232">
        <f>IF(OR($C113="Non-Labour",$C113="Labour-related"),IF(Inputs!$GT113=$F$1,Inputs!EM113,$F113*N(AT113)),$F113*N(AT113)*avg_hrs)</f>
        <v>0</v>
      </c>
      <c r="EN113" s="232">
        <f>IF(OR($C113="Non-Labour",$C113="Labour-related"),IF(Inputs!$GT113=$F$1,Inputs!EN113,$F113*N(AU113)),$F113*N(AU113)*avg_hrs)</f>
        <v>0</v>
      </c>
      <c r="EO113" s="232">
        <f>IF(OR($C113="Non-Labour",$C113="Labour-related"),IF(Inputs!$GT113=$F$1,Inputs!EO113,$F113*N(AV113)),$F113*N(AV113)*avg_hrs)</f>
        <v>0</v>
      </c>
      <c r="EP113" s="232">
        <f>IF(OR($C113="Non-Labour",$C113="Labour-related"),IF(Inputs!$GT113=$F$1,Inputs!EP113,$F113*N(AW113)),$F113*N(AW113)*avg_hrs)</f>
        <v>0</v>
      </c>
      <c r="EQ113" s="232">
        <f>IF(OR($C113="Non-Labour",$C113="Labour-related"),IF(Inputs!$GT113=$F$1,Inputs!EQ113,$F113*N(AX113)),$F113*N(AX113)*avg_hrs)</f>
        <v>0</v>
      </c>
      <c r="ER113" s="232">
        <f>IF(OR($C113="Non-Labour",$C113="Labour-related"),IF(Inputs!$GT113=$F$1,Inputs!ER113,$F113*N(AY113)),$F113*N(AY113)*avg_hrs)</f>
        <v>0</v>
      </c>
      <c r="ES113" s="232">
        <f>IF(OR($C113="Non-Labour",$C113="Labour-related"),IF(Inputs!$GT113=$F$1,Inputs!ES113,$F113*N(AZ113)),$F113*N(AZ113)*avg_hrs)</f>
        <v>0</v>
      </c>
      <c r="ET113" s="232">
        <f>IF(OR($C113="Non-Labour",$C113="Labour-related"),IF(Inputs!$GT113=$F$1,Inputs!ET113,$F113*N(BA113)),$F113*N(BA113)*avg_hrs)</f>
        <v>0</v>
      </c>
      <c r="EU113" s="232">
        <f>IF(OR($C113="Non-Labour",$C113="Labour-related"),IF(Inputs!$GT113=$F$1,Inputs!EU113,$F113*N(BB113)),$F113*N(BB113)*avg_hrs)</f>
        <v>0</v>
      </c>
      <c r="EV113" s="232">
        <f>IF(OR($C113="Non-Labour",$C113="Labour-related"),IF(Inputs!$GT113=$F$1,Inputs!EV113,$F113*N(BC113)),$F113*N(BC113)*avg_hrs)</f>
        <v>0</v>
      </c>
      <c r="EW113" s="232">
        <f>IF(OR($C113="Non-Labour",$C113="Labour-related"),IF(Inputs!$GT113=$F$1,Inputs!EW113,$F113*N(BD113)),$F113*N(BD113)*avg_hrs)</f>
        <v>0</v>
      </c>
      <c r="EX113" s="232">
        <f>IF(OR($C113="Non-Labour",$C113="Labour-related"),IF(Inputs!$GT113=$F$1,Inputs!EX113,$F113*N(BE113)),$F113*N(BE113)*avg_hrs)</f>
        <v>0</v>
      </c>
      <c r="EY113" s="232">
        <f>IF(OR($C113="Non-Labour",$C113="Labour-related"),IF(Inputs!$GT113=$F$1,Inputs!EY113,$F113*N(BF113)),$F113*N(BF113)*avg_hrs)</f>
        <v>0</v>
      </c>
      <c r="EZ113" s="232">
        <f>IF(OR($C113="Non-Labour",$C113="Labour-related"),IF(Inputs!$GT113=$F$1,Inputs!EZ113,$F113*N(BG113)),$F113*N(BG113)*avg_hrs)</f>
        <v>0</v>
      </c>
      <c r="FA113" s="232">
        <f>IF(OR($C113="Non-Labour",$C113="Labour-related"),IF(Inputs!$GT113=$F$1,Inputs!FA113,$F113*N(BH113)),$F113*N(BH113)*avg_hrs)</f>
        <v>0</v>
      </c>
      <c r="FB113" s="232">
        <f>IF(OR($C113="Non-Labour",$C113="Labour-related"),IF(Inputs!$GT113=$F$1,Inputs!FB113,$F113*N(BI113)),$F113*N(BI113)*avg_hrs)</f>
        <v>0</v>
      </c>
      <c r="FC113" s="232">
        <f>IF(OR($C113="Non-Labour",$C113="Labour-related"),IF(Inputs!$GT113=$F$1,Inputs!FC113,$F113*N(BJ113)),$F113*N(BJ113)*avg_hrs)</f>
        <v>0</v>
      </c>
      <c r="FD113" s="232">
        <f>IF(OR($C113="Non-Labour",$C113="Labour-related"),IF(Inputs!$GT113=$F$1,Inputs!FD113,$F113*N(BK113)),$F113*N(BK113)*avg_hrs)</f>
        <v>0</v>
      </c>
      <c r="FE113" s="232">
        <f>IF(OR($C113="Non-Labour",$C113="Labour-related"),IF(Inputs!$GT113=$F$1,Inputs!FE113,$F113*N(BL113)),$F113*N(BL113)*avg_hrs)</f>
        <v>0</v>
      </c>
      <c r="FF113" s="232">
        <f>IF(OR($C113="Non-Labour",$C113="Labour-related"),IF(Inputs!$GT113=$F$1,Inputs!FF113,$F113*N(BM113)),$F113*N(BM113)*avg_hrs)</f>
        <v>0</v>
      </c>
      <c r="FG113" s="232">
        <f>IF(OR($C113="Non-Labour",$C113="Labour-related"),IF(Inputs!$GT113=$F$1,Inputs!FG113,$F113*N(BN113)),$F113*N(BN113)*avg_hrs)</f>
        <v>0</v>
      </c>
      <c r="FH113" s="232">
        <f>IF(OR($C113="Non-Labour",$C113="Labour-related"),IF(Inputs!$GT113=$F$1,Inputs!FH113,$F113*N(BO113)),$F113*N(BO113)*avg_hrs)</f>
        <v>0</v>
      </c>
      <c r="FI113" s="232">
        <f>IF(OR($C113="Non-Labour",$C113="Labour-related"),IF(Inputs!$GT113=$F$1,Inputs!FI113,$F113*N(BP113)),$F113*N(BP113)*avg_hrs)</f>
        <v>0</v>
      </c>
      <c r="FJ113" s="232">
        <f>IF(OR($C113="Non-Labour",$C113="Labour-related"),IF(Inputs!$GT113=$F$1,Inputs!FJ113,$F113*N(BQ113)),$F113*N(BQ113)*avg_hrs)</f>
        <v>0</v>
      </c>
      <c r="FK113" s="232">
        <f>IF(OR($C113="Non-Labour",$C113="Labour-related"),IF(Inputs!$GT113=$F$1,Inputs!FK113,$F113*N(BR113)),$F113*N(BR113)*avg_hrs)</f>
        <v>0</v>
      </c>
      <c r="FL113" s="232">
        <f>IF(OR($C113="Non-Labour",$C113="Labour-related"),IF(Inputs!$GT113=$F$1,Inputs!FL113,$F113*N(BS113)),$F113*N(BS113)*avg_hrs)</f>
        <v>0</v>
      </c>
      <c r="FM113" s="232">
        <f>IF(OR($C113="Non-Labour",$C113="Labour-related"),IF(Inputs!$GT113=$F$1,Inputs!FM113,$F113*N(BT113)),$F113*N(BT113)*avg_hrs)</f>
        <v>0</v>
      </c>
      <c r="FN113" s="232">
        <f>IF(OR($C113="Non-Labour",$C113="Labour-related"),IF(Inputs!$GT113=$F$1,Inputs!FN113,$F113*N(BU113)),$F113*N(BU113)*avg_hrs)</f>
        <v>0</v>
      </c>
      <c r="FO113" s="232">
        <f>IF(OR($C113="Non-Labour",$C113="Labour-related"),IF(Inputs!$GT113=$F$1,Inputs!FO113,$F113*N(BV113)),$F113*N(BV113)*avg_hrs)</f>
        <v>0</v>
      </c>
      <c r="FP113" s="232">
        <f>IF(OR($C113="Non-Labour",$C113="Labour-related"),IF(Inputs!$GT113=$F$1,Inputs!FP113,$F113*N(BW113)),$F113*N(BW113)*avg_hrs)</f>
        <v>0</v>
      </c>
      <c r="FQ113" s="232">
        <f>IF(OR($C113="Non-Labour",$C113="Labour-related"),IF(Inputs!$GT113=$F$1,Inputs!FQ113,$F113*N(BX113)),$F113*N(BX113)*avg_hrs)</f>
        <v>0</v>
      </c>
      <c r="FR113" s="232">
        <f>IF(OR($C113="Non-Labour",$C113="Labour-related"),IF(Inputs!$GT113=$F$1,Inputs!FR113,$F113*N(BY113)),$F113*N(BY113)*avg_hrs)</f>
        <v>0</v>
      </c>
      <c r="FS113" s="232">
        <f>IF(OR($C113="Non-Labour",$C113="Labour-related"),IF(Inputs!$GT113=$F$1,Inputs!FS113,$F113*N(BZ113)),$F113*N(BZ113)*avg_hrs)</f>
        <v>0</v>
      </c>
      <c r="FT113" s="232">
        <f>IF(OR($C113="Non-Labour",$C113="Labour-related"),IF(Inputs!$GT113=$F$1,Inputs!FT113,$F113*N(CA113)),$F113*N(CA113)*avg_hrs)</f>
        <v>0</v>
      </c>
      <c r="FU113" s="232">
        <f>IF(OR($C113="Non-Labour",$C113="Labour-related"),IF(Inputs!$GT113=$F$1,Inputs!FU113,$F113*N(CB113)),$F113*N(CB113)*avg_hrs)</f>
        <v>0</v>
      </c>
      <c r="FV113" s="232">
        <f>IF(OR($C113="Non-Labour",$C113="Labour-related"),IF(Inputs!$GT113=$F$1,Inputs!FV113,$F113*N(CC113)),$F113*N(CC113)*avg_hrs)</f>
        <v>0</v>
      </c>
      <c r="FW113" s="232">
        <f>IF(OR($C113="Non-Labour",$C113="Labour-related"),IF(Inputs!$GT113=$F$1,Inputs!FW113,$F113*N(CD113)),$F113*N(CD113)*avg_hrs)</f>
        <v>0</v>
      </c>
      <c r="FX113" s="232">
        <f>IF(OR($C113="Non-Labour",$C113="Labour-related"),IF(Inputs!$GT113=$F$1,Inputs!FX113,$F113*N(CE113)),$F113*N(CE113)*avg_hrs)</f>
        <v>0</v>
      </c>
      <c r="FY113" s="232">
        <f>IF(OR($C113="Non-Labour",$C113="Labour-related"),IF(Inputs!$GT113=$F$1,Inputs!FY113,$F113*N(CF113)),$F113*N(CF113)*avg_hrs)</f>
        <v>0</v>
      </c>
      <c r="FZ113" s="232">
        <f>IF(OR($C113="Non-Labour",$C113="Labour-related"),IF(Inputs!$GT113=$F$1,Inputs!FZ113,$F113*N(CG113)),$F113*N(CG113)*avg_hrs)</f>
        <v>0</v>
      </c>
      <c r="GA113" s="232">
        <f>IF(OR($C113="Non-Labour",$C113="Labour-related"),IF(Inputs!$GT113=$F$1,Inputs!GA113,$F113*N(CH113)),$F113*N(CH113)*avg_hrs)</f>
        <v>0</v>
      </c>
      <c r="GB113" s="232">
        <f>IF(OR($C113="Non-Labour",$C113="Labour-related"),IF(Inputs!$GT113=$F$1,Inputs!GB113,$F113*N(CI113)),$F113*N(CI113)*avg_hrs)</f>
        <v>0</v>
      </c>
      <c r="GC113" s="232">
        <f>IF(OR($C113="Non-Labour",$C113="Labour-related"),IF(Inputs!$GT113=$F$1,Inputs!GC113,$F113*N(CJ113)),$F113*N(CJ113)*avg_hrs)</f>
        <v>0</v>
      </c>
      <c r="GD113" s="232">
        <f>IF(OR($C113="Non-Labour",$C113="Labour-related"),IF(Inputs!$GT113=$F$1,Inputs!GD113,$F113*N(CK113)),$F113*N(CK113)*avg_hrs)</f>
        <v>0</v>
      </c>
      <c r="GE113" s="232">
        <f>IF(OR($C113="Non-Labour",$C113="Labour-related"),IF(Inputs!$GT113=$F$1,Inputs!GE113,$F113*N(CL113)),$F113*N(CL113)*avg_hrs)</f>
        <v>0</v>
      </c>
      <c r="GF113" s="232">
        <f>IF(OR($C113="Non-Labour",$C113="Labour-related"),IF(Inputs!$GT113=$F$1,Inputs!GF113,$F113*N(CM113)),$F113*N(CM113)*avg_hrs)</f>
        <v>0</v>
      </c>
      <c r="GG113" s="232">
        <f>IF(OR($C113="Non-Labour",$C113="Labour-related"),IF(Inputs!$GT113=$F$1,Inputs!GG113,$F113*N(CN113)),$F113*N(CN113)*avg_hrs)</f>
        <v>0</v>
      </c>
      <c r="GH113" s="232">
        <f>IF(OR($C113="Non-Labour",$C113="Labour-related"),IF(Inputs!$GT113=$F$1,Inputs!GH113,$F113*N(CO113)),$F113*N(CO113)*avg_hrs)</f>
        <v>0</v>
      </c>
      <c r="GI113" s="232">
        <f>IF(OR($C113="Non-Labour",$C113="Labour-related"),IF(Inputs!$GT113=$F$1,Inputs!GI113,$F113*N(CP113)),$F113*N(CP113)*avg_hrs)</f>
        <v>0</v>
      </c>
      <c r="GJ113" s="232">
        <f>IF(OR($C113="Non-Labour",$C113="Labour-related"),IF(Inputs!$GT113=$F$1,Inputs!GJ113,$F113*N(CQ113)),$F113*N(CQ113)*avg_hrs)</f>
        <v>0</v>
      </c>
      <c r="GK113" s="232">
        <f>IF(OR($C113="Non-Labour",$C113="Labour-related"),IF(Inputs!$GT113=$F$1,Inputs!GK113,$F113*N(CR113)),$F113*N(CR113)*avg_hrs)</f>
        <v>0</v>
      </c>
      <c r="GL113" s="232">
        <f>IF(OR($C113="Non-Labour",$C113="Labour-related"),IF(Inputs!$GT113=$F$1,Inputs!GL113,$F113*N(CS113)),$F113*N(CS113)*avg_hrs)</f>
        <v>0</v>
      </c>
      <c r="GM113" s="232">
        <f>IF(OR($C113="Non-Labour",$C113="Labour-related"),IF(Inputs!$GT113=$F$1,Inputs!GM113,$F113*N(CT113)),$F113*N(CT113)*avg_hrs)</f>
        <v>0</v>
      </c>
      <c r="GN113" s="232">
        <f>IF(OR($C113="Non-Labour",$C113="Labour-related"),IF(Inputs!$GT113=$F$1,Inputs!GN113,$F113*N(CU113)),$F113*N(CU113)*avg_hrs)</f>
        <v>0</v>
      </c>
      <c r="GO113" s="232">
        <f>IF(OR($C113="Non-Labour",$C113="Labour-related"),IF(Inputs!$GT113=$F$1,Inputs!GO113,$F113*N(CV113)),$F113*N(CV113)*avg_hrs)</f>
        <v>0</v>
      </c>
      <c r="GP113" s="232">
        <f>IF(OR($C113="Non-Labour",$C113="Labour-related"),IF(Inputs!$GT113=$F$1,Inputs!GP113,$F113*N(CW113)),$F113*N(CW113)*avg_hrs)</f>
        <v>0</v>
      </c>
      <c r="GQ113" s="232">
        <f>IF(OR($C113="Non-Labour",$C113="Labour-related"),IF(Inputs!$GT113=$F$1,Inputs!GQ113,$F113*N(CX113)),$F113*N(CX113)*avg_hrs)</f>
        <v>0</v>
      </c>
      <c r="GR113" s="232">
        <f>IF(OR($C113="Non-Labour",$C113="Labour-related"),IF(Inputs!$GT113=$F$1,Inputs!GR113,$F113*N(CY113)),$F113*N(CY113)*avg_hrs)</f>
        <v>0</v>
      </c>
      <c r="GT113" s="120" t="s">
        <v>207</v>
      </c>
      <c r="GU113" s="272"/>
      <c r="GV113" s="272"/>
      <c r="GW113" s="272"/>
      <c r="GX113" s="232">
        <f t="shared" si="16"/>
        <v>0</v>
      </c>
      <c r="GY113" s="232">
        <f t="shared" si="16"/>
        <v>0</v>
      </c>
      <c r="GZ113" s="232">
        <f t="shared" si="16"/>
        <v>0</v>
      </c>
      <c r="HA113" s="232">
        <f t="shared" si="17"/>
        <v>0</v>
      </c>
      <c r="HB113" s="232">
        <f t="shared" si="18"/>
        <v>0</v>
      </c>
      <c r="HC113" s="232">
        <f t="shared" si="18"/>
        <v>0</v>
      </c>
      <c r="HD113" s="232">
        <f t="shared" si="18"/>
        <v>0</v>
      </c>
      <c r="HE113" s="232">
        <f t="shared" si="18"/>
        <v>0</v>
      </c>
      <c r="HF113" s="232">
        <f t="shared" si="14"/>
        <v>0</v>
      </c>
    </row>
    <row r="114" spans="1:214" x14ac:dyDescent="0.2">
      <c r="A114" s="120">
        <f>Inputs!A114</f>
        <v>0</v>
      </c>
      <c r="B114" s="120">
        <f>Inputs!B114</f>
        <v>0</v>
      </c>
      <c r="C114" s="120">
        <f>Inputs!C114</f>
        <v>0</v>
      </c>
      <c r="D114" s="120">
        <f>Inputs!D114</f>
        <v>0</v>
      </c>
      <c r="E114" s="120">
        <f>Inputs!E114</f>
        <v>0</v>
      </c>
      <c r="F114" s="259">
        <f>IF(Inputs!$GT114=$F$1,Inputs!F114,
CHOOSE(MATCH(Inputs!$GT114,'Key assumptions'!$E$117:$E$119,0),'Key assumptions'!$H$117,'Key assumptions'!$H$118,'Key assumptions'!$H$119)*Inputs!F114)</f>
        <v>0</v>
      </c>
      <c r="G114" s="259">
        <f>IF(Inputs!$GT114=$F$1,Inputs!G114,
CHOOSE(MATCH(Inputs!$GT114,'Key assumptions'!$E$117:$E$119,0),'Key assumptions'!$H$117,'Key assumptions'!$H$118,'Key assumptions'!$H$119)*Inputs!G114)</f>
        <v>0</v>
      </c>
      <c r="H114" s="231">
        <f>Inputs!H114</f>
        <v>0</v>
      </c>
      <c r="I114" s="231">
        <f>Inputs!I114</f>
        <v>0</v>
      </c>
      <c r="J114" s="231">
        <f>Inputs!J114</f>
        <v>0</v>
      </c>
      <c r="K114" s="231">
        <f>Inputs!K114</f>
        <v>0</v>
      </c>
      <c r="L114" s="231">
        <f>Inputs!L114</f>
        <v>0</v>
      </c>
      <c r="M114" s="231">
        <f>Inputs!M114</f>
        <v>0</v>
      </c>
      <c r="N114" s="231">
        <f>Inputs!N114</f>
        <v>0</v>
      </c>
      <c r="O114" s="231">
        <f>Inputs!O114</f>
        <v>0</v>
      </c>
      <c r="P114" s="231">
        <f>Inputs!P114</f>
        <v>0</v>
      </c>
      <c r="Q114" s="231">
        <f>Inputs!Q114</f>
        <v>0</v>
      </c>
      <c r="R114" s="231">
        <f>Inputs!R114</f>
        <v>0</v>
      </c>
      <c r="S114" s="231">
        <f>Inputs!S114</f>
        <v>0</v>
      </c>
      <c r="T114" s="231">
        <f>Inputs!T114</f>
        <v>0</v>
      </c>
      <c r="U114" s="231">
        <f>Inputs!U114</f>
        <v>0</v>
      </c>
      <c r="V114" s="231">
        <f>Inputs!V114</f>
        <v>0</v>
      </c>
      <c r="W114" s="231">
        <f>Inputs!W114</f>
        <v>0</v>
      </c>
      <c r="X114" s="231">
        <f>Inputs!X114</f>
        <v>0</v>
      </c>
      <c r="Y114" s="231">
        <f>Inputs!Y114</f>
        <v>0</v>
      </c>
      <c r="Z114" s="231">
        <f>Inputs!Z114</f>
        <v>0</v>
      </c>
      <c r="AA114" s="231">
        <f>Inputs!AA114</f>
        <v>0</v>
      </c>
      <c r="AB114" s="231">
        <f>Inputs!AB114</f>
        <v>0</v>
      </c>
      <c r="AC114" s="231">
        <f>Inputs!AC114</f>
        <v>0</v>
      </c>
      <c r="AD114" s="231">
        <f>Inputs!AD114</f>
        <v>0</v>
      </c>
      <c r="AE114" s="231">
        <f>Inputs!AE114</f>
        <v>0</v>
      </c>
      <c r="AF114" s="231">
        <f>Inputs!AF114</f>
        <v>0</v>
      </c>
      <c r="AG114" s="231">
        <f>Inputs!AG114</f>
        <v>0</v>
      </c>
      <c r="AH114" s="231">
        <f>Inputs!AH114</f>
        <v>0</v>
      </c>
      <c r="AI114" s="231">
        <f>Inputs!AI114</f>
        <v>0</v>
      </c>
      <c r="AJ114" s="231">
        <f>Inputs!AJ114</f>
        <v>0</v>
      </c>
      <c r="AK114" s="231">
        <f>Inputs!AK114</f>
        <v>0</v>
      </c>
      <c r="AL114" s="231">
        <f>Inputs!AL114</f>
        <v>0</v>
      </c>
      <c r="AM114" s="231">
        <f>Inputs!AM114</f>
        <v>0</v>
      </c>
      <c r="AN114" s="231">
        <f>Inputs!AN114</f>
        <v>0</v>
      </c>
      <c r="AO114" s="231">
        <f>Inputs!AO114</f>
        <v>0</v>
      </c>
      <c r="AP114" s="231">
        <f>Inputs!AP114</f>
        <v>0</v>
      </c>
      <c r="AQ114" s="231">
        <f>Inputs!AQ114</f>
        <v>0</v>
      </c>
      <c r="AR114" s="231">
        <f>Inputs!AR114</f>
        <v>0</v>
      </c>
      <c r="AS114" s="231">
        <f>Inputs!AS114</f>
        <v>0</v>
      </c>
      <c r="AT114" s="231">
        <f>Inputs!AT114</f>
        <v>0</v>
      </c>
      <c r="AU114" s="231">
        <f>Inputs!AU114</f>
        <v>0</v>
      </c>
      <c r="AV114" s="231">
        <f>Inputs!AV114</f>
        <v>0</v>
      </c>
      <c r="AW114" s="231">
        <f>Inputs!AW114</f>
        <v>0</v>
      </c>
      <c r="AX114" s="231">
        <f>Inputs!AX114</f>
        <v>0</v>
      </c>
      <c r="AY114" s="231">
        <f>Inputs!AY114</f>
        <v>0</v>
      </c>
      <c r="AZ114" s="231">
        <f>Inputs!AZ114</f>
        <v>0</v>
      </c>
      <c r="BA114" s="231">
        <f>Inputs!BA114</f>
        <v>0</v>
      </c>
      <c r="BB114" s="231">
        <f>Inputs!BB114</f>
        <v>0</v>
      </c>
      <c r="BC114" s="231">
        <f>Inputs!BC114</f>
        <v>0</v>
      </c>
      <c r="BD114" s="231">
        <f>Inputs!BD114</f>
        <v>0</v>
      </c>
      <c r="BE114" s="231">
        <f>Inputs!BE114</f>
        <v>0</v>
      </c>
      <c r="BF114" s="231">
        <f>Inputs!BF114</f>
        <v>0</v>
      </c>
      <c r="BG114" s="231">
        <f>Inputs!BG114</f>
        <v>0</v>
      </c>
      <c r="BH114" s="231">
        <f>Inputs!BH114</f>
        <v>0</v>
      </c>
      <c r="BI114" s="231">
        <f>Inputs!BI114</f>
        <v>0</v>
      </c>
      <c r="BJ114" s="231">
        <f>Inputs!BJ114</f>
        <v>0</v>
      </c>
      <c r="BK114" s="231">
        <f>Inputs!BK114</f>
        <v>0</v>
      </c>
      <c r="BL114" s="231">
        <f>Inputs!BL114</f>
        <v>0</v>
      </c>
      <c r="BM114" s="231">
        <f>Inputs!BM114</f>
        <v>0</v>
      </c>
      <c r="BN114" s="231">
        <f>Inputs!BN114</f>
        <v>0</v>
      </c>
      <c r="BO114" s="231">
        <f>Inputs!BO114</f>
        <v>0</v>
      </c>
      <c r="BP114" s="231">
        <f>Inputs!BP114</f>
        <v>0</v>
      </c>
      <c r="BQ114" s="231">
        <f>Inputs!BQ114</f>
        <v>0</v>
      </c>
      <c r="BR114" s="231">
        <f>Inputs!BR114</f>
        <v>0</v>
      </c>
      <c r="BS114" s="231">
        <f>Inputs!BS114</f>
        <v>0</v>
      </c>
      <c r="BT114" s="231">
        <f>Inputs!BT114</f>
        <v>0</v>
      </c>
      <c r="BU114" s="231">
        <f>Inputs!BU114</f>
        <v>0</v>
      </c>
      <c r="BV114" s="231">
        <f>Inputs!BV114</f>
        <v>0</v>
      </c>
      <c r="BW114" s="231">
        <f>Inputs!BW114</f>
        <v>0</v>
      </c>
      <c r="BX114" s="231">
        <f>Inputs!BX114</f>
        <v>0</v>
      </c>
      <c r="BY114" s="231">
        <f>Inputs!BY114</f>
        <v>0</v>
      </c>
      <c r="BZ114" s="231">
        <f>Inputs!BZ114</f>
        <v>0</v>
      </c>
      <c r="CA114" s="231">
        <f>Inputs!CA114</f>
        <v>0</v>
      </c>
      <c r="CB114" s="231">
        <f>Inputs!CB114</f>
        <v>0</v>
      </c>
      <c r="CC114" s="231">
        <f>Inputs!CC114</f>
        <v>0</v>
      </c>
      <c r="CD114" s="231">
        <f>Inputs!CD114</f>
        <v>0</v>
      </c>
      <c r="CE114" s="231">
        <f>Inputs!CE114</f>
        <v>0</v>
      </c>
      <c r="CF114" s="231">
        <f>Inputs!CF114</f>
        <v>0</v>
      </c>
      <c r="CG114" s="231">
        <f>Inputs!CG114</f>
        <v>0</v>
      </c>
      <c r="CH114" s="231">
        <f>Inputs!CH114</f>
        <v>0</v>
      </c>
      <c r="CI114" s="231">
        <f>Inputs!CI114</f>
        <v>0</v>
      </c>
      <c r="CJ114" s="231">
        <f>Inputs!CJ114</f>
        <v>0</v>
      </c>
      <c r="CK114" s="231">
        <f>Inputs!CK114</f>
        <v>0</v>
      </c>
      <c r="CL114" s="231">
        <f>Inputs!CL114</f>
        <v>0</v>
      </c>
      <c r="CM114" s="231">
        <f>Inputs!CM114</f>
        <v>0</v>
      </c>
      <c r="CN114" s="231">
        <f>Inputs!CN114</f>
        <v>0</v>
      </c>
      <c r="CO114" s="231">
        <f>Inputs!CO114</f>
        <v>0</v>
      </c>
      <c r="CP114" s="231">
        <f>Inputs!CP114</f>
        <v>0</v>
      </c>
      <c r="CQ114" s="231">
        <f>Inputs!CQ114</f>
        <v>0</v>
      </c>
      <c r="CR114" s="231">
        <f>Inputs!CR114</f>
        <v>0</v>
      </c>
      <c r="CS114" s="231">
        <f>Inputs!CS114</f>
        <v>0</v>
      </c>
      <c r="CT114" s="231">
        <f>Inputs!CT114</f>
        <v>0</v>
      </c>
      <c r="CU114" s="231">
        <f>Inputs!CU114</f>
        <v>0</v>
      </c>
      <c r="CV114" s="231">
        <f>Inputs!CV114</f>
        <v>0</v>
      </c>
      <c r="CW114" s="231">
        <f>Inputs!CW114</f>
        <v>0</v>
      </c>
      <c r="CX114" s="231">
        <f>Inputs!CX114</f>
        <v>0</v>
      </c>
      <c r="CY114" s="231">
        <f>Inputs!CY114</f>
        <v>0</v>
      </c>
      <c r="DA114" s="232">
        <f>IF(OR($C114="Non-Labour",$C114="Labour-related"),IF(Inputs!$GT114=$F$1,Inputs!DA114,$F114*N(H114)),$F114*N(H114)*avg_hrs)</f>
        <v>0</v>
      </c>
      <c r="DB114" s="232">
        <f>IF(OR($C114="Non-Labour",$C114="Labour-related"),IF(Inputs!$GT114=$F$1,Inputs!DB114,$F114*N(I114)),$F114*N(I114)*avg_hrs)</f>
        <v>0</v>
      </c>
      <c r="DC114" s="232">
        <f>IF(OR($C114="Non-Labour",$C114="Labour-related"),IF(Inputs!$GT114=$F$1,Inputs!DC114,$F114*N(J114)),$F114*N(J114)*avg_hrs)</f>
        <v>0</v>
      </c>
      <c r="DD114" s="232">
        <f>IF(OR($C114="Non-Labour",$C114="Labour-related"),IF(Inputs!$GT114=$F$1,Inputs!DD114,$F114*N(K114)),$F114*N(K114)*avg_hrs)</f>
        <v>0</v>
      </c>
      <c r="DE114" s="232">
        <f>IF(OR($C114="Non-Labour",$C114="Labour-related"),IF(Inputs!$GT114=$F$1,Inputs!DE114,$F114*N(L114)),$F114*N(L114)*avg_hrs)</f>
        <v>0</v>
      </c>
      <c r="DF114" s="232">
        <f>IF(OR($C114="Non-Labour",$C114="Labour-related"),IF(Inputs!$GT114=$F$1,Inputs!DF114,$F114*N(M114)),$F114*N(M114)*avg_hrs)</f>
        <v>0</v>
      </c>
      <c r="DG114" s="232">
        <f>IF(OR($C114="Non-Labour",$C114="Labour-related"),IF(Inputs!$GT114=$F$1,Inputs!DG114,$F114*N(N114)),$F114*N(N114)*avg_hrs)</f>
        <v>0</v>
      </c>
      <c r="DH114" s="232">
        <f>IF(OR($C114="Non-Labour",$C114="Labour-related"),IF(Inputs!$GT114=$F$1,Inputs!DH114,$F114*N(O114)),$F114*N(O114)*avg_hrs)</f>
        <v>0</v>
      </c>
      <c r="DI114" s="232">
        <f>IF(OR($C114="Non-Labour",$C114="Labour-related"),IF(Inputs!$GT114=$F$1,Inputs!DI114,$F114*N(P114)),$F114*N(P114)*avg_hrs)</f>
        <v>0</v>
      </c>
      <c r="DJ114" s="232">
        <f>IF(OR($C114="Non-Labour",$C114="Labour-related"),IF(Inputs!$GT114=$F$1,Inputs!DJ114,$F114*N(Q114)),$F114*N(Q114)*avg_hrs)</f>
        <v>0</v>
      </c>
      <c r="DK114" s="232">
        <f>IF(OR($C114="Non-Labour",$C114="Labour-related"),IF(Inputs!$GT114=$F$1,Inputs!DK114,$F114*N(R114)),$F114*N(R114)*avg_hrs)</f>
        <v>0</v>
      </c>
      <c r="DL114" s="232">
        <f>IF(OR($C114="Non-Labour",$C114="Labour-related"),IF(Inputs!$GT114=$F$1,Inputs!DL114,$F114*N(S114)),$F114*N(S114)*avg_hrs)</f>
        <v>0</v>
      </c>
      <c r="DM114" s="232">
        <f>IF(OR($C114="Non-Labour",$C114="Labour-related"),IF(Inputs!$GT114=$F$1,Inputs!DM114,$F114*N(T114)),$F114*N(T114)*avg_hrs)</f>
        <v>0</v>
      </c>
      <c r="DN114" s="232">
        <f>IF(OR($C114="Non-Labour",$C114="Labour-related"),IF(Inputs!$GT114=$F$1,Inputs!DN114,$F114*N(U114)),$F114*N(U114)*avg_hrs)</f>
        <v>0</v>
      </c>
      <c r="DO114" s="232">
        <f>IF(OR($C114="Non-Labour",$C114="Labour-related"),IF(Inputs!$GT114=$F$1,Inputs!DO114,$F114*N(V114)),$F114*N(V114)*avg_hrs)</f>
        <v>0</v>
      </c>
      <c r="DP114" s="232">
        <f>IF(OR($C114="Non-Labour",$C114="Labour-related"),IF(Inputs!$GT114=$F$1,Inputs!DP114,$F114*N(W114)),$F114*N(W114)*avg_hrs)</f>
        <v>0</v>
      </c>
      <c r="DQ114" s="232">
        <f>IF(OR($C114="Non-Labour",$C114="Labour-related"),IF(Inputs!$GT114=$F$1,Inputs!DQ114,$F114*N(X114)),$F114*N(X114)*avg_hrs)</f>
        <v>0</v>
      </c>
      <c r="DR114" s="232">
        <f>IF(OR($C114="Non-Labour",$C114="Labour-related"),IF(Inputs!$GT114=$F$1,Inputs!DR114,$F114*N(Y114)),$F114*N(Y114)*avg_hrs)</f>
        <v>0</v>
      </c>
      <c r="DS114" s="232">
        <f>IF(OR($C114="Non-Labour",$C114="Labour-related"),IF(Inputs!$GT114=$F$1,Inputs!DS114,$F114*N(Z114)),$F114*N(Z114)*avg_hrs)</f>
        <v>0</v>
      </c>
      <c r="DT114" s="232">
        <f>IF(OR($C114="Non-Labour",$C114="Labour-related"),IF(Inputs!$GT114=$F$1,Inputs!DT114,$F114*N(AA114)),$F114*N(AA114)*avg_hrs)</f>
        <v>0</v>
      </c>
      <c r="DU114" s="232">
        <f>IF(OR($C114="Non-Labour",$C114="Labour-related"),IF(Inputs!$GT114=$F$1,Inputs!DU114,$F114*N(AB114)),$F114*N(AB114)*avg_hrs)</f>
        <v>0</v>
      </c>
      <c r="DV114" s="232">
        <f>IF(OR($C114="Non-Labour",$C114="Labour-related"),IF(Inputs!$GT114=$F$1,Inputs!DV114,$F114*N(AC114)),$F114*N(AC114)*avg_hrs)</f>
        <v>0</v>
      </c>
      <c r="DW114" s="232">
        <f>IF(OR($C114="Non-Labour",$C114="Labour-related"),IF(Inputs!$GT114=$F$1,Inputs!DW114,$F114*N(AD114)),$F114*N(AD114)*avg_hrs)</f>
        <v>0</v>
      </c>
      <c r="DX114" s="232">
        <f>IF(OR($C114="Non-Labour",$C114="Labour-related"),IF(Inputs!$GT114=$F$1,Inputs!DX114,$F114*N(AE114)),$F114*N(AE114)*avg_hrs)</f>
        <v>0</v>
      </c>
      <c r="DY114" s="232">
        <f>IF(OR($C114="Non-Labour",$C114="Labour-related"),IF(Inputs!$GT114=$F$1,Inputs!DY114,$F114*N(AF114)),$F114*N(AF114)*avg_hrs)</f>
        <v>0</v>
      </c>
      <c r="DZ114" s="232">
        <f>IF(OR($C114="Non-Labour",$C114="Labour-related"),IF(Inputs!$GT114=$F$1,Inputs!DZ114,$F114*N(AG114)),$F114*N(AG114)*avg_hrs)</f>
        <v>0</v>
      </c>
      <c r="EA114" s="232">
        <f>IF(OR($C114="Non-Labour",$C114="Labour-related"),IF(Inputs!$GT114=$F$1,Inputs!EA114,$F114*N(AH114)),$F114*N(AH114)*avg_hrs)</f>
        <v>0</v>
      </c>
      <c r="EB114" s="232">
        <f>IF(OR($C114="Non-Labour",$C114="Labour-related"),IF(Inputs!$GT114=$F$1,Inputs!EB114,$F114*N(AI114)),$F114*N(AI114)*avg_hrs)</f>
        <v>0</v>
      </c>
      <c r="EC114" s="232">
        <f>IF(OR($C114="Non-Labour",$C114="Labour-related"),IF(Inputs!$GT114=$F$1,Inputs!EC114,$F114*N(AJ114)),$F114*N(AJ114)*avg_hrs)</f>
        <v>0</v>
      </c>
      <c r="ED114" s="232">
        <f>IF(OR($C114="Non-Labour",$C114="Labour-related"),IF(Inputs!$GT114=$F$1,Inputs!ED114,$F114*N(AK114)),$F114*N(AK114)*avg_hrs)</f>
        <v>0</v>
      </c>
      <c r="EE114" s="232">
        <f>IF(OR($C114="Non-Labour",$C114="Labour-related"),IF(Inputs!$GT114=$F$1,Inputs!EE114,$F114*N(AL114)),$F114*N(AL114)*avg_hrs)</f>
        <v>0</v>
      </c>
      <c r="EF114" s="232">
        <f>IF(OR($C114="Non-Labour",$C114="Labour-related"),IF(Inputs!$GT114=$F$1,Inputs!EF114,$F114*N(AM114)),$F114*N(AM114)*avg_hrs)</f>
        <v>0</v>
      </c>
      <c r="EG114" s="232">
        <f>IF(OR($C114="Non-Labour",$C114="Labour-related"),IF(Inputs!$GT114=$F$1,Inputs!EG114,$F114*N(AN114)),$F114*N(AN114)*avg_hrs)</f>
        <v>0</v>
      </c>
      <c r="EH114" s="232">
        <f>IF(OR($C114="Non-Labour",$C114="Labour-related"),IF(Inputs!$GT114=$F$1,Inputs!EH114,$F114*N(AO114)),$F114*N(AO114)*avg_hrs)</f>
        <v>0</v>
      </c>
      <c r="EI114" s="232">
        <f>IF(OR($C114="Non-Labour",$C114="Labour-related"),IF(Inputs!$GT114=$F$1,Inputs!EI114,$F114*N(AP114)),$F114*N(AP114)*avg_hrs)</f>
        <v>0</v>
      </c>
      <c r="EJ114" s="232">
        <f>IF(OR($C114="Non-Labour",$C114="Labour-related"),IF(Inputs!$GT114=$F$1,Inputs!EJ114,$F114*N(AQ114)),$F114*N(AQ114)*avg_hrs)</f>
        <v>0</v>
      </c>
      <c r="EK114" s="232">
        <f>IF(OR($C114="Non-Labour",$C114="Labour-related"),IF(Inputs!$GT114=$F$1,Inputs!EK114,$F114*N(AR114)),$F114*N(AR114)*avg_hrs)</f>
        <v>0</v>
      </c>
      <c r="EL114" s="232">
        <f>IF(OR($C114="Non-Labour",$C114="Labour-related"),IF(Inputs!$GT114=$F$1,Inputs!EL114,$F114*N(AS114)),$F114*N(AS114)*avg_hrs)</f>
        <v>0</v>
      </c>
      <c r="EM114" s="232">
        <f>IF(OR($C114="Non-Labour",$C114="Labour-related"),IF(Inputs!$GT114=$F$1,Inputs!EM114,$F114*N(AT114)),$F114*N(AT114)*avg_hrs)</f>
        <v>0</v>
      </c>
      <c r="EN114" s="232">
        <f>IF(OR($C114="Non-Labour",$C114="Labour-related"),IF(Inputs!$GT114=$F$1,Inputs!EN114,$F114*N(AU114)),$F114*N(AU114)*avg_hrs)</f>
        <v>0</v>
      </c>
      <c r="EO114" s="232">
        <f>IF(OR($C114="Non-Labour",$C114="Labour-related"),IF(Inputs!$GT114=$F$1,Inputs!EO114,$F114*N(AV114)),$F114*N(AV114)*avg_hrs)</f>
        <v>0</v>
      </c>
      <c r="EP114" s="232">
        <f>IF(OR($C114="Non-Labour",$C114="Labour-related"),IF(Inputs!$GT114=$F$1,Inputs!EP114,$F114*N(AW114)),$F114*N(AW114)*avg_hrs)</f>
        <v>0</v>
      </c>
      <c r="EQ114" s="232">
        <f>IF(OR($C114="Non-Labour",$C114="Labour-related"),IF(Inputs!$GT114=$F$1,Inputs!EQ114,$F114*N(AX114)),$F114*N(AX114)*avg_hrs)</f>
        <v>0</v>
      </c>
      <c r="ER114" s="232">
        <f>IF(OR($C114="Non-Labour",$C114="Labour-related"),IF(Inputs!$GT114=$F$1,Inputs!ER114,$F114*N(AY114)),$F114*N(AY114)*avg_hrs)</f>
        <v>0</v>
      </c>
      <c r="ES114" s="232">
        <f>IF(OR($C114="Non-Labour",$C114="Labour-related"),IF(Inputs!$GT114=$F$1,Inputs!ES114,$F114*N(AZ114)),$F114*N(AZ114)*avg_hrs)</f>
        <v>0</v>
      </c>
      <c r="ET114" s="232">
        <f>IF(OR($C114="Non-Labour",$C114="Labour-related"),IF(Inputs!$GT114=$F$1,Inputs!ET114,$F114*N(BA114)),$F114*N(BA114)*avg_hrs)</f>
        <v>0</v>
      </c>
      <c r="EU114" s="232">
        <f>IF(OR($C114="Non-Labour",$C114="Labour-related"),IF(Inputs!$GT114=$F$1,Inputs!EU114,$F114*N(BB114)),$F114*N(BB114)*avg_hrs)</f>
        <v>0</v>
      </c>
      <c r="EV114" s="232">
        <f>IF(OR($C114="Non-Labour",$C114="Labour-related"),IF(Inputs!$GT114=$F$1,Inputs!EV114,$F114*N(BC114)),$F114*N(BC114)*avg_hrs)</f>
        <v>0</v>
      </c>
      <c r="EW114" s="232">
        <f>IF(OR($C114="Non-Labour",$C114="Labour-related"),IF(Inputs!$GT114=$F$1,Inputs!EW114,$F114*N(BD114)),$F114*N(BD114)*avg_hrs)</f>
        <v>0</v>
      </c>
      <c r="EX114" s="232">
        <f>IF(OR($C114="Non-Labour",$C114="Labour-related"),IF(Inputs!$GT114=$F$1,Inputs!EX114,$F114*N(BE114)),$F114*N(BE114)*avg_hrs)</f>
        <v>0</v>
      </c>
      <c r="EY114" s="232">
        <f>IF(OR($C114="Non-Labour",$C114="Labour-related"),IF(Inputs!$GT114=$F$1,Inputs!EY114,$F114*N(BF114)),$F114*N(BF114)*avg_hrs)</f>
        <v>0</v>
      </c>
      <c r="EZ114" s="232">
        <f>IF(OR($C114="Non-Labour",$C114="Labour-related"),IF(Inputs!$GT114=$F$1,Inputs!EZ114,$F114*N(BG114)),$F114*N(BG114)*avg_hrs)</f>
        <v>0</v>
      </c>
      <c r="FA114" s="232">
        <f>IF(OR($C114="Non-Labour",$C114="Labour-related"),IF(Inputs!$GT114=$F$1,Inputs!FA114,$F114*N(BH114)),$F114*N(BH114)*avg_hrs)</f>
        <v>0</v>
      </c>
      <c r="FB114" s="232">
        <f>IF(OR($C114="Non-Labour",$C114="Labour-related"),IF(Inputs!$GT114=$F$1,Inputs!FB114,$F114*N(BI114)),$F114*N(BI114)*avg_hrs)</f>
        <v>0</v>
      </c>
      <c r="FC114" s="232">
        <f>IF(OR($C114="Non-Labour",$C114="Labour-related"),IF(Inputs!$GT114=$F$1,Inputs!FC114,$F114*N(BJ114)),$F114*N(BJ114)*avg_hrs)</f>
        <v>0</v>
      </c>
      <c r="FD114" s="232">
        <f>IF(OR($C114="Non-Labour",$C114="Labour-related"),IF(Inputs!$GT114=$F$1,Inputs!FD114,$F114*N(BK114)),$F114*N(BK114)*avg_hrs)</f>
        <v>0</v>
      </c>
      <c r="FE114" s="232">
        <f>IF(OR($C114="Non-Labour",$C114="Labour-related"),IF(Inputs!$GT114=$F$1,Inputs!FE114,$F114*N(BL114)),$F114*N(BL114)*avg_hrs)</f>
        <v>0</v>
      </c>
      <c r="FF114" s="232">
        <f>IF(OR($C114="Non-Labour",$C114="Labour-related"),IF(Inputs!$GT114=$F$1,Inputs!FF114,$F114*N(BM114)),$F114*N(BM114)*avg_hrs)</f>
        <v>0</v>
      </c>
      <c r="FG114" s="232">
        <f>IF(OR($C114="Non-Labour",$C114="Labour-related"),IF(Inputs!$GT114=$F$1,Inputs!FG114,$F114*N(BN114)),$F114*N(BN114)*avg_hrs)</f>
        <v>0</v>
      </c>
      <c r="FH114" s="232">
        <f>IF(OR($C114="Non-Labour",$C114="Labour-related"),IF(Inputs!$GT114=$F$1,Inputs!FH114,$F114*N(BO114)),$F114*N(BO114)*avg_hrs)</f>
        <v>0</v>
      </c>
      <c r="FI114" s="232">
        <f>IF(OR($C114="Non-Labour",$C114="Labour-related"),IF(Inputs!$GT114=$F$1,Inputs!FI114,$F114*N(BP114)),$F114*N(BP114)*avg_hrs)</f>
        <v>0</v>
      </c>
      <c r="FJ114" s="232">
        <f>IF(OR($C114="Non-Labour",$C114="Labour-related"),IF(Inputs!$GT114=$F$1,Inputs!FJ114,$F114*N(BQ114)),$F114*N(BQ114)*avg_hrs)</f>
        <v>0</v>
      </c>
      <c r="FK114" s="232">
        <f>IF(OR($C114="Non-Labour",$C114="Labour-related"),IF(Inputs!$GT114=$F$1,Inputs!FK114,$F114*N(BR114)),$F114*N(BR114)*avg_hrs)</f>
        <v>0</v>
      </c>
      <c r="FL114" s="232">
        <f>IF(OR($C114="Non-Labour",$C114="Labour-related"),IF(Inputs!$GT114=$F$1,Inputs!FL114,$F114*N(BS114)),$F114*N(BS114)*avg_hrs)</f>
        <v>0</v>
      </c>
      <c r="FM114" s="232">
        <f>IF(OR($C114="Non-Labour",$C114="Labour-related"),IF(Inputs!$GT114=$F$1,Inputs!FM114,$F114*N(BT114)),$F114*N(BT114)*avg_hrs)</f>
        <v>0</v>
      </c>
      <c r="FN114" s="232">
        <f>IF(OR($C114="Non-Labour",$C114="Labour-related"),IF(Inputs!$GT114=$F$1,Inputs!FN114,$F114*N(BU114)),$F114*N(BU114)*avg_hrs)</f>
        <v>0</v>
      </c>
      <c r="FO114" s="232">
        <f>IF(OR($C114="Non-Labour",$C114="Labour-related"),IF(Inputs!$GT114=$F$1,Inputs!FO114,$F114*N(BV114)),$F114*N(BV114)*avg_hrs)</f>
        <v>0</v>
      </c>
      <c r="FP114" s="232">
        <f>IF(OR($C114="Non-Labour",$C114="Labour-related"),IF(Inputs!$GT114=$F$1,Inputs!FP114,$F114*N(BW114)),$F114*N(BW114)*avg_hrs)</f>
        <v>0</v>
      </c>
      <c r="FQ114" s="232">
        <f>IF(OR($C114="Non-Labour",$C114="Labour-related"),IF(Inputs!$GT114=$F$1,Inputs!FQ114,$F114*N(BX114)),$F114*N(BX114)*avg_hrs)</f>
        <v>0</v>
      </c>
      <c r="FR114" s="232">
        <f>IF(OR($C114="Non-Labour",$C114="Labour-related"),IF(Inputs!$GT114=$F$1,Inputs!FR114,$F114*N(BY114)),$F114*N(BY114)*avg_hrs)</f>
        <v>0</v>
      </c>
      <c r="FS114" s="232">
        <f>IF(OR($C114="Non-Labour",$C114="Labour-related"),IF(Inputs!$GT114=$F$1,Inputs!FS114,$F114*N(BZ114)),$F114*N(BZ114)*avg_hrs)</f>
        <v>0</v>
      </c>
      <c r="FT114" s="232">
        <f>IF(OR($C114="Non-Labour",$C114="Labour-related"),IF(Inputs!$GT114=$F$1,Inputs!FT114,$F114*N(CA114)),$F114*N(CA114)*avg_hrs)</f>
        <v>0</v>
      </c>
      <c r="FU114" s="232">
        <f>IF(OR($C114="Non-Labour",$C114="Labour-related"),IF(Inputs!$GT114=$F$1,Inputs!FU114,$F114*N(CB114)),$F114*N(CB114)*avg_hrs)</f>
        <v>0</v>
      </c>
      <c r="FV114" s="232">
        <f>IF(OR($C114="Non-Labour",$C114="Labour-related"),IF(Inputs!$GT114=$F$1,Inputs!FV114,$F114*N(CC114)),$F114*N(CC114)*avg_hrs)</f>
        <v>0</v>
      </c>
      <c r="FW114" s="232">
        <f>IF(OR($C114="Non-Labour",$C114="Labour-related"),IF(Inputs!$GT114=$F$1,Inputs!FW114,$F114*N(CD114)),$F114*N(CD114)*avg_hrs)</f>
        <v>0</v>
      </c>
      <c r="FX114" s="232">
        <f>IF(OR($C114="Non-Labour",$C114="Labour-related"),IF(Inputs!$GT114=$F$1,Inputs!FX114,$F114*N(CE114)),$F114*N(CE114)*avg_hrs)</f>
        <v>0</v>
      </c>
      <c r="FY114" s="232">
        <f>IF(OR($C114="Non-Labour",$C114="Labour-related"),IF(Inputs!$GT114=$F$1,Inputs!FY114,$F114*N(CF114)),$F114*N(CF114)*avg_hrs)</f>
        <v>0</v>
      </c>
      <c r="FZ114" s="232">
        <f>IF(OR($C114="Non-Labour",$C114="Labour-related"),IF(Inputs!$GT114=$F$1,Inputs!FZ114,$F114*N(CG114)),$F114*N(CG114)*avg_hrs)</f>
        <v>0</v>
      </c>
      <c r="GA114" s="232">
        <f>IF(OR($C114="Non-Labour",$C114="Labour-related"),IF(Inputs!$GT114=$F$1,Inputs!GA114,$F114*N(CH114)),$F114*N(CH114)*avg_hrs)</f>
        <v>0</v>
      </c>
      <c r="GB114" s="232">
        <f>IF(OR($C114="Non-Labour",$C114="Labour-related"),IF(Inputs!$GT114=$F$1,Inputs!GB114,$F114*N(CI114)),$F114*N(CI114)*avg_hrs)</f>
        <v>0</v>
      </c>
      <c r="GC114" s="232">
        <f>IF(OR($C114="Non-Labour",$C114="Labour-related"),IF(Inputs!$GT114=$F$1,Inputs!GC114,$F114*N(CJ114)),$F114*N(CJ114)*avg_hrs)</f>
        <v>0</v>
      </c>
      <c r="GD114" s="232">
        <f>IF(OR($C114="Non-Labour",$C114="Labour-related"),IF(Inputs!$GT114=$F$1,Inputs!GD114,$F114*N(CK114)),$F114*N(CK114)*avg_hrs)</f>
        <v>0</v>
      </c>
      <c r="GE114" s="232">
        <f>IF(OR($C114="Non-Labour",$C114="Labour-related"),IF(Inputs!$GT114=$F$1,Inputs!GE114,$F114*N(CL114)),$F114*N(CL114)*avg_hrs)</f>
        <v>0</v>
      </c>
      <c r="GF114" s="232">
        <f>IF(OR($C114="Non-Labour",$C114="Labour-related"),IF(Inputs!$GT114=$F$1,Inputs!GF114,$F114*N(CM114)),$F114*N(CM114)*avg_hrs)</f>
        <v>0</v>
      </c>
      <c r="GG114" s="232">
        <f>IF(OR($C114="Non-Labour",$C114="Labour-related"),IF(Inputs!$GT114=$F$1,Inputs!GG114,$F114*N(CN114)),$F114*N(CN114)*avg_hrs)</f>
        <v>0</v>
      </c>
      <c r="GH114" s="232">
        <f>IF(OR($C114="Non-Labour",$C114="Labour-related"),IF(Inputs!$GT114=$F$1,Inputs!GH114,$F114*N(CO114)),$F114*N(CO114)*avg_hrs)</f>
        <v>0</v>
      </c>
      <c r="GI114" s="232">
        <f>IF(OR($C114="Non-Labour",$C114="Labour-related"),IF(Inputs!$GT114=$F$1,Inputs!GI114,$F114*N(CP114)),$F114*N(CP114)*avg_hrs)</f>
        <v>0</v>
      </c>
      <c r="GJ114" s="232">
        <f>IF(OR($C114="Non-Labour",$C114="Labour-related"),IF(Inputs!$GT114=$F$1,Inputs!GJ114,$F114*N(CQ114)),$F114*N(CQ114)*avg_hrs)</f>
        <v>0</v>
      </c>
      <c r="GK114" s="232">
        <f>IF(OR($C114="Non-Labour",$C114="Labour-related"),IF(Inputs!$GT114=$F$1,Inputs!GK114,$F114*N(CR114)),$F114*N(CR114)*avg_hrs)</f>
        <v>0</v>
      </c>
      <c r="GL114" s="232">
        <f>IF(OR($C114="Non-Labour",$C114="Labour-related"),IF(Inputs!$GT114=$F$1,Inputs!GL114,$F114*N(CS114)),$F114*N(CS114)*avg_hrs)</f>
        <v>0</v>
      </c>
      <c r="GM114" s="232">
        <f>IF(OR($C114="Non-Labour",$C114="Labour-related"),IF(Inputs!$GT114=$F$1,Inputs!GM114,$F114*N(CT114)),$F114*N(CT114)*avg_hrs)</f>
        <v>0</v>
      </c>
      <c r="GN114" s="232">
        <f>IF(OR($C114="Non-Labour",$C114="Labour-related"),IF(Inputs!$GT114=$F$1,Inputs!GN114,$F114*N(CU114)),$F114*N(CU114)*avg_hrs)</f>
        <v>0</v>
      </c>
      <c r="GO114" s="232">
        <f>IF(OR($C114="Non-Labour",$C114="Labour-related"),IF(Inputs!$GT114=$F$1,Inputs!GO114,$F114*N(CV114)),$F114*N(CV114)*avg_hrs)</f>
        <v>0</v>
      </c>
      <c r="GP114" s="232">
        <f>IF(OR($C114="Non-Labour",$C114="Labour-related"),IF(Inputs!$GT114=$F$1,Inputs!GP114,$F114*N(CW114)),$F114*N(CW114)*avg_hrs)</f>
        <v>0</v>
      </c>
      <c r="GQ114" s="232">
        <f>IF(OR($C114="Non-Labour",$C114="Labour-related"),IF(Inputs!$GT114=$F$1,Inputs!GQ114,$F114*N(CX114)),$F114*N(CX114)*avg_hrs)</f>
        <v>0</v>
      </c>
      <c r="GR114" s="232">
        <f>IF(OR($C114="Non-Labour",$C114="Labour-related"),IF(Inputs!$GT114=$F$1,Inputs!GR114,$F114*N(CY114)),$F114*N(CY114)*avg_hrs)</f>
        <v>0</v>
      </c>
      <c r="GT114" s="120" t="s">
        <v>207</v>
      </c>
      <c r="GU114" s="272"/>
      <c r="GV114" s="272"/>
      <c r="GW114" s="272"/>
      <c r="GX114" s="232">
        <f t="shared" si="16"/>
        <v>0</v>
      </c>
      <c r="GY114" s="232">
        <f t="shared" si="16"/>
        <v>0</v>
      </c>
      <c r="GZ114" s="232">
        <f t="shared" si="16"/>
        <v>0</v>
      </c>
      <c r="HA114" s="232">
        <f t="shared" si="17"/>
        <v>0</v>
      </c>
      <c r="HB114" s="232">
        <f t="shared" si="18"/>
        <v>0</v>
      </c>
      <c r="HC114" s="232">
        <f t="shared" si="18"/>
        <v>0</v>
      </c>
      <c r="HD114" s="232">
        <f t="shared" si="18"/>
        <v>0</v>
      </c>
      <c r="HE114" s="232">
        <f t="shared" si="18"/>
        <v>0</v>
      </c>
      <c r="HF114" s="232">
        <f t="shared" si="14"/>
        <v>0</v>
      </c>
    </row>
    <row r="115" spans="1:214" hidden="1" x14ac:dyDescent="0.2">
      <c r="F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59"/>
      <c r="AC115" s="259"/>
      <c r="AD115" s="259"/>
      <c r="AE115" s="259"/>
      <c r="AF115" s="259"/>
      <c r="AG115" s="259"/>
      <c r="AH115" s="259"/>
      <c r="AI115" s="259"/>
      <c r="AJ115" s="259"/>
      <c r="AK115" s="259"/>
      <c r="AL115" s="259"/>
      <c r="AM115" s="259"/>
      <c r="AN115" s="259"/>
      <c r="AO115" s="259"/>
      <c r="AP115" s="259"/>
      <c r="AQ115" s="259"/>
      <c r="AR115" s="259"/>
      <c r="AS115" s="259"/>
      <c r="AT115" s="259"/>
      <c r="AU115" s="259"/>
      <c r="AV115" s="259"/>
      <c r="AW115" s="259"/>
      <c r="AX115" s="259"/>
      <c r="AY115" s="259"/>
      <c r="AZ115" s="259"/>
      <c r="BA115" s="259"/>
      <c r="BB115" s="259"/>
      <c r="BC115" s="259"/>
      <c r="BD115" s="259"/>
      <c r="BE115" s="259"/>
      <c r="BF115" s="259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59"/>
      <c r="BQ115" s="259"/>
      <c r="BR115" s="259"/>
      <c r="BS115" s="259"/>
      <c r="BT115" s="259"/>
      <c r="BU115" s="259"/>
      <c r="BV115" s="259"/>
      <c r="BW115" s="259"/>
      <c r="BX115" s="259"/>
      <c r="BY115" s="259"/>
      <c r="BZ115" s="259"/>
      <c r="CA115" s="259"/>
      <c r="CB115" s="259"/>
      <c r="CC115" s="259"/>
      <c r="CD115" s="259"/>
      <c r="CE115" s="259"/>
      <c r="CF115" s="259"/>
      <c r="CG115" s="259"/>
      <c r="CH115" s="259"/>
      <c r="CI115" s="259"/>
      <c r="CJ115" s="259"/>
      <c r="CK115" s="259"/>
      <c r="CL115" s="259"/>
      <c r="CM115" s="259"/>
      <c r="CN115" s="259"/>
      <c r="CO115" s="259"/>
      <c r="CP115" s="259"/>
      <c r="CQ115" s="259"/>
      <c r="CR115" s="259"/>
      <c r="CS115" s="259"/>
      <c r="CT115" s="259"/>
      <c r="CU115" s="259"/>
      <c r="CV115" s="259"/>
      <c r="CW115" s="259"/>
      <c r="CX115" s="259"/>
      <c r="CY115" s="259"/>
    </row>
    <row r="116" spans="1:214" hidden="1" x14ac:dyDescent="0.2">
      <c r="F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  <c r="V116" s="259"/>
      <c r="W116" s="259"/>
      <c r="X116" s="259"/>
      <c r="Y116" s="259"/>
      <c r="Z116" s="259"/>
      <c r="AA116" s="259"/>
      <c r="AB116" s="259"/>
      <c r="AC116" s="259"/>
      <c r="AD116" s="259"/>
      <c r="AE116" s="259"/>
      <c r="AF116" s="259"/>
      <c r="AG116" s="259"/>
      <c r="AH116" s="259"/>
      <c r="AI116" s="259"/>
      <c r="AJ116" s="259"/>
      <c r="AK116" s="259"/>
      <c r="AL116" s="259"/>
      <c r="AM116" s="259"/>
      <c r="AN116" s="259"/>
      <c r="AO116" s="259"/>
      <c r="AP116" s="259"/>
      <c r="AQ116" s="259"/>
      <c r="AR116" s="259"/>
      <c r="AS116" s="259"/>
      <c r="AT116" s="259"/>
      <c r="AU116" s="259"/>
      <c r="AV116" s="259"/>
      <c r="AW116" s="259"/>
      <c r="AX116" s="259"/>
      <c r="AY116" s="259"/>
      <c r="AZ116" s="259"/>
      <c r="BA116" s="259"/>
      <c r="BB116" s="259"/>
      <c r="BC116" s="259"/>
      <c r="BD116" s="259"/>
      <c r="BE116" s="259"/>
      <c r="BF116" s="259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59"/>
      <c r="BQ116" s="259"/>
      <c r="BR116" s="259"/>
      <c r="BS116" s="259"/>
      <c r="BT116" s="259"/>
      <c r="BU116" s="259"/>
      <c r="BV116" s="259"/>
      <c r="BW116" s="259"/>
      <c r="BX116" s="259"/>
      <c r="BY116" s="259"/>
      <c r="BZ116" s="259"/>
      <c r="CA116" s="259"/>
      <c r="CB116" s="259"/>
      <c r="CC116" s="259"/>
      <c r="CD116" s="259"/>
      <c r="CE116" s="259"/>
      <c r="CF116" s="259"/>
      <c r="CG116" s="259"/>
      <c r="CH116" s="259"/>
      <c r="CI116" s="259"/>
      <c r="CJ116" s="259"/>
      <c r="CK116" s="259"/>
      <c r="CL116" s="259"/>
      <c r="CM116" s="259"/>
      <c r="CN116" s="259"/>
      <c r="CO116" s="259"/>
      <c r="CP116" s="259"/>
      <c r="CQ116" s="259"/>
      <c r="CR116" s="259"/>
      <c r="CS116" s="259"/>
      <c r="CT116" s="259"/>
      <c r="CU116" s="259"/>
      <c r="CV116" s="259"/>
      <c r="CW116" s="259"/>
      <c r="CX116" s="259"/>
      <c r="CY116" s="259"/>
    </row>
    <row r="117" spans="1:214" hidden="1" x14ac:dyDescent="0.2">
      <c r="F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  <c r="AP117" s="259"/>
      <c r="AQ117" s="259"/>
      <c r="AR117" s="259"/>
      <c r="AS117" s="259"/>
      <c r="AT117" s="259"/>
      <c r="AU117" s="259"/>
      <c r="AV117" s="259"/>
      <c r="AW117" s="259"/>
      <c r="AX117" s="259"/>
      <c r="AY117" s="259"/>
      <c r="AZ117" s="259"/>
      <c r="BA117" s="259"/>
      <c r="BB117" s="259"/>
      <c r="BC117" s="259"/>
      <c r="BD117" s="259"/>
      <c r="BE117" s="259"/>
      <c r="BF117" s="259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59"/>
      <c r="BQ117" s="259"/>
      <c r="BR117" s="259"/>
      <c r="BS117" s="259"/>
      <c r="BT117" s="259"/>
      <c r="BU117" s="259"/>
      <c r="BV117" s="259"/>
      <c r="BW117" s="259"/>
      <c r="BX117" s="259"/>
      <c r="BY117" s="259"/>
      <c r="BZ117" s="259"/>
      <c r="CA117" s="259"/>
      <c r="CB117" s="259"/>
      <c r="CC117" s="259"/>
      <c r="CD117" s="259"/>
      <c r="CE117" s="259"/>
      <c r="CF117" s="259"/>
      <c r="CG117" s="259"/>
      <c r="CH117" s="259"/>
      <c r="CI117" s="259"/>
      <c r="CJ117" s="259"/>
      <c r="CK117" s="259"/>
      <c r="CL117" s="259"/>
      <c r="CM117" s="259"/>
      <c r="CN117" s="259"/>
      <c r="CO117" s="259"/>
      <c r="CP117" s="259"/>
      <c r="CQ117" s="259"/>
      <c r="CR117" s="259"/>
      <c r="CS117" s="259"/>
      <c r="CT117" s="259"/>
      <c r="CU117" s="259"/>
      <c r="CV117" s="259"/>
      <c r="CW117" s="259"/>
      <c r="CX117" s="259"/>
      <c r="CY117" s="259"/>
    </row>
    <row r="118" spans="1:214" hidden="1" x14ac:dyDescent="0.2">
      <c r="F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  <c r="AP118" s="259"/>
      <c r="AQ118" s="259"/>
      <c r="AR118" s="259"/>
      <c r="AS118" s="259"/>
      <c r="AT118" s="259"/>
      <c r="AU118" s="259"/>
      <c r="AV118" s="259"/>
      <c r="AW118" s="259"/>
      <c r="AX118" s="259"/>
      <c r="AY118" s="259"/>
      <c r="AZ118" s="259"/>
      <c r="BA118" s="259"/>
      <c r="BB118" s="259"/>
      <c r="BC118" s="259"/>
      <c r="BD118" s="259"/>
      <c r="BE118" s="259"/>
      <c r="BF118" s="259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59"/>
      <c r="BQ118" s="259"/>
      <c r="BR118" s="259"/>
      <c r="BS118" s="259"/>
      <c r="BT118" s="259"/>
      <c r="BU118" s="259"/>
      <c r="BV118" s="259"/>
      <c r="BW118" s="259"/>
      <c r="BX118" s="259"/>
      <c r="BY118" s="259"/>
      <c r="BZ118" s="259"/>
      <c r="CA118" s="259"/>
      <c r="CB118" s="259"/>
      <c r="CC118" s="259"/>
      <c r="CD118" s="259"/>
      <c r="CE118" s="259"/>
      <c r="CF118" s="259"/>
      <c r="CG118" s="259"/>
      <c r="CH118" s="259"/>
      <c r="CI118" s="259"/>
      <c r="CJ118" s="259"/>
      <c r="CK118" s="259"/>
      <c r="CL118" s="259"/>
      <c r="CM118" s="259"/>
      <c r="CN118" s="259"/>
      <c r="CO118" s="259"/>
      <c r="CP118" s="259"/>
      <c r="CQ118" s="259"/>
      <c r="CR118" s="259"/>
      <c r="CS118" s="259"/>
      <c r="CT118" s="259"/>
      <c r="CU118" s="259"/>
      <c r="CV118" s="259"/>
      <c r="CW118" s="259"/>
      <c r="CX118" s="259"/>
      <c r="CY118" s="259"/>
    </row>
    <row r="119" spans="1:214" hidden="1" x14ac:dyDescent="0.2">
      <c r="F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  <c r="AA119" s="259"/>
      <c r="AB119" s="259"/>
      <c r="AC119" s="259"/>
      <c r="AD119" s="259"/>
      <c r="AE119" s="259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59"/>
      <c r="AP119" s="259"/>
      <c r="AQ119" s="259"/>
      <c r="AR119" s="259"/>
      <c r="AS119" s="259"/>
      <c r="AT119" s="259"/>
      <c r="AU119" s="259"/>
      <c r="AV119" s="259"/>
      <c r="AW119" s="259"/>
      <c r="AX119" s="259"/>
      <c r="AY119" s="259"/>
      <c r="AZ119" s="259"/>
      <c r="BA119" s="259"/>
      <c r="BB119" s="259"/>
      <c r="BC119" s="259"/>
      <c r="BD119" s="259"/>
      <c r="BE119" s="259"/>
      <c r="BF119" s="259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59"/>
      <c r="BQ119" s="259"/>
      <c r="BR119" s="259"/>
      <c r="BS119" s="259"/>
      <c r="BT119" s="259"/>
      <c r="BU119" s="259"/>
      <c r="BV119" s="259"/>
      <c r="BW119" s="259"/>
      <c r="BX119" s="259"/>
      <c r="BY119" s="259"/>
      <c r="BZ119" s="259"/>
      <c r="CA119" s="259"/>
      <c r="CB119" s="259"/>
      <c r="CC119" s="259"/>
      <c r="CD119" s="259"/>
      <c r="CE119" s="259"/>
      <c r="CF119" s="259"/>
      <c r="CG119" s="259"/>
      <c r="CH119" s="259"/>
      <c r="CI119" s="259"/>
      <c r="CJ119" s="259"/>
      <c r="CK119" s="259"/>
      <c r="CL119" s="259"/>
      <c r="CM119" s="259"/>
      <c r="CN119" s="259"/>
      <c r="CO119" s="259"/>
      <c r="CP119" s="259"/>
      <c r="CQ119" s="259"/>
      <c r="CR119" s="259"/>
      <c r="CS119" s="259"/>
      <c r="CT119" s="259"/>
      <c r="CU119" s="259"/>
      <c r="CV119" s="259"/>
      <c r="CW119" s="259"/>
      <c r="CX119" s="259"/>
      <c r="CY119" s="259"/>
    </row>
    <row r="120" spans="1:214" hidden="1" x14ac:dyDescent="0.2">
      <c r="F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59"/>
      <c r="AC120" s="259"/>
      <c r="AD120" s="259"/>
      <c r="AE120" s="259"/>
      <c r="AF120" s="259"/>
      <c r="AG120" s="259"/>
      <c r="AH120" s="259"/>
      <c r="AI120" s="259"/>
      <c r="AJ120" s="259"/>
      <c r="AK120" s="259"/>
      <c r="AL120" s="259"/>
      <c r="AM120" s="259"/>
      <c r="AN120" s="259"/>
      <c r="AO120" s="259"/>
      <c r="AP120" s="259"/>
      <c r="AQ120" s="259"/>
      <c r="AR120" s="259"/>
      <c r="AS120" s="259"/>
      <c r="AT120" s="259"/>
      <c r="AU120" s="259"/>
      <c r="AV120" s="259"/>
      <c r="AW120" s="259"/>
      <c r="AX120" s="259"/>
      <c r="AY120" s="259"/>
      <c r="AZ120" s="259"/>
      <c r="BA120" s="259"/>
      <c r="BB120" s="259"/>
      <c r="BC120" s="259"/>
      <c r="BD120" s="259"/>
      <c r="BE120" s="259"/>
      <c r="BF120" s="259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59"/>
      <c r="BQ120" s="259"/>
      <c r="BR120" s="259"/>
      <c r="BS120" s="259"/>
      <c r="BT120" s="259"/>
      <c r="BU120" s="259"/>
      <c r="BV120" s="259"/>
      <c r="BW120" s="259"/>
      <c r="BX120" s="259"/>
      <c r="BY120" s="259"/>
      <c r="BZ120" s="259"/>
      <c r="CA120" s="259"/>
      <c r="CB120" s="259"/>
      <c r="CC120" s="259"/>
      <c r="CD120" s="259"/>
      <c r="CE120" s="259"/>
      <c r="CF120" s="259"/>
      <c r="CG120" s="259"/>
      <c r="CH120" s="259"/>
      <c r="CI120" s="259"/>
      <c r="CJ120" s="259"/>
      <c r="CK120" s="259"/>
      <c r="CL120" s="259"/>
      <c r="CM120" s="259"/>
      <c r="CN120" s="259"/>
      <c r="CO120" s="259"/>
      <c r="CP120" s="259"/>
      <c r="CQ120" s="259"/>
      <c r="CR120" s="259"/>
      <c r="CS120" s="259"/>
      <c r="CT120" s="259"/>
      <c r="CU120" s="259"/>
      <c r="CV120" s="259"/>
      <c r="CW120" s="259"/>
      <c r="CX120" s="259"/>
      <c r="CY120" s="259"/>
    </row>
    <row r="121" spans="1:214" hidden="1" x14ac:dyDescent="0.2">
      <c r="F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59"/>
      <c r="AC121" s="259"/>
      <c r="AD121" s="259"/>
      <c r="AE121" s="259"/>
      <c r="AF121" s="259"/>
      <c r="AG121" s="259"/>
      <c r="AH121" s="259"/>
      <c r="AI121" s="259"/>
      <c r="AJ121" s="259"/>
      <c r="AK121" s="259"/>
      <c r="AL121" s="259"/>
      <c r="AM121" s="259"/>
      <c r="AN121" s="259"/>
      <c r="AO121" s="259"/>
      <c r="AP121" s="259"/>
      <c r="AQ121" s="259"/>
      <c r="AR121" s="259"/>
      <c r="AS121" s="259"/>
      <c r="AT121" s="259"/>
      <c r="AU121" s="259"/>
      <c r="AV121" s="259"/>
      <c r="AW121" s="259"/>
      <c r="AX121" s="259"/>
      <c r="AY121" s="259"/>
      <c r="AZ121" s="259"/>
      <c r="BA121" s="259"/>
      <c r="BB121" s="259"/>
      <c r="BC121" s="259"/>
      <c r="BD121" s="259"/>
      <c r="BE121" s="259"/>
      <c r="BF121" s="259"/>
      <c r="BG121" s="259"/>
      <c r="BH121" s="259"/>
      <c r="BI121" s="259"/>
      <c r="BJ121" s="259"/>
      <c r="BK121" s="259"/>
      <c r="BL121" s="259"/>
      <c r="BM121" s="259"/>
      <c r="BN121" s="259"/>
      <c r="BO121" s="259"/>
      <c r="BP121" s="259"/>
      <c r="BQ121" s="259"/>
      <c r="BR121" s="259"/>
      <c r="BS121" s="259"/>
      <c r="BT121" s="259"/>
      <c r="BU121" s="259"/>
      <c r="BV121" s="259"/>
      <c r="BW121" s="259"/>
      <c r="BX121" s="259"/>
      <c r="BY121" s="259"/>
      <c r="BZ121" s="259"/>
      <c r="CA121" s="259"/>
      <c r="CB121" s="259"/>
      <c r="CC121" s="259"/>
      <c r="CD121" s="259"/>
      <c r="CE121" s="259"/>
      <c r="CF121" s="259"/>
      <c r="CG121" s="259"/>
      <c r="CH121" s="259"/>
      <c r="CI121" s="259"/>
      <c r="CJ121" s="259"/>
      <c r="CK121" s="259"/>
      <c r="CL121" s="259"/>
      <c r="CM121" s="259"/>
      <c r="CN121" s="259"/>
      <c r="CO121" s="259"/>
      <c r="CP121" s="259"/>
      <c r="CQ121" s="259"/>
      <c r="CR121" s="259"/>
      <c r="CS121" s="259"/>
      <c r="CT121" s="259"/>
      <c r="CU121" s="259"/>
      <c r="CV121" s="259"/>
      <c r="CW121" s="259"/>
      <c r="CX121" s="259"/>
      <c r="CY121" s="259"/>
    </row>
    <row r="122" spans="1:214" hidden="1" x14ac:dyDescent="0.2">
      <c r="F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59"/>
      <c r="AC122" s="259"/>
      <c r="AD122" s="259"/>
      <c r="AE122" s="259"/>
      <c r="AF122" s="259"/>
      <c r="AG122" s="259"/>
      <c r="AH122" s="259"/>
      <c r="AI122" s="259"/>
      <c r="AJ122" s="259"/>
      <c r="AK122" s="259"/>
      <c r="AL122" s="259"/>
      <c r="AM122" s="259"/>
      <c r="AN122" s="259"/>
      <c r="AO122" s="259"/>
      <c r="AP122" s="259"/>
      <c r="AQ122" s="259"/>
      <c r="AR122" s="259"/>
      <c r="AS122" s="259"/>
      <c r="AT122" s="259"/>
      <c r="AU122" s="259"/>
      <c r="AV122" s="259"/>
      <c r="AW122" s="259"/>
      <c r="AX122" s="259"/>
      <c r="AY122" s="259"/>
      <c r="AZ122" s="259"/>
      <c r="BA122" s="259"/>
      <c r="BB122" s="259"/>
      <c r="BC122" s="259"/>
      <c r="BD122" s="259"/>
      <c r="BE122" s="259"/>
      <c r="BF122" s="259"/>
      <c r="BG122" s="259"/>
      <c r="BH122" s="259"/>
      <c r="BI122" s="259"/>
      <c r="BJ122" s="259"/>
      <c r="BK122" s="259"/>
      <c r="BL122" s="259"/>
      <c r="BM122" s="259"/>
      <c r="BN122" s="259"/>
      <c r="BO122" s="259"/>
      <c r="BP122" s="259"/>
      <c r="BQ122" s="259"/>
      <c r="BR122" s="259"/>
      <c r="BS122" s="259"/>
      <c r="BT122" s="259"/>
      <c r="BU122" s="259"/>
      <c r="BV122" s="259"/>
      <c r="BW122" s="259"/>
      <c r="BX122" s="259"/>
      <c r="BY122" s="259"/>
      <c r="BZ122" s="259"/>
      <c r="CA122" s="259"/>
      <c r="CB122" s="259"/>
      <c r="CC122" s="259"/>
      <c r="CD122" s="259"/>
      <c r="CE122" s="259"/>
      <c r="CF122" s="259"/>
      <c r="CG122" s="259"/>
      <c r="CH122" s="259"/>
      <c r="CI122" s="259"/>
      <c r="CJ122" s="259"/>
      <c r="CK122" s="259"/>
      <c r="CL122" s="259"/>
      <c r="CM122" s="259"/>
      <c r="CN122" s="259"/>
      <c r="CO122" s="259"/>
      <c r="CP122" s="259"/>
      <c r="CQ122" s="259"/>
      <c r="CR122" s="259"/>
      <c r="CS122" s="259"/>
      <c r="CT122" s="259"/>
      <c r="CU122" s="259"/>
      <c r="CV122" s="259"/>
      <c r="CW122" s="259"/>
      <c r="CX122" s="259"/>
      <c r="CY122" s="259"/>
    </row>
    <row r="123" spans="1:214" hidden="1" x14ac:dyDescent="0.2">
      <c r="F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9"/>
      <c r="AM123" s="259"/>
      <c r="AN123" s="259"/>
      <c r="AO123" s="259"/>
      <c r="AP123" s="259"/>
      <c r="AQ123" s="259"/>
      <c r="AR123" s="259"/>
      <c r="AS123" s="259"/>
      <c r="AT123" s="259"/>
      <c r="AU123" s="259"/>
      <c r="AV123" s="259"/>
      <c r="AW123" s="259"/>
      <c r="AX123" s="259"/>
      <c r="AY123" s="259"/>
      <c r="AZ123" s="259"/>
      <c r="BA123" s="259"/>
      <c r="BB123" s="259"/>
      <c r="BC123" s="259"/>
      <c r="BD123" s="259"/>
      <c r="BE123" s="259"/>
      <c r="BF123" s="259"/>
      <c r="BG123" s="259"/>
      <c r="BH123" s="259"/>
      <c r="BI123" s="259"/>
      <c r="BJ123" s="259"/>
      <c r="BK123" s="259"/>
      <c r="BL123" s="259"/>
      <c r="BM123" s="259"/>
      <c r="BN123" s="259"/>
      <c r="BO123" s="259"/>
      <c r="BP123" s="259"/>
      <c r="BQ123" s="259"/>
      <c r="BR123" s="259"/>
      <c r="BS123" s="259"/>
      <c r="BT123" s="259"/>
      <c r="BU123" s="259"/>
      <c r="BV123" s="259"/>
      <c r="BW123" s="259"/>
      <c r="BX123" s="259"/>
      <c r="BY123" s="259"/>
      <c r="BZ123" s="259"/>
      <c r="CA123" s="259"/>
      <c r="CB123" s="259"/>
      <c r="CC123" s="259"/>
      <c r="CD123" s="259"/>
      <c r="CE123" s="259"/>
      <c r="CF123" s="259"/>
      <c r="CG123" s="259"/>
      <c r="CH123" s="259"/>
      <c r="CI123" s="259"/>
      <c r="CJ123" s="259"/>
      <c r="CK123" s="259"/>
      <c r="CL123" s="259"/>
      <c r="CM123" s="259"/>
      <c r="CN123" s="259"/>
      <c r="CO123" s="259"/>
      <c r="CP123" s="259"/>
      <c r="CQ123" s="259"/>
      <c r="CR123" s="259"/>
      <c r="CS123" s="259"/>
      <c r="CT123" s="259"/>
      <c r="CU123" s="259"/>
      <c r="CV123" s="259"/>
      <c r="CW123" s="259"/>
      <c r="CX123" s="259"/>
      <c r="CY123" s="259"/>
    </row>
    <row r="124" spans="1:214" hidden="1" x14ac:dyDescent="0.2">
      <c r="F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  <c r="AA124" s="259"/>
      <c r="AB124" s="259"/>
      <c r="AC124" s="259"/>
      <c r="AD124" s="259"/>
      <c r="AE124" s="259"/>
      <c r="AF124" s="259"/>
      <c r="AG124" s="259"/>
      <c r="AH124" s="259"/>
      <c r="AI124" s="259"/>
      <c r="AJ124" s="259"/>
      <c r="AK124" s="259"/>
      <c r="AL124" s="259"/>
      <c r="AM124" s="259"/>
      <c r="AN124" s="259"/>
      <c r="AO124" s="259"/>
      <c r="AP124" s="259"/>
      <c r="AQ124" s="259"/>
      <c r="AR124" s="259"/>
      <c r="AS124" s="259"/>
      <c r="AT124" s="259"/>
      <c r="AU124" s="259"/>
      <c r="AV124" s="259"/>
      <c r="AW124" s="259"/>
      <c r="AX124" s="259"/>
      <c r="AY124" s="259"/>
      <c r="AZ124" s="259"/>
      <c r="BA124" s="259"/>
      <c r="BB124" s="259"/>
      <c r="BC124" s="259"/>
      <c r="BD124" s="259"/>
      <c r="BE124" s="259"/>
      <c r="BF124" s="259"/>
      <c r="BG124" s="259"/>
      <c r="BH124" s="259"/>
      <c r="BI124" s="259"/>
      <c r="BJ124" s="259"/>
      <c r="BK124" s="259"/>
      <c r="BL124" s="259"/>
      <c r="BM124" s="259"/>
      <c r="BN124" s="259"/>
      <c r="BO124" s="259"/>
      <c r="BP124" s="259"/>
      <c r="BQ124" s="259"/>
      <c r="BR124" s="259"/>
      <c r="BS124" s="259"/>
      <c r="BT124" s="259"/>
      <c r="BU124" s="259"/>
      <c r="BV124" s="259"/>
      <c r="BW124" s="259"/>
      <c r="BX124" s="259"/>
      <c r="BY124" s="259"/>
      <c r="BZ124" s="259"/>
      <c r="CA124" s="259"/>
      <c r="CB124" s="259"/>
      <c r="CC124" s="259"/>
      <c r="CD124" s="259"/>
      <c r="CE124" s="259"/>
      <c r="CF124" s="259"/>
      <c r="CG124" s="259"/>
      <c r="CH124" s="259"/>
      <c r="CI124" s="259"/>
      <c r="CJ124" s="259"/>
      <c r="CK124" s="259"/>
      <c r="CL124" s="259"/>
      <c r="CM124" s="259"/>
      <c r="CN124" s="259"/>
      <c r="CO124" s="259"/>
      <c r="CP124" s="259"/>
      <c r="CQ124" s="259"/>
      <c r="CR124" s="259"/>
      <c r="CS124" s="259"/>
      <c r="CT124" s="259"/>
      <c r="CU124" s="259"/>
      <c r="CV124" s="259"/>
      <c r="CW124" s="259"/>
      <c r="CX124" s="259"/>
      <c r="CY124" s="259"/>
    </row>
    <row r="125" spans="1:214" hidden="1" x14ac:dyDescent="0.2">
      <c r="F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59"/>
      <c r="AC125" s="259"/>
      <c r="AD125" s="259"/>
      <c r="AE125" s="259"/>
      <c r="AF125" s="259"/>
      <c r="AG125" s="259"/>
      <c r="AH125" s="259"/>
      <c r="AI125" s="259"/>
      <c r="AJ125" s="259"/>
      <c r="AK125" s="259"/>
      <c r="AL125" s="259"/>
      <c r="AM125" s="259"/>
      <c r="AN125" s="259"/>
      <c r="AO125" s="259"/>
      <c r="AP125" s="259"/>
      <c r="AQ125" s="259"/>
      <c r="AR125" s="259"/>
      <c r="AS125" s="259"/>
      <c r="AT125" s="259"/>
      <c r="AU125" s="259"/>
      <c r="AV125" s="259"/>
      <c r="AW125" s="259"/>
      <c r="AX125" s="259"/>
      <c r="AY125" s="259"/>
      <c r="AZ125" s="259"/>
      <c r="BA125" s="259"/>
      <c r="BB125" s="259"/>
      <c r="BC125" s="259"/>
      <c r="BD125" s="259"/>
      <c r="BE125" s="259"/>
      <c r="BF125" s="259"/>
      <c r="BG125" s="259"/>
      <c r="BH125" s="259"/>
      <c r="BI125" s="259"/>
      <c r="BJ125" s="259"/>
      <c r="BK125" s="259"/>
      <c r="BL125" s="259"/>
      <c r="BM125" s="259"/>
      <c r="BN125" s="259"/>
      <c r="BO125" s="259"/>
      <c r="BP125" s="259"/>
      <c r="BQ125" s="259"/>
      <c r="BR125" s="259"/>
      <c r="BS125" s="259"/>
      <c r="BT125" s="259"/>
      <c r="BU125" s="259"/>
      <c r="BV125" s="259"/>
      <c r="BW125" s="259"/>
      <c r="BX125" s="259"/>
      <c r="BY125" s="259"/>
      <c r="BZ125" s="259"/>
      <c r="CA125" s="259"/>
      <c r="CB125" s="259"/>
      <c r="CC125" s="259"/>
      <c r="CD125" s="259"/>
      <c r="CE125" s="259"/>
      <c r="CF125" s="259"/>
      <c r="CG125" s="259"/>
      <c r="CH125" s="259"/>
      <c r="CI125" s="259"/>
      <c r="CJ125" s="259"/>
      <c r="CK125" s="259"/>
      <c r="CL125" s="259"/>
      <c r="CM125" s="259"/>
      <c r="CN125" s="259"/>
      <c r="CO125" s="259"/>
      <c r="CP125" s="259"/>
      <c r="CQ125" s="259"/>
      <c r="CR125" s="259"/>
      <c r="CS125" s="259"/>
      <c r="CT125" s="259"/>
      <c r="CU125" s="259"/>
      <c r="CV125" s="259"/>
      <c r="CW125" s="259"/>
      <c r="CX125" s="259"/>
      <c r="CY125" s="259"/>
    </row>
    <row r="126" spans="1:214" hidden="1" x14ac:dyDescent="0.2">
      <c r="F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59"/>
      <c r="AC126" s="259"/>
      <c r="AD126" s="259"/>
      <c r="AE126" s="259"/>
      <c r="AF126" s="259"/>
      <c r="AG126" s="259"/>
      <c r="AH126" s="259"/>
      <c r="AI126" s="259"/>
      <c r="AJ126" s="259"/>
      <c r="AK126" s="259"/>
      <c r="AL126" s="259"/>
      <c r="AM126" s="259"/>
      <c r="AN126" s="259"/>
      <c r="AO126" s="259"/>
      <c r="AP126" s="259"/>
      <c r="AQ126" s="259"/>
      <c r="AR126" s="259"/>
      <c r="AS126" s="259"/>
      <c r="AT126" s="259"/>
      <c r="AU126" s="259"/>
      <c r="AV126" s="259"/>
      <c r="AW126" s="259"/>
      <c r="AX126" s="259"/>
      <c r="AY126" s="259"/>
      <c r="AZ126" s="259"/>
      <c r="BA126" s="259"/>
      <c r="BB126" s="259"/>
      <c r="BC126" s="259"/>
      <c r="BD126" s="259"/>
      <c r="BE126" s="259"/>
      <c r="BF126" s="259"/>
      <c r="BG126" s="259"/>
      <c r="BH126" s="259"/>
      <c r="BI126" s="259"/>
      <c r="BJ126" s="259"/>
      <c r="BK126" s="259"/>
      <c r="BL126" s="259"/>
      <c r="BM126" s="259"/>
      <c r="BN126" s="259"/>
      <c r="BO126" s="259"/>
      <c r="BP126" s="259"/>
      <c r="BQ126" s="259"/>
      <c r="BR126" s="259"/>
      <c r="BS126" s="259"/>
      <c r="BT126" s="259"/>
      <c r="BU126" s="259"/>
      <c r="BV126" s="259"/>
      <c r="BW126" s="259"/>
      <c r="BX126" s="259"/>
      <c r="BY126" s="259"/>
      <c r="BZ126" s="259"/>
      <c r="CA126" s="259"/>
      <c r="CB126" s="259"/>
      <c r="CC126" s="259"/>
      <c r="CD126" s="259"/>
      <c r="CE126" s="259"/>
      <c r="CF126" s="259"/>
      <c r="CG126" s="259"/>
      <c r="CH126" s="259"/>
      <c r="CI126" s="259"/>
      <c r="CJ126" s="259"/>
      <c r="CK126" s="259"/>
      <c r="CL126" s="259"/>
      <c r="CM126" s="259"/>
      <c r="CN126" s="259"/>
      <c r="CO126" s="259"/>
      <c r="CP126" s="259"/>
      <c r="CQ126" s="259"/>
      <c r="CR126" s="259"/>
      <c r="CS126" s="259"/>
      <c r="CT126" s="259"/>
      <c r="CU126" s="259"/>
      <c r="CV126" s="259"/>
      <c r="CW126" s="259"/>
      <c r="CX126" s="259"/>
      <c r="CY126" s="259"/>
    </row>
    <row r="127" spans="1:214" hidden="1" x14ac:dyDescent="0.2">
      <c r="F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59"/>
      <c r="AC127" s="259"/>
      <c r="AD127" s="259"/>
      <c r="AE127" s="259"/>
      <c r="AF127" s="259"/>
      <c r="AG127" s="259"/>
      <c r="AH127" s="259"/>
      <c r="AI127" s="259"/>
      <c r="AJ127" s="259"/>
      <c r="AK127" s="259"/>
      <c r="AL127" s="259"/>
      <c r="AM127" s="259"/>
      <c r="AN127" s="259"/>
      <c r="AO127" s="259"/>
      <c r="AP127" s="259"/>
      <c r="AQ127" s="259"/>
      <c r="AR127" s="259"/>
      <c r="AS127" s="259"/>
      <c r="AT127" s="259"/>
      <c r="AU127" s="259"/>
      <c r="AV127" s="259"/>
      <c r="AW127" s="259"/>
      <c r="AX127" s="259"/>
      <c r="AY127" s="259"/>
      <c r="AZ127" s="259"/>
      <c r="BA127" s="259"/>
      <c r="BB127" s="259"/>
      <c r="BC127" s="259"/>
      <c r="BD127" s="259"/>
      <c r="BE127" s="259"/>
      <c r="BF127" s="259"/>
      <c r="BG127" s="259"/>
      <c r="BH127" s="259"/>
      <c r="BI127" s="259"/>
      <c r="BJ127" s="259"/>
      <c r="BK127" s="259"/>
      <c r="BL127" s="259"/>
      <c r="BM127" s="259"/>
      <c r="BN127" s="259"/>
      <c r="BO127" s="259"/>
      <c r="BP127" s="259"/>
      <c r="BQ127" s="259"/>
      <c r="BR127" s="259"/>
      <c r="BS127" s="259"/>
      <c r="BT127" s="259"/>
      <c r="BU127" s="259"/>
      <c r="BV127" s="259"/>
      <c r="BW127" s="259"/>
      <c r="BX127" s="259"/>
      <c r="BY127" s="259"/>
      <c r="BZ127" s="259"/>
      <c r="CA127" s="259"/>
      <c r="CB127" s="259"/>
      <c r="CC127" s="259"/>
      <c r="CD127" s="259"/>
      <c r="CE127" s="259"/>
      <c r="CF127" s="259"/>
      <c r="CG127" s="259"/>
      <c r="CH127" s="259"/>
      <c r="CI127" s="259"/>
      <c r="CJ127" s="259"/>
      <c r="CK127" s="259"/>
      <c r="CL127" s="259"/>
      <c r="CM127" s="259"/>
      <c r="CN127" s="259"/>
      <c r="CO127" s="259"/>
      <c r="CP127" s="259"/>
      <c r="CQ127" s="259"/>
      <c r="CR127" s="259"/>
      <c r="CS127" s="259"/>
      <c r="CT127" s="259"/>
      <c r="CU127" s="259"/>
      <c r="CV127" s="259"/>
      <c r="CW127" s="259"/>
      <c r="CX127" s="259"/>
      <c r="CY127" s="259"/>
    </row>
    <row r="128" spans="1:214" hidden="1" x14ac:dyDescent="0.2">
      <c r="F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59"/>
      <c r="T128" s="259"/>
      <c r="U128" s="259"/>
      <c r="V128" s="259"/>
      <c r="W128" s="259"/>
      <c r="X128" s="259"/>
      <c r="Y128" s="259"/>
      <c r="Z128" s="259"/>
      <c r="AA128" s="259"/>
      <c r="AB128" s="259"/>
      <c r="AC128" s="259"/>
      <c r="AD128" s="259"/>
      <c r="AE128" s="259"/>
      <c r="AF128" s="259"/>
      <c r="AG128" s="259"/>
      <c r="AH128" s="259"/>
      <c r="AI128" s="259"/>
      <c r="AJ128" s="259"/>
      <c r="AK128" s="259"/>
      <c r="AL128" s="259"/>
      <c r="AM128" s="259"/>
      <c r="AN128" s="259"/>
      <c r="AO128" s="259"/>
      <c r="AP128" s="259"/>
      <c r="AQ128" s="259"/>
      <c r="AR128" s="259"/>
      <c r="AS128" s="259"/>
      <c r="AT128" s="259"/>
      <c r="AU128" s="259"/>
      <c r="AV128" s="259"/>
      <c r="AW128" s="259"/>
      <c r="AX128" s="259"/>
      <c r="AY128" s="259"/>
      <c r="AZ128" s="259"/>
      <c r="BA128" s="259"/>
      <c r="BB128" s="259"/>
      <c r="BC128" s="259"/>
      <c r="BD128" s="259"/>
      <c r="BE128" s="259"/>
      <c r="BF128" s="259"/>
      <c r="BG128" s="259"/>
      <c r="BH128" s="259"/>
      <c r="BI128" s="259"/>
      <c r="BJ128" s="259"/>
      <c r="BK128" s="259"/>
      <c r="BL128" s="259"/>
      <c r="BM128" s="259"/>
      <c r="BN128" s="259"/>
      <c r="BO128" s="259"/>
      <c r="BP128" s="259"/>
      <c r="BQ128" s="259"/>
      <c r="BR128" s="259"/>
      <c r="BS128" s="259"/>
      <c r="BT128" s="259"/>
      <c r="BU128" s="259"/>
      <c r="BV128" s="259"/>
      <c r="BW128" s="259"/>
      <c r="BX128" s="259"/>
      <c r="BY128" s="259"/>
      <c r="BZ128" s="259"/>
      <c r="CA128" s="259"/>
      <c r="CB128" s="259"/>
      <c r="CC128" s="259"/>
      <c r="CD128" s="259"/>
      <c r="CE128" s="259"/>
      <c r="CF128" s="259"/>
      <c r="CG128" s="259"/>
      <c r="CH128" s="259"/>
      <c r="CI128" s="259"/>
      <c r="CJ128" s="259"/>
      <c r="CK128" s="259"/>
      <c r="CL128" s="259"/>
      <c r="CM128" s="259"/>
      <c r="CN128" s="259"/>
      <c r="CO128" s="259"/>
      <c r="CP128" s="259"/>
      <c r="CQ128" s="259"/>
      <c r="CR128" s="259"/>
      <c r="CS128" s="259"/>
      <c r="CT128" s="259"/>
      <c r="CU128" s="259"/>
      <c r="CV128" s="259"/>
      <c r="CW128" s="259"/>
      <c r="CX128" s="259"/>
      <c r="CY128" s="259"/>
    </row>
    <row r="129" spans="6:200" hidden="1" x14ac:dyDescent="0.2">
      <c r="F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  <c r="AA129" s="259"/>
      <c r="AB129" s="259"/>
      <c r="AC129" s="259"/>
      <c r="AD129" s="259"/>
      <c r="AE129" s="259"/>
      <c r="AF129" s="259"/>
      <c r="AG129" s="259"/>
      <c r="AH129" s="259"/>
      <c r="AI129" s="259"/>
      <c r="AJ129" s="259"/>
      <c r="AK129" s="259"/>
      <c r="AL129" s="259"/>
      <c r="AM129" s="259"/>
      <c r="AN129" s="259"/>
      <c r="AO129" s="259"/>
      <c r="AP129" s="259"/>
      <c r="AQ129" s="259"/>
      <c r="AR129" s="259"/>
      <c r="AS129" s="259"/>
      <c r="AT129" s="259"/>
      <c r="AU129" s="259"/>
      <c r="AV129" s="259"/>
      <c r="AW129" s="259"/>
      <c r="AX129" s="259"/>
      <c r="AY129" s="259"/>
      <c r="AZ129" s="259"/>
      <c r="BA129" s="259"/>
      <c r="BB129" s="259"/>
      <c r="BC129" s="259"/>
      <c r="BD129" s="259"/>
      <c r="BE129" s="259"/>
      <c r="BF129" s="259"/>
      <c r="BG129" s="259"/>
      <c r="BH129" s="259"/>
      <c r="BI129" s="259"/>
      <c r="BJ129" s="259"/>
      <c r="BK129" s="259"/>
      <c r="BL129" s="259"/>
      <c r="BM129" s="259"/>
      <c r="BN129" s="259"/>
      <c r="BO129" s="259"/>
      <c r="BP129" s="259"/>
      <c r="BQ129" s="259"/>
      <c r="BR129" s="259"/>
      <c r="BS129" s="259"/>
      <c r="BT129" s="259"/>
      <c r="BU129" s="259"/>
      <c r="BV129" s="259"/>
      <c r="BW129" s="259"/>
      <c r="BX129" s="259"/>
      <c r="BY129" s="259"/>
      <c r="BZ129" s="259"/>
      <c r="CA129" s="259"/>
      <c r="CB129" s="259"/>
      <c r="CC129" s="259"/>
      <c r="CD129" s="259"/>
      <c r="CE129" s="259"/>
      <c r="CF129" s="259"/>
      <c r="CG129" s="259"/>
      <c r="CH129" s="259"/>
      <c r="CI129" s="259"/>
      <c r="CJ129" s="259"/>
      <c r="CK129" s="259"/>
      <c r="CL129" s="259"/>
      <c r="CM129" s="259"/>
      <c r="CN129" s="259"/>
      <c r="CO129" s="259"/>
      <c r="CP129" s="259"/>
      <c r="CQ129" s="259"/>
      <c r="CR129" s="259"/>
      <c r="CS129" s="259"/>
      <c r="CT129" s="259"/>
      <c r="CU129" s="259"/>
      <c r="CV129" s="259"/>
      <c r="CW129" s="259"/>
      <c r="CX129" s="259"/>
      <c r="CY129" s="259"/>
    </row>
    <row r="130" spans="6:200" hidden="1" x14ac:dyDescent="0.2">
      <c r="H130" s="231"/>
      <c r="I130" s="231"/>
      <c r="J130" s="231"/>
      <c r="K130" s="231"/>
      <c r="L130" s="231"/>
      <c r="M130" s="231"/>
      <c r="N130" s="231"/>
      <c r="O130" s="231"/>
      <c r="P130" s="231"/>
      <c r="Q130" s="231"/>
      <c r="R130" s="231"/>
      <c r="S130" s="231"/>
      <c r="T130" s="231"/>
      <c r="U130" s="231"/>
      <c r="V130" s="231"/>
      <c r="W130" s="231"/>
      <c r="X130" s="231"/>
      <c r="Y130" s="231"/>
      <c r="Z130" s="231"/>
      <c r="AA130" s="231"/>
      <c r="AB130" s="231"/>
      <c r="AC130" s="231"/>
      <c r="AD130" s="231"/>
      <c r="AE130" s="231"/>
      <c r="AF130" s="231"/>
      <c r="AG130" s="231"/>
      <c r="AH130" s="231"/>
      <c r="AI130" s="231"/>
      <c r="AJ130" s="231"/>
      <c r="AK130" s="231"/>
      <c r="AL130" s="231"/>
      <c r="AM130" s="231"/>
      <c r="AN130" s="231"/>
      <c r="AO130" s="231"/>
      <c r="AP130" s="231"/>
      <c r="AQ130" s="231"/>
      <c r="AR130" s="231"/>
      <c r="AS130" s="231"/>
      <c r="AT130" s="231"/>
      <c r="AU130" s="231"/>
      <c r="AV130" s="231"/>
      <c r="AW130" s="231"/>
      <c r="AX130" s="231"/>
      <c r="AY130" s="231"/>
      <c r="AZ130" s="231"/>
      <c r="BA130" s="231"/>
      <c r="BB130" s="231"/>
      <c r="BC130" s="231"/>
      <c r="BD130" s="231"/>
      <c r="BE130" s="231"/>
      <c r="BF130" s="231"/>
      <c r="BG130" s="231"/>
      <c r="BH130" s="231"/>
      <c r="BI130" s="231"/>
      <c r="BJ130" s="231"/>
      <c r="BK130" s="231"/>
      <c r="BL130" s="231"/>
      <c r="BM130" s="231"/>
      <c r="BN130" s="231"/>
      <c r="BO130" s="231"/>
      <c r="BP130" s="231"/>
      <c r="BQ130" s="231"/>
      <c r="BR130" s="231"/>
      <c r="BS130" s="231"/>
      <c r="BT130" s="231"/>
      <c r="BU130" s="231"/>
      <c r="BV130" s="231"/>
      <c r="BW130" s="231"/>
      <c r="BX130" s="231"/>
      <c r="BY130" s="231"/>
      <c r="BZ130" s="231"/>
      <c r="CA130" s="231"/>
      <c r="CB130" s="231"/>
      <c r="CC130" s="231"/>
      <c r="CD130" s="231"/>
      <c r="CE130" s="231"/>
      <c r="CF130" s="231"/>
      <c r="CG130" s="231"/>
      <c r="CH130" s="231"/>
      <c r="CI130" s="231"/>
      <c r="CJ130" s="231"/>
      <c r="CK130" s="231"/>
      <c r="CL130" s="231"/>
      <c r="CM130" s="231"/>
      <c r="CN130" s="231"/>
      <c r="CO130" s="231"/>
      <c r="CP130" s="231"/>
      <c r="CQ130" s="231"/>
      <c r="CR130" s="231"/>
      <c r="CS130" s="231"/>
      <c r="CT130" s="231"/>
      <c r="CU130" s="231"/>
      <c r="CV130" s="231"/>
      <c r="CW130" s="231"/>
      <c r="CX130" s="231"/>
      <c r="CY130" s="231"/>
      <c r="DA130" s="232"/>
      <c r="DB130" s="232"/>
      <c r="DC130" s="232"/>
      <c r="DD130" s="232"/>
      <c r="DE130" s="232"/>
      <c r="DF130" s="232"/>
      <c r="DG130" s="232"/>
      <c r="DH130" s="232"/>
      <c r="DI130" s="232"/>
      <c r="DJ130" s="232"/>
      <c r="DK130" s="232"/>
      <c r="DL130" s="232"/>
      <c r="DM130" s="232"/>
      <c r="DN130" s="232"/>
      <c r="DO130" s="232"/>
      <c r="DP130" s="232"/>
      <c r="DQ130" s="232"/>
      <c r="DR130" s="232"/>
      <c r="DS130" s="232"/>
      <c r="DT130" s="232"/>
      <c r="DU130" s="232"/>
      <c r="DV130" s="232"/>
      <c r="DW130" s="232"/>
      <c r="DX130" s="232"/>
      <c r="DY130" s="232"/>
      <c r="DZ130" s="232"/>
      <c r="EA130" s="232"/>
      <c r="EB130" s="232"/>
      <c r="EC130" s="232"/>
      <c r="ED130" s="232"/>
      <c r="EE130" s="232"/>
      <c r="EF130" s="232"/>
      <c r="EG130" s="232"/>
      <c r="EH130" s="232"/>
      <c r="EI130" s="232"/>
      <c r="EJ130" s="232"/>
      <c r="EK130" s="232"/>
      <c r="EL130" s="232"/>
      <c r="EM130" s="232"/>
      <c r="EN130" s="232"/>
      <c r="EO130" s="232"/>
      <c r="EP130" s="232"/>
      <c r="EQ130" s="232"/>
      <c r="ER130" s="232"/>
      <c r="ES130" s="232"/>
      <c r="ET130" s="232"/>
      <c r="EU130" s="232"/>
      <c r="EV130" s="232"/>
      <c r="EW130" s="232"/>
      <c r="EX130" s="232"/>
      <c r="EY130" s="232"/>
      <c r="EZ130" s="232"/>
      <c r="FA130" s="232"/>
      <c r="FB130" s="232"/>
      <c r="FC130" s="232"/>
      <c r="FD130" s="232"/>
      <c r="FE130" s="232"/>
      <c r="FF130" s="232"/>
      <c r="FG130" s="232"/>
      <c r="FH130" s="232"/>
      <c r="FI130" s="232"/>
      <c r="FJ130" s="232"/>
      <c r="FK130" s="232"/>
      <c r="FL130" s="232"/>
      <c r="FM130" s="232"/>
      <c r="FN130" s="232"/>
      <c r="FO130" s="232"/>
      <c r="FP130" s="232"/>
      <c r="FQ130" s="232"/>
      <c r="FR130" s="232"/>
      <c r="FS130" s="232"/>
      <c r="FT130" s="232"/>
      <c r="FU130" s="232"/>
      <c r="FV130" s="232"/>
      <c r="FW130" s="232"/>
      <c r="FX130" s="232"/>
      <c r="FY130" s="232"/>
      <c r="FZ130" s="232"/>
      <c r="GA130" s="232"/>
      <c r="GB130" s="232"/>
      <c r="GC130" s="232"/>
      <c r="GD130" s="232"/>
      <c r="GE130" s="232"/>
      <c r="GF130" s="232"/>
      <c r="GG130" s="232"/>
      <c r="GH130" s="232"/>
      <c r="GI130" s="232"/>
      <c r="GJ130" s="232"/>
      <c r="GK130" s="232"/>
      <c r="GL130" s="232"/>
      <c r="GM130" s="232"/>
      <c r="GN130" s="232"/>
      <c r="GO130" s="232"/>
      <c r="GP130" s="232"/>
      <c r="GQ130" s="232"/>
      <c r="GR130" s="232"/>
    </row>
    <row r="131" spans="6:200" hidden="1" x14ac:dyDescent="0.2">
      <c r="H131" s="231"/>
      <c r="I131" s="231"/>
      <c r="J131" s="231"/>
      <c r="K131" s="231"/>
      <c r="L131" s="231"/>
      <c r="M131" s="231"/>
      <c r="N131" s="231"/>
      <c r="O131" s="231"/>
      <c r="P131" s="231"/>
      <c r="Q131" s="231"/>
      <c r="R131" s="231"/>
      <c r="S131" s="231"/>
      <c r="T131" s="231"/>
      <c r="U131" s="231"/>
      <c r="V131" s="231"/>
      <c r="W131" s="231"/>
      <c r="X131" s="231"/>
      <c r="Y131" s="231"/>
      <c r="Z131" s="231"/>
      <c r="AA131" s="231"/>
      <c r="AB131" s="231"/>
      <c r="AC131" s="231"/>
      <c r="AD131" s="231"/>
      <c r="AE131" s="231"/>
      <c r="AF131" s="231"/>
      <c r="AG131" s="231"/>
      <c r="AH131" s="231"/>
      <c r="AI131" s="231"/>
      <c r="AJ131" s="231"/>
      <c r="AK131" s="231"/>
      <c r="AL131" s="231"/>
      <c r="AM131" s="231"/>
      <c r="AN131" s="231"/>
      <c r="AO131" s="231"/>
      <c r="AP131" s="231"/>
      <c r="AQ131" s="231"/>
      <c r="AR131" s="231"/>
      <c r="AS131" s="231"/>
      <c r="AT131" s="231"/>
      <c r="AU131" s="231"/>
      <c r="AV131" s="231"/>
      <c r="AW131" s="231"/>
      <c r="AX131" s="231"/>
      <c r="AY131" s="231"/>
      <c r="AZ131" s="231"/>
      <c r="BA131" s="231"/>
      <c r="BB131" s="231"/>
      <c r="BC131" s="231"/>
      <c r="BD131" s="231"/>
      <c r="BE131" s="231"/>
      <c r="BF131" s="231"/>
      <c r="BG131" s="231"/>
      <c r="BH131" s="231"/>
      <c r="BI131" s="231"/>
      <c r="BJ131" s="231"/>
      <c r="BK131" s="231"/>
      <c r="BL131" s="231"/>
      <c r="BM131" s="231"/>
      <c r="BN131" s="231"/>
      <c r="BO131" s="231"/>
      <c r="BP131" s="231"/>
      <c r="BQ131" s="231"/>
      <c r="BR131" s="231"/>
      <c r="BS131" s="231"/>
      <c r="BT131" s="231"/>
      <c r="BU131" s="231"/>
      <c r="BV131" s="231"/>
      <c r="BW131" s="231"/>
      <c r="BX131" s="231"/>
      <c r="BY131" s="231"/>
      <c r="BZ131" s="231"/>
      <c r="CA131" s="231"/>
      <c r="CB131" s="231"/>
      <c r="CC131" s="231"/>
      <c r="CD131" s="231"/>
      <c r="CE131" s="231"/>
      <c r="CF131" s="231"/>
      <c r="CG131" s="231"/>
      <c r="CH131" s="231"/>
      <c r="CI131" s="231"/>
      <c r="CJ131" s="231"/>
      <c r="CK131" s="231"/>
      <c r="CL131" s="231"/>
      <c r="CM131" s="231"/>
      <c r="CN131" s="231"/>
      <c r="CO131" s="231"/>
      <c r="CP131" s="231"/>
      <c r="CQ131" s="231"/>
      <c r="CR131" s="231"/>
      <c r="CS131" s="231"/>
      <c r="CT131" s="231"/>
      <c r="CU131" s="231"/>
      <c r="CV131" s="231"/>
      <c r="CW131" s="231"/>
      <c r="CX131" s="231"/>
      <c r="CY131" s="231"/>
      <c r="DA131" s="232"/>
      <c r="DB131" s="232"/>
      <c r="DC131" s="232"/>
      <c r="DD131" s="232"/>
      <c r="DE131" s="232"/>
      <c r="DF131" s="232"/>
      <c r="DG131" s="232"/>
      <c r="DH131" s="232"/>
      <c r="DI131" s="232"/>
      <c r="DJ131" s="232"/>
      <c r="DK131" s="232"/>
      <c r="DL131" s="232"/>
      <c r="DM131" s="232"/>
      <c r="DN131" s="232"/>
      <c r="DO131" s="232"/>
      <c r="DP131" s="232"/>
      <c r="DQ131" s="232"/>
      <c r="DR131" s="232"/>
      <c r="DS131" s="232"/>
      <c r="DT131" s="232"/>
      <c r="DU131" s="232"/>
      <c r="DV131" s="232"/>
      <c r="DW131" s="232"/>
      <c r="DX131" s="232"/>
      <c r="DY131" s="232"/>
      <c r="DZ131" s="232"/>
      <c r="EA131" s="232"/>
      <c r="EB131" s="232"/>
      <c r="EC131" s="232"/>
      <c r="ED131" s="232"/>
      <c r="EE131" s="232"/>
      <c r="EF131" s="232"/>
      <c r="EG131" s="232"/>
      <c r="EH131" s="232"/>
      <c r="EI131" s="232"/>
      <c r="EJ131" s="232"/>
      <c r="EK131" s="232"/>
      <c r="EL131" s="232"/>
      <c r="EM131" s="232"/>
      <c r="EN131" s="232"/>
      <c r="EO131" s="232"/>
      <c r="EP131" s="232"/>
      <c r="EQ131" s="232"/>
      <c r="ER131" s="232"/>
      <c r="ES131" s="232"/>
      <c r="ET131" s="232"/>
      <c r="EU131" s="232"/>
      <c r="EV131" s="232"/>
      <c r="EW131" s="232"/>
      <c r="EX131" s="232"/>
      <c r="EY131" s="232"/>
      <c r="EZ131" s="232"/>
      <c r="FA131" s="232"/>
      <c r="FB131" s="232"/>
      <c r="FC131" s="232"/>
      <c r="FD131" s="232"/>
      <c r="FE131" s="232"/>
      <c r="FF131" s="232"/>
      <c r="FG131" s="232"/>
      <c r="FH131" s="232"/>
      <c r="FI131" s="232"/>
      <c r="FJ131" s="232"/>
      <c r="FK131" s="232"/>
      <c r="FL131" s="232"/>
      <c r="FM131" s="232"/>
      <c r="FN131" s="232"/>
      <c r="FO131" s="232"/>
      <c r="FP131" s="232"/>
      <c r="FQ131" s="232"/>
      <c r="FR131" s="232"/>
      <c r="FS131" s="232"/>
      <c r="FT131" s="232"/>
      <c r="FU131" s="232"/>
      <c r="FV131" s="232"/>
      <c r="FW131" s="232"/>
      <c r="FX131" s="232"/>
      <c r="FY131" s="232"/>
      <c r="FZ131" s="232"/>
      <c r="GA131" s="232"/>
      <c r="GB131" s="232"/>
      <c r="GC131" s="232"/>
      <c r="GD131" s="232"/>
      <c r="GE131" s="232"/>
      <c r="GF131" s="232"/>
      <c r="GG131" s="232"/>
      <c r="GH131" s="232"/>
      <c r="GI131" s="232"/>
      <c r="GJ131" s="232"/>
      <c r="GK131" s="232"/>
      <c r="GL131" s="232"/>
      <c r="GM131" s="232"/>
      <c r="GN131" s="232"/>
      <c r="GO131" s="232"/>
      <c r="GP131" s="232"/>
      <c r="GQ131" s="232"/>
      <c r="GR131" s="232"/>
    </row>
    <row r="132" spans="6:200" hidden="1" x14ac:dyDescent="0.2">
      <c r="H132" s="231"/>
      <c r="I132" s="231"/>
      <c r="J132" s="231"/>
      <c r="K132" s="231"/>
      <c r="L132" s="231"/>
      <c r="M132" s="231"/>
      <c r="N132" s="231"/>
      <c r="O132" s="231"/>
      <c r="P132" s="231"/>
      <c r="Q132" s="231"/>
      <c r="R132" s="231"/>
      <c r="S132" s="231"/>
      <c r="T132" s="231"/>
      <c r="U132" s="231"/>
      <c r="V132" s="231"/>
      <c r="W132" s="231"/>
      <c r="X132" s="231"/>
      <c r="Y132" s="231"/>
      <c r="Z132" s="231"/>
      <c r="AA132" s="231"/>
      <c r="AB132" s="231"/>
      <c r="AC132" s="231"/>
      <c r="AD132" s="231"/>
      <c r="AE132" s="231"/>
      <c r="AF132" s="231"/>
      <c r="AG132" s="231"/>
      <c r="AH132" s="231"/>
      <c r="AI132" s="231"/>
      <c r="AJ132" s="231"/>
      <c r="AK132" s="231"/>
      <c r="AL132" s="231"/>
      <c r="AM132" s="231"/>
      <c r="AN132" s="231"/>
      <c r="AO132" s="231"/>
      <c r="AP132" s="231"/>
      <c r="AQ132" s="231"/>
      <c r="AR132" s="231"/>
      <c r="AS132" s="231"/>
      <c r="AT132" s="231"/>
      <c r="AU132" s="231"/>
      <c r="AV132" s="231"/>
      <c r="AW132" s="231"/>
      <c r="AX132" s="231"/>
      <c r="AY132" s="231"/>
      <c r="AZ132" s="231"/>
      <c r="BA132" s="231"/>
      <c r="BB132" s="231"/>
      <c r="BC132" s="231"/>
      <c r="BD132" s="231"/>
      <c r="BE132" s="231"/>
      <c r="BF132" s="231"/>
      <c r="BG132" s="231"/>
      <c r="BH132" s="231"/>
      <c r="BI132" s="231"/>
      <c r="BJ132" s="231"/>
      <c r="BK132" s="231"/>
      <c r="BL132" s="231"/>
      <c r="BM132" s="231"/>
      <c r="BN132" s="231"/>
      <c r="BO132" s="231"/>
      <c r="BP132" s="231"/>
      <c r="BQ132" s="231"/>
      <c r="BR132" s="231"/>
      <c r="BS132" s="231"/>
      <c r="BT132" s="231"/>
      <c r="BU132" s="231"/>
      <c r="BV132" s="231"/>
      <c r="BW132" s="231"/>
      <c r="BX132" s="231"/>
      <c r="BY132" s="231"/>
      <c r="BZ132" s="231"/>
      <c r="CA132" s="231"/>
      <c r="CB132" s="231"/>
      <c r="CC132" s="231"/>
      <c r="CD132" s="231"/>
      <c r="CE132" s="231"/>
      <c r="CF132" s="231"/>
      <c r="CG132" s="231"/>
      <c r="CH132" s="231"/>
      <c r="CI132" s="231"/>
      <c r="CJ132" s="231"/>
      <c r="CK132" s="231"/>
      <c r="CL132" s="231"/>
      <c r="CM132" s="231"/>
      <c r="CN132" s="231"/>
      <c r="CO132" s="231"/>
      <c r="CP132" s="231"/>
      <c r="CQ132" s="231"/>
      <c r="CR132" s="231"/>
      <c r="CS132" s="231"/>
      <c r="CT132" s="231"/>
      <c r="CU132" s="231"/>
      <c r="CV132" s="231"/>
      <c r="CW132" s="231"/>
      <c r="CX132" s="231"/>
      <c r="CY132" s="231"/>
      <c r="DA132" s="232"/>
      <c r="DB132" s="232"/>
      <c r="DC132" s="232"/>
      <c r="DD132" s="232"/>
      <c r="DE132" s="232"/>
      <c r="DF132" s="232"/>
      <c r="DG132" s="232"/>
      <c r="DH132" s="232"/>
      <c r="DI132" s="232"/>
      <c r="DJ132" s="232"/>
      <c r="DK132" s="232"/>
      <c r="DL132" s="232"/>
      <c r="DM132" s="232"/>
      <c r="DN132" s="232"/>
      <c r="DO132" s="232"/>
      <c r="DP132" s="232"/>
      <c r="DQ132" s="232"/>
      <c r="DR132" s="232"/>
      <c r="DS132" s="232"/>
      <c r="DT132" s="232"/>
      <c r="DU132" s="232"/>
      <c r="DV132" s="232"/>
      <c r="DW132" s="232"/>
      <c r="DX132" s="232"/>
      <c r="DY132" s="232"/>
      <c r="DZ132" s="232"/>
      <c r="EA132" s="232"/>
      <c r="EB132" s="232"/>
      <c r="EC132" s="232"/>
      <c r="ED132" s="232"/>
      <c r="EE132" s="232"/>
      <c r="EF132" s="232"/>
      <c r="EG132" s="232"/>
      <c r="EH132" s="232"/>
      <c r="EI132" s="232"/>
      <c r="EJ132" s="232"/>
      <c r="EK132" s="232"/>
      <c r="EL132" s="232"/>
      <c r="EM132" s="232"/>
      <c r="EN132" s="232"/>
      <c r="EO132" s="232"/>
      <c r="EP132" s="232"/>
      <c r="EQ132" s="232"/>
      <c r="ER132" s="232"/>
      <c r="ES132" s="232"/>
      <c r="ET132" s="232"/>
      <c r="EU132" s="232"/>
      <c r="EV132" s="232"/>
      <c r="EW132" s="232"/>
      <c r="EX132" s="232"/>
      <c r="EY132" s="232"/>
      <c r="EZ132" s="232"/>
      <c r="FA132" s="232"/>
      <c r="FB132" s="232"/>
      <c r="FC132" s="232"/>
      <c r="FD132" s="232"/>
      <c r="FE132" s="232"/>
      <c r="FF132" s="232"/>
      <c r="FG132" s="232"/>
      <c r="FH132" s="232"/>
      <c r="FI132" s="232"/>
      <c r="FJ132" s="232"/>
      <c r="FK132" s="232"/>
      <c r="FL132" s="232"/>
      <c r="FM132" s="232"/>
      <c r="FN132" s="232"/>
      <c r="FO132" s="232"/>
      <c r="FP132" s="232"/>
      <c r="FQ132" s="232"/>
      <c r="FR132" s="232"/>
      <c r="FS132" s="232"/>
      <c r="FT132" s="232"/>
      <c r="FU132" s="232"/>
      <c r="FV132" s="232"/>
      <c r="FW132" s="232"/>
      <c r="FX132" s="232"/>
      <c r="FY132" s="232"/>
      <c r="FZ132" s="232"/>
      <c r="GA132" s="232"/>
      <c r="GB132" s="232"/>
      <c r="GC132" s="232"/>
      <c r="GD132" s="232"/>
      <c r="GE132" s="232"/>
      <c r="GF132" s="232"/>
      <c r="GG132" s="232"/>
      <c r="GH132" s="232"/>
      <c r="GI132" s="232"/>
      <c r="GJ132" s="232"/>
      <c r="GK132" s="232"/>
      <c r="GL132" s="232"/>
      <c r="GM132" s="232"/>
      <c r="GN132" s="232"/>
      <c r="GO132" s="232"/>
      <c r="GP132" s="232"/>
      <c r="GQ132" s="232"/>
      <c r="GR132" s="232"/>
    </row>
    <row r="133" spans="6:200" hidden="1" x14ac:dyDescent="0.2">
      <c r="H133" s="231"/>
      <c r="I133" s="231"/>
      <c r="J133" s="231"/>
      <c r="K133" s="231"/>
      <c r="L133" s="231"/>
      <c r="M133" s="231"/>
      <c r="N133" s="231"/>
      <c r="O133" s="231"/>
      <c r="P133" s="231"/>
      <c r="Q133" s="231"/>
      <c r="R133" s="231"/>
      <c r="S133" s="231"/>
      <c r="T133" s="231"/>
      <c r="U133" s="231"/>
      <c r="V133" s="231"/>
      <c r="W133" s="231"/>
      <c r="X133" s="231"/>
      <c r="Y133" s="231"/>
      <c r="Z133" s="231"/>
      <c r="AA133" s="231"/>
      <c r="AB133" s="231"/>
      <c r="AC133" s="231"/>
      <c r="AD133" s="231"/>
      <c r="AE133" s="231"/>
      <c r="AF133" s="231"/>
      <c r="AG133" s="231"/>
      <c r="AH133" s="231"/>
      <c r="AI133" s="231"/>
      <c r="AJ133" s="231"/>
      <c r="AK133" s="231"/>
      <c r="AL133" s="231"/>
      <c r="AM133" s="231"/>
      <c r="AN133" s="231"/>
      <c r="AO133" s="231"/>
      <c r="AP133" s="231"/>
      <c r="AQ133" s="231"/>
      <c r="AR133" s="231"/>
      <c r="AS133" s="231"/>
      <c r="AT133" s="231"/>
      <c r="AU133" s="231"/>
      <c r="AV133" s="231"/>
      <c r="AW133" s="231"/>
      <c r="AX133" s="231"/>
      <c r="AY133" s="231"/>
      <c r="AZ133" s="231"/>
      <c r="BA133" s="231"/>
      <c r="BB133" s="231"/>
      <c r="BC133" s="231"/>
      <c r="BD133" s="231"/>
      <c r="BE133" s="231"/>
      <c r="BF133" s="231"/>
      <c r="BG133" s="231"/>
      <c r="BH133" s="231"/>
      <c r="BI133" s="231"/>
      <c r="BJ133" s="231"/>
      <c r="BK133" s="231"/>
      <c r="BL133" s="231"/>
      <c r="BM133" s="231"/>
      <c r="BN133" s="231"/>
      <c r="BO133" s="231"/>
      <c r="BP133" s="231"/>
      <c r="BQ133" s="231"/>
      <c r="BR133" s="231"/>
      <c r="BS133" s="231"/>
      <c r="BT133" s="231"/>
      <c r="BU133" s="231"/>
      <c r="BV133" s="231"/>
      <c r="BW133" s="231"/>
      <c r="BX133" s="231"/>
      <c r="BY133" s="231"/>
      <c r="BZ133" s="231"/>
      <c r="CA133" s="231"/>
      <c r="CB133" s="231"/>
      <c r="CC133" s="231"/>
      <c r="CD133" s="231"/>
      <c r="CE133" s="231"/>
      <c r="CF133" s="231"/>
      <c r="CG133" s="231"/>
      <c r="CH133" s="231"/>
      <c r="CI133" s="231"/>
      <c r="CJ133" s="231"/>
      <c r="CK133" s="231"/>
      <c r="CL133" s="231"/>
      <c r="CM133" s="231"/>
      <c r="CN133" s="231"/>
      <c r="CO133" s="231"/>
      <c r="CP133" s="231"/>
      <c r="CQ133" s="231"/>
      <c r="CR133" s="231"/>
      <c r="CS133" s="231"/>
      <c r="CT133" s="231"/>
      <c r="CU133" s="231"/>
      <c r="CV133" s="231"/>
      <c r="CW133" s="231"/>
      <c r="CX133" s="231"/>
      <c r="CY133" s="231"/>
      <c r="DA133" s="232"/>
      <c r="DB133" s="232"/>
      <c r="DC133" s="232"/>
      <c r="DD133" s="232"/>
      <c r="DE133" s="232"/>
      <c r="DF133" s="232"/>
      <c r="DG133" s="232"/>
      <c r="DH133" s="232"/>
      <c r="DI133" s="232"/>
      <c r="DJ133" s="232"/>
      <c r="DK133" s="232"/>
      <c r="DL133" s="232"/>
      <c r="DM133" s="232"/>
      <c r="DN133" s="232"/>
      <c r="DO133" s="232"/>
      <c r="DP133" s="232"/>
      <c r="DQ133" s="232"/>
      <c r="DR133" s="232"/>
      <c r="DS133" s="232"/>
      <c r="DT133" s="232"/>
      <c r="DU133" s="232"/>
      <c r="DV133" s="232"/>
      <c r="DW133" s="232"/>
      <c r="DX133" s="232"/>
      <c r="DY133" s="232"/>
      <c r="DZ133" s="232"/>
      <c r="EA133" s="232"/>
      <c r="EB133" s="232"/>
      <c r="EC133" s="232"/>
      <c r="ED133" s="232"/>
      <c r="EE133" s="232"/>
      <c r="EF133" s="232"/>
      <c r="EG133" s="232"/>
      <c r="EH133" s="232"/>
      <c r="EI133" s="232"/>
      <c r="EJ133" s="232"/>
      <c r="EK133" s="232"/>
      <c r="EL133" s="232"/>
      <c r="EM133" s="232"/>
      <c r="EN133" s="232"/>
      <c r="EO133" s="232"/>
      <c r="EP133" s="232"/>
      <c r="EQ133" s="232"/>
      <c r="ER133" s="232"/>
      <c r="ES133" s="232"/>
      <c r="ET133" s="232"/>
      <c r="EU133" s="232"/>
      <c r="EV133" s="232"/>
      <c r="EW133" s="232"/>
      <c r="EX133" s="232"/>
      <c r="EY133" s="232"/>
      <c r="EZ133" s="232"/>
      <c r="FA133" s="232"/>
      <c r="FB133" s="232"/>
      <c r="FC133" s="232"/>
      <c r="FD133" s="232"/>
      <c r="FE133" s="232"/>
      <c r="FF133" s="232"/>
      <c r="FG133" s="232"/>
      <c r="FH133" s="232"/>
      <c r="FI133" s="232"/>
      <c r="FJ133" s="232"/>
      <c r="FK133" s="232"/>
      <c r="FL133" s="232"/>
      <c r="FM133" s="232"/>
      <c r="FN133" s="232"/>
      <c r="FO133" s="232"/>
      <c r="FP133" s="232"/>
      <c r="FQ133" s="232"/>
      <c r="FR133" s="232"/>
      <c r="FS133" s="232"/>
      <c r="FT133" s="232"/>
      <c r="FU133" s="232"/>
      <c r="FV133" s="232"/>
      <c r="FW133" s="232"/>
      <c r="FX133" s="232"/>
      <c r="FY133" s="232"/>
      <c r="FZ133" s="232"/>
      <c r="GA133" s="232"/>
      <c r="GB133" s="232"/>
      <c r="GC133" s="232"/>
      <c r="GD133" s="232"/>
      <c r="GE133" s="232"/>
      <c r="GF133" s="232"/>
      <c r="GG133" s="232"/>
      <c r="GH133" s="232"/>
      <c r="GI133" s="232"/>
      <c r="GJ133" s="232"/>
      <c r="GK133" s="232"/>
      <c r="GL133" s="232"/>
      <c r="GM133" s="232"/>
      <c r="GN133" s="232"/>
      <c r="GO133" s="232"/>
      <c r="GP133" s="232"/>
      <c r="GQ133" s="232"/>
      <c r="GR133" s="232"/>
    </row>
    <row r="134" spans="6:200" hidden="1" x14ac:dyDescent="0.2">
      <c r="H134" s="231"/>
      <c r="I134" s="231"/>
      <c r="J134" s="231"/>
      <c r="K134" s="231"/>
      <c r="L134" s="231"/>
      <c r="M134" s="231"/>
      <c r="N134" s="231"/>
      <c r="O134" s="231"/>
      <c r="P134" s="231"/>
      <c r="Q134" s="231"/>
      <c r="R134" s="231"/>
      <c r="S134" s="231"/>
      <c r="T134" s="231"/>
      <c r="U134" s="231"/>
      <c r="V134" s="231"/>
      <c r="W134" s="231"/>
      <c r="X134" s="231"/>
      <c r="Y134" s="231"/>
      <c r="Z134" s="231"/>
      <c r="AA134" s="231"/>
      <c r="AB134" s="231"/>
      <c r="AC134" s="231"/>
      <c r="AD134" s="231"/>
      <c r="AE134" s="231"/>
      <c r="AF134" s="231"/>
      <c r="AG134" s="231"/>
      <c r="AH134" s="231"/>
      <c r="AI134" s="231"/>
      <c r="AJ134" s="231"/>
      <c r="AK134" s="231"/>
      <c r="AL134" s="231"/>
      <c r="AM134" s="231"/>
      <c r="AN134" s="231"/>
      <c r="AO134" s="231"/>
      <c r="AP134" s="231"/>
      <c r="AQ134" s="231"/>
      <c r="AR134" s="231"/>
      <c r="AS134" s="231"/>
      <c r="AT134" s="231"/>
      <c r="AU134" s="231"/>
      <c r="AV134" s="231"/>
      <c r="AW134" s="231"/>
      <c r="AX134" s="231"/>
      <c r="AY134" s="231"/>
      <c r="AZ134" s="231"/>
      <c r="BA134" s="231"/>
      <c r="BB134" s="231"/>
      <c r="BC134" s="231"/>
      <c r="BD134" s="231"/>
      <c r="BE134" s="231"/>
      <c r="BF134" s="231"/>
      <c r="BG134" s="231"/>
      <c r="BH134" s="231"/>
      <c r="BI134" s="231"/>
      <c r="BJ134" s="231"/>
      <c r="BK134" s="231"/>
      <c r="BL134" s="231"/>
      <c r="BM134" s="231"/>
      <c r="BN134" s="231"/>
      <c r="BO134" s="231"/>
      <c r="BP134" s="231"/>
      <c r="BQ134" s="231"/>
      <c r="BR134" s="231"/>
      <c r="BS134" s="231"/>
      <c r="BT134" s="231"/>
      <c r="BU134" s="231"/>
      <c r="BV134" s="231"/>
      <c r="BW134" s="231"/>
      <c r="BX134" s="231"/>
      <c r="BY134" s="231"/>
      <c r="BZ134" s="231"/>
      <c r="CA134" s="231"/>
      <c r="CB134" s="231"/>
      <c r="CC134" s="231"/>
      <c r="CD134" s="231"/>
      <c r="CE134" s="231"/>
      <c r="CF134" s="231"/>
      <c r="CG134" s="231"/>
      <c r="CH134" s="231"/>
      <c r="CI134" s="231"/>
      <c r="CJ134" s="231"/>
      <c r="CK134" s="231"/>
      <c r="CL134" s="231"/>
      <c r="CM134" s="231"/>
      <c r="CN134" s="231"/>
      <c r="CO134" s="231"/>
      <c r="CP134" s="231"/>
      <c r="CQ134" s="231"/>
      <c r="CR134" s="231"/>
      <c r="CS134" s="231"/>
      <c r="CT134" s="231"/>
      <c r="CU134" s="231"/>
      <c r="CV134" s="231"/>
      <c r="CW134" s="231"/>
      <c r="CX134" s="231"/>
      <c r="CY134" s="231"/>
      <c r="DA134" s="232"/>
      <c r="DB134" s="232"/>
      <c r="DC134" s="232"/>
      <c r="DD134" s="232"/>
      <c r="DE134" s="232"/>
      <c r="DF134" s="232"/>
      <c r="DG134" s="232"/>
      <c r="DH134" s="232"/>
      <c r="DI134" s="232"/>
      <c r="DJ134" s="232"/>
      <c r="DK134" s="232"/>
      <c r="DL134" s="232"/>
      <c r="DM134" s="232"/>
      <c r="DN134" s="232"/>
      <c r="DO134" s="232"/>
      <c r="DP134" s="232"/>
      <c r="DQ134" s="232"/>
      <c r="DR134" s="232"/>
      <c r="DS134" s="232"/>
      <c r="DT134" s="232"/>
      <c r="DU134" s="232"/>
      <c r="DV134" s="232"/>
      <c r="DW134" s="232"/>
      <c r="DX134" s="232"/>
      <c r="DY134" s="232"/>
      <c r="DZ134" s="232"/>
      <c r="EA134" s="232"/>
      <c r="EB134" s="232"/>
      <c r="EC134" s="232"/>
      <c r="ED134" s="232"/>
      <c r="EE134" s="232"/>
      <c r="EF134" s="232"/>
      <c r="EG134" s="232"/>
      <c r="EH134" s="232"/>
      <c r="EI134" s="232"/>
      <c r="EJ134" s="232"/>
      <c r="EK134" s="232"/>
      <c r="EL134" s="232"/>
      <c r="EM134" s="232"/>
      <c r="EN134" s="232"/>
      <c r="EO134" s="232"/>
      <c r="EP134" s="232"/>
      <c r="EQ134" s="232"/>
      <c r="ER134" s="232"/>
      <c r="ES134" s="232"/>
      <c r="ET134" s="232"/>
      <c r="EU134" s="232"/>
      <c r="EV134" s="232"/>
      <c r="EW134" s="232"/>
      <c r="EX134" s="232"/>
      <c r="EY134" s="232"/>
      <c r="EZ134" s="232"/>
      <c r="FA134" s="232"/>
      <c r="FB134" s="232"/>
      <c r="FC134" s="232"/>
      <c r="FD134" s="232"/>
      <c r="FE134" s="232"/>
      <c r="FF134" s="232"/>
      <c r="FG134" s="232"/>
      <c r="FH134" s="232"/>
      <c r="FI134" s="232"/>
      <c r="FJ134" s="232"/>
      <c r="FK134" s="232"/>
      <c r="FL134" s="232"/>
      <c r="FM134" s="232"/>
      <c r="FN134" s="232"/>
      <c r="FO134" s="232"/>
      <c r="FP134" s="232"/>
      <c r="FQ134" s="232"/>
      <c r="FR134" s="232"/>
      <c r="FS134" s="232"/>
      <c r="FT134" s="232"/>
      <c r="FU134" s="232"/>
      <c r="FV134" s="232"/>
      <c r="FW134" s="232"/>
      <c r="FX134" s="232"/>
      <c r="FY134" s="232"/>
      <c r="FZ134" s="232"/>
      <c r="GA134" s="232"/>
      <c r="GB134" s="232"/>
      <c r="GC134" s="232"/>
      <c r="GD134" s="232"/>
      <c r="GE134" s="232"/>
      <c r="GF134" s="232"/>
      <c r="GG134" s="232"/>
      <c r="GH134" s="232"/>
      <c r="GI134" s="232"/>
      <c r="GJ134" s="232"/>
      <c r="GK134" s="232"/>
      <c r="GL134" s="232"/>
      <c r="GM134" s="232"/>
      <c r="GN134" s="232"/>
      <c r="GO134" s="232"/>
      <c r="GP134" s="232"/>
      <c r="GQ134" s="232"/>
      <c r="GR134" s="232"/>
    </row>
    <row r="135" spans="6:200" hidden="1" x14ac:dyDescent="0.2"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</row>
    <row r="136" spans="6:200" hidden="1" x14ac:dyDescent="0.2"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</row>
    <row r="137" spans="6:200" hidden="1" x14ac:dyDescent="0.2">
      <c r="H137" s="231"/>
      <c r="I137" s="231"/>
      <c r="J137" s="231"/>
      <c r="K137" s="231"/>
      <c r="L137" s="231"/>
      <c r="M137" s="231"/>
      <c r="N137" s="231"/>
      <c r="O137" s="231"/>
      <c r="P137" s="231"/>
      <c r="Q137" s="231"/>
      <c r="R137" s="231"/>
      <c r="S137" s="231"/>
      <c r="T137" s="231"/>
      <c r="U137" s="231"/>
      <c r="V137" s="231"/>
      <c r="W137" s="231"/>
      <c r="X137" s="231"/>
      <c r="Y137" s="231"/>
      <c r="Z137" s="231"/>
      <c r="AA137" s="231"/>
      <c r="AB137" s="231"/>
      <c r="AC137" s="231"/>
      <c r="AD137" s="231"/>
      <c r="AE137" s="231"/>
      <c r="AF137" s="231"/>
      <c r="AG137" s="231"/>
      <c r="AH137" s="231"/>
      <c r="AI137" s="231"/>
      <c r="AJ137" s="231"/>
      <c r="AK137" s="231"/>
      <c r="AL137" s="231"/>
      <c r="AM137" s="231"/>
      <c r="AN137" s="231"/>
      <c r="AO137" s="231"/>
      <c r="AP137" s="231"/>
      <c r="AQ137" s="231"/>
      <c r="AR137" s="231"/>
      <c r="AS137" s="231"/>
      <c r="AT137" s="231"/>
      <c r="AU137" s="231"/>
      <c r="AV137" s="231"/>
      <c r="AW137" s="231"/>
      <c r="AX137" s="231"/>
      <c r="AY137" s="231"/>
      <c r="AZ137" s="231"/>
      <c r="BA137" s="231"/>
      <c r="BB137" s="231"/>
      <c r="BC137" s="231"/>
      <c r="BD137" s="231"/>
      <c r="BE137" s="231"/>
      <c r="BF137" s="231"/>
      <c r="BG137" s="231"/>
      <c r="BH137" s="231"/>
      <c r="BI137" s="231"/>
      <c r="BJ137" s="231"/>
      <c r="BK137" s="231"/>
      <c r="BL137" s="231"/>
      <c r="BM137" s="231"/>
      <c r="BN137" s="231"/>
      <c r="BO137" s="231"/>
      <c r="BP137" s="231"/>
      <c r="BQ137" s="231"/>
      <c r="BR137" s="231"/>
      <c r="BS137" s="231"/>
      <c r="BT137" s="231"/>
      <c r="BU137" s="231"/>
      <c r="BV137" s="231"/>
      <c r="BW137" s="231"/>
      <c r="BX137" s="231"/>
      <c r="BY137" s="231"/>
      <c r="BZ137" s="231"/>
      <c r="CA137" s="231"/>
      <c r="CB137" s="231"/>
      <c r="CC137" s="231"/>
      <c r="CD137" s="231"/>
      <c r="CE137" s="231"/>
      <c r="CF137" s="231"/>
      <c r="CG137" s="231"/>
      <c r="CH137" s="231"/>
      <c r="CI137" s="231"/>
      <c r="CJ137" s="231"/>
      <c r="CK137" s="231"/>
      <c r="CL137" s="231"/>
      <c r="CM137" s="231"/>
      <c r="CN137" s="231"/>
      <c r="CO137" s="231"/>
      <c r="CP137" s="231"/>
      <c r="CQ137" s="231"/>
      <c r="CR137" s="231"/>
      <c r="CS137" s="231"/>
      <c r="CT137" s="231"/>
      <c r="CU137" s="231"/>
      <c r="CV137" s="231"/>
      <c r="CW137" s="231"/>
      <c r="CX137" s="231"/>
      <c r="CY137" s="231"/>
      <c r="DA137" s="232"/>
      <c r="DB137" s="232"/>
      <c r="DC137" s="232"/>
      <c r="DD137" s="232"/>
      <c r="DE137" s="232"/>
      <c r="DF137" s="232"/>
      <c r="DG137" s="232"/>
      <c r="DH137" s="232"/>
      <c r="DI137" s="232"/>
      <c r="DJ137" s="232"/>
      <c r="DK137" s="232"/>
      <c r="DL137" s="232"/>
      <c r="DM137" s="232"/>
      <c r="DN137" s="232"/>
      <c r="DO137" s="232"/>
      <c r="DP137" s="232"/>
      <c r="DQ137" s="232"/>
      <c r="DR137" s="232"/>
      <c r="DS137" s="232"/>
      <c r="DT137" s="232"/>
      <c r="DU137" s="232"/>
      <c r="DV137" s="232"/>
      <c r="DW137" s="232"/>
      <c r="DX137" s="232"/>
      <c r="DY137" s="232"/>
      <c r="DZ137" s="232"/>
      <c r="EA137" s="232"/>
      <c r="EB137" s="232"/>
      <c r="EC137" s="232"/>
      <c r="ED137" s="232"/>
      <c r="EE137" s="232"/>
      <c r="EF137" s="232"/>
      <c r="EG137" s="232"/>
      <c r="EH137" s="232"/>
      <c r="EI137" s="232"/>
      <c r="EJ137" s="232"/>
      <c r="EK137" s="232"/>
      <c r="EL137" s="232"/>
      <c r="EM137" s="232"/>
      <c r="EN137" s="232"/>
      <c r="EO137" s="232"/>
      <c r="EP137" s="232"/>
      <c r="EQ137" s="232"/>
      <c r="ER137" s="232"/>
      <c r="ES137" s="232"/>
      <c r="ET137" s="232"/>
      <c r="EU137" s="232"/>
      <c r="EV137" s="232"/>
      <c r="EW137" s="232"/>
      <c r="EX137" s="232"/>
      <c r="EY137" s="232"/>
      <c r="EZ137" s="232"/>
      <c r="FA137" s="232"/>
      <c r="FB137" s="232"/>
      <c r="FC137" s="232"/>
      <c r="FD137" s="232"/>
      <c r="FE137" s="232"/>
      <c r="FF137" s="232"/>
      <c r="FG137" s="232"/>
      <c r="FH137" s="232"/>
      <c r="FI137" s="232"/>
      <c r="FJ137" s="232"/>
      <c r="FK137" s="232"/>
      <c r="FL137" s="232"/>
      <c r="FM137" s="232"/>
      <c r="FN137" s="232"/>
      <c r="FO137" s="232"/>
      <c r="FP137" s="232"/>
      <c r="FQ137" s="232"/>
      <c r="FR137" s="232"/>
      <c r="FS137" s="232"/>
      <c r="FT137" s="232"/>
      <c r="FU137" s="232"/>
      <c r="FV137" s="232"/>
      <c r="FW137" s="232"/>
      <c r="FX137" s="232"/>
      <c r="FY137" s="232"/>
      <c r="FZ137" s="232"/>
      <c r="GA137" s="232"/>
      <c r="GB137" s="232"/>
      <c r="GC137" s="232"/>
      <c r="GD137" s="232"/>
      <c r="GE137" s="232"/>
      <c r="GF137" s="232"/>
      <c r="GG137" s="232"/>
      <c r="GH137" s="232"/>
      <c r="GI137" s="232"/>
      <c r="GJ137" s="232"/>
      <c r="GK137" s="232"/>
      <c r="GL137" s="232"/>
      <c r="GM137" s="232"/>
      <c r="GN137" s="232"/>
      <c r="GO137" s="232"/>
      <c r="GP137" s="232"/>
      <c r="GQ137" s="232"/>
      <c r="GR137" s="232"/>
    </row>
    <row r="138" spans="6:200" hidden="1" x14ac:dyDescent="0.2">
      <c r="H138" s="231"/>
      <c r="I138" s="231"/>
      <c r="J138" s="231"/>
      <c r="K138" s="231"/>
      <c r="L138" s="231"/>
      <c r="M138" s="231"/>
      <c r="N138" s="231"/>
      <c r="O138" s="231"/>
      <c r="P138" s="231"/>
      <c r="Q138" s="231"/>
      <c r="R138" s="231"/>
      <c r="S138" s="231"/>
      <c r="T138" s="231"/>
      <c r="U138" s="231"/>
      <c r="V138" s="231"/>
      <c r="W138" s="231"/>
      <c r="X138" s="231"/>
      <c r="Y138" s="231"/>
      <c r="Z138" s="231"/>
      <c r="AA138" s="231"/>
      <c r="AB138" s="231"/>
      <c r="AC138" s="231"/>
      <c r="AD138" s="231"/>
      <c r="AE138" s="231"/>
      <c r="AF138" s="231"/>
      <c r="AG138" s="231"/>
      <c r="AH138" s="231"/>
      <c r="AI138" s="231"/>
      <c r="AJ138" s="231"/>
      <c r="AK138" s="231"/>
      <c r="AL138" s="231"/>
      <c r="AM138" s="231"/>
      <c r="AN138" s="231"/>
      <c r="AO138" s="231"/>
      <c r="AP138" s="231"/>
      <c r="AQ138" s="231"/>
      <c r="AR138" s="231"/>
      <c r="AS138" s="231"/>
      <c r="AT138" s="231"/>
      <c r="AU138" s="231"/>
      <c r="AV138" s="231"/>
      <c r="AW138" s="231"/>
      <c r="AX138" s="231"/>
      <c r="AY138" s="231"/>
      <c r="AZ138" s="231"/>
      <c r="BA138" s="231"/>
      <c r="BB138" s="231"/>
      <c r="BC138" s="231"/>
      <c r="BD138" s="231"/>
      <c r="BE138" s="231"/>
      <c r="BF138" s="231"/>
      <c r="BG138" s="231"/>
      <c r="BH138" s="231"/>
      <c r="BI138" s="231"/>
      <c r="BJ138" s="231"/>
      <c r="BK138" s="231"/>
      <c r="BL138" s="231"/>
      <c r="BM138" s="231"/>
      <c r="BN138" s="231"/>
      <c r="BO138" s="231"/>
      <c r="BP138" s="231"/>
      <c r="BQ138" s="231"/>
      <c r="BR138" s="231"/>
      <c r="BS138" s="231"/>
      <c r="BT138" s="231"/>
      <c r="BU138" s="231"/>
      <c r="BV138" s="231"/>
      <c r="BW138" s="231"/>
      <c r="BX138" s="231"/>
      <c r="BY138" s="231"/>
      <c r="BZ138" s="231"/>
      <c r="CA138" s="231"/>
      <c r="CB138" s="231"/>
      <c r="CC138" s="231"/>
      <c r="CD138" s="231"/>
      <c r="CE138" s="231"/>
      <c r="CF138" s="231"/>
      <c r="CG138" s="231"/>
      <c r="CH138" s="231"/>
      <c r="CI138" s="231"/>
      <c r="CJ138" s="231"/>
      <c r="CK138" s="231"/>
      <c r="CL138" s="231"/>
      <c r="CM138" s="231"/>
      <c r="CN138" s="231"/>
      <c r="CO138" s="231"/>
      <c r="CP138" s="231"/>
      <c r="CQ138" s="231"/>
      <c r="CR138" s="231"/>
      <c r="CS138" s="231"/>
      <c r="CT138" s="231"/>
      <c r="CU138" s="231"/>
      <c r="CV138" s="231"/>
      <c r="CW138" s="231"/>
      <c r="CX138" s="231"/>
      <c r="CY138" s="231"/>
      <c r="DA138" s="232"/>
      <c r="DB138" s="232"/>
      <c r="DC138" s="232"/>
      <c r="DD138" s="232"/>
      <c r="DE138" s="232"/>
      <c r="DF138" s="232"/>
      <c r="DG138" s="232"/>
      <c r="DH138" s="232"/>
      <c r="DI138" s="232"/>
      <c r="DJ138" s="232"/>
      <c r="DK138" s="232"/>
      <c r="DL138" s="232"/>
      <c r="DM138" s="232"/>
      <c r="DN138" s="232"/>
      <c r="DO138" s="232"/>
      <c r="DP138" s="232"/>
      <c r="DQ138" s="232"/>
      <c r="DR138" s="232"/>
      <c r="DS138" s="232"/>
      <c r="DT138" s="232"/>
      <c r="DU138" s="232"/>
      <c r="DV138" s="232"/>
      <c r="DW138" s="232"/>
      <c r="DX138" s="232"/>
      <c r="DY138" s="232"/>
      <c r="DZ138" s="232"/>
      <c r="EA138" s="232"/>
      <c r="EB138" s="232"/>
      <c r="EC138" s="232"/>
      <c r="ED138" s="232"/>
      <c r="EE138" s="232"/>
      <c r="EF138" s="232"/>
      <c r="EG138" s="232"/>
      <c r="EH138" s="232"/>
      <c r="EI138" s="232"/>
      <c r="EJ138" s="232"/>
      <c r="EK138" s="232"/>
      <c r="EL138" s="232"/>
      <c r="EM138" s="232"/>
      <c r="EN138" s="232"/>
      <c r="EO138" s="232"/>
      <c r="EP138" s="232"/>
      <c r="EQ138" s="232"/>
      <c r="ER138" s="232"/>
      <c r="ES138" s="232"/>
      <c r="ET138" s="232"/>
      <c r="EU138" s="232"/>
      <c r="EV138" s="232"/>
      <c r="EW138" s="232"/>
      <c r="EX138" s="232"/>
      <c r="EY138" s="232"/>
      <c r="EZ138" s="232"/>
      <c r="FA138" s="232"/>
      <c r="FB138" s="232"/>
      <c r="FC138" s="232"/>
      <c r="FD138" s="232"/>
      <c r="FE138" s="232"/>
      <c r="FF138" s="232"/>
      <c r="FG138" s="232"/>
      <c r="FH138" s="232"/>
      <c r="FI138" s="232"/>
      <c r="FJ138" s="232"/>
      <c r="FK138" s="232"/>
      <c r="FL138" s="232"/>
      <c r="FM138" s="232"/>
      <c r="FN138" s="232"/>
      <c r="FO138" s="232"/>
      <c r="FP138" s="232"/>
      <c r="FQ138" s="232"/>
      <c r="FR138" s="232"/>
      <c r="FS138" s="232"/>
      <c r="FT138" s="232"/>
      <c r="FU138" s="232"/>
      <c r="FV138" s="232"/>
      <c r="FW138" s="232"/>
      <c r="FX138" s="232"/>
      <c r="FY138" s="232"/>
      <c r="FZ138" s="232"/>
      <c r="GA138" s="232"/>
      <c r="GB138" s="232"/>
      <c r="GC138" s="232"/>
      <c r="GD138" s="232"/>
      <c r="GE138" s="232"/>
      <c r="GF138" s="232"/>
      <c r="GG138" s="232"/>
      <c r="GH138" s="232"/>
      <c r="GI138" s="232"/>
      <c r="GJ138" s="232"/>
      <c r="GK138" s="232"/>
      <c r="GL138" s="232"/>
      <c r="GM138" s="232"/>
      <c r="GN138" s="232"/>
      <c r="GO138" s="232"/>
      <c r="GP138" s="232"/>
      <c r="GQ138" s="232"/>
      <c r="GR138" s="232"/>
    </row>
    <row r="139" spans="6:200" hidden="1" x14ac:dyDescent="0.2">
      <c r="H139" s="231"/>
      <c r="I139" s="231"/>
      <c r="J139" s="231"/>
      <c r="K139" s="231"/>
      <c r="L139" s="231"/>
      <c r="M139" s="231"/>
      <c r="N139" s="231"/>
      <c r="O139" s="231"/>
      <c r="P139" s="231"/>
      <c r="Q139" s="231"/>
      <c r="R139" s="231"/>
      <c r="S139" s="231"/>
      <c r="T139" s="231"/>
      <c r="U139" s="231"/>
      <c r="V139" s="231"/>
      <c r="W139" s="231"/>
      <c r="X139" s="231"/>
      <c r="Y139" s="231"/>
      <c r="Z139" s="231"/>
      <c r="AA139" s="231"/>
      <c r="AB139" s="231"/>
      <c r="AC139" s="231"/>
      <c r="AD139" s="231"/>
      <c r="AE139" s="231"/>
      <c r="AF139" s="231"/>
      <c r="AG139" s="231"/>
      <c r="AH139" s="231"/>
      <c r="AI139" s="231"/>
      <c r="AJ139" s="231"/>
      <c r="AK139" s="231"/>
      <c r="AL139" s="231"/>
      <c r="AM139" s="231"/>
      <c r="AN139" s="231"/>
      <c r="AO139" s="231"/>
      <c r="AP139" s="231"/>
      <c r="AQ139" s="231"/>
      <c r="AR139" s="231"/>
      <c r="AS139" s="231"/>
      <c r="AT139" s="231"/>
      <c r="AU139" s="231"/>
      <c r="AV139" s="231"/>
      <c r="AW139" s="231"/>
      <c r="AX139" s="231"/>
      <c r="AY139" s="231"/>
      <c r="AZ139" s="231"/>
      <c r="BA139" s="231"/>
      <c r="BB139" s="231"/>
      <c r="BC139" s="231"/>
      <c r="BD139" s="231"/>
      <c r="BE139" s="231"/>
      <c r="BF139" s="231"/>
      <c r="BG139" s="231"/>
      <c r="BH139" s="231"/>
      <c r="BI139" s="231"/>
      <c r="BJ139" s="231"/>
      <c r="BK139" s="231"/>
      <c r="BL139" s="231"/>
      <c r="BM139" s="231"/>
      <c r="BN139" s="231"/>
      <c r="BO139" s="231"/>
      <c r="BP139" s="231"/>
      <c r="BQ139" s="231"/>
      <c r="BR139" s="231"/>
      <c r="BS139" s="231"/>
      <c r="BT139" s="231"/>
      <c r="BU139" s="231"/>
      <c r="BV139" s="231"/>
      <c r="BW139" s="231"/>
      <c r="BX139" s="231"/>
      <c r="BY139" s="231"/>
      <c r="BZ139" s="231"/>
      <c r="CA139" s="231"/>
      <c r="CB139" s="231"/>
      <c r="CC139" s="231"/>
      <c r="CD139" s="231"/>
      <c r="CE139" s="231"/>
      <c r="CF139" s="231"/>
      <c r="CG139" s="231"/>
      <c r="CH139" s="231"/>
      <c r="CI139" s="231"/>
      <c r="CJ139" s="231"/>
      <c r="CK139" s="231"/>
      <c r="CL139" s="231"/>
      <c r="CM139" s="231"/>
      <c r="CN139" s="231"/>
      <c r="CO139" s="231"/>
      <c r="CP139" s="231"/>
      <c r="CQ139" s="231"/>
      <c r="CR139" s="231"/>
      <c r="CS139" s="231"/>
      <c r="CT139" s="231"/>
      <c r="CU139" s="231"/>
      <c r="CV139" s="231"/>
      <c r="CW139" s="231"/>
      <c r="CX139" s="231"/>
      <c r="CY139" s="231"/>
      <c r="DA139" s="232"/>
      <c r="DB139" s="232"/>
      <c r="DC139" s="232"/>
      <c r="DD139" s="232"/>
      <c r="DE139" s="232"/>
      <c r="DF139" s="232"/>
      <c r="DG139" s="232"/>
      <c r="DH139" s="232"/>
      <c r="DI139" s="232"/>
      <c r="DJ139" s="232"/>
      <c r="DK139" s="232"/>
      <c r="DL139" s="232"/>
      <c r="DM139" s="232"/>
      <c r="DN139" s="232"/>
      <c r="DO139" s="232"/>
      <c r="DP139" s="232"/>
      <c r="DQ139" s="232"/>
      <c r="DR139" s="232"/>
      <c r="DS139" s="232"/>
      <c r="DT139" s="232"/>
      <c r="DU139" s="232"/>
      <c r="DV139" s="232"/>
      <c r="DW139" s="232"/>
      <c r="DX139" s="232"/>
      <c r="DY139" s="232"/>
      <c r="DZ139" s="232"/>
      <c r="EA139" s="232"/>
      <c r="EB139" s="232"/>
      <c r="EC139" s="232"/>
      <c r="ED139" s="232"/>
      <c r="EE139" s="232"/>
      <c r="EF139" s="232"/>
      <c r="EG139" s="232"/>
      <c r="EH139" s="232"/>
      <c r="EI139" s="232"/>
      <c r="EJ139" s="232"/>
      <c r="EK139" s="232"/>
      <c r="EL139" s="232"/>
      <c r="EM139" s="232"/>
      <c r="EN139" s="232"/>
      <c r="EO139" s="232"/>
      <c r="EP139" s="232"/>
      <c r="EQ139" s="232"/>
      <c r="ER139" s="232"/>
      <c r="ES139" s="232"/>
      <c r="ET139" s="232"/>
      <c r="EU139" s="232"/>
      <c r="EV139" s="232"/>
      <c r="EW139" s="232"/>
      <c r="EX139" s="232"/>
      <c r="EY139" s="232"/>
      <c r="EZ139" s="232"/>
      <c r="FA139" s="232"/>
      <c r="FB139" s="232"/>
      <c r="FC139" s="232"/>
      <c r="FD139" s="232"/>
      <c r="FE139" s="232"/>
      <c r="FF139" s="232"/>
      <c r="FG139" s="232"/>
      <c r="FH139" s="232"/>
      <c r="FI139" s="232"/>
      <c r="FJ139" s="232"/>
      <c r="FK139" s="232"/>
      <c r="FL139" s="232"/>
      <c r="FM139" s="232"/>
      <c r="FN139" s="232"/>
      <c r="FO139" s="232"/>
      <c r="FP139" s="232"/>
      <c r="FQ139" s="232"/>
      <c r="FR139" s="232"/>
      <c r="FS139" s="232"/>
      <c r="FT139" s="232"/>
      <c r="FU139" s="232"/>
      <c r="FV139" s="232"/>
      <c r="FW139" s="232"/>
      <c r="FX139" s="232"/>
      <c r="FY139" s="232"/>
      <c r="FZ139" s="232"/>
      <c r="GA139" s="232"/>
      <c r="GB139" s="232"/>
      <c r="GC139" s="232"/>
      <c r="GD139" s="232"/>
      <c r="GE139" s="232"/>
      <c r="GF139" s="232"/>
      <c r="GG139" s="232"/>
      <c r="GH139" s="232"/>
      <c r="GI139" s="232"/>
      <c r="GJ139" s="232"/>
      <c r="GK139" s="232"/>
      <c r="GL139" s="232"/>
      <c r="GM139" s="232"/>
      <c r="GN139" s="232"/>
      <c r="GO139" s="232"/>
      <c r="GP139" s="232"/>
      <c r="GQ139" s="232"/>
      <c r="GR139" s="232"/>
    </row>
    <row r="140" spans="6:200" hidden="1" x14ac:dyDescent="0.2">
      <c r="H140" s="231"/>
      <c r="I140" s="231"/>
      <c r="J140" s="231"/>
      <c r="K140" s="231"/>
      <c r="L140" s="231"/>
      <c r="M140" s="231"/>
      <c r="N140" s="231"/>
      <c r="O140" s="231"/>
      <c r="P140" s="231"/>
      <c r="Q140" s="231"/>
      <c r="R140" s="231"/>
      <c r="S140" s="231"/>
      <c r="T140" s="231"/>
      <c r="U140" s="231"/>
      <c r="V140" s="231"/>
      <c r="W140" s="231"/>
      <c r="X140" s="231"/>
      <c r="Y140" s="231"/>
      <c r="Z140" s="231"/>
      <c r="AA140" s="231"/>
      <c r="AB140" s="231"/>
      <c r="AC140" s="231"/>
      <c r="AD140" s="231"/>
      <c r="AE140" s="231"/>
      <c r="AF140" s="231"/>
      <c r="AG140" s="231"/>
      <c r="AH140" s="231"/>
      <c r="AI140" s="231"/>
      <c r="AJ140" s="231"/>
      <c r="AK140" s="231"/>
      <c r="AL140" s="231"/>
      <c r="AM140" s="231"/>
      <c r="AN140" s="231"/>
      <c r="AO140" s="231"/>
      <c r="AP140" s="231"/>
      <c r="AQ140" s="231"/>
      <c r="AR140" s="231"/>
      <c r="AS140" s="231"/>
      <c r="AT140" s="231"/>
      <c r="AU140" s="231"/>
      <c r="AV140" s="231"/>
      <c r="AW140" s="231"/>
      <c r="AX140" s="231"/>
      <c r="AY140" s="231"/>
      <c r="AZ140" s="231"/>
      <c r="BA140" s="231"/>
      <c r="BB140" s="231"/>
      <c r="BC140" s="231"/>
      <c r="BD140" s="231"/>
      <c r="BE140" s="231"/>
      <c r="BF140" s="231"/>
      <c r="BG140" s="231"/>
      <c r="BH140" s="231"/>
      <c r="BI140" s="231"/>
      <c r="BJ140" s="231"/>
      <c r="BK140" s="231"/>
      <c r="BL140" s="231"/>
      <c r="BM140" s="231"/>
      <c r="BN140" s="231"/>
      <c r="BO140" s="231"/>
      <c r="BP140" s="231"/>
      <c r="BQ140" s="231"/>
      <c r="BR140" s="231"/>
      <c r="BS140" s="231"/>
      <c r="BT140" s="231"/>
      <c r="BU140" s="231"/>
      <c r="BV140" s="231"/>
      <c r="BW140" s="231"/>
      <c r="BX140" s="231"/>
      <c r="BY140" s="231"/>
      <c r="BZ140" s="231"/>
      <c r="CA140" s="231"/>
      <c r="CB140" s="231"/>
      <c r="CC140" s="231"/>
      <c r="CD140" s="231"/>
      <c r="CE140" s="231"/>
      <c r="CF140" s="231"/>
      <c r="CG140" s="231"/>
      <c r="CH140" s="231"/>
      <c r="CI140" s="231"/>
      <c r="CJ140" s="231"/>
      <c r="CK140" s="231"/>
      <c r="CL140" s="231"/>
      <c r="CM140" s="231"/>
      <c r="CN140" s="231"/>
      <c r="CO140" s="231"/>
      <c r="CP140" s="231"/>
      <c r="CQ140" s="231"/>
      <c r="CR140" s="231"/>
      <c r="CS140" s="231"/>
      <c r="CT140" s="231"/>
      <c r="CU140" s="231"/>
      <c r="CV140" s="231"/>
      <c r="CW140" s="231"/>
      <c r="CX140" s="231"/>
      <c r="CY140" s="231"/>
      <c r="DA140" s="232"/>
      <c r="DB140" s="232"/>
      <c r="DC140" s="232"/>
      <c r="DD140" s="232"/>
      <c r="DE140" s="232"/>
      <c r="DF140" s="232"/>
      <c r="DG140" s="232"/>
      <c r="DH140" s="232"/>
      <c r="DI140" s="232"/>
      <c r="DJ140" s="232"/>
      <c r="DK140" s="232"/>
      <c r="DL140" s="232"/>
      <c r="DM140" s="232"/>
      <c r="DN140" s="232"/>
      <c r="DO140" s="232"/>
      <c r="DP140" s="232"/>
      <c r="DQ140" s="232"/>
      <c r="DR140" s="232"/>
      <c r="DS140" s="232"/>
      <c r="DT140" s="232"/>
      <c r="DU140" s="232"/>
      <c r="DV140" s="232"/>
      <c r="DW140" s="232"/>
      <c r="DX140" s="232"/>
      <c r="DY140" s="232"/>
      <c r="DZ140" s="232"/>
      <c r="EA140" s="232"/>
      <c r="EB140" s="232"/>
      <c r="EC140" s="232"/>
      <c r="ED140" s="232"/>
      <c r="EE140" s="232"/>
      <c r="EF140" s="232"/>
      <c r="EG140" s="232"/>
      <c r="EH140" s="232"/>
      <c r="EI140" s="232"/>
      <c r="EJ140" s="232"/>
      <c r="EK140" s="232"/>
      <c r="EL140" s="232"/>
      <c r="EM140" s="232"/>
      <c r="EN140" s="232"/>
      <c r="EO140" s="232"/>
      <c r="EP140" s="232"/>
      <c r="EQ140" s="232"/>
      <c r="ER140" s="232"/>
      <c r="ES140" s="232"/>
      <c r="ET140" s="232"/>
      <c r="EU140" s="232"/>
      <c r="EV140" s="232"/>
      <c r="EW140" s="232"/>
      <c r="EX140" s="232"/>
      <c r="EY140" s="232"/>
      <c r="EZ140" s="232"/>
      <c r="FA140" s="232"/>
      <c r="FB140" s="232"/>
      <c r="FC140" s="232"/>
      <c r="FD140" s="232"/>
      <c r="FE140" s="232"/>
      <c r="FF140" s="232"/>
      <c r="FG140" s="232"/>
      <c r="FH140" s="232"/>
      <c r="FI140" s="232"/>
      <c r="FJ140" s="232"/>
      <c r="FK140" s="232"/>
      <c r="FL140" s="232"/>
      <c r="FM140" s="232"/>
      <c r="FN140" s="232"/>
      <c r="FO140" s="232"/>
      <c r="FP140" s="232"/>
      <c r="FQ140" s="232"/>
      <c r="FR140" s="232"/>
      <c r="FS140" s="232"/>
      <c r="FT140" s="232"/>
      <c r="FU140" s="232"/>
      <c r="FV140" s="232"/>
      <c r="FW140" s="232"/>
      <c r="FX140" s="232"/>
      <c r="FY140" s="232"/>
      <c r="FZ140" s="232"/>
      <c r="GA140" s="232"/>
      <c r="GB140" s="232"/>
      <c r="GC140" s="232"/>
      <c r="GD140" s="232"/>
      <c r="GE140" s="232"/>
      <c r="GF140" s="232"/>
      <c r="GG140" s="232"/>
      <c r="GH140" s="232"/>
      <c r="GI140" s="232"/>
      <c r="GJ140" s="232"/>
      <c r="GK140" s="232"/>
      <c r="GL140" s="232"/>
      <c r="GM140" s="232"/>
      <c r="GN140" s="232"/>
      <c r="GO140" s="232"/>
      <c r="GP140" s="232"/>
      <c r="GQ140" s="232"/>
      <c r="GR140" s="232"/>
    </row>
    <row r="141" spans="6:200" hidden="1" x14ac:dyDescent="0.2">
      <c r="H141" s="231"/>
      <c r="I141" s="231"/>
      <c r="J141" s="231"/>
      <c r="K141" s="231"/>
      <c r="L141" s="231"/>
      <c r="M141" s="231"/>
      <c r="N141" s="231"/>
      <c r="O141" s="231"/>
      <c r="P141" s="231"/>
      <c r="Q141" s="231"/>
      <c r="R141" s="231"/>
      <c r="S141" s="231"/>
      <c r="T141" s="231"/>
      <c r="U141" s="231"/>
      <c r="V141" s="231"/>
      <c r="W141" s="231"/>
      <c r="X141" s="231"/>
      <c r="Y141" s="231"/>
      <c r="Z141" s="231"/>
      <c r="AA141" s="231"/>
      <c r="AB141" s="231"/>
      <c r="AC141" s="231"/>
      <c r="AD141" s="231"/>
      <c r="AE141" s="231"/>
      <c r="AF141" s="231"/>
      <c r="AG141" s="231"/>
      <c r="AH141" s="231"/>
      <c r="AI141" s="231"/>
      <c r="AJ141" s="231"/>
      <c r="AK141" s="231"/>
      <c r="AL141" s="231"/>
      <c r="AM141" s="231"/>
      <c r="AN141" s="231"/>
      <c r="AO141" s="231"/>
      <c r="AP141" s="231"/>
      <c r="AQ141" s="231"/>
      <c r="AR141" s="231"/>
      <c r="AS141" s="231"/>
      <c r="AT141" s="231"/>
      <c r="AU141" s="231"/>
      <c r="AV141" s="231"/>
      <c r="AW141" s="231"/>
      <c r="AX141" s="231"/>
      <c r="AY141" s="231"/>
      <c r="AZ141" s="231"/>
      <c r="BA141" s="231"/>
      <c r="BB141" s="231"/>
      <c r="BC141" s="231"/>
      <c r="BD141" s="231"/>
      <c r="BE141" s="231"/>
      <c r="BF141" s="231"/>
      <c r="BG141" s="231"/>
      <c r="BH141" s="231"/>
      <c r="BI141" s="231"/>
      <c r="BJ141" s="231"/>
      <c r="BK141" s="231"/>
      <c r="BL141" s="231"/>
      <c r="BM141" s="231"/>
      <c r="BN141" s="231"/>
      <c r="BO141" s="231"/>
      <c r="BP141" s="231"/>
      <c r="BQ141" s="231"/>
      <c r="BR141" s="231"/>
      <c r="BS141" s="231"/>
      <c r="BT141" s="231"/>
      <c r="BU141" s="231"/>
      <c r="BV141" s="231"/>
      <c r="BW141" s="231"/>
      <c r="BX141" s="231"/>
      <c r="BY141" s="231"/>
      <c r="BZ141" s="231"/>
      <c r="CA141" s="231"/>
      <c r="CB141" s="231"/>
      <c r="CC141" s="231"/>
      <c r="CD141" s="231"/>
      <c r="CE141" s="231"/>
      <c r="CF141" s="231"/>
      <c r="CG141" s="231"/>
      <c r="CH141" s="231"/>
      <c r="CI141" s="231"/>
      <c r="CJ141" s="231"/>
      <c r="CK141" s="231"/>
      <c r="CL141" s="231"/>
      <c r="CM141" s="231"/>
      <c r="CN141" s="231"/>
      <c r="CO141" s="231"/>
      <c r="CP141" s="231"/>
      <c r="CQ141" s="231"/>
      <c r="CR141" s="231"/>
      <c r="CS141" s="231"/>
      <c r="CT141" s="231"/>
      <c r="CU141" s="231"/>
      <c r="CV141" s="231"/>
      <c r="CW141" s="231"/>
      <c r="CX141" s="231"/>
      <c r="CY141" s="231"/>
      <c r="DA141" s="232"/>
      <c r="DB141" s="232"/>
      <c r="DC141" s="232"/>
      <c r="DD141" s="232"/>
      <c r="DE141" s="232"/>
      <c r="DF141" s="232"/>
      <c r="DG141" s="232"/>
      <c r="DH141" s="232"/>
      <c r="DI141" s="232"/>
      <c r="DJ141" s="232"/>
      <c r="DK141" s="232"/>
      <c r="DL141" s="232"/>
      <c r="DM141" s="232"/>
      <c r="DN141" s="232"/>
      <c r="DO141" s="232"/>
      <c r="DP141" s="232"/>
      <c r="DQ141" s="232"/>
      <c r="DR141" s="232"/>
      <c r="DS141" s="232"/>
      <c r="DT141" s="232"/>
      <c r="DU141" s="232"/>
      <c r="DV141" s="232"/>
      <c r="DW141" s="232"/>
      <c r="DX141" s="232"/>
      <c r="DY141" s="232"/>
      <c r="DZ141" s="232"/>
      <c r="EA141" s="232"/>
      <c r="EB141" s="232"/>
      <c r="EC141" s="232"/>
      <c r="ED141" s="232"/>
      <c r="EE141" s="232"/>
      <c r="EF141" s="232"/>
      <c r="EG141" s="232"/>
      <c r="EH141" s="232"/>
      <c r="EI141" s="232"/>
      <c r="EJ141" s="232"/>
      <c r="EK141" s="232"/>
      <c r="EL141" s="232"/>
      <c r="EM141" s="232"/>
      <c r="EN141" s="232"/>
      <c r="EO141" s="232"/>
      <c r="EP141" s="232"/>
      <c r="EQ141" s="232"/>
      <c r="ER141" s="232"/>
      <c r="ES141" s="232"/>
      <c r="ET141" s="232"/>
      <c r="EU141" s="232"/>
      <c r="EV141" s="232"/>
      <c r="EW141" s="232"/>
      <c r="EX141" s="232"/>
      <c r="EY141" s="232"/>
      <c r="EZ141" s="232"/>
      <c r="FA141" s="232"/>
      <c r="FB141" s="232"/>
      <c r="FC141" s="232"/>
      <c r="FD141" s="232"/>
      <c r="FE141" s="232"/>
      <c r="FF141" s="232"/>
      <c r="FG141" s="232"/>
      <c r="FH141" s="232"/>
      <c r="FI141" s="232"/>
      <c r="FJ141" s="232"/>
      <c r="FK141" s="232"/>
      <c r="FL141" s="232"/>
      <c r="FM141" s="232"/>
      <c r="FN141" s="232"/>
      <c r="FO141" s="232"/>
      <c r="FP141" s="232"/>
      <c r="FQ141" s="232"/>
      <c r="FR141" s="232"/>
      <c r="FS141" s="232"/>
      <c r="FT141" s="232"/>
      <c r="FU141" s="232"/>
      <c r="FV141" s="232"/>
      <c r="FW141" s="232"/>
      <c r="FX141" s="232"/>
      <c r="FY141" s="232"/>
      <c r="FZ141" s="232"/>
      <c r="GA141" s="232"/>
      <c r="GB141" s="232"/>
      <c r="GC141" s="232"/>
      <c r="GD141" s="232"/>
      <c r="GE141" s="232"/>
      <c r="GF141" s="232"/>
      <c r="GG141" s="232"/>
      <c r="GH141" s="232"/>
      <c r="GI141" s="232"/>
      <c r="GJ141" s="232"/>
      <c r="GK141" s="232"/>
      <c r="GL141" s="232"/>
      <c r="GM141" s="232"/>
      <c r="GN141" s="232"/>
      <c r="GO141" s="232"/>
      <c r="GP141" s="232"/>
      <c r="GQ141" s="232"/>
      <c r="GR141" s="232"/>
    </row>
    <row r="142" spans="6:200" hidden="1" x14ac:dyDescent="0.2">
      <c r="H142" s="231"/>
      <c r="I142" s="231"/>
      <c r="J142" s="231"/>
      <c r="K142" s="231"/>
      <c r="L142" s="231"/>
      <c r="M142" s="231"/>
      <c r="N142" s="231"/>
      <c r="O142" s="231"/>
      <c r="P142" s="231"/>
      <c r="Q142" s="231"/>
      <c r="R142" s="231"/>
      <c r="S142" s="231"/>
      <c r="T142" s="231"/>
      <c r="U142" s="231"/>
      <c r="V142" s="231"/>
      <c r="W142" s="231"/>
      <c r="X142" s="231"/>
      <c r="Y142" s="231"/>
      <c r="Z142" s="231"/>
      <c r="AA142" s="231"/>
      <c r="AB142" s="231"/>
      <c r="AC142" s="231"/>
      <c r="AD142" s="231"/>
      <c r="AE142" s="231"/>
      <c r="AF142" s="231"/>
      <c r="AG142" s="231"/>
      <c r="AH142" s="231"/>
      <c r="AI142" s="231"/>
      <c r="AJ142" s="231"/>
      <c r="AK142" s="231"/>
      <c r="AL142" s="231"/>
      <c r="AM142" s="231"/>
      <c r="AN142" s="231"/>
      <c r="AO142" s="231"/>
      <c r="AP142" s="231"/>
      <c r="AQ142" s="231"/>
      <c r="AR142" s="231"/>
      <c r="AS142" s="231"/>
      <c r="AT142" s="231"/>
      <c r="AU142" s="231"/>
      <c r="AV142" s="231"/>
      <c r="AW142" s="231"/>
      <c r="AX142" s="231"/>
      <c r="AY142" s="231"/>
      <c r="AZ142" s="231"/>
      <c r="BA142" s="231"/>
      <c r="BB142" s="231"/>
      <c r="BC142" s="231"/>
      <c r="BD142" s="231"/>
      <c r="BE142" s="231"/>
      <c r="BF142" s="231"/>
      <c r="BG142" s="231"/>
      <c r="BH142" s="231"/>
      <c r="BI142" s="231"/>
      <c r="BJ142" s="231"/>
      <c r="BK142" s="231"/>
      <c r="BL142" s="231"/>
      <c r="BM142" s="231"/>
      <c r="BN142" s="231"/>
      <c r="BO142" s="231"/>
      <c r="BP142" s="231"/>
      <c r="BQ142" s="231"/>
      <c r="BR142" s="231"/>
      <c r="BS142" s="231"/>
      <c r="BT142" s="231"/>
      <c r="BU142" s="231"/>
      <c r="BV142" s="231"/>
      <c r="BW142" s="231"/>
      <c r="BX142" s="231"/>
      <c r="BY142" s="231"/>
      <c r="BZ142" s="231"/>
      <c r="CA142" s="231"/>
      <c r="CB142" s="231"/>
      <c r="CC142" s="231"/>
      <c r="CD142" s="231"/>
      <c r="CE142" s="231"/>
      <c r="CF142" s="231"/>
      <c r="CG142" s="231"/>
      <c r="CH142" s="231"/>
      <c r="CI142" s="231"/>
      <c r="CJ142" s="231"/>
      <c r="CK142" s="231"/>
      <c r="CL142" s="231"/>
      <c r="CM142" s="231"/>
      <c r="CN142" s="231"/>
      <c r="CO142" s="231"/>
      <c r="CP142" s="231"/>
      <c r="CQ142" s="231"/>
      <c r="CR142" s="231"/>
      <c r="CS142" s="231"/>
      <c r="CT142" s="231"/>
      <c r="CU142" s="231"/>
      <c r="CV142" s="231"/>
      <c r="CW142" s="231"/>
      <c r="CX142" s="231"/>
      <c r="CY142" s="231"/>
      <c r="DA142" s="232"/>
      <c r="DB142" s="232"/>
      <c r="DC142" s="232"/>
      <c r="DD142" s="232"/>
      <c r="DE142" s="232"/>
      <c r="DF142" s="232"/>
      <c r="DG142" s="232"/>
      <c r="DH142" s="232"/>
      <c r="DI142" s="232"/>
      <c r="DJ142" s="232"/>
      <c r="DK142" s="232"/>
      <c r="DL142" s="232"/>
      <c r="DM142" s="232"/>
      <c r="DN142" s="232"/>
      <c r="DO142" s="232"/>
      <c r="DP142" s="232"/>
      <c r="DQ142" s="232"/>
      <c r="DR142" s="232"/>
      <c r="DS142" s="232"/>
      <c r="DT142" s="232"/>
      <c r="DU142" s="232"/>
      <c r="DV142" s="232"/>
      <c r="DW142" s="232"/>
      <c r="DX142" s="232"/>
      <c r="DY142" s="232"/>
      <c r="DZ142" s="232"/>
      <c r="EA142" s="232"/>
      <c r="EB142" s="232"/>
      <c r="EC142" s="232"/>
      <c r="ED142" s="232"/>
      <c r="EE142" s="232"/>
      <c r="EF142" s="232"/>
      <c r="EG142" s="232"/>
      <c r="EH142" s="232"/>
      <c r="EI142" s="232"/>
      <c r="EJ142" s="232"/>
      <c r="EK142" s="232"/>
      <c r="EL142" s="232"/>
      <c r="EM142" s="232"/>
      <c r="EN142" s="232"/>
      <c r="EO142" s="232"/>
      <c r="EP142" s="232"/>
      <c r="EQ142" s="232"/>
      <c r="ER142" s="232"/>
      <c r="ES142" s="232"/>
      <c r="ET142" s="232"/>
      <c r="EU142" s="232"/>
      <c r="EV142" s="232"/>
      <c r="EW142" s="232"/>
      <c r="EX142" s="232"/>
      <c r="EY142" s="232"/>
      <c r="EZ142" s="232"/>
      <c r="FA142" s="232"/>
      <c r="FB142" s="232"/>
      <c r="FC142" s="232"/>
      <c r="FD142" s="232"/>
      <c r="FE142" s="232"/>
      <c r="FF142" s="232"/>
      <c r="FG142" s="232"/>
      <c r="FH142" s="232"/>
      <c r="FI142" s="232"/>
      <c r="FJ142" s="232"/>
      <c r="FK142" s="232"/>
      <c r="FL142" s="232"/>
      <c r="FM142" s="232"/>
      <c r="FN142" s="232"/>
      <c r="FO142" s="232"/>
      <c r="FP142" s="232"/>
      <c r="FQ142" s="232"/>
      <c r="FR142" s="232"/>
      <c r="FS142" s="232"/>
      <c r="FT142" s="232"/>
      <c r="FU142" s="232"/>
      <c r="FV142" s="232"/>
      <c r="FW142" s="232"/>
      <c r="FX142" s="232"/>
      <c r="FY142" s="232"/>
      <c r="FZ142" s="232"/>
      <c r="GA142" s="232"/>
      <c r="GB142" s="232"/>
      <c r="GC142" s="232"/>
      <c r="GD142" s="232"/>
      <c r="GE142" s="232"/>
      <c r="GF142" s="232"/>
      <c r="GG142" s="232"/>
      <c r="GH142" s="232"/>
      <c r="GI142" s="232"/>
      <c r="GJ142" s="232"/>
      <c r="GK142" s="232"/>
      <c r="GL142" s="232"/>
      <c r="GM142" s="232"/>
      <c r="GN142" s="232"/>
      <c r="GO142" s="232"/>
      <c r="GP142" s="232"/>
      <c r="GQ142" s="232"/>
      <c r="GR142" s="232"/>
    </row>
    <row r="143" spans="6:200" hidden="1" x14ac:dyDescent="0.2">
      <c r="H143" s="231"/>
      <c r="I143" s="231"/>
      <c r="J143" s="231"/>
      <c r="K143" s="231"/>
      <c r="L143" s="231"/>
      <c r="M143" s="231"/>
      <c r="N143" s="231"/>
      <c r="O143" s="231"/>
      <c r="P143" s="231"/>
      <c r="Q143" s="231"/>
      <c r="R143" s="231"/>
      <c r="S143" s="231"/>
      <c r="T143" s="231"/>
      <c r="U143" s="231"/>
      <c r="V143" s="231"/>
      <c r="W143" s="231"/>
      <c r="X143" s="231"/>
      <c r="Y143" s="231"/>
      <c r="Z143" s="231"/>
      <c r="AA143" s="231"/>
      <c r="AB143" s="231"/>
      <c r="AC143" s="231"/>
      <c r="AD143" s="231"/>
      <c r="AE143" s="231"/>
      <c r="AF143" s="231"/>
      <c r="AG143" s="231"/>
      <c r="AH143" s="231"/>
      <c r="AI143" s="231"/>
      <c r="AJ143" s="231"/>
      <c r="AK143" s="231"/>
      <c r="AL143" s="231"/>
      <c r="AM143" s="231"/>
      <c r="AN143" s="231"/>
      <c r="AO143" s="231"/>
      <c r="AP143" s="231"/>
      <c r="AQ143" s="231"/>
      <c r="AR143" s="231"/>
      <c r="AS143" s="231"/>
      <c r="AT143" s="231"/>
      <c r="AU143" s="231"/>
      <c r="AV143" s="231"/>
      <c r="AW143" s="231"/>
      <c r="AX143" s="231"/>
      <c r="AY143" s="231"/>
      <c r="AZ143" s="231"/>
      <c r="BA143" s="231"/>
      <c r="BB143" s="231"/>
      <c r="BC143" s="231"/>
      <c r="BD143" s="231"/>
      <c r="BE143" s="231"/>
      <c r="BF143" s="231"/>
      <c r="BG143" s="231"/>
      <c r="BH143" s="231"/>
      <c r="BI143" s="231"/>
      <c r="BJ143" s="231"/>
      <c r="BK143" s="231"/>
      <c r="BL143" s="231"/>
      <c r="BM143" s="231"/>
      <c r="BN143" s="231"/>
      <c r="BO143" s="231"/>
      <c r="BP143" s="231"/>
      <c r="BQ143" s="231"/>
      <c r="BR143" s="231"/>
      <c r="BS143" s="231"/>
      <c r="BT143" s="231"/>
      <c r="BU143" s="231"/>
      <c r="BV143" s="231"/>
      <c r="BW143" s="231"/>
      <c r="BX143" s="231"/>
      <c r="BY143" s="231"/>
      <c r="BZ143" s="231"/>
      <c r="CA143" s="231"/>
      <c r="CB143" s="231"/>
      <c r="CC143" s="231"/>
      <c r="CD143" s="231"/>
      <c r="CE143" s="231"/>
      <c r="CF143" s="231"/>
      <c r="CG143" s="231"/>
      <c r="CH143" s="231"/>
      <c r="CI143" s="231"/>
      <c r="CJ143" s="231"/>
      <c r="CK143" s="231"/>
      <c r="CL143" s="231"/>
      <c r="CM143" s="231"/>
      <c r="CN143" s="231"/>
      <c r="CO143" s="231"/>
      <c r="CP143" s="231"/>
      <c r="CQ143" s="231"/>
      <c r="CR143" s="231"/>
      <c r="CS143" s="231"/>
      <c r="CT143" s="231"/>
      <c r="CU143" s="231"/>
      <c r="CV143" s="231"/>
      <c r="CW143" s="231"/>
      <c r="CX143" s="231"/>
      <c r="CY143" s="231"/>
      <c r="DA143" s="232"/>
      <c r="DB143" s="232"/>
      <c r="DC143" s="232"/>
      <c r="DD143" s="232"/>
      <c r="DE143" s="232"/>
      <c r="DF143" s="232"/>
      <c r="DG143" s="232"/>
      <c r="DH143" s="232"/>
      <c r="DI143" s="232"/>
      <c r="DJ143" s="232"/>
      <c r="DK143" s="232"/>
      <c r="DL143" s="232"/>
      <c r="DM143" s="232"/>
      <c r="DN143" s="232"/>
      <c r="DO143" s="232"/>
      <c r="DP143" s="232"/>
      <c r="DQ143" s="232"/>
      <c r="DR143" s="232"/>
      <c r="DS143" s="232"/>
      <c r="DT143" s="232"/>
      <c r="DU143" s="232"/>
      <c r="DV143" s="232"/>
      <c r="DW143" s="232"/>
      <c r="DX143" s="232"/>
      <c r="DY143" s="232"/>
      <c r="DZ143" s="232"/>
      <c r="EA143" s="232"/>
      <c r="EB143" s="232"/>
      <c r="EC143" s="232"/>
      <c r="ED143" s="232"/>
      <c r="EE143" s="232"/>
      <c r="EF143" s="232"/>
      <c r="EG143" s="232"/>
      <c r="EH143" s="232"/>
      <c r="EI143" s="232"/>
      <c r="EJ143" s="232"/>
      <c r="EK143" s="232"/>
      <c r="EL143" s="232"/>
      <c r="EM143" s="232"/>
      <c r="EN143" s="232"/>
      <c r="EO143" s="232"/>
      <c r="EP143" s="232"/>
      <c r="EQ143" s="232"/>
      <c r="ER143" s="232"/>
      <c r="ES143" s="232"/>
      <c r="ET143" s="232"/>
      <c r="EU143" s="232"/>
      <c r="EV143" s="232"/>
      <c r="EW143" s="232"/>
      <c r="EX143" s="232"/>
      <c r="EY143" s="232"/>
      <c r="EZ143" s="232"/>
      <c r="FA143" s="232"/>
      <c r="FB143" s="232"/>
      <c r="FC143" s="232"/>
      <c r="FD143" s="232"/>
      <c r="FE143" s="232"/>
      <c r="FF143" s="232"/>
      <c r="FG143" s="232"/>
      <c r="FH143" s="232"/>
      <c r="FI143" s="232"/>
      <c r="FJ143" s="232"/>
      <c r="FK143" s="232"/>
      <c r="FL143" s="232"/>
      <c r="FM143" s="232"/>
      <c r="FN143" s="232"/>
      <c r="FO143" s="232"/>
      <c r="FP143" s="232"/>
      <c r="FQ143" s="232"/>
      <c r="FR143" s="232"/>
      <c r="FS143" s="232"/>
      <c r="FT143" s="232"/>
      <c r="FU143" s="232"/>
      <c r="FV143" s="232"/>
      <c r="FW143" s="232"/>
      <c r="FX143" s="232"/>
      <c r="FY143" s="232"/>
      <c r="FZ143" s="232"/>
      <c r="GA143" s="232"/>
      <c r="GB143" s="232"/>
      <c r="GC143" s="232"/>
      <c r="GD143" s="232"/>
      <c r="GE143" s="232"/>
      <c r="GF143" s="232"/>
      <c r="GG143" s="232"/>
      <c r="GH143" s="232"/>
      <c r="GI143" s="232"/>
      <c r="GJ143" s="232"/>
      <c r="GK143" s="232"/>
      <c r="GL143" s="232"/>
      <c r="GM143" s="232"/>
      <c r="GN143" s="232"/>
      <c r="GO143" s="232"/>
      <c r="GP143" s="232"/>
      <c r="GQ143" s="232"/>
      <c r="GR143" s="232"/>
    </row>
    <row r="144" spans="6:200" hidden="1" x14ac:dyDescent="0.2">
      <c r="H144" s="231"/>
      <c r="I144" s="231"/>
      <c r="J144" s="231"/>
      <c r="K144" s="231"/>
      <c r="L144" s="231"/>
      <c r="M144" s="231"/>
      <c r="N144" s="231"/>
      <c r="O144" s="231"/>
      <c r="P144" s="231"/>
      <c r="Q144" s="231"/>
      <c r="R144" s="231"/>
      <c r="S144" s="231"/>
      <c r="T144" s="231"/>
      <c r="U144" s="231"/>
      <c r="V144" s="231"/>
      <c r="W144" s="231"/>
      <c r="X144" s="231"/>
      <c r="Y144" s="231"/>
      <c r="Z144" s="231"/>
      <c r="AA144" s="231"/>
      <c r="AB144" s="231"/>
      <c r="AC144" s="231"/>
      <c r="AD144" s="231"/>
      <c r="AE144" s="231"/>
      <c r="AF144" s="231"/>
      <c r="AG144" s="231"/>
      <c r="AH144" s="231"/>
      <c r="AI144" s="231"/>
      <c r="AJ144" s="231"/>
      <c r="AK144" s="231"/>
      <c r="AL144" s="231"/>
      <c r="AM144" s="231"/>
      <c r="AN144" s="231"/>
      <c r="AO144" s="231"/>
      <c r="AP144" s="231"/>
      <c r="AQ144" s="231"/>
      <c r="AR144" s="231"/>
      <c r="AS144" s="231"/>
      <c r="AT144" s="231"/>
      <c r="AU144" s="231"/>
      <c r="AV144" s="231"/>
      <c r="AW144" s="231"/>
      <c r="AX144" s="231"/>
      <c r="AY144" s="231"/>
      <c r="AZ144" s="231"/>
      <c r="BA144" s="231"/>
      <c r="BB144" s="231"/>
      <c r="BC144" s="231"/>
      <c r="BD144" s="231"/>
      <c r="BE144" s="231"/>
      <c r="BF144" s="231"/>
      <c r="BG144" s="231"/>
      <c r="BH144" s="231"/>
      <c r="BI144" s="231"/>
      <c r="BJ144" s="231"/>
      <c r="BK144" s="231"/>
      <c r="BL144" s="231"/>
      <c r="BM144" s="231"/>
      <c r="BN144" s="231"/>
      <c r="BO144" s="231"/>
      <c r="BP144" s="231"/>
      <c r="BQ144" s="231"/>
      <c r="BR144" s="231"/>
      <c r="BS144" s="231"/>
      <c r="BT144" s="231"/>
      <c r="BU144" s="231"/>
      <c r="BV144" s="231"/>
      <c r="BW144" s="231"/>
      <c r="BX144" s="231"/>
      <c r="BY144" s="231"/>
      <c r="BZ144" s="231"/>
      <c r="CA144" s="231"/>
      <c r="CB144" s="231"/>
      <c r="CC144" s="231"/>
      <c r="CD144" s="231"/>
      <c r="CE144" s="231"/>
      <c r="CF144" s="231"/>
      <c r="CG144" s="231"/>
      <c r="CH144" s="231"/>
      <c r="CI144" s="231"/>
      <c r="CJ144" s="231"/>
      <c r="CK144" s="231"/>
      <c r="CL144" s="231"/>
      <c r="CM144" s="231"/>
      <c r="CN144" s="231"/>
      <c r="CO144" s="231"/>
      <c r="CP144" s="231"/>
      <c r="CQ144" s="231"/>
      <c r="CR144" s="231"/>
      <c r="CS144" s="231"/>
      <c r="CT144" s="231"/>
      <c r="CU144" s="231"/>
      <c r="CV144" s="231"/>
      <c r="CW144" s="231"/>
      <c r="CX144" s="231"/>
      <c r="CY144" s="231"/>
      <c r="DA144" s="232"/>
      <c r="DB144" s="232"/>
      <c r="DC144" s="232"/>
      <c r="DD144" s="232"/>
      <c r="DE144" s="232"/>
      <c r="DF144" s="232"/>
      <c r="DG144" s="232"/>
      <c r="DH144" s="232"/>
      <c r="DI144" s="232"/>
      <c r="DJ144" s="232"/>
      <c r="DK144" s="232"/>
      <c r="DL144" s="232"/>
      <c r="DM144" s="232"/>
      <c r="DN144" s="232"/>
      <c r="DO144" s="232"/>
      <c r="DP144" s="232"/>
      <c r="DQ144" s="232"/>
      <c r="DR144" s="232"/>
      <c r="DS144" s="232"/>
      <c r="DT144" s="232"/>
      <c r="DU144" s="232"/>
      <c r="DV144" s="232"/>
      <c r="DW144" s="232"/>
      <c r="DX144" s="232"/>
      <c r="DY144" s="232"/>
      <c r="DZ144" s="232"/>
      <c r="EA144" s="232"/>
      <c r="EB144" s="232"/>
      <c r="EC144" s="232"/>
      <c r="ED144" s="232"/>
      <c r="EE144" s="232"/>
      <c r="EF144" s="232"/>
      <c r="EG144" s="232"/>
      <c r="EH144" s="232"/>
      <c r="EI144" s="232"/>
      <c r="EJ144" s="232"/>
      <c r="EK144" s="232"/>
      <c r="EL144" s="232"/>
      <c r="EM144" s="232"/>
      <c r="EN144" s="232"/>
      <c r="EO144" s="232"/>
      <c r="EP144" s="232"/>
      <c r="EQ144" s="232"/>
      <c r="ER144" s="232"/>
      <c r="ES144" s="232"/>
      <c r="ET144" s="232"/>
      <c r="EU144" s="232"/>
      <c r="EV144" s="232"/>
      <c r="EW144" s="232"/>
      <c r="EX144" s="232"/>
      <c r="EY144" s="232"/>
      <c r="EZ144" s="232"/>
      <c r="FA144" s="232"/>
      <c r="FB144" s="232"/>
      <c r="FC144" s="232"/>
      <c r="FD144" s="232"/>
      <c r="FE144" s="232"/>
      <c r="FF144" s="232"/>
      <c r="FG144" s="232"/>
      <c r="FH144" s="232"/>
      <c r="FI144" s="232"/>
      <c r="FJ144" s="232"/>
      <c r="FK144" s="232"/>
      <c r="FL144" s="232"/>
      <c r="FM144" s="232"/>
      <c r="FN144" s="232"/>
      <c r="FO144" s="232"/>
      <c r="FP144" s="232"/>
      <c r="FQ144" s="232"/>
      <c r="FR144" s="232"/>
      <c r="FS144" s="232"/>
      <c r="FT144" s="232"/>
      <c r="FU144" s="232"/>
      <c r="FV144" s="232"/>
      <c r="FW144" s="232"/>
      <c r="FX144" s="232"/>
      <c r="FY144" s="232"/>
      <c r="FZ144" s="232"/>
      <c r="GA144" s="232"/>
      <c r="GB144" s="232"/>
      <c r="GC144" s="232"/>
      <c r="GD144" s="232"/>
      <c r="GE144" s="232"/>
      <c r="GF144" s="232"/>
      <c r="GG144" s="232"/>
      <c r="GH144" s="232"/>
      <c r="GI144" s="232"/>
      <c r="GJ144" s="232"/>
      <c r="GK144" s="232"/>
      <c r="GL144" s="232"/>
      <c r="GM144" s="232"/>
      <c r="GN144" s="232"/>
      <c r="GO144" s="232"/>
      <c r="GP144" s="232"/>
      <c r="GQ144" s="232"/>
      <c r="GR144" s="232"/>
    </row>
    <row r="145" spans="8:200" hidden="1" x14ac:dyDescent="0.2">
      <c r="H145" s="231"/>
      <c r="I145" s="231"/>
      <c r="J145" s="231"/>
      <c r="K145" s="231"/>
      <c r="L145" s="231"/>
      <c r="M145" s="231"/>
      <c r="N145" s="231"/>
      <c r="O145" s="231"/>
      <c r="P145" s="231"/>
      <c r="Q145" s="231"/>
      <c r="R145" s="231"/>
      <c r="S145" s="231"/>
      <c r="T145" s="231"/>
      <c r="U145" s="231"/>
      <c r="V145" s="231"/>
      <c r="W145" s="231"/>
      <c r="X145" s="231"/>
      <c r="Y145" s="231"/>
      <c r="Z145" s="231"/>
      <c r="AA145" s="231"/>
      <c r="AB145" s="231"/>
      <c r="AC145" s="231"/>
      <c r="AD145" s="231"/>
      <c r="AE145" s="231"/>
      <c r="AF145" s="231"/>
      <c r="AG145" s="231"/>
      <c r="AH145" s="231"/>
      <c r="AI145" s="231"/>
      <c r="AJ145" s="231"/>
      <c r="AK145" s="231"/>
      <c r="AL145" s="231"/>
      <c r="AM145" s="231"/>
      <c r="AN145" s="231"/>
      <c r="AO145" s="231"/>
      <c r="AP145" s="231"/>
      <c r="AQ145" s="231"/>
      <c r="AR145" s="231"/>
      <c r="AS145" s="231"/>
      <c r="AT145" s="231"/>
      <c r="AU145" s="231"/>
      <c r="AV145" s="231"/>
      <c r="AW145" s="231"/>
      <c r="AX145" s="231"/>
      <c r="AY145" s="231"/>
      <c r="AZ145" s="231"/>
      <c r="BA145" s="231"/>
      <c r="BB145" s="231"/>
      <c r="BC145" s="231"/>
      <c r="BD145" s="231"/>
      <c r="BE145" s="231"/>
      <c r="BF145" s="231"/>
      <c r="BG145" s="231"/>
      <c r="BH145" s="231"/>
      <c r="BI145" s="231"/>
      <c r="BJ145" s="231"/>
      <c r="BK145" s="231"/>
      <c r="BL145" s="231"/>
      <c r="BM145" s="231"/>
      <c r="BN145" s="231"/>
      <c r="BO145" s="231"/>
      <c r="BP145" s="231"/>
      <c r="BQ145" s="231"/>
      <c r="BR145" s="231"/>
      <c r="BS145" s="231"/>
      <c r="BT145" s="231"/>
      <c r="BU145" s="231"/>
      <c r="BV145" s="231"/>
      <c r="BW145" s="231"/>
      <c r="BX145" s="231"/>
      <c r="BY145" s="231"/>
      <c r="BZ145" s="231"/>
      <c r="CA145" s="231"/>
      <c r="CB145" s="231"/>
      <c r="CC145" s="231"/>
      <c r="CD145" s="231"/>
      <c r="CE145" s="231"/>
      <c r="CF145" s="231"/>
      <c r="CG145" s="231"/>
      <c r="CH145" s="231"/>
      <c r="CI145" s="231"/>
      <c r="CJ145" s="231"/>
      <c r="CK145" s="231"/>
      <c r="CL145" s="231"/>
      <c r="CM145" s="231"/>
      <c r="CN145" s="231"/>
      <c r="CO145" s="231"/>
      <c r="CP145" s="231"/>
      <c r="CQ145" s="231"/>
      <c r="CR145" s="231"/>
      <c r="CS145" s="231"/>
      <c r="CT145" s="231"/>
      <c r="CU145" s="231"/>
      <c r="CV145" s="231"/>
      <c r="CW145" s="231"/>
      <c r="CX145" s="231"/>
      <c r="CY145" s="231"/>
      <c r="DA145" s="232"/>
      <c r="DB145" s="232"/>
      <c r="DC145" s="232"/>
      <c r="DD145" s="232"/>
      <c r="DE145" s="232"/>
      <c r="DF145" s="232"/>
      <c r="DG145" s="232"/>
      <c r="DH145" s="232"/>
      <c r="DI145" s="232"/>
      <c r="DJ145" s="232"/>
      <c r="DK145" s="232"/>
      <c r="DL145" s="232"/>
      <c r="DM145" s="232"/>
      <c r="DN145" s="232"/>
      <c r="DO145" s="232"/>
      <c r="DP145" s="232"/>
      <c r="DQ145" s="232"/>
      <c r="DR145" s="232"/>
      <c r="DS145" s="232"/>
      <c r="DT145" s="232"/>
      <c r="DU145" s="232"/>
      <c r="DV145" s="232"/>
      <c r="DW145" s="232"/>
      <c r="DX145" s="232"/>
      <c r="DY145" s="232"/>
      <c r="DZ145" s="232"/>
      <c r="EA145" s="232"/>
      <c r="EB145" s="232"/>
      <c r="EC145" s="232"/>
      <c r="ED145" s="232"/>
      <c r="EE145" s="232"/>
      <c r="EF145" s="232"/>
      <c r="EG145" s="232"/>
      <c r="EH145" s="232"/>
      <c r="EI145" s="232"/>
      <c r="EJ145" s="232"/>
      <c r="EK145" s="232"/>
      <c r="EL145" s="232"/>
      <c r="EM145" s="232"/>
      <c r="EN145" s="232"/>
      <c r="EO145" s="232"/>
      <c r="EP145" s="232"/>
      <c r="EQ145" s="232"/>
      <c r="ER145" s="232"/>
      <c r="ES145" s="232"/>
      <c r="ET145" s="232"/>
      <c r="EU145" s="232"/>
      <c r="EV145" s="232"/>
      <c r="EW145" s="232"/>
      <c r="EX145" s="232"/>
      <c r="EY145" s="232"/>
      <c r="EZ145" s="232"/>
      <c r="FA145" s="232"/>
      <c r="FB145" s="232"/>
      <c r="FC145" s="232"/>
      <c r="FD145" s="232"/>
      <c r="FE145" s="232"/>
      <c r="FF145" s="232"/>
      <c r="FG145" s="232"/>
      <c r="FH145" s="232"/>
      <c r="FI145" s="232"/>
      <c r="FJ145" s="232"/>
      <c r="FK145" s="232"/>
      <c r="FL145" s="232"/>
      <c r="FM145" s="232"/>
      <c r="FN145" s="232"/>
      <c r="FO145" s="232"/>
      <c r="FP145" s="232"/>
      <c r="FQ145" s="232"/>
      <c r="FR145" s="232"/>
      <c r="FS145" s="232"/>
      <c r="FT145" s="232"/>
      <c r="FU145" s="232"/>
      <c r="FV145" s="232"/>
      <c r="FW145" s="232"/>
      <c r="FX145" s="232"/>
      <c r="FY145" s="232"/>
      <c r="FZ145" s="232"/>
      <c r="GA145" s="232"/>
      <c r="GB145" s="232"/>
      <c r="GC145" s="232"/>
      <c r="GD145" s="232"/>
      <c r="GE145" s="232"/>
      <c r="GF145" s="232"/>
      <c r="GG145" s="232"/>
      <c r="GH145" s="232"/>
      <c r="GI145" s="232"/>
      <c r="GJ145" s="232"/>
      <c r="GK145" s="232"/>
      <c r="GL145" s="232"/>
      <c r="GM145" s="232"/>
      <c r="GN145" s="232"/>
      <c r="GO145" s="232"/>
      <c r="GP145" s="232"/>
      <c r="GQ145" s="232"/>
      <c r="GR145" s="232"/>
    </row>
    <row r="146" spans="8:200" hidden="1" x14ac:dyDescent="0.2">
      <c r="H146" s="231"/>
      <c r="I146" s="231"/>
      <c r="J146" s="231"/>
      <c r="K146" s="231"/>
      <c r="L146" s="231"/>
      <c r="M146" s="231"/>
      <c r="N146" s="231"/>
      <c r="O146" s="231"/>
      <c r="P146" s="231"/>
      <c r="Q146" s="231"/>
      <c r="R146" s="231"/>
      <c r="S146" s="231"/>
      <c r="T146" s="231"/>
      <c r="U146" s="231"/>
      <c r="V146" s="231"/>
      <c r="W146" s="231"/>
      <c r="X146" s="231"/>
      <c r="Y146" s="231"/>
      <c r="Z146" s="231"/>
      <c r="AA146" s="231"/>
      <c r="AB146" s="231"/>
      <c r="AC146" s="231"/>
      <c r="AD146" s="231"/>
      <c r="AE146" s="231"/>
      <c r="AF146" s="231"/>
      <c r="AG146" s="231"/>
      <c r="AH146" s="231"/>
      <c r="AI146" s="231"/>
      <c r="AJ146" s="231"/>
      <c r="AK146" s="231"/>
      <c r="AL146" s="231"/>
      <c r="AM146" s="231"/>
      <c r="AN146" s="231"/>
      <c r="AO146" s="231"/>
      <c r="AP146" s="231"/>
      <c r="AQ146" s="231"/>
      <c r="AR146" s="231"/>
      <c r="AS146" s="231"/>
      <c r="AT146" s="231"/>
      <c r="AU146" s="231"/>
      <c r="AV146" s="231"/>
      <c r="AW146" s="231"/>
      <c r="AX146" s="231"/>
      <c r="AY146" s="231"/>
      <c r="AZ146" s="231"/>
      <c r="BA146" s="231"/>
      <c r="BB146" s="231"/>
      <c r="BC146" s="231"/>
      <c r="BD146" s="231"/>
      <c r="BE146" s="231"/>
      <c r="BF146" s="231"/>
      <c r="BG146" s="231"/>
      <c r="BH146" s="231"/>
      <c r="BI146" s="231"/>
      <c r="BJ146" s="231"/>
      <c r="BK146" s="231"/>
      <c r="BL146" s="231"/>
      <c r="BM146" s="231"/>
      <c r="BN146" s="231"/>
      <c r="BO146" s="231"/>
      <c r="BP146" s="231"/>
      <c r="BQ146" s="231"/>
      <c r="BR146" s="231"/>
      <c r="BS146" s="231"/>
      <c r="BT146" s="231"/>
      <c r="BU146" s="231"/>
      <c r="BV146" s="231"/>
      <c r="BW146" s="231"/>
      <c r="BX146" s="231"/>
      <c r="BY146" s="231"/>
      <c r="BZ146" s="231"/>
      <c r="CA146" s="231"/>
      <c r="CB146" s="231"/>
      <c r="CC146" s="231"/>
      <c r="CD146" s="231"/>
      <c r="CE146" s="231"/>
      <c r="CF146" s="231"/>
      <c r="CG146" s="231"/>
      <c r="CH146" s="231"/>
      <c r="CI146" s="231"/>
      <c r="CJ146" s="231"/>
      <c r="CK146" s="231"/>
      <c r="CL146" s="231"/>
      <c r="CM146" s="231"/>
      <c r="CN146" s="231"/>
      <c r="CO146" s="231"/>
      <c r="CP146" s="231"/>
      <c r="CQ146" s="231"/>
      <c r="CR146" s="231"/>
      <c r="CS146" s="231"/>
      <c r="CT146" s="231"/>
      <c r="CU146" s="231"/>
      <c r="CV146" s="231"/>
      <c r="CW146" s="231"/>
      <c r="CX146" s="231"/>
      <c r="CY146" s="231"/>
      <c r="DA146" s="232"/>
      <c r="DB146" s="232"/>
      <c r="DC146" s="232"/>
      <c r="DD146" s="232"/>
      <c r="DE146" s="232"/>
      <c r="DF146" s="232"/>
      <c r="DG146" s="232"/>
      <c r="DH146" s="232"/>
      <c r="DI146" s="232"/>
      <c r="DJ146" s="232"/>
      <c r="DK146" s="232"/>
      <c r="DL146" s="232"/>
      <c r="DM146" s="232"/>
      <c r="DN146" s="232"/>
      <c r="DO146" s="232"/>
      <c r="DP146" s="232"/>
      <c r="DQ146" s="232"/>
      <c r="DR146" s="232"/>
      <c r="DS146" s="232"/>
      <c r="DT146" s="232"/>
      <c r="DU146" s="232"/>
      <c r="DV146" s="232"/>
      <c r="DW146" s="232"/>
      <c r="DX146" s="232"/>
      <c r="DY146" s="232"/>
      <c r="DZ146" s="232"/>
      <c r="EA146" s="232"/>
      <c r="EB146" s="232"/>
      <c r="EC146" s="232"/>
      <c r="ED146" s="232"/>
      <c r="EE146" s="232"/>
      <c r="EF146" s="232"/>
      <c r="EG146" s="232"/>
      <c r="EH146" s="232"/>
      <c r="EI146" s="232"/>
      <c r="EJ146" s="232"/>
      <c r="EK146" s="232"/>
      <c r="EL146" s="232"/>
      <c r="EM146" s="232"/>
      <c r="EN146" s="232"/>
      <c r="EO146" s="232"/>
      <c r="EP146" s="232"/>
      <c r="EQ146" s="232"/>
      <c r="ER146" s="232"/>
      <c r="ES146" s="232"/>
      <c r="ET146" s="232"/>
      <c r="EU146" s="232"/>
      <c r="EV146" s="232"/>
      <c r="EW146" s="232"/>
      <c r="EX146" s="232"/>
      <c r="EY146" s="232"/>
      <c r="EZ146" s="232"/>
      <c r="FA146" s="232"/>
      <c r="FB146" s="232"/>
      <c r="FC146" s="232"/>
      <c r="FD146" s="232"/>
      <c r="FE146" s="232"/>
      <c r="FF146" s="232"/>
      <c r="FG146" s="232"/>
      <c r="FH146" s="232"/>
      <c r="FI146" s="232"/>
      <c r="FJ146" s="232"/>
      <c r="FK146" s="232"/>
      <c r="FL146" s="232"/>
      <c r="FM146" s="232"/>
      <c r="FN146" s="232"/>
      <c r="FO146" s="232"/>
      <c r="FP146" s="232"/>
      <c r="FQ146" s="232"/>
      <c r="FR146" s="232"/>
      <c r="FS146" s="232"/>
      <c r="FT146" s="232"/>
      <c r="FU146" s="232"/>
      <c r="FV146" s="232"/>
      <c r="FW146" s="232"/>
      <c r="FX146" s="232"/>
      <c r="FY146" s="232"/>
      <c r="FZ146" s="232"/>
      <c r="GA146" s="232"/>
      <c r="GB146" s="232"/>
      <c r="GC146" s="232"/>
      <c r="GD146" s="232"/>
      <c r="GE146" s="232"/>
      <c r="GF146" s="232"/>
      <c r="GG146" s="232"/>
      <c r="GH146" s="232"/>
      <c r="GI146" s="232"/>
      <c r="GJ146" s="232"/>
      <c r="GK146" s="232"/>
      <c r="GL146" s="232"/>
      <c r="GM146" s="232"/>
      <c r="GN146" s="232"/>
      <c r="GO146" s="232"/>
      <c r="GP146" s="232"/>
      <c r="GQ146" s="232"/>
      <c r="GR146" s="232"/>
    </row>
    <row r="147" spans="8:200" hidden="1" x14ac:dyDescent="0.2">
      <c r="H147" s="231"/>
      <c r="I147" s="231"/>
      <c r="J147" s="231"/>
      <c r="K147" s="231"/>
      <c r="L147" s="231"/>
      <c r="M147" s="231"/>
      <c r="N147" s="231"/>
      <c r="O147" s="231"/>
      <c r="P147" s="231"/>
      <c r="Q147" s="231"/>
      <c r="R147" s="231"/>
      <c r="S147" s="231"/>
      <c r="T147" s="231"/>
      <c r="U147" s="231"/>
      <c r="V147" s="231"/>
      <c r="W147" s="231"/>
      <c r="X147" s="231"/>
      <c r="Y147" s="231"/>
      <c r="Z147" s="231"/>
      <c r="AA147" s="231"/>
      <c r="AB147" s="231"/>
      <c r="AC147" s="231"/>
      <c r="AD147" s="231"/>
      <c r="AE147" s="231"/>
      <c r="AF147" s="231"/>
      <c r="AG147" s="231"/>
      <c r="AH147" s="231"/>
      <c r="AI147" s="231"/>
      <c r="AJ147" s="231"/>
      <c r="AK147" s="231"/>
      <c r="AL147" s="231"/>
      <c r="AM147" s="231"/>
      <c r="AN147" s="231"/>
      <c r="AO147" s="231"/>
      <c r="AP147" s="231"/>
      <c r="AQ147" s="231"/>
      <c r="AR147" s="231"/>
      <c r="AS147" s="231"/>
      <c r="AT147" s="231"/>
      <c r="AU147" s="231"/>
      <c r="AV147" s="231"/>
      <c r="AW147" s="231"/>
      <c r="AX147" s="231"/>
      <c r="AY147" s="231"/>
      <c r="AZ147" s="231"/>
      <c r="BA147" s="231"/>
      <c r="BB147" s="231"/>
      <c r="BC147" s="231"/>
      <c r="BD147" s="231"/>
      <c r="BE147" s="231"/>
      <c r="BF147" s="231"/>
      <c r="BG147" s="231"/>
      <c r="BH147" s="231"/>
      <c r="BI147" s="231"/>
      <c r="BJ147" s="231"/>
      <c r="BK147" s="231"/>
      <c r="BL147" s="231"/>
      <c r="BM147" s="231"/>
      <c r="BN147" s="231"/>
      <c r="BO147" s="231"/>
      <c r="BP147" s="231"/>
      <c r="BQ147" s="231"/>
      <c r="BR147" s="231"/>
      <c r="BS147" s="231"/>
      <c r="BT147" s="231"/>
      <c r="BU147" s="231"/>
      <c r="BV147" s="231"/>
      <c r="BW147" s="231"/>
      <c r="BX147" s="231"/>
      <c r="BY147" s="231"/>
      <c r="BZ147" s="231"/>
      <c r="CA147" s="231"/>
      <c r="CB147" s="231"/>
      <c r="CC147" s="231"/>
      <c r="CD147" s="231"/>
      <c r="CE147" s="231"/>
      <c r="CF147" s="231"/>
      <c r="CG147" s="231"/>
      <c r="CH147" s="231"/>
      <c r="CI147" s="231"/>
      <c r="CJ147" s="231"/>
      <c r="CK147" s="231"/>
      <c r="CL147" s="231"/>
      <c r="CM147" s="231"/>
      <c r="CN147" s="231"/>
      <c r="CO147" s="231"/>
      <c r="CP147" s="231"/>
      <c r="CQ147" s="231"/>
      <c r="CR147" s="231"/>
      <c r="CS147" s="231"/>
      <c r="CT147" s="231"/>
      <c r="CU147" s="231"/>
      <c r="CV147" s="231"/>
      <c r="CW147" s="231"/>
      <c r="CX147" s="231"/>
      <c r="CY147" s="231"/>
      <c r="DA147" s="232"/>
      <c r="DB147" s="232"/>
      <c r="DC147" s="232"/>
      <c r="DD147" s="232"/>
      <c r="DE147" s="232"/>
      <c r="DF147" s="232"/>
      <c r="DG147" s="232"/>
      <c r="DH147" s="232"/>
      <c r="DI147" s="232"/>
      <c r="DJ147" s="232"/>
      <c r="DK147" s="232"/>
      <c r="DL147" s="232"/>
      <c r="DM147" s="232"/>
      <c r="DN147" s="232"/>
      <c r="DO147" s="232"/>
      <c r="DP147" s="232"/>
      <c r="DQ147" s="232"/>
      <c r="DR147" s="232"/>
      <c r="DS147" s="232"/>
      <c r="DT147" s="232"/>
      <c r="DU147" s="232"/>
      <c r="DV147" s="232"/>
      <c r="DW147" s="232"/>
      <c r="DX147" s="232"/>
      <c r="DY147" s="232"/>
      <c r="DZ147" s="232"/>
      <c r="EA147" s="232"/>
      <c r="EB147" s="232"/>
      <c r="EC147" s="232"/>
      <c r="ED147" s="232"/>
      <c r="EE147" s="232"/>
      <c r="EF147" s="232"/>
      <c r="EG147" s="232"/>
      <c r="EH147" s="232"/>
      <c r="EI147" s="232"/>
      <c r="EJ147" s="232"/>
      <c r="EK147" s="232"/>
      <c r="EL147" s="232"/>
      <c r="EM147" s="232"/>
      <c r="EN147" s="232"/>
      <c r="EO147" s="232"/>
      <c r="EP147" s="232"/>
      <c r="EQ147" s="232"/>
      <c r="ER147" s="232"/>
      <c r="ES147" s="232"/>
      <c r="ET147" s="232"/>
      <c r="EU147" s="232"/>
      <c r="EV147" s="232"/>
      <c r="EW147" s="232"/>
      <c r="EX147" s="232"/>
      <c r="EY147" s="232"/>
      <c r="EZ147" s="232"/>
      <c r="FA147" s="232"/>
      <c r="FB147" s="232"/>
      <c r="FC147" s="232"/>
      <c r="FD147" s="232"/>
      <c r="FE147" s="232"/>
      <c r="FF147" s="232"/>
      <c r="FG147" s="232"/>
      <c r="FH147" s="232"/>
      <c r="FI147" s="232"/>
      <c r="FJ147" s="232"/>
      <c r="FK147" s="232"/>
      <c r="FL147" s="232"/>
      <c r="FM147" s="232"/>
      <c r="FN147" s="232"/>
      <c r="FO147" s="232"/>
      <c r="FP147" s="232"/>
      <c r="FQ147" s="232"/>
      <c r="FR147" s="232"/>
      <c r="FS147" s="232"/>
      <c r="FT147" s="232"/>
      <c r="FU147" s="232"/>
      <c r="FV147" s="232"/>
      <c r="FW147" s="232"/>
      <c r="FX147" s="232"/>
      <c r="FY147" s="232"/>
      <c r="FZ147" s="232"/>
      <c r="GA147" s="232"/>
      <c r="GB147" s="232"/>
      <c r="GC147" s="232"/>
      <c r="GD147" s="232"/>
      <c r="GE147" s="232"/>
      <c r="GF147" s="232"/>
      <c r="GG147" s="232"/>
      <c r="GH147" s="232"/>
      <c r="GI147" s="232"/>
      <c r="GJ147" s="232"/>
      <c r="GK147" s="232"/>
      <c r="GL147" s="232"/>
      <c r="GM147" s="232"/>
      <c r="GN147" s="232"/>
      <c r="GO147" s="232"/>
      <c r="GP147" s="232"/>
      <c r="GQ147" s="232"/>
      <c r="GR147" s="232"/>
    </row>
    <row r="148" spans="8:200" hidden="1" x14ac:dyDescent="0.2">
      <c r="H148" s="231"/>
      <c r="I148" s="231"/>
      <c r="J148" s="231"/>
      <c r="K148" s="231"/>
      <c r="L148" s="231"/>
      <c r="M148" s="231"/>
      <c r="N148" s="231"/>
      <c r="O148" s="231"/>
      <c r="P148" s="231"/>
      <c r="Q148" s="231"/>
      <c r="R148" s="231"/>
      <c r="S148" s="231"/>
      <c r="T148" s="231"/>
      <c r="U148" s="231"/>
      <c r="V148" s="231"/>
      <c r="W148" s="231"/>
      <c r="X148" s="231"/>
      <c r="Y148" s="231"/>
      <c r="Z148" s="231"/>
      <c r="AA148" s="231"/>
      <c r="AB148" s="231"/>
      <c r="AC148" s="231"/>
      <c r="AD148" s="231"/>
      <c r="AE148" s="231"/>
      <c r="AF148" s="231"/>
      <c r="AG148" s="231"/>
      <c r="AH148" s="231"/>
      <c r="AI148" s="231"/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31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1"/>
      <c r="BQ148" s="231"/>
      <c r="BR148" s="231"/>
      <c r="BS148" s="231"/>
      <c r="BT148" s="231"/>
      <c r="BU148" s="231"/>
      <c r="BV148" s="231"/>
      <c r="BW148" s="231"/>
      <c r="BX148" s="231"/>
      <c r="BY148" s="231"/>
      <c r="BZ148" s="231"/>
      <c r="CA148" s="231"/>
      <c r="CB148" s="231"/>
      <c r="CC148" s="231"/>
      <c r="CD148" s="231"/>
      <c r="CE148" s="231"/>
      <c r="CF148" s="231"/>
      <c r="CG148" s="231"/>
      <c r="CH148" s="231"/>
      <c r="CI148" s="231"/>
      <c r="CJ148" s="231"/>
      <c r="CK148" s="231"/>
      <c r="CL148" s="231"/>
      <c r="CM148" s="231"/>
      <c r="CN148" s="231"/>
      <c r="CO148" s="231"/>
      <c r="CP148" s="231"/>
      <c r="CQ148" s="231"/>
      <c r="CR148" s="231"/>
      <c r="CS148" s="231"/>
      <c r="CT148" s="231"/>
      <c r="CU148" s="231"/>
      <c r="CV148" s="231"/>
      <c r="CW148" s="231"/>
      <c r="CX148" s="231"/>
      <c r="CY148" s="231"/>
      <c r="DA148" s="232"/>
      <c r="DB148" s="232"/>
      <c r="DC148" s="232"/>
      <c r="DD148" s="232"/>
      <c r="DE148" s="232"/>
      <c r="DF148" s="232"/>
      <c r="DG148" s="232"/>
      <c r="DH148" s="232"/>
      <c r="DI148" s="232"/>
      <c r="DJ148" s="232"/>
      <c r="DK148" s="232"/>
      <c r="DL148" s="232"/>
      <c r="DM148" s="232"/>
      <c r="DN148" s="232"/>
      <c r="DO148" s="232"/>
      <c r="DP148" s="232"/>
      <c r="DQ148" s="232"/>
      <c r="DR148" s="232"/>
      <c r="DS148" s="232"/>
      <c r="DT148" s="232"/>
      <c r="DU148" s="232"/>
      <c r="DV148" s="232"/>
      <c r="DW148" s="232"/>
      <c r="DX148" s="232"/>
      <c r="DY148" s="232"/>
      <c r="DZ148" s="232"/>
      <c r="EA148" s="232"/>
      <c r="EB148" s="232"/>
      <c r="EC148" s="232"/>
      <c r="ED148" s="232"/>
      <c r="EE148" s="232"/>
      <c r="EF148" s="232"/>
      <c r="EG148" s="232"/>
      <c r="EH148" s="232"/>
      <c r="EI148" s="232"/>
      <c r="EJ148" s="232"/>
      <c r="EK148" s="232"/>
      <c r="EL148" s="232"/>
      <c r="EM148" s="232"/>
      <c r="EN148" s="232"/>
      <c r="EO148" s="232"/>
      <c r="EP148" s="232"/>
      <c r="EQ148" s="232"/>
      <c r="ER148" s="232"/>
      <c r="ES148" s="232"/>
      <c r="ET148" s="232"/>
      <c r="EU148" s="232"/>
      <c r="EV148" s="232"/>
      <c r="EW148" s="232"/>
      <c r="EX148" s="232"/>
      <c r="EY148" s="232"/>
      <c r="EZ148" s="232"/>
      <c r="FA148" s="232"/>
      <c r="FB148" s="232"/>
      <c r="FC148" s="232"/>
      <c r="FD148" s="232"/>
      <c r="FE148" s="232"/>
      <c r="FF148" s="232"/>
      <c r="FG148" s="232"/>
      <c r="FH148" s="232"/>
      <c r="FI148" s="232"/>
      <c r="FJ148" s="232"/>
      <c r="FK148" s="232"/>
      <c r="FL148" s="232"/>
      <c r="FM148" s="232"/>
      <c r="FN148" s="232"/>
      <c r="FO148" s="232"/>
      <c r="FP148" s="232"/>
      <c r="FQ148" s="232"/>
      <c r="FR148" s="232"/>
      <c r="FS148" s="232"/>
      <c r="FT148" s="232"/>
      <c r="FU148" s="232"/>
      <c r="FV148" s="232"/>
      <c r="FW148" s="232"/>
      <c r="FX148" s="232"/>
      <c r="FY148" s="232"/>
      <c r="FZ148" s="232"/>
      <c r="GA148" s="232"/>
      <c r="GB148" s="232"/>
      <c r="GC148" s="232"/>
      <c r="GD148" s="232"/>
      <c r="GE148" s="232"/>
      <c r="GF148" s="232"/>
      <c r="GG148" s="232"/>
      <c r="GH148" s="232"/>
      <c r="GI148" s="232"/>
      <c r="GJ148" s="232"/>
      <c r="GK148" s="232"/>
      <c r="GL148" s="232"/>
      <c r="GM148" s="232"/>
      <c r="GN148" s="232"/>
      <c r="GO148" s="232"/>
      <c r="GP148" s="232"/>
      <c r="GQ148" s="232"/>
      <c r="GR148" s="232"/>
    </row>
    <row r="149" spans="8:200" hidden="1" x14ac:dyDescent="0.2">
      <c r="H149" s="231"/>
      <c r="I149" s="231"/>
      <c r="J149" s="231"/>
      <c r="K149" s="231"/>
      <c r="L149" s="231"/>
      <c r="M149" s="231"/>
      <c r="N149" s="231"/>
      <c r="O149" s="231"/>
      <c r="P149" s="231"/>
      <c r="Q149" s="231"/>
      <c r="R149" s="231"/>
      <c r="S149" s="231"/>
      <c r="T149" s="231"/>
      <c r="U149" s="231"/>
      <c r="V149" s="231"/>
      <c r="W149" s="231"/>
      <c r="X149" s="231"/>
      <c r="Y149" s="231"/>
      <c r="Z149" s="231"/>
      <c r="AA149" s="231"/>
      <c r="AB149" s="231"/>
      <c r="AC149" s="231"/>
      <c r="AD149" s="231"/>
      <c r="AE149" s="231"/>
      <c r="AF149" s="231"/>
      <c r="AG149" s="231"/>
      <c r="AH149" s="231"/>
      <c r="AI149" s="231"/>
      <c r="AJ149" s="231"/>
      <c r="AK149" s="231"/>
      <c r="AL149" s="231"/>
      <c r="AM149" s="231"/>
      <c r="AN149" s="231"/>
      <c r="AO149" s="231"/>
      <c r="AP149" s="231"/>
      <c r="AQ149" s="231"/>
      <c r="AR149" s="231"/>
      <c r="AS149" s="231"/>
      <c r="AT149" s="231"/>
      <c r="AU149" s="231"/>
      <c r="AV149" s="231"/>
      <c r="AW149" s="231"/>
      <c r="AX149" s="231"/>
      <c r="AY149" s="231"/>
      <c r="AZ149" s="231"/>
      <c r="BA149" s="231"/>
      <c r="BB149" s="231"/>
      <c r="BC149" s="231"/>
      <c r="BD149" s="231"/>
      <c r="BE149" s="231"/>
      <c r="BF149" s="231"/>
      <c r="BG149" s="231"/>
      <c r="BH149" s="231"/>
      <c r="BI149" s="231"/>
      <c r="BJ149" s="231"/>
      <c r="BK149" s="231"/>
      <c r="BL149" s="231"/>
      <c r="BM149" s="231"/>
      <c r="BN149" s="231"/>
      <c r="BO149" s="231"/>
      <c r="BP149" s="231"/>
      <c r="BQ149" s="231"/>
      <c r="BR149" s="231"/>
      <c r="BS149" s="231"/>
      <c r="BT149" s="231"/>
      <c r="BU149" s="231"/>
      <c r="BV149" s="231"/>
      <c r="BW149" s="231"/>
      <c r="BX149" s="231"/>
      <c r="BY149" s="231"/>
      <c r="BZ149" s="231"/>
      <c r="CA149" s="231"/>
      <c r="CB149" s="231"/>
      <c r="CC149" s="231"/>
      <c r="CD149" s="231"/>
      <c r="CE149" s="231"/>
      <c r="CF149" s="231"/>
      <c r="CG149" s="231"/>
      <c r="CH149" s="231"/>
      <c r="CI149" s="231"/>
      <c r="CJ149" s="231"/>
      <c r="CK149" s="231"/>
      <c r="CL149" s="231"/>
      <c r="CM149" s="231"/>
      <c r="CN149" s="231"/>
      <c r="CO149" s="231"/>
      <c r="CP149" s="231"/>
      <c r="CQ149" s="231"/>
      <c r="CR149" s="231"/>
      <c r="CS149" s="231"/>
      <c r="CT149" s="231"/>
      <c r="CU149" s="231"/>
      <c r="CV149" s="231"/>
      <c r="CW149" s="231"/>
      <c r="CX149" s="231"/>
      <c r="CY149" s="231"/>
      <c r="DA149" s="232"/>
      <c r="DB149" s="232"/>
      <c r="DC149" s="232"/>
      <c r="DD149" s="232"/>
      <c r="DE149" s="232"/>
      <c r="DF149" s="232"/>
      <c r="DG149" s="232"/>
      <c r="DH149" s="232"/>
      <c r="DI149" s="232"/>
      <c r="DJ149" s="232"/>
      <c r="DK149" s="232"/>
      <c r="DL149" s="232"/>
      <c r="DM149" s="232"/>
      <c r="DN149" s="232"/>
      <c r="DO149" s="232"/>
      <c r="DP149" s="232"/>
      <c r="DQ149" s="232"/>
      <c r="DR149" s="232"/>
      <c r="DS149" s="232"/>
      <c r="DT149" s="232"/>
      <c r="DU149" s="232"/>
      <c r="DV149" s="232"/>
      <c r="DW149" s="232"/>
      <c r="DX149" s="232"/>
      <c r="DY149" s="232"/>
      <c r="DZ149" s="232"/>
      <c r="EA149" s="232"/>
      <c r="EB149" s="232"/>
      <c r="EC149" s="232"/>
      <c r="ED149" s="232"/>
      <c r="EE149" s="232"/>
      <c r="EF149" s="232"/>
      <c r="EG149" s="232"/>
      <c r="EH149" s="232"/>
      <c r="EI149" s="232"/>
      <c r="EJ149" s="232"/>
      <c r="EK149" s="232"/>
      <c r="EL149" s="232"/>
      <c r="EM149" s="232"/>
      <c r="EN149" s="232"/>
      <c r="EO149" s="232"/>
      <c r="EP149" s="232"/>
      <c r="EQ149" s="232"/>
      <c r="ER149" s="232"/>
      <c r="ES149" s="232"/>
      <c r="ET149" s="232"/>
      <c r="EU149" s="232"/>
      <c r="EV149" s="232"/>
      <c r="EW149" s="232"/>
      <c r="EX149" s="232"/>
      <c r="EY149" s="232"/>
      <c r="EZ149" s="232"/>
      <c r="FA149" s="232"/>
      <c r="FB149" s="232"/>
      <c r="FC149" s="232"/>
      <c r="FD149" s="232"/>
      <c r="FE149" s="232"/>
      <c r="FF149" s="232"/>
      <c r="FG149" s="232"/>
      <c r="FH149" s="232"/>
      <c r="FI149" s="232"/>
      <c r="FJ149" s="232"/>
      <c r="FK149" s="232"/>
      <c r="FL149" s="232"/>
      <c r="FM149" s="232"/>
      <c r="FN149" s="232"/>
      <c r="FO149" s="232"/>
      <c r="FP149" s="232"/>
      <c r="FQ149" s="232"/>
      <c r="FR149" s="232"/>
      <c r="FS149" s="232"/>
      <c r="FT149" s="232"/>
      <c r="FU149" s="232"/>
      <c r="FV149" s="232"/>
      <c r="FW149" s="232"/>
      <c r="FX149" s="232"/>
      <c r="FY149" s="232"/>
      <c r="FZ149" s="232"/>
      <c r="GA149" s="232"/>
      <c r="GB149" s="232"/>
      <c r="GC149" s="232"/>
      <c r="GD149" s="232"/>
      <c r="GE149" s="232"/>
      <c r="GF149" s="232"/>
      <c r="GG149" s="232"/>
      <c r="GH149" s="232"/>
      <c r="GI149" s="232"/>
      <c r="GJ149" s="232"/>
      <c r="GK149" s="232"/>
      <c r="GL149" s="232"/>
      <c r="GM149" s="232"/>
      <c r="GN149" s="232"/>
      <c r="GO149" s="232"/>
      <c r="GP149" s="232"/>
      <c r="GQ149" s="232"/>
      <c r="GR149" s="232"/>
    </row>
    <row r="150" spans="8:200" hidden="1" x14ac:dyDescent="0.2">
      <c r="H150" s="231"/>
      <c r="I150" s="231"/>
      <c r="J150" s="231"/>
      <c r="K150" s="231"/>
      <c r="L150" s="231"/>
      <c r="M150" s="231"/>
      <c r="N150" s="231"/>
      <c r="O150" s="231"/>
      <c r="P150" s="231"/>
      <c r="Q150" s="231"/>
      <c r="R150" s="231"/>
      <c r="S150" s="231"/>
      <c r="T150" s="231"/>
      <c r="U150" s="231"/>
      <c r="V150" s="231"/>
      <c r="W150" s="231"/>
      <c r="X150" s="231"/>
      <c r="Y150" s="231"/>
      <c r="Z150" s="231"/>
      <c r="AA150" s="231"/>
      <c r="AB150" s="231"/>
      <c r="AC150" s="231"/>
      <c r="AD150" s="231"/>
      <c r="AE150" s="231"/>
      <c r="AF150" s="231"/>
      <c r="AG150" s="231"/>
      <c r="AH150" s="231"/>
      <c r="AI150" s="231"/>
      <c r="AJ150" s="231"/>
      <c r="AK150" s="231"/>
      <c r="AL150" s="231"/>
      <c r="AM150" s="231"/>
      <c r="AN150" s="231"/>
      <c r="AO150" s="231"/>
      <c r="AP150" s="231"/>
      <c r="AQ150" s="231"/>
      <c r="AR150" s="231"/>
      <c r="AS150" s="231"/>
      <c r="AT150" s="231"/>
      <c r="AU150" s="231"/>
      <c r="AV150" s="231"/>
      <c r="AW150" s="231"/>
      <c r="AX150" s="231"/>
      <c r="AY150" s="231"/>
      <c r="AZ150" s="231"/>
      <c r="BA150" s="231"/>
      <c r="BB150" s="231"/>
      <c r="BC150" s="231"/>
      <c r="BD150" s="231"/>
      <c r="BE150" s="231"/>
      <c r="BF150" s="231"/>
      <c r="BG150" s="231"/>
      <c r="BH150" s="231"/>
      <c r="BI150" s="231"/>
      <c r="BJ150" s="231"/>
      <c r="BK150" s="231"/>
      <c r="BL150" s="231"/>
      <c r="BM150" s="231"/>
      <c r="BN150" s="231"/>
      <c r="BO150" s="231"/>
      <c r="BP150" s="231"/>
      <c r="BQ150" s="231"/>
      <c r="BR150" s="231"/>
      <c r="BS150" s="231"/>
      <c r="BT150" s="231"/>
      <c r="BU150" s="231"/>
      <c r="BV150" s="231"/>
      <c r="BW150" s="231"/>
      <c r="BX150" s="231"/>
      <c r="BY150" s="231"/>
      <c r="BZ150" s="231"/>
      <c r="CA150" s="231"/>
      <c r="CB150" s="231"/>
      <c r="CC150" s="231"/>
      <c r="CD150" s="231"/>
      <c r="CE150" s="231"/>
      <c r="CF150" s="231"/>
      <c r="CG150" s="231"/>
      <c r="CH150" s="231"/>
      <c r="CI150" s="231"/>
      <c r="CJ150" s="231"/>
      <c r="CK150" s="231"/>
      <c r="CL150" s="231"/>
      <c r="CM150" s="231"/>
      <c r="CN150" s="231"/>
      <c r="CO150" s="231"/>
      <c r="CP150" s="231"/>
      <c r="CQ150" s="231"/>
      <c r="CR150" s="231"/>
      <c r="CS150" s="231"/>
      <c r="CT150" s="231"/>
      <c r="CU150" s="231"/>
      <c r="CV150" s="231"/>
      <c r="CW150" s="231"/>
      <c r="CX150" s="231"/>
      <c r="CY150" s="231"/>
      <c r="DA150" s="232"/>
      <c r="DB150" s="232"/>
      <c r="DC150" s="232"/>
      <c r="DD150" s="232"/>
      <c r="DE150" s="232"/>
      <c r="DF150" s="232"/>
      <c r="DG150" s="232"/>
      <c r="DH150" s="232"/>
      <c r="DI150" s="232"/>
      <c r="DJ150" s="232"/>
      <c r="DK150" s="232"/>
      <c r="DL150" s="232"/>
      <c r="DM150" s="232"/>
      <c r="DN150" s="232"/>
      <c r="DO150" s="232"/>
      <c r="DP150" s="232"/>
      <c r="DQ150" s="232"/>
      <c r="DR150" s="232"/>
      <c r="DS150" s="232"/>
      <c r="DT150" s="232"/>
      <c r="DU150" s="232"/>
      <c r="DV150" s="232"/>
      <c r="DW150" s="232"/>
      <c r="DX150" s="232"/>
      <c r="DY150" s="232"/>
      <c r="DZ150" s="232"/>
      <c r="EA150" s="232"/>
      <c r="EB150" s="232"/>
      <c r="EC150" s="232"/>
      <c r="ED150" s="232"/>
      <c r="EE150" s="232"/>
      <c r="EF150" s="232"/>
      <c r="EG150" s="232"/>
      <c r="EH150" s="232"/>
      <c r="EI150" s="232"/>
      <c r="EJ150" s="232"/>
      <c r="EK150" s="232"/>
      <c r="EL150" s="232"/>
      <c r="EM150" s="232"/>
      <c r="EN150" s="232"/>
      <c r="EO150" s="232"/>
      <c r="EP150" s="232"/>
      <c r="EQ150" s="232"/>
      <c r="ER150" s="232"/>
      <c r="ES150" s="232"/>
      <c r="ET150" s="232"/>
      <c r="EU150" s="232"/>
      <c r="EV150" s="232"/>
      <c r="EW150" s="232"/>
      <c r="EX150" s="232"/>
      <c r="EY150" s="232"/>
      <c r="EZ150" s="232"/>
      <c r="FA150" s="232"/>
      <c r="FB150" s="232"/>
      <c r="FC150" s="232"/>
      <c r="FD150" s="232"/>
      <c r="FE150" s="232"/>
      <c r="FF150" s="232"/>
      <c r="FG150" s="232"/>
      <c r="FH150" s="232"/>
      <c r="FI150" s="232"/>
      <c r="FJ150" s="232"/>
      <c r="FK150" s="232"/>
      <c r="FL150" s="232"/>
      <c r="FM150" s="232"/>
      <c r="FN150" s="232"/>
      <c r="FO150" s="232"/>
      <c r="FP150" s="232"/>
      <c r="FQ150" s="232"/>
      <c r="FR150" s="232"/>
      <c r="FS150" s="232"/>
      <c r="FT150" s="232"/>
      <c r="FU150" s="232"/>
      <c r="FV150" s="232"/>
      <c r="FW150" s="232"/>
      <c r="FX150" s="232"/>
      <c r="FY150" s="232"/>
      <c r="FZ150" s="232"/>
      <c r="GA150" s="232"/>
      <c r="GB150" s="232"/>
      <c r="GC150" s="232"/>
      <c r="GD150" s="232"/>
      <c r="GE150" s="232"/>
      <c r="GF150" s="232"/>
      <c r="GG150" s="232"/>
      <c r="GH150" s="232"/>
      <c r="GI150" s="232"/>
      <c r="GJ150" s="232"/>
      <c r="GK150" s="232"/>
      <c r="GL150" s="232"/>
      <c r="GM150" s="232"/>
      <c r="GN150" s="232"/>
      <c r="GO150" s="232"/>
      <c r="GP150" s="232"/>
      <c r="GQ150" s="232"/>
      <c r="GR150" s="232"/>
    </row>
    <row r="151" spans="8:200" hidden="1" x14ac:dyDescent="0.2">
      <c r="H151" s="231"/>
      <c r="I151" s="231"/>
      <c r="J151" s="231"/>
      <c r="K151" s="231"/>
      <c r="L151" s="231"/>
      <c r="M151" s="231"/>
      <c r="N151" s="231"/>
      <c r="O151" s="231"/>
      <c r="P151" s="231"/>
      <c r="Q151" s="231"/>
      <c r="R151" s="231"/>
      <c r="S151" s="231"/>
      <c r="T151" s="231"/>
      <c r="U151" s="231"/>
      <c r="V151" s="231"/>
      <c r="W151" s="231"/>
      <c r="X151" s="231"/>
      <c r="Y151" s="231"/>
      <c r="Z151" s="231"/>
      <c r="AA151" s="231"/>
      <c r="AB151" s="231"/>
      <c r="AC151" s="231"/>
      <c r="AD151" s="231"/>
      <c r="AE151" s="231"/>
      <c r="AF151" s="231"/>
      <c r="AG151" s="231"/>
      <c r="AH151" s="231"/>
      <c r="AI151" s="231"/>
      <c r="AJ151" s="231"/>
      <c r="AK151" s="231"/>
      <c r="AL151" s="231"/>
      <c r="AM151" s="231"/>
      <c r="AN151" s="231"/>
      <c r="AO151" s="231"/>
      <c r="AP151" s="231"/>
      <c r="AQ151" s="231"/>
      <c r="AR151" s="231"/>
      <c r="AS151" s="231"/>
      <c r="AT151" s="231"/>
      <c r="AU151" s="231"/>
      <c r="AV151" s="231"/>
      <c r="AW151" s="231"/>
      <c r="AX151" s="231"/>
      <c r="AY151" s="231"/>
      <c r="AZ151" s="231"/>
      <c r="BA151" s="231"/>
      <c r="BB151" s="231"/>
      <c r="BC151" s="231"/>
      <c r="BD151" s="231"/>
      <c r="BE151" s="231"/>
      <c r="BF151" s="231"/>
      <c r="BG151" s="231"/>
      <c r="BH151" s="231"/>
      <c r="BI151" s="231"/>
      <c r="BJ151" s="231"/>
      <c r="BK151" s="231"/>
      <c r="BL151" s="231"/>
      <c r="BM151" s="231"/>
      <c r="BN151" s="231"/>
      <c r="BO151" s="231"/>
      <c r="BP151" s="231"/>
      <c r="BQ151" s="231"/>
      <c r="BR151" s="231"/>
      <c r="BS151" s="231"/>
      <c r="BT151" s="231"/>
      <c r="BU151" s="231"/>
      <c r="BV151" s="231"/>
      <c r="BW151" s="231"/>
      <c r="BX151" s="231"/>
      <c r="BY151" s="231"/>
      <c r="BZ151" s="231"/>
      <c r="CA151" s="231"/>
      <c r="CB151" s="231"/>
      <c r="CC151" s="231"/>
      <c r="CD151" s="231"/>
      <c r="CE151" s="231"/>
      <c r="CF151" s="231"/>
      <c r="CG151" s="231"/>
      <c r="CH151" s="231"/>
      <c r="CI151" s="231"/>
      <c r="CJ151" s="231"/>
      <c r="CK151" s="231"/>
      <c r="CL151" s="231"/>
      <c r="CM151" s="231"/>
      <c r="CN151" s="231"/>
      <c r="CO151" s="231"/>
      <c r="CP151" s="231"/>
      <c r="CQ151" s="231"/>
      <c r="CR151" s="231"/>
      <c r="CS151" s="231"/>
      <c r="CT151" s="231"/>
      <c r="CU151" s="231"/>
      <c r="CV151" s="231"/>
      <c r="CW151" s="231"/>
      <c r="CX151" s="231"/>
      <c r="CY151" s="231"/>
      <c r="DA151" s="232"/>
      <c r="DB151" s="232"/>
      <c r="DC151" s="232"/>
      <c r="DD151" s="232"/>
      <c r="DE151" s="232"/>
      <c r="DF151" s="232"/>
      <c r="DG151" s="232"/>
      <c r="DH151" s="232"/>
      <c r="DI151" s="232"/>
      <c r="DJ151" s="232"/>
      <c r="DK151" s="232"/>
      <c r="DL151" s="232"/>
      <c r="DM151" s="232"/>
      <c r="DN151" s="232"/>
      <c r="DO151" s="232"/>
      <c r="DP151" s="232"/>
      <c r="DQ151" s="232"/>
      <c r="DR151" s="232"/>
      <c r="DS151" s="232"/>
      <c r="DT151" s="232"/>
      <c r="DU151" s="232"/>
      <c r="DV151" s="232"/>
      <c r="DW151" s="232"/>
      <c r="DX151" s="232"/>
      <c r="DY151" s="232"/>
      <c r="DZ151" s="232"/>
      <c r="EA151" s="232"/>
      <c r="EB151" s="232"/>
      <c r="EC151" s="232"/>
      <c r="ED151" s="232"/>
      <c r="EE151" s="232"/>
      <c r="EF151" s="232"/>
      <c r="EG151" s="232"/>
      <c r="EH151" s="232"/>
      <c r="EI151" s="232"/>
      <c r="EJ151" s="232"/>
      <c r="EK151" s="232"/>
      <c r="EL151" s="232"/>
      <c r="EM151" s="232"/>
      <c r="EN151" s="232"/>
      <c r="EO151" s="232"/>
      <c r="EP151" s="232"/>
      <c r="EQ151" s="232"/>
      <c r="ER151" s="232"/>
      <c r="ES151" s="232"/>
      <c r="ET151" s="232"/>
      <c r="EU151" s="232"/>
      <c r="EV151" s="232"/>
      <c r="EW151" s="232"/>
      <c r="EX151" s="232"/>
      <c r="EY151" s="232"/>
      <c r="EZ151" s="232"/>
      <c r="FA151" s="232"/>
      <c r="FB151" s="232"/>
      <c r="FC151" s="232"/>
      <c r="FD151" s="232"/>
      <c r="FE151" s="232"/>
      <c r="FF151" s="232"/>
      <c r="FG151" s="232"/>
      <c r="FH151" s="232"/>
      <c r="FI151" s="232"/>
      <c r="FJ151" s="232"/>
      <c r="FK151" s="232"/>
      <c r="FL151" s="232"/>
      <c r="FM151" s="232"/>
      <c r="FN151" s="232"/>
      <c r="FO151" s="232"/>
      <c r="FP151" s="232"/>
      <c r="FQ151" s="232"/>
      <c r="FR151" s="232"/>
      <c r="FS151" s="232"/>
      <c r="FT151" s="232"/>
      <c r="FU151" s="232"/>
      <c r="FV151" s="232"/>
      <c r="FW151" s="232"/>
      <c r="FX151" s="232"/>
      <c r="FY151" s="232"/>
      <c r="FZ151" s="232"/>
      <c r="GA151" s="232"/>
      <c r="GB151" s="232"/>
      <c r="GC151" s="232"/>
      <c r="GD151" s="232"/>
      <c r="GE151" s="232"/>
      <c r="GF151" s="232"/>
      <c r="GG151" s="232"/>
      <c r="GH151" s="232"/>
      <c r="GI151" s="232"/>
      <c r="GJ151" s="232"/>
      <c r="GK151" s="232"/>
      <c r="GL151" s="232"/>
      <c r="GM151" s="232"/>
      <c r="GN151" s="232"/>
      <c r="GO151" s="232"/>
      <c r="GP151" s="232"/>
      <c r="GQ151" s="232"/>
      <c r="GR151" s="232"/>
    </row>
    <row r="152" spans="8:200" hidden="1" x14ac:dyDescent="0.2">
      <c r="H152" s="231"/>
      <c r="I152" s="231"/>
      <c r="J152" s="231"/>
      <c r="K152" s="231"/>
      <c r="L152" s="231"/>
      <c r="M152" s="231"/>
      <c r="N152" s="231"/>
      <c r="O152" s="231"/>
      <c r="P152" s="231"/>
      <c r="Q152" s="231"/>
      <c r="R152" s="231"/>
      <c r="S152" s="231"/>
      <c r="T152" s="231"/>
      <c r="U152" s="231"/>
      <c r="V152" s="231"/>
      <c r="W152" s="231"/>
      <c r="X152" s="231"/>
      <c r="Y152" s="231"/>
      <c r="Z152" s="231"/>
      <c r="AA152" s="231"/>
      <c r="AB152" s="231"/>
      <c r="AC152" s="231"/>
      <c r="AD152" s="231"/>
      <c r="AE152" s="231"/>
      <c r="AF152" s="231"/>
      <c r="AG152" s="231"/>
      <c r="AH152" s="231"/>
      <c r="AI152" s="231"/>
      <c r="AJ152" s="231"/>
      <c r="AK152" s="231"/>
      <c r="AL152" s="231"/>
      <c r="AM152" s="231"/>
      <c r="AN152" s="231"/>
      <c r="AO152" s="231"/>
      <c r="AP152" s="231"/>
      <c r="AQ152" s="231"/>
      <c r="AR152" s="231"/>
      <c r="AS152" s="231"/>
      <c r="AT152" s="231"/>
      <c r="AU152" s="231"/>
      <c r="AV152" s="231"/>
      <c r="AW152" s="231"/>
      <c r="AX152" s="231"/>
      <c r="AY152" s="231"/>
      <c r="AZ152" s="231"/>
      <c r="BA152" s="231"/>
      <c r="BB152" s="231"/>
      <c r="BC152" s="231"/>
      <c r="BD152" s="231"/>
      <c r="BE152" s="231"/>
      <c r="BF152" s="231"/>
      <c r="BG152" s="231"/>
      <c r="BH152" s="231"/>
      <c r="BI152" s="231"/>
      <c r="BJ152" s="231"/>
      <c r="BK152" s="231"/>
      <c r="BL152" s="231"/>
      <c r="BM152" s="231"/>
      <c r="BN152" s="231"/>
      <c r="BO152" s="231"/>
      <c r="BP152" s="231"/>
      <c r="BQ152" s="231"/>
      <c r="BR152" s="231"/>
      <c r="BS152" s="231"/>
      <c r="BT152" s="231"/>
      <c r="BU152" s="231"/>
      <c r="BV152" s="231"/>
      <c r="BW152" s="231"/>
      <c r="BX152" s="231"/>
      <c r="BY152" s="231"/>
      <c r="BZ152" s="231"/>
      <c r="CA152" s="231"/>
      <c r="CB152" s="231"/>
      <c r="CC152" s="231"/>
      <c r="CD152" s="231"/>
      <c r="CE152" s="231"/>
      <c r="CF152" s="231"/>
      <c r="CG152" s="231"/>
      <c r="CH152" s="231"/>
      <c r="CI152" s="231"/>
      <c r="CJ152" s="231"/>
      <c r="CK152" s="231"/>
      <c r="CL152" s="231"/>
      <c r="CM152" s="231"/>
      <c r="CN152" s="231"/>
      <c r="CO152" s="231"/>
      <c r="CP152" s="231"/>
      <c r="CQ152" s="231"/>
      <c r="CR152" s="231"/>
      <c r="CS152" s="231"/>
      <c r="CT152" s="231"/>
      <c r="CU152" s="231"/>
      <c r="CV152" s="231"/>
      <c r="CW152" s="231"/>
      <c r="CX152" s="231"/>
      <c r="CY152" s="231"/>
      <c r="DA152" s="232"/>
      <c r="DB152" s="232"/>
      <c r="DC152" s="232"/>
      <c r="DD152" s="232"/>
      <c r="DE152" s="232"/>
      <c r="DF152" s="232"/>
      <c r="DG152" s="232"/>
      <c r="DH152" s="232"/>
      <c r="DI152" s="232"/>
      <c r="DJ152" s="232"/>
      <c r="DK152" s="232"/>
      <c r="DL152" s="232"/>
      <c r="DM152" s="232"/>
      <c r="DN152" s="232"/>
      <c r="DO152" s="232"/>
      <c r="DP152" s="232"/>
      <c r="DQ152" s="232"/>
      <c r="DR152" s="232"/>
      <c r="DS152" s="232"/>
      <c r="DT152" s="232"/>
      <c r="DU152" s="232"/>
      <c r="DV152" s="232"/>
      <c r="DW152" s="232"/>
      <c r="DX152" s="232"/>
      <c r="DY152" s="232"/>
      <c r="DZ152" s="232"/>
      <c r="EA152" s="232"/>
      <c r="EB152" s="232"/>
      <c r="EC152" s="232"/>
      <c r="ED152" s="232"/>
      <c r="EE152" s="232"/>
      <c r="EF152" s="232"/>
      <c r="EG152" s="232"/>
      <c r="EH152" s="232"/>
      <c r="EI152" s="232"/>
      <c r="EJ152" s="232"/>
      <c r="EK152" s="232"/>
      <c r="EL152" s="232"/>
      <c r="EM152" s="232"/>
      <c r="EN152" s="232"/>
      <c r="EO152" s="232"/>
      <c r="EP152" s="232"/>
      <c r="EQ152" s="232"/>
      <c r="ER152" s="232"/>
      <c r="ES152" s="232"/>
      <c r="ET152" s="232"/>
      <c r="EU152" s="232"/>
      <c r="EV152" s="232"/>
      <c r="EW152" s="232"/>
      <c r="EX152" s="232"/>
      <c r="EY152" s="232"/>
      <c r="EZ152" s="232"/>
      <c r="FA152" s="232"/>
      <c r="FB152" s="232"/>
      <c r="FC152" s="232"/>
      <c r="FD152" s="232"/>
      <c r="FE152" s="232"/>
      <c r="FF152" s="232"/>
      <c r="FG152" s="232"/>
      <c r="FH152" s="232"/>
      <c r="FI152" s="232"/>
      <c r="FJ152" s="232"/>
      <c r="FK152" s="232"/>
      <c r="FL152" s="232"/>
      <c r="FM152" s="232"/>
      <c r="FN152" s="232"/>
      <c r="FO152" s="232"/>
      <c r="FP152" s="232"/>
      <c r="FQ152" s="232"/>
      <c r="FR152" s="232"/>
      <c r="FS152" s="232"/>
      <c r="FT152" s="232"/>
      <c r="FU152" s="232"/>
      <c r="FV152" s="232"/>
      <c r="FW152" s="232"/>
      <c r="FX152" s="232"/>
      <c r="FY152" s="232"/>
      <c r="FZ152" s="232"/>
      <c r="GA152" s="232"/>
      <c r="GB152" s="232"/>
      <c r="GC152" s="232"/>
      <c r="GD152" s="232"/>
      <c r="GE152" s="232"/>
      <c r="GF152" s="232"/>
      <c r="GG152" s="232"/>
      <c r="GH152" s="232"/>
      <c r="GI152" s="232"/>
      <c r="GJ152" s="232"/>
      <c r="GK152" s="232"/>
      <c r="GL152" s="232"/>
      <c r="GM152" s="232"/>
      <c r="GN152" s="232"/>
      <c r="GO152" s="232"/>
      <c r="GP152" s="232"/>
      <c r="GQ152" s="232"/>
      <c r="GR152" s="232"/>
    </row>
    <row r="153" spans="8:200" hidden="1" x14ac:dyDescent="0.2">
      <c r="H153" s="231"/>
      <c r="I153" s="231"/>
      <c r="J153" s="231"/>
      <c r="K153" s="231"/>
      <c r="L153" s="231"/>
      <c r="M153" s="231"/>
      <c r="N153" s="231"/>
      <c r="O153" s="231"/>
      <c r="P153" s="231"/>
      <c r="Q153" s="231"/>
      <c r="R153" s="231"/>
      <c r="S153" s="231"/>
      <c r="T153" s="231"/>
      <c r="U153" s="231"/>
      <c r="V153" s="231"/>
      <c r="W153" s="231"/>
      <c r="X153" s="231"/>
      <c r="Y153" s="231"/>
      <c r="Z153" s="231"/>
      <c r="AA153" s="231"/>
      <c r="AB153" s="231"/>
      <c r="AC153" s="231"/>
      <c r="AD153" s="231"/>
      <c r="AE153" s="231"/>
      <c r="AF153" s="231"/>
      <c r="AG153" s="231"/>
      <c r="AH153" s="231"/>
      <c r="AI153" s="231"/>
      <c r="AJ153" s="231"/>
      <c r="AK153" s="231"/>
      <c r="AL153" s="231"/>
      <c r="AM153" s="231"/>
      <c r="AN153" s="231"/>
      <c r="AO153" s="231"/>
      <c r="AP153" s="231"/>
      <c r="AQ153" s="231"/>
      <c r="AR153" s="231"/>
      <c r="AS153" s="231"/>
      <c r="AT153" s="231"/>
      <c r="AU153" s="231"/>
      <c r="AV153" s="231"/>
      <c r="AW153" s="231"/>
      <c r="AX153" s="231"/>
      <c r="AY153" s="231"/>
      <c r="AZ153" s="231"/>
      <c r="BA153" s="231"/>
      <c r="BB153" s="231"/>
      <c r="BC153" s="231"/>
      <c r="BD153" s="231"/>
      <c r="BE153" s="231"/>
      <c r="BF153" s="231"/>
      <c r="BG153" s="231"/>
      <c r="BH153" s="231"/>
      <c r="BI153" s="231"/>
      <c r="BJ153" s="231"/>
      <c r="BK153" s="231"/>
      <c r="BL153" s="231"/>
      <c r="BM153" s="231"/>
      <c r="BN153" s="231"/>
      <c r="BO153" s="231"/>
      <c r="BP153" s="231"/>
      <c r="BQ153" s="231"/>
      <c r="BR153" s="231"/>
      <c r="BS153" s="231"/>
      <c r="BT153" s="231"/>
      <c r="BU153" s="231"/>
      <c r="BV153" s="231"/>
      <c r="BW153" s="231"/>
      <c r="BX153" s="231"/>
      <c r="BY153" s="231"/>
      <c r="BZ153" s="231"/>
      <c r="CA153" s="231"/>
      <c r="CB153" s="231"/>
      <c r="CC153" s="231"/>
      <c r="CD153" s="231"/>
      <c r="CE153" s="231"/>
      <c r="CF153" s="231"/>
      <c r="CG153" s="231"/>
      <c r="CH153" s="231"/>
      <c r="CI153" s="231"/>
      <c r="CJ153" s="231"/>
      <c r="CK153" s="231"/>
      <c r="CL153" s="231"/>
      <c r="CM153" s="231"/>
      <c r="CN153" s="231"/>
      <c r="CO153" s="231"/>
      <c r="CP153" s="231"/>
      <c r="CQ153" s="231"/>
      <c r="CR153" s="231"/>
      <c r="CS153" s="231"/>
      <c r="CT153" s="231"/>
      <c r="CU153" s="231"/>
      <c r="CV153" s="231"/>
      <c r="CW153" s="231"/>
      <c r="CX153" s="231"/>
      <c r="CY153" s="231"/>
      <c r="DA153" s="232"/>
      <c r="DB153" s="232"/>
      <c r="DC153" s="232"/>
      <c r="DD153" s="232"/>
      <c r="DE153" s="232"/>
      <c r="DF153" s="232"/>
      <c r="DG153" s="232"/>
      <c r="DH153" s="232"/>
      <c r="DI153" s="232"/>
      <c r="DJ153" s="232"/>
      <c r="DK153" s="232"/>
      <c r="DL153" s="232"/>
      <c r="DM153" s="232"/>
      <c r="DN153" s="232"/>
      <c r="DO153" s="232"/>
      <c r="DP153" s="232"/>
      <c r="DQ153" s="232"/>
      <c r="DR153" s="232"/>
      <c r="DS153" s="232"/>
      <c r="DT153" s="232"/>
      <c r="DU153" s="232"/>
      <c r="DV153" s="232"/>
      <c r="DW153" s="232"/>
      <c r="DX153" s="232"/>
      <c r="DY153" s="232"/>
      <c r="DZ153" s="232"/>
      <c r="EA153" s="232"/>
      <c r="EB153" s="232"/>
      <c r="EC153" s="232"/>
      <c r="ED153" s="232"/>
      <c r="EE153" s="232"/>
      <c r="EF153" s="232"/>
      <c r="EG153" s="232"/>
      <c r="EH153" s="232"/>
      <c r="EI153" s="232"/>
      <c r="EJ153" s="232"/>
      <c r="EK153" s="232"/>
      <c r="EL153" s="232"/>
      <c r="EM153" s="232"/>
      <c r="EN153" s="232"/>
      <c r="EO153" s="232"/>
      <c r="EP153" s="232"/>
      <c r="EQ153" s="232"/>
      <c r="ER153" s="232"/>
      <c r="ES153" s="232"/>
      <c r="ET153" s="232"/>
      <c r="EU153" s="232"/>
      <c r="EV153" s="232"/>
      <c r="EW153" s="232"/>
      <c r="EX153" s="232"/>
      <c r="EY153" s="232"/>
      <c r="EZ153" s="232"/>
      <c r="FA153" s="232"/>
      <c r="FB153" s="232"/>
      <c r="FC153" s="232"/>
      <c r="FD153" s="232"/>
      <c r="FE153" s="232"/>
      <c r="FF153" s="232"/>
      <c r="FG153" s="232"/>
      <c r="FH153" s="232"/>
      <c r="FI153" s="232"/>
      <c r="FJ153" s="232"/>
      <c r="FK153" s="232"/>
      <c r="FL153" s="232"/>
      <c r="FM153" s="232"/>
      <c r="FN153" s="232"/>
      <c r="FO153" s="232"/>
      <c r="FP153" s="232"/>
      <c r="FQ153" s="232"/>
      <c r="FR153" s="232"/>
      <c r="FS153" s="232"/>
      <c r="FT153" s="232"/>
      <c r="FU153" s="232"/>
      <c r="FV153" s="232"/>
      <c r="FW153" s="232"/>
      <c r="FX153" s="232"/>
      <c r="FY153" s="232"/>
      <c r="FZ153" s="232"/>
      <c r="GA153" s="232"/>
      <c r="GB153" s="232"/>
      <c r="GC153" s="232"/>
      <c r="GD153" s="232"/>
      <c r="GE153" s="232"/>
      <c r="GF153" s="232"/>
      <c r="GG153" s="232"/>
      <c r="GH153" s="232"/>
      <c r="GI153" s="232"/>
      <c r="GJ153" s="232"/>
      <c r="GK153" s="232"/>
      <c r="GL153" s="232"/>
      <c r="GM153" s="232"/>
      <c r="GN153" s="232"/>
      <c r="GO153" s="232"/>
      <c r="GP153" s="232"/>
      <c r="GQ153" s="232"/>
      <c r="GR153" s="232"/>
    </row>
    <row r="154" spans="8:200" hidden="1" x14ac:dyDescent="0.2">
      <c r="H154" s="231"/>
      <c r="I154" s="231"/>
      <c r="J154" s="231"/>
      <c r="K154" s="231"/>
      <c r="L154" s="231"/>
      <c r="M154" s="231"/>
      <c r="N154" s="231"/>
      <c r="O154" s="231"/>
      <c r="P154" s="231"/>
      <c r="Q154" s="231"/>
      <c r="R154" s="231"/>
      <c r="S154" s="231"/>
      <c r="T154" s="231"/>
      <c r="U154" s="231"/>
      <c r="V154" s="231"/>
      <c r="W154" s="231"/>
      <c r="X154" s="231"/>
      <c r="Y154" s="231"/>
      <c r="Z154" s="231"/>
      <c r="AA154" s="231"/>
      <c r="AB154" s="231"/>
      <c r="AC154" s="231"/>
      <c r="AD154" s="231"/>
      <c r="AE154" s="231"/>
      <c r="AF154" s="231"/>
      <c r="AG154" s="231"/>
      <c r="AH154" s="231"/>
      <c r="AI154" s="231"/>
      <c r="AJ154" s="231"/>
      <c r="AK154" s="231"/>
      <c r="AL154" s="231"/>
      <c r="AM154" s="231"/>
      <c r="AN154" s="231"/>
      <c r="AO154" s="231"/>
      <c r="AP154" s="231"/>
      <c r="AQ154" s="231"/>
      <c r="AR154" s="231"/>
      <c r="AS154" s="231"/>
      <c r="AT154" s="231"/>
      <c r="AU154" s="231"/>
      <c r="AV154" s="231"/>
      <c r="AW154" s="231"/>
      <c r="AX154" s="231"/>
      <c r="AY154" s="231"/>
      <c r="AZ154" s="231"/>
      <c r="BA154" s="231"/>
      <c r="BB154" s="231"/>
      <c r="BC154" s="231"/>
      <c r="BD154" s="231"/>
      <c r="BE154" s="231"/>
      <c r="BF154" s="231"/>
      <c r="BG154" s="231"/>
      <c r="BH154" s="231"/>
      <c r="BI154" s="231"/>
      <c r="BJ154" s="231"/>
      <c r="BK154" s="231"/>
      <c r="BL154" s="231"/>
      <c r="BM154" s="231"/>
      <c r="BN154" s="231"/>
      <c r="BO154" s="231"/>
      <c r="BP154" s="231"/>
      <c r="BQ154" s="231"/>
      <c r="BR154" s="231"/>
      <c r="BS154" s="231"/>
      <c r="BT154" s="231"/>
      <c r="BU154" s="231"/>
      <c r="BV154" s="231"/>
      <c r="BW154" s="231"/>
      <c r="BX154" s="231"/>
      <c r="BY154" s="231"/>
      <c r="BZ154" s="231"/>
      <c r="CA154" s="231"/>
      <c r="CB154" s="231"/>
      <c r="CC154" s="231"/>
      <c r="CD154" s="231"/>
      <c r="CE154" s="231"/>
      <c r="CF154" s="231"/>
      <c r="CG154" s="231"/>
      <c r="CH154" s="231"/>
      <c r="CI154" s="231"/>
      <c r="CJ154" s="231"/>
      <c r="CK154" s="231"/>
      <c r="CL154" s="231"/>
      <c r="CM154" s="231"/>
      <c r="CN154" s="231"/>
      <c r="CO154" s="231"/>
      <c r="CP154" s="231"/>
      <c r="CQ154" s="231"/>
      <c r="CR154" s="231"/>
      <c r="CS154" s="231"/>
      <c r="CT154" s="231"/>
      <c r="CU154" s="231"/>
      <c r="CV154" s="231"/>
      <c r="CW154" s="231"/>
      <c r="CX154" s="231"/>
      <c r="CY154" s="231"/>
      <c r="DA154" s="232"/>
      <c r="DB154" s="232"/>
      <c r="DC154" s="232"/>
      <c r="DD154" s="232"/>
      <c r="DE154" s="232"/>
      <c r="DF154" s="232"/>
      <c r="DG154" s="232"/>
      <c r="DH154" s="232"/>
      <c r="DI154" s="232"/>
      <c r="DJ154" s="232"/>
      <c r="DK154" s="232"/>
      <c r="DL154" s="232"/>
      <c r="DM154" s="232"/>
      <c r="DN154" s="232"/>
      <c r="DO154" s="232"/>
      <c r="DP154" s="232"/>
      <c r="DQ154" s="232"/>
      <c r="DR154" s="232"/>
      <c r="DS154" s="232"/>
      <c r="DT154" s="232"/>
      <c r="DU154" s="232"/>
      <c r="DV154" s="232"/>
      <c r="DW154" s="232"/>
      <c r="DX154" s="232"/>
      <c r="DY154" s="232"/>
      <c r="DZ154" s="232"/>
      <c r="EA154" s="232"/>
      <c r="EB154" s="232"/>
      <c r="EC154" s="232"/>
      <c r="ED154" s="232"/>
      <c r="EE154" s="232"/>
      <c r="EF154" s="232"/>
      <c r="EG154" s="232"/>
      <c r="EH154" s="232"/>
      <c r="EI154" s="232"/>
      <c r="EJ154" s="232"/>
      <c r="EK154" s="232"/>
      <c r="EL154" s="232"/>
      <c r="EM154" s="232"/>
      <c r="EN154" s="232"/>
      <c r="EO154" s="232"/>
      <c r="EP154" s="232"/>
      <c r="EQ154" s="232"/>
      <c r="ER154" s="232"/>
      <c r="ES154" s="232"/>
      <c r="ET154" s="232"/>
      <c r="EU154" s="232"/>
      <c r="EV154" s="232"/>
      <c r="EW154" s="232"/>
      <c r="EX154" s="232"/>
      <c r="EY154" s="232"/>
      <c r="EZ154" s="232"/>
      <c r="FA154" s="232"/>
      <c r="FB154" s="232"/>
      <c r="FC154" s="232"/>
      <c r="FD154" s="232"/>
      <c r="FE154" s="232"/>
      <c r="FF154" s="232"/>
      <c r="FG154" s="232"/>
      <c r="FH154" s="232"/>
      <c r="FI154" s="232"/>
      <c r="FJ154" s="232"/>
      <c r="FK154" s="232"/>
      <c r="FL154" s="232"/>
      <c r="FM154" s="232"/>
      <c r="FN154" s="232"/>
      <c r="FO154" s="232"/>
      <c r="FP154" s="232"/>
      <c r="FQ154" s="232"/>
      <c r="FR154" s="232"/>
      <c r="FS154" s="232"/>
      <c r="FT154" s="232"/>
      <c r="FU154" s="232"/>
      <c r="FV154" s="232"/>
      <c r="FW154" s="232"/>
      <c r="FX154" s="232"/>
      <c r="FY154" s="232"/>
      <c r="FZ154" s="232"/>
      <c r="GA154" s="232"/>
      <c r="GB154" s="232"/>
      <c r="GC154" s="232"/>
      <c r="GD154" s="232"/>
      <c r="GE154" s="232"/>
      <c r="GF154" s="232"/>
      <c r="GG154" s="232"/>
      <c r="GH154" s="232"/>
      <c r="GI154" s="232"/>
      <c r="GJ154" s="232"/>
      <c r="GK154" s="232"/>
      <c r="GL154" s="232"/>
      <c r="GM154" s="232"/>
      <c r="GN154" s="232"/>
      <c r="GO154" s="232"/>
      <c r="GP154" s="232"/>
      <c r="GQ154" s="232"/>
      <c r="GR154" s="232"/>
    </row>
    <row r="155" spans="8:200" hidden="1" x14ac:dyDescent="0.2">
      <c r="H155" s="231"/>
      <c r="I155" s="231"/>
      <c r="J155" s="231"/>
      <c r="K155" s="231"/>
      <c r="L155" s="231"/>
      <c r="M155" s="231"/>
      <c r="N155" s="231"/>
      <c r="O155" s="231"/>
      <c r="P155" s="231"/>
      <c r="Q155" s="231"/>
      <c r="R155" s="231"/>
      <c r="S155" s="231"/>
      <c r="T155" s="231"/>
      <c r="U155" s="231"/>
      <c r="V155" s="231"/>
      <c r="W155" s="231"/>
      <c r="X155" s="231"/>
      <c r="Y155" s="231"/>
      <c r="Z155" s="231"/>
      <c r="AA155" s="231"/>
      <c r="AB155" s="231"/>
      <c r="AC155" s="231"/>
      <c r="AD155" s="231"/>
      <c r="AE155" s="231"/>
      <c r="AF155" s="231"/>
      <c r="AG155" s="231"/>
      <c r="AH155" s="231"/>
      <c r="AI155" s="231"/>
      <c r="AJ155" s="231"/>
      <c r="AK155" s="231"/>
      <c r="AL155" s="231"/>
      <c r="AM155" s="231"/>
      <c r="AN155" s="231"/>
      <c r="AO155" s="231"/>
      <c r="AP155" s="231"/>
      <c r="AQ155" s="231"/>
      <c r="AR155" s="231"/>
      <c r="AS155" s="231"/>
      <c r="AT155" s="231"/>
      <c r="AU155" s="231"/>
      <c r="AV155" s="231"/>
      <c r="AW155" s="231"/>
      <c r="AX155" s="231"/>
      <c r="AY155" s="231"/>
      <c r="AZ155" s="231"/>
      <c r="BA155" s="231"/>
      <c r="BB155" s="231"/>
      <c r="BC155" s="231"/>
      <c r="BD155" s="231"/>
      <c r="BE155" s="231"/>
      <c r="BF155" s="231"/>
      <c r="BG155" s="231"/>
      <c r="BH155" s="231"/>
      <c r="BI155" s="231"/>
      <c r="BJ155" s="231"/>
      <c r="BK155" s="231"/>
      <c r="BL155" s="231"/>
      <c r="BM155" s="231"/>
      <c r="BN155" s="231"/>
      <c r="BO155" s="231"/>
      <c r="BP155" s="231"/>
      <c r="BQ155" s="231"/>
      <c r="BR155" s="231"/>
      <c r="BS155" s="231"/>
      <c r="BT155" s="231"/>
      <c r="BU155" s="231"/>
      <c r="BV155" s="231"/>
      <c r="BW155" s="231"/>
      <c r="BX155" s="231"/>
      <c r="BY155" s="231"/>
      <c r="BZ155" s="231"/>
      <c r="CA155" s="231"/>
      <c r="CB155" s="231"/>
      <c r="CC155" s="231"/>
      <c r="CD155" s="231"/>
      <c r="CE155" s="231"/>
      <c r="CF155" s="231"/>
      <c r="CG155" s="231"/>
      <c r="CH155" s="231"/>
      <c r="CI155" s="231"/>
      <c r="CJ155" s="231"/>
      <c r="CK155" s="231"/>
      <c r="CL155" s="231"/>
      <c r="CM155" s="231"/>
      <c r="CN155" s="231"/>
      <c r="CO155" s="231"/>
      <c r="CP155" s="231"/>
      <c r="CQ155" s="231"/>
      <c r="CR155" s="231"/>
      <c r="CS155" s="231"/>
      <c r="CT155" s="231"/>
      <c r="CU155" s="231"/>
      <c r="CV155" s="231"/>
      <c r="CW155" s="231"/>
      <c r="CX155" s="231"/>
      <c r="CY155" s="231"/>
      <c r="DA155" s="232"/>
      <c r="DB155" s="232"/>
      <c r="DC155" s="232"/>
      <c r="DD155" s="232"/>
      <c r="DE155" s="232"/>
      <c r="DF155" s="232"/>
      <c r="DG155" s="232"/>
      <c r="DH155" s="232"/>
      <c r="DI155" s="232"/>
      <c r="DJ155" s="232"/>
      <c r="DK155" s="232"/>
      <c r="DL155" s="232"/>
      <c r="DM155" s="232"/>
      <c r="DN155" s="232"/>
      <c r="DO155" s="232"/>
      <c r="DP155" s="232"/>
      <c r="DQ155" s="232"/>
      <c r="DR155" s="232"/>
      <c r="DS155" s="232"/>
      <c r="DT155" s="232"/>
      <c r="DU155" s="232"/>
      <c r="DV155" s="232"/>
      <c r="DW155" s="232"/>
      <c r="DX155" s="232"/>
      <c r="DY155" s="232"/>
      <c r="DZ155" s="232"/>
      <c r="EA155" s="232"/>
      <c r="EB155" s="232"/>
      <c r="EC155" s="232"/>
      <c r="ED155" s="232"/>
      <c r="EE155" s="232"/>
      <c r="EF155" s="232"/>
      <c r="EG155" s="232"/>
      <c r="EH155" s="232"/>
      <c r="EI155" s="232"/>
      <c r="EJ155" s="232"/>
      <c r="EK155" s="232"/>
      <c r="EL155" s="232"/>
      <c r="EM155" s="232"/>
      <c r="EN155" s="232"/>
      <c r="EO155" s="232"/>
      <c r="EP155" s="232"/>
      <c r="EQ155" s="232"/>
      <c r="ER155" s="232"/>
      <c r="ES155" s="232"/>
      <c r="ET155" s="232"/>
      <c r="EU155" s="232"/>
      <c r="EV155" s="232"/>
      <c r="EW155" s="232"/>
      <c r="EX155" s="232"/>
      <c r="EY155" s="232"/>
      <c r="EZ155" s="232"/>
      <c r="FA155" s="232"/>
      <c r="FB155" s="232"/>
      <c r="FC155" s="232"/>
      <c r="FD155" s="232"/>
      <c r="FE155" s="232"/>
      <c r="FF155" s="232"/>
      <c r="FG155" s="232"/>
      <c r="FH155" s="232"/>
      <c r="FI155" s="232"/>
      <c r="FJ155" s="232"/>
      <c r="FK155" s="232"/>
      <c r="FL155" s="232"/>
      <c r="FM155" s="232"/>
      <c r="FN155" s="232"/>
      <c r="FO155" s="232"/>
      <c r="FP155" s="232"/>
      <c r="FQ155" s="232"/>
      <c r="FR155" s="232"/>
      <c r="FS155" s="232"/>
      <c r="FT155" s="232"/>
      <c r="FU155" s="232"/>
      <c r="FV155" s="232"/>
      <c r="FW155" s="232"/>
      <c r="FX155" s="232"/>
      <c r="FY155" s="232"/>
      <c r="FZ155" s="232"/>
      <c r="GA155" s="232"/>
      <c r="GB155" s="232"/>
      <c r="GC155" s="232"/>
      <c r="GD155" s="232"/>
      <c r="GE155" s="232"/>
      <c r="GF155" s="232"/>
      <c r="GG155" s="232"/>
      <c r="GH155" s="232"/>
      <c r="GI155" s="232"/>
      <c r="GJ155" s="232"/>
      <c r="GK155" s="232"/>
      <c r="GL155" s="232"/>
      <c r="GM155" s="232"/>
      <c r="GN155" s="232"/>
      <c r="GO155" s="232"/>
      <c r="GP155" s="232"/>
      <c r="GQ155" s="232"/>
      <c r="GR155" s="232"/>
    </row>
    <row r="156" spans="8:200" hidden="1" x14ac:dyDescent="0.2">
      <c r="H156" s="231"/>
      <c r="I156" s="231"/>
      <c r="J156" s="231"/>
      <c r="K156" s="231"/>
      <c r="L156" s="231"/>
      <c r="M156" s="231"/>
      <c r="N156" s="231"/>
      <c r="O156" s="231"/>
      <c r="P156" s="231"/>
      <c r="Q156" s="231"/>
      <c r="R156" s="231"/>
      <c r="S156" s="231"/>
      <c r="T156" s="231"/>
      <c r="U156" s="231"/>
      <c r="V156" s="231"/>
      <c r="W156" s="231"/>
      <c r="X156" s="231"/>
      <c r="Y156" s="231"/>
      <c r="Z156" s="231"/>
      <c r="AA156" s="231"/>
      <c r="AB156" s="231"/>
      <c r="AC156" s="231"/>
      <c r="AD156" s="231"/>
      <c r="AE156" s="231"/>
      <c r="AF156" s="231"/>
      <c r="AG156" s="231"/>
      <c r="AH156" s="231"/>
      <c r="AI156" s="231"/>
      <c r="AJ156" s="231"/>
      <c r="AK156" s="231"/>
      <c r="AL156" s="231"/>
      <c r="AM156" s="231"/>
      <c r="AN156" s="231"/>
      <c r="AO156" s="231"/>
      <c r="AP156" s="231"/>
      <c r="AQ156" s="231"/>
      <c r="AR156" s="231"/>
      <c r="AS156" s="231"/>
      <c r="AT156" s="231"/>
      <c r="AU156" s="231"/>
      <c r="AV156" s="231"/>
      <c r="AW156" s="231"/>
      <c r="AX156" s="231"/>
      <c r="AY156" s="231"/>
      <c r="AZ156" s="231"/>
      <c r="BA156" s="231"/>
      <c r="BB156" s="231"/>
      <c r="BC156" s="231"/>
      <c r="BD156" s="231"/>
      <c r="BE156" s="231"/>
      <c r="BF156" s="231"/>
      <c r="BG156" s="231"/>
      <c r="BH156" s="231"/>
      <c r="BI156" s="231"/>
      <c r="BJ156" s="231"/>
      <c r="BK156" s="231"/>
      <c r="BL156" s="231"/>
      <c r="BM156" s="231"/>
      <c r="BN156" s="231"/>
      <c r="BO156" s="231"/>
      <c r="BP156" s="231"/>
      <c r="BQ156" s="231"/>
      <c r="BR156" s="231"/>
      <c r="BS156" s="231"/>
      <c r="BT156" s="231"/>
      <c r="BU156" s="231"/>
      <c r="BV156" s="231"/>
      <c r="BW156" s="231"/>
      <c r="BX156" s="231"/>
      <c r="BY156" s="231"/>
      <c r="BZ156" s="231"/>
      <c r="CA156" s="231"/>
      <c r="CB156" s="231"/>
      <c r="CC156" s="231"/>
      <c r="CD156" s="231"/>
      <c r="CE156" s="231"/>
      <c r="CF156" s="231"/>
      <c r="CG156" s="231"/>
      <c r="CH156" s="231"/>
      <c r="CI156" s="231"/>
      <c r="CJ156" s="231"/>
      <c r="CK156" s="231"/>
      <c r="CL156" s="231"/>
      <c r="CM156" s="231"/>
      <c r="CN156" s="231"/>
      <c r="CO156" s="231"/>
      <c r="CP156" s="231"/>
      <c r="CQ156" s="231"/>
      <c r="CR156" s="231"/>
      <c r="CS156" s="231"/>
      <c r="CT156" s="231"/>
      <c r="CU156" s="231"/>
      <c r="CV156" s="231"/>
      <c r="CW156" s="231"/>
      <c r="CX156" s="231"/>
      <c r="CY156" s="231"/>
      <c r="DA156" s="232"/>
      <c r="DB156" s="232"/>
      <c r="DC156" s="232"/>
      <c r="DD156" s="232"/>
      <c r="DE156" s="232"/>
      <c r="DF156" s="232"/>
      <c r="DG156" s="232"/>
      <c r="DH156" s="232"/>
      <c r="DI156" s="232"/>
      <c r="DJ156" s="232"/>
      <c r="DK156" s="232"/>
      <c r="DL156" s="232"/>
      <c r="DM156" s="232"/>
      <c r="DN156" s="232"/>
      <c r="DO156" s="232"/>
      <c r="DP156" s="232"/>
      <c r="DQ156" s="232"/>
      <c r="DR156" s="232"/>
      <c r="DS156" s="232"/>
      <c r="DT156" s="232"/>
      <c r="DU156" s="232"/>
      <c r="DV156" s="232"/>
      <c r="DW156" s="232"/>
      <c r="DX156" s="232"/>
      <c r="DY156" s="232"/>
      <c r="DZ156" s="232"/>
      <c r="EA156" s="232"/>
      <c r="EB156" s="232"/>
      <c r="EC156" s="232"/>
      <c r="ED156" s="232"/>
      <c r="EE156" s="232"/>
      <c r="EF156" s="232"/>
      <c r="EG156" s="232"/>
      <c r="EH156" s="232"/>
      <c r="EI156" s="232"/>
      <c r="EJ156" s="232"/>
      <c r="EK156" s="232"/>
      <c r="EL156" s="232"/>
      <c r="EM156" s="232"/>
      <c r="EN156" s="232"/>
      <c r="EO156" s="232"/>
      <c r="EP156" s="232"/>
      <c r="EQ156" s="232"/>
      <c r="ER156" s="232"/>
      <c r="ES156" s="232"/>
      <c r="ET156" s="232"/>
      <c r="EU156" s="232"/>
      <c r="EV156" s="232"/>
      <c r="EW156" s="232"/>
      <c r="EX156" s="232"/>
      <c r="EY156" s="232"/>
      <c r="EZ156" s="232"/>
      <c r="FA156" s="232"/>
      <c r="FB156" s="232"/>
      <c r="FC156" s="232"/>
      <c r="FD156" s="232"/>
      <c r="FE156" s="232"/>
      <c r="FF156" s="232"/>
      <c r="FG156" s="232"/>
      <c r="FH156" s="232"/>
      <c r="FI156" s="232"/>
      <c r="FJ156" s="232"/>
      <c r="FK156" s="232"/>
      <c r="FL156" s="232"/>
      <c r="FM156" s="232"/>
      <c r="FN156" s="232"/>
      <c r="FO156" s="232"/>
      <c r="FP156" s="232"/>
      <c r="FQ156" s="232"/>
      <c r="FR156" s="232"/>
      <c r="FS156" s="232"/>
      <c r="FT156" s="232"/>
      <c r="FU156" s="232"/>
      <c r="FV156" s="232"/>
      <c r="FW156" s="232"/>
      <c r="FX156" s="232"/>
      <c r="FY156" s="232"/>
      <c r="FZ156" s="232"/>
      <c r="GA156" s="232"/>
      <c r="GB156" s="232"/>
      <c r="GC156" s="232"/>
      <c r="GD156" s="232"/>
      <c r="GE156" s="232"/>
      <c r="GF156" s="232"/>
      <c r="GG156" s="232"/>
      <c r="GH156" s="232"/>
      <c r="GI156" s="232"/>
      <c r="GJ156" s="232"/>
      <c r="GK156" s="232"/>
      <c r="GL156" s="232"/>
      <c r="GM156" s="232"/>
      <c r="GN156" s="232"/>
      <c r="GO156" s="232"/>
      <c r="GP156" s="232"/>
      <c r="GQ156" s="232"/>
      <c r="GR156" s="232"/>
    </row>
    <row r="157" spans="8:200" hidden="1" x14ac:dyDescent="0.2">
      <c r="H157" s="231"/>
      <c r="I157" s="231"/>
      <c r="J157" s="231"/>
      <c r="K157" s="231"/>
      <c r="L157" s="231"/>
      <c r="M157" s="231"/>
      <c r="N157" s="231"/>
      <c r="O157" s="231"/>
      <c r="P157" s="231"/>
      <c r="Q157" s="231"/>
      <c r="R157" s="231"/>
      <c r="S157" s="231"/>
      <c r="T157" s="231"/>
      <c r="U157" s="231"/>
      <c r="V157" s="231"/>
      <c r="W157" s="231"/>
      <c r="X157" s="231"/>
      <c r="Y157" s="231"/>
      <c r="Z157" s="231"/>
      <c r="AA157" s="231"/>
      <c r="AB157" s="231"/>
      <c r="AC157" s="231"/>
      <c r="AD157" s="231"/>
      <c r="AE157" s="231"/>
      <c r="AF157" s="231"/>
      <c r="AG157" s="231"/>
      <c r="AH157" s="231"/>
      <c r="AI157" s="231"/>
      <c r="AJ157" s="231"/>
      <c r="AK157" s="231"/>
      <c r="AL157" s="231"/>
      <c r="AM157" s="231"/>
      <c r="AN157" s="231"/>
      <c r="AO157" s="231"/>
      <c r="AP157" s="231"/>
      <c r="AQ157" s="231"/>
      <c r="AR157" s="231"/>
      <c r="AS157" s="231"/>
      <c r="AT157" s="231"/>
      <c r="AU157" s="231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1"/>
      <c r="BF157" s="231"/>
      <c r="BG157" s="231"/>
      <c r="BH157" s="231"/>
      <c r="BI157" s="231"/>
      <c r="BJ157" s="231"/>
      <c r="BK157" s="231"/>
      <c r="BL157" s="231"/>
      <c r="BM157" s="231"/>
      <c r="BN157" s="231"/>
      <c r="BO157" s="231"/>
      <c r="BP157" s="231"/>
      <c r="BQ157" s="231"/>
      <c r="BR157" s="231"/>
      <c r="BS157" s="231"/>
      <c r="BT157" s="231"/>
      <c r="BU157" s="231"/>
      <c r="BV157" s="231"/>
      <c r="BW157" s="231"/>
      <c r="BX157" s="231"/>
      <c r="BY157" s="231"/>
      <c r="BZ157" s="231"/>
      <c r="CA157" s="231"/>
      <c r="CB157" s="231"/>
      <c r="CC157" s="231"/>
      <c r="CD157" s="231"/>
      <c r="CE157" s="231"/>
      <c r="CF157" s="231"/>
      <c r="CG157" s="231"/>
      <c r="CH157" s="231"/>
      <c r="CI157" s="231"/>
      <c r="CJ157" s="231"/>
      <c r="CK157" s="231"/>
      <c r="CL157" s="231"/>
      <c r="CM157" s="231"/>
      <c r="CN157" s="231"/>
      <c r="CO157" s="231"/>
      <c r="CP157" s="231"/>
      <c r="CQ157" s="231"/>
      <c r="CR157" s="231"/>
      <c r="CS157" s="231"/>
      <c r="CT157" s="231"/>
      <c r="CU157" s="231"/>
      <c r="CV157" s="231"/>
      <c r="CW157" s="231"/>
      <c r="CX157" s="231"/>
      <c r="CY157" s="231"/>
      <c r="DA157" s="232"/>
      <c r="DB157" s="232"/>
      <c r="DC157" s="232"/>
      <c r="DD157" s="232"/>
      <c r="DE157" s="232"/>
      <c r="DF157" s="232"/>
      <c r="DG157" s="232"/>
      <c r="DH157" s="232"/>
      <c r="DI157" s="232"/>
      <c r="DJ157" s="232"/>
      <c r="DK157" s="232"/>
      <c r="DL157" s="232"/>
      <c r="DM157" s="232"/>
      <c r="DN157" s="232"/>
      <c r="DO157" s="232"/>
      <c r="DP157" s="232"/>
      <c r="DQ157" s="232"/>
      <c r="DR157" s="232"/>
      <c r="DS157" s="232"/>
      <c r="DT157" s="232"/>
      <c r="DU157" s="232"/>
      <c r="DV157" s="232"/>
      <c r="DW157" s="232"/>
      <c r="DX157" s="232"/>
      <c r="DY157" s="232"/>
      <c r="DZ157" s="232"/>
      <c r="EA157" s="232"/>
      <c r="EB157" s="232"/>
      <c r="EC157" s="232"/>
      <c r="ED157" s="232"/>
      <c r="EE157" s="232"/>
      <c r="EF157" s="232"/>
      <c r="EG157" s="232"/>
      <c r="EH157" s="232"/>
      <c r="EI157" s="232"/>
      <c r="EJ157" s="232"/>
      <c r="EK157" s="232"/>
      <c r="EL157" s="232"/>
      <c r="EM157" s="232"/>
      <c r="EN157" s="232"/>
      <c r="EO157" s="232"/>
      <c r="EP157" s="232"/>
      <c r="EQ157" s="232"/>
      <c r="ER157" s="232"/>
      <c r="ES157" s="232"/>
      <c r="ET157" s="232"/>
      <c r="EU157" s="232"/>
      <c r="EV157" s="232"/>
      <c r="EW157" s="232"/>
      <c r="EX157" s="232"/>
      <c r="EY157" s="232"/>
      <c r="EZ157" s="232"/>
      <c r="FA157" s="232"/>
      <c r="FB157" s="232"/>
      <c r="FC157" s="232"/>
      <c r="FD157" s="232"/>
      <c r="FE157" s="232"/>
      <c r="FF157" s="232"/>
      <c r="FG157" s="232"/>
      <c r="FH157" s="232"/>
      <c r="FI157" s="232"/>
      <c r="FJ157" s="232"/>
      <c r="FK157" s="232"/>
      <c r="FL157" s="232"/>
      <c r="FM157" s="232"/>
      <c r="FN157" s="232"/>
      <c r="FO157" s="232"/>
      <c r="FP157" s="232"/>
      <c r="FQ157" s="232"/>
      <c r="FR157" s="232"/>
      <c r="FS157" s="232"/>
      <c r="FT157" s="232"/>
      <c r="FU157" s="232"/>
      <c r="FV157" s="232"/>
      <c r="FW157" s="232"/>
      <c r="FX157" s="232"/>
      <c r="FY157" s="232"/>
      <c r="FZ157" s="232"/>
      <c r="GA157" s="232"/>
      <c r="GB157" s="232"/>
      <c r="GC157" s="232"/>
      <c r="GD157" s="232"/>
      <c r="GE157" s="232"/>
      <c r="GF157" s="232"/>
      <c r="GG157" s="232"/>
      <c r="GH157" s="232"/>
      <c r="GI157" s="232"/>
      <c r="GJ157" s="232"/>
      <c r="GK157" s="232"/>
      <c r="GL157" s="232"/>
      <c r="GM157" s="232"/>
      <c r="GN157" s="232"/>
      <c r="GO157" s="232"/>
      <c r="GP157" s="232"/>
      <c r="GQ157" s="232"/>
      <c r="GR157" s="232"/>
    </row>
    <row r="158" spans="8:200" hidden="1" x14ac:dyDescent="0.2">
      <c r="H158" s="231"/>
      <c r="I158" s="231"/>
      <c r="J158" s="231"/>
      <c r="K158" s="231"/>
      <c r="L158" s="231"/>
      <c r="M158" s="231"/>
      <c r="N158" s="231"/>
      <c r="O158" s="231"/>
      <c r="P158" s="231"/>
      <c r="Q158" s="231"/>
      <c r="R158" s="231"/>
      <c r="S158" s="231"/>
      <c r="T158" s="231"/>
      <c r="U158" s="231"/>
      <c r="V158" s="231"/>
      <c r="W158" s="231"/>
      <c r="X158" s="231"/>
      <c r="Y158" s="231"/>
      <c r="Z158" s="231"/>
      <c r="AA158" s="231"/>
      <c r="AB158" s="231"/>
      <c r="AC158" s="231"/>
      <c r="AD158" s="231"/>
      <c r="AE158" s="231"/>
      <c r="AF158" s="231"/>
      <c r="AG158" s="231"/>
      <c r="AH158" s="231"/>
      <c r="AI158" s="231"/>
      <c r="AJ158" s="231"/>
      <c r="AK158" s="231"/>
      <c r="AL158" s="231"/>
      <c r="AM158" s="231"/>
      <c r="AN158" s="231"/>
      <c r="AO158" s="231"/>
      <c r="AP158" s="231"/>
      <c r="AQ158" s="231"/>
      <c r="AR158" s="231"/>
      <c r="AS158" s="231"/>
      <c r="AT158" s="231"/>
      <c r="AU158" s="231"/>
      <c r="AV158" s="231"/>
      <c r="AW158" s="231"/>
      <c r="AX158" s="231"/>
      <c r="AY158" s="231"/>
      <c r="AZ158" s="231"/>
      <c r="BA158" s="231"/>
      <c r="BB158" s="231"/>
      <c r="BC158" s="231"/>
      <c r="BD158" s="231"/>
      <c r="BE158" s="231"/>
      <c r="BF158" s="231"/>
      <c r="BG158" s="231"/>
      <c r="BH158" s="231"/>
      <c r="BI158" s="231"/>
      <c r="BJ158" s="231"/>
      <c r="BK158" s="231"/>
      <c r="BL158" s="231"/>
      <c r="BM158" s="231"/>
      <c r="BN158" s="231"/>
      <c r="BO158" s="231"/>
      <c r="BP158" s="231"/>
      <c r="BQ158" s="231"/>
      <c r="BR158" s="231"/>
      <c r="BS158" s="231"/>
      <c r="BT158" s="231"/>
      <c r="BU158" s="231"/>
      <c r="BV158" s="231"/>
      <c r="BW158" s="231"/>
      <c r="BX158" s="231"/>
      <c r="BY158" s="231"/>
      <c r="BZ158" s="231"/>
      <c r="CA158" s="231"/>
      <c r="CB158" s="231"/>
      <c r="CC158" s="231"/>
      <c r="CD158" s="231"/>
      <c r="CE158" s="231"/>
      <c r="CF158" s="231"/>
      <c r="CG158" s="231"/>
      <c r="CH158" s="231"/>
      <c r="CI158" s="231"/>
      <c r="CJ158" s="231"/>
      <c r="CK158" s="231"/>
      <c r="CL158" s="231"/>
      <c r="CM158" s="231"/>
      <c r="CN158" s="231"/>
      <c r="CO158" s="231"/>
      <c r="CP158" s="231"/>
      <c r="CQ158" s="231"/>
      <c r="CR158" s="231"/>
      <c r="CS158" s="231"/>
      <c r="CT158" s="231"/>
      <c r="CU158" s="231"/>
      <c r="CV158" s="231"/>
      <c r="CW158" s="231"/>
      <c r="CX158" s="231"/>
      <c r="CY158" s="231"/>
      <c r="DA158" s="232"/>
      <c r="DB158" s="232"/>
      <c r="DC158" s="232"/>
      <c r="DD158" s="232"/>
      <c r="DE158" s="232"/>
      <c r="DF158" s="232"/>
      <c r="DG158" s="232"/>
      <c r="DH158" s="232"/>
      <c r="DI158" s="232"/>
      <c r="DJ158" s="232"/>
      <c r="DK158" s="232"/>
      <c r="DL158" s="232"/>
      <c r="DM158" s="232"/>
      <c r="DN158" s="232"/>
      <c r="DO158" s="232"/>
      <c r="DP158" s="232"/>
      <c r="DQ158" s="232"/>
      <c r="DR158" s="232"/>
      <c r="DS158" s="232"/>
      <c r="DT158" s="232"/>
      <c r="DU158" s="232"/>
      <c r="DV158" s="232"/>
      <c r="DW158" s="232"/>
      <c r="DX158" s="232"/>
      <c r="DY158" s="232"/>
      <c r="DZ158" s="232"/>
      <c r="EA158" s="232"/>
      <c r="EB158" s="232"/>
      <c r="EC158" s="232"/>
      <c r="ED158" s="232"/>
      <c r="EE158" s="232"/>
      <c r="EF158" s="232"/>
      <c r="EG158" s="232"/>
      <c r="EH158" s="232"/>
      <c r="EI158" s="232"/>
      <c r="EJ158" s="232"/>
      <c r="EK158" s="232"/>
      <c r="EL158" s="232"/>
      <c r="EM158" s="232"/>
      <c r="EN158" s="232"/>
      <c r="EO158" s="232"/>
      <c r="EP158" s="232"/>
      <c r="EQ158" s="232"/>
      <c r="ER158" s="232"/>
      <c r="ES158" s="232"/>
      <c r="ET158" s="232"/>
      <c r="EU158" s="232"/>
      <c r="EV158" s="232"/>
      <c r="EW158" s="232"/>
      <c r="EX158" s="232"/>
      <c r="EY158" s="232"/>
      <c r="EZ158" s="232"/>
      <c r="FA158" s="232"/>
      <c r="FB158" s="232"/>
      <c r="FC158" s="232"/>
      <c r="FD158" s="232"/>
      <c r="FE158" s="232"/>
      <c r="FF158" s="232"/>
      <c r="FG158" s="232"/>
      <c r="FH158" s="232"/>
      <c r="FI158" s="232"/>
      <c r="FJ158" s="232"/>
      <c r="FK158" s="232"/>
      <c r="FL158" s="232"/>
      <c r="FM158" s="232"/>
      <c r="FN158" s="232"/>
      <c r="FO158" s="232"/>
      <c r="FP158" s="232"/>
      <c r="FQ158" s="232"/>
      <c r="FR158" s="232"/>
      <c r="FS158" s="232"/>
      <c r="FT158" s="232"/>
      <c r="FU158" s="232"/>
      <c r="FV158" s="232"/>
      <c r="FW158" s="232"/>
      <c r="FX158" s="232"/>
      <c r="FY158" s="232"/>
      <c r="FZ158" s="232"/>
      <c r="GA158" s="232"/>
      <c r="GB158" s="232"/>
      <c r="GC158" s="232"/>
      <c r="GD158" s="232"/>
      <c r="GE158" s="232"/>
      <c r="GF158" s="232"/>
      <c r="GG158" s="232"/>
      <c r="GH158" s="232"/>
      <c r="GI158" s="232"/>
      <c r="GJ158" s="232"/>
      <c r="GK158" s="232"/>
      <c r="GL158" s="232"/>
      <c r="GM158" s="232"/>
      <c r="GN158" s="232"/>
      <c r="GO158" s="232"/>
      <c r="GP158" s="232"/>
      <c r="GQ158" s="232"/>
      <c r="GR158" s="232"/>
    </row>
    <row r="159" spans="8:200" hidden="1" x14ac:dyDescent="0.2">
      <c r="H159" s="231"/>
      <c r="I159" s="231"/>
      <c r="J159" s="231"/>
      <c r="K159" s="231"/>
      <c r="L159" s="231"/>
      <c r="M159" s="231"/>
      <c r="N159" s="231"/>
      <c r="O159" s="231"/>
      <c r="P159" s="231"/>
      <c r="Q159" s="231"/>
      <c r="R159" s="231"/>
      <c r="S159" s="231"/>
      <c r="T159" s="231"/>
      <c r="U159" s="231"/>
      <c r="V159" s="231"/>
      <c r="W159" s="231"/>
      <c r="X159" s="231"/>
      <c r="Y159" s="231"/>
      <c r="Z159" s="231"/>
      <c r="AA159" s="231"/>
      <c r="AB159" s="231"/>
      <c r="AC159" s="231"/>
      <c r="AD159" s="231"/>
      <c r="AE159" s="231"/>
      <c r="AF159" s="231"/>
      <c r="AG159" s="231"/>
      <c r="AH159" s="231"/>
      <c r="AI159" s="231"/>
      <c r="AJ159" s="231"/>
      <c r="AK159" s="231"/>
      <c r="AL159" s="231"/>
      <c r="AM159" s="231"/>
      <c r="AN159" s="231"/>
      <c r="AO159" s="231"/>
      <c r="AP159" s="231"/>
      <c r="AQ159" s="231"/>
      <c r="AR159" s="231"/>
      <c r="AS159" s="231"/>
      <c r="AT159" s="231"/>
      <c r="AU159" s="231"/>
      <c r="AV159" s="231"/>
      <c r="AW159" s="231"/>
      <c r="AX159" s="231"/>
      <c r="AY159" s="231"/>
      <c r="AZ159" s="231"/>
      <c r="BA159" s="231"/>
      <c r="BB159" s="231"/>
      <c r="BC159" s="231"/>
      <c r="BD159" s="231"/>
      <c r="BE159" s="231"/>
      <c r="BF159" s="231"/>
      <c r="BG159" s="231"/>
      <c r="BH159" s="231"/>
      <c r="BI159" s="231"/>
      <c r="BJ159" s="231"/>
      <c r="BK159" s="231"/>
      <c r="BL159" s="231"/>
      <c r="BM159" s="231"/>
      <c r="BN159" s="231"/>
      <c r="BO159" s="231"/>
      <c r="BP159" s="231"/>
      <c r="BQ159" s="231"/>
      <c r="BR159" s="231"/>
      <c r="BS159" s="231"/>
      <c r="BT159" s="231"/>
      <c r="BU159" s="231"/>
      <c r="BV159" s="231"/>
      <c r="BW159" s="231"/>
      <c r="BX159" s="231"/>
      <c r="BY159" s="231"/>
      <c r="BZ159" s="231"/>
      <c r="CA159" s="231"/>
      <c r="CB159" s="231"/>
      <c r="CC159" s="231"/>
      <c r="CD159" s="231"/>
      <c r="CE159" s="231"/>
      <c r="CF159" s="231"/>
      <c r="CG159" s="231"/>
      <c r="CH159" s="231"/>
      <c r="CI159" s="231"/>
      <c r="CJ159" s="231"/>
      <c r="CK159" s="231"/>
      <c r="CL159" s="231"/>
      <c r="CM159" s="231"/>
      <c r="CN159" s="231"/>
      <c r="CO159" s="231"/>
      <c r="CP159" s="231"/>
      <c r="CQ159" s="231"/>
      <c r="CR159" s="231"/>
      <c r="CS159" s="231"/>
      <c r="CT159" s="231"/>
      <c r="CU159" s="231"/>
      <c r="CV159" s="231"/>
      <c r="CW159" s="231"/>
      <c r="CX159" s="231"/>
      <c r="CY159" s="231"/>
      <c r="DA159" s="232"/>
      <c r="DB159" s="232"/>
      <c r="DC159" s="232"/>
      <c r="DD159" s="232"/>
      <c r="DE159" s="232"/>
      <c r="DF159" s="232"/>
      <c r="DG159" s="232"/>
      <c r="DH159" s="232"/>
      <c r="DI159" s="232"/>
      <c r="DJ159" s="232"/>
      <c r="DK159" s="232"/>
      <c r="DL159" s="232"/>
      <c r="DM159" s="232"/>
      <c r="DN159" s="232"/>
      <c r="DO159" s="232"/>
      <c r="DP159" s="232"/>
      <c r="DQ159" s="232"/>
      <c r="DR159" s="232"/>
      <c r="DS159" s="232"/>
      <c r="DT159" s="232"/>
      <c r="DU159" s="232"/>
      <c r="DV159" s="232"/>
      <c r="DW159" s="232"/>
      <c r="DX159" s="232"/>
      <c r="DY159" s="232"/>
      <c r="DZ159" s="232"/>
      <c r="EA159" s="232"/>
      <c r="EB159" s="232"/>
      <c r="EC159" s="232"/>
      <c r="ED159" s="232"/>
      <c r="EE159" s="232"/>
      <c r="EF159" s="232"/>
      <c r="EG159" s="232"/>
      <c r="EH159" s="232"/>
      <c r="EI159" s="232"/>
      <c r="EJ159" s="232"/>
      <c r="EK159" s="232"/>
      <c r="EL159" s="232"/>
      <c r="EM159" s="232"/>
      <c r="EN159" s="232"/>
      <c r="EO159" s="232"/>
      <c r="EP159" s="232"/>
      <c r="EQ159" s="232"/>
      <c r="ER159" s="232"/>
      <c r="ES159" s="232"/>
      <c r="ET159" s="232"/>
      <c r="EU159" s="232"/>
      <c r="EV159" s="232"/>
      <c r="EW159" s="232"/>
      <c r="EX159" s="232"/>
      <c r="EY159" s="232"/>
      <c r="EZ159" s="232"/>
      <c r="FA159" s="232"/>
      <c r="FB159" s="232"/>
      <c r="FC159" s="232"/>
      <c r="FD159" s="232"/>
      <c r="FE159" s="232"/>
      <c r="FF159" s="232"/>
      <c r="FG159" s="232"/>
      <c r="FH159" s="232"/>
      <c r="FI159" s="232"/>
      <c r="FJ159" s="232"/>
      <c r="FK159" s="232"/>
      <c r="FL159" s="232"/>
      <c r="FM159" s="232"/>
      <c r="FN159" s="232"/>
      <c r="FO159" s="232"/>
      <c r="FP159" s="232"/>
      <c r="FQ159" s="232"/>
      <c r="FR159" s="232"/>
      <c r="FS159" s="232"/>
      <c r="FT159" s="232"/>
      <c r="FU159" s="232"/>
      <c r="FV159" s="232"/>
      <c r="FW159" s="232"/>
      <c r="FX159" s="232"/>
      <c r="FY159" s="232"/>
      <c r="FZ159" s="232"/>
      <c r="GA159" s="232"/>
      <c r="GB159" s="232"/>
      <c r="GC159" s="232"/>
      <c r="GD159" s="232"/>
      <c r="GE159" s="232"/>
      <c r="GF159" s="232"/>
      <c r="GG159" s="232"/>
      <c r="GH159" s="232"/>
      <c r="GI159" s="232"/>
      <c r="GJ159" s="232"/>
      <c r="GK159" s="232"/>
      <c r="GL159" s="232"/>
      <c r="GM159" s="232"/>
      <c r="GN159" s="232"/>
      <c r="GO159" s="232"/>
      <c r="GP159" s="232"/>
      <c r="GQ159" s="232"/>
      <c r="GR159" s="232"/>
    </row>
    <row r="160" spans="8:200" hidden="1" x14ac:dyDescent="0.2">
      <c r="H160" s="231"/>
      <c r="I160" s="231"/>
      <c r="J160" s="231"/>
      <c r="K160" s="231"/>
      <c r="L160" s="231"/>
      <c r="M160" s="231"/>
      <c r="N160" s="231"/>
      <c r="O160" s="231"/>
      <c r="P160" s="231"/>
      <c r="Q160" s="231"/>
      <c r="R160" s="231"/>
      <c r="S160" s="231"/>
      <c r="T160" s="231"/>
      <c r="U160" s="231"/>
      <c r="V160" s="231"/>
      <c r="W160" s="231"/>
      <c r="X160" s="231"/>
      <c r="Y160" s="231"/>
      <c r="Z160" s="231"/>
      <c r="AA160" s="231"/>
      <c r="AB160" s="231"/>
      <c r="AC160" s="231"/>
      <c r="AD160" s="231"/>
      <c r="AE160" s="231"/>
      <c r="AF160" s="231"/>
      <c r="AG160" s="231"/>
      <c r="AH160" s="231"/>
      <c r="AI160" s="231"/>
      <c r="AJ160" s="231"/>
      <c r="AK160" s="231"/>
      <c r="AL160" s="231"/>
      <c r="AM160" s="231"/>
      <c r="AN160" s="231"/>
      <c r="AO160" s="231"/>
      <c r="AP160" s="231"/>
      <c r="AQ160" s="231"/>
      <c r="AR160" s="231"/>
      <c r="AS160" s="231"/>
      <c r="AT160" s="231"/>
      <c r="AU160" s="231"/>
      <c r="AV160" s="231"/>
      <c r="AW160" s="231"/>
      <c r="AX160" s="231"/>
      <c r="AY160" s="231"/>
      <c r="AZ160" s="231"/>
      <c r="BA160" s="231"/>
      <c r="BB160" s="231"/>
      <c r="BC160" s="231"/>
      <c r="BD160" s="231"/>
      <c r="BE160" s="231"/>
      <c r="BF160" s="231"/>
      <c r="BG160" s="231"/>
      <c r="BH160" s="231"/>
      <c r="BI160" s="231"/>
      <c r="BJ160" s="231"/>
      <c r="BK160" s="231"/>
      <c r="BL160" s="231"/>
      <c r="BM160" s="231"/>
      <c r="BN160" s="231"/>
      <c r="BO160" s="231"/>
      <c r="BP160" s="231"/>
      <c r="BQ160" s="231"/>
      <c r="BR160" s="231"/>
      <c r="BS160" s="231"/>
      <c r="BT160" s="231"/>
      <c r="BU160" s="231"/>
      <c r="BV160" s="231"/>
      <c r="BW160" s="231"/>
      <c r="BX160" s="231"/>
      <c r="BY160" s="231"/>
      <c r="BZ160" s="231"/>
      <c r="CA160" s="231"/>
      <c r="CB160" s="231"/>
      <c r="CC160" s="231"/>
      <c r="CD160" s="231"/>
      <c r="CE160" s="231"/>
      <c r="CF160" s="231"/>
      <c r="CG160" s="231"/>
      <c r="CH160" s="231"/>
      <c r="CI160" s="231"/>
      <c r="CJ160" s="231"/>
      <c r="CK160" s="231"/>
      <c r="CL160" s="231"/>
      <c r="CM160" s="231"/>
      <c r="CN160" s="231"/>
      <c r="CO160" s="231"/>
      <c r="CP160" s="231"/>
      <c r="CQ160" s="231"/>
      <c r="CR160" s="231"/>
      <c r="CS160" s="231"/>
      <c r="CT160" s="231"/>
      <c r="CU160" s="231"/>
      <c r="CV160" s="231"/>
      <c r="CW160" s="231"/>
      <c r="CX160" s="231"/>
      <c r="CY160" s="231"/>
      <c r="DA160" s="232"/>
      <c r="DB160" s="232"/>
      <c r="DC160" s="232"/>
      <c r="DD160" s="232"/>
      <c r="DE160" s="232"/>
      <c r="DF160" s="232"/>
      <c r="DG160" s="232"/>
      <c r="DH160" s="232"/>
      <c r="DI160" s="232"/>
      <c r="DJ160" s="232"/>
      <c r="DK160" s="232"/>
      <c r="DL160" s="232"/>
      <c r="DM160" s="232"/>
      <c r="DN160" s="232"/>
      <c r="DO160" s="232"/>
      <c r="DP160" s="232"/>
      <c r="DQ160" s="232"/>
      <c r="DR160" s="232"/>
      <c r="DS160" s="232"/>
      <c r="DT160" s="232"/>
      <c r="DU160" s="232"/>
      <c r="DV160" s="232"/>
      <c r="DW160" s="232"/>
      <c r="DX160" s="232"/>
      <c r="DY160" s="232"/>
      <c r="DZ160" s="232"/>
      <c r="EA160" s="232"/>
      <c r="EB160" s="232"/>
      <c r="EC160" s="232"/>
      <c r="ED160" s="232"/>
      <c r="EE160" s="232"/>
      <c r="EF160" s="232"/>
      <c r="EG160" s="232"/>
      <c r="EH160" s="232"/>
      <c r="EI160" s="232"/>
      <c r="EJ160" s="232"/>
      <c r="EK160" s="232"/>
      <c r="EL160" s="232"/>
      <c r="EM160" s="232"/>
      <c r="EN160" s="232"/>
      <c r="EO160" s="232"/>
      <c r="EP160" s="232"/>
      <c r="EQ160" s="232"/>
      <c r="ER160" s="232"/>
      <c r="ES160" s="232"/>
      <c r="ET160" s="232"/>
      <c r="EU160" s="232"/>
      <c r="EV160" s="232"/>
      <c r="EW160" s="232"/>
      <c r="EX160" s="232"/>
      <c r="EY160" s="232"/>
      <c r="EZ160" s="232"/>
      <c r="FA160" s="232"/>
      <c r="FB160" s="232"/>
      <c r="FC160" s="232"/>
      <c r="FD160" s="232"/>
      <c r="FE160" s="232"/>
      <c r="FF160" s="232"/>
      <c r="FG160" s="232"/>
      <c r="FH160" s="232"/>
      <c r="FI160" s="232"/>
      <c r="FJ160" s="232"/>
      <c r="FK160" s="232"/>
      <c r="FL160" s="232"/>
      <c r="FM160" s="232"/>
      <c r="FN160" s="232"/>
      <c r="FO160" s="232"/>
      <c r="FP160" s="232"/>
      <c r="FQ160" s="232"/>
      <c r="FR160" s="232"/>
      <c r="FS160" s="232"/>
      <c r="FT160" s="232"/>
      <c r="FU160" s="232"/>
      <c r="FV160" s="232"/>
      <c r="FW160" s="232"/>
      <c r="FX160" s="232"/>
      <c r="FY160" s="232"/>
      <c r="FZ160" s="232"/>
      <c r="GA160" s="232"/>
      <c r="GB160" s="232"/>
      <c r="GC160" s="232"/>
      <c r="GD160" s="232"/>
      <c r="GE160" s="232"/>
      <c r="GF160" s="232"/>
      <c r="GG160" s="232"/>
      <c r="GH160" s="232"/>
      <c r="GI160" s="232"/>
      <c r="GJ160" s="232"/>
      <c r="GK160" s="232"/>
      <c r="GL160" s="232"/>
      <c r="GM160" s="232"/>
      <c r="GN160" s="232"/>
      <c r="GO160" s="232"/>
      <c r="GP160" s="232"/>
      <c r="GQ160" s="232"/>
      <c r="GR160" s="232"/>
    </row>
    <row r="161" spans="8:200" hidden="1" x14ac:dyDescent="0.2">
      <c r="H161" s="231"/>
      <c r="I161" s="231"/>
      <c r="J161" s="231"/>
      <c r="K161" s="231"/>
      <c r="L161" s="231"/>
      <c r="M161" s="231"/>
      <c r="N161" s="231"/>
      <c r="O161" s="231"/>
      <c r="P161" s="231"/>
      <c r="Q161" s="231"/>
      <c r="R161" s="231"/>
      <c r="S161" s="231"/>
      <c r="T161" s="231"/>
      <c r="U161" s="231"/>
      <c r="V161" s="231"/>
      <c r="W161" s="231"/>
      <c r="X161" s="231"/>
      <c r="Y161" s="231"/>
      <c r="Z161" s="231"/>
      <c r="AA161" s="231"/>
      <c r="AB161" s="231"/>
      <c r="AC161" s="231"/>
      <c r="AD161" s="231"/>
      <c r="AE161" s="231"/>
      <c r="AF161" s="231"/>
      <c r="AG161" s="231"/>
      <c r="AH161" s="231"/>
      <c r="AI161" s="231"/>
      <c r="AJ161" s="231"/>
      <c r="AK161" s="231"/>
      <c r="AL161" s="231"/>
      <c r="AM161" s="231"/>
      <c r="AN161" s="231"/>
      <c r="AO161" s="231"/>
      <c r="AP161" s="231"/>
      <c r="AQ161" s="231"/>
      <c r="AR161" s="231"/>
      <c r="AS161" s="231"/>
      <c r="AT161" s="231"/>
      <c r="AU161" s="231"/>
      <c r="AV161" s="231"/>
      <c r="AW161" s="231"/>
      <c r="AX161" s="231"/>
      <c r="AY161" s="231"/>
      <c r="AZ161" s="231"/>
      <c r="BA161" s="231"/>
      <c r="BB161" s="231"/>
      <c r="BC161" s="231"/>
      <c r="BD161" s="231"/>
      <c r="BE161" s="231"/>
      <c r="BF161" s="231"/>
      <c r="BG161" s="231"/>
      <c r="BH161" s="231"/>
      <c r="BI161" s="231"/>
      <c r="BJ161" s="231"/>
      <c r="BK161" s="231"/>
      <c r="BL161" s="231"/>
      <c r="BM161" s="231"/>
      <c r="BN161" s="231"/>
      <c r="BO161" s="231"/>
      <c r="BP161" s="231"/>
      <c r="BQ161" s="231"/>
      <c r="BR161" s="231"/>
      <c r="BS161" s="231"/>
      <c r="BT161" s="231"/>
      <c r="BU161" s="231"/>
      <c r="BV161" s="231"/>
      <c r="BW161" s="231"/>
      <c r="BX161" s="231"/>
      <c r="BY161" s="231"/>
      <c r="BZ161" s="231"/>
      <c r="CA161" s="231"/>
      <c r="CB161" s="231"/>
      <c r="CC161" s="231"/>
      <c r="CD161" s="231"/>
      <c r="CE161" s="231"/>
      <c r="CF161" s="231"/>
      <c r="CG161" s="231"/>
      <c r="CH161" s="231"/>
      <c r="CI161" s="231"/>
      <c r="CJ161" s="231"/>
      <c r="CK161" s="231"/>
      <c r="CL161" s="231"/>
      <c r="CM161" s="231"/>
      <c r="CN161" s="231"/>
      <c r="CO161" s="231"/>
      <c r="CP161" s="231"/>
      <c r="CQ161" s="231"/>
      <c r="CR161" s="231"/>
      <c r="CS161" s="231"/>
      <c r="CT161" s="231"/>
      <c r="CU161" s="231"/>
      <c r="CV161" s="231"/>
      <c r="CW161" s="231"/>
      <c r="CX161" s="231"/>
      <c r="CY161" s="231"/>
      <c r="DA161" s="232"/>
      <c r="DB161" s="232"/>
      <c r="DC161" s="232"/>
      <c r="DD161" s="232"/>
      <c r="DE161" s="232"/>
      <c r="DF161" s="232"/>
      <c r="DG161" s="232"/>
      <c r="DH161" s="232"/>
      <c r="DI161" s="232"/>
      <c r="DJ161" s="232"/>
      <c r="DK161" s="232"/>
      <c r="DL161" s="232"/>
      <c r="DM161" s="232"/>
      <c r="DN161" s="232"/>
      <c r="DO161" s="232"/>
      <c r="DP161" s="232"/>
      <c r="DQ161" s="232"/>
      <c r="DR161" s="232"/>
      <c r="DS161" s="232"/>
      <c r="DT161" s="232"/>
      <c r="DU161" s="232"/>
      <c r="DV161" s="232"/>
      <c r="DW161" s="232"/>
      <c r="DX161" s="232"/>
      <c r="DY161" s="232"/>
      <c r="DZ161" s="232"/>
      <c r="EA161" s="232"/>
      <c r="EB161" s="232"/>
      <c r="EC161" s="232"/>
      <c r="ED161" s="232"/>
      <c r="EE161" s="232"/>
      <c r="EF161" s="232"/>
      <c r="EG161" s="232"/>
      <c r="EH161" s="232"/>
      <c r="EI161" s="232"/>
      <c r="EJ161" s="232"/>
      <c r="EK161" s="232"/>
      <c r="EL161" s="232"/>
      <c r="EM161" s="232"/>
      <c r="EN161" s="232"/>
      <c r="EO161" s="232"/>
      <c r="EP161" s="232"/>
      <c r="EQ161" s="232"/>
      <c r="ER161" s="232"/>
      <c r="ES161" s="232"/>
      <c r="ET161" s="232"/>
      <c r="EU161" s="232"/>
      <c r="EV161" s="232"/>
      <c r="EW161" s="232"/>
      <c r="EX161" s="232"/>
      <c r="EY161" s="232"/>
      <c r="EZ161" s="232"/>
      <c r="FA161" s="232"/>
      <c r="FB161" s="232"/>
      <c r="FC161" s="232"/>
      <c r="FD161" s="232"/>
      <c r="FE161" s="232"/>
      <c r="FF161" s="232"/>
      <c r="FG161" s="232"/>
      <c r="FH161" s="232"/>
      <c r="FI161" s="232"/>
      <c r="FJ161" s="232"/>
      <c r="FK161" s="232"/>
      <c r="FL161" s="232"/>
      <c r="FM161" s="232"/>
      <c r="FN161" s="232"/>
      <c r="FO161" s="232"/>
      <c r="FP161" s="232"/>
      <c r="FQ161" s="232"/>
      <c r="FR161" s="232"/>
      <c r="FS161" s="232"/>
      <c r="FT161" s="232"/>
      <c r="FU161" s="232"/>
      <c r="FV161" s="232"/>
      <c r="FW161" s="232"/>
      <c r="FX161" s="232"/>
      <c r="FY161" s="232"/>
      <c r="FZ161" s="232"/>
      <c r="GA161" s="232"/>
      <c r="GB161" s="232"/>
      <c r="GC161" s="232"/>
      <c r="GD161" s="232"/>
      <c r="GE161" s="232"/>
      <c r="GF161" s="232"/>
      <c r="GG161" s="232"/>
      <c r="GH161" s="232"/>
      <c r="GI161" s="232"/>
      <c r="GJ161" s="232"/>
      <c r="GK161" s="232"/>
      <c r="GL161" s="232"/>
      <c r="GM161" s="232"/>
      <c r="GN161" s="232"/>
      <c r="GO161" s="232"/>
      <c r="GP161" s="232"/>
      <c r="GQ161" s="232"/>
      <c r="GR161" s="232"/>
    </row>
    <row r="162" spans="8:200" hidden="1" x14ac:dyDescent="0.2">
      <c r="H162" s="231"/>
      <c r="I162" s="231"/>
      <c r="J162" s="231"/>
      <c r="K162" s="231"/>
      <c r="L162" s="231"/>
      <c r="M162" s="231"/>
      <c r="N162" s="231"/>
      <c r="O162" s="231"/>
      <c r="P162" s="231"/>
      <c r="Q162" s="231"/>
      <c r="R162" s="231"/>
      <c r="S162" s="231"/>
      <c r="T162" s="231"/>
      <c r="U162" s="231"/>
      <c r="V162" s="231"/>
      <c r="W162" s="231"/>
      <c r="X162" s="231"/>
      <c r="Y162" s="231"/>
      <c r="Z162" s="231"/>
      <c r="AA162" s="231"/>
      <c r="AB162" s="231"/>
      <c r="AC162" s="231"/>
      <c r="AD162" s="231"/>
      <c r="AE162" s="231"/>
      <c r="AF162" s="231"/>
      <c r="AG162" s="231"/>
      <c r="AH162" s="231"/>
      <c r="AI162" s="231"/>
      <c r="AJ162" s="231"/>
      <c r="AK162" s="231"/>
      <c r="AL162" s="231"/>
      <c r="AM162" s="231"/>
      <c r="AN162" s="231"/>
      <c r="AO162" s="231"/>
      <c r="AP162" s="231"/>
      <c r="AQ162" s="231"/>
      <c r="AR162" s="231"/>
      <c r="AS162" s="231"/>
      <c r="AT162" s="231"/>
      <c r="AU162" s="231"/>
      <c r="AV162" s="231"/>
      <c r="AW162" s="231"/>
      <c r="AX162" s="231"/>
      <c r="AY162" s="231"/>
      <c r="AZ162" s="231"/>
      <c r="BA162" s="231"/>
      <c r="BB162" s="231"/>
      <c r="BC162" s="231"/>
      <c r="BD162" s="231"/>
      <c r="BE162" s="231"/>
      <c r="BF162" s="231"/>
      <c r="BG162" s="231"/>
      <c r="BH162" s="231"/>
      <c r="BI162" s="231"/>
      <c r="BJ162" s="231"/>
      <c r="BK162" s="231"/>
      <c r="BL162" s="231"/>
      <c r="BM162" s="231"/>
      <c r="BN162" s="231"/>
      <c r="BO162" s="231"/>
      <c r="BP162" s="231"/>
      <c r="BQ162" s="231"/>
      <c r="BR162" s="231"/>
      <c r="BS162" s="231"/>
      <c r="BT162" s="231"/>
      <c r="BU162" s="231"/>
      <c r="BV162" s="231"/>
      <c r="BW162" s="231"/>
      <c r="BX162" s="231"/>
      <c r="BY162" s="231"/>
      <c r="BZ162" s="231"/>
      <c r="CA162" s="231"/>
      <c r="CB162" s="231"/>
      <c r="CC162" s="231"/>
      <c r="CD162" s="231"/>
      <c r="CE162" s="231"/>
      <c r="CF162" s="231"/>
      <c r="CG162" s="231"/>
      <c r="CH162" s="231"/>
      <c r="CI162" s="231"/>
      <c r="CJ162" s="231"/>
      <c r="CK162" s="231"/>
      <c r="CL162" s="231"/>
      <c r="CM162" s="231"/>
      <c r="CN162" s="231"/>
      <c r="CO162" s="231"/>
      <c r="CP162" s="231"/>
      <c r="CQ162" s="231"/>
      <c r="CR162" s="231"/>
      <c r="CS162" s="231"/>
      <c r="CT162" s="231"/>
      <c r="CU162" s="231"/>
      <c r="CV162" s="231"/>
      <c r="CW162" s="231"/>
      <c r="CX162" s="231"/>
      <c r="CY162" s="231"/>
      <c r="DA162" s="232"/>
      <c r="DB162" s="232"/>
      <c r="DC162" s="232"/>
      <c r="DD162" s="232"/>
      <c r="DE162" s="232"/>
      <c r="DF162" s="232"/>
      <c r="DG162" s="232"/>
      <c r="DH162" s="232"/>
      <c r="DI162" s="232"/>
      <c r="DJ162" s="232"/>
      <c r="DK162" s="232"/>
      <c r="DL162" s="232"/>
      <c r="DM162" s="232"/>
      <c r="DN162" s="232"/>
      <c r="DO162" s="232"/>
      <c r="DP162" s="232"/>
      <c r="DQ162" s="232"/>
      <c r="DR162" s="232"/>
      <c r="DS162" s="232"/>
      <c r="DT162" s="232"/>
      <c r="DU162" s="232"/>
      <c r="DV162" s="232"/>
      <c r="DW162" s="232"/>
      <c r="DX162" s="232"/>
      <c r="DY162" s="232"/>
      <c r="DZ162" s="232"/>
      <c r="EA162" s="232"/>
      <c r="EB162" s="232"/>
      <c r="EC162" s="232"/>
      <c r="ED162" s="232"/>
      <c r="EE162" s="232"/>
      <c r="EF162" s="232"/>
      <c r="EG162" s="232"/>
      <c r="EH162" s="232"/>
      <c r="EI162" s="232"/>
      <c r="EJ162" s="232"/>
      <c r="EK162" s="232"/>
      <c r="EL162" s="232"/>
      <c r="EM162" s="232"/>
      <c r="EN162" s="232"/>
      <c r="EO162" s="232"/>
      <c r="EP162" s="232"/>
      <c r="EQ162" s="232"/>
      <c r="ER162" s="232"/>
      <c r="ES162" s="232"/>
      <c r="ET162" s="232"/>
      <c r="EU162" s="232"/>
      <c r="EV162" s="232"/>
      <c r="EW162" s="232"/>
      <c r="EX162" s="232"/>
      <c r="EY162" s="232"/>
      <c r="EZ162" s="232"/>
      <c r="FA162" s="232"/>
      <c r="FB162" s="232"/>
      <c r="FC162" s="232"/>
      <c r="FD162" s="232"/>
      <c r="FE162" s="232"/>
      <c r="FF162" s="232"/>
      <c r="FG162" s="232"/>
      <c r="FH162" s="232"/>
      <c r="FI162" s="232"/>
      <c r="FJ162" s="232"/>
      <c r="FK162" s="232"/>
      <c r="FL162" s="232"/>
      <c r="FM162" s="232"/>
      <c r="FN162" s="232"/>
      <c r="FO162" s="232"/>
      <c r="FP162" s="232"/>
      <c r="FQ162" s="232"/>
      <c r="FR162" s="232"/>
      <c r="FS162" s="232"/>
      <c r="FT162" s="232"/>
      <c r="FU162" s="232"/>
      <c r="FV162" s="232"/>
      <c r="FW162" s="232"/>
      <c r="FX162" s="232"/>
      <c r="FY162" s="232"/>
      <c r="FZ162" s="232"/>
      <c r="GA162" s="232"/>
      <c r="GB162" s="232"/>
      <c r="GC162" s="232"/>
      <c r="GD162" s="232"/>
      <c r="GE162" s="232"/>
      <c r="GF162" s="232"/>
      <c r="GG162" s="232"/>
      <c r="GH162" s="232"/>
      <c r="GI162" s="232"/>
      <c r="GJ162" s="232"/>
      <c r="GK162" s="232"/>
      <c r="GL162" s="232"/>
      <c r="GM162" s="232"/>
      <c r="GN162" s="232"/>
      <c r="GO162" s="232"/>
      <c r="GP162" s="232"/>
      <c r="GQ162" s="232"/>
      <c r="GR162" s="232"/>
    </row>
    <row r="163" spans="8:200" hidden="1" x14ac:dyDescent="0.2">
      <c r="H163" s="231"/>
      <c r="I163" s="231"/>
      <c r="J163" s="231"/>
      <c r="K163" s="231"/>
      <c r="L163" s="231"/>
      <c r="M163" s="231"/>
      <c r="N163" s="231"/>
      <c r="O163" s="231"/>
      <c r="P163" s="231"/>
      <c r="Q163" s="231"/>
      <c r="R163" s="231"/>
      <c r="S163" s="231"/>
      <c r="T163" s="231"/>
      <c r="U163" s="231"/>
      <c r="V163" s="231"/>
      <c r="W163" s="231"/>
      <c r="X163" s="231"/>
      <c r="Y163" s="231"/>
      <c r="Z163" s="231"/>
      <c r="AA163" s="231"/>
      <c r="AB163" s="231"/>
      <c r="AC163" s="231"/>
      <c r="AD163" s="231"/>
      <c r="AE163" s="231"/>
      <c r="AF163" s="231"/>
      <c r="AG163" s="231"/>
      <c r="AH163" s="231"/>
      <c r="AI163" s="231"/>
      <c r="AJ163" s="231"/>
      <c r="AK163" s="231"/>
      <c r="AL163" s="231"/>
      <c r="AM163" s="231"/>
      <c r="AN163" s="231"/>
      <c r="AO163" s="231"/>
      <c r="AP163" s="231"/>
      <c r="AQ163" s="231"/>
      <c r="AR163" s="231"/>
      <c r="AS163" s="231"/>
      <c r="AT163" s="231"/>
      <c r="AU163" s="231"/>
      <c r="AV163" s="231"/>
      <c r="AW163" s="231"/>
      <c r="AX163" s="231"/>
      <c r="AY163" s="231"/>
      <c r="AZ163" s="231"/>
      <c r="BA163" s="231"/>
      <c r="BB163" s="231"/>
      <c r="BC163" s="231"/>
      <c r="BD163" s="231"/>
      <c r="BE163" s="231"/>
      <c r="BF163" s="231"/>
      <c r="BG163" s="231"/>
      <c r="BH163" s="231"/>
      <c r="BI163" s="231"/>
      <c r="BJ163" s="231"/>
      <c r="BK163" s="231"/>
      <c r="BL163" s="231"/>
      <c r="BM163" s="231"/>
      <c r="BN163" s="231"/>
      <c r="BO163" s="231"/>
      <c r="BP163" s="231"/>
      <c r="BQ163" s="231"/>
      <c r="BR163" s="231"/>
      <c r="BS163" s="231"/>
      <c r="BT163" s="231"/>
      <c r="BU163" s="231"/>
      <c r="BV163" s="231"/>
      <c r="BW163" s="231"/>
      <c r="BX163" s="231"/>
      <c r="BY163" s="231"/>
      <c r="BZ163" s="231"/>
      <c r="CA163" s="231"/>
      <c r="CB163" s="231"/>
      <c r="CC163" s="231"/>
      <c r="CD163" s="231"/>
      <c r="CE163" s="231"/>
      <c r="CF163" s="231"/>
      <c r="CG163" s="231"/>
      <c r="CH163" s="231"/>
      <c r="CI163" s="231"/>
      <c r="CJ163" s="231"/>
      <c r="CK163" s="231"/>
      <c r="CL163" s="231"/>
      <c r="CM163" s="231"/>
      <c r="CN163" s="231"/>
      <c r="CO163" s="231"/>
      <c r="CP163" s="231"/>
      <c r="CQ163" s="231"/>
      <c r="CR163" s="231"/>
      <c r="CS163" s="231"/>
      <c r="CT163" s="231"/>
      <c r="CU163" s="231"/>
      <c r="CV163" s="231"/>
      <c r="CW163" s="231"/>
      <c r="CX163" s="231"/>
      <c r="CY163" s="231"/>
      <c r="DA163" s="232"/>
      <c r="DB163" s="232"/>
      <c r="DC163" s="232"/>
      <c r="DD163" s="232"/>
      <c r="DE163" s="232"/>
      <c r="DF163" s="232"/>
      <c r="DG163" s="232"/>
      <c r="DH163" s="232"/>
      <c r="DI163" s="232"/>
      <c r="DJ163" s="232"/>
      <c r="DK163" s="232"/>
      <c r="DL163" s="232"/>
      <c r="DM163" s="232"/>
      <c r="DN163" s="232"/>
      <c r="DO163" s="232"/>
      <c r="DP163" s="232"/>
      <c r="DQ163" s="232"/>
      <c r="DR163" s="232"/>
      <c r="DS163" s="232"/>
      <c r="DT163" s="232"/>
      <c r="DU163" s="232"/>
      <c r="DV163" s="232"/>
      <c r="DW163" s="232"/>
      <c r="DX163" s="232"/>
      <c r="DY163" s="232"/>
      <c r="DZ163" s="232"/>
      <c r="EA163" s="232"/>
      <c r="EB163" s="232"/>
      <c r="EC163" s="232"/>
      <c r="ED163" s="232"/>
      <c r="EE163" s="232"/>
      <c r="EF163" s="232"/>
      <c r="EG163" s="232"/>
      <c r="EH163" s="232"/>
      <c r="EI163" s="232"/>
      <c r="EJ163" s="232"/>
      <c r="EK163" s="232"/>
      <c r="EL163" s="232"/>
      <c r="EM163" s="232"/>
      <c r="EN163" s="232"/>
      <c r="EO163" s="232"/>
      <c r="EP163" s="232"/>
      <c r="EQ163" s="232"/>
      <c r="ER163" s="232"/>
      <c r="ES163" s="232"/>
      <c r="ET163" s="232"/>
      <c r="EU163" s="232"/>
      <c r="EV163" s="232"/>
      <c r="EW163" s="232"/>
      <c r="EX163" s="232"/>
      <c r="EY163" s="232"/>
      <c r="EZ163" s="232"/>
      <c r="FA163" s="232"/>
      <c r="FB163" s="232"/>
      <c r="FC163" s="232"/>
      <c r="FD163" s="232"/>
      <c r="FE163" s="232"/>
      <c r="FF163" s="232"/>
      <c r="FG163" s="232"/>
      <c r="FH163" s="232"/>
      <c r="FI163" s="232"/>
      <c r="FJ163" s="232"/>
      <c r="FK163" s="232"/>
      <c r="FL163" s="232"/>
      <c r="FM163" s="232"/>
      <c r="FN163" s="232"/>
      <c r="FO163" s="232"/>
      <c r="FP163" s="232"/>
      <c r="FQ163" s="232"/>
      <c r="FR163" s="232"/>
      <c r="FS163" s="232"/>
      <c r="FT163" s="232"/>
      <c r="FU163" s="232"/>
      <c r="FV163" s="232"/>
      <c r="FW163" s="232"/>
      <c r="FX163" s="232"/>
      <c r="FY163" s="232"/>
      <c r="FZ163" s="232"/>
      <c r="GA163" s="232"/>
      <c r="GB163" s="232"/>
      <c r="GC163" s="232"/>
      <c r="GD163" s="232"/>
      <c r="GE163" s="232"/>
      <c r="GF163" s="232"/>
      <c r="GG163" s="232"/>
      <c r="GH163" s="232"/>
      <c r="GI163" s="232"/>
      <c r="GJ163" s="232"/>
      <c r="GK163" s="232"/>
      <c r="GL163" s="232"/>
      <c r="GM163" s="232"/>
      <c r="GN163" s="232"/>
      <c r="GO163" s="232"/>
      <c r="GP163" s="232"/>
      <c r="GQ163" s="232"/>
      <c r="GR163" s="232"/>
    </row>
    <row r="164" spans="8:200" hidden="1" x14ac:dyDescent="0.2">
      <c r="H164" s="231"/>
      <c r="I164" s="231"/>
      <c r="J164" s="231"/>
      <c r="K164" s="231"/>
      <c r="L164" s="231"/>
      <c r="M164" s="231"/>
      <c r="N164" s="231"/>
      <c r="O164" s="231"/>
      <c r="P164" s="231"/>
      <c r="Q164" s="231"/>
      <c r="R164" s="231"/>
      <c r="S164" s="231"/>
      <c r="T164" s="231"/>
      <c r="U164" s="231"/>
      <c r="V164" s="231"/>
      <c r="W164" s="231"/>
      <c r="X164" s="231"/>
      <c r="Y164" s="231"/>
      <c r="Z164" s="231"/>
      <c r="AA164" s="231"/>
      <c r="AB164" s="231"/>
      <c r="AC164" s="231"/>
      <c r="AD164" s="231"/>
      <c r="AE164" s="231"/>
      <c r="AF164" s="231"/>
      <c r="AG164" s="231"/>
      <c r="AH164" s="231"/>
      <c r="AI164" s="231"/>
      <c r="AJ164" s="231"/>
      <c r="AK164" s="231"/>
      <c r="AL164" s="231"/>
      <c r="AM164" s="231"/>
      <c r="AN164" s="231"/>
      <c r="AO164" s="231"/>
      <c r="AP164" s="231"/>
      <c r="AQ164" s="231"/>
      <c r="AR164" s="231"/>
      <c r="AS164" s="231"/>
      <c r="AT164" s="231"/>
      <c r="AU164" s="231"/>
      <c r="AV164" s="231"/>
      <c r="AW164" s="231"/>
      <c r="AX164" s="231"/>
      <c r="AY164" s="231"/>
      <c r="AZ164" s="231"/>
      <c r="BA164" s="231"/>
      <c r="BB164" s="231"/>
      <c r="BC164" s="231"/>
      <c r="BD164" s="231"/>
      <c r="BE164" s="231"/>
      <c r="BF164" s="231"/>
      <c r="BG164" s="231"/>
      <c r="BH164" s="231"/>
      <c r="BI164" s="231"/>
      <c r="BJ164" s="231"/>
      <c r="BK164" s="231"/>
      <c r="BL164" s="231"/>
      <c r="BM164" s="231"/>
      <c r="BN164" s="231"/>
      <c r="BO164" s="231"/>
      <c r="BP164" s="231"/>
      <c r="BQ164" s="231"/>
      <c r="BR164" s="231"/>
      <c r="BS164" s="231"/>
      <c r="BT164" s="231"/>
      <c r="BU164" s="231"/>
      <c r="BV164" s="231"/>
      <c r="BW164" s="231"/>
      <c r="BX164" s="231"/>
      <c r="BY164" s="231"/>
      <c r="BZ164" s="231"/>
      <c r="CA164" s="231"/>
      <c r="CB164" s="231"/>
      <c r="CC164" s="231"/>
      <c r="CD164" s="231"/>
      <c r="CE164" s="231"/>
      <c r="CF164" s="231"/>
      <c r="CG164" s="231"/>
      <c r="CH164" s="231"/>
      <c r="CI164" s="231"/>
      <c r="CJ164" s="231"/>
      <c r="CK164" s="231"/>
      <c r="CL164" s="231"/>
      <c r="CM164" s="231"/>
      <c r="CN164" s="231"/>
      <c r="CO164" s="231"/>
      <c r="CP164" s="231"/>
      <c r="CQ164" s="231"/>
      <c r="CR164" s="231"/>
      <c r="CS164" s="231"/>
      <c r="CT164" s="231"/>
      <c r="CU164" s="231"/>
      <c r="CV164" s="231"/>
      <c r="CW164" s="231"/>
      <c r="CX164" s="231"/>
      <c r="CY164" s="231"/>
      <c r="DA164" s="232"/>
      <c r="DB164" s="232"/>
      <c r="DC164" s="232"/>
      <c r="DD164" s="232"/>
      <c r="DE164" s="232"/>
      <c r="DF164" s="232"/>
      <c r="DG164" s="232"/>
      <c r="DH164" s="232"/>
      <c r="DI164" s="232"/>
      <c r="DJ164" s="232"/>
      <c r="DK164" s="232"/>
      <c r="DL164" s="232"/>
      <c r="DM164" s="232"/>
      <c r="DN164" s="232"/>
      <c r="DO164" s="232"/>
      <c r="DP164" s="232"/>
      <c r="DQ164" s="232"/>
      <c r="DR164" s="232"/>
      <c r="DS164" s="232"/>
      <c r="DT164" s="232"/>
      <c r="DU164" s="232"/>
      <c r="DV164" s="232"/>
      <c r="DW164" s="232"/>
      <c r="DX164" s="232"/>
      <c r="DY164" s="232"/>
      <c r="DZ164" s="232"/>
      <c r="EA164" s="232"/>
      <c r="EB164" s="232"/>
      <c r="EC164" s="232"/>
      <c r="ED164" s="232"/>
      <c r="EE164" s="232"/>
      <c r="EF164" s="232"/>
      <c r="EG164" s="232"/>
      <c r="EH164" s="232"/>
      <c r="EI164" s="232"/>
      <c r="EJ164" s="232"/>
      <c r="EK164" s="232"/>
      <c r="EL164" s="232"/>
      <c r="EM164" s="232"/>
      <c r="EN164" s="232"/>
      <c r="EO164" s="232"/>
      <c r="EP164" s="232"/>
      <c r="EQ164" s="232"/>
      <c r="ER164" s="232"/>
      <c r="ES164" s="232"/>
      <c r="ET164" s="232"/>
      <c r="EU164" s="232"/>
      <c r="EV164" s="232"/>
      <c r="EW164" s="232"/>
      <c r="EX164" s="232"/>
      <c r="EY164" s="232"/>
      <c r="EZ164" s="232"/>
      <c r="FA164" s="232"/>
      <c r="FB164" s="232"/>
      <c r="FC164" s="232"/>
      <c r="FD164" s="232"/>
      <c r="FE164" s="232"/>
      <c r="FF164" s="232"/>
      <c r="FG164" s="232"/>
      <c r="FH164" s="232"/>
      <c r="FI164" s="232"/>
      <c r="FJ164" s="232"/>
      <c r="FK164" s="232"/>
      <c r="FL164" s="232"/>
      <c r="FM164" s="232"/>
      <c r="FN164" s="232"/>
      <c r="FO164" s="232"/>
      <c r="FP164" s="232"/>
      <c r="FQ164" s="232"/>
      <c r="FR164" s="232"/>
      <c r="FS164" s="232"/>
      <c r="FT164" s="232"/>
      <c r="FU164" s="232"/>
      <c r="FV164" s="232"/>
      <c r="FW164" s="232"/>
      <c r="FX164" s="232"/>
      <c r="FY164" s="232"/>
      <c r="FZ164" s="232"/>
      <c r="GA164" s="232"/>
      <c r="GB164" s="232"/>
      <c r="GC164" s="232"/>
      <c r="GD164" s="232"/>
      <c r="GE164" s="232"/>
      <c r="GF164" s="232"/>
      <c r="GG164" s="232"/>
      <c r="GH164" s="232"/>
      <c r="GI164" s="232"/>
      <c r="GJ164" s="232"/>
      <c r="GK164" s="232"/>
      <c r="GL164" s="232"/>
      <c r="GM164" s="232"/>
      <c r="GN164" s="232"/>
      <c r="GO164" s="232"/>
      <c r="GP164" s="232"/>
      <c r="GQ164" s="232"/>
      <c r="GR164" s="232"/>
    </row>
    <row r="165" spans="8:200" hidden="1" x14ac:dyDescent="0.2">
      <c r="H165" s="231"/>
      <c r="I165" s="231"/>
      <c r="J165" s="231"/>
      <c r="K165" s="231"/>
      <c r="L165" s="231"/>
      <c r="M165" s="231"/>
      <c r="N165" s="231"/>
      <c r="O165" s="231"/>
      <c r="P165" s="231"/>
      <c r="Q165" s="231"/>
      <c r="R165" s="231"/>
      <c r="S165" s="231"/>
      <c r="T165" s="231"/>
      <c r="U165" s="231"/>
      <c r="V165" s="231"/>
      <c r="W165" s="231"/>
      <c r="X165" s="231"/>
      <c r="Y165" s="231"/>
      <c r="Z165" s="231"/>
      <c r="AA165" s="231"/>
      <c r="AB165" s="231"/>
      <c r="AC165" s="231"/>
      <c r="AD165" s="231"/>
      <c r="AE165" s="231"/>
      <c r="AF165" s="231"/>
      <c r="AG165" s="231"/>
      <c r="AH165" s="231"/>
      <c r="AI165" s="231"/>
      <c r="AJ165" s="231"/>
      <c r="AK165" s="231"/>
      <c r="AL165" s="231"/>
      <c r="AM165" s="231"/>
      <c r="AN165" s="231"/>
      <c r="AO165" s="231"/>
      <c r="AP165" s="231"/>
      <c r="AQ165" s="231"/>
      <c r="AR165" s="231"/>
      <c r="AS165" s="231"/>
      <c r="AT165" s="231"/>
      <c r="AU165" s="231"/>
      <c r="AV165" s="231"/>
      <c r="AW165" s="231"/>
      <c r="AX165" s="231"/>
      <c r="AY165" s="231"/>
      <c r="AZ165" s="231"/>
      <c r="BA165" s="231"/>
      <c r="BB165" s="231"/>
      <c r="BC165" s="231"/>
      <c r="BD165" s="231"/>
      <c r="BE165" s="231"/>
      <c r="BF165" s="231"/>
      <c r="BG165" s="231"/>
      <c r="BH165" s="231"/>
      <c r="BI165" s="231"/>
      <c r="BJ165" s="231"/>
      <c r="BK165" s="231"/>
      <c r="BL165" s="231"/>
      <c r="BM165" s="231"/>
      <c r="BN165" s="231"/>
      <c r="BO165" s="231"/>
      <c r="BP165" s="231"/>
      <c r="BQ165" s="231"/>
      <c r="BR165" s="231"/>
      <c r="BS165" s="231"/>
      <c r="BT165" s="231"/>
      <c r="BU165" s="231"/>
      <c r="BV165" s="231"/>
      <c r="BW165" s="231"/>
      <c r="BX165" s="231"/>
      <c r="BY165" s="231"/>
      <c r="BZ165" s="231"/>
      <c r="CA165" s="231"/>
      <c r="CB165" s="231"/>
      <c r="CC165" s="231"/>
      <c r="CD165" s="231"/>
      <c r="CE165" s="231"/>
      <c r="CF165" s="231"/>
      <c r="CG165" s="231"/>
      <c r="CH165" s="231"/>
      <c r="CI165" s="231"/>
      <c r="CJ165" s="231"/>
      <c r="CK165" s="231"/>
      <c r="CL165" s="231"/>
      <c r="CM165" s="231"/>
      <c r="CN165" s="231"/>
      <c r="CO165" s="231"/>
      <c r="CP165" s="231"/>
      <c r="CQ165" s="231"/>
      <c r="CR165" s="231"/>
      <c r="CS165" s="231"/>
      <c r="CT165" s="231"/>
      <c r="CU165" s="231"/>
      <c r="CV165" s="231"/>
      <c r="CW165" s="231"/>
      <c r="CX165" s="231"/>
      <c r="CY165" s="231"/>
      <c r="DA165" s="232"/>
      <c r="DB165" s="232"/>
      <c r="DC165" s="232"/>
      <c r="DD165" s="232"/>
      <c r="DE165" s="232"/>
      <c r="DF165" s="232"/>
      <c r="DG165" s="232"/>
      <c r="DH165" s="232"/>
      <c r="DI165" s="232"/>
      <c r="DJ165" s="232"/>
      <c r="DK165" s="232"/>
      <c r="DL165" s="232"/>
      <c r="DM165" s="232"/>
      <c r="DN165" s="232"/>
      <c r="DO165" s="232"/>
      <c r="DP165" s="232"/>
      <c r="DQ165" s="232"/>
      <c r="DR165" s="232"/>
      <c r="DS165" s="232"/>
      <c r="DT165" s="232"/>
      <c r="DU165" s="232"/>
      <c r="DV165" s="232"/>
      <c r="DW165" s="232"/>
      <c r="DX165" s="232"/>
      <c r="DY165" s="232"/>
      <c r="DZ165" s="232"/>
      <c r="EA165" s="232"/>
      <c r="EB165" s="232"/>
      <c r="EC165" s="232"/>
      <c r="ED165" s="232"/>
      <c r="EE165" s="232"/>
      <c r="EF165" s="232"/>
      <c r="EG165" s="232"/>
      <c r="EH165" s="232"/>
      <c r="EI165" s="232"/>
      <c r="EJ165" s="232"/>
      <c r="EK165" s="232"/>
      <c r="EL165" s="232"/>
      <c r="EM165" s="232"/>
      <c r="EN165" s="232"/>
      <c r="EO165" s="232"/>
      <c r="EP165" s="232"/>
      <c r="EQ165" s="232"/>
      <c r="ER165" s="232"/>
      <c r="ES165" s="232"/>
      <c r="ET165" s="232"/>
      <c r="EU165" s="232"/>
      <c r="EV165" s="232"/>
      <c r="EW165" s="232"/>
      <c r="EX165" s="232"/>
      <c r="EY165" s="232"/>
      <c r="EZ165" s="232"/>
      <c r="FA165" s="232"/>
      <c r="FB165" s="232"/>
      <c r="FC165" s="232"/>
      <c r="FD165" s="232"/>
      <c r="FE165" s="232"/>
      <c r="FF165" s="232"/>
      <c r="FG165" s="232"/>
      <c r="FH165" s="232"/>
      <c r="FI165" s="232"/>
      <c r="FJ165" s="232"/>
      <c r="FK165" s="232"/>
      <c r="FL165" s="232"/>
      <c r="FM165" s="232"/>
      <c r="FN165" s="232"/>
      <c r="FO165" s="232"/>
      <c r="FP165" s="232"/>
      <c r="FQ165" s="232"/>
      <c r="FR165" s="232"/>
      <c r="FS165" s="232"/>
      <c r="FT165" s="232"/>
      <c r="FU165" s="232"/>
      <c r="FV165" s="232"/>
      <c r="FW165" s="232"/>
      <c r="FX165" s="232"/>
      <c r="FY165" s="232"/>
      <c r="FZ165" s="232"/>
      <c r="GA165" s="232"/>
      <c r="GB165" s="232"/>
      <c r="GC165" s="232"/>
      <c r="GD165" s="232"/>
      <c r="GE165" s="232"/>
      <c r="GF165" s="232"/>
      <c r="GG165" s="232"/>
      <c r="GH165" s="232"/>
      <c r="GI165" s="232"/>
      <c r="GJ165" s="232"/>
      <c r="GK165" s="232"/>
      <c r="GL165" s="232"/>
      <c r="GM165" s="232"/>
      <c r="GN165" s="232"/>
      <c r="GO165" s="232"/>
      <c r="GP165" s="232"/>
      <c r="GQ165" s="232"/>
      <c r="GR165" s="232"/>
    </row>
    <row r="166" spans="8:200" hidden="1" x14ac:dyDescent="0.2">
      <c r="H166" s="231"/>
      <c r="I166" s="231"/>
      <c r="J166" s="231"/>
      <c r="K166" s="231"/>
      <c r="L166" s="231"/>
      <c r="M166" s="231"/>
      <c r="N166" s="231"/>
      <c r="O166" s="231"/>
      <c r="P166" s="231"/>
      <c r="Q166" s="231"/>
      <c r="R166" s="231"/>
      <c r="S166" s="231"/>
      <c r="T166" s="231"/>
      <c r="U166" s="231"/>
      <c r="V166" s="231"/>
      <c r="W166" s="231"/>
      <c r="X166" s="231"/>
      <c r="Y166" s="231"/>
      <c r="Z166" s="231"/>
      <c r="AA166" s="231"/>
      <c r="AB166" s="231"/>
      <c r="AC166" s="231"/>
      <c r="AD166" s="231"/>
      <c r="AE166" s="231"/>
      <c r="AF166" s="231"/>
      <c r="AG166" s="231"/>
      <c r="AH166" s="231"/>
      <c r="AI166" s="231"/>
      <c r="AJ166" s="231"/>
      <c r="AK166" s="231"/>
      <c r="AL166" s="231"/>
      <c r="AM166" s="231"/>
      <c r="AN166" s="231"/>
      <c r="AO166" s="231"/>
      <c r="AP166" s="231"/>
      <c r="AQ166" s="231"/>
      <c r="AR166" s="231"/>
      <c r="AS166" s="231"/>
      <c r="AT166" s="231"/>
      <c r="AU166" s="231"/>
      <c r="AV166" s="231"/>
      <c r="AW166" s="231"/>
      <c r="AX166" s="231"/>
      <c r="AY166" s="231"/>
      <c r="AZ166" s="231"/>
      <c r="BA166" s="231"/>
      <c r="BB166" s="231"/>
      <c r="BC166" s="231"/>
      <c r="BD166" s="231"/>
      <c r="BE166" s="231"/>
      <c r="BF166" s="231"/>
      <c r="BG166" s="231"/>
      <c r="BH166" s="231"/>
      <c r="BI166" s="231"/>
      <c r="BJ166" s="231"/>
      <c r="BK166" s="231"/>
      <c r="BL166" s="231"/>
      <c r="BM166" s="231"/>
      <c r="BN166" s="231"/>
      <c r="BO166" s="231"/>
      <c r="BP166" s="231"/>
      <c r="BQ166" s="231"/>
      <c r="BR166" s="231"/>
      <c r="BS166" s="231"/>
      <c r="BT166" s="231"/>
      <c r="BU166" s="231"/>
      <c r="BV166" s="231"/>
      <c r="BW166" s="231"/>
      <c r="BX166" s="231"/>
      <c r="BY166" s="231"/>
      <c r="BZ166" s="231"/>
      <c r="CA166" s="231"/>
      <c r="CB166" s="231"/>
      <c r="CC166" s="231"/>
      <c r="CD166" s="231"/>
      <c r="CE166" s="231"/>
      <c r="CF166" s="231"/>
      <c r="CG166" s="231"/>
      <c r="CH166" s="231"/>
      <c r="CI166" s="231"/>
      <c r="CJ166" s="231"/>
      <c r="CK166" s="231"/>
      <c r="CL166" s="231"/>
      <c r="CM166" s="231"/>
      <c r="CN166" s="231"/>
      <c r="CO166" s="231"/>
      <c r="CP166" s="231"/>
      <c r="CQ166" s="231"/>
      <c r="CR166" s="231"/>
      <c r="CS166" s="231"/>
      <c r="CT166" s="231"/>
      <c r="CU166" s="231"/>
      <c r="CV166" s="231"/>
      <c r="CW166" s="231"/>
      <c r="CX166" s="231"/>
      <c r="CY166" s="231"/>
      <c r="DA166" s="232"/>
      <c r="DB166" s="232"/>
      <c r="DC166" s="232"/>
      <c r="DD166" s="232"/>
      <c r="DE166" s="232"/>
      <c r="DF166" s="232"/>
      <c r="DG166" s="232"/>
      <c r="DH166" s="232"/>
      <c r="DI166" s="232"/>
      <c r="DJ166" s="232"/>
      <c r="DK166" s="232"/>
      <c r="DL166" s="232"/>
      <c r="DM166" s="232"/>
      <c r="DN166" s="232"/>
      <c r="DO166" s="232"/>
      <c r="DP166" s="232"/>
      <c r="DQ166" s="232"/>
      <c r="DR166" s="232"/>
      <c r="DS166" s="232"/>
      <c r="DT166" s="232"/>
      <c r="DU166" s="232"/>
      <c r="DV166" s="232"/>
      <c r="DW166" s="232"/>
      <c r="DX166" s="232"/>
      <c r="DY166" s="232"/>
      <c r="DZ166" s="232"/>
      <c r="EA166" s="232"/>
      <c r="EB166" s="232"/>
      <c r="EC166" s="232"/>
      <c r="ED166" s="232"/>
      <c r="EE166" s="232"/>
      <c r="EF166" s="232"/>
      <c r="EG166" s="232"/>
      <c r="EH166" s="232"/>
      <c r="EI166" s="232"/>
      <c r="EJ166" s="232"/>
      <c r="EK166" s="232"/>
      <c r="EL166" s="232"/>
      <c r="EM166" s="232"/>
      <c r="EN166" s="232"/>
      <c r="EO166" s="232"/>
      <c r="EP166" s="232"/>
      <c r="EQ166" s="232"/>
      <c r="ER166" s="232"/>
      <c r="ES166" s="232"/>
      <c r="ET166" s="232"/>
      <c r="EU166" s="232"/>
      <c r="EV166" s="232"/>
      <c r="EW166" s="232"/>
      <c r="EX166" s="232"/>
      <c r="EY166" s="232"/>
      <c r="EZ166" s="232"/>
      <c r="FA166" s="232"/>
      <c r="FB166" s="232"/>
      <c r="FC166" s="232"/>
      <c r="FD166" s="232"/>
      <c r="FE166" s="232"/>
      <c r="FF166" s="232"/>
      <c r="FG166" s="232"/>
      <c r="FH166" s="232"/>
      <c r="FI166" s="232"/>
      <c r="FJ166" s="232"/>
      <c r="FK166" s="232"/>
      <c r="FL166" s="232"/>
      <c r="FM166" s="232"/>
      <c r="FN166" s="232"/>
      <c r="FO166" s="232"/>
      <c r="FP166" s="232"/>
      <c r="FQ166" s="232"/>
      <c r="FR166" s="232"/>
      <c r="FS166" s="232"/>
      <c r="FT166" s="232"/>
      <c r="FU166" s="232"/>
      <c r="FV166" s="232"/>
      <c r="FW166" s="232"/>
      <c r="FX166" s="232"/>
      <c r="FY166" s="232"/>
      <c r="FZ166" s="232"/>
      <c r="GA166" s="232"/>
      <c r="GB166" s="232"/>
      <c r="GC166" s="232"/>
      <c r="GD166" s="232"/>
      <c r="GE166" s="232"/>
      <c r="GF166" s="232"/>
      <c r="GG166" s="232"/>
      <c r="GH166" s="232"/>
      <c r="GI166" s="232"/>
      <c r="GJ166" s="232"/>
      <c r="GK166" s="232"/>
      <c r="GL166" s="232"/>
      <c r="GM166" s="232"/>
      <c r="GN166" s="232"/>
      <c r="GO166" s="232"/>
      <c r="GP166" s="232"/>
      <c r="GQ166" s="232"/>
      <c r="GR166" s="232"/>
    </row>
    <row r="167" spans="8:200" hidden="1" x14ac:dyDescent="0.2">
      <c r="H167" s="231"/>
      <c r="I167" s="231"/>
      <c r="J167" s="231"/>
      <c r="K167" s="231"/>
      <c r="L167" s="231"/>
      <c r="M167" s="231"/>
      <c r="N167" s="231"/>
      <c r="O167" s="231"/>
      <c r="P167" s="231"/>
      <c r="Q167" s="231"/>
      <c r="R167" s="231"/>
      <c r="S167" s="231"/>
      <c r="T167" s="231"/>
      <c r="U167" s="231"/>
      <c r="V167" s="231"/>
      <c r="W167" s="231"/>
      <c r="X167" s="231"/>
      <c r="Y167" s="231"/>
      <c r="Z167" s="231"/>
      <c r="AA167" s="231"/>
      <c r="AB167" s="231"/>
      <c r="AC167" s="231"/>
      <c r="AD167" s="231"/>
      <c r="AE167" s="231"/>
      <c r="AF167" s="231"/>
      <c r="AG167" s="231"/>
      <c r="AH167" s="231"/>
      <c r="AI167" s="231"/>
      <c r="AJ167" s="231"/>
      <c r="AK167" s="231"/>
      <c r="AL167" s="231"/>
      <c r="AM167" s="231"/>
      <c r="AN167" s="231"/>
      <c r="AO167" s="231"/>
      <c r="AP167" s="231"/>
      <c r="AQ167" s="231"/>
      <c r="AR167" s="231"/>
      <c r="AS167" s="231"/>
      <c r="AT167" s="231"/>
      <c r="AU167" s="231"/>
      <c r="AV167" s="231"/>
      <c r="AW167" s="231"/>
      <c r="AX167" s="231"/>
      <c r="AY167" s="231"/>
      <c r="AZ167" s="231"/>
      <c r="BA167" s="231"/>
      <c r="BB167" s="231"/>
      <c r="BC167" s="231"/>
      <c r="BD167" s="231"/>
      <c r="BE167" s="231"/>
      <c r="BF167" s="231"/>
      <c r="BG167" s="231"/>
      <c r="BH167" s="231"/>
      <c r="BI167" s="231"/>
      <c r="BJ167" s="231"/>
      <c r="BK167" s="231"/>
      <c r="BL167" s="231"/>
      <c r="BM167" s="231"/>
      <c r="BN167" s="231"/>
      <c r="BO167" s="231"/>
      <c r="BP167" s="231"/>
      <c r="BQ167" s="231"/>
      <c r="BR167" s="231"/>
      <c r="BS167" s="231"/>
      <c r="BT167" s="231"/>
      <c r="BU167" s="231"/>
      <c r="BV167" s="231"/>
      <c r="BW167" s="231"/>
      <c r="BX167" s="231"/>
      <c r="BY167" s="231"/>
      <c r="BZ167" s="231"/>
      <c r="CA167" s="231"/>
      <c r="CB167" s="231"/>
      <c r="CC167" s="231"/>
      <c r="CD167" s="231"/>
      <c r="CE167" s="231"/>
      <c r="CF167" s="231"/>
      <c r="CG167" s="231"/>
      <c r="CH167" s="231"/>
      <c r="CI167" s="231"/>
      <c r="CJ167" s="231"/>
      <c r="CK167" s="231"/>
      <c r="CL167" s="231"/>
      <c r="CM167" s="231"/>
      <c r="CN167" s="231"/>
      <c r="CO167" s="231"/>
      <c r="CP167" s="231"/>
      <c r="CQ167" s="231"/>
      <c r="CR167" s="231"/>
      <c r="CS167" s="231"/>
      <c r="CT167" s="231"/>
      <c r="CU167" s="231"/>
      <c r="CV167" s="231"/>
      <c r="CW167" s="231"/>
      <c r="CX167" s="231"/>
      <c r="CY167" s="231"/>
      <c r="DA167" s="232"/>
      <c r="DB167" s="232"/>
      <c r="DC167" s="232"/>
      <c r="DD167" s="232"/>
      <c r="DE167" s="232"/>
      <c r="DF167" s="232"/>
      <c r="DG167" s="232"/>
      <c r="DH167" s="232"/>
      <c r="DI167" s="232"/>
      <c r="DJ167" s="232"/>
      <c r="DK167" s="232"/>
      <c r="DL167" s="232"/>
      <c r="DM167" s="232"/>
      <c r="DN167" s="232"/>
      <c r="DO167" s="232"/>
      <c r="DP167" s="232"/>
      <c r="DQ167" s="232"/>
      <c r="DR167" s="232"/>
      <c r="DS167" s="232"/>
      <c r="DT167" s="232"/>
      <c r="DU167" s="232"/>
      <c r="DV167" s="232"/>
      <c r="DW167" s="232"/>
      <c r="DX167" s="232"/>
      <c r="DY167" s="232"/>
      <c r="DZ167" s="232"/>
      <c r="EA167" s="232"/>
      <c r="EB167" s="232"/>
      <c r="EC167" s="232"/>
      <c r="ED167" s="232"/>
      <c r="EE167" s="232"/>
      <c r="EF167" s="232"/>
      <c r="EG167" s="232"/>
      <c r="EH167" s="232"/>
      <c r="EI167" s="232"/>
      <c r="EJ167" s="232"/>
      <c r="EK167" s="232"/>
      <c r="EL167" s="232"/>
      <c r="EM167" s="232"/>
      <c r="EN167" s="232"/>
      <c r="EO167" s="232"/>
      <c r="EP167" s="232"/>
      <c r="EQ167" s="232"/>
      <c r="ER167" s="232"/>
      <c r="ES167" s="232"/>
      <c r="ET167" s="232"/>
      <c r="EU167" s="232"/>
      <c r="EV167" s="232"/>
      <c r="EW167" s="232"/>
      <c r="EX167" s="232"/>
      <c r="EY167" s="232"/>
      <c r="EZ167" s="232"/>
      <c r="FA167" s="232"/>
      <c r="FB167" s="232"/>
      <c r="FC167" s="232"/>
      <c r="FD167" s="232"/>
      <c r="FE167" s="232"/>
      <c r="FF167" s="232"/>
      <c r="FG167" s="232"/>
      <c r="FH167" s="232"/>
      <c r="FI167" s="232"/>
      <c r="FJ167" s="232"/>
      <c r="FK167" s="232"/>
      <c r="FL167" s="232"/>
      <c r="FM167" s="232"/>
      <c r="FN167" s="232"/>
      <c r="FO167" s="232"/>
      <c r="FP167" s="232"/>
      <c r="FQ167" s="232"/>
      <c r="FR167" s="232"/>
      <c r="FS167" s="232"/>
      <c r="FT167" s="232"/>
      <c r="FU167" s="232"/>
      <c r="FV167" s="232"/>
      <c r="FW167" s="232"/>
      <c r="FX167" s="232"/>
      <c r="FY167" s="232"/>
      <c r="FZ167" s="232"/>
      <c r="GA167" s="232"/>
      <c r="GB167" s="232"/>
      <c r="GC167" s="232"/>
      <c r="GD167" s="232"/>
      <c r="GE167" s="232"/>
      <c r="GF167" s="232"/>
      <c r="GG167" s="232"/>
      <c r="GH167" s="232"/>
      <c r="GI167" s="232"/>
      <c r="GJ167" s="232"/>
      <c r="GK167" s="232"/>
      <c r="GL167" s="232"/>
      <c r="GM167" s="232"/>
      <c r="GN167" s="232"/>
      <c r="GO167" s="232"/>
      <c r="GP167" s="232"/>
      <c r="GQ167" s="232"/>
      <c r="GR167" s="232"/>
    </row>
    <row r="168" spans="8:200" hidden="1" x14ac:dyDescent="0.2">
      <c r="H168" s="231"/>
      <c r="I168" s="231"/>
      <c r="J168" s="231"/>
      <c r="K168" s="231"/>
      <c r="L168" s="231"/>
      <c r="M168" s="231"/>
      <c r="N168" s="231"/>
      <c r="O168" s="231"/>
      <c r="P168" s="231"/>
      <c r="Q168" s="231"/>
      <c r="R168" s="231"/>
      <c r="S168" s="231"/>
      <c r="T168" s="231"/>
      <c r="U168" s="231"/>
      <c r="V168" s="231"/>
      <c r="W168" s="231"/>
      <c r="X168" s="231"/>
      <c r="Y168" s="231"/>
      <c r="Z168" s="231"/>
      <c r="AA168" s="231"/>
      <c r="AB168" s="231"/>
      <c r="AC168" s="231"/>
      <c r="AD168" s="231"/>
      <c r="AE168" s="231"/>
      <c r="AF168" s="231"/>
      <c r="AG168" s="231"/>
      <c r="AH168" s="231"/>
      <c r="AI168" s="231"/>
      <c r="AJ168" s="231"/>
      <c r="AK168" s="231"/>
      <c r="AL168" s="231"/>
      <c r="AM168" s="231"/>
      <c r="AN168" s="231"/>
      <c r="AO168" s="231"/>
      <c r="AP168" s="231"/>
      <c r="AQ168" s="231"/>
      <c r="AR168" s="231"/>
      <c r="AS168" s="231"/>
      <c r="AT168" s="231"/>
      <c r="AU168" s="231"/>
      <c r="AV168" s="231"/>
      <c r="AW168" s="231"/>
      <c r="AX168" s="231"/>
      <c r="AY168" s="231"/>
      <c r="AZ168" s="231"/>
      <c r="BA168" s="231"/>
      <c r="BB168" s="231"/>
      <c r="BC168" s="231"/>
      <c r="BD168" s="231"/>
      <c r="BE168" s="231"/>
      <c r="BF168" s="231"/>
      <c r="BG168" s="231"/>
      <c r="BH168" s="231"/>
      <c r="BI168" s="231"/>
      <c r="BJ168" s="231"/>
      <c r="BK168" s="231"/>
      <c r="BL168" s="231"/>
      <c r="BM168" s="231"/>
      <c r="BN168" s="231"/>
      <c r="BO168" s="231"/>
      <c r="BP168" s="231"/>
      <c r="BQ168" s="231"/>
      <c r="BR168" s="231"/>
      <c r="BS168" s="231"/>
      <c r="BT168" s="231"/>
      <c r="BU168" s="231"/>
      <c r="BV168" s="231"/>
      <c r="BW168" s="231"/>
      <c r="BX168" s="231"/>
      <c r="BY168" s="231"/>
      <c r="BZ168" s="231"/>
      <c r="CA168" s="231"/>
      <c r="CB168" s="231"/>
      <c r="CC168" s="231"/>
      <c r="CD168" s="231"/>
      <c r="CE168" s="231"/>
      <c r="CF168" s="231"/>
      <c r="CG168" s="231"/>
      <c r="CH168" s="231"/>
      <c r="CI168" s="231"/>
      <c r="CJ168" s="231"/>
      <c r="CK168" s="231"/>
      <c r="CL168" s="231"/>
      <c r="CM168" s="231"/>
      <c r="CN168" s="231"/>
      <c r="CO168" s="231"/>
      <c r="CP168" s="231"/>
      <c r="CQ168" s="231"/>
      <c r="CR168" s="231"/>
      <c r="CS168" s="231"/>
      <c r="CT168" s="231"/>
      <c r="CU168" s="231"/>
      <c r="CV168" s="231"/>
      <c r="CW168" s="231"/>
      <c r="CX168" s="231"/>
      <c r="CY168" s="231"/>
      <c r="DA168" s="232"/>
      <c r="DB168" s="232"/>
      <c r="DC168" s="232"/>
      <c r="DD168" s="232"/>
      <c r="DE168" s="232"/>
      <c r="DF168" s="232"/>
      <c r="DG168" s="232"/>
      <c r="DH168" s="232"/>
      <c r="DI168" s="232"/>
      <c r="DJ168" s="232"/>
      <c r="DK168" s="232"/>
      <c r="DL168" s="232"/>
      <c r="DM168" s="232"/>
      <c r="DN168" s="232"/>
      <c r="DO168" s="232"/>
      <c r="DP168" s="232"/>
      <c r="DQ168" s="232"/>
      <c r="DR168" s="232"/>
      <c r="DS168" s="232"/>
      <c r="DT168" s="232"/>
      <c r="DU168" s="232"/>
      <c r="DV168" s="232"/>
      <c r="DW168" s="232"/>
      <c r="DX168" s="232"/>
      <c r="DY168" s="232"/>
      <c r="DZ168" s="232"/>
      <c r="EA168" s="232"/>
      <c r="EB168" s="232"/>
      <c r="EC168" s="232"/>
      <c r="ED168" s="232"/>
      <c r="EE168" s="232"/>
      <c r="EF168" s="232"/>
      <c r="EG168" s="232"/>
      <c r="EH168" s="232"/>
      <c r="EI168" s="232"/>
      <c r="EJ168" s="232"/>
      <c r="EK168" s="232"/>
      <c r="EL168" s="232"/>
      <c r="EM168" s="232"/>
      <c r="EN168" s="232"/>
      <c r="EO168" s="232"/>
      <c r="EP168" s="232"/>
      <c r="EQ168" s="232"/>
      <c r="ER168" s="232"/>
      <c r="ES168" s="232"/>
      <c r="ET168" s="232"/>
      <c r="EU168" s="232"/>
      <c r="EV168" s="232"/>
      <c r="EW168" s="232"/>
      <c r="EX168" s="232"/>
      <c r="EY168" s="232"/>
      <c r="EZ168" s="232"/>
      <c r="FA168" s="232"/>
      <c r="FB168" s="232"/>
      <c r="FC168" s="232"/>
      <c r="FD168" s="232"/>
      <c r="FE168" s="232"/>
      <c r="FF168" s="232"/>
      <c r="FG168" s="232"/>
      <c r="FH168" s="232"/>
      <c r="FI168" s="232"/>
      <c r="FJ168" s="232"/>
      <c r="FK168" s="232"/>
      <c r="FL168" s="232"/>
      <c r="FM168" s="232"/>
      <c r="FN168" s="232"/>
      <c r="FO168" s="232"/>
      <c r="FP168" s="232"/>
      <c r="FQ168" s="232"/>
      <c r="FR168" s="232"/>
      <c r="FS168" s="232"/>
      <c r="FT168" s="232"/>
      <c r="FU168" s="232"/>
      <c r="FV168" s="232"/>
      <c r="FW168" s="232"/>
      <c r="FX168" s="232"/>
      <c r="FY168" s="232"/>
      <c r="FZ168" s="232"/>
      <c r="GA168" s="232"/>
      <c r="GB168" s="232"/>
      <c r="GC168" s="232"/>
      <c r="GD168" s="232"/>
      <c r="GE168" s="232"/>
      <c r="GF168" s="232"/>
      <c r="GG168" s="232"/>
      <c r="GH168" s="232"/>
      <c r="GI168" s="232"/>
      <c r="GJ168" s="232"/>
      <c r="GK168" s="232"/>
      <c r="GL168" s="232"/>
      <c r="GM168" s="232"/>
      <c r="GN168" s="232"/>
      <c r="GO168" s="232"/>
      <c r="GP168" s="232"/>
      <c r="GQ168" s="232"/>
      <c r="GR168" s="232"/>
    </row>
    <row r="169" spans="8:200" hidden="1" x14ac:dyDescent="0.2">
      <c r="H169" s="231"/>
      <c r="I169" s="231"/>
      <c r="J169" s="231"/>
      <c r="K169" s="231"/>
      <c r="L169" s="231"/>
      <c r="M169" s="231"/>
      <c r="N169" s="231"/>
      <c r="O169" s="231"/>
      <c r="P169" s="231"/>
      <c r="Q169" s="231"/>
      <c r="R169" s="231"/>
      <c r="S169" s="231"/>
      <c r="T169" s="231"/>
      <c r="U169" s="231"/>
      <c r="V169" s="231"/>
      <c r="W169" s="231"/>
      <c r="X169" s="231"/>
      <c r="Y169" s="231"/>
      <c r="Z169" s="231"/>
      <c r="AA169" s="231"/>
      <c r="AB169" s="231"/>
      <c r="AC169" s="231"/>
      <c r="AD169" s="231"/>
      <c r="AE169" s="231"/>
      <c r="AF169" s="231"/>
      <c r="AG169" s="231"/>
      <c r="AH169" s="231"/>
      <c r="AI169" s="231"/>
      <c r="AJ169" s="231"/>
      <c r="AK169" s="231"/>
      <c r="AL169" s="231"/>
      <c r="AM169" s="231"/>
      <c r="AN169" s="231"/>
      <c r="AO169" s="231"/>
      <c r="AP169" s="231"/>
      <c r="AQ169" s="231"/>
      <c r="AR169" s="231"/>
      <c r="AS169" s="231"/>
      <c r="AT169" s="231"/>
      <c r="AU169" s="231"/>
      <c r="AV169" s="231"/>
      <c r="AW169" s="231"/>
      <c r="AX169" s="231"/>
      <c r="AY169" s="231"/>
      <c r="AZ169" s="231"/>
      <c r="BA169" s="231"/>
      <c r="BB169" s="231"/>
      <c r="BC169" s="231"/>
      <c r="BD169" s="231"/>
      <c r="BE169" s="231"/>
      <c r="BF169" s="231"/>
      <c r="BG169" s="231"/>
      <c r="BH169" s="231"/>
      <c r="BI169" s="231"/>
      <c r="BJ169" s="231"/>
      <c r="BK169" s="231"/>
      <c r="BL169" s="231"/>
      <c r="BM169" s="231"/>
      <c r="BN169" s="231"/>
      <c r="BO169" s="231"/>
      <c r="BP169" s="231"/>
      <c r="BQ169" s="231"/>
      <c r="BR169" s="231"/>
      <c r="BS169" s="231"/>
      <c r="BT169" s="231"/>
      <c r="BU169" s="231"/>
      <c r="BV169" s="231"/>
      <c r="BW169" s="231"/>
      <c r="BX169" s="231"/>
      <c r="BY169" s="231"/>
      <c r="BZ169" s="231"/>
      <c r="CA169" s="231"/>
      <c r="CB169" s="231"/>
      <c r="CC169" s="231"/>
      <c r="CD169" s="231"/>
      <c r="CE169" s="231"/>
      <c r="CF169" s="231"/>
      <c r="CG169" s="231"/>
      <c r="CH169" s="231"/>
      <c r="CI169" s="231"/>
      <c r="CJ169" s="231"/>
      <c r="CK169" s="231"/>
      <c r="CL169" s="231"/>
      <c r="CM169" s="231"/>
      <c r="CN169" s="231"/>
      <c r="CO169" s="231"/>
      <c r="CP169" s="231"/>
      <c r="CQ169" s="231"/>
      <c r="CR169" s="231"/>
      <c r="CS169" s="231"/>
      <c r="CT169" s="231"/>
      <c r="CU169" s="231"/>
      <c r="CV169" s="231"/>
      <c r="CW169" s="231"/>
      <c r="CX169" s="231"/>
      <c r="CY169" s="231"/>
      <c r="DA169" s="232"/>
      <c r="DB169" s="232"/>
      <c r="DC169" s="232"/>
      <c r="DD169" s="232"/>
      <c r="DE169" s="232"/>
      <c r="DF169" s="232"/>
      <c r="DG169" s="232"/>
      <c r="DH169" s="232"/>
      <c r="DI169" s="232"/>
      <c r="DJ169" s="232"/>
      <c r="DK169" s="232"/>
      <c r="DL169" s="232"/>
      <c r="DM169" s="232"/>
      <c r="DN169" s="232"/>
      <c r="DO169" s="232"/>
      <c r="DP169" s="232"/>
      <c r="DQ169" s="232"/>
      <c r="DR169" s="232"/>
      <c r="DS169" s="232"/>
      <c r="DT169" s="232"/>
      <c r="DU169" s="232"/>
      <c r="DV169" s="232"/>
      <c r="DW169" s="232"/>
      <c r="DX169" s="232"/>
      <c r="DY169" s="232"/>
      <c r="DZ169" s="232"/>
      <c r="EA169" s="232"/>
      <c r="EB169" s="232"/>
      <c r="EC169" s="232"/>
      <c r="ED169" s="232"/>
      <c r="EE169" s="232"/>
      <c r="EF169" s="232"/>
      <c r="EG169" s="232"/>
      <c r="EH169" s="232"/>
      <c r="EI169" s="232"/>
      <c r="EJ169" s="232"/>
      <c r="EK169" s="232"/>
      <c r="EL169" s="232"/>
      <c r="EM169" s="232"/>
      <c r="EN169" s="232"/>
      <c r="EO169" s="232"/>
      <c r="EP169" s="232"/>
      <c r="EQ169" s="232"/>
      <c r="ER169" s="232"/>
      <c r="ES169" s="232"/>
      <c r="ET169" s="232"/>
      <c r="EU169" s="232"/>
      <c r="EV169" s="232"/>
      <c r="EW169" s="232"/>
      <c r="EX169" s="232"/>
      <c r="EY169" s="232"/>
      <c r="EZ169" s="232"/>
      <c r="FA169" s="232"/>
      <c r="FB169" s="232"/>
      <c r="FC169" s="232"/>
      <c r="FD169" s="232"/>
      <c r="FE169" s="232"/>
      <c r="FF169" s="232"/>
      <c r="FG169" s="232"/>
      <c r="FH169" s="232"/>
      <c r="FI169" s="232"/>
      <c r="FJ169" s="232"/>
      <c r="FK169" s="232"/>
      <c r="FL169" s="232"/>
      <c r="FM169" s="232"/>
      <c r="FN169" s="232"/>
      <c r="FO169" s="232"/>
      <c r="FP169" s="232"/>
      <c r="FQ169" s="232"/>
      <c r="FR169" s="232"/>
      <c r="FS169" s="232"/>
      <c r="FT169" s="232"/>
      <c r="FU169" s="232"/>
      <c r="FV169" s="232"/>
      <c r="FW169" s="232"/>
      <c r="FX169" s="232"/>
      <c r="FY169" s="232"/>
      <c r="FZ169" s="232"/>
      <c r="GA169" s="232"/>
      <c r="GB169" s="232"/>
      <c r="GC169" s="232"/>
      <c r="GD169" s="232"/>
      <c r="GE169" s="232"/>
      <c r="GF169" s="232"/>
      <c r="GG169" s="232"/>
      <c r="GH169" s="232"/>
      <c r="GI169" s="232"/>
      <c r="GJ169" s="232"/>
      <c r="GK169" s="232"/>
      <c r="GL169" s="232"/>
      <c r="GM169" s="232"/>
      <c r="GN169" s="232"/>
      <c r="GO169" s="232"/>
      <c r="GP169" s="232"/>
      <c r="GQ169" s="232"/>
      <c r="GR169" s="232"/>
    </row>
    <row r="170" spans="8:200" hidden="1" x14ac:dyDescent="0.2">
      <c r="H170" s="231"/>
      <c r="I170" s="231"/>
      <c r="J170" s="231"/>
      <c r="K170" s="231"/>
      <c r="L170" s="231"/>
      <c r="M170" s="231"/>
      <c r="N170" s="231"/>
      <c r="O170" s="231"/>
      <c r="P170" s="231"/>
      <c r="Q170" s="231"/>
      <c r="R170" s="231"/>
      <c r="S170" s="231"/>
      <c r="T170" s="231"/>
      <c r="U170" s="231"/>
      <c r="V170" s="231"/>
      <c r="W170" s="231"/>
      <c r="X170" s="231"/>
      <c r="Y170" s="231"/>
      <c r="Z170" s="231"/>
      <c r="AA170" s="231"/>
      <c r="AB170" s="231"/>
      <c r="AC170" s="231"/>
      <c r="AD170" s="231"/>
      <c r="AE170" s="231"/>
      <c r="AF170" s="231"/>
      <c r="AG170" s="231"/>
      <c r="AH170" s="231"/>
      <c r="AI170" s="231"/>
      <c r="AJ170" s="231"/>
      <c r="AK170" s="231"/>
      <c r="AL170" s="231"/>
      <c r="AM170" s="231"/>
      <c r="AN170" s="231"/>
      <c r="AO170" s="231"/>
      <c r="AP170" s="231"/>
      <c r="AQ170" s="231"/>
      <c r="AR170" s="231"/>
      <c r="AS170" s="231"/>
      <c r="AT170" s="231"/>
      <c r="AU170" s="231"/>
      <c r="AV170" s="231"/>
      <c r="AW170" s="231"/>
      <c r="AX170" s="231"/>
      <c r="AY170" s="231"/>
      <c r="AZ170" s="231"/>
      <c r="BA170" s="231"/>
      <c r="BB170" s="231"/>
      <c r="BC170" s="231"/>
      <c r="BD170" s="231"/>
      <c r="BE170" s="231"/>
      <c r="BF170" s="231"/>
      <c r="BG170" s="231"/>
      <c r="BH170" s="231"/>
      <c r="BI170" s="231"/>
      <c r="BJ170" s="231"/>
      <c r="BK170" s="231"/>
      <c r="BL170" s="231"/>
      <c r="BM170" s="231"/>
      <c r="BN170" s="231"/>
      <c r="BO170" s="231"/>
      <c r="BP170" s="231"/>
      <c r="BQ170" s="231"/>
      <c r="BR170" s="231"/>
      <c r="BS170" s="231"/>
      <c r="BT170" s="231"/>
      <c r="BU170" s="231"/>
      <c r="BV170" s="231"/>
      <c r="BW170" s="231"/>
      <c r="BX170" s="231"/>
      <c r="BY170" s="231"/>
      <c r="BZ170" s="231"/>
      <c r="CA170" s="231"/>
      <c r="CB170" s="231"/>
      <c r="CC170" s="231"/>
      <c r="CD170" s="231"/>
      <c r="CE170" s="231"/>
      <c r="CF170" s="231"/>
      <c r="CG170" s="231"/>
      <c r="CH170" s="231"/>
      <c r="CI170" s="231"/>
      <c r="CJ170" s="231"/>
      <c r="CK170" s="231"/>
      <c r="CL170" s="231"/>
      <c r="CM170" s="231"/>
      <c r="CN170" s="231"/>
      <c r="CO170" s="231"/>
      <c r="CP170" s="231"/>
      <c r="CQ170" s="231"/>
      <c r="CR170" s="231"/>
      <c r="CS170" s="231"/>
      <c r="CT170" s="231"/>
      <c r="CU170" s="231"/>
      <c r="CV170" s="231"/>
      <c r="CW170" s="231"/>
      <c r="CX170" s="231"/>
      <c r="CY170" s="231"/>
      <c r="DA170" s="232"/>
      <c r="DB170" s="232"/>
      <c r="DC170" s="232"/>
      <c r="DD170" s="232"/>
      <c r="DE170" s="232"/>
      <c r="DF170" s="232"/>
      <c r="DG170" s="232"/>
      <c r="DH170" s="232"/>
      <c r="DI170" s="232"/>
      <c r="DJ170" s="232"/>
      <c r="DK170" s="232"/>
      <c r="DL170" s="232"/>
      <c r="DM170" s="232"/>
      <c r="DN170" s="232"/>
      <c r="DO170" s="232"/>
      <c r="DP170" s="232"/>
      <c r="DQ170" s="232"/>
      <c r="DR170" s="232"/>
      <c r="DS170" s="232"/>
      <c r="DT170" s="232"/>
      <c r="DU170" s="232"/>
      <c r="DV170" s="232"/>
      <c r="DW170" s="232"/>
      <c r="DX170" s="232"/>
      <c r="DY170" s="232"/>
      <c r="DZ170" s="232"/>
      <c r="EA170" s="232"/>
      <c r="EB170" s="232"/>
      <c r="EC170" s="232"/>
      <c r="ED170" s="232"/>
      <c r="EE170" s="232"/>
      <c r="EF170" s="232"/>
      <c r="EG170" s="232"/>
      <c r="EH170" s="232"/>
      <c r="EI170" s="232"/>
      <c r="EJ170" s="232"/>
      <c r="EK170" s="232"/>
      <c r="EL170" s="232"/>
      <c r="EM170" s="232"/>
      <c r="EN170" s="232"/>
      <c r="EO170" s="232"/>
      <c r="EP170" s="232"/>
      <c r="EQ170" s="232"/>
      <c r="ER170" s="232"/>
      <c r="ES170" s="232"/>
      <c r="ET170" s="232"/>
      <c r="EU170" s="232"/>
      <c r="EV170" s="232"/>
      <c r="EW170" s="232"/>
      <c r="EX170" s="232"/>
      <c r="EY170" s="232"/>
      <c r="EZ170" s="232"/>
      <c r="FA170" s="232"/>
      <c r="FB170" s="232"/>
      <c r="FC170" s="232"/>
      <c r="FD170" s="232"/>
      <c r="FE170" s="232"/>
      <c r="FF170" s="232"/>
      <c r="FG170" s="232"/>
      <c r="FH170" s="232"/>
      <c r="FI170" s="232"/>
      <c r="FJ170" s="232"/>
      <c r="FK170" s="232"/>
      <c r="FL170" s="232"/>
      <c r="FM170" s="232"/>
      <c r="FN170" s="232"/>
      <c r="FO170" s="232"/>
      <c r="FP170" s="232"/>
      <c r="FQ170" s="232"/>
      <c r="FR170" s="232"/>
      <c r="FS170" s="232"/>
      <c r="FT170" s="232"/>
      <c r="FU170" s="232"/>
      <c r="FV170" s="232"/>
      <c r="FW170" s="232"/>
      <c r="FX170" s="232"/>
      <c r="FY170" s="232"/>
      <c r="FZ170" s="232"/>
      <c r="GA170" s="232"/>
      <c r="GB170" s="232"/>
      <c r="GC170" s="232"/>
      <c r="GD170" s="232"/>
      <c r="GE170" s="232"/>
      <c r="GF170" s="232"/>
      <c r="GG170" s="232"/>
      <c r="GH170" s="232"/>
      <c r="GI170" s="232"/>
      <c r="GJ170" s="232"/>
      <c r="GK170" s="232"/>
      <c r="GL170" s="232"/>
      <c r="GM170" s="232"/>
      <c r="GN170" s="232"/>
      <c r="GO170" s="232"/>
      <c r="GP170" s="232"/>
      <c r="GQ170" s="232"/>
      <c r="GR170" s="232"/>
    </row>
    <row r="171" spans="8:200" hidden="1" x14ac:dyDescent="0.2">
      <c r="H171" s="231"/>
      <c r="I171" s="231"/>
      <c r="J171" s="231"/>
      <c r="K171" s="231"/>
      <c r="L171" s="231"/>
      <c r="M171" s="231"/>
      <c r="N171" s="231"/>
      <c r="O171" s="231"/>
      <c r="P171" s="231"/>
      <c r="Q171" s="231"/>
      <c r="R171" s="231"/>
      <c r="S171" s="231"/>
      <c r="T171" s="231"/>
      <c r="U171" s="231"/>
      <c r="V171" s="231"/>
      <c r="W171" s="231"/>
      <c r="X171" s="231"/>
      <c r="Y171" s="231"/>
      <c r="Z171" s="231"/>
      <c r="AA171" s="231"/>
      <c r="AB171" s="231"/>
      <c r="AC171" s="231"/>
      <c r="AD171" s="231"/>
      <c r="AE171" s="231"/>
      <c r="AF171" s="231"/>
      <c r="AG171" s="231"/>
      <c r="AH171" s="231"/>
      <c r="AI171" s="231"/>
      <c r="AJ171" s="231"/>
      <c r="AK171" s="231"/>
      <c r="AL171" s="231"/>
      <c r="AM171" s="231"/>
      <c r="AN171" s="231"/>
      <c r="AO171" s="231"/>
      <c r="AP171" s="231"/>
      <c r="AQ171" s="231"/>
      <c r="AR171" s="231"/>
      <c r="AS171" s="231"/>
      <c r="AT171" s="231"/>
      <c r="AU171" s="231"/>
      <c r="AV171" s="231"/>
      <c r="AW171" s="231"/>
      <c r="AX171" s="231"/>
      <c r="AY171" s="231"/>
      <c r="AZ171" s="231"/>
      <c r="BA171" s="231"/>
      <c r="BB171" s="231"/>
      <c r="BC171" s="231"/>
      <c r="BD171" s="231"/>
      <c r="BE171" s="231"/>
      <c r="BF171" s="231"/>
      <c r="BG171" s="231"/>
      <c r="BH171" s="231"/>
      <c r="BI171" s="231"/>
      <c r="BJ171" s="231"/>
      <c r="BK171" s="231"/>
      <c r="BL171" s="231"/>
      <c r="BM171" s="231"/>
      <c r="BN171" s="231"/>
      <c r="BO171" s="231"/>
      <c r="BP171" s="231"/>
      <c r="BQ171" s="231"/>
      <c r="BR171" s="231"/>
      <c r="BS171" s="231"/>
      <c r="BT171" s="231"/>
      <c r="BU171" s="231"/>
      <c r="BV171" s="231"/>
      <c r="BW171" s="231"/>
      <c r="BX171" s="231"/>
      <c r="BY171" s="231"/>
      <c r="BZ171" s="231"/>
      <c r="CA171" s="231"/>
      <c r="CB171" s="231"/>
      <c r="CC171" s="231"/>
      <c r="CD171" s="231"/>
      <c r="CE171" s="231"/>
      <c r="CF171" s="231"/>
      <c r="CG171" s="231"/>
      <c r="CH171" s="231"/>
      <c r="CI171" s="231"/>
      <c r="CJ171" s="231"/>
      <c r="CK171" s="231"/>
      <c r="CL171" s="231"/>
      <c r="CM171" s="231"/>
      <c r="CN171" s="231"/>
      <c r="CO171" s="231"/>
      <c r="CP171" s="231"/>
      <c r="CQ171" s="231"/>
      <c r="CR171" s="231"/>
      <c r="CS171" s="231"/>
      <c r="CT171" s="231"/>
      <c r="CU171" s="231"/>
      <c r="CV171" s="231"/>
      <c r="CW171" s="231"/>
      <c r="CX171" s="231"/>
      <c r="CY171" s="231"/>
      <c r="DA171" s="232"/>
      <c r="DB171" s="232"/>
      <c r="DC171" s="232"/>
      <c r="DD171" s="232"/>
      <c r="DE171" s="232"/>
      <c r="DF171" s="232"/>
      <c r="DG171" s="232"/>
      <c r="DH171" s="232"/>
      <c r="DI171" s="232"/>
      <c r="DJ171" s="232"/>
      <c r="DK171" s="232"/>
      <c r="DL171" s="232"/>
      <c r="DM171" s="232"/>
      <c r="DN171" s="232"/>
      <c r="DO171" s="232"/>
      <c r="DP171" s="232"/>
      <c r="DQ171" s="232"/>
      <c r="DR171" s="232"/>
      <c r="DS171" s="232"/>
      <c r="DT171" s="232"/>
      <c r="DU171" s="232"/>
      <c r="DV171" s="232"/>
      <c r="DW171" s="232"/>
      <c r="DX171" s="232"/>
      <c r="DY171" s="232"/>
      <c r="DZ171" s="232"/>
      <c r="EA171" s="232"/>
      <c r="EB171" s="232"/>
      <c r="EC171" s="232"/>
      <c r="ED171" s="232"/>
      <c r="EE171" s="232"/>
      <c r="EF171" s="232"/>
      <c r="EG171" s="232"/>
      <c r="EH171" s="232"/>
      <c r="EI171" s="232"/>
      <c r="EJ171" s="232"/>
      <c r="EK171" s="232"/>
      <c r="EL171" s="232"/>
      <c r="EM171" s="232"/>
      <c r="EN171" s="232"/>
      <c r="EO171" s="232"/>
      <c r="EP171" s="232"/>
      <c r="EQ171" s="232"/>
      <c r="ER171" s="232"/>
      <c r="ES171" s="232"/>
      <c r="ET171" s="232"/>
      <c r="EU171" s="232"/>
      <c r="EV171" s="232"/>
      <c r="EW171" s="232"/>
      <c r="EX171" s="232"/>
      <c r="EY171" s="232"/>
      <c r="EZ171" s="232"/>
      <c r="FA171" s="232"/>
      <c r="FB171" s="232"/>
      <c r="FC171" s="232"/>
      <c r="FD171" s="232"/>
      <c r="FE171" s="232"/>
      <c r="FF171" s="232"/>
      <c r="FG171" s="232"/>
      <c r="FH171" s="232"/>
      <c r="FI171" s="232"/>
      <c r="FJ171" s="232"/>
      <c r="FK171" s="232"/>
      <c r="FL171" s="232"/>
      <c r="FM171" s="232"/>
      <c r="FN171" s="232"/>
      <c r="FO171" s="232"/>
      <c r="FP171" s="232"/>
      <c r="FQ171" s="232"/>
      <c r="FR171" s="232"/>
      <c r="FS171" s="232"/>
      <c r="FT171" s="232"/>
      <c r="FU171" s="232"/>
      <c r="FV171" s="232"/>
      <c r="FW171" s="232"/>
      <c r="FX171" s="232"/>
      <c r="FY171" s="232"/>
      <c r="FZ171" s="232"/>
      <c r="GA171" s="232"/>
      <c r="GB171" s="232"/>
      <c r="GC171" s="232"/>
      <c r="GD171" s="232"/>
      <c r="GE171" s="232"/>
      <c r="GF171" s="232"/>
      <c r="GG171" s="232"/>
      <c r="GH171" s="232"/>
      <c r="GI171" s="232"/>
      <c r="GJ171" s="232"/>
      <c r="GK171" s="232"/>
      <c r="GL171" s="232"/>
      <c r="GM171" s="232"/>
      <c r="GN171" s="232"/>
      <c r="GO171" s="232"/>
      <c r="GP171" s="232"/>
      <c r="GQ171" s="232"/>
      <c r="GR171" s="232"/>
    </row>
    <row r="172" spans="8:200" hidden="1" x14ac:dyDescent="0.2">
      <c r="H172" s="231"/>
      <c r="I172" s="231"/>
      <c r="J172" s="231"/>
      <c r="K172" s="231"/>
      <c r="L172" s="231"/>
      <c r="M172" s="231"/>
      <c r="N172" s="231"/>
      <c r="O172" s="231"/>
      <c r="P172" s="231"/>
      <c r="Q172" s="231"/>
      <c r="R172" s="231"/>
      <c r="S172" s="231"/>
      <c r="T172" s="231"/>
      <c r="U172" s="231"/>
      <c r="V172" s="231"/>
      <c r="W172" s="231"/>
      <c r="X172" s="231"/>
      <c r="Y172" s="231"/>
      <c r="Z172" s="231"/>
      <c r="AA172" s="231"/>
      <c r="AB172" s="231"/>
      <c r="AC172" s="231"/>
      <c r="AD172" s="231"/>
      <c r="AE172" s="231"/>
      <c r="AF172" s="231"/>
      <c r="AG172" s="231"/>
      <c r="AH172" s="231"/>
      <c r="AI172" s="231"/>
      <c r="AJ172" s="231"/>
      <c r="AK172" s="231"/>
      <c r="AL172" s="231"/>
      <c r="AM172" s="231"/>
      <c r="AN172" s="231"/>
      <c r="AO172" s="231"/>
      <c r="AP172" s="231"/>
      <c r="AQ172" s="231"/>
      <c r="AR172" s="231"/>
      <c r="AS172" s="231"/>
      <c r="AT172" s="231"/>
      <c r="AU172" s="231"/>
      <c r="AV172" s="231"/>
      <c r="AW172" s="231"/>
      <c r="AX172" s="231"/>
      <c r="AY172" s="231"/>
      <c r="AZ172" s="231"/>
      <c r="BA172" s="231"/>
      <c r="BB172" s="231"/>
      <c r="BC172" s="231"/>
      <c r="BD172" s="231"/>
      <c r="BE172" s="231"/>
      <c r="BF172" s="231"/>
      <c r="BG172" s="231"/>
      <c r="BH172" s="231"/>
      <c r="BI172" s="231"/>
      <c r="BJ172" s="231"/>
      <c r="BK172" s="231"/>
      <c r="BL172" s="231"/>
      <c r="BM172" s="231"/>
      <c r="BN172" s="231"/>
      <c r="BO172" s="231"/>
      <c r="BP172" s="231"/>
      <c r="BQ172" s="231"/>
      <c r="BR172" s="231"/>
      <c r="BS172" s="231"/>
      <c r="BT172" s="231"/>
      <c r="BU172" s="231"/>
      <c r="BV172" s="231"/>
      <c r="BW172" s="231"/>
      <c r="BX172" s="231"/>
      <c r="BY172" s="231"/>
      <c r="BZ172" s="231"/>
      <c r="CA172" s="231"/>
      <c r="CB172" s="231"/>
      <c r="CC172" s="231"/>
      <c r="CD172" s="231"/>
      <c r="CE172" s="231"/>
      <c r="CF172" s="231"/>
      <c r="CG172" s="231"/>
      <c r="CH172" s="231"/>
      <c r="CI172" s="231"/>
      <c r="CJ172" s="231"/>
      <c r="CK172" s="231"/>
      <c r="CL172" s="231"/>
      <c r="CM172" s="231"/>
      <c r="CN172" s="231"/>
      <c r="CO172" s="231"/>
      <c r="CP172" s="231"/>
      <c r="CQ172" s="231"/>
      <c r="CR172" s="231"/>
      <c r="CS172" s="231"/>
      <c r="CT172" s="231"/>
      <c r="CU172" s="231"/>
      <c r="CV172" s="231"/>
      <c r="CW172" s="231"/>
      <c r="CX172" s="231"/>
      <c r="CY172" s="231"/>
      <c r="DA172" s="232"/>
      <c r="DB172" s="232"/>
      <c r="DC172" s="232"/>
      <c r="DD172" s="232"/>
      <c r="DE172" s="232"/>
      <c r="DF172" s="232"/>
      <c r="DG172" s="232"/>
      <c r="DH172" s="232"/>
      <c r="DI172" s="232"/>
      <c r="DJ172" s="232"/>
      <c r="DK172" s="232"/>
      <c r="DL172" s="232"/>
      <c r="DM172" s="232"/>
      <c r="DN172" s="232"/>
      <c r="DO172" s="232"/>
      <c r="DP172" s="232"/>
      <c r="DQ172" s="232"/>
      <c r="DR172" s="232"/>
      <c r="DS172" s="232"/>
      <c r="DT172" s="232"/>
      <c r="DU172" s="232"/>
      <c r="DV172" s="232"/>
      <c r="DW172" s="232"/>
      <c r="DX172" s="232"/>
      <c r="DY172" s="232"/>
      <c r="DZ172" s="232"/>
      <c r="EA172" s="232"/>
      <c r="EB172" s="232"/>
      <c r="EC172" s="232"/>
      <c r="ED172" s="232"/>
      <c r="EE172" s="232"/>
      <c r="EF172" s="232"/>
      <c r="EG172" s="232"/>
      <c r="EH172" s="232"/>
      <c r="EI172" s="232"/>
      <c r="EJ172" s="232"/>
      <c r="EK172" s="232"/>
      <c r="EL172" s="232"/>
      <c r="EM172" s="232"/>
      <c r="EN172" s="232"/>
      <c r="EO172" s="232"/>
      <c r="EP172" s="232"/>
      <c r="EQ172" s="232"/>
      <c r="ER172" s="232"/>
      <c r="ES172" s="232"/>
      <c r="ET172" s="232"/>
      <c r="EU172" s="232"/>
      <c r="EV172" s="232"/>
      <c r="EW172" s="232"/>
      <c r="EX172" s="232"/>
      <c r="EY172" s="232"/>
      <c r="EZ172" s="232"/>
      <c r="FA172" s="232"/>
      <c r="FB172" s="232"/>
      <c r="FC172" s="232"/>
      <c r="FD172" s="232"/>
      <c r="FE172" s="232"/>
      <c r="FF172" s="232"/>
      <c r="FG172" s="232"/>
      <c r="FH172" s="232"/>
      <c r="FI172" s="232"/>
      <c r="FJ172" s="232"/>
      <c r="FK172" s="232"/>
      <c r="FL172" s="232"/>
      <c r="FM172" s="232"/>
      <c r="FN172" s="232"/>
      <c r="FO172" s="232"/>
      <c r="FP172" s="232"/>
      <c r="FQ172" s="232"/>
      <c r="FR172" s="232"/>
      <c r="FS172" s="232"/>
      <c r="FT172" s="232"/>
      <c r="FU172" s="232"/>
      <c r="FV172" s="232"/>
      <c r="FW172" s="232"/>
      <c r="FX172" s="232"/>
      <c r="FY172" s="232"/>
      <c r="FZ172" s="232"/>
      <c r="GA172" s="232"/>
      <c r="GB172" s="232"/>
      <c r="GC172" s="232"/>
      <c r="GD172" s="232"/>
      <c r="GE172" s="232"/>
      <c r="GF172" s="232"/>
      <c r="GG172" s="232"/>
      <c r="GH172" s="232"/>
      <c r="GI172" s="232"/>
      <c r="GJ172" s="232"/>
      <c r="GK172" s="232"/>
      <c r="GL172" s="232"/>
      <c r="GM172" s="232"/>
      <c r="GN172" s="232"/>
      <c r="GO172" s="232"/>
      <c r="GP172" s="232"/>
      <c r="GQ172" s="232"/>
      <c r="GR172" s="232"/>
    </row>
    <row r="173" spans="8:200" hidden="1" x14ac:dyDescent="0.2">
      <c r="H173" s="231"/>
      <c r="I173" s="231"/>
      <c r="J173" s="231"/>
      <c r="K173" s="231"/>
      <c r="L173" s="231"/>
      <c r="M173" s="231"/>
      <c r="N173" s="231"/>
      <c r="O173" s="231"/>
      <c r="P173" s="231"/>
      <c r="Q173" s="231"/>
      <c r="R173" s="231"/>
      <c r="S173" s="231"/>
      <c r="T173" s="231"/>
      <c r="U173" s="231"/>
      <c r="V173" s="231"/>
      <c r="W173" s="231"/>
      <c r="X173" s="231"/>
      <c r="Y173" s="231"/>
      <c r="Z173" s="231"/>
      <c r="AA173" s="231"/>
      <c r="AB173" s="231"/>
      <c r="AC173" s="231"/>
      <c r="AD173" s="231"/>
      <c r="AE173" s="231"/>
      <c r="AF173" s="231"/>
      <c r="AG173" s="231"/>
      <c r="AH173" s="231"/>
      <c r="AI173" s="231"/>
      <c r="AJ173" s="231"/>
      <c r="AK173" s="231"/>
      <c r="AL173" s="231"/>
      <c r="AM173" s="231"/>
      <c r="AN173" s="231"/>
      <c r="AO173" s="231"/>
      <c r="AP173" s="231"/>
      <c r="AQ173" s="231"/>
      <c r="AR173" s="231"/>
      <c r="AS173" s="231"/>
      <c r="AT173" s="231"/>
      <c r="AU173" s="231"/>
      <c r="AV173" s="231"/>
      <c r="AW173" s="231"/>
      <c r="AX173" s="231"/>
      <c r="AY173" s="231"/>
      <c r="AZ173" s="231"/>
      <c r="BA173" s="231"/>
      <c r="BB173" s="231"/>
      <c r="BC173" s="231"/>
      <c r="BD173" s="231"/>
      <c r="BE173" s="231"/>
      <c r="BF173" s="231"/>
      <c r="BG173" s="231"/>
      <c r="BH173" s="231"/>
      <c r="BI173" s="231"/>
      <c r="BJ173" s="231"/>
      <c r="BK173" s="231"/>
      <c r="BL173" s="231"/>
      <c r="BM173" s="231"/>
      <c r="BN173" s="231"/>
      <c r="BO173" s="231"/>
      <c r="BP173" s="231"/>
      <c r="BQ173" s="231"/>
      <c r="BR173" s="231"/>
      <c r="BS173" s="231"/>
      <c r="BT173" s="231"/>
      <c r="BU173" s="231"/>
      <c r="BV173" s="231"/>
      <c r="BW173" s="231"/>
      <c r="BX173" s="231"/>
      <c r="BY173" s="231"/>
      <c r="BZ173" s="231"/>
      <c r="CA173" s="231"/>
      <c r="CB173" s="231"/>
      <c r="CC173" s="231"/>
      <c r="CD173" s="231"/>
      <c r="CE173" s="231"/>
      <c r="CF173" s="231"/>
      <c r="CG173" s="231"/>
      <c r="CH173" s="231"/>
      <c r="CI173" s="231"/>
      <c r="CJ173" s="231"/>
      <c r="CK173" s="231"/>
      <c r="CL173" s="231"/>
      <c r="CM173" s="231"/>
      <c r="CN173" s="231"/>
      <c r="CO173" s="231"/>
      <c r="CP173" s="231"/>
      <c r="CQ173" s="231"/>
      <c r="CR173" s="231"/>
      <c r="CS173" s="231"/>
      <c r="CT173" s="231"/>
      <c r="CU173" s="231"/>
      <c r="CV173" s="231"/>
      <c r="CW173" s="231"/>
      <c r="CX173" s="231"/>
      <c r="CY173" s="231"/>
      <c r="DA173" s="232"/>
      <c r="DB173" s="232"/>
      <c r="DC173" s="232"/>
      <c r="DD173" s="232"/>
      <c r="DE173" s="232"/>
      <c r="DF173" s="232"/>
      <c r="DG173" s="232"/>
      <c r="DH173" s="232"/>
      <c r="DI173" s="232"/>
      <c r="DJ173" s="232"/>
      <c r="DK173" s="232"/>
      <c r="DL173" s="232"/>
      <c r="DM173" s="232"/>
      <c r="DN173" s="232"/>
      <c r="DO173" s="232"/>
      <c r="DP173" s="232"/>
      <c r="DQ173" s="232"/>
      <c r="DR173" s="232"/>
      <c r="DS173" s="232"/>
      <c r="DT173" s="232"/>
      <c r="DU173" s="232"/>
      <c r="DV173" s="232"/>
      <c r="DW173" s="232"/>
      <c r="DX173" s="232"/>
      <c r="DY173" s="232"/>
      <c r="DZ173" s="232"/>
      <c r="EA173" s="232"/>
      <c r="EB173" s="232"/>
      <c r="EC173" s="232"/>
      <c r="ED173" s="232"/>
      <c r="EE173" s="232"/>
      <c r="EF173" s="232"/>
      <c r="EG173" s="232"/>
      <c r="EH173" s="232"/>
      <c r="EI173" s="232"/>
      <c r="EJ173" s="232"/>
      <c r="EK173" s="232"/>
      <c r="EL173" s="232"/>
      <c r="EM173" s="232"/>
      <c r="EN173" s="232"/>
      <c r="EO173" s="232"/>
      <c r="EP173" s="232"/>
      <c r="EQ173" s="232"/>
      <c r="ER173" s="232"/>
      <c r="ES173" s="232"/>
      <c r="ET173" s="232"/>
      <c r="EU173" s="232"/>
      <c r="EV173" s="232"/>
      <c r="EW173" s="232"/>
      <c r="EX173" s="232"/>
      <c r="EY173" s="232"/>
      <c r="EZ173" s="232"/>
      <c r="FA173" s="232"/>
      <c r="FB173" s="232"/>
      <c r="FC173" s="232"/>
      <c r="FD173" s="232"/>
      <c r="FE173" s="232"/>
      <c r="FF173" s="232"/>
      <c r="FG173" s="232"/>
      <c r="FH173" s="232"/>
      <c r="FI173" s="232"/>
      <c r="FJ173" s="232"/>
      <c r="FK173" s="232"/>
      <c r="FL173" s="232"/>
      <c r="FM173" s="232"/>
      <c r="FN173" s="232"/>
      <c r="FO173" s="232"/>
      <c r="FP173" s="232"/>
      <c r="FQ173" s="232"/>
      <c r="FR173" s="232"/>
      <c r="FS173" s="232"/>
      <c r="FT173" s="232"/>
      <c r="FU173" s="232"/>
      <c r="FV173" s="232"/>
      <c r="FW173" s="232"/>
      <c r="FX173" s="232"/>
      <c r="FY173" s="232"/>
      <c r="FZ173" s="232"/>
      <c r="GA173" s="232"/>
      <c r="GB173" s="232"/>
      <c r="GC173" s="232"/>
      <c r="GD173" s="232"/>
      <c r="GE173" s="232"/>
      <c r="GF173" s="232"/>
      <c r="GG173" s="232"/>
      <c r="GH173" s="232"/>
      <c r="GI173" s="232"/>
      <c r="GJ173" s="232"/>
      <c r="GK173" s="232"/>
      <c r="GL173" s="232"/>
      <c r="GM173" s="232"/>
      <c r="GN173" s="232"/>
      <c r="GO173" s="232"/>
      <c r="GP173" s="232"/>
      <c r="GQ173" s="232"/>
      <c r="GR173" s="232"/>
    </row>
    <row r="174" spans="8:200" hidden="1" x14ac:dyDescent="0.2">
      <c r="H174" s="231"/>
      <c r="I174" s="231"/>
      <c r="J174" s="231"/>
      <c r="K174" s="231"/>
      <c r="L174" s="231"/>
      <c r="M174" s="231"/>
      <c r="N174" s="231"/>
      <c r="O174" s="231"/>
      <c r="P174" s="231"/>
      <c r="Q174" s="231"/>
      <c r="R174" s="231"/>
      <c r="S174" s="231"/>
      <c r="T174" s="231"/>
      <c r="U174" s="231"/>
      <c r="V174" s="231"/>
      <c r="W174" s="231"/>
      <c r="X174" s="231"/>
      <c r="Y174" s="231"/>
      <c r="Z174" s="231"/>
      <c r="AA174" s="231"/>
      <c r="AB174" s="231"/>
      <c r="AC174" s="231"/>
      <c r="AD174" s="231"/>
      <c r="AE174" s="231"/>
      <c r="AF174" s="231"/>
      <c r="AG174" s="231"/>
      <c r="AH174" s="231"/>
      <c r="AI174" s="231"/>
      <c r="AJ174" s="231"/>
      <c r="AK174" s="231"/>
      <c r="AL174" s="231"/>
      <c r="AM174" s="231"/>
      <c r="AN174" s="231"/>
      <c r="AO174" s="231"/>
      <c r="AP174" s="231"/>
      <c r="AQ174" s="231"/>
      <c r="AR174" s="231"/>
      <c r="AS174" s="231"/>
      <c r="AT174" s="231"/>
      <c r="AU174" s="231"/>
      <c r="AV174" s="231"/>
      <c r="AW174" s="231"/>
      <c r="AX174" s="231"/>
      <c r="AY174" s="231"/>
      <c r="AZ174" s="231"/>
      <c r="BA174" s="231"/>
      <c r="BB174" s="231"/>
      <c r="BC174" s="231"/>
      <c r="BD174" s="231"/>
      <c r="BE174" s="231"/>
      <c r="BF174" s="231"/>
      <c r="BG174" s="231"/>
      <c r="BH174" s="231"/>
      <c r="BI174" s="231"/>
      <c r="BJ174" s="231"/>
      <c r="BK174" s="231"/>
      <c r="BL174" s="231"/>
      <c r="BM174" s="231"/>
      <c r="BN174" s="231"/>
      <c r="BO174" s="231"/>
      <c r="BP174" s="231"/>
      <c r="BQ174" s="231"/>
      <c r="BR174" s="231"/>
      <c r="BS174" s="231"/>
      <c r="BT174" s="231"/>
      <c r="BU174" s="231"/>
      <c r="BV174" s="231"/>
      <c r="BW174" s="231"/>
      <c r="BX174" s="231"/>
      <c r="BY174" s="231"/>
      <c r="BZ174" s="231"/>
      <c r="CA174" s="231"/>
      <c r="CB174" s="231"/>
      <c r="CC174" s="231"/>
      <c r="CD174" s="231"/>
      <c r="CE174" s="231"/>
      <c r="CF174" s="231"/>
      <c r="CG174" s="231"/>
      <c r="CH174" s="231"/>
      <c r="CI174" s="231"/>
      <c r="CJ174" s="231"/>
      <c r="CK174" s="231"/>
      <c r="CL174" s="231"/>
      <c r="CM174" s="231"/>
      <c r="CN174" s="231"/>
      <c r="CO174" s="231"/>
      <c r="CP174" s="231"/>
      <c r="CQ174" s="231"/>
      <c r="CR174" s="231"/>
      <c r="CS174" s="231"/>
      <c r="CT174" s="231"/>
      <c r="CU174" s="231"/>
      <c r="CV174" s="231"/>
      <c r="CW174" s="231"/>
      <c r="CX174" s="231"/>
      <c r="CY174" s="231"/>
      <c r="DA174" s="232"/>
      <c r="DB174" s="232"/>
      <c r="DC174" s="232"/>
      <c r="DD174" s="232"/>
      <c r="DE174" s="232"/>
      <c r="DF174" s="232"/>
      <c r="DG174" s="232"/>
      <c r="DH174" s="232"/>
      <c r="DI174" s="232"/>
      <c r="DJ174" s="232"/>
      <c r="DK174" s="232"/>
      <c r="DL174" s="232"/>
      <c r="DM174" s="232"/>
      <c r="DN174" s="232"/>
      <c r="DO174" s="232"/>
      <c r="DP174" s="232"/>
      <c r="DQ174" s="232"/>
      <c r="DR174" s="232"/>
      <c r="DS174" s="232"/>
      <c r="DT174" s="232"/>
      <c r="DU174" s="232"/>
      <c r="DV174" s="232"/>
      <c r="DW174" s="232"/>
      <c r="DX174" s="232"/>
      <c r="DY174" s="232"/>
      <c r="DZ174" s="232"/>
      <c r="EA174" s="232"/>
      <c r="EB174" s="232"/>
      <c r="EC174" s="232"/>
      <c r="ED174" s="232"/>
      <c r="EE174" s="232"/>
      <c r="EF174" s="232"/>
      <c r="EG174" s="232"/>
      <c r="EH174" s="232"/>
      <c r="EI174" s="232"/>
      <c r="EJ174" s="232"/>
      <c r="EK174" s="232"/>
      <c r="EL174" s="232"/>
      <c r="EM174" s="232"/>
      <c r="EN174" s="232"/>
      <c r="EO174" s="232"/>
      <c r="EP174" s="232"/>
      <c r="EQ174" s="232"/>
      <c r="ER174" s="232"/>
      <c r="ES174" s="232"/>
      <c r="ET174" s="232"/>
      <c r="EU174" s="232"/>
      <c r="EV174" s="232"/>
      <c r="EW174" s="232"/>
      <c r="EX174" s="232"/>
      <c r="EY174" s="232"/>
      <c r="EZ174" s="232"/>
      <c r="FA174" s="232"/>
      <c r="FB174" s="232"/>
      <c r="FC174" s="232"/>
      <c r="FD174" s="232"/>
      <c r="FE174" s="232"/>
      <c r="FF174" s="232"/>
      <c r="FG174" s="232"/>
      <c r="FH174" s="232"/>
      <c r="FI174" s="232"/>
      <c r="FJ174" s="232"/>
      <c r="FK174" s="232"/>
      <c r="FL174" s="232"/>
      <c r="FM174" s="232"/>
      <c r="FN174" s="232"/>
      <c r="FO174" s="232"/>
      <c r="FP174" s="232"/>
      <c r="FQ174" s="232"/>
      <c r="FR174" s="232"/>
      <c r="FS174" s="232"/>
      <c r="FT174" s="232"/>
      <c r="FU174" s="232"/>
      <c r="FV174" s="232"/>
      <c r="FW174" s="232"/>
      <c r="FX174" s="232"/>
      <c r="FY174" s="232"/>
      <c r="FZ174" s="232"/>
      <c r="GA174" s="232"/>
      <c r="GB174" s="232"/>
      <c r="GC174" s="232"/>
      <c r="GD174" s="232"/>
      <c r="GE174" s="232"/>
      <c r="GF174" s="232"/>
      <c r="GG174" s="232"/>
      <c r="GH174" s="232"/>
      <c r="GI174" s="232"/>
      <c r="GJ174" s="232"/>
      <c r="GK174" s="232"/>
      <c r="GL174" s="232"/>
      <c r="GM174" s="232"/>
      <c r="GN174" s="232"/>
      <c r="GO174" s="232"/>
      <c r="GP174" s="232"/>
      <c r="GQ174" s="232"/>
      <c r="GR174" s="232"/>
    </row>
    <row r="175" spans="8:200" hidden="1" x14ac:dyDescent="0.2">
      <c r="H175" s="231"/>
      <c r="I175" s="231"/>
      <c r="J175" s="231"/>
      <c r="K175" s="231"/>
      <c r="L175" s="231"/>
      <c r="M175" s="231"/>
      <c r="N175" s="231"/>
      <c r="O175" s="231"/>
      <c r="P175" s="231"/>
      <c r="Q175" s="231"/>
      <c r="R175" s="231"/>
      <c r="S175" s="231"/>
      <c r="T175" s="231"/>
      <c r="U175" s="231"/>
      <c r="V175" s="231"/>
      <c r="W175" s="231"/>
      <c r="X175" s="231"/>
      <c r="Y175" s="231"/>
      <c r="Z175" s="231"/>
      <c r="AA175" s="231"/>
      <c r="AB175" s="231"/>
      <c r="AC175" s="231"/>
      <c r="AD175" s="231"/>
      <c r="AE175" s="231"/>
      <c r="AF175" s="231"/>
      <c r="AG175" s="231"/>
      <c r="AH175" s="231"/>
      <c r="AI175" s="231"/>
      <c r="AJ175" s="231"/>
      <c r="AK175" s="231"/>
      <c r="AL175" s="231"/>
      <c r="AM175" s="231"/>
      <c r="AN175" s="231"/>
      <c r="AO175" s="231"/>
      <c r="AP175" s="231"/>
      <c r="AQ175" s="231"/>
      <c r="AR175" s="231"/>
      <c r="AS175" s="231"/>
      <c r="AT175" s="231"/>
      <c r="AU175" s="231"/>
      <c r="AV175" s="231"/>
      <c r="AW175" s="231"/>
      <c r="AX175" s="231"/>
      <c r="AY175" s="231"/>
      <c r="AZ175" s="231"/>
      <c r="BA175" s="231"/>
      <c r="BB175" s="231"/>
      <c r="BC175" s="231"/>
      <c r="BD175" s="231"/>
      <c r="BE175" s="231"/>
      <c r="BF175" s="231"/>
      <c r="BG175" s="231"/>
      <c r="BH175" s="231"/>
      <c r="BI175" s="231"/>
      <c r="BJ175" s="231"/>
      <c r="BK175" s="231"/>
      <c r="BL175" s="231"/>
      <c r="BM175" s="231"/>
      <c r="BN175" s="231"/>
      <c r="BO175" s="231"/>
      <c r="BP175" s="231"/>
      <c r="BQ175" s="231"/>
      <c r="BR175" s="231"/>
      <c r="BS175" s="231"/>
      <c r="BT175" s="231"/>
      <c r="BU175" s="231"/>
      <c r="BV175" s="231"/>
      <c r="BW175" s="231"/>
      <c r="BX175" s="231"/>
      <c r="BY175" s="231"/>
      <c r="BZ175" s="231"/>
      <c r="CA175" s="231"/>
      <c r="CB175" s="231"/>
      <c r="CC175" s="231"/>
      <c r="CD175" s="231"/>
      <c r="CE175" s="231"/>
      <c r="CF175" s="231"/>
      <c r="CG175" s="231"/>
      <c r="CH175" s="231"/>
      <c r="CI175" s="231"/>
      <c r="CJ175" s="231"/>
      <c r="CK175" s="231"/>
      <c r="CL175" s="231"/>
      <c r="CM175" s="231"/>
      <c r="CN175" s="231"/>
      <c r="CO175" s="231"/>
      <c r="CP175" s="231"/>
      <c r="CQ175" s="231"/>
      <c r="CR175" s="231"/>
      <c r="CS175" s="231"/>
      <c r="CT175" s="231"/>
      <c r="CU175" s="231"/>
      <c r="CV175" s="231"/>
      <c r="CW175" s="231"/>
      <c r="CX175" s="231"/>
      <c r="CY175" s="231"/>
      <c r="DA175" s="232"/>
      <c r="DB175" s="232"/>
      <c r="DC175" s="232"/>
      <c r="DD175" s="232"/>
      <c r="DE175" s="232"/>
      <c r="DF175" s="232"/>
      <c r="DG175" s="232"/>
      <c r="DH175" s="232"/>
      <c r="DI175" s="232"/>
      <c r="DJ175" s="232"/>
      <c r="DK175" s="232"/>
      <c r="DL175" s="232"/>
      <c r="DM175" s="232"/>
      <c r="DN175" s="232"/>
      <c r="DO175" s="232"/>
      <c r="DP175" s="232"/>
      <c r="DQ175" s="232"/>
      <c r="DR175" s="232"/>
      <c r="DS175" s="232"/>
      <c r="DT175" s="232"/>
      <c r="DU175" s="232"/>
      <c r="DV175" s="232"/>
      <c r="DW175" s="232"/>
      <c r="DX175" s="232"/>
      <c r="DY175" s="232"/>
      <c r="DZ175" s="232"/>
      <c r="EA175" s="232"/>
      <c r="EB175" s="232"/>
      <c r="EC175" s="232"/>
      <c r="ED175" s="232"/>
      <c r="EE175" s="232"/>
      <c r="EF175" s="232"/>
      <c r="EG175" s="232"/>
      <c r="EH175" s="232"/>
      <c r="EI175" s="232"/>
      <c r="EJ175" s="232"/>
      <c r="EK175" s="232"/>
      <c r="EL175" s="232"/>
      <c r="EM175" s="232"/>
      <c r="EN175" s="232"/>
      <c r="EO175" s="232"/>
      <c r="EP175" s="232"/>
      <c r="EQ175" s="232"/>
      <c r="ER175" s="232"/>
      <c r="ES175" s="232"/>
      <c r="ET175" s="232"/>
      <c r="EU175" s="232"/>
      <c r="EV175" s="232"/>
      <c r="EW175" s="232"/>
      <c r="EX175" s="232"/>
      <c r="EY175" s="232"/>
      <c r="EZ175" s="232"/>
      <c r="FA175" s="232"/>
      <c r="FB175" s="232"/>
      <c r="FC175" s="232"/>
      <c r="FD175" s="232"/>
      <c r="FE175" s="232"/>
      <c r="FF175" s="232"/>
      <c r="FG175" s="232"/>
      <c r="FH175" s="232"/>
      <c r="FI175" s="232"/>
      <c r="FJ175" s="232"/>
      <c r="FK175" s="232"/>
      <c r="FL175" s="232"/>
      <c r="FM175" s="232"/>
      <c r="FN175" s="232"/>
      <c r="FO175" s="232"/>
      <c r="FP175" s="232"/>
      <c r="FQ175" s="232"/>
      <c r="FR175" s="232"/>
      <c r="FS175" s="232"/>
      <c r="FT175" s="232"/>
      <c r="FU175" s="232"/>
      <c r="FV175" s="232"/>
      <c r="FW175" s="232"/>
      <c r="FX175" s="232"/>
      <c r="FY175" s="232"/>
      <c r="FZ175" s="232"/>
      <c r="GA175" s="232"/>
      <c r="GB175" s="232"/>
      <c r="GC175" s="232"/>
      <c r="GD175" s="232"/>
      <c r="GE175" s="232"/>
      <c r="GF175" s="232"/>
      <c r="GG175" s="232"/>
      <c r="GH175" s="232"/>
      <c r="GI175" s="232"/>
      <c r="GJ175" s="232"/>
      <c r="GK175" s="232"/>
      <c r="GL175" s="232"/>
      <c r="GM175" s="232"/>
      <c r="GN175" s="232"/>
      <c r="GO175" s="232"/>
      <c r="GP175" s="232"/>
      <c r="GQ175" s="232"/>
      <c r="GR175" s="232"/>
    </row>
    <row r="176" spans="8:200" hidden="1" x14ac:dyDescent="0.2">
      <c r="H176" s="231"/>
      <c r="I176" s="231"/>
      <c r="J176" s="231"/>
      <c r="K176" s="231"/>
      <c r="L176" s="231"/>
      <c r="M176" s="231"/>
      <c r="N176" s="231"/>
      <c r="O176" s="231"/>
      <c r="P176" s="231"/>
      <c r="Q176" s="231"/>
      <c r="R176" s="231"/>
      <c r="S176" s="231"/>
      <c r="T176" s="231"/>
      <c r="U176" s="231"/>
      <c r="V176" s="231"/>
      <c r="W176" s="231"/>
      <c r="X176" s="231"/>
      <c r="Y176" s="231"/>
      <c r="Z176" s="231"/>
      <c r="AA176" s="231"/>
      <c r="AB176" s="231"/>
      <c r="AC176" s="231"/>
      <c r="AD176" s="231"/>
      <c r="AE176" s="231"/>
      <c r="AF176" s="231"/>
      <c r="AG176" s="231"/>
      <c r="AH176" s="231"/>
      <c r="AI176" s="231"/>
      <c r="AJ176" s="231"/>
      <c r="AK176" s="231"/>
      <c r="AL176" s="231"/>
      <c r="AM176" s="231"/>
      <c r="AN176" s="231"/>
      <c r="AO176" s="231"/>
      <c r="AP176" s="231"/>
      <c r="AQ176" s="231"/>
      <c r="AR176" s="231"/>
      <c r="AS176" s="231"/>
      <c r="AT176" s="231"/>
      <c r="AU176" s="231"/>
      <c r="AV176" s="231"/>
      <c r="AW176" s="231"/>
      <c r="AX176" s="231"/>
      <c r="AY176" s="231"/>
      <c r="AZ176" s="231"/>
      <c r="BA176" s="231"/>
      <c r="BB176" s="231"/>
      <c r="BC176" s="231"/>
      <c r="BD176" s="231"/>
      <c r="BE176" s="231"/>
      <c r="BF176" s="231"/>
      <c r="BG176" s="231"/>
      <c r="BH176" s="231"/>
      <c r="BI176" s="231"/>
      <c r="BJ176" s="231"/>
      <c r="BK176" s="231"/>
      <c r="BL176" s="231"/>
      <c r="BM176" s="231"/>
      <c r="BN176" s="231"/>
      <c r="BO176" s="231"/>
      <c r="BP176" s="231"/>
      <c r="BQ176" s="231"/>
      <c r="BR176" s="231"/>
      <c r="BS176" s="231"/>
      <c r="BT176" s="231"/>
      <c r="BU176" s="231"/>
      <c r="BV176" s="231"/>
      <c r="BW176" s="231"/>
      <c r="BX176" s="231"/>
      <c r="BY176" s="231"/>
      <c r="BZ176" s="231"/>
      <c r="CA176" s="231"/>
      <c r="CB176" s="231"/>
      <c r="CC176" s="231"/>
      <c r="CD176" s="231"/>
      <c r="CE176" s="231"/>
      <c r="CF176" s="231"/>
      <c r="CG176" s="231"/>
      <c r="CH176" s="231"/>
      <c r="CI176" s="231"/>
      <c r="CJ176" s="231"/>
      <c r="CK176" s="231"/>
      <c r="CL176" s="231"/>
      <c r="CM176" s="231"/>
      <c r="CN176" s="231"/>
      <c r="CO176" s="231"/>
      <c r="CP176" s="231"/>
      <c r="CQ176" s="231"/>
      <c r="CR176" s="231"/>
      <c r="CS176" s="231"/>
      <c r="CT176" s="231"/>
      <c r="CU176" s="231"/>
      <c r="CV176" s="231"/>
      <c r="CW176" s="231"/>
      <c r="CX176" s="231"/>
      <c r="CY176" s="231"/>
      <c r="DA176" s="232"/>
      <c r="DB176" s="232"/>
      <c r="DC176" s="232"/>
      <c r="DD176" s="232"/>
      <c r="DE176" s="232"/>
      <c r="DF176" s="232"/>
      <c r="DG176" s="232"/>
      <c r="DH176" s="232"/>
      <c r="DI176" s="232"/>
      <c r="DJ176" s="232"/>
      <c r="DK176" s="232"/>
      <c r="DL176" s="232"/>
      <c r="DM176" s="232"/>
      <c r="DN176" s="232"/>
      <c r="DO176" s="232"/>
      <c r="DP176" s="232"/>
      <c r="DQ176" s="232"/>
      <c r="DR176" s="232"/>
      <c r="DS176" s="232"/>
      <c r="DT176" s="232"/>
      <c r="DU176" s="232"/>
      <c r="DV176" s="232"/>
      <c r="DW176" s="232"/>
      <c r="DX176" s="232"/>
      <c r="DY176" s="232"/>
      <c r="DZ176" s="232"/>
      <c r="EA176" s="232"/>
      <c r="EB176" s="232"/>
      <c r="EC176" s="232"/>
      <c r="ED176" s="232"/>
      <c r="EE176" s="232"/>
      <c r="EF176" s="232"/>
      <c r="EG176" s="232"/>
      <c r="EH176" s="232"/>
      <c r="EI176" s="232"/>
      <c r="EJ176" s="232"/>
      <c r="EK176" s="232"/>
      <c r="EL176" s="232"/>
      <c r="EM176" s="232"/>
      <c r="EN176" s="232"/>
      <c r="EO176" s="232"/>
      <c r="EP176" s="232"/>
      <c r="EQ176" s="232"/>
      <c r="ER176" s="232"/>
      <c r="ES176" s="232"/>
      <c r="ET176" s="232"/>
      <c r="EU176" s="232"/>
      <c r="EV176" s="232"/>
      <c r="EW176" s="232"/>
      <c r="EX176" s="232"/>
      <c r="EY176" s="232"/>
      <c r="EZ176" s="232"/>
      <c r="FA176" s="232"/>
      <c r="FB176" s="232"/>
      <c r="FC176" s="232"/>
      <c r="FD176" s="232"/>
      <c r="FE176" s="232"/>
      <c r="FF176" s="232"/>
      <c r="FG176" s="232"/>
      <c r="FH176" s="232"/>
      <c r="FI176" s="232"/>
      <c r="FJ176" s="232"/>
      <c r="FK176" s="232"/>
      <c r="FL176" s="232"/>
      <c r="FM176" s="232"/>
      <c r="FN176" s="232"/>
      <c r="FO176" s="232"/>
      <c r="FP176" s="232"/>
      <c r="FQ176" s="232"/>
      <c r="FR176" s="232"/>
      <c r="FS176" s="232"/>
      <c r="FT176" s="232"/>
      <c r="FU176" s="232"/>
      <c r="FV176" s="232"/>
      <c r="FW176" s="232"/>
      <c r="FX176" s="232"/>
      <c r="FY176" s="232"/>
      <c r="FZ176" s="232"/>
      <c r="GA176" s="232"/>
      <c r="GB176" s="232"/>
      <c r="GC176" s="232"/>
      <c r="GD176" s="232"/>
      <c r="GE176" s="232"/>
      <c r="GF176" s="232"/>
      <c r="GG176" s="232"/>
      <c r="GH176" s="232"/>
      <c r="GI176" s="232"/>
      <c r="GJ176" s="232"/>
      <c r="GK176" s="232"/>
      <c r="GL176" s="232"/>
      <c r="GM176" s="232"/>
      <c r="GN176" s="232"/>
      <c r="GO176" s="232"/>
      <c r="GP176" s="232"/>
      <c r="GQ176" s="232"/>
      <c r="GR176" s="232"/>
    </row>
    <row r="177" spans="8:200" hidden="1" x14ac:dyDescent="0.2">
      <c r="H177" s="231"/>
      <c r="I177" s="231"/>
      <c r="J177" s="231"/>
      <c r="K177" s="231"/>
      <c r="L177" s="231"/>
      <c r="M177" s="231"/>
      <c r="N177" s="231"/>
      <c r="O177" s="231"/>
      <c r="P177" s="231"/>
      <c r="Q177" s="231"/>
      <c r="R177" s="231"/>
      <c r="S177" s="231"/>
      <c r="T177" s="231"/>
      <c r="U177" s="231"/>
      <c r="V177" s="231"/>
      <c r="W177" s="231"/>
      <c r="X177" s="231"/>
      <c r="Y177" s="231"/>
      <c r="Z177" s="231"/>
      <c r="AA177" s="231"/>
      <c r="AB177" s="231"/>
      <c r="AC177" s="231"/>
      <c r="AD177" s="231"/>
      <c r="AE177" s="231"/>
      <c r="AF177" s="231"/>
      <c r="AG177" s="231"/>
      <c r="AH177" s="231"/>
      <c r="AI177" s="231"/>
      <c r="AJ177" s="231"/>
      <c r="AK177" s="231"/>
      <c r="AL177" s="231"/>
      <c r="AM177" s="231"/>
      <c r="AN177" s="231"/>
      <c r="AO177" s="231"/>
      <c r="AP177" s="231"/>
      <c r="AQ177" s="231"/>
      <c r="AR177" s="231"/>
      <c r="AS177" s="231"/>
      <c r="AT177" s="231"/>
      <c r="AU177" s="231"/>
      <c r="AV177" s="231"/>
      <c r="AW177" s="231"/>
      <c r="AX177" s="231"/>
      <c r="AY177" s="231"/>
      <c r="AZ177" s="231"/>
      <c r="BA177" s="231"/>
      <c r="BB177" s="231"/>
      <c r="BC177" s="231"/>
      <c r="BD177" s="231"/>
      <c r="BE177" s="231"/>
      <c r="BF177" s="231"/>
      <c r="BG177" s="231"/>
      <c r="BH177" s="231"/>
      <c r="BI177" s="231"/>
      <c r="BJ177" s="231"/>
      <c r="BK177" s="231"/>
      <c r="BL177" s="231"/>
      <c r="BM177" s="231"/>
      <c r="BN177" s="231"/>
      <c r="BO177" s="231"/>
      <c r="BP177" s="231"/>
      <c r="BQ177" s="231"/>
      <c r="BR177" s="231"/>
      <c r="BS177" s="231"/>
      <c r="BT177" s="231"/>
      <c r="BU177" s="231"/>
      <c r="BV177" s="231"/>
      <c r="BW177" s="231"/>
      <c r="BX177" s="231"/>
      <c r="BY177" s="231"/>
      <c r="BZ177" s="231"/>
      <c r="CA177" s="231"/>
      <c r="CB177" s="231"/>
      <c r="CC177" s="231"/>
      <c r="CD177" s="231"/>
      <c r="CE177" s="231"/>
      <c r="CF177" s="231"/>
      <c r="CG177" s="231"/>
      <c r="CH177" s="231"/>
      <c r="CI177" s="231"/>
      <c r="CJ177" s="231"/>
      <c r="CK177" s="231"/>
      <c r="CL177" s="231"/>
      <c r="CM177" s="231"/>
      <c r="CN177" s="231"/>
      <c r="CO177" s="231"/>
      <c r="CP177" s="231"/>
      <c r="CQ177" s="231"/>
      <c r="CR177" s="231"/>
      <c r="CS177" s="231"/>
      <c r="CT177" s="231"/>
      <c r="CU177" s="231"/>
      <c r="CV177" s="231"/>
      <c r="CW177" s="231"/>
      <c r="CX177" s="231"/>
      <c r="CY177" s="231"/>
      <c r="DA177" s="232"/>
      <c r="DB177" s="232"/>
      <c r="DC177" s="232"/>
      <c r="DD177" s="232"/>
      <c r="DE177" s="232"/>
      <c r="DF177" s="232"/>
      <c r="DG177" s="232"/>
      <c r="DH177" s="232"/>
      <c r="DI177" s="232"/>
      <c r="DJ177" s="232"/>
      <c r="DK177" s="232"/>
      <c r="DL177" s="232"/>
      <c r="DM177" s="232"/>
      <c r="DN177" s="232"/>
      <c r="DO177" s="232"/>
      <c r="DP177" s="232"/>
      <c r="DQ177" s="232"/>
      <c r="DR177" s="232"/>
      <c r="DS177" s="232"/>
      <c r="DT177" s="232"/>
      <c r="DU177" s="232"/>
      <c r="DV177" s="232"/>
      <c r="DW177" s="232"/>
      <c r="DX177" s="232"/>
      <c r="DY177" s="232"/>
      <c r="DZ177" s="232"/>
      <c r="EA177" s="232"/>
      <c r="EB177" s="232"/>
      <c r="EC177" s="232"/>
      <c r="ED177" s="232"/>
      <c r="EE177" s="232"/>
      <c r="EF177" s="232"/>
      <c r="EG177" s="232"/>
      <c r="EH177" s="232"/>
      <c r="EI177" s="232"/>
      <c r="EJ177" s="232"/>
      <c r="EK177" s="232"/>
      <c r="EL177" s="232"/>
      <c r="EM177" s="232"/>
      <c r="EN177" s="232"/>
      <c r="EO177" s="232"/>
      <c r="EP177" s="232"/>
      <c r="EQ177" s="232"/>
      <c r="ER177" s="232"/>
      <c r="ES177" s="232"/>
      <c r="ET177" s="232"/>
      <c r="EU177" s="232"/>
      <c r="EV177" s="232"/>
      <c r="EW177" s="232"/>
      <c r="EX177" s="232"/>
      <c r="EY177" s="232"/>
      <c r="EZ177" s="232"/>
      <c r="FA177" s="232"/>
      <c r="FB177" s="232"/>
      <c r="FC177" s="232"/>
      <c r="FD177" s="232"/>
      <c r="FE177" s="232"/>
      <c r="FF177" s="232"/>
      <c r="FG177" s="232"/>
      <c r="FH177" s="232"/>
      <c r="FI177" s="232"/>
      <c r="FJ177" s="232"/>
      <c r="FK177" s="232"/>
      <c r="FL177" s="232"/>
      <c r="FM177" s="232"/>
      <c r="FN177" s="232"/>
      <c r="FO177" s="232"/>
      <c r="FP177" s="232"/>
      <c r="FQ177" s="232"/>
      <c r="FR177" s="232"/>
      <c r="FS177" s="232"/>
      <c r="FT177" s="232"/>
      <c r="FU177" s="232"/>
      <c r="FV177" s="232"/>
      <c r="FW177" s="232"/>
      <c r="FX177" s="232"/>
      <c r="FY177" s="232"/>
      <c r="FZ177" s="232"/>
      <c r="GA177" s="232"/>
      <c r="GB177" s="232"/>
      <c r="GC177" s="232"/>
      <c r="GD177" s="232"/>
      <c r="GE177" s="232"/>
      <c r="GF177" s="232"/>
      <c r="GG177" s="232"/>
      <c r="GH177" s="232"/>
      <c r="GI177" s="232"/>
      <c r="GJ177" s="232"/>
      <c r="GK177" s="232"/>
      <c r="GL177" s="232"/>
      <c r="GM177" s="232"/>
      <c r="GN177" s="232"/>
      <c r="GO177" s="232"/>
      <c r="GP177" s="232"/>
      <c r="GQ177" s="232"/>
      <c r="GR177" s="232"/>
    </row>
    <row r="178" spans="8:200" hidden="1" x14ac:dyDescent="0.2">
      <c r="H178" s="231"/>
      <c r="I178" s="231"/>
      <c r="J178" s="231"/>
      <c r="K178" s="231"/>
      <c r="L178" s="231"/>
      <c r="M178" s="231"/>
      <c r="N178" s="231"/>
      <c r="O178" s="231"/>
      <c r="P178" s="231"/>
      <c r="Q178" s="231"/>
      <c r="R178" s="231"/>
      <c r="S178" s="231"/>
      <c r="T178" s="231"/>
      <c r="U178" s="231"/>
      <c r="V178" s="231"/>
      <c r="W178" s="231"/>
      <c r="X178" s="231"/>
      <c r="Y178" s="231"/>
      <c r="Z178" s="231"/>
      <c r="AA178" s="231"/>
      <c r="AB178" s="231"/>
      <c r="AC178" s="231"/>
      <c r="AD178" s="231"/>
      <c r="AE178" s="231"/>
      <c r="AF178" s="231"/>
      <c r="AG178" s="231"/>
      <c r="AH178" s="231"/>
      <c r="AI178" s="231"/>
      <c r="AJ178" s="231"/>
      <c r="AK178" s="231"/>
      <c r="AL178" s="231"/>
      <c r="AM178" s="231"/>
      <c r="AN178" s="231"/>
      <c r="AO178" s="231"/>
      <c r="AP178" s="231"/>
      <c r="AQ178" s="231"/>
      <c r="AR178" s="231"/>
      <c r="AS178" s="231"/>
      <c r="AT178" s="231"/>
      <c r="AU178" s="231"/>
      <c r="AV178" s="231"/>
      <c r="AW178" s="231"/>
      <c r="AX178" s="231"/>
      <c r="AY178" s="231"/>
      <c r="AZ178" s="231"/>
      <c r="BA178" s="231"/>
      <c r="BB178" s="231"/>
      <c r="BC178" s="231"/>
      <c r="BD178" s="231"/>
      <c r="BE178" s="231"/>
      <c r="BF178" s="231"/>
      <c r="BG178" s="231"/>
      <c r="BH178" s="231"/>
      <c r="BI178" s="231"/>
      <c r="BJ178" s="231"/>
      <c r="BK178" s="231"/>
      <c r="BL178" s="231"/>
      <c r="BM178" s="231"/>
      <c r="BN178" s="231"/>
      <c r="BO178" s="231"/>
      <c r="BP178" s="231"/>
      <c r="BQ178" s="231"/>
      <c r="BR178" s="231"/>
      <c r="BS178" s="231"/>
      <c r="BT178" s="231"/>
      <c r="BU178" s="231"/>
      <c r="BV178" s="231"/>
      <c r="BW178" s="231"/>
      <c r="BX178" s="231"/>
      <c r="BY178" s="231"/>
      <c r="BZ178" s="231"/>
      <c r="CA178" s="231"/>
      <c r="CB178" s="231"/>
      <c r="CC178" s="231"/>
      <c r="CD178" s="231"/>
      <c r="CE178" s="231"/>
      <c r="CF178" s="231"/>
      <c r="CG178" s="231"/>
      <c r="CH178" s="231"/>
      <c r="CI178" s="231"/>
      <c r="CJ178" s="231"/>
      <c r="CK178" s="231"/>
      <c r="CL178" s="231"/>
      <c r="CM178" s="231"/>
      <c r="CN178" s="231"/>
      <c r="CO178" s="231"/>
      <c r="CP178" s="231"/>
      <c r="CQ178" s="231"/>
      <c r="CR178" s="231"/>
      <c r="CS178" s="231"/>
      <c r="CT178" s="231"/>
      <c r="CU178" s="231"/>
      <c r="CV178" s="231"/>
      <c r="CW178" s="231"/>
      <c r="CX178" s="231"/>
      <c r="CY178" s="231"/>
      <c r="DA178" s="232"/>
      <c r="DB178" s="232"/>
      <c r="DC178" s="232"/>
      <c r="DD178" s="232"/>
      <c r="DE178" s="232"/>
      <c r="DF178" s="232"/>
      <c r="DG178" s="232"/>
      <c r="DH178" s="232"/>
      <c r="DI178" s="232"/>
      <c r="DJ178" s="232"/>
      <c r="DK178" s="232"/>
      <c r="DL178" s="232"/>
      <c r="DM178" s="232"/>
      <c r="DN178" s="232"/>
      <c r="DO178" s="232"/>
      <c r="DP178" s="232"/>
      <c r="DQ178" s="232"/>
      <c r="DR178" s="232"/>
      <c r="DS178" s="232"/>
      <c r="DT178" s="232"/>
      <c r="DU178" s="232"/>
      <c r="DV178" s="232"/>
      <c r="DW178" s="232"/>
      <c r="DX178" s="232"/>
      <c r="DY178" s="232"/>
      <c r="DZ178" s="232"/>
      <c r="EA178" s="232"/>
      <c r="EB178" s="232"/>
      <c r="EC178" s="232"/>
      <c r="ED178" s="232"/>
      <c r="EE178" s="232"/>
      <c r="EF178" s="232"/>
      <c r="EG178" s="232"/>
      <c r="EH178" s="232"/>
      <c r="EI178" s="232"/>
      <c r="EJ178" s="232"/>
      <c r="EK178" s="232"/>
      <c r="EL178" s="232"/>
      <c r="EM178" s="232"/>
      <c r="EN178" s="232"/>
      <c r="EO178" s="232"/>
      <c r="EP178" s="232"/>
      <c r="EQ178" s="232"/>
      <c r="ER178" s="232"/>
      <c r="ES178" s="232"/>
      <c r="ET178" s="232"/>
      <c r="EU178" s="232"/>
      <c r="EV178" s="232"/>
      <c r="EW178" s="232"/>
      <c r="EX178" s="232"/>
      <c r="EY178" s="232"/>
      <c r="EZ178" s="232"/>
      <c r="FA178" s="232"/>
      <c r="FB178" s="232"/>
      <c r="FC178" s="232"/>
      <c r="FD178" s="232"/>
      <c r="FE178" s="232"/>
      <c r="FF178" s="232"/>
      <c r="FG178" s="232"/>
      <c r="FH178" s="232"/>
      <c r="FI178" s="232"/>
      <c r="FJ178" s="232"/>
      <c r="FK178" s="232"/>
      <c r="FL178" s="232"/>
      <c r="FM178" s="232"/>
      <c r="FN178" s="232"/>
      <c r="FO178" s="232"/>
      <c r="FP178" s="232"/>
      <c r="FQ178" s="232"/>
      <c r="FR178" s="232"/>
      <c r="FS178" s="232"/>
      <c r="FT178" s="232"/>
      <c r="FU178" s="232"/>
      <c r="FV178" s="232"/>
      <c r="FW178" s="232"/>
      <c r="FX178" s="232"/>
      <c r="FY178" s="232"/>
      <c r="FZ178" s="232"/>
      <c r="GA178" s="232"/>
      <c r="GB178" s="232"/>
      <c r="GC178" s="232"/>
      <c r="GD178" s="232"/>
      <c r="GE178" s="232"/>
      <c r="GF178" s="232"/>
      <c r="GG178" s="232"/>
      <c r="GH178" s="232"/>
      <c r="GI178" s="232"/>
      <c r="GJ178" s="232"/>
      <c r="GK178" s="232"/>
      <c r="GL178" s="232"/>
      <c r="GM178" s="232"/>
      <c r="GN178" s="232"/>
      <c r="GO178" s="232"/>
      <c r="GP178" s="232"/>
      <c r="GQ178" s="232"/>
      <c r="GR178" s="232"/>
    </row>
    <row r="179" spans="8:200" hidden="1" x14ac:dyDescent="0.2">
      <c r="H179" s="231"/>
      <c r="I179" s="231"/>
      <c r="J179" s="231"/>
      <c r="K179" s="231"/>
      <c r="L179" s="231"/>
      <c r="M179" s="231"/>
      <c r="N179" s="231"/>
      <c r="O179" s="231"/>
      <c r="P179" s="231"/>
      <c r="Q179" s="231"/>
      <c r="R179" s="231"/>
      <c r="S179" s="231"/>
      <c r="T179" s="231"/>
      <c r="U179" s="231"/>
      <c r="V179" s="231"/>
      <c r="W179" s="231"/>
      <c r="X179" s="231"/>
      <c r="Y179" s="231"/>
      <c r="Z179" s="231"/>
      <c r="AA179" s="231"/>
      <c r="AB179" s="231"/>
      <c r="AC179" s="231"/>
      <c r="AD179" s="231"/>
      <c r="AE179" s="231"/>
      <c r="AF179" s="231"/>
      <c r="AG179" s="231"/>
      <c r="AH179" s="231"/>
      <c r="AI179" s="231"/>
      <c r="AJ179" s="231"/>
      <c r="AK179" s="231"/>
      <c r="AL179" s="231"/>
      <c r="AM179" s="231"/>
      <c r="AN179" s="231"/>
      <c r="AO179" s="231"/>
      <c r="AP179" s="231"/>
      <c r="AQ179" s="231"/>
      <c r="AR179" s="231"/>
      <c r="AS179" s="231"/>
      <c r="AT179" s="231"/>
      <c r="AU179" s="231"/>
      <c r="AV179" s="231"/>
      <c r="AW179" s="231"/>
      <c r="AX179" s="231"/>
      <c r="AY179" s="231"/>
      <c r="AZ179" s="231"/>
      <c r="BA179" s="231"/>
      <c r="BB179" s="231"/>
      <c r="BC179" s="231"/>
      <c r="BD179" s="231"/>
      <c r="BE179" s="231"/>
      <c r="BF179" s="231"/>
      <c r="BG179" s="231"/>
      <c r="BH179" s="231"/>
      <c r="BI179" s="231"/>
      <c r="BJ179" s="231"/>
      <c r="BK179" s="231"/>
      <c r="BL179" s="231"/>
      <c r="BM179" s="231"/>
      <c r="BN179" s="231"/>
      <c r="BO179" s="231"/>
      <c r="BP179" s="231"/>
      <c r="BQ179" s="231"/>
      <c r="BR179" s="231"/>
      <c r="BS179" s="231"/>
      <c r="BT179" s="231"/>
      <c r="BU179" s="231"/>
      <c r="BV179" s="231"/>
      <c r="BW179" s="231"/>
      <c r="BX179" s="231"/>
      <c r="BY179" s="231"/>
      <c r="BZ179" s="231"/>
      <c r="CA179" s="231"/>
      <c r="CB179" s="231"/>
      <c r="CC179" s="231"/>
      <c r="CD179" s="231"/>
      <c r="CE179" s="231"/>
      <c r="CF179" s="231"/>
      <c r="CG179" s="231"/>
      <c r="CH179" s="231"/>
      <c r="CI179" s="231"/>
      <c r="CJ179" s="231"/>
      <c r="CK179" s="231"/>
      <c r="CL179" s="231"/>
      <c r="CM179" s="231"/>
      <c r="CN179" s="231"/>
      <c r="CO179" s="231"/>
      <c r="CP179" s="231"/>
      <c r="CQ179" s="231"/>
      <c r="CR179" s="231"/>
      <c r="CS179" s="231"/>
      <c r="CT179" s="231"/>
      <c r="CU179" s="231"/>
      <c r="CV179" s="231"/>
      <c r="CW179" s="231"/>
      <c r="CX179" s="231"/>
      <c r="CY179" s="231"/>
      <c r="DA179" s="232"/>
      <c r="DB179" s="232"/>
      <c r="DC179" s="232"/>
      <c r="DD179" s="232"/>
      <c r="DE179" s="232"/>
      <c r="DF179" s="232"/>
      <c r="DG179" s="232"/>
      <c r="DH179" s="232"/>
      <c r="DI179" s="232"/>
      <c r="DJ179" s="232"/>
      <c r="DK179" s="232"/>
      <c r="DL179" s="232"/>
      <c r="DM179" s="232"/>
      <c r="DN179" s="232"/>
      <c r="DO179" s="232"/>
      <c r="DP179" s="232"/>
      <c r="DQ179" s="232"/>
      <c r="DR179" s="232"/>
      <c r="DS179" s="232"/>
      <c r="DT179" s="232"/>
      <c r="DU179" s="232"/>
      <c r="DV179" s="232"/>
      <c r="DW179" s="232"/>
      <c r="DX179" s="232"/>
      <c r="DY179" s="232"/>
      <c r="DZ179" s="232"/>
      <c r="EA179" s="232"/>
      <c r="EB179" s="232"/>
      <c r="EC179" s="232"/>
      <c r="ED179" s="232"/>
      <c r="EE179" s="232"/>
      <c r="EF179" s="232"/>
      <c r="EG179" s="232"/>
      <c r="EH179" s="232"/>
      <c r="EI179" s="232"/>
      <c r="EJ179" s="232"/>
      <c r="EK179" s="232"/>
      <c r="EL179" s="232"/>
      <c r="EM179" s="232"/>
      <c r="EN179" s="232"/>
      <c r="EO179" s="232"/>
      <c r="EP179" s="232"/>
      <c r="EQ179" s="232"/>
      <c r="ER179" s="232"/>
      <c r="ES179" s="232"/>
      <c r="ET179" s="232"/>
      <c r="EU179" s="232"/>
      <c r="EV179" s="232"/>
      <c r="EW179" s="232"/>
      <c r="EX179" s="232"/>
      <c r="EY179" s="232"/>
      <c r="EZ179" s="232"/>
      <c r="FA179" s="232"/>
      <c r="FB179" s="232"/>
      <c r="FC179" s="232"/>
      <c r="FD179" s="232"/>
      <c r="FE179" s="232"/>
      <c r="FF179" s="232"/>
      <c r="FG179" s="232"/>
      <c r="FH179" s="232"/>
      <c r="FI179" s="232"/>
      <c r="FJ179" s="232"/>
      <c r="FK179" s="232"/>
      <c r="FL179" s="232"/>
      <c r="FM179" s="232"/>
      <c r="FN179" s="232"/>
      <c r="FO179" s="232"/>
      <c r="FP179" s="232"/>
      <c r="FQ179" s="232"/>
      <c r="FR179" s="232"/>
      <c r="FS179" s="232"/>
      <c r="FT179" s="232"/>
      <c r="FU179" s="232"/>
      <c r="FV179" s="232"/>
      <c r="FW179" s="232"/>
      <c r="FX179" s="232"/>
      <c r="FY179" s="232"/>
      <c r="FZ179" s="232"/>
      <c r="GA179" s="232"/>
      <c r="GB179" s="232"/>
      <c r="GC179" s="232"/>
      <c r="GD179" s="232"/>
      <c r="GE179" s="232"/>
      <c r="GF179" s="232"/>
      <c r="GG179" s="232"/>
      <c r="GH179" s="232"/>
      <c r="GI179" s="232"/>
      <c r="GJ179" s="232"/>
      <c r="GK179" s="232"/>
      <c r="GL179" s="232"/>
      <c r="GM179" s="232"/>
      <c r="GN179" s="232"/>
      <c r="GO179" s="232"/>
      <c r="GP179" s="232"/>
      <c r="GQ179" s="232"/>
      <c r="GR179" s="232"/>
    </row>
    <row r="180" spans="8:200" hidden="1" x14ac:dyDescent="0.2">
      <c r="H180" s="231"/>
      <c r="I180" s="231"/>
      <c r="J180" s="231"/>
      <c r="K180" s="231"/>
      <c r="L180" s="231"/>
      <c r="M180" s="231"/>
      <c r="N180" s="231"/>
      <c r="O180" s="231"/>
      <c r="P180" s="231"/>
      <c r="Q180" s="231"/>
      <c r="R180" s="231"/>
      <c r="S180" s="231"/>
      <c r="T180" s="231"/>
      <c r="U180" s="231"/>
      <c r="V180" s="231"/>
      <c r="W180" s="231"/>
      <c r="X180" s="231"/>
      <c r="Y180" s="231"/>
      <c r="Z180" s="231"/>
      <c r="AA180" s="231"/>
      <c r="AB180" s="231"/>
      <c r="AC180" s="231"/>
      <c r="AD180" s="231"/>
      <c r="AE180" s="231"/>
      <c r="AF180" s="231"/>
      <c r="AG180" s="231"/>
      <c r="AH180" s="231"/>
      <c r="AI180" s="231"/>
      <c r="AJ180" s="231"/>
      <c r="AK180" s="231"/>
      <c r="AL180" s="231"/>
      <c r="AM180" s="231"/>
      <c r="AN180" s="231"/>
      <c r="AO180" s="231"/>
      <c r="AP180" s="231"/>
      <c r="AQ180" s="231"/>
      <c r="AR180" s="231"/>
      <c r="AS180" s="231"/>
      <c r="AT180" s="231"/>
      <c r="AU180" s="231"/>
      <c r="AV180" s="231"/>
      <c r="AW180" s="231"/>
      <c r="AX180" s="231"/>
      <c r="AY180" s="231"/>
      <c r="AZ180" s="231"/>
      <c r="BA180" s="231"/>
      <c r="BB180" s="231"/>
      <c r="BC180" s="231"/>
      <c r="BD180" s="231"/>
      <c r="BE180" s="231"/>
      <c r="BF180" s="231"/>
      <c r="BG180" s="231"/>
      <c r="BH180" s="231"/>
      <c r="BI180" s="231"/>
      <c r="BJ180" s="231"/>
      <c r="BK180" s="231"/>
      <c r="BL180" s="231"/>
      <c r="BM180" s="231"/>
      <c r="BN180" s="231"/>
      <c r="BO180" s="231"/>
      <c r="BP180" s="231"/>
      <c r="BQ180" s="231"/>
      <c r="BR180" s="231"/>
      <c r="BS180" s="231"/>
      <c r="BT180" s="231"/>
      <c r="BU180" s="231"/>
      <c r="BV180" s="231"/>
      <c r="BW180" s="231"/>
      <c r="BX180" s="231"/>
      <c r="BY180" s="231"/>
      <c r="BZ180" s="231"/>
      <c r="CA180" s="231"/>
      <c r="CB180" s="231"/>
      <c r="CC180" s="231"/>
      <c r="CD180" s="231"/>
      <c r="CE180" s="231"/>
      <c r="CF180" s="231"/>
      <c r="CG180" s="231"/>
      <c r="CH180" s="231"/>
      <c r="CI180" s="231"/>
      <c r="CJ180" s="231"/>
      <c r="CK180" s="231"/>
      <c r="CL180" s="231"/>
      <c r="CM180" s="231"/>
      <c r="CN180" s="231"/>
      <c r="CO180" s="231"/>
      <c r="CP180" s="231"/>
      <c r="CQ180" s="231"/>
      <c r="CR180" s="231"/>
      <c r="CS180" s="231"/>
      <c r="CT180" s="231"/>
      <c r="CU180" s="231"/>
      <c r="CV180" s="231"/>
      <c r="CW180" s="231"/>
      <c r="CX180" s="231"/>
      <c r="CY180" s="231"/>
      <c r="DA180" s="232"/>
      <c r="DB180" s="232"/>
      <c r="DC180" s="232"/>
      <c r="DD180" s="232"/>
      <c r="DE180" s="232"/>
      <c r="DF180" s="232"/>
      <c r="DG180" s="232"/>
      <c r="DH180" s="232"/>
      <c r="DI180" s="232"/>
      <c r="DJ180" s="232"/>
      <c r="DK180" s="232"/>
      <c r="DL180" s="232"/>
      <c r="DM180" s="232"/>
      <c r="DN180" s="232"/>
      <c r="DO180" s="232"/>
      <c r="DP180" s="232"/>
      <c r="DQ180" s="232"/>
      <c r="DR180" s="232"/>
      <c r="DS180" s="232"/>
      <c r="DT180" s="232"/>
      <c r="DU180" s="232"/>
      <c r="DV180" s="232"/>
      <c r="DW180" s="232"/>
      <c r="DX180" s="232"/>
      <c r="DY180" s="232"/>
      <c r="DZ180" s="232"/>
      <c r="EA180" s="232"/>
      <c r="EB180" s="232"/>
      <c r="EC180" s="232"/>
      <c r="ED180" s="232"/>
      <c r="EE180" s="232"/>
      <c r="EF180" s="232"/>
      <c r="EG180" s="232"/>
      <c r="EH180" s="232"/>
      <c r="EI180" s="232"/>
      <c r="EJ180" s="232"/>
      <c r="EK180" s="232"/>
      <c r="EL180" s="232"/>
      <c r="EM180" s="232"/>
      <c r="EN180" s="232"/>
      <c r="EO180" s="232"/>
      <c r="EP180" s="232"/>
      <c r="EQ180" s="232"/>
      <c r="ER180" s="232"/>
      <c r="ES180" s="232"/>
      <c r="ET180" s="232"/>
      <c r="EU180" s="232"/>
      <c r="EV180" s="232"/>
      <c r="EW180" s="232"/>
      <c r="EX180" s="232"/>
      <c r="EY180" s="232"/>
      <c r="EZ180" s="232"/>
      <c r="FA180" s="232"/>
      <c r="FB180" s="232"/>
      <c r="FC180" s="232"/>
      <c r="FD180" s="232"/>
      <c r="FE180" s="232"/>
      <c r="FF180" s="232"/>
      <c r="FG180" s="232"/>
      <c r="FH180" s="232"/>
      <c r="FI180" s="232"/>
      <c r="FJ180" s="232"/>
      <c r="FK180" s="232"/>
      <c r="FL180" s="232"/>
      <c r="FM180" s="232"/>
      <c r="FN180" s="232"/>
      <c r="FO180" s="232"/>
      <c r="FP180" s="232"/>
      <c r="FQ180" s="232"/>
      <c r="FR180" s="232"/>
      <c r="FS180" s="232"/>
      <c r="FT180" s="232"/>
      <c r="FU180" s="232"/>
      <c r="FV180" s="232"/>
      <c r="FW180" s="232"/>
      <c r="FX180" s="232"/>
      <c r="FY180" s="232"/>
      <c r="FZ180" s="232"/>
      <c r="GA180" s="232"/>
      <c r="GB180" s="232"/>
      <c r="GC180" s="232"/>
      <c r="GD180" s="232"/>
      <c r="GE180" s="232"/>
      <c r="GF180" s="232"/>
      <c r="GG180" s="232"/>
      <c r="GH180" s="232"/>
      <c r="GI180" s="232"/>
      <c r="GJ180" s="232"/>
      <c r="GK180" s="232"/>
      <c r="GL180" s="232"/>
      <c r="GM180" s="232"/>
      <c r="GN180" s="232"/>
      <c r="GO180" s="232"/>
      <c r="GP180" s="232"/>
      <c r="GQ180" s="232"/>
      <c r="GR180" s="232"/>
    </row>
    <row r="181" spans="8:200" hidden="1" x14ac:dyDescent="0.2">
      <c r="H181" s="231"/>
      <c r="I181" s="231"/>
      <c r="J181" s="231"/>
      <c r="K181" s="231"/>
      <c r="L181" s="231"/>
      <c r="M181" s="231"/>
      <c r="N181" s="231"/>
      <c r="O181" s="231"/>
      <c r="P181" s="231"/>
      <c r="Q181" s="231"/>
      <c r="R181" s="231"/>
      <c r="S181" s="231"/>
      <c r="T181" s="231"/>
      <c r="U181" s="231"/>
      <c r="V181" s="231"/>
      <c r="W181" s="231"/>
      <c r="X181" s="231"/>
      <c r="Y181" s="231"/>
      <c r="Z181" s="231"/>
      <c r="AA181" s="231"/>
      <c r="AB181" s="231"/>
      <c r="AC181" s="231"/>
      <c r="AD181" s="231"/>
      <c r="AE181" s="231"/>
      <c r="AF181" s="231"/>
      <c r="AG181" s="231"/>
      <c r="AH181" s="231"/>
      <c r="AI181" s="231"/>
      <c r="AJ181" s="231"/>
      <c r="AK181" s="231"/>
      <c r="AL181" s="231"/>
      <c r="AM181" s="231"/>
      <c r="AN181" s="231"/>
      <c r="AO181" s="231"/>
      <c r="AP181" s="231"/>
      <c r="AQ181" s="231"/>
      <c r="AR181" s="231"/>
      <c r="AS181" s="231"/>
      <c r="AT181" s="231"/>
      <c r="AU181" s="231"/>
      <c r="AV181" s="231"/>
      <c r="AW181" s="231"/>
      <c r="AX181" s="231"/>
      <c r="AY181" s="231"/>
      <c r="AZ181" s="231"/>
      <c r="BA181" s="231"/>
      <c r="BB181" s="231"/>
      <c r="BC181" s="231"/>
      <c r="BD181" s="231"/>
      <c r="BE181" s="231"/>
      <c r="BF181" s="231"/>
      <c r="BG181" s="231"/>
      <c r="BH181" s="231"/>
      <c r="BI181" s="231"/>
      <c r="BJ181" s="231"/>
      <c r="BK181" s="231"/>
      <c r="BL181" s="231"/>
      <c r="BM181" s="231"/>
      <c r="BN181" s="231"/>
      <c r="BO181" s="231"/>
      <c r="BP181" s="231"/>
      <c r="BQ181" s="231"/>
      <c r="BR181" s="231"/>
      <c r="BS181" s="231"/>
      <c r="BT181" s="231"/>
      <c r="BU181" s="231"/>
      <c r="BV181" s="231"/>
      <c r="BW181" s="231"/>
      <c r="BX181" s="231"/>
      <c r="BY181" s="231"/>
      <c r="BZ181" s="231"/>
      <c r="CA181" s="231"/>
      <c r="CB181" s="231"/>
      <c r="CC181" s="231"/>
      <c r="CD181" s="231"/>
      <c r="CE181" s="231"/>
      <c r="CF181" s="231"/>
      <c r="CG181" s="231"/>
      <c r="CH181" s="231"/>
      <c r="CI181" s="231"/>
      <c r="CJ181" s="231"/>
      <c r="CK181" s="231"/>
      <c r="CL181" s="231"/>
      <c r="CM181" s="231"/>
      <c r="CN181" s="231"/>
      <c r="CO181" s="231"/>
      <c r="CP181" s="231"/>
      <c r="CQ181" s="231"/>
      <c r="CR181" s="231"/>
      <c r="CS181" s="231"/>
      <c r="CT181" s="231"/>
      <c r="CU181" s="231"/>
      <c r="CV181" s="231"/>
      <c r="CW181" s="231"/>
      <c r="CX181" s="231"/>
      <c r="CY181" s="231"/>
      <c r="DA181" s="232"/>
      <c r="DB181" s="232"/>
      <c r="DC181" s="232"/>
      <c r="DD181" s="232"/>
      <c r="DE181" s="232"/>
      <c r="DF181" s="232"/>
      <c r="DG181" s="232"/>
      <c r="DH181" s="232"/>
      <c r="DI181" s="232"/>
      <c r="DJ181" s="232"/>
      <c r="DK181" s="232"/>
      <c r="DL181" s="232"/>
      <c r="DM181" s="232"/>
      <c r="DN181" s="232"/>
      <c r="DO181" s="232"/>
      <c r="DP181" s="232"/>
      <c r="DQ181" s="232"/>
      <c r="DR181" s="232"/>
      <c r="DS181" s="232"/>
      <c r="DT181" s="232"/>
      <c r="DU181" s="232"/>
      <c r="DV181" s="232"/>
      <c r="DW181" s="232"/>
      <c r="DX181" s="232"/>
      <c r="DY181" s="232"/>
      <c r="DZ181" s="232"/>
      <c r="EA181" s="232"/>
      <c r="EB181" s="232"/>
      <c r="EC181" s="232"/>
      <c r="ED181" s="232"/>
      <c r="EE181" s="232"/>
      <c r="EF181" s="232"/>
      <c r="EG181" s="232"/>
      <c r="EH181" s="232"/>
      <c r="EI181" s="232"/>
      <c r="EJ181" s="232"/>
      <c r="EK181" s="232"/>
      <c r="EL181" s="232"/>
      <c r="EM181" s="232"/>
      <c r="EN181" s="232"/>
      <c r="EO181" s="232"/>
      <c r="EP181" s="232"/>
      <c r="EQ181" s="232"/>
      <c r="ER181" s="232"/>
      <c r="ES181" s="232"/>
      <c r="ET181" s="232"/>
      <c r="EU181" s="232"/>
      <c r="EV181" s="232"/>
      <c r="EW181" s="232"/>
      <c r="EX181" s="232"/>
      <c r="EY181" s="232"/>
      <c r="EZ181" s="232"/>
      <c r="FA181" s="232"/>
      <c r="FB181" s="232"/>
      <c r="FC181" s="232"/>
      <c r="FD181" s="232"/>
      <c r="FE181" s="232"/>
      <c r="FF181" s="232"/>
      <c r="FG181" s="232"/>
      <c r="FH181" s="232"/>
      <c r="FI181" s="232"/>
      <c r="FJ181" s="232"/>
      <c r="FK181" s="232"/>
      <c r="FL181" s="232"/>
      <c r="FM181" s="232"/>
      <c r="FN181" s="232"/>
      <c r="FO181" s="232"/>
      <c r="FP181" s="232"/>
      <c r="FQ181" s="232"/>
      <c r="FR181" s="232"/>
      <c r="FS181" s="232"/>
      <c r="FT181" s="232"/>
      <c r="FU181" s="232"/>
      <c r="FV181" s="232"/>
      <c r="FW181" s="232"/>
      <c r="FX181" s="232"/>
      <c r="FY181" s="232"/>
      <c r="FZ181" s="232"/>
      <c r="GA181" s="232"/>
      <c r="GB181" s="232"/>
      <c r="GC181" s="232"/>
      <c r="GD181" s="232"/>
      <c r="GE181" s="232"/>
      <c r="GF181" s="232"/>
      <c r="GG181" s="232"/>
      <c r="GH181" s="232"/>
      <c r="GI181" s="232"/>
      <c r="GJ181" s="232"/>
      <c r="GK181" s="232"/>
      <c r="GL181" s="232"/>
      <c r="GM181" s="232"/>
      <c r="GN181" s="232"/>
      <c r="GO181" s="232"/>
      <c r="GP181" s="232"/>
      <c r="GQ181" s="232"/>
      <c r="GR181" s="232"/>
    </row>
    <row r="182" spans="8:200" hidden="1" x14ac:dyDescent="0.2">
      <c r="H182" s="231"/>
      <c r="I182" s="231"/>
      <c r="J182" s="231"/>
      <c r="K182" s="231"/>
      <c r="L182" s="231"/>
      <c r="M182" s="231"/>
      <c r="N182" s="231"/>
      <c r="O182" s="231"/>
      <c r="P182" s="231"/>
      <c r="Q182" s="231"/>
      <c r="R182" s="231"/>
      <c r="S182" s="231"/>
      <c r="T182" s="231"/>
      <c r="U182" s="231"/>
      <c r="V182" s="231"/>
      <c r="W182" s="231"/>
      <c r="X182" s="231"/>
      <c r="Y182" s="231"/>
      <c r="Z182" s="231"/>
      <c r="AA182" s="231"/>
      <c r="AB182" s="231"/>
      <c r="AC182" s="231"/>
      <c r="AD182" s="231"/>
      <c r="AE182" s="231"/>
      <c r="AF182" s="231"/>
      <c r="AG182" s="231"/>
      <c r="AH182" s="231"/>
      <c r="AI182" s="231"/>
      <c r="AJ182" s="231"/>
      <c r="AK182" s="231"/>
      <c r="AL182" s="231"/>
      <c r="AM182" s="231"/>
      <c r="AN182" s="231"/>
      <c r="AO182" s="231"/>
      <c r="AP182" s="231"/>
      <c r="AQ182" s="231"/>
      <c r="AR182" s="231"/>
      <c r="AS182" s="231"/>
      <c r="AT182" s="231"/>
      <c r="AU182" s="231"/>
      <c r="AV182" s="231"/>
      <c r="AW182" s="231"/>
      <c r="AX182" s="231"/>
      <c r="AY182" s="231"/>
      <c r="AZ182" s="231"/>
      <c r="BA182" s="231"/>
      <c r="BB182" s="231"/>
      <c r="BC182" s="231"/>
      <c r="BD182" s="231"/>
      <c r="BE182" s="231"/>
      <c r="BF182" s="231"/>
      <c r="BG182" s="231"/>
      <c r="BH182" s="231"/>
      <c r="BI182" s="231"/>
      <c r="BJ182" s="231"/>
      <c r="BK182" s="231"/>
      <c r="BL182" s="231"/>
      <c r="BM182" s="231"/>
      <c r="BN182" s="231"/>
      <c r="BO182" s="231"/>
      <c r="BP182" s="231"/>
      <c r="BQ182" s="231"/>
      <c r="BR182" s="231"/>
      <c r="BS182" s="231"/>
      <c r="BT182" s="231"/>
      <c r="BU182" s="231"/>
      <c r="BV182" s="231"/>
      <c r="BW182" s="231"/>
      <c r="BX182" s="231"/>
      <c r="BY182" s="231"/>
      <c r="BZ182" s="231"/>
      <c r="CA182" s="231"/>
      <c r="CB182" s="231"/>
      <c r="CC182" s="231"/>
      <c r="CD182" s="231"/>
      <c r="CE182" s="231"/>
      <c r="CF182" s="231"/>
      <c r="CG182" s="231"/>
      <c r="CH182" s="231"/>
      <c r="CI182" s="231"/>
      <c r="CJ182" s="231"/>
      <c r="CK182" s="231"/>
      <c r="CL182" s="231"/>
      <c r="CM182" s="231"/>
      <c r="CN182" s="231"/>
      <c r="CO182" s="231"/>
      <c r="CP182" s="231"/>
      <c r="CQ182" s="231"/>
      <c r="CR182" s="231"/>
      <c r="CS182" s="231"/>
      <c r="CT182" s="231"/>
      <c r="CU182" s="231"/>
      <c r="CV182" s="231"/>
      <c r="CW182" s="231"/>
      <c r="CX182" s="231"/>
      <c r="CY182" s="231"/>
      <c r="DA182" s="232"/>
      <c r="DB182" s="232"/>
      <c r="DC182" s="232"/>
      <c r="DD182" s="232"/>
      <c r="DE182" s="232"/>
      <c r="DF182" s="232"/>
      <c r="DG182" s="232"/>
      <c r="DH182" s="232"/>
      <c r="DI182" s="232"/>
      <c r="DJ182" s="232"/>
      <c r="DK182" s="232"/>
      <c r="DL182" s="232"/>
      <c r="DM182" s="232"/>
      <c r="DN182" s="232"/>
      <c r="DO182" s="232"/>
      <c r="DP182" s="232"/>
      <c r="DQ182" s="232"/>
      <c r="DR182" s="232"/>
      <c r="DS182" s="232"/>
      <c r="DT182" s="232"/>
      <c r="DU182" s="232"/>
      <c r="DV182" s="232"/>
      <c r="DW182" s="232"/>
      <c r="DX182" s="232"/>
      <c r="DY182" s="232"/>
      <c r="DZ182" s="232"/>
      <c r="EA182" s="232"/>
      <c r="EB182" s="232"/>
      <c r="EC182" s="232"/>
      <c r="ED182" s="232"/>
      <c r="EE182" s="232"/>
      <c r="EF182" s="232"/>
      <c r="EG182" s="232"/>
      <c r="EH182" s="232"/>
      <c r="EI182" s="232"/>
      <c r="EJ182" s="232"/>
      <c r="EK182" s="232"/>
      <c r="EL182" s="232"/>
      <c r="EM182" s="232"/>
      <c r="EN182" s="232"/>
      <c r="EO182" s="232"/>
      <c r="EP182" s="232"/>
      <c r="EQ182" s="232"/>
      <c r="ER182" s="232"/>
      <c r="ES182" s="232"/>
      <c r="ET182" s="232"/>
      <c r="EU182" s="232"/>
      <c r="EV182" s="232"/>
      <c r="EW182" s="232"/>
      <c r="EX182" s="232"/>
      <c r="EY182" s="232"/>
      <c r="EZ182" s="232"/>
      <c r="FA182" s="232"/>
      <c r="FB182" s="232"/>
      <c r="FC182" s="232"/>
      <c r="FD182" s="232"/>
      <c r="FE182" s="232"/>
      <c r="FF182" s="232"/>
      <c r="FG182" s="232"/>
      <c r="FH182" s="232"/>
      <c r="FI182" s="232"/>
      <c r="FJ182" s="232"/>
      <c r="FK182" s="232"/>
      <c r="FL182" s="232"/>
      <c r="FM182" s="232"/>
      <c r="FN182" s="232"/>
      <c r="FO182" s="232"/>
      <c r="FP182" s="232"/>
      <c r="FQ182" s="232"/>
      <c r="FR182" s="232"/>
      <c r="FS182" s="232"/>
      <c r="FT182" s="232"/>
      <c r="FU182" s="232"/>
      <c r="FV182" s="232"/>
      <c r="FW182" s="232"/>
      <c r="FX182" s="232"/>
      <c r="FY182" s="232"/>
      <c r="FZ182" s="232"/>
      <c r="GA182" s="232"/>
      <c r="GB182" s="232"/>
      <c r="GC182" s="232"/>
      <c r="GD182" s="232"/>
      <c r="GE182" s="232"/>
      <c r="GF182" s="232"/>
      <c r="GG182" s="232"/>
      <c r="GH182" s="232"/>
      <c r="GI182" s="232"/>
      <c r="GJ182" s="232"/>
      <c r="GK182" s="232"/>
      <c r="GL182" s="232"/>
      <c r="GM182" s="232"/>
      <c r="GN182" s="232"/>
      <c r="GO182" s="232"/>
      <c r="GP182" s="232"/>
      <c r="GQ182" s="232"/>
      <c r="GR182" s="232"/>
    </row>
    <row r="183" spans="8:200" hidden="1" x14ac:dyDescent="0.2">
      <c r="H183" s="231"/>
      <c r="I183" s="231"/>
      <c r="J183" s="231"/>
      <c r="K183" s="231"/>
      <c r="L183" s="231"/>
      <c r="M183" s="231"/>
      <c r="N183" s="231"/>
      <c r="O183" s="231"/>
      <c r="P183" s="231"/>
      <c r="Q183" s="231"/>
      <c r="R183" s="231"/>
      <c r="S183" s="231"/>
      <c r="T183" s="231"/>
      <c r="U183" s="231"/>
      <c r="V183" s="231"/>
      <c r="W183" s="231"/>
      <c r="X183" s="231"/>
      <c r="Y183" s="231"/>
      <c r="Z183" s="231"/>
      <c r="AA183" s="231"/>
      <c r="AB183" s="231"/>
      <c r="AC183" s="231"/>
      <c r="AD183" s="231"/>
      <c r="AE183" s="231"/>
      <c r="AF183" s="231"/>
      <c r="AG183" s="231"/>
      <c r="AH183" s="231"/>
      <c r="AI183" s="231"/>
      <c r="AJ183" s="231"/>
      <c r="AK183" s="231"/>
      <c r="AL183" s="231"/>
      <c r="AM183" s="231"/>
      <c r="AN183" s="231"/>
      <c r="AO183" s="231"/>
      <c r="AP183" s="231"/>
      <c r="AQ183" s="231"/>
      <c r="AR183" s="231"/>
      <c r="AS183" s="231"/>
      <c r="AT183" s="231"/>
      <c r="AU183" s="231"/>
      <c r="AV183" s="231"/>
      <c r="AW183" s="231"/>
      <c r="AX183" s="231"/>
      <c r="AY183" s="231"/>
      <c r="AZ183" s="231"/>
      <c r="BA183" s="231"/>
      <c r="BB183" s="231"/>
      <c r="BC183" s="231"/>
      <c r="BD183" s="231"/>
      <c r="BE183" s="231"/>
      <c r="BF183" s="231"/>
      <c r="BG183" s="231"/>
      <c r="BH183" s="231"/>
      <c r="BI183" s="231"/>
      <c r="BJ183" s="231"/>
      <c r="BK183" s="231"/>
      <c r="BL183" s="231"/>
      <c r="BM183" s="231"/>
      <c r="BN183" s="231"/>
      <c r="BO183" s="231"/>
      <c r="BP183" s="231"/>
      <c r="BQ183" s="231"/>
      <c r="BR183" s="231"/>
      <c r="BS183" s="231"/>
      <c r="BT183" s="231"/>
      <c r="BU183" s="231"/>
      <c r="BV183" s="231"/>
      <c r="BW183" s="231"/>
      <c r="BX183" s="231"/>
      <c r="BY183" s="231"/>
      <c r="BZ183" s="231"/>
      <c r="CA183" s="231"/>
      <c r="CB183" s="231"/>
      <c r="CC183" s="231"/>
      <c r="CD183" s="231"/>
      <c r="CE183" s="231"/>
      <c r="CF183" s="231"/>
      <c r="CG183" s="231"/>
      <c r="CH183" s="231"/>
      <c r="CI183" s="231"/>
      <c r="CJ183" s="231"/>
      <c r="CK183" s="231"/>
      <c r="CL183" s="231"/>
      <c r="CM183" s="231"/>
      <c r="CN183" s="231"/>
      <c r="CO183" s="231"/>
      <c r="CP183" s="231"/>
      <c r="CQ183" s="231"/>
      <c r="CR183" s="231"/>
      <c r="CS183" s="231"/>
      <c r="CT183" s="231"/>
      <c r="CU183" s="231"/>
      <c r="CV183" s="231"/>
      <c r="CW183" s="231"/>
      <c r="CX183" s="231"/>
      <c r="CY183" s="231"/>
      <c r="DA183" s="232"/>
      <c r="DB183" s="232"/>
      <c r="DC183" s="232"/>
      <c r="DD183" s="232"/>
      <c r="DE183" s="232"/>
      <c r="DF183" s="232"/>
      <c r="DG183" s="232"/>
      <c r="DH183" s="232"/>
      <c r="DI183" s="232"/>
      <c r="DJ183" s="232"/>
      <c r="DK183" s="232"/>
      <c r="DL183" s="232"/>
      <c r="DM183" s="232"/>
      <c r="DN183" s="232"/>
      <c r="DO183" s="232"/>
      <c r="DP183" s="232"/>
      <c r="DQ183" s="232"/>
      <c r="DR183" s="232"/>
      <c r="DS183" s="232"/>
      <c r="DT183" s="232"/>
      <c r="DU183" s="232"/>
      <c r="DV183" s="232"/>
      <c r="DW183" s="232"/>
      <c r="DX183" s="232"/>
      <c r="DY183" s="232"/>
      <c r="DZ183" s="232"/>
      <c r="EA183" s="232"/>
      <c r="EB183" s="232"/>
      <c r="EC183" s="232"/>
      <c r="ED183" s="232"/>
      <c r="EE183" s="232"/>
      <c r="EF183" s="232"/>
      <c r="EG183" s="232"/>
      <c r="EH183" s="232"/>
      <c r="EI183" s="232"/>
      <c r="EJ183" s="232"/>
      <c r="EK183" s="232"/>
      <c r="EL183" s="232"/>
      <c r="EM183" s="232"/>
      <c r="EN183" s="232"/>
      <c r="EO183" s="232"/>
      <c r="EP183" s="232"/>
      <c r="EQ183" s="232"/>
      <c r="ER183" s="232"/>
      <c r="ES183" s="232"/>
      <c r="ET183" s="232"/>
      <c r="EU183" s="232"/>
      <c r="EV183" s="232"/>
      <c r="EW183" s="232"/>
      <c r="EX183" s="232"/>
      <c r="EY183" s="232"/>
      <c r="EZ183" s="232"/>
      <c r="FA183" s="232"/>
      <c r="FB183" s="232"/>
      <c r="FC183" s="232"/>
      <c r="FD183" s="232"/>
      <c r="FE183" s="232"/>
      <c r="FF183" s="232"/>
      <c r="FG183" s="232"/>
      <c r="FH183" s="232"/>
      <c r="FI183" s="232"/>
      <c r="FJ183" s="232"/>
      <c r="FK183" s="232"/>
      <c r="FL183" s="232"/>
      <c r="FM183" s="232"/>
      <c r="FN183" s="232"/>
      <c r="FO183" s="232"/>
      <c r="FP183" s="232"/>
      <c r="FQ183" s="232"/>
      <c r="FR183" s="232"/>
      <c r="FS183" s="232"/>
      <c r="FT183" s="232"/>
      <c r="FU183" s="232"/>
      <c r="FV183" s="232"/>
      <c r="FW183" s="232"/>
      <c r="FX183" s="232"/>
      <c r="FY183" s="232"/>
      <c r="FZ183" s="232"/>
      <c r="GA183" s="232"/>
      <c r="GB183" s="232"/>
      <c r="GC183" s="232"/>
      <c r="GD183" s="232"/>
      <c r="GE183" s="232"/>
      <c r="GF183" s="232"/>
      <c r="GG183" s="232"/>
      <c r="GH183" s="232"/>
      <c r="GI183" s="232"/>
      <c r="GJ183" s="232"/>
      <c r="GK183" s="232"/>
      <c r="GL183" s="232"/>
      <c r="GM183" s="232"/>
      <c r="GN183" s="232"/>
      <c r="GO183" s="232"/>
      <c r="GP183" s="232"/>
      <c r="GQ183" s="232"/>
      <c r="GR183" s="232"/>
    </row>
    <row r="184" spans="8:200" hidden="1" x14ac:dyDescent="0.2">
      <c r="H184" s="231"/>
      <c r="I184" s="231"/>
      <c r="J184" s="231"/>
      <c r="K184" s="231"/>
      <c r="L184" s="231"/>
      <c r="M184" s="231"/>
      <c r="N184" s="231"/>
      <c r="O184" s="231"/>
      <c r="P184" s="231"/>
      <c r="Q184" s="231"/>
      <c r="R184" s="231"/>
      <c r="S184" s="231"/>
      <c r="T184" s="231"/>
      <c r="U184" s="231"/>
      <c r="V184" s="231"/>
      <c r="W184" s="231"/>
      <c r="X184" s="231"/>
      <c r="Y184" s="231"/>
      <c r="Z184" s="231"/>
      <c r="AA184" s="231"/>
      <c r="AB184" s="231"/>
      <c r="AC184" s="231"/>
      <c r="AD184" s="231"/>
      <c r="AE184" s="231"/>
      <c r="AF184" s="231"/>
      <c r="AG184" s="231"/>
      <c r="AH184" s="231"/>
      <c r="AI184" s="231"/>
      <c r="AJ184" s="231"/>
      <c r="AK184" s="231"/>
      <c r="AL184" s="231"/>
      <c r="AM184" s="231"/>
      <c r="AN184" s="231"/>
      <c r="AO184" s="231"/>
      <c r="AP184" s="231"/>
      <c r="AQ184" s="231"/>
      <c r="AR184" s="231"/>
      <c r="AS184" s="231"/>
      <c r="AT184" s="231"/>
      <c r="AU184" s="231"/>
      <c r="AV184" s="231"/>
      <c r="AW184" s="231"/>
      <c r="AX184" s="231"/>
      <c r="AY184" s="231"/>
      <c r="AZ184" s="231"/>
      <c r="BA184" s="231"/>
      <c r="BB184" s="231"/>
      <c r="BC184" s="231"/>
      <c r="BD184" s="231"/>
      <c r="BE184" s="231"/>
      <c r="BF184" s="231"/>
      <c r="BG184" s="231"/>
      <c r="BH184" s="231"/>
      <c r="BI184" s="231"/>
      <c r="BJ184" s="231"/>
      <c r="BK184" s="231"/>
      <c r="BL184" s="231"/>
      <c r="BM184" s="231"/>
      <c r="BN184" s="231"/>
      <c r="BO184" s="231"/>
      <c r="BP184" s="231"/>
      <c r="BQ184" s="231"/>
      <c r="BR184" s="231"/>
      <c r="BS184" s="231"/>
      <c r="BT184" s="231"/>
      <c r="BU184" s="231"/>
      <c r="BV184" s="231"/>
      <c r="BW184" s="231"/>
      <c r="BX184" s="231"/>
      <c r="BY184" s="231"/>
      <c r="BZ184" s="231"/>
      <c r="CA184" s="231"/>
      <c r="CB184" s="231"/>
      <c r="CC184" s="231"/>
      <c r="CD184" s="231"/>
      <c r="CE184" s="231"/>
      <c r="CF184" s="231"/>
      <c r="CG184" s="231"/>
      <c r="CH184" s="231"/>
      <c r="CI184" s="231"/>
      <c r="CJ184" s="231"/>
      <c r="CK184" s="231"/>
      <c r="CL184" s="231"/>
      <c r="CM184" s="231"/>
      <c r="CN184" s="231"/>
      <c r="CO184" s="231"/>
      <c r="CP184" s="231"/>
      <c r="CQ184" s="231"/>
      <c r="CR184" s="231"/>
      <c r="CS184" s="231"/>
      <c r="CT184" s="231"/>
      <c r="CU184" s="231"/>
      <c r="CV184" s="231"/>
      <c r="CW184" s="231"/>
      <c r="CX184" s="231"/>
      <c r="CY184" s="231"/>
      <c r="DA184" s="232"/>
      <c r="DB184" s="232"/>
      <c r="DC184" s="232"/>
      <c r="DD184" s="232"/>
      <c r="DE184" s="232"/>
      <c r="DF184" s="232"/>
      <c r="DG184" s="232"/>
      <c r="DH184" s="232"/>
      <c r="DI184" s="232"/>
      <c r="DJ184" s="232"/>
      <c r="DK184" s="232"/>
      <c r="DL184" s="232"/>
      <c r="DM184" s="232"/>
      <c r="DN184" s="232"/>
      <c r="DO184" s="232"/>
      <c r="DP184" s="232"/>
      <c r="DQ184" s="232"/>
      <c r="DR184" s="232"/>
      <c r="DS184" s="232"/>
      <c r="DT184" s="232"/>
      <c r="DU184" s="232"/>
      <c r="DV184" s="232"/>
      <c r="DW184" s="232"/>
      <c r="DX184" s="232"/>
      <c r="DY184" s="232"/>
      <c r="DZ184" s="232"/>
      <c r="EA184" s="232"/>
      <c r="EB184" s="232"/>
      <c r="EC184" s="232"/>
      <c r="ED184" s="232"/>
      <c r="EE184" s="232"/>
      <c r="EF184" s="232"/>
      <c r="EG184" s="232"/>
      <c r="EH184" s="232"/>
      <c r="EI184" s="232"/>
      <c r="EJ184" s="232"/>
      <c r="EK184" s="232"/>
      <c r="EL184" s="232"/>
      <c r="EM184" s="232"/>
      <c r="EN184" s="232"/>
      <c r="EO184" s="232"/>
      <c r="EP184" s="232"/>
      <c r="EQ184" s="232"/>
      <c r="ER184" s="232"/>
      <c r="ES184" s="232"/>
      <c r="ET184" s="232"/>
      <c r="EU184" s="232"/>
      <c r="EV184" s="232"/>
      <c r="EW184" s="232"/>
      <c r="EX184" s="232"/>
      <c r="EY184" s="232"/>
      <c r="EZ184" s="232"/>
      <c r="FA184" s="232"/>
      <c r="FB184" s="232"/>
      <c r="FC184" s="232"/>
      <c r="FD184" s="232"/>
      <c r="FE184" s="232"/>
      <c r="FF184" s="232"/>
      <c r="FG184" s="232"/>
      <c r="FH184" s="232"/>
      <c r="FI184" s="232"/>
      <c r="FJ184" s="232"/>
      <c r="FK184" s="232"/>
      <c r="FL184" s="232"/>
      <c r="FM184" s="232"/>
      <c r="FN184" s="232"/>
      <c r="FO184" s="232"/>
      <c r="FP184" s="232"/>
      <c r="FQ184" s="232"/>
      <c r="FR184" s="232"/>
      <c r="FS184" s="232"/>
      <c r="FT184" s="232"/>
      <c r="FU184" s="232"/>
      <c r="FV184" s="232"/>
      <c r="FW184" s="232"/>
      <c r="FX184" s="232"/>
      <c r="FY184" s="232"/>
      <c r="FZ184" s="232"/>
      <c r="GA184" s="232"/>
      <c r="GB184" s="232"/>
      <c r="GC184" s="232"/>
      <c r="GD184" s="232"/>
      <c r="GE184" s="232"/>
      <c r="GF184" s="232"/>
      <c r="GG184" s="232"/>
      <c r="GH184" s="232"/>
      <c r="GI184" s="232"/>
      <c r="GJ184" s="232"/>
      <c r="GK184" s="232"/>
      <c r="GL184" s="232"/>
      <c r="GM184" s="232"/>
      <c r="GN184" s="232"/>
      <c r="GO184" s="232"/>
      <c r="GP184" s="232"/>
      <c r="GQ184" s="232"/>
      <c r="GR184" s="232"/>
    </row>
    <row r="185" spans="8:200" hidden="1" x14ac:dyDescent="0.2">
      <c r="H185" s="231"/>
      <c r="I185" s="231"/>
      <c r="J185" s="231"/>
      <c r="K185" s="231"/>
      <c r="L185" s="231"/>
      <c r="M185" s="231"/>
      <c r="N185" s="231"/>
      <c r="O185" s="231"/>
      <c r="P185" s="231"/>
      <c r="Q185" s="231"/>
      <c r="R185" s="231"/>
      <c r="S185" s="231"/>
      <c r="T185" s="231"/>
      <c r="U185" s="231"/>
      <c r="V185" s="231"/>
      <c r="W185" s="231"/>
      <c r="X185" s="231"/>
      <c r="Y185" s="231"/>
      <c r="Z185" s="231"/>
      <c r="AA185" s="231"/>
      <c r="AB185" s="231"/>
      <c r="AC185" s="231"/>
      <c r="AD185" s="231"/>
      <c r="AE185" s="231"/>
      <c r="AF185" s="231"/>
      <c r="AG185" s="231"/>
      <c r="AH185" s="231"/>
      <c r="AI185" s="231"/>
      <c r="AJ185" s="231"/>
      <c r="AK185" s="231"/>
      <c r="AL185" s="231"/>
      <c r="AM185" s="231"/>
      <c r="AN185" s="231"/>
      <c r="AO185" s="231"/>
      <c r="AP185" s="231"/>
      <c r="AQ185" s="231"/>
      <c r="AR185" s="231"/>
      <c r="AS185" s="231"/>
      <c r="AT185" s="231"/>
      <c r="AU185" s="231"/>
      <c r="AV185" s="231"/>
      <c r="AW185" s="231"/>
      <c r="AX185" s="231"/>
      <c r="AY185" s="231"/>
      <c r="AZ185" s="231"/>
      <c r="BA185" s="231"/>
      <c r="BB185" s="231"/>
      <c r="BC185" s="231"/>
      <c r="BD185" s="231"/>
      <c r="BE185" s="231"/>
      <c r="BF185" s="231"/>
      <c r="BG185" s="231"/>
      <c r="BH185" s="231"/>
      <c r="BI185" s="231"/>
      <c r="BJ185" s="231"/>
      <c r="BK185" s="231"/>
      <c r="BL185" s="231"/>
      <c r="BM185" s="231"/>
      <c r="BN185" s="231"/>
      <c r="BO185" s="231"/>
      <c r="BP185" s="231"/>
      <c r="BQ185" s="231"/>
      <c r="BR185" s="231"/>
      <c r="BS185" s="231"/>
      <c r="BT185" s="231"/>
      <c r="BU185" s="231"/>
      <c r="BV185" s="231"/>
      <c r="BW185" s="231"/>
      <c r="BX185" s="231"/>
      <c r="BY185" s="231"/>
      <c r="BZ185" s="231"/>
      <c r="CA185" s="231"/>
      <c r="CB185" s="231"/>
      <c r="CC185" s="231"/>
      <c r="CD185" s="231"/>
      <c r="CE185" s="231"/>
      <c r="CF185" s="231"/>
      <c r="CG185" s="231"/>
      <c r="CH185" s="231"/>
      <c r="CI185" s="231"/>
      <c r="CJ185" s="231"/>
      <c r="CK185" s="231"/>
      <c r="CL185" s="231"/>
      <c r="CM185" s="231"/>
      <c r="CN185" s="231"/>
      <c r="CO185" s="231"/>
      <c r="CP185" s="231"/>
      <c r="CQ185" s="231"/>
      <c r="CR185" s="231"/>
      <c r="CS185" s="231"/>
      <c r="CT185" s="231"/>
      <c r="CU185" s="231"/>
      <c r="CV185" s="231"/>
      <c r="CW185" s="231"/>
      <c r="CX185" s="231"/>
      <c r="CY185" s="231"/>
      <c r="DA185" s="232"/>
      <c r="DB185" s="232"/>
      <c r="DC185" s="232"/>
      <c r="DD185" s="232"/>
      <c r="DE185" s="232"/>
      <c r="DF185" s="232"/>
      <c r="DG185" s="232"/>
      <c r="DH185" s="232"/>
      <c r="DI185" s="232"/>
      <c r="DJ185" s="232"/>
      <c r="DK185" s="232"/>
      <c r="DL185" s="232"/>
      <c r="DM185" s="232"/>
      <c r="DN185" s="232"/>
      <c r="DO185" s="232"/>
      <c r="DP185" s="232"/>
      <c r="DQ185" s="232"/>
      <c r="DR185" s="232"/>
      <c r="DS185" s="232"/>
      <c r="DT185" s="232"/>
      <c r="DU185" s="232"/>
      <c r="DV185" s="232"/>
      <c r="DW185" s="232"/>
      <c r="DX185" s="232"/>
      <c r="DY185" s="232"/>
      <c r="DZ185" s="232"/>
      <c r="EA185" s="232"/>
      <c r="EB185" s="232"/>
      <c r="EC185" s="232"/>
      <c r="ED185" s="232"/>
      <c r="EE185" s="232"/>
      <c r="EF185" s="232"/>
      <c r="EG185" s="232"/>
      <c r="EH185" s="232"/>
      <c r="EI185" s="232"/>
      <c r="EJ185" s="232"/>
      <c r="EK185" s="232"/>
      <c r="EL185" s="232"/>
      <c r="EM185" s="232"/>
      <c r="EN185" s="232"/>
      <c r="EO185" s="232"/>
      <c r="EP185" s="232"/>
      <c r="EQ185" s="232"/>
      <c r="ER185" s="232"/>
      <c r="ES185" s="232"/>
      <c r="ET185" s="232"/>
      <c r="EU185" s="232"/>
      <c r="EV185" s="232"/>
      <c r="EW185" s="232"/>
      <c r="EX185" s="232"/>
      <c r="EY185" s="232"/>
      <c r="EZ185" s="232"/>
      <c r="FA185" s="232"/>
      <c r="FB185" s="232"/>
      <c r="FC185" s="232"/>
      <c r="FD185" s="232"/>
      <c r="FE185" s="232"/>
      <c r="FF185" s="232"/>
      <c r="FG185" s="232"/>
      <c r="FH185" s="232"/>
      <c r="FI185" s="232"/>
      <c r="FJ185" s="232"/>
      <c r="FK185" s="232"/>
      <c r="FL185" s="232"/>
      <c r="FM185" s="232"/>
      <c r="FN185" s="232"/>
      <c r="FO185" s="232"/>
      <c r="FP185" s="232"/>
      <c r="FQ185" s="232"/>
      <c r="FR185" s="232"/>
      <c r="FS185" s="232"/>
      <c r="FT185" s="232"/>
      <c r="FU185" s="232"/>
      <c r="FV185" s="232"/>
      <c r="FW185" s="232"/>
      <c r="FX185" s="232"/>
      <c r="FY185" s="232"/>
      <c r="FZ185" s="232"/>
      <c r="GA185" s="232"/>
      <c r="GB185" s="232"/>
      <c r="GC185" s="232"/>
      <c r="GD185" s="232"/>
      <c r="GE185" s="232"/>
      <c r="GF185" s="232"/>
      <c r="GG185" s="232"/>
      <c r="GH185" s="232"/>
      <c r="GI185" s="232"/>
      <c r="GJ185" s="232"/>
      <c r="GK185" s="232"/>
      <c r="GL185" s="232"/>
      <c r="GM185" s="232"/>
      <c r="GN185" s="232"/>
      <c r="GO185" s="232"/>
      <c r="GP185" s="232"/>
      <c r="GQ185" s="232"/>
      <c r="GR185" s="232"/>
    </row>
  </sheetData>
  <autoFilter ref="A2:GU185" xr:uid="{990EE10D-A2AC-4404-B7A7-C53C06F8ECF7}">
    <filterColumn colId="2">
      <filters>
        <filter val="0"/>
        <filter val="Contracted Labour"/>
      </filters>
    </filterColumn>
  </autoFilter>
  <conditionalFormatting sqref="B1:G1">
    <cfRule type="cellIs" dxfId="114" priority="1" operator="equal">
      <formula>"OK"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F39E1-4BDF-4228-BB43-B005768E9DB4}">
  <sheetPr codeName="Sheet6">
    <tabColor rgb="FFFFFF00"/>
  </sheetPr>
  <dimension ref="A1:HX408"/>
  <sheetViews>
    <sheetView showGridLines="0" zoomScale="85" zoomScaleNormal="85" workbookViewId="0">
      <pane ySplit="8" topLeftCell="A62" activePane="bottomLeft" state="frozen"/>
      <selection activeCell="G2" sqref="G2"/>
      <selection pane="bottomLeft" activeCell="A9" sqref="A9"/>
    </sheetView>
  </sheetViews>
  <sheetFormatPr defaultColWidth="8.88671875" defaultRowHeight="12.75" outlineLevelCol="1" x14ac:dyDescent="0.2"/>
  <cols>
    <col min="1" max="1" width="37.33203125" style="120" bestFit="1" customWidth="1"/>
    <col min="2" max="2" width="42.77734375" style="120" customWidth="1"/>
    <col min="3" max="3" width="31.6640625" style="120" customWidth="1"/>
    <col min="4" max="4" width="29.77734375" style="120" customWidth="1"/>
    <col min="5" max="5" width="28.33203125" style="120" customWidth="1" outlineLevel="1"/>
    <col min="6" max="103" width="10.21875" style="120" customWidth="1" outlineLevel="1"/>
    <col min="104" max="104" width="5.21875" style="120" customWidth="1" outlineLevel="1"/>
    <col min="105" max="199" width="10.21875" style="120" customWidth="1" outlineLevel="1"/>
    <col min="200" max="200" width="11.5546875" style="120" bestFit="1" customWidth="1" outlineLevel="1"/>
    <col min="201" max="201" width="8.88671875" style="120" customWidth="1"/>
    <col min="202" max="202" width="3.6640625" style="120" customWidth="1"/>
    <col min="203" max="206" width="14" style="120" customWidth="1" outlineLevel="1"/>
    <col min="207" max="211" width="14" style="120" customWidth="1"/>
    <col min="212" max="212" width="13" style="120" customWidth="1"/>
    <col min="213" max="213" width="11" style="120" bestFit="1" customWidth="1"/>
    <col min="214" max="214" width="11.88671875" style="120" customWidth="1"/>
    <col min="215" max="215" width="10.33203125" style="134" bestFit="1" customWidth="1"/>
    <col min="216" max="216" width="12.88671875" style="134" customWidth="1"/>
    <col min="217" max="218" width="12.88671875" style="120" customWidth="1"/>
    <col min="219" max="219" width="3.6640625" style="120" customWidth="1"/>
    <col min="220" max="231" width="10.6640625" style="120" customWidth="1"/>
    <col min="232" max="232" width="3.6640625" style="120" customWidth="1"/>
    <col min="233" max="16384" width="8.88671875" style="120"/>
  </cols>
  <sheetData>
    <row r="1" spans="1:232" ht="35.25" customHeight="1" x14ac:dyDescent="0.2">
      <c r="A1" s="124" t="str">
        <f>Overview!$B$1</f>
        <v>Labour and overhead costs for the System Operability project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202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25"/>
      <c r="FL1" s="125"/>
      <c r="FM1" s="125"/>
      <c r="FN1" s="125"/>
      <c r="FO1" s="125"/>
      <c r="FP1" s="125"/>
      <c r="FQ1" s="125"/>
      <c r="FR1" s="125"/>
      <c r="FS1" s="125"/>
      <c r="FT1" s="125"/>
      <c r="FU1" s="125"/>
      <c r="FV1" s="125"/>
      <c r="FW1" s="125"/>
      <c r="FX1" s="125"/>
      <c r="FY1" s="125"/>
      <c r="FZ1" s="125"/>
      <c r="GA1" s="125"/>
      <c r="GB1" s="125"/>
      <c r="GC1" s="125"/>
      <c r="GD1" s="125"/>
      <c r="GE1" s="125"/>
      <c r="GF1" s="125"/>
      <c r="GG1" s="125"/>
      <c r="GH1" s="125"/>
      <c r="GI1" s="125"/>
      <c r="GJ1" s="125"/>
      <c r="GK1" s="125"/>
      <c r="GL1" s="125"/>
      <c r="GM1" s="125"/>
      <c r="GN1" s="125"/>
      <c r="GO1" s="125"/>
      <c r="GP1" s="125"/>
      <c r="GQ1" s="125"/>
      <c r="GR1" s="125"/>
      <c r="GS1" s="125"/>
      <c r="GT1" s="125"/>
      <c r="GU1" s="125"/>
      <c r="GV1" s="125"/>
      <c r="GW1" s="125"/>
      <c r="GX1" s="125"/>
      <c r="GY1" s="125"/>
      <c r="GZ1" s="125"/>
      <c r="HA1" s="125"/>
      <c r="HB1" s="125"/>
      <c r="HC1" s="125"/>
      <c r="HD1" s="125"/>
      <c r="HE1" s="125"/>
      <c r="HF1" s="125"/>
      <c r="HG1" s="127"/>
      <c r="HH1" s="127"/>
      <c r="HI1" s="125"/>
      <c r="HJ1" s="125"/>
      <c r="HK1" s="125"/>
      <c r="HL1" s="125"/>
      <c r="HM1" s="125"/>
      <c r="HN1" s="125"/>
      <c r="HO1" s="125"/>
      <c r="HP1" s="125"/>
      <c r="HQ1" s="125"/>
      <c r="HR1" s="125"/>
      <c r="HS1" s="125"/>
      <c r="HT1" s="125"/>
      <c r="HU1" s="125"/>
      <c r="HV1" s="125"/>
      <c r="HW1" s="125"/>
      <c r="HX1" s="125"/>
    </row>
    <row r="2" spans="1:232" ht="26.25" customHeight="1" x14ac:dyDescent="0.2">
      <c r="A2" s="129" t="s">
        <v>105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5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31"/>
      <c r="HH2" s="131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</row>
    <row r="4" spans="1:232" x14ac:dyDescent="0.2">
      <c r="A4" s="133" t="s">
        <v>43</v>
      </c>
    </row>
    <row r="5" spans="1:232" x14ac:dyDescent="0.2">
      <c r="B5" s="135"/>
      <c r="C5" s="135"/>
      <c r="BD5" s="159"/>
      <c r="BE5" s="159"/>
      <c r="BF5" s="159"/>
      <c r="BG5" s="159"/>
      <c r="BH5" s="159"/>
      <c r="BI5" s="159"/>
      <c r="GU5" s="159"/>
      <c r="GV5" s="159"/>
      <c r="GW5" s="159"/>
      <c r="GX5" s="159"/>
      <c r="GY5" s="159"/>
      <c r="GZ5" s="159"/>
      <c r="HA5" s="159"/>
      <c r="HB5" s="159"/>
      <c r="HC5" s="159"/>
      <c r="HW5" s="160"/>
    </row>
    <row r="6" spans="1:232" x14ac:dyDescent="0.2">
      <c r="H6" s="303" t="str">
        <f>'Data source'!DA1</f>
        <v>FY2026</v>
      </c>
      <c r="I6" s="303" t="str">
        <f>'Data source'!DB1</f>
        <v>FY2026</v>
      </c>
      <c r="J6" s="303" t="str">
        <f>'Data source'!DC1</f>
        <v>FY2026</v>
      </c>
      <c r="K6" s="303" t="str">
        <f>'Data source'!DD1</f>
        <v>FY2026</v>
      </c>
      <c r="L6" s="303" t="str">
        <f>'Data source'!DE1</f>
        <v>FY2026</v>
      </c>
      <c r="M6" s="303" t="str">
        <f>'Data source'!DF1</f>
        <v>FY2026</v>
      </c>
      <c r="N6" s="303" t="str">
        <f>'Data source'!DG1</f>
        <v>FY2026</v>
      </c>
      <c r="O6" s="303" t="str">
        <f>'Data source'!DH1</f>
        <v>FY2026</v>
      </c>
      <c r="P6" s="303" t="str">
        <f>'Data source'!DI1</f>
        <v>FY2026</v>
      </c>
      <c r="Q6" s="303" t="str">
        <f>'Data source'!DJ1</f>
        <v>FY2026</v>
      </c>
      <c r="R6" s="303" t="str">
        <f>'Data source'!DK1</f>
        <v>FY2026</v>
      </c>
      <c r="S6" s="303" t="str">
        <f>'Data source'!DL1</f>
        <v>FY2026</v>
      </c>
      <c r="T6" s="303" t="str">
        <f>'Data source'!DM1</f>
        <v>FY2027</v>
      </c>
      <c r="U6" s="303" t="str">
        <f>'Data source'!DN1</f>
        <v>FY2027</v>
      </c>
      <c r="V6" s="303" t="str">
        <f>'Data source'!DO1</f>
        <v>FY2027</v>
      </c>
      <c r="W6" s="303" t="str">
        <f>'Data source'!DP1</f>
        <v>FY2027</v>
      </c>
      <c r="X6" s="303" t="str">
        <f>'Data source'!DQ1</f>
        <v>FY2027</v>
      </c>
      <c r="Y6" s="303" t="str">
        <f>'Data source'!DR1</f>
        <v>FY2027</v>
      </c>
      <c r="Z6" s="303" t="str">
        <f>'Data source'!DS1</f>
        <v>FY2027</v>
      </c>
      <c r="AA6" s="303" t="str">
        <f>'Data source'!DT1</f>
        <v>FY2027</v>
      </c>
      <c r="AB6" s="303" t="str">
        <f>'Data source'!DU1</f>
        <v>FY2027</v>
      </c>
      <c r="AC6" s="303" t="str">
        <f>'Data source'!DV1</f>
        <v>FY2027</v>
      </c>
      <c r="AD6" s="303" t="str">
        <f>'Data source'!DW1</f>
        <v>FY2027</v>
      </c>
      <c r="AE6" s="303" t="str">
        <f>'Data source'!DX1</f>
        <v>FY2027</v>
      </c>
      <c r="AF6" s="303" t="str">
        <f>'Data source'!DY1</f>
        <v>FY2028</v>
      </c>
      <c r="AG6" s="303" t="str">
        <f>'Data source'!DZ1</f>
        <v>FY2028</v>
      </c>
      <c r="AH6" s="303" t="str">
        <f>'Data source'!EA1</f>
        <v>FY2028</v>
      </c>
      <c r="AI6" s="303" t="str">
        <f>'Data source'!EB1</f>
        <v>FY2028</v>
      </c>
      <c r="AJ6" s="303" t="str">
        <f>'Data source'!EC1</f>
        <v>FY2028</v>
      </c>
      <c r="AK6" s="303" t="str">
        <f>'Data source'!ED1</f>
        <v>FY2028</v>
      </c>
      <c r="AL6" s="303" t="str">
        <f>'Data source'!EE1</f>
        <v>FY2028</v>
      </c>
      <c r="AM6" s="303" t="str">
        <f>'Data source'!EF1</f>
        <v>FY2028</v>
      </c>
      <c r="AN6" s="303" t="str">
        <f>'Data source'!EG1</f>
        <v>FY2028</v>
      </c>
      <c r="AO6" s="303" t="str">
        <f>'Data source'!EH1</f>
        <v>FY2028</v>
      </c>
      <c r="AP6" s="303" t="str">
        <f>'Data source'!EI1</f>
        <v>FY2028</v>
      </c>
      <c r="AQ6" s="303" t="str">
        <f>'Data source'!EJ1</f>
        <v>FY2028</v>
      </c>
      <c r="AR6" s="303" t="str">
        <f>'Data source'!EK1</f>
        <v>FY2029</v>
      </c>
      <c r="AS6" s="303" t="str">
        <f>'Data source'!EL1</f>
        <v>FY2029</v>
      </c>
      <c r="AT6" s="303" t="str">
        <f>'Data source'!EM1</f>
        <v>FY2029</v>
      </c>
      <c r="AU6" s="303" t="str">
        <f>'Data source'!EN1</f>
        <v>FY2029</v>
      </c>
      <c r="AV6" s="303" t="str">
        <f>'Data source'!EO1</f>
        <v>FY2029</v>
      </c>
      <c r="AW6" s="303" t="str">
        <f>'Data source'!EP1</f>
        <v>FY2029</v>
      </c>
      <c r="AX6" s="303" t="str">
        <f>'Data source'!EQ1</f>
        <v>FY2029</v>
      </c>
      <c r="AY6" s="303" t="str">
        <f>'Data source'!ER1</f>
        <v>FY2029</v>
      </c>
      <c r="AZ6" s="303" t="str">
        <f>'Data source'!ES1</f>
        <v>FY2029</v>
      </c>
      <c r="BA6" s="303" t="str">
        <f>'Data source'!ET1</f>
        <v>FY2029</v>
      </c>
      <c r="BB6" s="303" t="str">
        <f>'Data source'!EU1</f>
        <v>FY2029</v>
      </c>
      <c r="BC6" s="303" t="str">
        <f>'Data source'!EV1</f>
        <v>FY2029</v>
      </c>
      <c r="BD6" s="303" t="str">
        <f>'Data source'!EW1</f>
        <v>FY2030</v>
      </c>
      <c r="BE6" s="303" t="str">
        <f>'Data source'!EX1</f>
        <v>FY2030</v>
      </c>
      <c r="BF6" s="303" t="str">
        <f>'Data source'!EY1</f>
        <v>FY2030</v>
      </c>
      <c r="BG6" s="303" t="str">
        <f>'Data source'!EZ1</f>
        <v>FY2030</v>
      </c>
      <c r="BH6" s="303" t="str">
        <f>'Data source'!FA1</f>
        <v>FY2030</v>
      </c>
      <c r="BI6" s="303" t="str">
        <f>'Data source'!FB1</f>
        <v>FY2030</v>
      </c>
      <c r="BJ6" s="303" t="str">
        <f>'Data source'!FC1</f>
        <v>FY2030</v>
      </c>
      <c r="BK6" s="303" t="str">
        <f>'Data source'!FD1</f>
        <v>FY2030</v>
      </c>
      <c r="BL6" s="303" t="str">
        <f>'Data source'!FE1</f>
        <v>FY2030</v>
      </c>
      <c r="BM6" s="303" t="str">
        <f>'Data source'!FF1</f>
        <v>FY2030</v>
      </c>
      <c r="BN6" s="303" t="str">
        <f>'Data source'!FG1</f>
        <v>FY2030</v>
      </c>
      <c r="BO6" s="303" t="str">
        <f>'Data source'!FH1</f>
        <v>FY2030</v>
      </c>
      <c r="BP6" s="303" t="str">
        <f>'Data source'!FI1</f>
        <v>FY2031</v>
      </c>
      <c r="BQ6" s="303" t="str">
        <f>'Data source'!FJ1</f>
        <v>FY2031</v>
      </c>
      <c r="BR6" s="303" t="str">
        <f>'Data source'!FK1</f>
        <v>FY2031</v>
      </c>
      <c r="BS6" s="303" t="str">
        <f>'Data source'!FL1</f>
        <v>FY2031</v>
      </c>
      <c r="BT6" s="303" t="str">
        <f>'Data source'!FM1</f>
        <v>FY2031</v>
      </c>
      <c r="BU6" s="303" t="str">
        <f>'Data source'!FN1</f>
        <v>FY2031</v>
      </c>
      <c r="BV6" s="303" t="str">
        <f>'Data source'!FO1</f>
        <v>FY2031</v>
      </c>
      <c r="BW6" s="303" t="str">
        <f>'Data source'!FP1</f>
        <v>FY2031</v>
      </c>
      <c r="BX6" s="303" t="str">
        <f>'Data source'!FQ1</f>
        <v>FY2031</v>
      </c>
      <c r="BY6" s="303" t="str">
        <f>'Data source'!FR1</f>
        <v>FY2031</v>
      </c>
      <c r="BZ6" s="303" t="str">
        <f>'Data source'!FS1</f>
        <v>FY2031</v>
      </c>
      <c r="CA6" s="303" t="str">
        <f>'Data source'!FT1</f>
        <v>FY2031</v>
      </c>
      <c r="CB6" s="303" t="str">
        <f>'Data source'!FU1</f>
        <v>FY2032</v>
      </c>
      <c r="CC6" s="303" t="str">
        <f>'Data source'!FV1</f>
        <v>FY2032</v>
      </c>
      <c r="CD6" s="303" t="str">
        <f>'Data source'!FW1</f>
        <v>FY2032</v>
      </c>
      <c r="CE6" s="303" t="str">
        <f>'Data source'!FX1</f>
        <v>FY2032</v>
      </c>
      <c r="CF6" s="303" t="str">
        <f>'Data source'!FY1</f>
        <v>FY2032</v>
      </c>
      <c r="CG6" s="303" t="str">
        <f>'Data source'!FZ1</f>
        <v>FY2032</v>
      </c>
      <c r="CH6" s="303" t="str">
        <f>'Data source'!GA1</f>
        <v>FY2032</v>
      </c>
      <c r="CI6" s="303" t="str">
        <f>'Data source'!GB1</f>
        <v>FY2032</v>
      </c>
      <c r="CJ6" s="303" t="str">
        <f>'Data source'!GC1</f>
        <v>FY2032</v>
      </c>
      <c r="CK6" s="303" t="str">
        <f>'Data source'!GD1</f>
        <v>FY2032</v>
      </c>
      <c r="CL6" s="303" t="str">
        <f>'Data source'!GE1</f>
        <v>FY2032</v>
      </c>
      <c r="CM6" s="303" t="str">
        <f>'Data source'!GF1</f>
        <v>FY2032</v>
      </c>
      <c r="CN6" s="303" t="str">
        <f>'Data source'!GG1</f>
        <v>FY2033</v>
      </c>
      <c r="CO6" s="303" t="str">
        <f>'Data source'!GH1</f>
        <v>FY2033</v>
      </c>
      <c r="CP6" s="303" t="str">
        <f>'Data source'!GI1</f>
        <v>FY2033</v>
      </c>
      <c r="CQ6" s="303" t="str">
        <f>'Data source'!GJ1</f>
        <v>FY2033</v>
      </c>
      <c r="CR6" s="303" t="str">
        <f>'Data source'!GK1</f>
        <v>FY2033</v>
      </c>
      <c r="CS6" s="303" t="str">
        <f>'Data source'!GL1</f>
        <v>FY2033</v>
      </c>
      <c r="CT6" s="303" t="str">
        <f>'Data source'!GM1</f>
        <v>FY2033</v>
      </c>
      <c r="CU6" s="303" t="str">
        <f>'Data source'!GN1</f>
        <v>FY2033</v>
      </c>
      <c r="CV6" s="303" t="str">
        <f>'Data source'!GO1</f>
        <v>FY2033</v>
      </c>
      <c r="CW6" s="303" t="str">
        <f>'Data source'!GP1</f>
        <v>FY2033</v>
      </c>
      <c r="CX6" s="303" t="str">
        <f>'Data source'!GQ1</f>
        <v>FY2033</v>
      </c>
      <c r="CY6" s="303" t="str">
        <f>'Data source'!GR1</f>
        <v>FY2033</v>
      </c>
      <c r="DA6" s="314" t="str">
        <f>H6</f>
        <v>FY2026</v>
      </c>
      <c r="DB6" s="314" t="str">
        <f t="shared" ref="DB6:FM6" si="0">I6</f>
        <v>FY2026</v>
      </c>
      <c r="DC6" s="314" t="str">
        <f t="shared" si="0"/>
        <v>FY2026</v>
      </c>
      <c r="DD6" s="314" t="str">
        <f t="shared" si="0"/>
        <v>FY2026</v>
      </c>
      <c r="DE6" s="314" t="str">
        <f t="shared" si="0"/>
        <v>FY2026</v>
      </c>
      <c r="DF6" s="314" t="str">
        <f t="shared" si="0"/>
        <v>FY2026</v>
      </c>
      <c r="DG6" s="314" t="str">
        <f t="shared" si="0"/>
        <v>FY2026</v>
      </c>
      <c r="DH6" s="314" t="str">
        <f t="shared" si="0"/>
        <v>FY2026</v>
      </c>
      <c r="DI6" s="314" t="str">
        <f t="shared" si="0"/>
        <v>FY2026</v>
      </c>
      <c r="DJ6" s="314" t="str">
        <f t="shared" si="0"/>
        <v>FY2026</v>
      </c>
      <c r="DK6" s="314" t="str">
        <f t="shared" si="0"/>
        <v>FY2026</v>
      </c>
      <c r="DL6" s="314" t="str">
        <f t="shared" si="0"/>
        <v>FY2026</v>
      </c>
      <c r="DM6" s="314" t="str">
        <f t="shared" si="0"/>
        <v>FY2027</v>
      </c>
      <c r="DN6" s="314" t="str">
        <f t="shared" si="0"/>
        <v>FY2027</v>
      </c>
      <c r="DO6" s="314" t="str">
        <f t="shared" si="0"/>
        <v>FY2027</v>
      </c>
      <c r="DP6" s="314" t="str">
        <f t="shared" si="0"/>
        <v>FY2027</v>
      </c>
      <c r="DQ6" s="314" t="str">
        <f t="shared" si="0"/>
        <v>FY2027</v>
      </c>
      <c r="DR6" s="314" t="str">
        <f t="shared" si="0"/>
        <v>FY2027</v>
      </c>
      <c r="DS6" s="314" t="str">
        <f t="shared" si="0"/>
        <v>FY2027</v>
      </c>
      <c r="DT6" s="314" t="str">
        <f t="shared" si="0"/>
        <v>FY2027</v>
      </c>
      <c r="DU6" s="314" t="str">
        <f t="shared" si="0"/>
        <v>FY2027</v>
      </c>
      <c r="DV6" s="314" t="str">
        <f t="shared" si="0"/>
        <v>FY2027</v>
      </c>
      <c r="DW6" s="314" t="str">
        <f t="shared" si="0"/>
        <v>FY2027</v>
      </c>
      <c r="DX6" s="314" t="str">
        <f t="shared" si="0"/>
        <v>FY2027</v>
      </c>
      <c r="DY6" s="314" t="str">
        <f t="shared" si="0"/>
        <v>FY2028</v>
      </c>
      <c r="DZ6" s="314" t="str">
        <f t="shared" si="0"/>
        <v>FY2028</v>
      </c>
      <c r="EA6" s="314" t="str">
        <f t="shared" si="0"/>
        <v>FY2028</v>
      </c>
      <c r="EB6" s="314" t="str">
        <f t="shared" si="0"/>
        <v>FY2028</v>
      </c>
      <c r="EC6" s="314" t="str">
        <f t="shared" si="0"/>
        <v>FY2028</v>
      </c>
      <c r="ED6" s="314" t="str">
        <f t="shared" si="0"/>
        <v>FY2028</v>
      </c>
      <c r="EE6" s="314" t="str">
        <f t="shared" si="0"/>
        <v>FY2028</v>
      </c>
      <c r="EF6" s="314" t="str">
        <f t="shared" si="0"/>
        <v>FY2028</v>
      </c>
      <c r="EG6" s="314" t="str">
        <f t="shared" si="0"/>
        <v>FY2028</v>
      </c>
      <c r="EH6" s="314" t="str">
        <f t="shared" si="0"/>
        <v>FY2028</v>
      </c>
      <c r="EI6" s="314" t="str">
        <f t="shared" si="0"/>
        <v>FY2028</v>
      </c>
      <c r="EJ6" s="314" t="str">
        <f t="shared" si="0"/>
        <v>FY2028</v>
      </c>
      <c r="EK6" s="314" t="str">
        <f t="shared" si="0"/>
        <v>FY2029</v>
      </c>
      <c r="EL6" s="314" t="str">
        <f t="shared" si="0"/>
        <v>FY2029</v>
      </c>
      <c r="EM6" s="314" t="str">
        <f t="shared" si="0"/>
        <v>FY2029</v>
      </c>
      <c r="EN6" s="314" t="str">
        <f t="shared" si="0"/>
        <v>FY2029</v>
      </c>
      <c r="EO6" s="314" t="str">
        <f t="shared" si="0"/>
        <v>FY2029</v>
      </c>
      <c r="EP6" s="314" t="str">
        <f t="shared" si="0"/>
        <v>FY2029</v>
      </c>
      <c r="EQ6" s="314" t="str">
        <f t="shared" si="0"/>
        <v>FY2029</v>
      </c>
      <c r="ER6" s="314" t="str">
        <f t="shared" si="0"/>
        <v>FY2029</v>
      </c>
      <c r="ES6" s="314" t="str">
        <f t="shared" si="0"/>
        <v>FY2029</v>
      </c>
      <c r="ET6" s="314" t="str">
        <f t="shared" si="0"/>
        <v>FY2029</v>
      </c>
      <c r="EU6" s="314" t="str">
        <f t="shared" si="0"/>
        <v>FY2029</v>
      </c>
      <c r="EV6" s="314" t="str">
        <f t="shared" si="0"/>
        <v>FY2029</v>
      </c>
      <c r="EW6" s="314" t="str">
        <f t="shared" si="0"/>
        <v>FY2030</v>
      </c>
      <c r="EX6" s="314" t="str">
        <f t="shared" si="0"/>
        <v>FY2030</v>
      </c>
      <c r="EY6" s="314" t="str">
        <f t="shared" si="0"/>
        <v>FY2030</v>
      </c>
      <c r="EZ6" s="314" t="str">
        <f t="shared" si="0"/>
        <v>FY2030</v>
      </c>
      <c r="FA6" s="314" t="str">
        <f t="shared" si="0"/>
        <v>FY2030</v>
      </c>
      <c r="FB6" s="314" t="str">
        <f t="shared" si="0"/>
        <v>FY2030</v>
      </c>
      <c r="FC6" s="314" t="str">
        <f t="shared" si="0"/>
        <v>FY2030</v>
      </c>
      <c r="FD6" s="314" t="str">
        <f t="shared" si="0"/>
        <v>FY2030</v>
      </c>
      <c r="FE6" s="314" t="str">
        <f t="shared" si="0"/>
        <v>FY2030</v>
      </c>
      <c r="FF6" s="314" t="str">
        <f t="shared" si="0"/>
        <v>FY2030</v>
      </c>
      <c r="FG6" s="314" t="str">
        <f t="shared" si="0"/>
        <v>FY2030</v>
      </c>
      <c r="FH6" s="314" t="str">
        <f t="shared" si="0"/>
        <v>FY2030</v>
      </c>
      <c r="FI6" s="314" t="str">
        <f t="shared" si="0"/>
        <v>FY2031</v>
      </c>
      <c r="FJ6" s="314" t="str">
        <f t="shared" si="0"/>
        <v>FY2031</v>
      </c>
      <c r="FK6" s="314" t="str">
        <f t="shared" si="0"/>
        <v>FY2031</v>
      </c>
      <c r="FL6" s="314" t="str">
        <f t="shared" si="0"/>
        <v>FY2031</v>
      </c>
      <c r="FM6" s="314" t="str">
        <f t="shared" si="0"/>
        <v>FY2031</v>
      </c>
      <c r="FN6" s="314" t="str">
        <f t="shared" ref="FN6:GR6" si="1">BU6</f>
        <v>FY2031</v>
      </c>
      <c r="FO6" s="314" t="str">
        <f t="shared" si="1"/>
        <v>FY2031</v>
      </c>
      <c r="FP6" s="314" t="str">
        <f t="shared" si="1"/>
        <v>FY2031</v>
      </c>
      <c r="FQ6" s="314" t="str">
        <f t="shared" si="1"/>
        <v>FY2031</v>
      </c>
      <c r="FR6" s="314" t="str">
        <f t="shared" si="1"/>
        <v>FY2031</v>
      </c>
      <c r="FS6" s="314" t="str">
        <f t="shared" si="1"/>
        <v>FY2031</v>
      </c>
      <c r="FT6" s="314" t="str">
        <f t="shared" si="1"/>
        <v>FY2031</v>
      </c>
      <c r="FU6" s="314" t="str">
        <f t="shared" si="1"/>
        <v>FY2032</v>
      </c>
      <c r="FV6" s="314" t="str">
        <f t="shared" si="1"/>
        <v>FY2032</v>
      </c>
      <c r="FW6" s="314" t="str">
        <f t="shared" si="1"/>
        <v>FY2032</v>
      </c>
      <c r="FX6" s="314" t="str">
        <f t="shared" si="1"/>
        <v>FY2032</v>
      </c>
      <c r="FY6" s="314" t="str">
        <f t="shared" si="1"/>
        <v>FY2032</v>
      </c>
      <c r="FZ6" s="314" t="str">
        <f t="shared" si="1"/>
        <v>FY2032</v>
      </c>
      <c r="GA6" s="314" t="str">
        <f t="shared" si="1"/>
        <v>FY2032</v>
      </c>
      <c r="GB6" s="314" t="str">
        <f t="shared" si="1"/>
        <v>FY2032</v>
      </c>
      <c r="GC6" s="314" t="str">
        <f t="shared" si="1"/>
        <v>FY2032</v>
      </c>
      <c r="GD6" s="314" t="str">
        <f t="shared" si="1"/>
        <v>FY2032</v>
      </c>
      <c r="GE6" s="314" t="str">
        <f t="shared" si="1"/>
        <v>FY2032</v>
      </c>
      <c r="GF6" s="314" t="str">
        <f t="shared" si="1"/>
        <v>FY2032</v>
      </c>
      <c r="GG6" s="314" t="str">
        <f t="shared" si="1"/>
        <v>FY2033</v>
      </c>
      <c r="GH6" s="314" t="str">
        <f t="shared" si="1"/>
        <v>FY2033</v>
      </c>
      <c r="GI6" s="314" t="str">
        <f t="shared" si="1"/>
        <v>FY2033</v>
      </c>
      <c r="GJ6" s="314" t="str">
        <f t="shared" si="1"/>
        <v>FY2033</v>
      </c>
      <c r="GK6" s="314" t="str">
        <f t="shared" si="1"/>
        <v>FY2033</v>
      </c>
      <c r="GL6" s="314" t="str">
        <f t="shared" si="1"/>
        <v>FY2033</v>
      </c>
      <c r="GM6" s="314" t="str">
        <f t="shared" si="1"/>
        <v>FY2033</v>
      </c>
      <c r="GN6" s="314" t="str">
        <f t="shared" si="1"/>
        <v>FY2033</v>
      </c>
      <c r="GO6" s="314" t="str">
        <f t="shared" si="1"/>
        <v>FY2033</v>
      </c>
      <c r="GP6" s="314" t="str">
        <f t="shared" si="1"/>
        <v>FY2033</v>
      </c>
      <c r="GQ6" s="314" t="str">
        <f t="shared" si="1"/>
        <v>FY2033</v>
      </c>
      <c r="GR6" s="314" t="str">
        <f t="shared" si="1"/>
        <v>FY2033</v>
      </c>
      <c r="GS6" s="314"/>
      <c r="GU6" s="159"/>
      <c r="GV6" s="159"/>
      <c r="GW6" s="159"/>
      <c r="GX6" s="159"/>
      <c r="GY6" s="159"/>
      <c r="GZ6" s="159"/>
      <c r="HA6" s="159"/>
      <c r="HB6" s="159"/>
      <c r="HC6" s="159"/>
      <c r="HG6" s="120"/>
      <c r="HH6" s="120"/>
    </row>
    <row r="7" spans="1:232" s="155" customFormat="1" ht="16.5" customHeight="1" x14ac:dyDescent="0.2">
      <c r="A7" s="152"/>
      <c r="B7" s="152"/>
      <c r="C7" s="152"/>
      <c r="D7" s="152"/>
      <c r="E7" s="152"/>
      <c r="F7" s="152"/>
      <c r="G7" s="152"/>
      <c r="H7" s="153" t="s">
        <v>106</v>
      </c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4"/>
      <c r="BE7" s="154"/>
      <c r="BF7" s="344"/>
      <c r="BG7" s="344"/>
      <c r="BH7" s="344"/>
      <c r="BI7" s="344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DA7" s="152" t="s">
        <v>101</v>
      </c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  <c r="EL7" s="152"/>
      <c r="EM7" s="152"/>
      <c r="EN7" s="152"/>
      <c r="EO7" s="152"/>
      <c r="EP7" s="152"/>
      <c r="EQ7" s="152"/>
      <c r="ER7" s="152"/>
      <c r="ES7" s="152"/>
      <c r="ET7" s="152"/>
      <c r="EU7" s="152"/>
      <c r="EV7" s="152"/>
      <c r="EW7" s="152"/>
      <c r="EX7" s="152"/>
      <c r="EY7" s="152"/>
      <c r="EZ7" s="152"/>
      <c r="FA7" s="152"/>
      <c r="FB7" s="152"/>
      <c r="FC7" s="152"/>
      <c r="FD7" s="152"/>
      <c r="FE7" s="152"/>
      <c r="FF7" s="152"/>
      <c r="FG7" s="152"/>
      <c r="FH7" s="152"/>
      <c r="FI7" s="152"/>
      <c r="FJ7" s="152"/>
      <c r="FK7" s="152"/>
      <c r="FL7" s="152"/>
      <c r="FM7" s="152"/>
      <c r="FN7" s="152"/>
      <c r="FO7" s="152"/>
      <c r="FP7" s="152"/>
      <c r="FQ7" s="152"/>
      <c r="FR7" s="152"/>
      <c r="FS7" s="152"/>
      <c r="FT7" s="152"/>
      <c r="FU7" s="152"/>
      <c r="FV7" s="152"/>
      <c r="FW7" s="152"/>
      <c r="FX7" s="152"/>
      <c r="FY7" s="152"/>
      <c r="FZ7" s="152"/>
      <c r="GA7" s="152"/>
      <c r="GB7" s="152"/>
      <c r="GC7" s="152"/>
      <c r="GD7" s="152"/>
      <c r="GE7" s="152"/>
      <c r="GF7" s="152"/>
      <c r="GG7" s="152"/>
      <c r="GH7" s="152"/>
      <c r="GI7" s="152"/>
      <c r="GJ7" s="152"/>
      <c r="GK7" s="152"/>
      <c r="GL7" s="152"/>
      <c r="GM7" s="152"/>
      <c r="GN7" s="152"/>
      <c r="GO7" s="152"/>
      <c r="GP7" s="152"/>
      <c r="GQ7" s="152"/>
      <c r="GR7" s="241"/>
      <c r="GS7" s="241" t="s">
        <v>107</v>
      </c>
      <c r="GU7" s="156" t="s">
        <v>108</v>
      </c>
      <c r="GV7" s="306" t="s">
        <v>109</v>
      </c>
      <c r="GW7" s="306"/>
      <c r="GX7" s="306"/>
      <c r="GY7" s="306"/>
      <c r="GZ7" s="306"/>
      <c r="HA7" s="306"/>
      <c r="HB7" s="306"/>
      <c r="HC7" s="306"/>
      <c r="HD7" s="120"/>
      <c r="HG7" s="345" t="s">
        <v>110</v>
      </c>
      <c r="HH7" s="345"/>
      <c r="HI7" s="345"/>
      <c r="HJ7" s="345"/>
      <c r="HL7" s="343" t="s">
        <v>201</v>
      </c>
      <c r="HM7" s="343"/>
      <c r="HN7" s="343"/>
      <c r="HO7" s="343"/>
      <c r="HP7" s="343"/>
      <c r="HQ7" s="343"/>
      <c r="HR7" s="343"/>
      <c r="HS7" s="343"/>
      <c r="HT7" s="343"/>
      <c r="HU7" s="343"/>
      <c r="HV7" s="343"/>
      <c r="HW7" s="343"/>
    </row>
    <row r="8" spans="1:232" ht="96" customHeight="1" x14ac:dyDescent="0.2">
      <c r="A8" s="121" t="str">
        <f t="array" ref="A8:GS8">ds_headers</f>
        <v>Broader cost category</v>
      </c>
      <c r="B8" s="121" t="str">
        <v>Item</v>
      </c>
      <c r="C8" s="121" t="str">
        <v>Cost Category</v>
      </c>
      <c r="D8" s="121" t="str">
        <v>SO (WO)</v>
      </c>
      <c r="E8" s="122" t="str">
        <v>Resource</v>
      </c>
      <c r="F8" s="122" t="str">
        <v>FullRate (Converted to Real 2023)</v>
      </c>
      <c r="G8" s="122" t="str">
        <v>BaseRate (Converted to Real 2023)</v>
      </c>
      <c r="H8" s="122">
        <v>45839</v>
      </c>
      <c r="I8" s="122">
        <v>45870</v>
      </c>
      <c r="J8" s="122">
        <v>45901</v>
      </c>
      <c r="K8" s="122">
        <v>45931</v>
      </c>
      <c r="L8" s="122">
        <v>45962</v>
      </c>
      <c r="M8" s="122">
        <v>45992</v>
      </c>
      <c r="N8" s="122">
        <v>46023</v>
      </c>
      <c r="O8" s="122">
        <v>46054</v>
      </c>
      <c r="P8" s="122">
        <v>46082</v>
      </c>
      <c r="Q8" s="122">
        <v>46113</v>
      </c>
      <c r="R8" s="122">
        <v>46143</v>
      </c>
      <c r="S8" s="122">
        <v>46174</v>
      </c>
      <c r="T8" s="122">
        <v>46204</v>
      </c>
      <c r="U8" s="122">
        <v>46235</v>
      </c>
      <c r="V8" s="122">
        <v>46266</v>
      </c>
      <c r="W8" s="122">
        <v>46296</v>
      </c>
      <c r="X8" s="122">
        <v>46327</v>
      </c>
      <c r="Y8" s="122">
        <v>46357</v>
      </c>
      <c r="Z8" s="122">
        <v>46388</v>
      </c>
      <c r="AA8" s="122">
        <v>46419</v>
      </c>
      <c r="AB8" s="122">
        <v>46447</v>
      </c>
      <c r="AC8" s="122">
        <v>46478</v>
      </c>
      <c r="AD8" s="122">
        <v>46508</v>
      </c>
      <c r="AE8" s="122">
        <v>46539</v>
      </c>
      <c r="AF8" s="122">
        <v>46569</v>
      </c>
      <c r="AG8" s="122">
        <v>46600</v>
      </c>
      <c r="AH8" s="122">
        <v>46631</v>
      </c>
      <c r="AI8" s="122">
        <v>46661</v>
      </c>
      <c r="AJ8" s="122">
        <v>46692</v>
      </c>
      <c r="AK8" s="122">
        <v>46722</v>
      </c>
      <c r="AL8" s="122">
        <v>46753</v>
      </c>
      <c r="AM8" s="122">
        <v>46784</v>
      </c>
      <c r="AN8" s="122">
        <v>46813</v>
      </c>
      <c r="AO8" s="122">
        <v>46844</v>
      </c>
      <c r="AP8" s="122">
        <v>46874</v>
      </c>
      <c r="AQ8" s="122">
        <v>46905</v>
      </c>
      <c r="AR8" s="122">
        <v>46935</v>
      </c>
      <c r="AS8" s="122">
        <v>46966</v>
      </c>
      <c r="AT8" s="122">
        <v>46997</v>
      </c>
      <c r="AU8" s="122">
        <v>47027</v>
      </c>
      <c r="AV8" s="122">
        <v>47058</v>
      </c>
      <c r="AW8" s="122">
        <v>47088</v>
      </c>
      <c r="AX8" s="122">
        <v>47119</v>
      </c>
      <c r="AY8" s="122">
        <v>47150</v>
      </c>
      <c r="AZ8" s="122">
        <v>47178</v>
      </c>
      <c r="BA8" s="122">
        <v>47209</v>
      </c>
      <c r="BB8" s="122">
        <v>47239</v>
      </c>
      <c r="BC8" s="122">
        <v>47270</v>
      </c>
      <c r="BD8" s="122">
        <v>47300</v>
      </c>
      <c r="BE8" s="122">
        <v>47331</v>
      </c>
      <c r="BF8" s="122">
        <v>47362</v>
      </c>
      <c r="BG8" s="122">
        <v>47392</v>
      </c>
      <c r="BH8" s="122">
        <v>47423</v>
      </c>
      <c r="BI8" s="122">
        <v>47453</v>
      </c>
      <c r="BJ8" s="122">
        <v>47484</v>
      </c>
      <c r="BK8" s="122">
        <v>47515</v>
      </c>
      <c r="BL8" s="122">
        <v>47543</v>
      </c>
      <c r="BM8" s="122">
        <v>47574</v>
      </c>
      <c r="BN8" s="122">
        <v>47604</v>
      </c>
      <c r="BO8" s="122">
        <v>47635</v>
      </c>
      <c r="BP8" s="122">
        <v>47665</v>
      </c>
      <c r="BQ8" s="122">
        <v>47696</v>
      </c>
      <c r="BR8" s="122">
        <v>47727</v>
      </c>
      <c r="BS8" s="122">
        <v>47757</v>
      </c>
      <c r="BT8" s="122">
        <v>47788</v>
      </c>
      <c r="BU8" s="122">
        <v>47818</v>
      </c>
      <c r="BV8" s="122">
        <v>47849</v>
      </c>
      <c r="BW8" s="122">
        <v>47880</v>
      </c>
      <c r="BX8" s="122">
        <v>47908</v>
      </c>
      <c r="BY8" s="122">
        <v>47939</v>
      </c>
      <c r="BZ8" s="122">
        <v>47969</v>
      </c>
      <c r="CA8" s="122">
        <v>48000</v>
      </c>
      <c r="CB8" s="122">
        <v>48030</v>
      </c>
      <c r="CC8" s="122">
        <v>48061</v>
      </c>
      <c r="CD8" s="122">
        <v>48092</v>
      </c>
      <c r="CE8" s="122">
        <v>48122</v>
      </c>
      <c r="CF8" s="122">
        <v>48153</v>
      </c>
      <c r="CG8" s="122">
        <v>48183</v>
      </c>
      <c r="CH8" s="122">
        <v>48214</v>
      </c>
      <c r="CI8" s="122">
        <v>48245</v>
      </c>
      <c r="CJ8" s="122">
        <v>48274</v>
      </c>
      <c r="CK8" s="122">
        <v>48305</v>
      </c>
      <c r="CL8" s="122">
        <v>48335</v>
      </c>
      <c r="CM8" s="122">
        <v>48366</v>
      </c>
      <c r="CN8" s="122">
        <v>48396</v>
      </c>
      <c r="CO8" s="122">
        <v>48427</v>
      </c>
      <c r="CP8" s="122">
        <v>48458</v>
      </c>
      <c r="CQ8" s="122">
        <v>48488</v>
      </c>
      <c r="CR8" s="122">
        <v>48519</v>
      </c>
      <c r="CS8" s="122">
        <v>48549</v>
      </c>
      <c r="CT8" s="122">
        <v>48580</v>
      </c>
      <c r="CU8" s="122">
        <v>48611</v>
      </c>
      <c r="CV8" s="122">
        <v>48639</v>
      </c>
      <c r="CW8" s="122">
        <v>48670</v>
      </c>
      <c r="CX8" s="122">
        <v>48700</v>
      </c>
      <c r="CY8" s="122">
        <v>48731</v>
      </c>
      <c r="CZ8" s="122" t="str">
        <v>blank</v>
      </c>
      <c r="DA8" s="122">
        <v>45839</v>
      </c>
      <c r="DB8" s="122">
        <v>45870</v>
      </c>
      <c r="DC8" s="122">
        <v>45901</v>
      </c>
      <c r="DD8" s="122">
        <v>45931</v>
      </c>
      <c r="DE8" s="122">
        <v>45962</v>
      </c>
      <c r="DF8" s="122">
        <v>45992</v>
      </c>
      <c r="DG8" s="122">
        <v>46023</v>
      </c>
      <c r="DH8" s="122">
        <v>46054</v>
      </c>
      <c r="DI8" s="122">
        <v>46082</v>
      </c>
      <c r="DJ8" s="122">
        <v>46113</v>
      </c>
      <c r="DK8" s="122">
        <v>46143</v>
      </c>
      <c r="DL8" s="122">
        <v>46174</v>
      </c>
      <c r="DM8" s="122">
        <v>46204</v>
      </c>
      <c r="DN8" s="122">
        <v>46235</v>
      </c>
      <c r="DO8" s="122">
        <v>46266</v>
      </c>
      <c r="DP8" s="122">
        <v>46296</v>
      </c>
      <c r="DQ8" s="122">
        <v>46327</v>
      </c>
      <c r="DR8" s="122">
        <v>46357</v>
      </c>
      <c r="DS8" s="122">
        <v>46388</v>
      </c>
      <c r="DT8" s="122">
        <v>46419</v>
      </c>
      <c r="DU8" s="122">
        <v>46447</v>
      </c>
      <c r="DV8" s="122">
        <v>46478</v>
      </c>
      <c r="DW8" s="122">
        <v>46508</v>
      </c>
      <c r="DX8" s="122">
        <v>46539</v>
      </c>
      <c r="DY8" s="122">
        <v>46569</v>
      </c>
      <c r="DZ8" s="122">
        <v>46600</v>
      </c>
      <c r="EA8" s="122">
        <v>46631</v>
      </c>
      <c r="EB8" s="122">
        <v>46661</v>
      </c>
      <c r="EC8" s="122">
        <v>46692</v>
      </c>
      <c r="ED8" s="122">
        <v>46722</v>
      </c>
      <c r="EE8" s="122">
        <v>46753</v>
      </c>
      <c r="EF8" s="122">
        <v>46784</v>
      </c>
      <c r="EG8" s="122">
        <v>46813</v>
      </c>
      <c r="EH8" s="122">
        <v>46844</v>
      </c>
      <c r="EI8" s="122">
        <v>46874</v>
      </c>
      <c r="EJ8" s="122">
        <v>46905</v>
      </c>
      <c r="EK8" s="122">
        <v>46935</v>
      </c>
      <c r="EL8" s="122">
        <v>46966</v>
      </c>
      <c r="EM8" s="122">
        <v>46997</v>
      </c>
      <c r="EN8" s="122">
        <v>47027</v>
      </c>
      <c r="EO8" s="122">
        <v>47058</v>
      </c>
      <c r="EP8" s="122">
        <v>47088</v>
      </c>
      <c r="EQ8" s="122">
        <v>47119</v>
      </c>
      <c r="ER8" s="122">
        <v>47150</v>
      </c>
      <c r="ES8" s="122">
        <v>47178</v>
      </c>
      <c r="ET8" s="122">
        <v>47209</v>
      </c>
      <c r="EU8" s="122">
        <v>47239</v>
      </c>
      <c r="EV8" s="122">
        <v>47270</v>
      </c>
      <c r="EW8" s="122">
        <v>47300</v>
      </c>
      <c r="EX8" s="122">
        <v>47331</v>
      </c>
      <c r="EY8" s="122">
        <v>47362</v>
      </c>
      <c r="EZ8" s="122">
        <v>47392</v>
      </c>
      <c r="FA8" s="122">
        <v>47423</v>
      </c>
      <c r="FB8" s="122">
        <v>47453</v>
      </c>
      <c r="FC8" s="122">
        <v>47484</v>
      </c>
      <c r="FD8" s="122">
        <v>47515</v>
      </c>
      <c r="FE8" s="122">
        <v>47543</v>
      </c>
      <c r="FF8" s="122">
        <v>47574</v>
      </c>
      <c r="FG8" s="122">
        <v>47604</v>
      </c>
      <c r="FH8" s="122">
        <v>47635</v>
      </c>
      <c r="FI8" s="122">
        <v>47665</v>
      </c>
      <c r="FJ8" s="122">
        <v>47696</v>
      </c>
      <c r="FK8" s="122">
        <v>47727</v>
      </c>
      <c r="FL8" s="122">
        <v>47757</v>
      </c>
      <c r="FM8" s="122">
        <v>47788</v>
      </c>
      <c r="FN8" s="122">
        <v>47818</v>
      </c>
      <c r="FO8" s="122">
        <v>47849</v>
      </c>
      <c r="FP8" s="122">
        <v>47880</v>
      </c>
      <c r="FQ8" s="122">
        <v>47908</v>
      </c>
      <c r="FR8" s="122">
        <v>47939</v>
      </c>
      <c r="FS8" s="122">
        <v>47969</v>
      </c>
      <c r="FT8" s="122">
        <v>48000</v>
      </c>
      <c r="FU8" s="122">
        <v>48030</v>
      </c>
      <c r="FV8" s="122">
        <v>48061</v>
      </c>
      <c r="FW8" s="122">
        <v>48092</v>
      </c>
      <c r="FX8" s="122">
        <v>48122</v>
      </c>
      <c r="FY8" s="122">
        <v>48153</v>
      </c>
      <c r="FZ8" s="122">
        <v>48183</v>
      </c>
      <c r="GA8" s="122">
        <v>48214</v>
      </c>
      <c r="GB8" s="122">
        <v>48245</v>
      </c>
      <c r="GC8" s="122">
        <v>48274</v>
      </c>
      <c r="GD8" s="122">
        <v>48305</v>
      </c>
      <c r="GE8" s="122">
        <v>48335</v>
      </c>
      <c r="GF8" s="122">
        <v>48366</v>
      </c>
      <c r="GG8" s="122">
        <v>48396</v>
      </c>
      <c r="GH8" s="122">
        <v>48427</v>
      </c>
      <c r="GI8" s="122">
        <v>48458</v>
      </c>
      <c r="GJ8" s="122">
        <v>48488</v>
      </c>
      <c r="GK8" s="122">
        <v>48519</v>
      </c>
      <c r="GL8" s="122">
        <v>48549</v>
      </c>
      <c r="GM8" s="122">
        <v>48580</v>
      </c>
      <c r="GN8" s="122">
        <v>48611</v>
      </c>
      <c r="GO8" s="122">
        <v>48639</v>
      </c>
      <c r="GP8" s="122">
        <v>48670</v>
      </c>
      <c r="GQ8" s="122">
        <v>48700</v>
      </c>
      <c r="GR8" s="122">
        <v>48731</v>
      </c>
      <c r="GS8" s="304" t="str">
        <v>Blank</v>
      </c>
      <c r="GT8" s="122"/>
      <c r="GU8" s="260" t="str">
        <f>'Key assumptions'!I9</f>
        <v>FY2025</v>
      </c>
      <c r="GV8" s="260" t="str">
        <f>'Key assumptions'!J9</f>
        <v>FY2026</v>
      </c>
      <c r="GW8" s="260" t="str">
        <f>'Key assumptions'!K9</f>
        <v>FY2027</v>
      </c>
      <c r="GX8" s="260" t="str">
        <f>'Key assumptions'!L9</f>
        <v>FY2028</v>
      </c>
      <c r="GY8" s="260" t="str">
        <f>'Key assumptions'!M9</f>
        <v>FY2029</v>
      </c>
      <c r="GZ8" s="260" t="str">
        <f>'Key assumptions'!N9</f>
        <v>FY2030</v>
      </c>
      <c r="HA8" s="261" t="str">
        <f>'Key assumptions'!O9</f>
        <v>FY2031</v>
      </c>
      <c r="HB8" s="261" t="str">
        <f>'Key assumptions'!P9</f>
        <v>FY2032</v>
      </c>
      <c r="HC8" s="261" t="str">
        <f>'Key assumptions'!Q9</f>
        <v>FY2033</v>
      </c>
      <c r="HD8" s="163" t="s">
        <v>111</v>
      </c>
      <c r="HE8" s="160" t="s">
        <v>112</v>
      </c>
      <c r="HF8" s="164" t="str">
        <f>IF(ROUND(SUM(HE9:HE408),5)=ROUND(Internal_labour_calcs!N23,5),"OK","ERROR")</f>
        <v>OK</v>
      </c>
      <c r="HG8" s="160" t="s">
        <v>113</v>
      </c>
      <c r="HH8" s="160" t="s">
        <v>202</v>
      </c>
      <c r="HI8" s="160" t="s">
        <v>114</v>
      </c>
      <c r="HJ8" s="160" t="s">
        <v>205</v>
      </c>
      <c r="HK8" s="161"/>
      <c r="HL8" s="162" t="str" cm="1">
        <f t="array" ref="HL8:HV8">model_period</f>
        <v>FY2023</v>
      </c>
      <c r="HM8" s="162" t="str">
        <v>FY2024</v>
      </c>
      <c r="HN8" s="162" t="str">
        <v>FY2025</v>
      </c>
      <c r="HO8" s="162" t="str">
        <v>FY2026</v>
      </c>
      <c r="HP8" s="162" t="str">
        <v>FY2027</v>
      </c>
      <c r="HQ8" s="162" t="str">
        <v>FY2028</v>
      </c>
      <c r="HR8" s="162" t="str">
        <v>FY2029</v>
      </c>
      <c r="HS8" s="162" t="str">
        <v>FY2030</v>
      </c>
      <c r="HT8" s="162" t="str">
        <v>FY2031</v>
      </c>
      <c r="HU8" s="162" t="str">
        <v>FY2032</v>
      </c>
      <c r="HV8" s="162" t="str">
        <v>FY2033</v>
      </c>
      <c r="HW8" s="162" t="s">
        <v>112</v>
      </c>
    </row>
    <row r="9" spans="1:232" ht="13.5" thickBot="1" x14ac:dyDescent="0.25">
      <c r="A9" s="120" t="str" cm="1">
        <f t="array" ref="A9:GS74">_xlfn._xlws.FILTER(data_source,ds_costcat="Internal Labour")</f>
        <v>Delivery</v>
      </c>
      <c r="B9" s="120" t="str">
        <v>General Manager</v>
      </c>
      <c r="C9" s="120" t="str">
        <v>Internal Labour</v>
      </c>
      <c r="D9" s="120" t="str">
        <v xml:space="preserve">project management </v>
      </c>
      <c r="E9" s="120" t="str">
        <v>Level 4 ID Manager (Network Projects)</v>
      </c>
      <c r="F9" s="120">
        <v>353.94584990825683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0</v>
      </c>
      <c r="P9" s="120">
        <v>0</v>
      </c>
      <c r="Q9" s="120">
        <v>0</v>
      </c>
      <c r="R9" s="120">
        <v>0</v>
      </c>
      <c r="S9" s="120">
        <v>0</v>
      </c>
      <c r="T9" s="120">
        <v>7.0961538461538437E-2</v>
      </c>
      <c r="U9" s="120">
        <v>7.0961538461538437E-2</v>
      </c>
      <c r="V9" s="120">
        <v>7.0961538461538437E-2</v>
      </c>
      <c r="W9" s="120">
        <v>7.0961538461538437E-2</v>
      </c>
      <c r="X9" s="120">
        <v>7.0961538461538437E-2</v>
      </c>
      <c r="Y9" s="120">
        <v>7.0961538461538437E-2</v>
      </c>
      <c r="Z9" s="120">
        <v>7.0961538461538437E-2</v>
      </c>
      <c r="AA9" s="120">
        <v>7.0961538461538437E-2</v>
      </c>
      <c r="AB9" s="120">
        <v>7.0961538461538437E-2</v>
      </c>
      <c r="AC9" s="120">
        <v>7.0961538461538437E-2</v>
      </c>
      <c r="AD9" s="120">
        <v>7.0961538461538437E-2</v>
      </c>
      <c r="AE9" s="120">
        <v>7.0961538461538437E-2</v>
      </c>
      <c r="AF9" s="120">
        <v>8.3076923076923048E-2</v>
      </c>
      <c r="AG9" s="120">
        <v>8.3076923076923048E-2</v>
      </c>
      <c r="AH9" s="120">
        <v>8.3076923076923048E-2</v>
      </c>
      <c r="AI9" s="120">
        <v>8.3076923076923048E-2</v>
      </c>
      <c r="AJ9" s="120">
        <v>8.3076923076923048E-2</v>
      </c>
      <c r="AK9" s="120">
        <v>8.3076923076923048E-2</v>
      </c>
      <c r="AL9" s="120">
        <v>8.3076923076923048E-2</v>
      </c>
      <c r="AM9" s="120">
        <v>8.3076923076923048E-2</v>
      </c>
      <c r="AN9" s="120">
        <v>8.3076923076923048E-2</v>
      </c>
      <c r="AO9" s="120">
        <v>8.3076923076923048E-2</v>
      </c>
      <c r="AP9" s="120">
        <v>8.3076923076923048E-2</v>
      </c>
      <c r="AQ9" s="120">
        <v>8.3076923076923048E-2</v>
      </c>
      <c r="AR9" s="120">
        <v>8.3076923076923048E-2</v>
      </c>
      <c r="AS9" s="120">
        <v>8.3076923076923048E-2</v>
      </c>
      <c r="AT9" s="120">
        <v>8.3076923076923048E-2</v>
      </c>
      <c r="AU9" s="120">
        <v>8.3076923076923048E-2</v>
      </c>
      <c r="AV9" s="120">
        <v>8.3076923076923048E-2</v>
      </c>
      <c r="AW9" s="120">
        <v>8.3076923076923048E-2</v>
      </c>
      <c r="AX9" s="120">
        <v>8.3076923076923048E-2</v>
      </c>
      <c r="AY9" s="120">
        <v>8.3076923076923048E-2</v>
      </c>
      <c r="AZ9" s="120">
        <v>8.3076923076923048E-2</v>
      </c>
      <c r="BA9" s="120">
        <v>8.3076923076923048E-2</v>
      </c>
      <c r="BB9" s="120">
        <v>8.3076923076923048E-2</v>
      </c>
      <c r="BC9" s="120">
        <v>8.3076923076923048E-2</v>
      </c>
      <c r="BD9" s="120">
        <v>8.3076923076923048E-2</v>
      </c>
      <c r="BE9" s="120">
        <v>8.3076923076923048E-2</v>
      </c>
      <c r="BF9" s="120">
        <v>8.3076923076923048E-2</v>
      </c>
      <c r="BG9" s="120">
        <v>8.3076923076923048E-2</v>
      </c>
      <c r="BH9" s="120">
        <v>8.3076923076923048E-2</v>
      </c>
      <c r="BI9" s="120">
        <v>8.3076923076923048E-2</v>
      </c>
      <c r="BJ9" s="120">
        <v>8.3076923076923048E-2</v>
      </c>
      <c r="BK9" s="120">
        <v>8.3076923076923048E-2</v>
      </c>
      <c r="BL9" s="120">
        <v>8.3076923076923048E-2</v>
      </c>
      <c r="BM9" s="120">
        <v>8.3076923076923048E-2</v>
      </c>
      <c r="BN9" s="120">
        <v>8.3076923076923048E-2</v>
      </c>
      <c r="BO9" s="120">
        <v>8.3076923076923048E-2</v>
      </c>
      <c r="BP9" s="120">
        <v>6.9230769230769207E-2</v>
      </c>
      <c r="BQ9" s="120">
        <v>6.9230769230769207E-2</v>
      </c>
      <c r="BR9" s="120">
        <v>6.9230769230769207E-2</v>
      </c>
      <c r="BS9" s="120">
        <v>6.9230769230769207E-2</v>
      </c>
      <c r="BT9" s="120">
        <v>6.9230769230769207E-2</v>
      </c>
      <c r="BU9" s="120">
        <v>6.9230769230769207E-2</v>
      </c>
      <c r="BV9" s="120">
        <v>6.9230769230769207E-2</v>
      </c>
      <c r="BW9" s="120">
        <v>6.9230769230769207E-2</v>
      </c>
      <c r="BX9" s="120">
        <v>6.9230769230769207E-2</v>
      </c>
      <c r="BY9" s="120">
        <v>6.9230769230769207E-2</v>
      </c>
      <c r="BZ9" s="120">
        <v>6.9230769230769207E-2</v>
      </c>
      <c r="CA9" s="120">
        <v>6.9230769230769207E-2</v>
      </c>
      <c r="CB9" s="120">
        <v>0</v>
      </c>
      <c r="CC9" s="120">
        <v>0</v>
      </c>
      <c r="CD9" s="120">
        <v>0</v>
      </c>
      <c r="CE9" s="120">
        <v>0</v>
      </c>
      <c r="CF9" s="120">
        <v>0</v>
      </c>
      <c r="CG9" s="120">
        <v>0</v>
      </c>
      <c r="CH9" s="120">
        <v>0</v>
      </c>
      <c r="CI9" s="120">
        <v>0</v>
      </c>
      <c r="CJ9" s="120">
        <v>0</v>
      </c>
      <c r="CK9" s="120">
        <v>0</v>
      </c>
      <c r="CL9" s="120">
        <v>0</v>
      </c>
      <c r="CM9" s="120">
        <v>0</v>
      </c>
      <c r="CN9" s="120">
        <v>0</v>
      </c>
      <c r="CO9" s="120">
        <v>0</v>
      </c>
      <c r="CP9" s="120">
        <v>0</v>
      </c>
      <c r="CQ9" s="120">
        <v>0</v>
      </c>
      <c r="CR9" s="120">
        <v>0</v>
      </c>
      <c r="CS9" s="120">
        <v>0</v>
      </c>
      <c r="CT9" s="120">
        <v>0</v>
      </c>
      <c r="CU9" s="120">
        <v>0</v>
      </c>
      <c r="CV9" s="120">
        <v>0</v>
      </c>
      <c r="CW9" s="120">
        <v>0</v>
      </c>
      <c r="CX9" s="120">
        <v>0</v>
      </c>
      <c r="CY9" s="120">
        <v>0</v>
      </c>
      <c r="CZ9" s="120">
        <v>0</v>
      </c>
      <c r="DA9" s="120">
        <v>0</v>
      </c>
      <c r="DB9" s="120">
        <v>0</v>
      </c>
      <c r="DC9" s="120">
        <v>0</v>
      </c>
      <c r="DD9" s="120">
        <v>0</v>
      </c>
      <c r="DE9" s="120">
        <v>0</v>
      </c>
      <c r="DF9" s="120">
        <v>0</v>
      </c>
      <c r="DG9" s="120">
        <v>0</v>
      </c>
      <c r="DH9" s="120">
        <v>0</v>
      </c>
      <c r="DI9" s="120">
        <v>0</v>
      </c>
      <c r="DJ9" s="120">
        <v>0</v>
      </c>
      <c r="DK9" s="120">
        <v>0</v>
      </c>
      <c r="DL9" s="120">
        <v>0</v>
      </c>
      <c r="DM9" s="120">
        <v>3767.4813062350017</v>
      </c>
      <c r="DN9" s="120">
        <v>3767.4813062350017</v>
      </c>
      <c r="DO9" s="120">
        <v>3767.4813062350017</v>
      </c>
      <c r="DP9" s="120">
        <v>3767.4813062350017</v>
      </c>
      <c r="DQ9" s="120">
        <v>3767.4813062350017</v>
      </c>
      <c r="DR9" s="120">
        <v>3767.4813062350017</v>
      </c>
      <c r="DS9" s="120">
        <v>3767.4813062350017</v>
      </c>
      <c r="DT9" s="120">
        <v>3767.4813062350017</v>
      </c>
      <c r="DU9" s="120">
        <v>3767.4813062350017</v>
      </c>
      <c r="DV9" s="120">
        <v>3767.4813062350017</v>
      </c>
      <c r="DW9" s="120">
        <v>3767.4813062350017</v>
      </c>
      <c r="DX9" s="120">
        <v>3767.4813062350017</v>
      </c>
      <c r="DY9" s="120">
        <v>4410.7098219336604</v>
      </c>
      <c r="DZ9" s="120">
        <v>4410.7098219336604</v>
      </c>
      <c r="EA9" s="120">
        <v>4410.7098219336604</v>
      </c>
      <c r="EB9" s="120">
        <v>4410.7098219336604</v>
      </c>
      <c r="EC9" s="120">
        <v>4410.7098219336604</v>
      </c>
      <c r="ED9" s="120">
        <v>4410.7098219336604</v>
      </c>
      <c r="EE9" s="120">
        <v>4410.7098219336604</v>
      </c>
      <c r="EF9" s="120">
        <v>4410.7098219336604</v>
      </c>
      <c r="EG9" s="120">
        <v>4410.7098219336604</v>
      </c>
      <c r="EH9" s="120">
        <v>4410.7098219336604</v>
      </c>
      <c r="EI9" s="120">
        <v>4410.7098219336604</v>
      </c>
      <c r="EJ9" s="120">
        <v>4410.7098219336604</v>
      </c>
      <c r="EK9" s="120">
        <v>4410.7098219336604</v>
      </c>
      <c r="EL9" s="120">
        <v>4410.7098219336604</v>
      </c>
      <c r="EM9" s="120">
        <v>4410.7098219336604</v>
      </c>
      <c r="EN9" s="120">
        <v>4410.7098219336604</v>
      </c>
      <c r="EO9" s="120">
        <v>4410.7098219336604</v>
      </c>
      <c r="EP9" s="120">
        <v>4410.7098219336604</v>
      </c>
      <c r="EQ9" s="120">
        <v>4410.7098219336604</v>
      </c>
      <c r="ER9" s="120">
        <v>4410.7098219336604</v>
      </c>
      <c r="ES9" s="120">
        <v>4410.7098219336604</v>
      </c>
      <c r="ET9" s="120">
        <v>4410.7098219336604</v>
      </c>
      <c r="EU9" s="120">
        <v>4410.7098219336604</v>
      </c>
      <c r="EV9" s="120">
        <v>4410.7098219336604</v>
      </c>
      <c r="EW9" s="120">
        <v>4410.7098219336604</v>
      </c>
      <c r="EX9" s="120">
        <v>4410.7098219336604</v>
      </c>
      <c r="EY9" s="120">
        <v>4410.7098219336604</v>
      </c>
      <c r="EZ9" s="120">
        <v>4410.7098219336604</v>
      </c>
      <c r="FA9" s="120">
        <v>4410.7098219336604</v>
      </c>
      <c r="FB9" s="120">
        <v>4410.7098219336604</v>
      </c>
      <c r="FC9" s="120">
        <v>4410.7098219336604</v>
      </c>
      <c r="FD9" s="120">
        <v>4410.7098219336604</v>
      </c>
      <c r="FE9" s="120">
        <v>4410.7098219336604</v>
      </c>
      <c r="FF9" s="120">
        <v>4410.7098219336604</v>
      </c>
      <c r="FG9" s="120">
        <v>4410.7098219336604</v>
      </c>
      <c r="FH9" s="120">
        <v>4410.7098219336604</v>
      </c>
      <c r="FI9" s="120">
        <v>3675.5915182780504</v>
      </c>
      <c r="FJ9" s="120">
        <v>3675.5915182780504</v>
      </c>
      <c r="FK9" s="120">
        <v>3675.5915182780504</v>
      </c>
      <c r="FL9" s="120">
        <v>3675.5915182780504</v>
      </c>
      <c r="FM9" s="120">
        <v>3675.5915182780504</v>
      </c>
      <c r="FN9" s="120">
        <v>3675.5915182780504</v>
      </c>
      <c r="FO9" s="120">
        <v>3675.5915182780504</v>
      </c>
      <c r="FP9" s="120">
        <v>3675.5915182780504</v>
      </c>
      <c r="FQ9" s="120">
        <v>3675.5915182780504</v>
      </c>
      <c r="FR9" s="120">
        <v>3675.5915182780504</v>
      </c>
      <c r="FS9" s="120">
        <v>3675.5915182780504</v>
      </c>
      <c r="FT9" s="120">
        <v>3675.5915182780504</v>
      </c>
      <c r="FU9" s="120">
        <v>0</v>
      </c>
      <c r="FV9" s="120">
        <v>0</v>
      </c>
      <c r="FW9" s="120">
        <v>0</v>
      </c>
      <c r="FX9" s="120">
        <v>0</v>
      </c>
      <c r="FY9" s="120">
        <v>0</v>
      </c>
      <c r="FZ9" s="120">
        <v>0</v>
      </c>
      <c r="GA9" s="120">
        <v>0</v>
      </c>
      <c r="GB9" s="120">
        <v>0</v>
      </c>
      <c r="GC9" s="120">
        <v>0</v>
      </c>
      <c r="GD9" s="120">
        <v>0</v>
      </c>
      <c r="GE9" s="120">
        <v>0</v>
      </c>
      <c r="GF9" s="120">
        <v>0</v>
      </c>
      <c r="GG9" s="120">
        <v>0</v>
      </c>
      <c r="GH9" s="120">
        <v>0</v>
      </c>
      <c r="GI9" s="120">
        <v>0</v>
      </c>
      <c r="GJ9" s="120">
        <v>0</v>
      </c>
      <c r="GK9" s="120">
        <v>0</v>
      </c>
      <c r="GL9" s="120">
        <v>0</v>
      </c>
      <c r="GM9" s="120">
        <v>0</v>
      </c>
      <c r="GN9" s="120">
        <v>0</v>
      </c>
      <c r="GO9" s="120">
        <v>0</v>
      </c>
      <c r="GP9" s="120">
        <v>0</v>
      </c>
      <c r="GQ9" s="120">
        <v>0</v>
      </c>
      <c r="GR9" s="120">
        <v>0</v>
      </c>
      <c r="GS9" s="120">
        <v>0</v>
      </c>
      <c r="GU9" s="200">
        <f t="shared" ref="GU9:HC24" si="2">SUMIF($DA$6:$GR$6,GU$8,$DA9:$GR9)</f>
        <v>0</v>
      </c>
      <c r="GV9" s="200">
        <f t="shared" si="2"/>
        <v>0</v>
      </c>
      <c r="GW9" s="200">
        <f t="shared" si="2"/>
        <v>45209.775674820012</v>
      </c>
      <c r="GX9" s="200">
        <f t="shared" si="2"/>
        <v>52928.517863203939</v>
      </c>
      <c r="GY9" s="200">
        <f t="shared" si="2"/>
        <v>52928.517863203939</v>
      </c>
      <c r="GZ9" s="200">
        <f t="shared" si="2"/>
        <v>52928.517863203939</v>
      </c>
      <c r="HA9" s="200">
        <f t="shared" si="2"/>
        <v>44107.098219336614</v>
      </c>
      <c r="HB9" s="200">
        <f t="shared" si="2"/>
        <v>0</v>
      </c>
      <c r="HC9" s="200">
        <f>SUMIF($DA$6:$GR$6,HC$8,$DA9:$GR9)</f>
        <v>0</v>
      </c>
      <c r="HD9" s="134" t="str">
        <f t="shared" ref="HD9:HD72" si="3">IF(ROUND(HE9-SUM(DA9:GR9),3)=0,"OK","ERROR")</f>
        <v>OK</v>
      </c>
      <c r="HE9" s="200">
        <f t="shared" ref="HE9:HE72" si="4">SUM(GU9:HC9)</f>
        <v>248102.42748376846</v>
      </c>
      <c r="HG9" s="200">
        <f t="shared" ref="HG9:HG72" si="5">F9*avg_hrs*12</f>
        <v>637102.52983486233</v>
      </c>
      <c r="HH9" s="200">
        <f>HG9*'Key assumptions'!$H$20*'Key assumptions'!$H$21</f>
        <v>23891.344868807337</v>
      </c>
      <c r="HI9" s="255">
        <v>0.23963133640552994</v>
      </c>
      <c r="HJ9" s="200">
        <f>HH9*HI9</f>
        <v>5725.1148994377027</v>
      </c>
      <c r="HO9" s="120">
        <f t="shared" ref="HO9:HV18" si="6">COUNTIFS($H$6:$CY$6,HO$8,$H9:$CY9,"&lt;&gt;"&amp;0)</f>
        <v>0</v>
      </c>
      <c r="HP9" s="120">
        <f t="shared" si="6"/>
        <v>12</v>
      </c>
      <c r="HQ9" s="120">
        <f t="shared" si="6"/>
        <v>12</v>
      </c>
      <c r="HR9" s="120">
        <f t="shared" si="6"/>
        <v>12</v>
      </c>
      <c r="HS9" s="120">
        <f t="shared" si="6"/>
        <v>12</v>
      </c>
      <c r="HT9" s="120">
        <f t="shared" si="6"/>
        <v>12</v>
      </c>
      <c r="HU9" s="120">
        <f t="shared" si="6"/>
        <v>0</v>
      </c>
      <c r="HV9" s="120">
        <f t="shared" si="6"/>
        <v>0</v>
      </c>
      <c r="HW9" s="120">
        <f>SUM(HR9:HV9)</f>
        <v>36</v>
      </c>
    </row>
    <row r="10" spans="1:232" ht="13.5" thickBot="1" x14ac:dyDescent="0.25">
      <c r="A10" s="120" t="str">
        <v>Delivery</v>
      </c>
      <c r="B10" s="120" t="str">
        <v>Program &amp; Risk Planner</v>
      </c>
      <c r="C10" s="120" t="str">
        <v>Internal Labour</v>
      </c>
      <c r="D10" s="120" t="str">
        <v xml:space="preserve">project management </v>
      </c>
      <c r="E10" s="120" t="str">
        <v>Program and Risk Planner (Portfolio Controls)</v>
      </c>
      <c r="F10" s="120">
        <v>266.05040685015285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120">
        <v>0</v>
      </c>
      <c r="R10" s="120">
        <v>0</v>
      </c>
      <c r="S10" s="120">
        <v>0</v>
      </c>
      <c r="T10" s="120">
        <v>0.10384615384615384</v>
      </c>
      <c r="U10" s="120">
        <v>0.10384615384615384</v>
      </c>
      <c r="V10" s="120">
        <v>0.10384615384615384</v>
      </c>
      <c r="W10" s="120">
        <v>0.10384615384615384</v>
      </c>
      <c r="X10" s="120">
        <v>0.10384615384615384</v>
      </c>
      <c r="Y10" s="120">
        <v>0.10384615384615384</v>
      </c>
      <c r="Z10" s="120">
        <v>0.10384615384615384</v>
      </c>
      <c r="AA10" s="120">
        <v>0.10384615384615384</v>
      </c>
      <c r="AB10" s="120">
        <v>0.10384615384615384</v>
      </c>
      <c r="AC10" s="120">
        <v>0.10384615384615384</v>
      </c>
      <c r="AD10" s="120">
        <v>0.10384615384615384</v>
      </c>
      <c r="AE10" s="120">
        <v>0.10384615384615384</v>
      </c>
      <c r="AF10" s="120">
        <v>0.11538461538461536</v>
      </c>
      <c r="AG10" s="120">
        <v>0.11538461538461536</v>
      </c>
      <c r="AH10" s="120">
        <v>0.11538461538461536</v>
      </c>
      <c r="AI10" s="120">
        <v>0.11538461538461536</v>
      </c>
      <c r="AJ10" s="120">
        <v>0.11538461538461536</v>
      </c>
      <c r="AK10" s="120">
        <v>0.11538461538461536</v>
      </c>
      <c r="AL10" s="120">
        <v>0.11538461538461536</v>
      </c>
      <c r="AM10" s="120">
        <v>0.11538461538461536</v>
      </c>
      <c r="AN10" s="120">
        <v>0.11538461538461536</v>
      </c>
      <c r="AO10" s="120">
        <v>0.11538461538461536</v>
      </c>
      <c r="AP10" s="120">
        <v>0.11538461538461536</v>
      </c>
      <c r="AQ10" s="120">
        <v>0.11538461538461536</v>
      </c>
      <c r="AR10" s="120">
        <v>0.11538461538461536</v>
      </c>
      <c r="AS10" s="120">
        <v>0.11538461538461536</v>
      </c>
      <c r="AT10" s="120">
        <v>0.11538461538461536</v>
      </c>
      <c r="AU10" s="120">
        <v>0.11538461538461536</v>
      </c>
      <c r="AV10" s="120">
        <v>0.11538461538461536</v>
      </c>
      <c r="AW10" s="120">
        <v>0.11538461538461536</v>
      </c>
      <c r="AX10" s="120">
        <v>0.11538461538461536</v>
      </c>
      <c r="AY10" s="120">
        <v>0.11538461538461536</v>
      </c>
      <c r="AZ10" s="120">
        <v>0.11538461538461536</v>
      </c>
      <c r="BA10" s="120">
        <v>0.11538461538461536</v>
      </c>
      <c r="BB10" s="120">
        <v>0.11538461538461536</v>
      </c>
      <c r="BC10" s="120">
        <v>0.11538461538461536</v>
      </c>
      <c r="BD10" s="120">
        <v>0.11538461538461536</v>
      </c>
      <c r="BE10" s="120">
        <v>0.11538461538461536</v>
      </c>
      <c r="BF10" s="120">
        <v>0.11538461538461536</v>
      </c>
      <c r="BG10" s="120">
        <v>0.11538461538461536</v>
      </c>
      <c r="BH10" s="120">
        <v>0.11538461538461536</v>
      </c>
      <c r="BI10" s="120">
        <v>0.11538461538461536</v>
      </c>
      <c r="BJ10" s="120">
        <v>0.11538461538461536</v>
      </c>
      <c r="BK10" s="120">
        <v>0.11538461538461536</v>
      </c>
      <c r="BL10" s="120">
        <v>0.11538461538461536</v>
      </c>
      <c r="BM10" s="120">
        <v>0.11538461538461536</v>
      </c>
      <c r="BN10" s="120">
        <v>0.11538461538461536</v>
      </c>
      <c r="BO10" s="120">
        <v>0.11538461538461536</v>
      </c>
      <c r="BP10" s="120">
        <v>9.6153846153846145E-2</v>
      </c>
      <c r="BQ10" s="120">
        <v>9.6153846153846145E-2</v>
      </c>
      <c r="BR10" s="120">
        <v>9.6153846153846145E-2</v>
      </c>
      <c r="BS10" s="120">
        <v>9.6153846153846145E-2</v>
      </c>
      <c r="BT10" s="120">
        <v>9.6153846153846145E-2</v>
      </c>
      <c r="BU10" s="120">
        <v>9.6153846153846145E-2</v>
      </c>
      <c r="BV10" s="120">
        <v>9.6153846153846145E-2</v>
      </c>
      <c r="BW10" s="120">
        <v>9.6153846153846145E-2</v>
      </c>
      <c r="BX10" s="120">
        <v>9.6153846153846145E-2</v>
      </c>
      <c r="BY10" s="120">
        <v>9.6153846153846145E-2</v>
      </c>
      <c r="BZ10" s="120">
        <v>9.6153846153846145E-2</v>
      </c>
      <c r="CA10" s="120">
        <v>9.6153846153846145E-2</v>
      </c>
      <c r="CB10" s="120">
        <v>0</v>
      </c>
      <c r="CC10" s="120">
        <v>0</v>
      </c>
      <c r="CD10" s="120">
        <v>0</v>
      </c>
      <c r="CE10" s="120">
        <v>0</v>
      </c>
      <c r="CF10" s="120">
        <v>0</v>
      </c>
      <c r="CG10" s="120">
        <v>0</v>
      </c>
      <c r="CH10" s="120">
        <v>0</v>
      </c>
      <c r="CI10" s="120">
        <v>0</v>
      </c>
      <c r="CJ10" s="120">
        <v>0</v>
      </c>
      <c r="CK10" s="120">
        <v>0</v>
      </c>
      <c r="CL10" s="120">
        <v>0</v>
      </c>
      <c r="CM10" s="120">
        <v>0</v>
      </c>
      <c r="CN10" s="120">
        <v>0</v>
      </c>
      <c r="CO10" s="120">
        <v>0</v>
      </c>
      <c r="CP10" s="120">
        <v>0</v>
      </c>
      <c r="CQ10" s="120">
        <v>0</v>
      </c>
      <c r="CR10" s="120">
        <v>0</v>
      </c>
      <c r="CS10" s="120">
        <v>0</v>
      </c>
      <c r="CT10" s="120">
        <v>0</v>
      </c>
      <c r="CU10" s="120">
        <v>0</v>
      </c>
      <c r="CV10" s="120">
        <v>0</v>
      </c>
      <c r="CW10" s="120">
        <v>0</v>
      </c>
      <c r="CX10" s="120">
        <v>0</v>
      </c>
      <c r="CY10" s="120">
        <v>0</v>
      </c>
      <c r="CZ10" s="120">
        <v>0</v>
      </c>
      <c r="DA10" s="120">
        <v>0</v>
      </c>
      <c r="DB10" s="120">
        <v>0</v>
      </c>
      <c r="DC10" s="120">
        <v>0</v>
      </c>
      <c r="DD10" s="120">
        <v>0</v>
      </c>
      <c r="DE10" s="120">
        <v>0</v>
      </c>
      <c r="DF10" s="120">
        <v>0</v>
      </c>
      <c r="DG10" s="120">
        <v>0</v>
      </c>
      <c r="DH10" s="120">
        <v>0</v>
      </c>
      <c r="DI10" s="120">
        <v>0</v>
      </c>
      <c r="DJ10" s="120">
        <v>0</v>
      </c>
      <c r="DK10" s="120">
        <v>0</v>
      </c>
      <c r="DL10" s="120">
        <v>0</v>
      </c>
      <c r="DM10" s="120">
        <v>4144.2467220889193</v>
      </c>
      <c r="DN10" s="120">
        <v>4144.2467220889193</v>
      </c>
      <c r="DO10" s="120">
        <v>4144.2467220889193</v>
      </c>
      <c r="DP10" s="120">
        <v>4144.2467220889193</v>
      </c>
      <c r="DQ10" s="120">
        <v>4144.2467220889193</v>
      </c>
      <c r="DR10" s="120">
        <v>4144.2467220889193</v>
      </c>
      <c r="DS10" s="120">
        <v>4144.2467220889193</v>
      </c>
      <c r="DT10" s="120">
        <v>4144.2467220889193</v>
      </c>
      <c r="DU10" s="120">
        <v>4144.2467220889193</v>
      </c>
      <c r="DV10" s="120">
        <v>4144.2467220889193</v>
      </c>
      <c r="DW10" s="120">
        <v>4144.2467220889193</v>
      </c>
      <c r="DX10" s="120">
        <v>4144.2467220889193</v>
      </c>
      <c r="DY10" s="120">
        <v>4604.7185800987991</v>
      </c>
      <c r="DZ10" s="120">
        <v>4604.7185800987991</v>
      </c>
      <c r="EA10" s="120">
        <v>4604.7185800987991</v>
      </c>
      <c r="EB10" s="120">
        <v>4604.7185800987991</v>
      </c>
      <c r="EC10" s="120">
        <v>4604.7185800987991</v>
      </c>
      <c r="ED10" s="120">
        <v>4604.7185800987991</v>
      </c>
      <c r="EE10" s="120">
        <v>4604.7185800987991</v>
      </c>
      <c r="EF10" s="120">
        <v>4604.7185800987991</v>
      </c>
      <c r="EG10" s="120">
        <v>4604.7185800987991</v>
      </c>
      <c r="EH10" s="120">
        <v>4604.7185800987991</v>
      </c>
      <c r="EI10" s="120">
        <v>4604.7185800987991</v>
      </c>
      <c r="EJ10" s="120">
        <v>4604.7185800987991</v>
      </c>
      <c r="EK10" s="120">
        <v>4604.7185800987991</v>
      </c>
      <c r="EL10" s="120">
        <v>4604.7185800987991</v>
      </c>
      <c r="EM10" s="120">
        <v>4604.7185800987991</v>
      </c>
      <c r="EN10" s="120">
        <v>4604.7185800987991</v>
      </c>
      <c r="EO10" s="120">
        <v>4604.7185800987991</v>
      </c>
      <c r="EP10" s="120">
        <v>4604.7185800987991</v>
      </c>
      <c r="EQ10" s="120">
        <v>4604.7185800987991</v>
      </c>
      <c r="ER10" s="120">
        <v>4604.7185800987991</v>
      </c>
      <c r="ES10" s="120">
        <v>4604.7185800987991</v>
      </c>
      <c r="ET10" s="120">
        <v>4604.7185800987991</v>
      </c>
      <c r="EU10" s="120">
        <v>4604.7185800987991</v>
      </c>
      <c r="EV10" s="120">
        <v>4604.7185800987991</v>
      </c>
      <c r="EW10" s="120">
        <v>4604.7185800987991</v>
      </c>
      <c r="EX10" s="120">
        <v>4604.7185800987991</v>
      </c>
      <c r="EY10" s="120">
        <v>4604.7185800987991</v>
      </c>
      <c r="EZ10" s="120">
        <v>4604.7185800987991</v>
      </c>
      <c r="FA10" s="120">
        <v>4604.7185800987991</v>
      </c>
      <c r="FB10" s="120">
        <v>4604.7185800987991</v>
      </c>
      <c r="FC10" s="120">
        <v>4604.7185800987991</v>
      </c>
      <c r="FD10" s="120">
        <v>4604.7185800987991</v>
      </c>
      <c r="FE10" s="120">
        <v>4604.7185800987991</v>
      </c>
      <c r="FF10" s="120">
        <v>4604.7185800987991</v>
      </c>
      <c r="FG10" s="120">
        <v>4604.7185800987991</v>
      </c>
      <c r="FH10" s="120">
        <v>4604.7185800987991</v>
      </c>
      <c r="FI10" s="120">
        <v>3837.265483415666</v>
      </c>
      <c r="FJ10" s="120">
        <v>3837.265483415666</v>
      </c>
      <c r="FK10" s="120">
        <v>3837.265483415666</v>
      </c>
      <c r="FL10" s="120">
        <v>3837.265483415666</v>
      </c>
      <c r="FM10" s="120">
        <v>3837.265483415666</v>
      </c>
      <c r="FN10" s="120">
        <v>3837.265483415666</v>
      </c>
      <c r="FO10" s="120">
        <v>3837.265483415666</v>
      </c>
      <c r="FP10" s="120">
        <v>3837.265483415666</v>
      </c>
      <c r="FQ10" s="120">
        <v>3837.265483415666</v>
      </c>
      <c r="FR10" s="120">
        <v>3837.265483415666</v>
      </c>
      <c r="FS10" s="120">
        <v>3837.265483415666</v>
      </c>
      <c r="FT10" s="120">
        <v>3837.265483415666</v>
      </c>
      <c r="FU10" s="120">
        <v>0</v>
      </c>
      <c r="FV10" s="120">
        <v>0</v>
      </c>
      <c r="FW10" s="120">
        <v>0</v>
      </c>
      <c r="FX10" s="120">
        <v>0</v>
      </c>
      <c r="FY10" s="120">
        <v>0</v>
      </c>
      <c r="FZ10" s="120">
        <v>0</v>
      </c>
      <c r="GA10" s="120">
        <v>0</v>
      </c>
      <c r="GB10" s="120">
        <v>0</v>
      </c>
      <c r="GC10" s="120">
        <v>0</v>
      </c>
      <c r="GD10" s="120">
        <v>0</v>
      </c>
      <c r="GE10" s="120">
        <v>0</v>
      </c>
      <c r="GF10" s="120">
        <v>0</v>
      </c>
      <c r="GG10" s="120">
        <v>0</v>
      </c>
      <c r="GH10" s="120">
        <v>0</v>
      </c>
      <c r="GI10" s="120">
        <v>0</v>
      </c>
      <c r="GJ10" s="120">
        <v>0</v>
      </c>
      <c r="GK10" s="120">
        <v>0</v>
      </c>
      <c r="GL10" s="120">
        <v>0</v>
      </c>
      <c r="GM10" s="120">
        <v>0</v>
      </c>
      <c r="GN10" s="120">
        <v>0</v>
      </c>
      <c r="GO10" s="120">
        <v>0</v>
      </c>
      <c r="GP10" s="120">
        <v>0</v>
      </c>
      <c r="GQ10" s="120">
        <v>0</v>
      </c>
      <c r="GR10" s="120">
        <v>0</v>
      </c>
      <c r="GS10" s="120">
        <v>0</v>
      </c>
      <c r="GU10" s="200">
        <f t="shared" si="2"/>
        <v>0</v>
      </c>
      <c r="GV10" s="200">
        <f t="shared" si="2"/>
        <v>0</v>
      </c>
      <c r="GW10" s="200">
        <f t="shared" si="2"/>
        <v>49730.960665067047</v>
      </c>
      <c r="GX10" s="200">
        <f t="shared" si="2"/>
        <v>55256.622961185603</v>
      </c>
      <c r="GY10" s="200">
        <f t="shared" si="2"/>
        <v>55256.622961185603</v>
      </c>
      <c r="GZ10" s="200">
        <f t="shared" si="2"/>
        <v>55256.622961185603</v>
      </c>
      <c r="HA10" s="200">
        <f t="shared" si="2"/>
        <v>46047.185800987987</v>
      </c>
      <c r="HB10" s="200">
        <f t="shared" si="2"/>
        <v>0</v>
      </c>
      <c r="HC10" s="200">
        <f t="shared" si="2"/>
        <v>0</v>
      </c>
      <c r="HD10" s="134" t="str">
        <f t="shared" si="3"/>
        <v>OK</v>
      </c>
      <c r="HE10" s="200">
        <f t="shared" si="4"/>
        <v>261548.01534961187</v>
      </c>
      <c r="HG10" s="200">
        <f t="shared" si="5"/>
        <v>478890.73233027512</v>
      </c>
      <c r="HH10" s="200">
        <f>HG10*'Key assumptions'!$H$20*'Key assumptions'!$H$21</f>
        <v>17958.402462385315</v>
      </c>
      <c r="HI10" s="255">
        <f>HI9</f>
        <v>0.23963133640552994</v>
      </c>
      <c r="HJ10" s="200">
        <f t="shared" ref="HJ10:HJ73" si="7">HH10*HI10</f>
        <v>4303.3959817697523</v>
      </c>
      <c r="HO10" s="120">
        <f t="shared" si="6"/>
        <v>0</v>
      </c>
      <c r="HP10" s="120">
        <f t="shared" si="6"/>
        <v>12</v>
      </c>
      <c r="HQ10" s="120">
        <f t="shared" si="6"/>
        <v>12</v>
      </c>
      <c r="HR10" s="120">
        <f t="shared" si="6"/>
        <v>12</v>
      </c>
      <c r="HS10" s="120">
        <f t="shared" si="6"/>
        <v>12</v>
      </c>
      <c r="HT10" s="120">
        <f t="shared" si="6"/>
        <v>12</v>
      </c>
      <c r="HU10" s="120">
        <f t="shared" si="6"/>
        <v>0</v>
      </c>
      <c r="HV10" s="120">
        <f t="shared" si="6"/>
        <v>0</v>
      </c>
      <c r="HW10" s="120">
        <f t="shared" ref="HW10:HW73" si="8">SUM(HR10:HV10)</f>
        <v>36</v>
      </c>
    </row>
    <row r="11" spans="1:232" ht="13.5" thickBot="1" x14ac:dyDescent="0.25">
      <c r="A11" s="120" t="str">
        <v>Delivery</v>
      </c>
      <c r="B11" s="120" t="str">
        <v>Project Controller - Senior</v>
      </c>
      <c r="C11" s="120" t="str">
        <v>Internal Labour</v>
      </c>
      <c r="D11" s="120" t="str">
        <v xml:space="preserve">project management </v>
      </c>
      <c r="E11" s="120" t="str">
        <v>Project Controller (Portfolio Controls)</v>
      </c>
      <c r="F11" s="120">
        <v>247.48516012232412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120">
        <v>0</v>
      </c>
      <c r="R11" s="120">
        <v>0</v>
      </c>
      <c r="S11" s="120">
        <v>0</v>
      </c>
      <c r="T11" s="120">
        <v>7.9120879120879103E-2</v>
      </c>
      <c r="U11" s="120">
        <v>7.9120879120879103E-2</v>
      </c>
      <c r="V11" s="120">
        <v>7.9120879120879103E-2</v>
      </c>
      <c r="W11" s="120">
        <v>7.9120879120879103E-2</v>
      </c>
      <c r="X11" s="120">
        <v>7.9120879120879103E-2</v>
      </c>
      <c r="Y11" s="120">
        <v>7.9120879120879103E-2</v>
      </c>
      <c r="Z11" s="120">
        <v>7.9120879120879103E-2</v>
      </c>
      <c r="AA11" s="120">
        <v>7.9120879120879103E-2</v>
      </c>
      <c r="AB11" s="120">
        <v>7.9120879120879103E-2</v>
      </c>
      <c r="AC11" s="120">
        <v>7.9120879120879103E-2</v>
      </c>
      <c r="AD11" s="120">
        <v>7.9120879120879103E-2</v>
      </c>
      <c r="AE11" s="120">
        <v>7.9120879120879103E-2</v>
      </c>
      <c r="AF11" s="120">
        <v>7.9120879120879103E-2</v>
      </c>
      <c r="AG11" s="120">
        <v>7.9120879120879103E-2</v>
      </c>
      <c r="AH11" s="120">
        <v>7.9120879120879103E-2</v>
      </c>
      <c r="AI11" s="120">
        <v>7.9120879120879103E-2</v>
      </c>
      <c r="AJ11" s="120">
        <v>7.9120879120879103E-2</v>
      </c>
      <c r="AK11" s="120">
        <v>7.9120879120879103E-2</v>
      </c>
      <c r="AL11" s="120">
        <v>7.9120879120879103E-2</v>
      </c>
      <c r="AM11" s="120">
        <v>7.9120879120879103E-2</v>
      </c>
      <c r="AN11" s="120">
        <v>7.9120879120879103E-2</v>
      </c>
      <c r="AO11" s="120">
        <v>7.9120879120879103E-2</v>
      </c>
      <c r="AP11" s="120">
        <v>7.9120879120879103E-2</v>
      </c>
      <c r="AQ11" s="120">
        <v>7.9120879120879103E-2</v>
      </c>
      <c r="AR11" s="120">
        <v>7.9120879120879103E-2</v>
      </c>
      <c r="AS11" s="120">
        <v>7.9120879120879103E-2</v>
      </c>
      <c r="AT11" s="120">
        <v>7.9120879120879103E-2</v>
      </c>
      <c r="AU11" s="120">
        <v>7.9120879120879103E-2</v>
      </c>
      <c r="AV11" s="120">
        <v>7.9120879120879103E-2</v>
      </c>
      <c r="AW11" s="120">
        <v>7.9120879120879103E-2</v>
      </c>
      <c r="AX11" s="120">
        <v>7.9120879120879103E-2</v>
      </c>
      <c r="AY11" s="120">
        <v>7.9120879120879103E-2</v>
      </c>
      <c r="AZ11" s="120">
        <v>7.9120879120879103E-2</v>
      </c>
      <c r="BA11" s="120">
        <v>7.9120879120879103E-2</v>
      </c>
      <c r="BB11" s="120">
        <v>7.9120879120879103E-2</v>
      </c>
      <c r="BC11" s="120">
        <v>7.9120879120879103E-2</v>
      </c>
      <c r="BD11" s="120">
        <v>7.9120879120879103E-2</v>
      </c>
      <c r="BE11" s="120">
        <v>7.9120879120879103E-2</v>
      </c>
      <c r="BF11" s="120">
        <v>7.9120879120879103E-2</v>
      </c>
      <c r="BG11" s="120">
        <v>7.9120879120879103E-2</v>
      </c>
      <c r="BH11" s="120">
        <v>7.9120879120879103E-2</v>
      </c>
      <c r="BI11" s="120">
        <v>7.9120879120879103E-2</v>
      </c>
      <c r="BJ11" s="120">
        <v>7.9120879120879103E-2</v>
      </c>
      <c r="BK11" s="120">
        <v>7.9120879120879103E-2</v>
      </c>
      <c r="BL11" s="120">
        <v>7.9120879120879103E-2</v>
      </c>
      <c r="BM11" s="120">
        <v>7.9120879120879103E-2</v>
      </c>
      <c r="BN11" s="120">
        <v>7.9120879120879103E-2</v>
      </c>
      <c r="BO11" s="120">
        <v>7.9120879120879103E-2</v>
      </c>
      <c r="BP11" s="120">
        <v>6.5934065934065922E-2</v>
      </c>
      <c r="BQ11" s="120">
        <v>6.5934065934065922E-2</v>
      </c>
      <c r="BR11" s="120">
        <v>6.5934065934065922E-2</v>
      </c>
      <c r="BS11" s="120">
        <v>6.5934065934065922E-2</v>
      </c>
      <c r="BT11" s="120">
        <v>6.5934065934065922E-2</v>
      </c>
      <c r="BU11" s="120">
        <v>6.5934065934065922E-2</v>
      </c>
      <c r="BV11" s="120">
        <v>6.5934065934065922E-2</v>
      </c>
      <c r="BW11" s="120">
        <v>6.5934065934065922E-2</v>
      </c>
      <c r="BX11" s="120">
        <v>6.5934065934065922E-2</v>
      </c>
      <c r="BY11" s="120">
        <v>6.5934065934065922E-2</v>
      </c>
      <c r="BZ11" s="120">
        <v>6.5934065934065922E-2</v>
      </c>
      <c r="CA11" s="120">
        <v>6.5934065934065922E-2</v>
      </c>
      <c r="CB11" s="120">
        <v>0</v>
      </c>
      <c r="CC11" s="120">
        <v>0</v>
      </c>
      <c r="CD11" s="120">
        <v>0</v>
      </c>
      <c r="CE11" s="120">
        <v>0</v>
      </c>
      <c r="CF11" s="120">
        <v>0</v>
      </c>
      <c r="CG11" s="120">
        <v>0</v>
      </c>
      <c r="CH11" s="120">
        <v>0</v>
      </c>
      <c r="CI11" s="120">
        <v>0</v>
      </c>
      <c r="CJ11" s="120">
        <v>0</v>
      </c>
      <c r="CK11" s="120">
        <v>0</v>
      </c>
      <c r="CL11" s="120">
        <v>0</v>
      </c>
      <c r="CM11" s="120">
        <v>0</v>
      </c>
      <c r="CN11" s="120">
        <v>0</v>
      </c>
      <c r="CO11" s="120">
        <v>0</v>
      </c>
      <c r="CP11" s="120">
        <v>0</v>
      </c>
      <c r="CQ11" s="120">
        <v>0</v>
      </c>
      <c r="CR11" s="120">
        <v>0</v>
      </c>
      <c r="CS11" s="120">
        <v>0</v>
      </c>
      <c r="CT11" s="120">
        <v>0</v>
      </c>
      <c r="CU11" s="120">
        <v>0</v>
      </c>
      <c r="CV11" s="120">
        <v>0</v>
      </c>
      <c r="CW11" s="120">
        <v>0</v>
      </c>
      <c r="CX11" s="120">
        <v>0</v>
      </c>
      <c r="CY11" s="120">
        <v>0</v>
      </c>
      <c r="CZ11" s="120">
        <v>0</v>
      </c>
      <c r="DA11" s="120">
        <v>0</v>
      </c>
      <c r="DB11" s="120">
        <v>0</v>
      </c>
      <c r="DC11" s="120">
        <v>0</v>
      </c>
      <c r="DD11" s="120">
        <v>0</v>
      </c>
      <c r="DE11" s="120">
        <v>0</v>
      </c>
      <c r="DF11" s="120">
        <v>0</v>
      </c>
      <c r="DG11" s="120">
        <v>0</v>
      </c>
      <c r="DH11" s="120">
        <v>0</v>
      </c>
      <c r="DI11" s="120">
        <v>0</v>
      </c>
      <c r="DJ11" s="120">
        <v>0</v>
      </c>
      <c r="DK11" s="120">
        <v>0</v>
      </c>
      <c r="DL11" s="120">
        <v>0</v>
      </c>
      <c r="DM11" s="120">
        <v>2937.1865157374727</v>
      </c>
      <c r="DN11" s="120">
        <v>2937.1865157374727</v>
      </c>
      <c r="DO11" s="120">
        <v>2937.1865157374727</v>
      </c>
      <c r="DP11" s="120">
        <v>2937.1865157374727</v>
      </c>
      <c r="DQ11" s="120">
        <v>2937.1865157374727</v>
      </c>
      <c r="DR11" s="120">
        <v>2937.1865157374727</v>
      </c>
      <c r="DS11" s="120">
        <v>2937.1865157374727</v>
      </c>
      <c r="DT11" s="120">
        <v>2937.1865157374727</v>
      </c>
      <c r="DU11" s="120">
        <v>2937.1865157374727</v>
      </c>
      <c r="DV11" s="120">
        <v>2937.1865157374727</v>
      </c>
      <c r="DW11" s="120">
        <v>2937.1865157374727</v>
      </c>
      <c r="DX11" s="120">
        <v>2937.1865157374727</v>
      </c>
      <c r="DY11" s="120">
        <v>2937.1865157374727</v>
      </c>
      <c r="DZ11" s="120">
        <v>2937.1865157374727</v>
      </c>
      <c r="EA11" s="120">
        <v>2937.1865157374727</v>
      </c>
      <c r="EB11" s="120">
        <v>2937.1865157374727</v>
      </c>
      <c r="EC11" s="120">
        <v>2937.1865157374727</v>
      </c>
      <c r="ED11" s="120">
        <v>2937.1865157374727</v>
      </c>
      <c r="EE11" s="120">
        <v>2937.1865157374727</v>
      </c>
      <c r="EF11" s="120">
        <v>2937.1865157374727</v>
      </c>
      <c r="EG11" s="120">
        <v>2937.1865157374727</v>
      </c>
      <c r="EH11" s="120">
        <v>2937.1865157374727</v>
      </c>
      <c r="EI11" s="120">
        <v>2937.1865157374727</v>
      </c>
      <c r="EJ11" s="120">
        <v>2937.1865157374727</v>
      </c>
      <c r="EK11" s="120">
        <v>2937.1865157374727</v>
      </c>
      <c r="EL11" s="120">
        <v>2937.1865157374727</v>
      </c>
      <c r="EM11" s="120">
        <v>2937.1865157374727</v>
      </c>
      <c r="EN11" s="120">
        <v>2937.1865157374727</v>
      </c>
      <c r="EO11" s="120">
        <v>2937.1865157374727</v>
      </c>
      <c r="EP11" s="120">
        <v>2937.1865157374727</v>
      </c>
      <c r="EQ11" s="120">
        <v>2937.1865157374727</v>
      </c>
      <c r="ER11" s="120">
        <v>2937.1865157374727</v>
      </c>
      <c r="ES11" s="120">
        <v>2937.1865157374727</v>
      </c>
      <c r="ET11" s="120">
        <v>2937.1865157374727</v>
      </c>
      <c r="EU11" s="120">
        <v>2937.1865157374727</v>
      </c>
      <c r="EV11" s="120">
        <v>2937.1865157374727</v>
      </c>
      <c r="EW11" s="120">
        <v>2937.1865157374727</v>
      </c>
      <c r="EX11" s="120">
        <v>2937.1865157374727</v>
      </c>
      <c r="EY11" s="120">
        <v>2937.1865157374727</v>
      </c>
      <c r="EZ11" s="120">
        <v>2937.1865157374727</v>
      </c>
      <c r="FA11" s="120">
        <v>2937.1865157374727</v>
      </c>
      <c r="FB11" s="120">
        <v>2937.1865157374727</v>
      </c>
      <c r="FC11" s="120">
        <v>2937.1865157374727</v>
      </c>
      <c r="FD11" s="120">
        <v>2937.1865157374727</v>
      </c>
      <c r="FE11" s="120">
        <v>2937.1865157374727</v>
      </c>
      <c r="FF11" s="120">
        <v>2937.1865157374727</v>
      </c>
      <c r="FG11" s="120">
        <v>2937.1865157374727</v>
      </c>
      <c r="FH11" s="120">
        <v>2937.1865157374727</v>
      </c>
      <c r="FI11" s="120">
        <v>2447.6554297812268</v>
      </c>
      <c r="FJ11" s="120">
        <v>2447.6554297812268</v>
      </c>
      <c r="FK11" s="120">
        <v>2447.6554297812268</v>
      </c>
      <c r="FL11" s="120">
        <v>2447.6554297812268</v>
      </c>
      <c r="FM11" s="120">
        <v>2447.6554297812268</v>
      </c>
      <c r="FN11" s="120">
        <v>2447.6554297812268</v>
      </c>
      <c r="FO11" s="120">
        <v>2447.6554297812268</v>
      </c>
      <c r="FP11" s="120">
        <v>2447.6554297812268</v>
      </c>
      <c r="FQ11" s="120">
        <v>2447.6554297812268</v>
      </c>
      <c r="FR11" s="120">
        <v>2447.6554297812268</v>
      </c>
      <c r="FS11" s="120">
        <v>2447.6554297812268</v>
      </c>
      <c r="FT11" s="120">
        <v>2447.6554297812268</v>
      </c>
      <c r="FU11" s="120">
        <v>0</v>
      </c>
      <c r="FV11" s="120">
        <v>0</v>
      </c>
      <c r="FW11" s="120">
        <v>0</v>
      </c>
      <c r="FX11" s="120">
        <v>0</v>
      </c>
      <c r="FY11" s="120">
        <v>0</v>
      </c>
      <c r="FZ11" s="120">
        <v>0</v>
      </c>
      <c r="GA11" s="120">
        <v>0</v>
      </c>
      <c r="GB11" s="120">
        <v>0</v>
      </c>
      <c r="GC11" s="120">
        <v>0</v>
      </c>
      <c r="GD11" s="120">
        <v>0</v>
      </c>
      <c r="GE11" s="120">
        <v>0</v>
      </c>
      <c r="GF11" s="120">
        <v>0</v>
      </c>
      <c r="GG11" s="120">
        <v>0</v>
      </c>
      <c r="GH11" s="120">
        <v>0</v>
      </c>
      <c r="GI11" s="120">
        <v>0</v>
      </c>
      <c r="GJ11" s="120">
        <v>0</v>
      </c>
      <c r="GK11" s="120">
        <v>0</v>
      </c>
      <c r="GL11" s="120">
        <v>0</v>
      </c>
      <c r="GM11" s="120">
        <v>0</v>
      </c>
      <c r="GN11" s="120">
        <v>0</v>
      </c>
      <c r="GO11" s="120">
        <v>0</v>
      </c>
      <c r="GP11" s="120">
        <v>0</v>
      </c>
      <c r="GQ11" s="120">
        <v>0</v>
      </c>
      <c r="GR11" s="120">
        <v>0</v>
      </c>
      <c r="GS11" s="120">
        <v>0</v>
      </c>
      <c r="GU11" s="200">
        <f t="shared" si="2"/>
        <v>0</v>
      </c>
      <c r="GV11" s="200">
        <f t="shared" si="2"/>
        <v>0</v>
      </c>
      <c r="GW11" s="200">
        <f t="shared" si="2"/>
        <v>35246.238188849682</v>
      </c>
      <c r="GX11" s="200">
        <f t="shared" si="2"/>
        <v>35246.238188849682</v>
      </c>
      <c r="GY11" s="200">
        <f t="shared" si="2"/>
        <v>35246.238188849682</v>
      </c>
      <c r="GZ11" s="200">
        <f t="shared" si="2"/>
        <v>35246.238188849682</v>
      </c>
      <c r="HA11" s="200">
        <f t="shared" si="2"/>
        <v>29371.865157374716</v>
      </c>
      <c r="HB11" s="200">
        <f t="shared" si="2"/>
        <v>0</v>
      </c>
      <c r="HC11" s="200">
        <f t="shared" si="2"/>
        <v>0</v>
      </c>
      <c r="HD11" s="134" t="str">
        <f t="shared" si="3"/>
        <v>OK</v>
      </c>
      <c r="HE11" s="200">
        <f t="shared" si="4"/>
        <v>170356.81791277343</v>
      </c>
      <c r="HG11" s="200">
        <f t="shared" si="5"/>
        <v>445473.2882201834</v>
      </c>
      <c r="HH11" s="200">
        <f>HG11*'Key assumptions'!$H$20*'Key assumptions'!$H$21</f>
        <v>16705.248308256876</v>
      </c>
      <c r="HI11" s="255">
        <f t="shared" ref="HI11:HI74" si="9">HI10</f>
        <v>0.23963133640552994</v>
      </c>
      <c r="HJ11" s="200">
        <f t="shared" si="7"/>
        <v>4003.1009770938135</v>
      </c>
      <c r="HO11" s="120">
        <f t="shared" si="6"/>
        <v>0</v>
      </c>
      <c r="HP11" s="120">
        <f t="shared" si="6"/>
        <v>12</v>
      </c>
      <c r="HQ11" s="120">
        <f t="shared" si="6"/>
        <v>12</v>
      </c>
      <c r="HR11" s="120">
        <f t="shared" si="6"/>
        <v>12</v>
      </c>
      <c r="HS11" s="120">
        <f t="shared" si="6"/>
        <v>12</v>
      </c>
      <c r="HT11" s="120">
        <f t="shared" si="6"/>
        <v>12</v>
      </c>
      <c r="HU11" s="120">
        <f t="shared" si="6"/>
        <v>0</v>
      </c>
      <c r="HV11" s="120">
        <f t="shared" si="6"/>
        <v>0</v>
      </c>
      <c r="HW11" s="120">
        <f t="shared" si="8"/>
        <v>36</v>
      </c>
    </row>
    <row r="12" spans="1:232" ht="13.5" thickBot="1" x14ac:dyDescent="0.25">
      <c r="A12" s="120" t="str">
        <v>Corporate</v>
      </c>
      <c r="B12" s="120" t="str">
        <v>Contract Manager</v>
      </c>
      <c r="C12" s="120" t="str">
        <v>Internal Labour</v>
      </c>
      <c r="D12" s="120" t="str">
        <v xml:space="preserve">project management </v>
      </c>
      <c r="E12" s="120" t="str">
        <v>Contract Manager - Senior (Commercial)</v>
      </c>
      <c r="F12" s="120">
        <v>321.54351180428131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120">
        <v>0</v>
      </c>
      <c r="R12" s="120">
        <v>0</v>
      </c>
      <c r="S12" s="120">
        <v>0</v>
      </c>
      <c r="T12" s="120">
        <v>7.6923076923076927E-2</v>
      </c>
      <c r="U12" s="120">
        <v>7.6923076923076927E-2</v>
      </c>
      <c r="V12" s="120">
        <v>7.6923076923076927E-2</v>
      </c>
      <c r="W12" s="120">
        <v>7.6923076923076927E-2</v>
      </c>
      <c r="X12" s="120">
        <v>7.6923076923076927E-2</v>
      </c>
      <c r="Y12" s="120">
        <v>7.6923076923076927E-2</v>
      </c>
      <c r="Z12" s="120">
        <v>7.6923076923076927E-2</v>
      </c>
      <c r="AA12" s="120">
        <v>7.6923076923076927E-2</v>
      </c>
      <c r="AB12" s="120">
        <v>7.6923076923076927E-2</v>
      </c>
      <c r="AC12" s="120">
        <v>7.6923076923076927E-2</v>
      </c>
      <c r="AD12" s="120">
        <v>7.6923076923076927E-2</v>
      </c>
      <c r="AE12" s="120">
        <v>7.6923076923076927E-2</v>
      </c>
      <c r="AF12" s="120">
        <v>0.92307692307692324</v>
      </c>
      <c r="AG12" s="120">
        <v>0.92307692307692324</v>
      </c>
      <c r="AH12" s="120">
        <v>0.92307692307692324</v>
      </c>
      <c r="AI12" s="120">
        <v>0.92307692307692324</v>
      </c>
      <c r="AJ12" s="120">
        <v>0.92307692307692324</v>
      </c>
      <c r="AK12" s="120">
        <v>0.92307692307692324</v>
      </c>
      <c r="AL12" s="120">
        <v>0.92307692307692324</v>
      </c>
      <c r="AM12" s="120">
        <v>0.92307692307692324</v>
      </c>
      <c r="AN12" s="120">
        <v>0.92307692307692324</v>
      </c>
      <c r="AO12" s="120">
        <v>0.92307692307692324</v>
      </c>
      <c r="AP12" s="120">
        <v>0.92307692307692324</v>
      </c>
      <c r="AQ12" s="120">
        <v>0.92307692307692324</v>
      </c>
      <c r="AR12" s="120">
        <v>0.92307692307692324</v>
      </c>
      <c r="AS12" s="120">
        <v>0.92307692307692324</v>
      </c>
      <c r="AT12" s="120">
        <v>0.92307692307692324</v>
      </c>
      <c r="AU12" s="120">
        <v>0.92307692307692324</v>
      </c>
      <c r="AV12" s="120">
        <v>0.92307692307692324</v>
      </c>
      <c r="AW12" s="120">
        <v>0.92307692307692324</v>
      </c>
      <c r="AX12" s="120">
        <v>0.92307692307692324</v>
      </c>
      <c r="AY12" s="120">
        <v>0.92307692307692324</v>
      </c>
      <c r="AZ12" s="120">
        <v>0.92307692307692324</v>
      </c>
      <c r="BA12" s="120">
        <v>0.92307692307692324</v>
      </c>
      <c r="BB12" s="120">
        <v>0.92307692307692324</v>
      </c>
      <c r="BC12" s="120">
        <v>0.92307692307692324</v>
      </c>
      <c r="BD12" s="120">
        <v>0.92307692307692324</v>
      </c>
      <c r="BE12" s="120">
        <v>0.92307692307692324</v>
      </c>
      <c r="BF12" s="120">
        <v>0.92307692307692324</v>
      </c>
      <c r="BG12" s="120">
        <v>0.92307692307692324</v>
      </c>
      <c r="BH12" s="120">
        <v>0.92307692307692324</v>
      </c>
      <c r="BI12" s="120">
        <v>0.92307692307692324</v>
      </c>
      <c r="BJ12" s="120">
        <v>0.92307692307692324</v>
      </c>
      <c r="BK12" s="120">
        <v>0.92307692307692324</v>
      </c>
      <c r="BL12" s="120">
        <v>0.92307692307692324</v>
      </c>
      <c r="BM12" s="120">
        <v>0.92307692307692324</v>
      </c>
      <c r="BN12" s="120">
        <v>0.92307692307692324</v>
      </c>
      <c r="BO12" s="120">
        <v>0.92307692307692324</v>
      </c>
      <c r="BP12" s="120">
        <v>0.7692307692307695</v>
      </c>
      <c r="BQ12" s="120">
        <v>0.7692307692307695</v>
      </c>
      <c r="BR12" s="120">
        <v>0.7692307692307695</v>
      </c>
      <c r="BS12" s="120">
        <v>0.7692307692307695</v>
      </c>
      <c r="BT12" s="120">
        <v>0.7692307692307695</v>
      </c>
      <c r="BU12" s="120">
        <v>0.7692307692307695</v>
      </c>
      <c r="BV12" s="120">
        <v>0.7692307692307695</v>
      </c>
      <c r="BW12" s="120">
        <v>0.7692307692307695</v>
      </c>
      <c r="BX12" s="120">
        <v>0.7692307692307695</v>
      </c>
      <c r="BY12" s="120">
        <v>0.7692307692307695</v>
      </c>
      <c r="BZ12" s="120">
        <v>0.7692307692307695</v>
      </c>
      <c r="CA12" s="120">
        <v>0.7692307692307695</v>
      </c>
      <c r="CB12" s="120">
        <v>0</v>
      </c>
      <c r="CC12" s="120">
        <v>0</v>
      </c>
      <c r="CD12" s="120">
        <v>0</v>
      </c>
      <c r="CE12" s="120">
        <v>0</v>
      </c>
      <c r="CF12" s="120">
        <v>0</v>
      </c>
      <c r="CG12" s="120">
        <v>0</v>
      </c>
      <c r="CH12" s="120">
        <v>0</v>
      </c>
      <c r="CI12" s="120">
        <v>0</v>
      </c>
      <c r="CJ12" s="120">
        <v>0</v>
      </c>
      <c r="CK12" s="120">
        <v>0</v>
      </c>
      <c r="CL12" s="120">
        <v>0</v>
      </c>
      <c r="CM12" s="120">
        <v>0</v>
      </c>
      <c r="CN12" s="120">
        <v>0</v>
      </c>
      <c r="CO12" s="120">
        <v>0</v>
      </c>
      <c r="CP12" s="120">
        <v>0</v>
      </c>
      <c r="CQ12" s="120">
        <v>0</v>
      </c>
      <c r="CR12" s="120">
        <v>0</v>
      </c>
      <c r="CS12" s="120">
        <v>0</v>
      </c>
      <c r="CT12" s="120">
        <v>0</v>
      </c>
      <c r="CU12" s="120">
        <v>0</v>
      </c>
      <c r="CV12" s="120">
        <v>0</v>
      </c>
      <c r="CW12" s="120">
        <v>0</v>
      </c>
      <c r="CX12" s="120">
        <v>0</v>
      </c>
      <c r="CY12" s="120">
        <v>0</v>
      </c>
      <c r="CZ12" s="120">
        <v>0</v>
      </c>
      <c r="DA12" s="120">
        <v>0</v>
      </c>
      <c r="DB12" s="120">
        <v>0</v>
      </c>
      <c r="DC12" s="120">
        <v>0</v>
      </c>
      <c r="DD12" s="120">
        <v>0</v>
      </c>
      <c r="DE12" s="120">
        <v>0</v>
      </c>
      <c r="DF12" s="120">
        <v>0</v>
      </c>
      <c r="DG12" s="120">
        <v>0</v>
      </c>
      <c r="DH12" s="120">
        <v>0</v>
      </c>
      <c r="DI12" s="120">
        <v>0</v>
      </c>
      <c r="DJ12" s="120">
        <v>0</v>
      </c>
      <c r="DK12" s="120">
        <v>0</v>
      </c>
      <c r="DL12" s="120">
        <v>0</v>
      </c>
      <c r="DM12" s="120">
        <v>3710.1174438955541</v>
      </c>
      <c r="DN12" s="120">
        <v>3710.1174438955541</v>
      </c>
      <c r="DO12" s="120">
        <v>3710.1174438955541</v>
      </c>
      <c r="DP12" s="120">
        <v>3710.1174438955541</v>
      </c>
      <c r="DQ12" s="120">
        <v>3710.1174438955541</v>
      </c>
      <c r="DR12" s="120">
        <v>3710.1174438955541</v>
      </c>
      <c r="DS12" s="120">
        <v>3710.1174438955541</v>
      </c>
      <c r="DT12" s="120">
        <v>3710.1174438955541</v>
      </c>
      <c r="DU12" s="120">
        <v>3710.1174438955541</v>
      </c>
      <c r="DV12" s="120">
        <v>3710.1174438955541</v>
      </c>
      <c r="DW12" s="120">
        <v>3710.1174438955541</v>
      </c>
      <c r="DX12" s="120">
        <v>3710.1174438955541</v>
      </c>
      <c r="DY12" s="120">
        <v>44521.409326746645</v>
      </c>
      <c r="DZ12" s="120">
        <v>44521.409326746645</v>
      </c>
      <c r="EA12" s="120">
        <v>44521.409326746645</v>
      </c>
      <c r="EB12" s="120">
        <v>44521.409326746645</v>
      </c>
      <c r="EC12" s="120">
        <v>44521.409326746645</v>
      </c>
      <c r="ED12" s="120">
        <v>44521.409326746645</v>
      </c>
      <c r="EE12" s="120">
        <v>44521.409326746645</v>
      </c>
      <c r="EF12" s="120">
        <v>44521.409326746645</v>
      </c>
      <c r="EG12" s="120">
        <v>44521.409326746645</v>
      </c>
      <c r="EH12" s="120">
        <v>44521.409326746645</v>
      </c>
      <c r="EI12" s="120">
        <v>44521.409326746645</v>
      </c>
      <c r="EJ12" s="120">
        <v>44521.409326746645</v>
      </c>
      <c r="EK12" s="120">
        <v>44521.409326746645</v>
      </c>
      <c r="EL12" s="120">
        <v>44521.409326746645</v>
      </c>
      <c r="EM12" s="120">
        <v>44521.409326746645</v>
      </c>
      <c r="EN12" s="120">
        <v>44521.409326746645</v>
      </c>
      <c r="EO12" s="120">
        <v>44521.409326746645</v>
      </c>
      <c r="EP12" s="120">
        <v>44521.409326746645</v>
      </c>
      <c r="EQ12" s="120">
        <v>44521.409326746645</v>
      </c>
      <c r="ER12" s="120">
        <v>44521.409326746645</v>
      </c>
      <c r="ES12" s="120">
        <v>44521.409326746645</v>
      </c>
      <c r="ET12" s="120">
        <v>44521.409326746645</v>
      </c>
      <c r="EU12" s="120">
        <v>44521.409326746645</v>
      </c>
      <c r="EV12" s="120">
        <v>44521.409326746645</v>
      </c>
      <c r="EW12" s="120">
        <v>44521.409326746645</v>
      </c>
      <c r="EX12" s="120">
        <v>44521.409326746645</v>
      </c>
      <c r="EY12" s="120">
        <v>44521.409326746645</v>
      </c>
      <c r="EZ12" s="120">
        <v>44521.409326746645</v>
      </c>
      <c r="FA12" s="120">
        <v>44521.409326746645</v>
      </c>
      <c r="FB12" s="120">
        <v>44521.409326746645</v>
      </c>
      <c r="FC12" s="120">
        <v>44521.409326746645</v>
      </c>
      <c r="FD12" s="120">
        <v>44521.409326746645</v>
      </c>
      <c r="FE12" s="120">
        <v>44521.409326746645</v>
      </c>
      <c r="FF12" s="120">
        <v>44521.409326746645</v>
      </c>
      <c r="FG12" s="120">
        <v>44521.409326746645</v>
      </c>
      <c r="FH12" s="120">
        <v>44521.409326746645</v>
      </c>
      <c r="FI12" s="120">
        <v>37101.174438955546</v>
      </c>
      <c r="FJ12" s="120">
        <v>37101.174438955546</v>
      </c>
      <c r="FK12" s="120">
        <v>37101.174438955546</v>
      </c>
      <c r="FL12" s="120">
        <v>37101.174438955546</v>
      </c>
      <c r="FM12" s="120">
        <v>37101.174438955546</v>
      </c>
      <c r="FN12" s="120">
        <v>37101.174438955546</v>
      </c>
      <c r="FO12" s="120">
        <v>37101.174438955546</v>
      </c>
      <c r="FP12" s="120">
        <v>37101.174438955546</v>
      </c>
      <c r="FQ12" s="120">
        <v>37101.174438955546</v>
      </c>
      <c r="FR12" s="120">
        <v>37101.174438955546</v>
      </c>
      <c r="FS12" s="120">
        <v>37101.174438955546</v>
      </c>
      <c r="FT12" s="120">
        <v>37101.174438955546</v>
      </c>
      <c r="FU12" s="120">
        <v>0</v>
      </c>
      <c r="FV12" s="120">
        <v>0</v>
      </c>
      <c r="FW12" s="120">
        <v>0</v>
      </c>
      <c r="FX12" s="120">
        <v>0</v>
      </c>
      <c r="FY12" s="120">
        <v>0</v>
      </c>
      <c r="FZ12" s="120">
        <v>0</v>
      </c>
      <c r="GA12" s="120">
        <v>0</v>
      </c>
      <c r="GB12" s="120">
        <v>0</v>
      </c>
      <c r="GC12" s="120">
        <v>0</v>
      </c>
      <c r="GD12" s="120">
        <v>0</v>
      </c>
      <c r="GE12" s="120">
        <v>0</v>
      </c>
      <c r="GF12" s="120">
        <v>0</v>
      </c>
      <c r="GG12" s="120">
        <v>0</v>
      </c>
      <c r="GH12" s="120">
        <v>0</v>
      </c>
      <c r="GI12" s="120">
        <v>0</v>
      </c>
      <c r="GJ12" s="120">
        <v>0</v>
      </c>
      <c r="GK12" s="120">
        <v>0</v>
      </c>
      <c r="GL12" s="120">
        <v>0</v>
      </c>
      <c r="GM12" s="120">
        <v>0</v>
      </c>
      <c r="GN12" s="120">
        <v>0</v>
      </c>
      <c r="GO12" s="120">
        <v>0</v>
      </c>
      <c r="GP12" s="120">
        <v>0</v>
      </c>
      <c r="GQ12" s="120">
        <v>0</v>
      </c>
      <c r="GR12" s="120">
        <v>0</v>
      </c>
      <c r="GS12" s="120">
        <v>0</v>
      </c>
      <c r="GU12" s="200">
        <f t="shared" si="2"/>
        <v>0</v>
      </c>
      <c r="GV12" s="200">
        <f t="shared" si="2"/>
        <v>0</v>
      </c>
      <c r="GW12" s="200">
        <f t="shared" si="2"/>
        <v>44521.409326746652</v>
      </c>
      <c r="GX12" s="200">
        <f t="shared" si="2"/>
        <v>534256.91192095971</v>
      </c>
      <c r="GY12" s="200">
        <f t="shared" si="2"/>
        <v>534256.91192095971</v>
      </c>
      <c r="GZ12" s="200">
        <f t="shared" si="2"/>
        <v>534256.91192095971</v>
      </c>
      <c r="HA12" s="200">
        <f t="shared" si="2"/>
        <v>445214.09326746658</v>
      </c>
      <c r="HB12" s="200">
        <f t="shared" si="2"/>
        <v>0</v>
      </c>
      <c r="HC12" s="200">
        <f t="shared" si="2"/>
        <v>0</v>
      </c>
      <c r="HD12" s="134" t="str">
        <f t="shared" si="3"/>
        <v>OK</v>
      </c>
      <c r="HE12" s="200">
        <f t="shared" si="4"/>
        <v>2092506.2383570925</v>
      </c>
      <c r="HG12" s="200">
        <f t="shared" si="5"/>
        <v>578778.32124770631</v>
      </c>
      <c r="HH12" s="200">
        <f>HG12*'Key assumptions'!$H$20*'Key assumptions'!$H$21</f>
        <v>21704.187046788986</v>
      </c>
      <c r="HI12" s="255">
        <f t="shared" si="9"/>
        <v>0.23963133640552994</v>
      </c>
      <c r="HJ12" s="200">
        <f t="shared" si="7"/>
        <v>5201.0033476176368</v>
      </c>
      <c r="HO12" s="120">
        <f t="shared" si="6"/>
        <v>0</v>
      </c>
      <c r="HP12" s="120">
        <f t="shared" si="6"/>
        <v>12</v>
      </c>
      <c r="HQ12" s="120">
        <f t="shared" si="6"/>
        <v>12</v>
      </c>
      <c r="HR12" s="120">
        <f t="shared" si="6"/>
        <v>12</v>
      </c>
      <c r="HS12" s="120">
        <f t="shared" si="6"/>
        <v>12</v>
      </c>
      <c r="HT12" s="120">
        <f t="shared" si="6"/>
        <v>12</v>
      </c>
      <c r="HU12" s="120">
        <f t="shared" si="6"/>
        <v>0</v>
      </c>
      <c r="HV12" s="120">
        <f t="shared" si="6"/>
        <v>0</v>
      </c>
      <c r="HW12" s="120">
        <f t="shared" si="8"/>
        <v>36</v>
      </c>
    </row>
    <row r="13" spans="1:232" ht="13.5" thickBot="1" x14ac:dyDescent="0.25">
      <c r="A13" s="120" t="str">
        <v>Delivery</v>
      </c>
      <c r="B13" s="120" t="str">
        <v>Project Director</v>
      </c>
      <c r="C13" s="120" t="str">
        <v>Internal Labour</v>
      </c>
      <c r="D13" s="120" t="str">
        <v xml:space="preserve">project management </v>
      </c>
      <c r="E13" s="120" t="str">
        <v>Project Manager - Senior (Network Projects)</v>
      </c>
      <c r="F13" s="120">
        <v>305.35199204892962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0</v>
      </c>
      <c r="Q13" s="120">
        <v>0</v>
      </c>
      <c r="R13" s="120">
        <v>0</v>
      </c>
      <c r="S13" s="120">
        <v>0</v>
      </c>
      <c r="T13" s="120">
        <v>0.92307692307692313</v>
      </c>
      <c r="U13" s="120">
        <v>0.92307692307692313</v>
      </c>
      <c r="V13" s="120">
        <v>0.92307692307692313</v>
      </c>
      <c r="W13" s="120">
        <v>0.92307692307692313</v>
      </c>
      <c r="X13" s="120">
        <v>0.92307692307692313</v>
      </c>
      <c r="Y13" s="120">
        <v>0.92307692307692313</v>
      </c>
      <c r="Z13" s="120">
        <v>0.92307692307692313</v>
      </c>
      <c r="AA13" s="120">
        <v>0.92307692307692313</v>
      </c>
      <c r="AB13" s="120">
        <v>0.92307692307692313</v>
      </c>
      <c r="AC13" s="120">
        <v>0.92307692307692313</v>
      </c>
      <c r="AD13" s="120">
        <v>0.92307692307692313</v>
      </c>
      <c r="AE13" s="120">
        <v>0.92307692307692313</v>
      </c>
      <c r="AF13" s="120">
        <v>0.92307692307692313</v>
      </c>
      <c r="AG13" s="120">
        <v>0.92307692307692313</v>
      </c>
      <c r="AH13" s="120">
        <v>0.92307692307692313</v>
      </c>
      <c r="AI13" s="120">
        <v>0.92307692307692313</v>
      </c>
      <c r="AJ13" s="120">
        <v>0.92307692307692313</v>
      </c>
      <c r="AK13" s="120">
        <v>0.92307692307692313</v>
      </c>
      <c r="AL13" s="120">
        <v>0.92307692307692313</v>
      </c>
      <c r="AM13" s="120">
        <v>0.92307692307692313</v>
      </c>
      <c r="AN13" s="120">
        <v>0.92307692307692313</v>
      </c>
      <c r="AO13" s="120">
        <v>0.92307692307692313</v>
      </c>
      <c r="AP13" s="120">
        <v>0.92307692307692313</v>
      </c>
      <c r="AQ13" s="120">
        <v>0.92307692307692313</v>
      </c>
      <c r="AR13" s="120">
        <v>0.92307692307692313</v>
      </c>
      <c r="AS13" s="120">
        <v>0.92307692307692313</v>
      </c>
      <c r="AT13" s="120">
        <v>0.92307692307692313</v>
      </c>
      <c r="AU13" s="120">
        <v>0.92307692307692313</v>
      </c>
      <c r="AV13" s="120">
        <v>0.92307692307692313</v>
      </c>
      <c r="AW13" s="120">
        <v>0.92307692307692313</v>
      </c>
      <c r="AX13" s="120">
        <v>0.92307692307692313</v>
      </c>
      <c r="AY13" s="120">
        <v>0.92307692307692313</v>
      </c>
      <c r="AZ13" s="120">
        <v>0.92307692307692313</v>
      </c>
      <c r="BA13" s="120">
        <v>0.92307692307692313</v>
      </c>
      <c r="BB13" s="120">
        <v>0.92307692307692313</v>
      </c>
      <c r="BC13" s="120">
        <v>0.92307692307692313</v>
      </c>
      <c r="BD13" s="120">
        <v>0.92307692307692313</v>
      </c>
      <c r="BE13" s="120">
        <v>0.92307692307692313</v>
      </c>
      <c r="BF13" s="120">
        <v>0.92307692307692313</v>
      </c>
      <c r="BG13" s="120">
        <v>0.92307692307692313</v>
      </c>
      <c r="BH13" s="120">
        <v>0.92307692307692313</v>
      </c>
      <c r="BI13" s="120">
        <v>0.92307692307692313</v>
      </c>
      <c r="BJ13" s="120">
        <v>0.92307692307692313</v>
      </c>
      <c r="BK13" s="120">
        <v>0.92307692307692313</v>
      </c>
      <c r="BL13" s="120">
        <v>0.92307692307692313</v>
      </c>
      <c r="BM13" s="120">
        <v>0.92307692307692313</v>
      </c>
      <c r="BN13" s="120">
        <v>0.92307692307692313</v>
      </c>
      <c r="BO13" s="120">
        <v>0.92307692307692313</v>
      </c>
      <c r="BP13" s="120">
        <v>0.76923076923076927</v>
      </c>
      <c r="BQ13" s="120">
        <v>0.76923076923076927</v>
      </c>
      <c r="BR13" s="120">
        <v>0.76923076923076927</v>
      </c>
      <c r="BS13" s="120">
        <v>0.76923076923076927</v>
      </c>
      <c r="BT13" s="120">
        <v>0.76923076923076927</v>
      </c>
      <c r="BU13" s="120">
        <v>0.76923076923076927</v>
      </c>
      <c r="BV13" s="120">
        <v>0.76923076923076927</v>
      </c>
      <c r="BW13" s="120">
        <v>0.76923076923076927</v>
      </c>
      <c r="BX13" s="120">
        <v>0.76923076923076927</v>
      </c>
      <c r="BY13" s="120">
        <v>0.76923076923076927</v>
      </c>
      <c r="BZ13" s="120">
        <v>0.76923076923076927</v>
      </c>
      <c r="CA13" s="120">
        <v>0.76923076923076927</v>
      </c>
      <c r="CB13" s="120">
        <v>0</v>
      </c>
      <c r="CC13" s="120">
        <v>0</v>
      </c>
      <c r="CD13" s="120">
        <v>0</v>
      </c>
      <c r="CE13" s="120">
        <v>0</v>
      </c>
      <c r="CF13" s="120">
        <v>0</v>
      </c>
      <c r="CG13" s="120">
        <v>0</v>
      </c>
      <c r="CH13" s="120">
        <v>0</v>
      </c>
      <c r="CI13" s="120">
        <v>0</v>
      </c>
      <c r="CJ13" s="120">
        <v>0</v>
      </c>
      <c r="CK13" s="120">
        <v>0</v>
      </c>
      <c r="CL13" s="120">
        <v>0</v>
      </c>
      <c r="CM13" s="120">
        <v>0</v>
      </c>
      <c r="CN13" s="120">
        <v>0</v>
      </c>
      <c r="CO13" s="120">
        <v>0</v>
      </c>
      <c r="CP13" s="120">
        <v>0</v>
      </c>
      <c r="CQ13" s="120">
        <v>0</v>
      </c>
      <c r="CR13" s="120">
        <v>0</v>
      </c>
      <c r="CS13" s="120">
        <v>0</v>
      </c>
      <c r="CT13" s="120">
        <v>0</v>
      </c>
      <c r="CU13" s="120">
        <v>0</v>
      </c>
      <c r="CV13" s="120">
        <v>0</v>
      </c>
      <c r="CW13" s="120">
        <v>0</v>
      </c>
      <c r="CX13" s="120">
        <v>0</v>
      </c>
      <c r="CY13" s="120">
        <v>0</v>
      </c>
      <c r="CZ13" s="120">
        <v>0</v>
      </c>
      <c r="DA13" s="120">
        <v>0</v>
      </c>
      <c r="DB13" s="120">
        <v>0</v>
      </c>
      <c r="DC13" s="120">
        <v>0</v>
      </c>
      <c r="DD13" s="120">
        <v>0</v>
      </c>
      <c r="DE13" s="120">
        <v>0</v>
      </c>
      <c r="DF13" s="120">
        <v>0</v>
      </c>
      <c r="DG13" s="120">
        <v>0</v>
      </c>
      <c r="DH13" s="120">
        <v>0</v>
      </c>
      <c r="DI13" s="120">
        <v>0</v>
      </c>
      <c r="DJ13" s="120">
        <v>0</v>
      </c>
      <c r="DK13" s="120">
        <v>0</v>
      </c>
      <c r="DL13" s="120">
        <v>0</v>
      </c>
      <c r="DM13" s="120">
        <v>42279.506591390251</v>
      </c>
      <c r="DN13" s="120">
        <v>42279.506591390251</v>
      </c>
      <c r="DO13" s="120">
        <v>42279.506591390251</v>
      </c>
      <c r="DP13" s="120">
        <v>42279.506591390251</v>
      </c>
      <c r="DQ13" s="120">
        <v>42279.506591390251</v>
      </c>
      <c r="DR13" s="120">
        <v>42279.506591390251</v>
      </c>
      <c r="DS13" s="120">
        <v>42279.506591390251</v>
      </c>
      <c r="DT13" s="120">
        <v>42279.506591390251</v>
      </c>
      <c r="DU13" s="120">
        <v>42279.506591390251</v>
      </c>
      <c r="DV13" s="120">
        <v>42279.506591390251</v>
      </c>
      <c r="DW13" s="120">
        <v>42279.506591390251</v>
      </c>
      <c r="DX13" s="120">
        <v>42279.506591390251</v>
      </c>
      <c r="DY13" s="120">
        <v>42279.506591390251</v>
      </c>
      <c r="DZ13" s="120">
        <v>42279.506591390251</v>
      </c>
      <c r="EA13" s="120">
        <v>42279.506591390251</v>
      </c>
      <c r="EB13" s="120">
        <v>42279.506591390251</v>
      </c>
      <c r="EC13" s="120">
        <v>42279.506591390251</v>
      </c>
      <c r="ED13" s="120">
        <v>42279.506591390251</v>
      </c>
      <c r="EE13" s="120">
        <v>42279.506591390251</v>
      </c>
      <c r="EF13" s="120">
        <v>42279.506591390251</v>
      </c>
      <c r="EG13" s="120">
        <v>42279.506591390251</v>
      </c>
      <c r="EH13" s="120">
        <v>42279.506591390251</v>
      </c>
      <c r="EI13" s="120">
        <v>42279.506591390251</v>
      </c>
      <c r="EJ13" s="120">
        <v>42279.506591390251</v>
      </c>
      <c r="EK13" s="120">
        <v>42279.506591390251</v>
      </c>
      <c r="EL13" s="120">
        <v>42279.506591390251</v>
      </c>
      <c r="EM13" s="120">
        <v>42279.506591390251</v>
      </c>
      <c r="EN13" s="120">
        <v>42279.506591390251</v>
      </c>
      <c r="EO13" s="120">
        <v>42279.506591390251</v>
      </c>
      <c r="EP13" s="120">
        <v>42279.506591390251</v>
      </c>
      <c r="EQ13" s="120">
        <v>42279.506591390251</v>
      </c>
      <c r="ER13" s="120">
        <v>42279.506591390251</v>
      </c>
      <c r="ES13" s="120">
        <v>42279.506591390251</v>
      </c>
      <c r="ET13" s="120">
        <v>42279.506591390251</v>
      </c>
      <c r="EU13" s="120">
        <v>42279.506591390251</v>
      </c>
      <c r="EV13" s="120">
        <v>42279.506591390251</v>
      </c>
      <c r="EW13" s="120">
        <v>42279.506591390251</v>
      </c>
      <c r="EX13" s="120">
        <v>42279.506591390251</v>
      </c>
      <c r="EY13" s="120">
        <v>42279.506591390251</v>
      </c>
      <c r="EZ13" s="120">
        <v>42279.506591390251</v>
      </c>
      <c r="FA13" s="120">
        <v>42279.506591390251</v>
      </c>
      <c r="FB13" s="120">
        <v>42279.506591390251</v>
      </c>
      <c r="FC13" s="120">
        <v>42279.506591390251</v>
      </c>
      <c r="FD13" s="120">
        <v>42279.506591390251</v>
      </c>
      <c r="FE13" s="120">
        <v>42279.506591390251</v>
      </c>
      <c r="FF13" s="120">
        <v>42279.506591390251</v>
      </c>
      <c r="FG13" s="120">
        <v>42279.506591390251</v>
      </c>
      <c r="FH13" s="120">
        <v>42279.506591390251</v>
      </c>
      <c r="FI13" s="120">
        <v>35232.922159491878</v>
      </c>
      <c r="FJ13" s="120">
        <v>35232.922159491878</v>
      </c>
      <c r="FK13" s="120">
        <v>35232.922159491878</v>
      </c>
      <c r="FL13" s="120">
        <v>35232.922159491878</v>
      </c>
      <c r="FM13" s="120">
        <v>35232.922159491878</v>
      </c>
      <c r="FN13" s="120">
        <v>35232.922159491878</v>
      </c>
      <c r="FO13" s="120">
        <v>35232.922159491878</v>
      </c>
      <c r="FP13" s="120">
        <v>35232.922159491878</v>
      </c>
      <c r="FQ13" s="120">
        <v>35232.922159491878</v>
      </c>
      <c r="FR13" s="120">
        <v>35232.922159491878</v>
      </c>
      <c r="FS13" s="120">
        <v>35232.922159491878</v>
      </c>
      <c r="FT13" s="120">
        <v>35232.922159491878</v>
      </c>
      <c r="FU13" s="120">
        <v>0</v>
      </c>
      <c r="FV13" s="120">
        <v>0</v>
      </c>
      <c r="FW13" s="120">
        <v>0</v>
      </c>
      <c r="FX13" s="120">
        <v>0</v>
      </c>
      <c r="FY13" s="120">
        <v>0</v>
      </c>
      <c r="FZ13" s="120">
        <v>0</v>
      </c>
      <c r="GA13" s="120">
        <v>0</v>
      </c>
      <c r="GB13" s="120">
        <v>0</v>
      </c>
      <c r="GC13" s="120">
        <v>0</v>
      </c>
      <c r="GD13" s="120">
        <v>0</v>
      </c>
      <c r="GE13" s="120">
        <v>0</v>
      </c>
      <c r="GF13" s="120">
        <v>0</v>
      </c>
      <c r="GG13" s="120">
        <v>0</v>
      </c>
      <c r="GH13" s="120">
        <v>0</v>
      </c>
      <c r="GI13" s="120">
        <v>0</v>
      </c>
      <c r="GJ13" s="120">
        <v>0</v>
      </c>
      <c r="GK13" s="120">
        <v>0</v>
      </c>
      <c r="GL13" s="120">
        <v>0</v>
      </c>
      <c r="GM13" s="120">
        <v>0</v>
      </c>
      <c r="GN13" s="120">
        <v>0</v>
      </c>
      <c r="GO13" s="120">
        <v>0</v>
      </c>
      <c r="GP13" s="120">
        <v>0</v>
      </c>
      <c r="GQ13" s="120">
        <v>0</v>
      </c>
      <c r="GR13" s="120">
        <v>0</v>
      </c>
      <c r="GS13" s="120">
        <v>0</v>
      </c>
      <c r="GU13" s="200">
        <f t="shared" si="2"/>
        <v>0</v>
      </c>
      <c r="GV13" s="200">
        <f t="shared" si="2"/>
        <v>0</v>
      </c>
      <c r="GW13" s="200">
        <f t="shared" si="2"/>
        <v>507354.07909668289</v>
      </c>
      <c r="GX13" s="200">
        <f t="shared" si="2"/>
        <v>507354.07909668289</v>
      </c>
      <c r="GY13" s="200">
        <f t="shared" si="2"/>
        <v>507354.07909668289</v>
      </c>
      <c r="GZ13" s="200">
        <f t="shared" si="2"/>
        <v>507354.07909668289</v>
      </c>
      <c r="HA13" s="200">
        <f t="shared" si="2"/>
        <v>422795.06591390242</v>
      </c>
      <c r="HB13" s="200">
        <f t="shared" si="2"/>
        <v>0</v>
      </c>
      <c r="HC13" s="200">
        <f t="shared" si="2"/>
        <v>0</v>
      </c>
      <c r="HD13" s="134" t="str">
        <f t="shared" si="3"/>
        <v>OK</v>
      </c>
      <c r="HE13" s="200">
        <f t="shared" si="4"/>
        <v>2452211.3823006339</v>
      </c>
      <c r="HG13" s="200">
        <f t="shared" si="5"/>
        <v>549633.5856880733</v>
      </c>
      <c r="HH13" s="200">
        <f>HG13*'Key assumptions'!$H$20*'Key assumptions'!$H$21</f>
        <v>20611.259463302747</v>
      </c>
      <c r="HI13" s="255">
        <f t="shared" si="9"/>
        <v>0.23963133640552994</v>
      </c>
      <c r="HJ13" s="200">
        <f t="shared" si="7"/>
        <v>4939.1036501923636</v>
      </c>
      <c r="HO13" s="120">
        <f t="shared" si="6"/>
        <v>0</v>
      </c>
      <c r="HP13" s="120">
        <f t="shared" si="6"/>
        <v>12</v>
      </c>
      <c r="HQ13" s="120">
        <f t="shared" si="6"/>
        <v>12</v>
      </c>
      <c r="HR13" s="120">
        <f t="shared" si="6"/>
        <v>12</v>
      </c>
      <c r="HS13" s="120">
        <f t="shared" si="6"/>
        <v>12</v>
      </c>
      <c r="HT13" s="120">
        <f t="shared" si="6"/>
        <v>12</v>
      </c>
      <c r="HU13" s="120">
        <f t="shared" si="6"/>
        <v>0</v>
      </c>
      <c r="HV13" s="120">
        <f t="shared" si="6"/>
        <v>0</v>
      </c>
      <c r="HW13" s="120">
        <f t="shared" si="8"/>
        <v>36</v>
      </c>
    </row>
    <row r="14" spans="1:232" ht="13.5" thickBot="1" x14ac:dyDescent="0.25">
      <c r="A14" s="120" t="str">
        <v>Corporate</v>
      </c>
      <c r="B14" s="120" t="str">
        <v>Procurement Officer</v>
      </c>
      <c r="C14" s="120" t="str">
        <v>Internal Labour</v>
      </c>
      <c r="D14" s="120" t="str">
        <v xml:space="preserve">project management </v>
      </c>
      <c r="E14" s="120" t="str">
        <v>Supply Specialist (Project Procurement)</v>
      </c>
      <c r="F14" s="120">
        <v>163.4590850152905</v>
      </c>
      <c r="G14" s="120">
        <v>0</v>
      </c>
      <c r="H14" s="120">
        <v>0</v>
      </c>
      <c r="I14" s="120">
        <v>0</v>
      </c>
      <c r="J14" s="120">
        <v>0</v>
      </c>
      <c r="K14" s="120">
        <v>0</v>
      </c>
      <c r="L14" s="120">
        <v>0</v>
      </c>
      <c r="M14" s="120">
        <v>0</v>
      </c>
      <c r="N14" s="120">
        <v>0</v>
      </c>
      <c r="O14" s="120">
        <v>0</v>
      </c>
      <c r="P14" s="120">
        <v>0</v>
      </c>
      <c r="Q14" s="120">
        <v>0</v>
      </c>
      <c r="R14" s="120">
        <v>0</v>
      </c>
      <c r="S14" s="120">
        <v>0</v>
      </c>
      <c r="T14" s="120">
        <v>0.36923076923076931</v>
      </c>
      <c r="U14" s="120">
        <v>0.36923076923076931</v>
      </c>
      <c r="V14" s="120">
        <v>0.36923076923076931</v>
      </c>
      <c r="W14" s="120">
        <v>0.36923076923076931</v>
      </c>
      <c r="X14" s="120">
        <v>0.36923076923076931</v>
      </c>
      <c r="Y14" s="120">
        <v>0.36923076923076931</v>
      </c>
      <c r="Z14" s="120">
        <v>0.36923076923076931</v>
      </c>
      <c r="AA14" s="120">
        <v>0.36923076923076931</v>
      </c>
      <c r="AB14" s="120">
        <v>0.36923076923076931</v>
      </c>
      <c r="AC14" s="120">
        <v>0.36923076923076931</v>
      </c>
      <c r="AD14" s="120">
        <v>0.36923076923076931</v>
      </c>
      <c r="AE14" s="120">
        <v>0.36923076923076931</v>
      </c>
      <c r="AF14" s="120">
        <v>0</v>
      </c>
      <c r="AG14" s="120">
        <v>0</v>
      </c>
      <c r="AH14" s="120">
        <v>0</v>
      </c>
      <c r="AI14" s="120">
        <v>0</v>
      </c>
      <c r="AJ14" s="120">
        <v>0</v>
      </c>
      <c r="AK14" s="120">
        <v>0</v>
      </c>
      <c r="AL14" s="120">
        <v>0</v>
      </c>
      <c r="AM14" s="120">
        <v>0</v>
      </c>
      <c r="AN14" s="120">
        <v>0</v>
      </c>
      <c r="AO14" s="120">
        <v>0</v>
      </c>
      <c r="AP14" s="120">
        <v>0</v>
      </c>
      <c r="AQ14" s="120">
        <v>0</v>
      </c>
      <c r="AR14" s="120">
        <v>0</v>
      </c>
      <c r="AS14" s="120">
        <v>0</v>
      </c>
      <c r="AT14" s="120">
        <v>0</v>
      </c>
      <c r="AU14" s="120">
        <v>0</v>
      </c>
      <c r="AV14" s="120">
        <v>0</v>
      </c>
      <c r="AW14" s="120">
        <v>0</v>
      </c>
      <c r="AX14" s="120">
        <v>0</v>
      </c>
      <c r="AY14" s="120">
        <v>0</v>
      </c>
      <c r="AZ14" s="120">
        <v>0</v>
      </c>
      <c r="BA14" s="120">
        <v>0</v>
      </c>
      <c r="BB14" s="120">
        <v>0</v>
      </c>
      <c r="BC14" s="120">
        <v>0</v>
      </c>
      <c r="BD14" s="120">
        <v>0</v>
      </c>
      <c r="BE14" s="120">
        <v>0</v>
      </c>
      <c r="BF14" s="120">
        <v>0</v>
      </c>
      <c r="BG14" s="120">
        <v>0</v>
      </c>
      <c r="BH14" s="120">
        <v>0</v>
      </c>
      <c r="BI14" s="120">
        <v>0</v>
      </c>
      <c r="BJ14" s="120">
        <v>0</v>
      </c>
      <c r="BK14" s="120">
        <v>0</v>
      </c>
      <c r="BL14" s="120">
        <v>0</v>
      </c>
      <c r="BM14" s="120">
        <v>0</v>
      </c>
      <c r="BN14" s="120">
        <v>0</v>
      </c>
      <c r="BO14" s="120">
        <v>0</v>
      </c>
      <c r="BP14" s="120">
        <v>0</v>
      </c>
      <c r="BQ14" s="120">
        <v>0</v>
      </c>
      <c r="BR14" s="120">
        <v>0</v>
      </c>
      <c r="BS14" s="120">
        <v>0</v>
      </c>
      <c r="BT14" s="120">
        <v>0</v>
      </c>
      <c r="BU14" s="120">
        <v>0</v>
      </c>
      <c r="BV14" s="120">
        <v>0</v>
      </c>
      <c r="BW14" s="120">
        <v>0</v>
      </c>
      <c r="BX14" s="120">
        <v>0</v>
      </c>
      <c r="BY14" s="120">
        <v>0</v>
      </c>
      <c r="BZ14" s="120">
        <v>0</v>
      </c>
      <c r="CA14" s="120">
        <v>0</v>
      </c>
      <c r="CB14" s="120">
        <v>0</v>
      </c>
      <c r="CC14" s="120">
        <v>0</v>
      </c>
      <c r="CD14" s="120">
        <v>0</v>
      </c>
      <c r="CE14" s="120">
        <v>0</v>
      </c>
      <c r="CF14" s="120">
        <v>0</v>
      </c>
      <c r="CG14" s="120">
        <v>0</v>
      </c>
      <c r="CH14" s="120">
        <v>0</v>
      </c>
      <c r="CI14" s="120">
        <v>0</v>
      </c>
      <c r="CJ14" s="120">
        <v>0</v>
      </c>
      <c r="CK14" s="120">
        <v>0</v>
      </c>
      <c r="CL14" s="120">
        <v>0</v>
      </c>
      <c r="CM14" s="120">
        <v>0</v>
      </c>
      <c r="CN14" s="120">
        <v>0</v>
      </c>
      <c r="CO14" s="120">
        <v>0</v>
      </c>
      <c r="CP14" s="120">
        <v>0</v>
      </c>
      <c r="CQ14" s="120">
        <v>0</v>
      </c>
      <c r="CR14" s="120">
        <v>0</v>
      </c>
      <c r="CS14" s="120">
        <v>0</v>
      </c>
      <c r="CT14" s="120">
        <v>0</v>
      </c>
      <c r="CU14" s="120">
        <v>0</v>
      </c>
      <c r="CV14" s="120">
        <v>0</v>
      </c>
      <c r="CW14" s="120">
        <v>0</v>
      </c>
      <c r="CX14" s="120">
        <v>0</v>
      </c>
      <c r="CY14" s="120">
        <v>0</v>
      </c>
      <c r="CZ14" s="120">
        <v>0</v>
      </c>
      <c r="DA14" s="120">
        <v>0</v>
      </c>
      <c r="DB14" s="120">
        <v>0</v>
      </c>
      <c r="DC14" s="120">
        <v>0</v>
      </c>
      <c r="DD14" s="120">
        <v>0</v>
      </c>
      <c r="DE14" s="120">
        <v>0</v>
      </c>
      <c r="DF14" s="120">
        <v>0</v>
      </c>
      <c r="DG14" s="120">
        <v>0</v>
      </c>
      <c r="DH14" s="120">
        <v>0</v>
      </c>
      <c r="DI14" s="120">
        <v>0</v>
      </c>
      <c r="DJ14" s="120">
        <v>0</v>
      </c>
      <c r="DK14" s="120">
        <v>0</v>
      </c>
      <c r="DL14" s="120">
        <v>0</v>
      </c>
      <c r="DM14" s="120">
        <v>9053.1185546930137</v>
      </c>
      <c r="DN14" s="120">
        <v>9053.1185546930137</v>
      </c>
      <c r="DO14" s="120">
        <v>9053.1185546930137</v>
      </c>
      <c r="DP14" s="120">
        <v>9053.1185546930137</v>
      </c>
      <c r="DQ14" s="120">
        <v>9053.1185546930137</v>
      </c>
      <c r="DR14" s="120">
        <v>9053.1185546930137</v>
      </c>
      <c r="DS14" s="120">
        <v>9053.1185546930137</v>
      </c>
      <c r="DT14" s="120">
        <v>9053.1185546930137</v>
      </c>
      <c r="DU14" s="120">
        <v>9053.1185546930137</v>
      </c>
      <c r="DV14" s="120">
        <v>9053.1185546930137</v>
      </c>
      <c r="DW14" s="120">
        <v>9053.1185546930137</v>
      </c>
      <c r="DX14" s="120">
        <v>9053.1185546930137</v>
      </c>
      <c r="DY14" s="120">
        <v>0</v>
      </c>
      <c r="DZ14" s="120">
        <v>0</v>
      </c>
      <c r="EA14" s="120">
        <v>0</v>
      </c>
      <c r="EB14" s="120">
        <v>0</v>
      </c>
      <c r="EC14" s="120">
        <v>0</v>
      </c>
      <c r="ED14" s="120">
        <v>0</v>
      </c>
      <c r="EE14" s="120">
        <v>0</v>
      </c>
      <c r="EF14" s="120">
        <v>0</v>
      </c>
      <c r="EG14" s="120">
        <v>0</v>
      </c>
      <c r="EH14" s="120">
        <v>0</v>
      </c>
      <c r="EI14" s="120">
        <v>0</v>
      </c>
      <c r="EJ14" s="120">
        <v>0</v>
      </c>
      <c r="EK14" s="120">
        <v>0</v>
      </c>
      <c r="EL14" s="120">
        <v>0</v>
      </c>
      <c r="EM14" s="120">
        <v>0</v>
      </c>
      <c r="EN14" s="120">
        <v>0</v>
      </c>
      <c r="EO14" s="120">
        <v>0</v>
      </c>
      <c r="EP14" s="120">
        <v>0</v>
      </c>
      <c r="EQ14" s="120">
        <v>0</v>
      </c>
      <c r="ER14" s="120">
        <v>0</v>
      </c>
      <c r="ES14" s="120">
        <v>0</v>
      </c>
      <c r="ET14" s="120">
        <v>0</v>
      </c>
      <c r="EU14" s="120">
        <v>0</v>
      </c>
      <c r="EV14" s="120">
        <v>0</v>
      </c>
      <c r="EW14" s="120">
        <v>0</v>
      </c>
      <c r="EX14" s="120">
        <v>0</v>
      </c>
      <c r="EY14" s="120">
        <v>0</v>
      </c>
      <c r="EZ14" s="120">
        <v>0</v>
      </c>
      <c r="FA14" s="120">
        <v>0</v>
      </c>
      <c r="FB14" s="120">
        <v>0</v>
      </c>
      <c r="FC14" s="120">
        <v>0</v>
      </c>
      <c r="FD14" s="120">
        <v>0</v>
      </c>
      <c r="FE14" s="120">
        <v>0</v>
      </c>
      <c r="FF14" s="120">
        <v>0</v>
      </c>
      <c r="FG14" s="120">
        <v>0</v>
      </c>
      <c r="FH14" s="120">
        <v>0</v>
      </c>
      <c r="FI14" s="120">
        <v>0</v>
      </c>
      <c r="FJ14" s="120">
        <v>0</v>
      </c>
      <c r="FK14" s="120">
        <v>0</v>
      </c>
      <c r="FL14" s="120">
        <v>0</v>
      </c>
      <c r="FM14" s="120">
        <v>0</v>
      </c>
      <c r="FN14" s="120">
        <v>0</v>
      </c>
      <c r="FO14" s="120">
        <v>0</v>
      </c>
      <c r="FP14" s="120">
        <v>0</v>
      </c>
      <c r="FQ14" s="120">
        <v>0</v>
      </c>
      <c r="FR14" s="120">
        <v>0</v>
      </c>
      <c r="FS14" s="120">
        <v>0</v>
      </c>
      <c r="FT14" s="120">
        <v>0</v>
      </c>
      <c r="FU14" s="120">
        <v>0</v>
      </c>
      <c r="FV14" s="120">
        <v>0</v>
      </c>
      <c r="FW14" s="120">
        <v>0</v>
      </c>
      <c r="FX14" s="120">
        <v>0</v>
      </c>
      <c r="FY14" s="120">
        <v>0</v>
      </c>
      <c r="FZ14" s="120">
        <v>0</v>
      </c>
      <c r="GA14" s="120">
        <v>0</v>
      </c>
      <c r="GB14" s="120">
        <v>0</v>
      </c>
      <c r="GC14" s="120">
        <v>0</v>
      </c>
      <c r="GD14" s="120">
        <v>0</v>
      </c>
      <c r="GE14" s="120">
        <v>0</v>
      </c>
      <c r="GF14" s="120">
        <v>0</v>
      </c>
      <c r="GG14" s="120">
        <v>0</v>
      </c>
      <c r="GH14" s="120">
        <v>0</v>
      </c>
      <c r="GI14" s="120">
        <v>0</v>
      </c>
      <c r="GJ14" s="120">
        <v>0</v>
      </c>
      <c r="GK14" s="120">
        <v>0</v>
      </c>
      <c r="GL14" s="120">
        <v>0</v>
      </c>
      <c r="GM14" s="120">
        <v>0</v>
      </c>
      <c r="GN14" s="120">
        <v>0</v>
      </c>
      <c r="GO14" s="120">
        <v>0</v>
      </c>
      <c r="GP14" s="120">
        <v>0</v>
      </c>
      <c r="GQ14" s="120">
        <v>0</v>
      </c>
      <c r="GR14" s="120">
        <v>0</v>
      </c>
      <c r="GS14" s="120">
        <v>0</v>
      </c>
      <c r="GU14" s="200">
        <f t="shared" si="2"/>
        <v>0</v>
      </c>
      <c r="GV14" s="200">
        <f t="shared" si="2"/>
        <v>0</v>
      </c>
      <c r="GW14" s="200">
        <f t="shared" si="2"/>
        <v>108637.42265631614</v>
      </c>
      <c r="GX14" s="200">
        <f t="shared" si="2"/>
        <v>0</v>
      </c>
      <c r="GY14" s="200">
        <f t="shared" si="2"/>
        <v>0</v>
      </c>
      <c r="GZ14" s="200">
        <f t="shared" si="2"/>
        <v>0</v>
      </c>
      <c r="HA14" s="200">
        <f t="shared" si="2"/>
        <v>0</v>
      </c>
      <c r="HB14" s="200">
        <f t="shared" si="2"/>
        <v>0</v>
      </c>
      <c r="HC14" s="200">
        <f t="shared" si="2"/>
        <v>0</v>
      </c>
      <c r="HD14" s="134" t="str">
        <f t="shared" si="3"/>
        <v>OK</v>
      </c>
      <c r="HE14" s="200">
        <f t="shared" si="4"/>
        <v>108637.42265631614</v>
      </c>
      <c r="HG14" s="200">
        <f t="shared" si="5"/>
        <v>294226.35302752291</v>
      </c>
      <c r="HH14" s="200">
        <f>HG14*'Key assumptions'!$H$20*'Key assumptions'!$H$21</f>
        <v>11033.488238532109</v>
      </c>
      <c r="HI14" s="255">
        <f t="shared" si="9"/>
        <v>0.23963133640552994</v>
      </c>
      <c r="HJ14" s="200">
        <f t="shared" si="7"/>
        <v>2643.9695318141457</v>
      </c>
      <c r="HO14" s="120">
        <f t="shared" si="6"/>
        <v>0</v>
      </c>
      <c r="HP14" s="120">
        <f t="shared" si="6"/>
        <v>12</v>
      </c>
      <c r="HQ14" s="120">
        <f t="shared" si="6"/>
        <v>0</v>
      </c>
      <c r="HR14" s="120">
        <f t="shared" si="6"/>
        <v>0</v>
      </c>
      <c r="HS14" s="120">
        <f t="shared" si="6"/>
        <v>0</v>
      </c>
      <c r="HT14" s="120">
        <f t="shared" si="6"/>
        <v>0</v>
      </c>
      <c r="HU14" s="120">
        <f t="shared" si="6"/>
        <v>0</v>
      </c>
      <c r="HV14" s="120">
        <f t="shared" si="6"/>
        <v>0</v>
      </c>
      <c r="HW14" s="120">
        <f t="shared" si="8"/>
        <v>0</v>
      </c>
    </row>
    <row r="15" spans="1:232" ht="13.5" thickBot="1" x14ac:dyDescent="0.25">
      <c r="A15" s="120" t="str">
        <v>Delivery</v>
      </c>
      <c r="B15" s="120" t="str">
        <v xml:space="preserve">Project Admin </v>
      </c>
      <c r="C15" s="120" t="str">
        <v>Internal Labour</v>
      </c>
      <c r="D15" s="120" t="str">
        <v xml:space="preserve">project management </v>
      </c>
      <c r="E15" s="120" t="str">
        <v>Admin Support Officer (Network Projects)</v>
      </c>
      <c r="F15" s="120">
        <v>165.65912464831803</v>
      </c>
      <c r="G15" s="120">
        <v>0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120">
        <v>0</v>
      </c>
      <c r="N15" s="120">
        <v>0</v>
      </c>
      <c r="O15" s="120">
        <v>0</v>
      </c>
      <c r="P15" s="120">
        <v>0</v>
      </c>
      <c r="Q15" s="120">
        <v>0</v>
      </c>
      <c r="R15" s="120">
        <v>0</v>
      </c>
      <c r="S15" s="120">
        <v>0</v>
      </c>
      <c r="T15" s="120">
        <v>0.92307692307692335</v>
      </c>
      <c r="U15" s="120">
        <v>0.92307692307692335</v>
      </c>
      <c r="V15" s="120">
        <v>0.92307692307692335</v>
      </c>
      <c r="W15" s="120">
        <v>0.92307692307692335</v>
      </c>
      <c r="X15" s="120">
        <v>0.92307692307692335</v>
      </c>
      <c r="Y15" s="120">
        <v>0.92307692307692335</v>
      </c>
      <c r="Z15" s="120">
        <v>0.92307692307692335</v>
      </c>
      <c r="AA15" s="120">
        <v>0.92307692307692335</v>
      </c>
      <c r="AB15" s="120">
        <v>0.92307692307692335</v>
      </c>
      <c r="AC15" s="120">
        <v>0.92307692307692335</v>
      </c>
      <c r="AD15" s="120">
        <v>0.92307692307692335</v>
      </c>
      <c r="AE15" s="120">
        <v>0.92307692307692335</v>
      </c>
      <c r="AF15" s="120">
        <v>0.92307692307692335</v>
      </c>
      <c r="AG15" s="120">
        <v>0.92307692307692335</v>
      </c>
      <c r="AH15" s="120">
        <v>0.92307692307692335</v>
      </c>
      <c r="AI15" s="120">
        <v>0.92307692307692335</v>
      </c>
      <c r="AJ15" s="120">
        <v>0.92307692307692335</v>
      </c>
      <c r="AK15" s="120">
        <v>0.92307692307692335</v>
      </c>
      <c r="AL15" s="120">
        <v>0.92307692307692335</v>
      </c>
      <c r="AM15" s="120">
        <v>0.92307692307692335</v>
      </c>
      <c r="AN15" s="120">
        <v>0.92307692307692335</v>
      </c>
      <c r="AO15" s="120">
        <v>0.92307692307692335</v>
      </c>
      <c r="AP15" s="120">
        <v>0.92307692307692335</v>
      </c>
      <c r="AQ15" s="120">
        <v>0.92307692307692335</v>
      </c>
      <c r="AR15" s="120">
        <v>0.92307692307692335</v>
      </c>
      <c r="AS15" s="120">
        <v>0.92307692307692335</v>
      </c>
      <c r="AT15" s="120">
        <v>0.92307692307692335</v>
      </c>
      <c r="AU15" s="120">
        <v>0.92307692307692335</v>
      </c>
      <c r="AV15" s="120">
        <v>0.92307692307692335</v>
      </c>
      <c r="AW15" s="120">
        <v>0.92307692307692335</v>
      </c>
      <c r="AX15" s="120">
        <v>0.92307692307692335</v>
      </c>
      <c r="AY15" s="120">
        <v>0.92307692307692335</v>
      </c>
      <c r="AZ15" s="120">
        <v>0.92307692307692335</v>
      </c>
      <c r="BA15" s="120">
        <v>0.92307692307692335</v>
      </c>
      <c r="BB15" s="120">
        <v>0.92307692307692335</v>
      </c>
      <c r="BC15" s="120">
        <v>0.92307692307692335</v>
      </c>
      <c r="BD15" s="120">
        <v>0.92307692307692335</v>
      </c>
      <c r="BE15" s="120">
        <v>0.92307692307692335</v>
      </c>
      <c r="BF15" s="120">
        <v>0.92307692307692335</v>
      </c>
      <c r="BG15" s="120">
        <v>0.92307692307692335</v>
      </c>
      <c r="BH15" s="120">
        <v>0.92307692307692335</v>
      </c>
      <c r="BI15" s="120">
        <v>0.92307692307692335</v>
      </c>
      <c r="BJ15" s="120">
        <v>0.92307692307692335</v>
      </c>
      <c r="BK15" s="120">
        <v>0.92307692307692335</v>
      </c>
      <c r="BL15" s="120">
        <v>0.92307692307692335</v>
      </c>
      <c r="BM15" s="120">
        <v>0.92307692307692335</v>
      </c>
      <c r="BN15" s="120">
        <v>0.92307692307692335</v>
      </c>
      <c r="BO15" s="120">
        <v>0.92307692307692335</v>
      </c>
      <c r="BP15" s="120">
        <v>0.76923076923076938</v>
      </c>
      <c r="BQ15" s="120">
        <v>0.76923076923076938</v>
      </c>
      <c r="BR15" s="120">
        <v>0.76923076923076938</v>
      </c>
      <c r="BS15" s="120">
        <v>0.76923076923076938</v>
      </c>
      <c r="BT15" s="120">
        <v>0.76923076923076938</v>
      </c>
      <c r="BU15" s="120">
        <v>0.76923076923076938</v>
      </c>
      <c r="BV15" s="120">
        <v>0.76923076923076938</v>
      </c>
      <c r="BW15" s="120">
        <v>0.76923076923076938</v>
      </c>
      <c r="BX15" s="120">
        <v>0.76923076923076938</v>
      </c>
      <c r="BY15" s="120">
        <v>0.76923076923076938</v>
      </c>
      <c r="BZ15" s="120">
        <v>0.76923076923076938</v>
      </c>
      <c r="CA15" s="120">
        <v>0.76923076923076938</v>
      </c>
      <c r="CB15" s="120">
        <v>0</v>
      </c>
      <c r="CC15" s="120">
        <v>0</v>
      </c>
      <c r="CD15" s="120">
        <v>0</v>
      </c>
      <c r="CE15" s="120">
        <v>0</v>
      </c>
      <c r="CF15" s="120">
        <v>0</v>
      </c>
      <c r="CG15" s="120">
        <v>0</v>
      </c>
      <c r="CH15" s="120">
        <v>0</v>
      </c>
      <c r="CI15" s="120">
        <v>0</v>
      </c>
      <c r="CJ15" s="120">
        <v>0</v>
      </c>
      <c r="CK15" s="120">
        <v>0</v>
      </c>
      <c r="CL15" s="120">
        <v>0</v>
      </c>
      <c r="CM15" s="120">
        <v>0</v>
      </c>
      <c r="CN15" s="120">
        <v>0</v>
      </c>
      <c r="CO15" s="120">
        <v>0</v>
      </c>
      <c r="CP15" s="120">
        <v>0</v>
      </c>
      <c r="CQ15" s="120">
        <v>0</v>
      </c>
      <c r="CR15" s="120">
        <v>0</v>
      </c>
      <c r="CS15" s="120">
        <v>0</v>
      </c>
      <c r="CT15" s="120">
        <v>0</v>
      </c>
      <c r="CU15" s="120">
        <v>0</v>
      </c>
      <c r="CV15" s="120">
        <v>0</v>
      </c>
      <c r="CW15" s="120">
        <v>0</v>
      </c>
      <c r="CX15" s="120">
        <v>0</v>
      </c>
      <c r="CY15" s="120">
        <v>0</v>
      </c>
      <c r="CZ15" s="120">
        <v>0</v>
      </c>
      <c r="DA15" s="120">
        <v>0</v>
      </c>
      <c r="DB15" s="120">
        <v>0</v>
      </c>
      <c r="DC15" s="120">
        <v>0</v>
      </c>
      <c r="DD15" s="120">
        <v>0</v>
      </c>
      <c r="DE15" s="120">
        <v>0</v>
      </c>
      <c r="DF15" s="120">
        <v>0</v>
      </c>
      <c r="DG15" s="120">
        <v>0</v>
      </c>
      <c r="DH15" s="120">
        <v>0</v>
      </c>
      <c r="DI15" s="120">
        <v>0</v>
      </c>
      <c r="DJ15" s="120">
        <v>0</v>
      </c>
      <c r="DK15" s="120">
        <v>0</v>
      </c>
      <c r="DL15" s="120">
        <v>0</v>
      </c>
      <c r="DM15" s="120">
        <v>22937.417258997888</v>
      </c>
      <c r="DN15" s="120">
        <v>22937.417258997888</v>
      </c>
      <c r="DO15" s="120">
        <v>22937.417258997888</v>
      </c>
      <c r="DP15" s="120">
        <v>22937.417258997888</v>
      </c>
      <c r="DQ15" s="120">
        <v>22937.417258997888</v>
      </c>
      <c r="DR15" s="120">
        <v>22937.417258997888</v>
      </c>
      <c r="DS15" s="120">
        <v>22937.417258997888</v>
      </c>
      <c r="DT15" s="120">
        <v>22937.417258997888</v>
      </c>
      <c r="DU15" s="120">
        <v>22937.417258997888</v>
      </c>
      <c r="DV15" s="120">
        <v>22937.417258997888</v>
      </c>
      <c r="DW15" s="120">
        <v>22937.417258997888</v>
      </c>
      <c r="DX15" s="120">
        <v>22937.417258997888</v>
      </c>
      <c r="DY15" s="120">
        <v>22937.417258997888</v>
      </c>
      <c r="DZ15" s="120">
        <v>22937.417258997888</v>
      </c>
      <c r="EA15" s="120">
        <v>22937.417258997888</v>
      </c>
      <c r="EB15" s="120">
        <v>22937.417258997888</v>
      </c>
      <c r="EC15" s="120">
        <v>22937.417258997888</v>
      </c>
      <c r="ED15" s="120">
        <v>22937.417258997888</v>
      </c>
      <c r="EE15" s="120">
        <v>22937.417258997888</v>
      </c>
      <c r="EF15" s="120">
        <v>22937.417258997888</v>
      </c>
      <c r="EG15" s="120">
        <v>22937.417258997888</v>
      </c>
      <c r="EH15" s="120">
        <v>22937.417258997888</v>
      </c>
      <c r="EI15" s="120">
        <v>22937.417258997888</v>
      </c>
      <c r="EJ15" s="120">
        <v>22937.417258997888</v>
      </c>
      <c r="EK15" s="120">
        <v>22937.417258997888</v>
      </c>
      <c r="EL15" s="120">
        <v>22937.417258997888</v>
      </c>
      <c r="EM15" s="120">
        <v>22937.417258997888</v>
      </c>
      <c r="EN15" s="120">
        <v>22937.417258997888</v>
      </c>
      <c r="EO15" s="120">
        <v>22937.417258997888</v>
      </c>
      <c r="EP15" s="120">
        <v>22937.417258997888</v>
      </c>
      <c r="EQ15" s="120">
        <v>22937.417258997888</v>
      </c>
      <c r="ER15" s="120">
        <v>22937.417258997888</v>
      </c>
      <c r="ES15" s="120">
        <v>22937.417258997888</v>
      </c>
      <c r="ET15" s="120">
        <v>22937.417258997888</v>
      </c>
      <c r="EU15" s="120">
        <v>22937.417258997888</v>
      </c>
      <c r="EV15" s="120">
        <v>22937.417258997888</v>
      </c>
      <c r="EW15" s="120">
        <v>22937.417258997888</v>
      </c>
      <c r="EX15" s="120">
        <v>22937.417258997888</v>
      </c>
      <c r="EY15" s="120">
        <v>22937.417258997888</v>
      </c>
      <c r="EZ15" s="120">
        <v>22937.417258997888</v>
      </c>
      <c r="FA15" s="120">
        <v>22937.417258997888</v>
      </c>
      <c r="FB15" s="120">
        <v>22937.417258997888</v>
      </c>
      <c r="FC15" s="120">
        <v>22937.417258997888</v>
      </c>
      <c r="FD15" s="120">
        <v>22937.417258997888</v>
      </c>
      <c r="FE15" s="120">
        <v>22937.417258997888</v>
      </c>
      <c r="FF15" s="120">
        <v>22937.417258997888</v>
      </c>
      <c r="FG15" s="120">
        <v>22937.417258997888</v>
      </c>
      <c r="FH15" s="120">
        <v>22937.417258997888</v>
      </c>
      <c r="FI15" s="120">
        <v>19114.514382498237</v>
      </c>
      <c r="FJ15" s="120">
        <v>19114.514382498237</v>
      </c>
      <c r="FK15" s="120">
        <v>19114.514382498237</v>
      </c>
      <c r="FL15" s="120">
        <v>19114.514382498237</v>
      </c>
      <c r="FM15" s="120">
        <v>19114.514382498237</v>
      </c>
      <c r="FN15" s="120">
        <v>19114.514382498237</v>
      </c>
      <c r="FO15" s="120">
        <v>19114.514382498237</v>
      </c>
      <c r="FP15" s="120">
        <v>19114.514382498237</v>
      </c>
      <c r="FQ15" s="120">
        <v>19114.514382498237</v>
      </c>
      <c r="FR15" s="120">
        <v>19114.514382498237</v>
      </c>
      <c r="FS15" s="120">
        <v>19114.514382498237</v>
      </c>
      <c r="FT15" s="120">
        <v>19114.514382498237</v>
      </c>
      <c r="FU15" s="120">
        <v>0</v>
      </c>
      <c r="FV15" s="120">
        <v>0</v>
      </c>
      <c r="FW15" s="120">
        <v>0</v>
      </c>
      <c r="FX15" s="120">
        <v>0</v>
      </c>
      <c r="FY15" s="120">
        <v>0</v>
      </c>
      <c r="FZ15" s="120">
        <v>0</v>
      </c>
      <c r="GA15" s="120">
        <v>0</v>
      </c>
      <c r="GB15" s="120">
        <v>0</v>
      </c>
      <c r="GC15" s="120">
        <v>0</v>
      </c>
      <c r="GD15" s="120">
        <v>0</v>
      </c>
      <c r="GE15" s="120">
        <v>0</v>
      </c>
      <c r="GF15" s="120">
        <v>0</v>
      </c>
      <c r="GG15" s="120">
        <v>0</v>
      </c>
      <c r="GH15" s="120">
        <v>0</v>
      </c>
      <c r="GI15" s="120">
        <v>0</v>
      </c>
      <c r="GJ15" s="120">
        <v>0</v>
      </c>
      <c r="GK15" s="120">
        <v>0</v>
      </c>
      <c r="GL15" s="120">
        <v>0</v>
      </c>
      <c r="GM15" s="120">
        <v>0</v>
      </c>
      <c r="GN15" s="120">
        <v>0</v>
      </c>
      <c r="GO15" s="120">
        <v>0</v>
      </c>
      <c r="GP15" s="120">
        <v>0</v>
      </c>
      <c r="GQ15" s="120">
        <v>0</v>
      </c>
      <c r="GR15" s="120">
        <v>0</v>
      </c>
      <c r="GS15" s="120">
        <v>0</v>
      </c>
      <c r="GU15" s="200">
        <f t="shared" si="2"/>
        <v>0</v>
      </c>
      <c r="GV15" s="200">
        <f t="shared" si="2"/>
        <v>0</v>
      </c>
      <c r="GW15" s="200">
        <f t="shared" si="2"/>
        <v>275249.00710797467</v>
      </c>
      <c r="GX15" s="200">
        <f t="shared" si="2"/>
        <v>275249.00710797467</v>
      </c>
      <c r="GY15" s="200">
        <f t="shared" si="2"/>
        <v>275249.00710797467</v>
      </c>
      <c r="GZ15" s="200">
        <f t="shared" si="2"/>
        <v>275249.00710797467</v>
      </c>
      <c r="HA15" s="200">
        <f t="shared" si="2"/>
        <v>229374.17258997879</v>
      </c>
      <c r="HB15" s="200">
        <f t="shared" si="2"/>
        <v>0</v>
      </c>
      <c r="HC15" s="200">
        <f t="shared" si="2"/>
        <v>0</v>
      </c>
      <c r="HD15" s="134" t="str">
        <f t="shared" si="3"/>
        <v>OK</v>
      </c>
      <c r="HE15" s="200">
        <f t="shared" si="4"/>
        <v>1330370.2010218776</v>
      </c>
      <c r="HG15" s="200">
        <f t="shared" si="5"/>
        <v>298186.42436697247</v>
      </c>
      <c r="HH15" s="200">
        <f>HG15*'Key assumptions'!$H$20*'Key assumptions'!$H$21</f>
        <v>11181.990913761467</v>
      </c>
      <c r="HI15" s="255">
        <f t="shared" si="9"/>
        <v>0.23963133640552994</v>
      </c>
      <c r="HJ15" s="200">
        <f t="shared" si="7"/>
        <v>2679.5554263391532</v>
      </c>
      <c r="HO15" s="120">
        <f t="shared" si="6"/>
        <v>0</v>
      </c>
      <c r="HP15" s="120">
        <f t="shared" si="6"/>
        <v>12</v>
      </c>
      <c r="HQ15" s="120">
        <f t="shared" si="6"/>
        <v>12</v>
      </c>
      <c r="HR15" s="120">
        <f t="shared" si="6"/>
        <v>12</v>
      </c>
      <c r="HS15" s="120">
        <f t="shared" si="6"/>
        <v>12</v>
      </c>
      <c r="HT15" s="120">
        <f t="shared" si="6"/>
        <v>12</v>
      </c>
      <c r="HU15" s="120">
        <f t="shared" si="6"/>
        <v>0</v>
      </c>
      <c r="HV15" s="120">
        <f t="shared" si="6"/>
        <v>0</v>
      </c>
      <c r="HW15" s="120">
        <f t="shared" si="8"/>
        <v>36</v>
      </c>
    </row>
    <row r="16" spans="1:232" ht="13.5" thickBot="1" x14ac:dyDescent="0.25">
      <c r="A16" s="120" t="str">
        <v>Network Operations</v>
      </c>
      <c r="B16" s="120" t="str">
        <v>Test Manager</v>
      </c>
      <c r="C16" s="120" t="str">
        <v>Internal Labour</v>
      </c>
      <c r="D16" s="120" t="str">
        <v xml:space="preserve">Test management </v>
      </c>
      <c r="E16" s="120" t="str">
        <v>Project Manager (Network Projects)</v>
      </c>
      <c r="F16" s="120">
        <v>216.32758128440364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O16" s="120">
        <v>0</v>
      </c>
      <c r="P16" s="120">
        <v>0</v>
      </c>
      <c r="Q16" s="120">
        <v>0</v>
      </c>
      <c r="R16" s="120">
        <v>0</v>
      </c>
      <c r="S16" s="120">
        <v>0</v>
      </c>
      <c r="T16" s="120">
        <v>3.0769230769230767E-2</v>
      </c>
      <c r="U16" s="120">
        <v>3.0769230769230767E-2</v>
      </c>
      <c r="V16" s="120">
        <v>3.0769230769230767E-2</v>
      </c>
      <c r="W16" s="120">
        <v>3.0769230769230767E-2</v>
      </c>
      <c r="X16" s="120">
        <v>3.0769230769230767E-2</v>
      </c>
      <c r="Y16" s="120">
        <v>3.0769230769230767E-2</v>
      </c>
      <c r="Z16" s="120">
        <v>3.0769230769230767E-2</v>
      </c>
      <c r="AA16" s="120">
        <v>3.0769230769230767E-2</v>
      </c>
      <c r="AB16" s="120">
        <v>3.0769230769230767E-2</v>
      </c>
      <c r="AC16" s="120">
        <v>3.0769230769230767E-2</v>
      </c>
      <c r="AD16" s="120">
        <v>3.0769230769230767E-2</v>
      </c>
      <c r="AE16" s="120">
        <v>3.0769230769230767E-2</v>
      </c>
      <c r="AF16" s="120">
        <v>0.36923076923076925</v>
      </c>
      <c r="AG16" s="120">
        <v>0.36923076923076925</v>
      </c>
      <c r="AH16" s="120">
        <v>0.36923076923076925</v>
      </c>
      <c r="AI16" s="120">
        <v>0.36923076923076925</v>
      </c>
      <c r="AJ16" s="120">
        <v>0.36923076923076925</v>
      </c>
      <c r="AK16" s="120">
        <v>0.36923076923076925</v>
      </c>
      <c r="AL16" s="120">
        <v>0.36923076923076925</v>
      </c>
      <c r="AM16" s="120">
        <v>0.36923076923076925</v>
      </c>
      <c r="AN16" s="120">
        <v>0.36923076923076925</v>
      </c>
      <c r="AO16" s="120">
        <v>0.36923076923076925</v>
      </c>
      <c r="AP16" s="120">
        <v>0.36923076923076925</v>
      </c>
      <c r="AQ16" s="120">
        <v>0.36923076923076925</v>
      </c>
      <c r="AR16" s="120">
        <v>0.36923076923076925</v>
      </c>
      <c r="AS16" s="120">
        <v>0.36923076923076925</v>
      </c>
      <c r="AT16" s="120">
        <v>0.36923076923076925</v>
      </c>
      <c r="AU16" s="120">
        <v>0.36923076923076925</v>
      </c>
      <c r="AV16" s="120">
        <v>0.36923076923076925</v>
      </c>
      <c r="AW16" s="120">
        <v>0.36923076923076925</v>
      </c>
      <c r="AX16" s="120">
        <v>0.36923076923076925</v>
      </c>
      <c r="AY16" s="120">
        <v>0.36923076923076925</v>
      </c>
      <c r="AZ16" s="120">
        <v>0.36923076923076925</v>
      </c>
      <c r="BA16" s="120">
        <v>0.36923076923076925</v>
      </c>
      <c r="BB16" s="120">
        <v>0.36923076923076925</v>
      </c>
      <c r="BC16" s="120">
        <v>0.36923076923076925</v>
      </c>
      <c r="BD16" s="120">
        <v>0.36923076923076925</v>
      </c>
      <c r="BE16" s="120">
        <v>0.36923076923076925</v>
      </c>
      <c r="BF16" s="120">
        <v>0.36923076923076925</v>
      </c>
      <c r="BG16" s="120">
        <v>0.36923076923076925</v>
      </c>
      <c r="BH16" s="120">
        <v>0.36923076923076925</v>
      </c>
      <c r="BI16" s="120">
        <v>0.36923076923076925</v>
      </c>
      <c r="BJ16" s="120">
        <v>0.36923076923076925</v>
      </c>
      <c r="BK16" s="120">
        <v>0.36923076923076925</v>
      </c>
      <c r="BL16" s="120">
        <v>0.36923076923076925</v>
      </c>
      <c r="BM16" s="120">
        <v>0.36923076923076925</v>
      </c>
      <c r="BN16" s="120">
        <v>0.36923076923076925</v>
      </c>
      <c r="BO16" s="120">
        <v>0.36923076923076925</v>
      </c>
      <c r="BP16" s="120">
        <v>0.30769230769230765</v>
      </c>
      <c r="BQ16" s="120">
        <v>0.30769230769230765</v>
      </c>
      <c r="BR16" s="120">
        <v>0.30769230769230765</v>
      </c>
      <c r="BS16" s="120">
        <v>0.30769230769230765</v>
      </c>
      <c r="BT16" s="120">
        <v>0.30769230769230765</v>
      </c>
      <c r="BU16" s="120">
        <v>0.30769230769230765</v>
      </c>
      <c r="BV16" s="120">
        <v>0.30769230769230765</v>
      </c>
      <c r="BW16" s="120">
        <v>0.30769230769230765</v>
      </c>
      <c r="BX16" s="120">
        <v>0.30769230769230765</v>
      </c>
      <c r="BY16" s="120">
        <v>0.30769230769230765</v>
      </c>
      <c r="BZ16" s="120">
        <v>0.30769230769230765</v>
      </c>
      <c r="CA16" s="120">
        <v>0.30769230769230765</v>
      </c>
      <c r="CB16" s="120">
        <v>0</v>
      </c>
      <c r="CC16" s="120">
        <v>0</v>
      </c>
      <c r="CD16" s="120">
        <v>0</v>
      </c>
      <c r="CE16" s="120">
        <v>0</v>
      </c>
      <c r="CF16" s="120">
        <v>0</v>
      </c>
      <c r="CG16" s="120">
        <v>0</v>
      </c>
      <c r="CH16" s="120">
        <v>0</v>
      </c>
      <c r="CI16" s="120">
        <v>0</v>
      </c>
      <c r="CJ16" s="120">
        <v>0</v>
      </c>
      <c r="CK16" s="120">
        <v>0</v>
      </c>
      <c r="CL16" s="120">
        <v>0</v>
      </c>
      <c r="CM16" s="120">
        <v>0</v>
      </c>
      <c r="CN16" s="120">
        <v>0</v>
      </c>
      <c r="CO16" s="120">
        <v>0</v>
      </c>
      <c r="CP16" s="120">
        <v>0</v>
      </c>
      <c r="CQ16" s="120">
        <v>0</v>
      </c>
      <c r="CR16" s="120">
        <v>0</v>
      </c>
      <c r="CS16" s="120">
        <v>0</v>
      </c>
      <c r="CT16" s="120">
        <v>0</v>
      </c>
      <c r="CU16" s="120">
        <v>0</v>
      </c>
      <c r="CV16" s="120">
        <v>0</v>
      </c>
      <c r="CW16" s="120">
        <v>0</v>
      </c>
      <c r="CX16" s="120">
        <v>0</v>
      </c>
      <c r="CY16" s="120">
        <v>0</v>
      </c>
      <c r="CZ16" s="120">
        <v>0</v>
      </c>
      <c r="DA16" s="120">
        <v>0</v>
      </c>
      <c r="DB16" s="120">
        <v>0</v>
      </c>
      <c r="DC16" s="120">
        <v>0</v>
      </c>
      <c r="DD16" s="120">
        <v>0</v>
      </c>
      <c r="DE16" s="120">
        <v>0</v>
      </c>
      <c r="DF16" s="120">
        <v>0</v>
      </c>
      <c r="DG16" s="120">
        <v>0</v>
      </c>
      <c r="DH16" s="120">
        <v>0</v>
      </c>
      <c r="DI16" s="120">
        <v>0</v>
      </c>
      <c r="DJ16" s="120">
        <v>0</v>
      </c>
      <c r="DK16" s="120">
        <v>0</v>
      </c>
      <c r="DL16" s="120">
        <v>0</v>
      </c>
      <c r="DM16" s="120">
        <v>998.43499054340134</v>
      </c>
      <c r="DN16" s="120">
        <v>998.43499054340134</v>
      </c>
      <c r="DO16" s="120">
        <v>998.43499054340134</v>
      </c>
      <c r="DP16" s="120">
        <v>998.43499054340134</v>
      </c>
      <c r="DQ16" s="120">
        <v>998.43499054340134</v>
      </c>
      <c r="DR16" s="120">
        <v>998.43499054340134</v>
      </c>
      <c r="DS16" s="120">
        <v>998.43499054340134</v>
      </c>
      <c r="DT16" s="120">
        <v>998.43499054340134</v>
      </c>
      <c r="DU16" s="120">
        <v>998.43499054340134</v>
      </c>
      <c r="DV16" s="120">
        <v>998.43499054340134</v>
      </c>
      <c r="DW16" s="120">
        <v>998.43499054340134</v>
      </c>
      <c r="DX16" s="120">
        <v>998.43499054340134</v>
      </c>
      <c r="DY16" s="120">
        <v>11981.219886520817</v>
      </c>
      <c r="DZ16" s="120">
        <v>11981.219886520817</v>
      </c>
      <c r="EA16" s="120">
        <v>11981.219886520817</v>
      </c>
      <c r="EB16" s="120">
        <v>11981.219886520817</v>
      </c>
      <c r="EC16" s="120">
        <v>11981.219886520817</v>
      </c>
      <c r="ED16" s="120">
        <v>11981.219886520817</v>
      </c>
      <c r="EE16" s="120">
        <v>11981.219886520817</v>
      </c>
      <c r="EF16" s="120">
        <v>11981.219886520817</v>
      </c>
      <c r="EG16" s="120">
        <v>11981.219886520817</v>
      </c>
      <c r="EH16" s="120">
        <v>11981.219886520817</v>
      </c>
      <c r="EI16" s="120">
        <v>11981.219886520817</v>
      </c>
      <c r="EJ16" s="120">
        <v>11981.219886520817</v>
      </c>
      <c r="EK16" s="120">
        <v>11981.219886520817</v>
      </c>
      <c r="EL16" s="120">
        <v>11981.219886520817</v>
      </c>
      <c r="EM16" s="120">
        <v>11981.219886520817</v>
      </c>
      <c r="EN16" s="120">
        <v>11981.219886520817</v>
      </c>
      <c r="EO16" s="120">
        <v>11981.219886520817</v>
      </c>
      <c r="EP16" s="120">
        <v>11981.219886520817</v>
      </c>
      <c r="EQ16" s="120">
        <v>11981.219886520817</v>
      </c>
      <c r="ER16" s="120">
        <v>11981.219886520817</v>
      </c>
      <c r="ES16" s="120">
        <v>11981.219886520817</v>
      </c>
      <c r="ET16" s="120">
        <v>11981.219886520817</v>
      </c>
      <c r="EU16" s="120">
        <v>11981.219886520817</v>
      </c>
      <c r="EV16" s="120">
        <v>11981.219886520817</v>
      </c>
      <c r="EW16" s="120">
        <v>11981.219886520817</v>
      </c>
      <c r="EX16" s="120">
        <v>11981.219886520817</v>
      </c>
      <c r="EY16" s="120">
        <v>11981.219886520817</v>
      </c>
      <c r="EZ16" s="120">
        <v>11981.219886520817</v>
      </c>
      <c r="FA16" s="120">
        <v>11981.219886520817</v>
      </c>
      <c r="FB16" s="120">
        <v>11981.219886520817</v>
      </c>
      <c r="FC16" s="120">
        <v>11981.219886520817</v>
      </c>
      <c r="FD16" s="120">
        <v>11981.219886520817</v>
      </c>
      <c r="FE16" s="120">
        <v>11981.219886520817</v>
      </c>
      <c r="FF16" s="120">
        <v>11981.219886520817</v>
      </c>
      <c r="FG16" s="120">
        <v>11981.219886520817</v>
      </c>
      <c r="FH16" s="120">
        <v>11981.219886520817</v>
      </c>
      <c r="FI16" s="120">
        <v>9984.3499054340118</v>
      </c>
      <c r="FJ16" s="120">
        <v>9984.3499054340118</v>
      </c>
      <c r="FK16" s="120">
        <v>9984.3499054340118</v>
      </c>
      <c r="FL16" s="120">
        <v>9984.3499054340118</v>
      </c>
      <c r="FM16" s="120">
        <v>9984.3499054340118</v>
      </c>
      <c r="FN16" s="120">
        <v>9984.3499054340118</v>
      </c>
      <c r="FO16" s="120">
        <v>9984.3499054340118</v>
      </c>
      <c r="FP16" s="120">
        <v>9984.3499054340118</v>
      </c>
      <c r="FQ16" s="120">
        <v>9984.3499054340118</v>
      </c>
      <c r="FR16" s="120">
        <v>9984.3499054340118</v>
      </c>
      <c r="FS16" s="120">
        <v>9984.3499054340118</v>
      </c>
      <c r="FT16" s="120">
        <v>9984.3499054340118</v>
      </c>
      <c r="FU16" s="120">
        <v>0</v>
      </c>
      <c r="FV16" s="120">
        <v>0</v>
      </c>
      <c r="FW16" s="120">
        <v>0</v>
      </c>
      <c r="FX16" s="120">
        <v>0</v>
      </c>
      <c r="FY16" s="120">
        <v>0</v>
      </c>
      <c r="FZ16" s="120">
        <v>0</v>
      </c>
      <c r="GA16" s="120">
        <v>0</v>
      </c>
      <c r="GB16" s="120">
        <v>0</v>
      </c>
      <c r="GC16" s="120">
        <v>0</v>
      </c>
      <c r="GD16" s="120">
        <v>0</v>
      </c>
      <c r="GE16" s="120">
        <v>0</v>
      </c>
      <c r="GF16" s="120">
        <v>0</v>
      </c>
      <c r="GG16" s="120">
        <v>0</v>
      </c>
      <c r="GH16" s="120">
        <v>0</v>
      </c>
      <c r="GI16" s="120">
        <v>0</v>
      </c>
      <c r="GJ16" s="120">
        <v>0</v>
      </c>
      <c r="GK16" s="120">
        <v>0</v>
      </c>
      <c r="GL16" s="120">
        <v>0</v>
      </c>
      <c r="GM16" s="120">
        <v>0</v>
      </c>
      <c r="GN16" s="120">
        <v>0</v>
      </c>
      <c r="GO16" s="120">
        <v>0</v>
      </c>
      <c r="GP16" s="120">
        <v>0</v>
      </c>
      <c r="GQ16" s="120">
        <v>0</v>
      </c>
      <c r="GR16" s="120">
        <v>0</v>
      </c>
      <c r="GS16" s="120">
        <v>0</v>
      </c>
      <c r="GU16" s="200">
        <f t="shared" si="2"/>
        <v>0</v>
      </c>
      <c r="GV16" s="200">
        <f t="shared" si="2"/>
        <v>0</v>
      </c>
      <c r="GW16" s="200">
        <f t="shared" si="2"/>
        <v>11981.219886520814</v>
      </c>
      <c r="GX16" s="200">
        <f t="shared" si="2"/>
        <v>143774.6386382498</v>
      </c>
      <c r="GY16" s="200">
        <f t="shared" si="2"/>
        <v>143774.6386382498</v>
      </c>
      <c r="GZ16" s="200">
        <f t="shared" si="2"/>
        <v>143774.6386382498</v>
      </c>
      <c r="HA16" s="200">
        <f t="shared" si="2"/>
        <v>119812.19886520812</v>
      </c>
      <c r="HB16" s="200">
        <f t="shared" si="2"/>
        <v>0</v>
      </c>
      <c r="HC16" s="200">
        <f t="shared" si="2"/>
        <v>0</v>
      </c>
      <c r="HD16" s="134" t="str">
        <f t="shared" si="3"/>
        <v>OK</v>
      </c>
      <c r="HE16" s="200">
        <f t="shared" si="4"/>
        <v>563117.33466647833</v>
      </c>
      <c r="HG16" s="200">
        <f t="shared" si="5"/>
        <v>389389.64631192654</v>
      </c>
      <c r="HH16" s="200">
        <f>HG16*'Key assumptions'!$H$20*'Key assumptions'!$H$21</f>
        <v>14602.111736697245</v>
      </c>
      <c r="HI16" s="255">
        <f t="shared" si="9"/>
        <v>0.23963133640552994</v>
      </c>
      <c r="HJ16" s="200">
        <f t="shared" si="7"/>
        <v>3499.1235498076344</v>
      </c>
      <c r="HO16" s="120">
        <f t="shared" si="6"/>
        <v>0</v>
      </c>
      <c r="HP16" s="120">
        <f t="shared" si="6"/>
        <v>12</v>
      </c>
      <c r="HQ16" s="120">
        <f t="shared" si="6"/>
        <v>12</v>
      </c>
      <c r="HR16" s="120">
        <f t="shared" si="6"/>
        <v>12</v>
      </c>
      <c r="HS16" s="120">
        <f t="shared" si="6"/>
        <v>12</v>
      </c>
      <c r="HT16" s="120">
        <f t="shared" si="6"/>
        <v>12</v>
      </c>
      <c r="HU16" s="120">
        <f t="shared" si="6"/>
        <v>0</v>
      </c>
      <c r="HV16" s="120">
        <f t="shared" si="6"/>
        <v>0</v>
      </c>
      <c r="HW16" s="120">
        <f t="shared" si="8"/>
        <v>36</v>
      </c>
    </row>
    <row r="17" spans="1:231" ht="13.5" thickBot="1" x14ac:dyDescent="0.25">
      <c r="A17" s="120" t="str">
        <v>Network Operations</v>
      </c>
      <c r="B17" s="120" t="str">
        <v>SCADA/AEMS Testers</v>
      </c>
      <c r="C17" s="120" t="str">
        <v>Internal Labour</v>
      </c>
      <c r="D17" s="120" t="str">
        <v xml:space="preserve">Test management </v>
      </c>
      <c r="E17" s="120" t="str">
        <v>SCADA Officer (Nwk Operations Tech)</v>
      </c>
      <c r="F17" s="120">
        <v>195.6201907033639</v>
      </c>
      <c r="G17" s="120">
        <v>0</v>
      </c>
      <c r="H17" s="120">
        <v>0</v>
      </c>
      <c r="I17" s="120">
        <v>0</v>
      </c>
      <c r="J17" s="120">
        <v>0</v>
      </c>
      <c r="K17" s="120">
        <v>0</v>
      </c>
      <c r="L17" s="120">
        <v>0</v>
      </c>
      <c r="M17" s="120">
        <v>0</v>
      </c>
      <c r="N17" s="120">
        <v>0</v>
      </c>
      <c r="O17" s="120">
        <v>0</v>
      </c>
      <c r="P17" s="120">
        <v>0</v>
      </c>
      <c r="Q17" s="120">
        <v>0</v>
      </c>
      <c r="R17" s="120">
        <v>0</v>
      </c>
      <c r="S17" s="120">
        <v>0</v>
      </c>
      <c r="T17" s="120">
        <v>0</v>
      </c>
      <c r="U17" s="120">
        <v>0</v>
      </c>
      <c r="V17" s="120">
        <v>0</v>
      </c>
      <c r="W17" s="120">
        <v>0</v>
      </c>
      <c r="X17" s="120">
        <v>0</v>
      </c>
      <c r="Y17" s="120">
        <v>0</v>
      </c>
      <c r="Z17" s="120">
        <v>0</v>
      </c>
      <c r="AA17" s="120">
        <v>0</v>
      </c>
      <c r="AB17" s="120">
        <v>0</v>
      </c>
      <c r="AC17" s="120">
        <v>0</v>
      </c>
      <c r="AD17" s="120">
        <v>0</v>
      </c>
      <c r="AE17" s="120">
        <v>0</v>
      </c>
      <c r="AF17" s="120">
        <v>0</v>
      </c>
      <c r="AG17" s="120">
        <v>0</v>
      </c>
      <c r="AH17" s="120">
        <v>0</v>
      </c>
      <c r="AI17" s="120">
        <v>0</v>
      </c>
      <c r="AJ17" s="120">
        <v>0</v>
      </c>
      <c r="AK17" s="120">
        <v>0</v>
      </c>
      <c r="AL17" s="120">
        <v>0</v>
      </c>
      <c r="AM17" s="120">
        <v>0</v>
      </c>
      <c r="AN17" s="120">
        <v>0</v>
      </c>
      <c r="AO17" s="120">
        <v>0</v>
      </c>
      <c r="AP17" s="120">
        <v>0</v>
      </c>
      <c r="AQ17" s="120">
        <v>0</v>
      </c>
      <c r="AR17" s="120">
        <v>2.0769230769230766</v>
      </c>
      <c r="AS17" s="120">
        <v>2.0769230769230766</v>
      </c>
      <c r="AT17" s="120">
        <v>2.0769230769230766</v>
      </c>
      <c r="AU17" s="120">
        <v>2.0769230769230766</v>
      </c>
      <c r="AV17" s="120">
        <v>2.0769230769230766</v>
      </c>
      <c r="AW17" s="120">
        <v>2.0769230769230766</v>
      </c>
      <c r="AX17" s="120">
        <v>2.0769230769230766</v>
      </c>
      <c r="AY17" s="120">
        <v>2.0769230769230766</v>
      </c>
      <c r="AZ17" s="120">
        <v>2.0769230769230766</v>
      </c>
      <c r="BA17" s="120">
        <v>2.0769230769230766</v>
      </c>
      <c r="BB17" s="120">
        <v>2.0769230769230766</v>
      </c>
      <c r="BC17" s="120">
        <v>2.0769230769230766</v>
      </c>
      <c r="BD17" s="120">
        <v>0</v>
      </c>
      <c r="BE17" s="120">
        <v>0</v>
      </c>
      <c r="BF17" s="120">
        <v>0</v>
      </c>
      <c r="BG17" s="120">
        <v>0</v>
      </c>
      <c r="BH17" s="120">
        <v>0</v>
      </c>
      <c r="BI17" s="120">
        <v>0</v>
      </c>
      <c r="BJ17" s="120">
        <v>0</v>
      </c>
      <c r="BK17" s="120">
        <v>0</v>
      </c>
      <c r="BL17" s="120">
        <v>0</v>
      </c>
      <c r="BM17" s="120">
        <v>0</v>
      </c>
      <c r="BN17" s="120">
        <v>0</v>
      </c>
      <c r="BO17" s="120">
        <v>0</v>
      </c>
      <c r="BP17" s="120">
        <v>2.0769230769230766</v>
      </c>
      <c r="BQ17" s="120">
        <v>2.0769230769230766</v>
      </c>
      <c r="BR17" s="120">
        <v>2.0769230769230766</v>
      </c>
      <c r="BS17" s="120">
        <v>2.0769230769230766</v>
      </c>
      <c r="BT17" s="120">
        <v>2.0769230769230766</v>
      </c>
      <c r="BU17" s="120">
        <v>2.0769230769230766</v>
      </c>
      <c r="BV17" s="120">
        <v>2.0769230769230766</v>
      </c>
      <c r="BW17" s="120">
        <v>2.0769230769230766</v>
      </c>
      <c r="BX17" s="120">
        <v>2.0769230769230766</v>
      </c>
      <c r="BY17" s="120">
        <v>2.0769230769230766</v>
      </c>
      <c r="BZ17" s="120">
        <v>2.0769230769230766</v>
      </c>
      <c r="CA17" s="120">
        <v>2.0769230769230766</v>
      </c>
      <c r="CB17" s="120">
        <v>0</v>
      </c>
      <c r="CC17" s="120">
        <v>0</v>
      </c>
      <c r="CD17" s="120">
        <v>0</v>
      </c>
      <c r="CE17" s="120">
        <v>0</v>
      </c>
      <c r="CF17" s="120">
        <v>0</v>
      </c>
      <c r="CG17" s="120">
        <v>0</v>
      </c>
      <c r="CH17" s="120">
        <v>0</v>
      </c>
      <c r="CI17" s="120">
        <v>0</v>
      </c>
      <c r="CJ17" s="120">
        <v>0</v>
      </c>
      <c r="CK17" s="120">
        <v>0</v>
      </c>
      <c r="CL17" s="120">
        <v>0</v>
      </c>
      <c r="CM17" s="120">
        <v>0</v>
      </c>
      <c r="CN17" s="120">
        <v>0</v>
      </c>
      <c r="CO17" s="120">
        <v>0</v>
      </c>
      <c r="CP17" s="120">
        <v>0</v>
      </c>
      <c r="CQ17" s="120">
        <v>0</v>
      </c>
      <c r="CR17" s="120">
        <v>0</v>
      </c>
      <c r="CS17" s="120">
        <v>0</v>
      </c>
      <c r="CT17" s="120">
        <v>0</v>
      </c>
      <c r="CU17" s="120">
        <v>0</v>
      </c>
      <c r="CV17" s="120">
        <v>0</v>
      </c>
      <c r="CW17" s="120">
        <v>0</v>
      </c>
      <c r="CX17" s="120">
        <v>0</v>
      </c>
      <c r="CY17" s="120">
        <v>0</v>
      </c>
      <c r="CZ17" s="120">
        <v>0</v>
      </c>
      <c r="DA17" s="120">
        <v>0</v>
      </c>
      <c r="DB17" s="120">
        <v>0</v>
      </c>
      <c r="DC17" s="120">
        <v>0</v>
      </c>
      <c r="DD17" s="120">
        <v>0</v>
      </c>
      <c r="DE17" s="120">
        <v>0</v>
      </c>
      <c r="DF17" s="120">
        <v>0</v>
      </c>
      <c r="DG17" s="120">
        <v>0</v>
      </c>
      <c r="DH17" s="120">
        <v>0</v>
      </c>
      <c r="DI17" s="120">
        <v>0</v>
      </c>
      <c r="DJ17" s="120">
        <v>0</v>
      </c>
      <c r="DK17" s="120">
        <v>0</v>
      </c>
      <c r="DL17" s="120">
        <v>0</v>
      </c>
      <c r="DM17" s="120">
        <v>0</v>
      </c>
      <c r="DN17" s="120">
        <v>0</v>
      </c>
      <c r="DO17" s="120">
        <v>0</v>
      </c>
      <c r="DP17" s="120">
        <v>0</v>
      </c>
      <c r="DQ17" s="120">
        <v>0</v>
      </c>
      <c r="DR17" s="120">
        <v>0</v>
      </c>
      <c r="DS17" s="120">
        <v>0</v>
      </c>
      <c r="DT17" s="120">
        <v>0</v>
      </c>
      <c r="DU17" s="120">
        <v>0</v>
      </c>
      <c r="DV17" s="120">
        <v>0</v>
      </c>
      <c r="DW17" s="120">
        <v>0</v>
      </c>
      <c r="DX17" s="120">
        <v>0</v>
      </c>
      <c r="DY17" s="120">
        <v>0</v>
      </c>
      <c r="DZ17" s="120">
        <v>0</v>
      </c>
      <c r="EA17" s="120">
        <v>0</v>
      </c>
      <c r="EB17" s="120">
        <v>0</v>
      </c>
      <c r="EC17" s="120">
        <v>0</v>
      </c>
      <c r="ED17" s="120">
        <v>0</v>
      </c>
      <c r="EE17" s="120">
        <v>0</v>
      </c>
      <c r="EF17" s="120">
        <v>0</v>
      </c>
      <c r="EG17" s="120">
        <v>0</v>
      </c>
      <c r="EH17" s="120">
        <v>0</v>
      </c>
      <c r="EI17" s="120">
        <v>0</v>
      </c>
      <c r="EJ17" s="120">
        <v>0</v>
      </c>
      <c r="EK17" s="120">
        <v>60943.213257586438</v>
      </c>
      <c r="EL17" s="120">
        <v>60943.213257586438</v>
      </c>
      <c r="EM17" s="120">
        <v>60943.213257586438</v>
      </c>
      <c r="EN17" s="120">
        <v>60943.213257586438</v>
      </c>
      <c r="EO17" s="120">
        <v>60943.213257586438</v>
      </c>
      <c r="EP17" s="120">
        <v>60943.213257586438</v>
      </c>
      <c r="EQ17" s="120">
        <v>60943.213257586438</v>
      </c>
      <c r="ER17" s="120">
        <v>60943.213257586438</v>
      </c>
      <c r="ES17" s="120">
        <v>60943.213257586438</v>
      </c>
      <c r="ET17" s="120">
        <v>60943.213257586438</v>
      </c>
      <c r="EU17" s="120">
        <v>60943.213257586438</v>
      </c>
      <c r="EV17" s="120">
        <v>60943.213257586438</v>
      </c>
      <c r="EW17" s="120">
        <v>0</v>
      </c>
      <c r="EX17" s="120">
        <v>0</v>
      </c>
      <c r="EY17" s="120">
        <v>0</v>
      </c>
      <c r="EZ17" s="120">
        <v>0</v>
      </c>
      <c r="FA17" s="120">
        <v>0</v>
      </c>
      <c r="FB17" s="120">
        <v>0</v>
      </c>
      <c r="FC17" s="120">
        <v>0</v>
      </c>
      <c r="FD17" s="120">
        <v>0</v>
      </c>
      <c r="FE17" s="120">
        <v>0</v>
      </c>
      <c r="FF17" s="120">
        <v>0</v>
      </c>
      <c r="FG17" s="120">
        <v>0</v>
      </c>
      <c r="FH17" s="120">
        <v>0</v>
      </c>
      <c r="FI17" s="120">
        <v>60943.213257586438</v>
      </c>
      <c r="FJ17" s="120">
        <v>60943.213257586438</v>
      </c>
      <c r="FK17" s="120">
        <v>60943.213257586438</v>
      </c>
      <c r="FL17" s="120">
        <v>60943.213257586438</v>
      </c>
      <c r="FM17" s="120">
        <v>60943.213257586438</v>
      </c>
      <c r="FN17" s="120">
        <v>60943.213257586438</v>
      </c>
      <c r="FO17" s="120">
        <v>60943.213257586438</v>
      </c>
      <c r="FP17" s="120">
        <v>60943.213257586438</v>
      </c>
      <c r="FQ17" s="120">
        <v>60943.213257586438</v>
      </c>
      <c r="FR17" s="120">
        <v>60943.213257586438</v>
      </c>
      <c r="FS17" s="120">
        <v>60943.213257586438</v>
      </c>
      <c r="FT17" s="120">
        <v>60943.213257586438</v>
      </c>
      <c r="FU17" s="120">
        <v>0</v>
      </c>
      <c r="FV17" s="120">
        <v>0</v>
      </c>
      <c r="FW17" s="120">
        <v>0</v>
      </c>
      <c r="FX17" s="120">
        <v>0</v>
      </c>
      <c r="FY17" s="120">
        <v>0</v>
      </c>
      <c r="FZ17" s="120">
        <v>0</v>
      </c>
      <c r="GA17" s="120">
        <v>0</v>
      </c>
      <c r="GB17" s="120">
        <v>0</v>
      </c>
      <c r="GC17" s="120">
        <v>0</v>
      </c>
      <c r="GD17" s="120">
        <v>0</v>
      </c>
      <c r="GE17" s="120">
        <v>0</v>
      </c>
      <c r="GF17" s="120">
        <v>0</v>
      </c>
      <c r="GG17" s="120">
        <v>0</v>
      </c>
      <c r="GH17" s="120">
        <v>0</v>
      </c>
      <c r="GI17" s="120">
        <v>0</v>
      </c>
      <c r="GJ17" s="120">
        <v>0</v>
      </c>
      <c r="GK17" s="120">
        <v>0</v>
      </c>
      <c r="GL17" s="120">
        <v>0</v>
      </c>
      <c r="GM17" s="120">
        <v>0</v>
      </c>
      <c r="GN17" s="120">
        <v>0</v>
      </c>
      <c r="GO17" s="120">
        <v>0</v>
      </c>
      <c r="GP17" s="120">
        <v>0</v>
      </c>
      <c r="GQ17" s="120">
        <v>0</v>
      </c>
      <c r="GR17" s="120">
        <v>0</v>
      </c>
      <c r="GS17" s="120">
        <v>0</v>
      </c>
      <c r="GU17" s="200">
        <f t="shared" si="2"/>
        <v>0</v>
      </c>
      <c r="GV17" s="200">
        <f t="shared" si="2"/>
        <v>0</v>
      </c>
      <c r="GW17" s="200">
        <f t="shared" si="2"/>
        <v>0</v>
      </c>
      <c r="GX17" s="200">
        <f t="shared" si="2"/>
        <v>0</v>
      </c>
      <c r="GY17" s="200">
        <f t="shared" si="2"/>
        <v>731318.55909103749</v>
      </c>
      <c r="GZ17" s="200">
        <f t="shared" si="2"/>
        <v>0</v>
      </c>
      <c r="HA17" s="200">
        <f t="shared" si="2"/>
        <v>731318.55909103749</v>
      </c>
      <c r="HB17" s="200">
        <f t="shared" si="2"/>
        <v>0</v>
      </c>
      <c r="HC17" s="200">
        <f t="shared" si="2"/>
        <v>0</v>
      </c>
      <c r="HD17" s="134" t="str">
        <f t="shared" si="3"/>
        <v>OK</v>
      </c>
      <c r="HE17" s="200">
        <f t="shared" si="4"/>
        <v>1462637.118182075</v>
      </c>
      <c r="HG17" s="200">
        <f t="shared" si="5"/>
        <v>352116.34326605505</v>
      </c>
      <c r="HH17" s="200">
        <f>HG17*'Key assumptions'!$H$20*'Key assumptions'!$H$21</f>
        <v>13204.362872477064</v>
      </c>
      <c r="HI17" s="255">
        <f t="shared" si="9"/>
        <v>0.23963133640552994</v>
      </c>
      <c r="HJ17" s="200">
        <f t="shared" si="7"/>
        <v>3164.1791215152411</v>
      </c>
      <c r="HO17" s="120">
        <f t="shared" si="6"/>
        <v>0</v>
      </c>
      <c r="HP17" s="120">
        <f t="shared" si="6"/>
        <v>0</v>
      </c>
      <c r="HQ17" s="120">
        <f t="shared" si="6"/>
        <v>0</v>
      </c>
      <c r="HR17" s="120">
        <f t="shared" si="6"/>
        <v>12</v>
      </c>
      <c r="HS17" s="120">
        <f t="shared" si="6"/>
        <v>0</v>
      </c>
      <c r="HT17" s="120">
        <f t="shared" si="6"/>
        <v>12</v>
      </c>
      <c r="HU17" s="120">
        <f t="shared" si="6"/>
        <v>0</v>
      </c>
      <c r="HV17" s="120">
        <f t="shared" si="6"/>
        <v>0</v>
      </c>
      <c r="HW17" s="120">
        <f t="shared" si="8"/>
        <v>24</v>
      </c>
    </row>
    <row r="18" spans="1:231" ht="13.5" thickBot="1" x14ac:dyDescent="0.25">
      <c r="A18" s="120" t="str">
        <v>IT</v>
      </c>
      <c r="B18" s="120" t="str">
        <v>Security Tester</v>
      </c>
      <c r="C18" s="120" t="str">
        <v>Internal Labour</v>
      </c>
      <c r="D18" s="120" t="str">
        <v xml:space="preserve">Test management </v>
      </c>
      <c r="E18" s="120" t="str">
        <v>SCADA Officer (Nwk Operations Tech)</v>
      </c>
      <c r="F18" s="120">
        <v>195.6201907033639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20">
        <v>0</v>
      </c>
      <c r="Q18" s="120">
        <v>0</v>
      </c>
      <c r="R18" s="120">
        <v>0</v>
      </c>
      <c r="S18" s="120">
        <v>0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  <c r="Y18" s="120">
        <v>0</v>
      </c>
      <c r="Z18" s="120">
        <v>0</v>
      </c>
      <c r="AA18" s="120">
        <v>0</v>
      </c>
      <c r="AB18" s="120">
        <v>0</v>
      </c>
      <c r="AC18" s="120">
        <v>0</v>
      </c>
      <c r="AD18" s="120">
        <v>0</v>
      </c>
      <c r="AE18" s="120">
        <v>0</v>
      </c>
      <c r="AF18" s="120">
        <v>0</v>
      </c>
      <c r="AG18" s="120">
        <v>0</v>
      </c>
      <c r="AH18" s="120">
        <v>0</v>
      </c>
      <c r="AI18" s="120">
        <v>0</v>
      </c>
      <c r="AJ18" s="120">
        <v>0</v>
      </c>
      <c r="AK18" s="120">
        <v>0</v>
      </c>
      <c r="AL18" s="120">
        <v>0</v>
      </c>
      <c r="AM18" s="120">
        <v>0</v>
      </c>
      <c r="AN18" s="120">
        <v>0</v>
      </c>
      <c r="AO18" s="120">
        <v>0</v>
      </c>
      <c r="AP18" s="120">
        <v>0</v>
      </c>
      <c r="AQ18" s="120">
        <v>0</v>
      </c>
      <c r="AR18" s="120">
        <v>0.46153846153846151</v>
      </c>
      <c r="AS18" s="120">
        <v>0.46153846153846151</v>
      </c>
      <c r="AT18" s="120">
        <v>0.46153846153846151</v>
      </c>
      <c r="AU18" s="120">
        <v>0.46153846153846151</v>
      </c>
      <c r="AV18" s="120">
        <v>0.46153846153846151</v>
      </c>
      <c r="AW18" s="120">
        <v>0.46153846153846151</v>
      </c>
      <c r="AX18" s="120">
        <v>0.46153846153846151</v>
      </c>
      <c r="AY18" s="120">
        <v>0.46153846153846151</v>
      </c>
      <c r="AZ18" s="120">
        <v>0.46153846153846151</v>
      </c>
      <c r="BA18" s="120">
        <v>0.46153846153846151</v>
      </c>
      <c r="BB18" s="120">
        <v>0.46153846153846151</v>
      </c>
      <c r="BC18" s="120">
        <v>0.46153846153846151</v>
      </c>
      <c r="BD18" s="120">
        <v>0</v>
      </c>
      <c r="BE18" s="120">
        <v>0</v>
      </c>
      <c r="BF18" s="120">
        <v>0</v>
      </c>
      <c r="BG18" s="120">
        <v>0</v>
      </c>
      <c r="BH18" s="120">
        <v>0</v>
      </c>
      <c r="BI18" s="120">
        <v>0</v>
      </c>
      <c r="BJ18" s="120">
        <v>0</v>
      </c>
      <c r="BK18" s="120">
        <v>0</v>
      </c>
      <c r="BL18" s="120">
        <v>0</v>
      </c>
      <c r="BM18" s="120">
        <v>0</v>
      </c>
      <c r="BN18" s="120">
        <v>0</v>
      </c>
      <c r="BO18" s="120">
        <v>0</v>
      </c>
      <c r="BP18" s="120">
        <v>7.6923076923076913E-2</v>
      </c>
      <c r="BQ18" s="120">
        <v>7.6923076923076913E-2</v>
      </c>
      <c r="BR18" s="120">
        <v>7.6923076923076913E-2</v>
      </c>
      <c r="BS18" s="120">
        <v>7.6923076923076913E-2</v>
      </c>
      <c r="BT18" s="120">
        <v>7.6923076923076913E-2</v>
      </c>
      <c r="BU18" s="120">
        <v>7.6923076923076913E-2</v>
      </c>
      <c r="BV18" s="120">
        <v>7.6923076923076913E-2</v>
      </c>
      <c r="BW18" s="120">
        <v>7.6923076923076913E-2</v>
      </c>
      <c r="BX18" s="120">
        <v>7.6923076923076913E-2</v>
      </c>
      <c r="BY18" s="120">
        <v>7.6923076923076913E-2</v>
      </c>
      <c r="BZ18" s="120">
        <v>7.6923076923076913E-2</v>
      </c>
      <c r="CA18" s="120">
        <v>7.6923076923076913E-2</v>
      </c>
      <c r="CB18" s="120">
        <v>0</v>
      </c>
      <c r="CC18" s="120">
        <v>0</v>
      </c>
      <c r="CD18" s="120">
        <v>0</v>
      </c>
      <c r="CE18" s="120">
        <v>0</v>
      </c>
      <c r="CF18" s="120">
        <v>0</v>
      </c>
      <c r="CG18" s="120">
        <v>0</v>
      </c>
      <c r="CH18" s="120">
        <v>0</v>
      </c>
      <c r="CI18" s="120">
        <v>0</v>
      </c>
      <c r="CJ18" s="120">
        <v>0</v>
      </c>
      <c r="CK18" s="120">
        <v>0</v>
      </c>
      <c r="CL18" s="120">
        <v>0</v>
      </c>
      <c r="CM18" s="120">
        <v>0</v>
      </c>
      <c r="CN18" s="120">
        <v>0</v>
      </c>
      <c r="CO18" s="120">
        <v>0</v>
      </c>
      <c r="CP18" s="120">
        <v>0</v>
      </c>
      <c r="CQ18" s="120">
        <v>0</v>
      </c>
      <c r="CR18" s="120">
        <v>0</v>
      </c>
      <c r="CS18" s="120">
        <v>0</v>
      </c>
      <c r="CT18" s="120">
        <v>0</v>
      </c>
      <c r="CU18" s="120">
        <v>0</v>
      </c>
      <c r="CV18" s="120">
        <v>0</v>
      </c>
      <c r="CW18" s="120">
        <v>0</v>
      </c>
      <c r="CX18" s="120">
        <v>0</v>
      </c>
      <c r="CY18" s="120">
        <v>0</v>
      </c>
      <c r="CZ18" s="120">
        <v>0</v>
      </c>
      <c r="DA18" s="120">
        <v>0</v>
      </c>
      <c r="DB18" s="120">
        <v>0</v>
      </c>
      <c r="DC18" s="120">
        <v>0</v>
      </c>
      <c r="DD18" s="120">
        <v>0</v>
      </c>
      <c r="DE18" s="120">
        <v>0</v>
      </c>
      <c r="DF18" s="120">
        <v>0</v>
      </c>
      <c r="DG18" s="120">
        <v>0</v>
      </c>
      <c r="DH18" s="120">
        <v>0</v>
      </c>
      <c r="DI18" s="120">
        <v>0</v>
      </c>
      <c r="DJ18" s="120">
        <v>0</v>
      </c>
      <c r="DK18" s="120">
        <v>0</v>
      </c>
      <c r="DL18" s="120">
        <v>0</v>
      </c>
      <c r="DM18" s="120">
        <v>0</v>
      </c>
      <c r="DN18" s="120">
        <v>0</v>
      </c>
      <c r="DO18" s="120">
        <v>0</v>
      </c>
      <c r="DP18" s="120">
        <v>0</v>
      </c>
      <c r="DQ18" s="120">
        <v>0</v>
      </c>
      <c r="DR18" s="120">
        <v>0</v>
      </c>
      <c r="DS18" s="120">
        <v>0</v>
      </c>
      <c r="DT18" s="120">
        <v>0</v>
      </c>
      <c r="DU18" s="120">
        <v>0</v>
      </c>
      <c r="DV18" s="120">
        <v>0</v>
      </c>
      <c r="DW18" s="120">
        <v>0</v>
      </c>
      <c r="DX18" s="120">
        <v>0</v>
      </c>
      <c r="DY18" s="120">
        <v>0</v>
      </c>
      <c r="DZ18" s="120">
        <v>0</v>
      </c>
      <c r="EA18" s="120">
        <v>0</v>
      </c>
      <c r="EB18" s="120">
        <v>0</v>
      </c>
      <c r="EC18" s="120">
        <v>0</v>
      </c>
      <c r="ED18" s="120">
        <v>0</v>
      </c>
      <c r="EE18" s="120">
        <v>0</v>
      </c>
      <c r="EF18" s="120">
        <v>0</v>
      </c>
      <c r="EG18" s="120">
        <v>0</v>
      </c>
      <c r="EH18" s="120">
        <v>0</v>
      </c>
      <c r="EI18" s="120">
        <v>0</v>
      </c>
      <c r="EJ18" s="120">
        <v>0</v>
      </c>
      <c r="EK18" s="120">
        <v>13542.936279463653</v>
      </c>
      <c r="EL18" s="120">
        <v>13542.936279463653</v>
      </c>
      <c r="EM18" s="120">
        <v>13542.936279463653</v>
      </c>
      <c r="EN18" s="120">
        <v>13542.936279463653</v>
      </c>
      <c r="EO18" s="120">
        <v>13542.936279463653</v>
      </c>
      <c r="EP18" s="120">
        <v>13542.936279463653</v>
      </c>
      <c r="EQ18" s="120">
        <v>13542.936279463653</v>
      </c>
      <c r="ER18" s="120">
        <v>13542.936279463653</v>
      </c>
      <c r="ES18" s="120">
        <v>13542.936279463653</v>
      </c>
      <c r="ET18" s="120">
        <v>13542.936279463653</v>
      </c>
      <c r="EU18" s="120">
        <v>13542.936279463653</v>
      </c>
      <c r="EV18" s="120">
        <v>13542.936279463653</v>
      </c>
      <c r="EW18" s="120">
        <v>0</v>
      </c>
      <c r="EX18" s="120">
        <v>0</v>
      </c>
      <c r="EY18" s="120">
        <v>0</v>
      </c>
      <c r="EZ18" s="120">
        <v>0</v>
      </c>
      <c r="FA18" s="120">
        <v>0</v>
      </c>
      <c r="FB18" s="120">
        <v>0</v>
      </c>
      <c r="FC18" s="120">
        <v>0</v>
      </c>
      <c r="FD18" s="120">
        <v>0</v>
      </c>
      <c r="FE18" s="120">
        <v>0</v>
      </c>
      <c r="FF18" s="120">
        <v>0</v>
      </c>
      <c r="FG18" s="120">
        <v>0</v>
      </c>
      <c r="FH18" s="120">
        <v>0</v>
      </c>
      <c r="FI18" s="120">
        <v>2257.1560465772754</v>
      </c>
      <c r="FJ18" s="120">
        <v>2257.1560465772754</v>
      </c>
      <c r="FK18" s="120">
        <v>2257.1560465772754</v>
      </c>
      <c r="FL18" s="120">
        <v>2257.1560465772754</v>
      </c>
      <c r="FM18" s="120">
        <v>2257.1560465772754</v>
      </c>
      <c r="FN18" s="120">
        <v>2257.1560465772754</v>
      </c>
      <c r="FO18" s="120">
        <v>2257.1560465772754</v>
      </c>
      <c r="FP18" s="120">
        <v>2257.1560465772754</v>
      </c>
      <c r="FQ18" s="120">
        <v>2257.1560465772754</v>
      </c>
      <c r="FR18" s="120">
        <v>2257.1560465772754</v>
      </c>
      <c r="FS18" s="120">
        <v>2257.1560465772754</v>
      </c>
      <c r="FT18" s="120">
        <v>2257.1560465772754</v>
      </c>
      <c r="FU18" s="120">
        <v>0</v>
      </c>
      <c r="FV18" s="120">
        <v>0</v>
      </c>
      <c r="FW18" s="120">
        <v>0</v>
      </c>
      <c r="FX18" s="120">
        <v>0</v>
      </c>
      <c r="FY18" s="120">
        <v>0</v>
      </c>
      <c r="FZ18" s="120">
        <v>0</v>
      </c>
      <c r="GA18" s="120">
        <v>0</v>
      </c>
      <c r="GB18" s="120">
        <v>0</v>
      </c>
      <c r="GC18" s="120">
        <v>0</v>
      </c>
      <c r="GD18" s="120">
        <v>0</v>
      </c>
      <c r="GE18" s="120">
        <v>0</v>
      </c>
      <c r="GF18" s="120">
        <v>0</v>
      </c>
      <c r="GG18" s="120">
        <v>0</v>
      </c>
      <c r="GH18" s="120">
        <v>0</v>
      </c>
      <c r="GI18" s="120">
        <v>0</v>
      </c>
      <c r="GJ18" s="120">
        <v>0</v>
      </c>
      <c r="GK18" s="120">
        <v>0</v>
      </c>
      <c r="GL18" s="120">
        <v>0</v>
      </c>
      <c r="GM18" s="120">
        <v>0</v>
      </c>
      <c r="GN18" s="120">
        <v>0</v>
      </c>
      <c r="GO18" s="120">
        <v>0</v>
      </c>
      <c r="GP18" s="120">
        <v>0</v>
      </c>
      <c r="GQ18" s="120">
        <v>0</v>
      </c>
      <c r="GR18" s="120">
        <v>0</v>
      </c>
      <c r="GS18" s="120">
        <v>0</v>
      </c>
      <c r="GU18" s="200">
        <f t="shared" si="2"/>
        <v>0</v>
      </c>
      <c r="GV18" s="200">
        <f t="shared" si="2"/>
        <v>0</v>
      </c>
      <c r="GW18" s="200">
        <f t="shared" si="2"/>
        <v>0</v>
      </c>
      <c r="GX18" s="200">
        <f t="shared" si="2"/>
        <v>0</v>
      </c>
      <c r="GY18" s="200">
        <f t="shared" si="2"/>
        <v>162515.2353535638</v>
      </c>
      <c r="GZ18" s="200">
        <f t="shared" si="2"/>
        <v>0</v>
      </c>
      <c r="HA18" s="200">
        <f t="shared" si="2"/>
        <v>27085.872558927298</v>
      </c>
      <c r="HB18" s="200">
        <f t="shared" si="2"/>
        <v>0</v>
      </c>
      <c r="HC18" s="200">
        <f t="shared" si="2"/>
        <v>0</v>
      </c>
      <c r="HD18" s="134" t="str">
        <f t="shared" si="3"/>
        <v>OK</v>
      </c>
      <c r="HE18" s="200">
        <f t="shared" si="4"/>
        <v>189601.1079124911</v>
      </c>
      <c r="HG18" s="200">
        <f t="shared" si="5"/>
        <v>352116.34326605505</v>
      </c>
      <c r="HH18" s="200">
        <f>HG18*'Key assumptions'!$H$20*'Key assumptions'!$H$21</f>
        <v>13204.362872477064</v>
      </c>
      <c r="HI18" s="255">
        <f t="shared" si="9"/>
        <v>0.23963133640552994</v>
      </c>
      <c r="HJ18" s="200">
        <f t="shared" si="7"/>
        <v>3164.1791215152411</v>
      </c>
      <c r="HO18" s="120">
        <f t="shared" si="6"/>
        <v>0</v>
      </c>
      <c r="HP18" s="120">
        <f t="shared" si="6"/>
        <v>0</v>
      </c>
      <c r="HQ18" s="120">
        <f t="shared" si="6"/>
        <v>0</v>
      </c>
      <c r="HR18" s="120">
        <f t="shared" si="6"/>
        <v>12</v>
      </c>
      <c r="HS18" s="120">
        <f t="shared" si="6"/>
        <v>0</v>
      </c>
      <c r="HT18" s="120">
        <f t="shared" si="6"/>
        <v>12</v>
      </c>
      <c r="HU18" s="120">
        <f t="shared" si="6"/>
        <v>0</v>
      </c>
      <c r="HV18" s="120">
        <f t="shared" si="6"/>
        <v>0</v>
      </c>
      <c r="HW18" s="120">
        <f t="shared" si="8"/>
        <v>24</v>
      </c>
    </row>
    <row r="19" spans="1:231" ht="13.5" thickBot="1" x14ac:dyDescent="0.25">
      <c r="A19" s="120" t="str">
        <v>IT</v>
      </c>
      <c r="B19" s="120" t="str">
        <v>Infrastructure Tester</v>
      </c>
      <c r="C19" s="120" t="str">
        <v>Internal Labour</v>
      </c>
      <c r="D19" s="120" t="str">
        <v xml:space="preserve">Test management </v>
      </c>
      <c r="E19" s="120" t="str">
        <v>SCADA Officer (Nwk Operations Tech)</v>
      </c>
      <c r="F19" s="120">
        <v>195.6201907033639</v>
      </c>
      <c r="G19" s="120">
        <v>0</v>
      </c>
      <c r="H19" s="120">
        <v>0</v>
      </c>
      <c r="I19" s="120">
        <v>0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20">
        <v>0</v>
      </c>
      <c r="Q19" s="120">
        <v>0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  <c r="Y19" s="120">
        <v>0</v>
      </c>
      <c r="Z19" s="120">
        <v>0</v>
      </c>
      <c r="AA19" s="120">
        <v>0</v>
      </c>
      <c r="AB19" s="120">
        <v>0</v>
      </c>
      <c r="AC19" s="120">
        <v>0</v>
      </c>
      <c r="AD19" s="120">
        <v>0</v>
      </c>
      <c r="AE19" s="120">
        <v>0</v>
      </c>
      <c r="AF19" s="120">
        <v>0</v>
      </c>
      <c r="AG19" s="120">
        <v>0</v>
      </c>
      <c r="AH19" s="120">
        <v>0</v>
      </c>
      <c r="AI19" s="120">
        <v>0</v>
      </c>
      <c r="AJ19" s="120">
        <v>0</v>
      </c>
      <c r="AK19" s="120">
        <v>0</v>
      </c>
      <c r="AL19" s="120">
        <v>0</v>
      </c>
      <c r="AM19" s="120">
        <v>0</v>
      </c>
      <c r="AN19" s="120">
        <v>0</v>
      </c>
      <c r="AO19" s="120">
        <v>0</v>
      </c>
      <c r="AP19" s="120">
        <v>0</v>
      </c>
      <c r="AQ19" s="120">
        <v>0</v>
      </c>
      <c r="AR19" s="120">
        <v>0.46153846153846151</v>
      </c>
      <c r="AS19" s="120">
        <v>0.46153846153846151</v>
      </c>
      <c r="AT19" s="120">
        <v>0.46153846153846151</v>
      </c>
      <c r="AU19" s="120">
        <v>0.46153846153846151</v>
      </c>
      <c r="AV19" s="120">
        <v>0.46153846153846151</v>
      </c>
      <c r="AW19" s="120">
        <v>0.46153846153846151</v>
      </c>
      <c r="AX19" s="120">
        <v>0.46153846153846151</v>
      </c>
      <c r="AY19" s="120">
        <v>0.46153846153846151</v>
      </c>
      <c r="AZ19" s="120">
        <v>0.46153846153846151</v>
      </c>
      <c r="BA19" s="120">
        <v>0.46153846153846151</v>
      </c>
      <c r="BB19" s="120">
        <v>0.46153846153846151</v>
      </c>
      <c r="BC19" s="120">
        <v>0.46153846153846151</v>
      </c>
      <c r="BD19" s="120">
        <v>0</v>
      </c>
      <c r="BE19" s="120">
        <v>0</v>
      </c>
      <c r="BF19" s="120">
        <v>0</v>
      </c>
      <c r="BG19" s="120">
        <v>0</v>
      </c>
      <c r="BH19" s="120">
        <v>0</v>
      </c>
      <c r="BI19" s="120">
        <v>0</v>
      </c>
      <c r="BJ19" s="120">
        <v>0</v>
      </c>
      <c r="BK19" s="120">
        <v>0</v>
      </c>
      <c r="BL19" s="120">
        <v>0</v>
      </c>
      <c r="BM19" s="120">
        <v>0</v>
      </c>
      <c r="BN19" s="120">
        <v>0</v>
      </c>
      <c r="BO19" s="120">
        <v>0</v>
      </c>
      <c r="BP19" s="120">
        <v>7.6923076923076913E-2</v>
      </c>
      <c r="BQ19" s="120">
        <v>7.6923076923076913E-2</v>
      </c>
      <c r="BR19" s="120">
        <v>7.6923076923076913E-2</v>
      </c>
      <c r="BS19" s="120">
        <v>7.6923076923076913E-2</v>
      </c>
      <c r="BT19" s="120">
        <v>7.6923076923076913E-2</v>
      </c>
      <c r="BU19" s="120">
        <v>7.6923076923076913E-2</v>
      </c>
      <c r="BV19" s="120">
        <v>7.6923076923076913E-2</v>
      </c>
      <c r="BW19" s="120">
        <v>7.6923076923076913E-2</v>
      </c>
      <c r="BX19" s="120">
        <v>7.6923076923076913E-2</v>
      </c>
      <c r="BY19" s="120">
        <v>7.6923076923076913E-2</v>
      </c>
      <c r="BZ19" s="120">
        <v>7.6923076923076913E-2</v>
      </c>
      <c r="CA19" s="120">
        <v>7.6923076923076913E-2</v>
      </c>
      <c r="CB19" s="120">
        <v>0</v>
      </c>
      <c r="CC19" s="120">
        <v>0</v>
      </c>
      <c r="CD19" s="120">
        <v>0</v>
      </c>
      <c r="CE19" s="120">
        <v>0</v>
      </c>
      <c r="CF19" s="120">
        <v>0</v>
      </c>
      <c r="CG19" s="120">
        <v>0</v>
      </c>
      <c r="CH19" s="120">
        <v>0</v>
      </c>
      <c r="CI19" s="120">
        <v>0</v>
      </c>
      <c r="CJ19" s="120">
        <v>0</v>
      </c>
      <c r="CK19" s="120">
        <v>0</v>
      </c>
      <c r="CL19" s="120">
        <v>0</v>
      </c>
      <c r="CM19" s="120">
        <v>0</v>
      </c>
      <c r="CN19" s="120">
        <v>0</v>
      </c>
      <c r="CO19" s="120">
        <v>0</v>
      </c>
      <c r="CP19" s="120">
        <v>0</v>
      </c>
      <c r="CQ19" s="120">
        <v>0</v>
      </c>
      <c r="CR19" s="120">
        <v>0</v>
      </c>
      <c r="CS19" s="120">
        <v>0</v>
      </c>
      <c r="CT19" s="120">
        <v>0</v>
      </c>
      <c r="CU19" s="120">
        <v>0</v>
      </c>
      <c r="CV19" s="120">
        <v>0</v>
      </c>
      <c r="CW19" s="120">
        <v>0</v>
      </c>
      <c r="CX19" s="120">
        <v>0</v>
      </c>
      <c r="CY19" s="120">
        <v>0</v>
      </c>
      <c r="CZ19" s="120">
        <v>0</v>
      </c>
      <c r="DA19" s="120">
        <v>0</v>
      </c>
      <c r="DB19" s="120">
        <v>0</v>
      </c>
      <c r="DC19" s="120">
        <v>0</v>
      </c>
      <c r="DD19" s="120">
        <v>0</v>
      </c>
      <c r="DE19" s="120">
        <v>0</v>
      </c>
      <c r="DF19" s="120">
        <v>0</v>
      </c>
      <c r="DG19" s="120">
        <v>0</v>
      </c>
      <c r="DH19" s="120">
        <v>0</v>
      </c>
      <c r="DI19" s="120">
        <v>0</v>
      </c>
      <c r="DJ19" s="120">
        <v>0</v>
      </c>
      <c r="DK19" s="120">
        <v>0</v>
      </c>
      <c r="DL19" s="120">
        <v>0</v>
      </c>
      <c r="DM19" s="120">
        <v>0</v>
      </c>
      <c r="DN19" s="120">
        <v>0</v>
      </c>
      <c r="DO19" s="120">
        <v>0</v>
      </c>
      <c r="DP19" s="120">
        <v>0</v>
      </c>
      <c r="DQ19" s="120">
        <v>0</v>
      </c>
      <c r="DR19" s="120">
        <v>0</v>
      </c>
      <c r="DS19" s="120">
        <v>0</v>
      </c>
      <c r="DT19" s="120">
        <v>0</v>
      </c>
      <c r="DU19" s="120">
        <v>0</v>
      </c>
      <c r="DV19" s="120">
        <v>0</v>
      </c>
      <c r="DW19" s="120">
        <v>0</v>
      </c>
      <c r="DX19" s="120">
        <v>0</v>
      </c>
      <c r="DY19" s="120">
        <v>0</v>
      </c>
      <c r="DZ19" s="120">
        <v>0</v>
      </c>
      <c r="EA19" s="120">
        <v>0</v>
      </c>
      <c r="EB19" s="120">
        <v>0</v>
      </c>
      <c r="EC19" s="120">
        <v>0</v>
      </c>
      <c r="ED19" s="120">
        <v>0</v>
      </c>
      <c r="EE19" s="120">
        <v>0</v>
      </c>
      <c r="EF19" s="120">
        <v>0</v>
      </c>
      <c r="EG19" s="120">
        <v>0</v>
      </c>
      <c r="EH19" s="120">
        <v>0</v>
      </c>
      <c r="EI19" s="120">
        <v>0</v>
      </c>
      <c r="EJ19" s="120">
        <v>0</v>
      </c>
      <c r="EK19" s="120">
        <v>13542.936279463653</v>
      </c>
      <c r="EL19" s="120">
        <v>13542.936279463653</v>
      </c>
      <c r="EM19" s="120">
        <v>13542.936279463653</v>
      </c>
      <c r="EN19" s="120">
        <v>13542.936279463653</v>
      </c>
      <c r="EO19" s="120">
        <v>13542.936279463653</v>
      </c>
      <c r="EP19" s="120">
        <v>13542.936279463653</v>
      </c>
      <c r="EQ19" s="120">
        <v>13542.936279463653</v>
      </c>
      <c r="ER19" s="120">
        <v>13542.936279463653</v>
      </c>
      <c r="ES19" s="120">
        <v>13542.936279463653</v>
      </c>
      <c r="ET19" s="120">
        <v>13542.936279463653</v>
      </c>
      <c r="EU19" s="120">
        <v>13542.936279463653</v>
      </c>
      <c r="EV19" s="120">
        <v>13542.936279463653</v>
      </c>
      <c r="EW19" s="120">
        <v>0</v>
      </c>
      <c r="EX19" s="120">
        <v>0</v>
      </c>
      <c r="EY19" s="120">
        <v>0</v>
      </c>
      <c r="EZ19" s="120">
        <v>0</v>
      </c>
      <c r="FA19" s="120">
        <v>0</v>
      </c>
      <c r="FB19" s="120">
        <v>0</v>
      </c>
      <c r="FC19" s="120">
        <v>0</v>
      </c>
      <c r="FD19" s="120">
        <v>0</v>
      </c>
      <c r="FE19" s="120">
        <v>0</v>
      </c>
      <c r="FF19" s="120">
        <v>0</v>
      </c>
      <c r="FG19" s="120">
        <v>0</v>
      </c>
      <c r="FH19" s="120">
        <v>0</v>
      </c>
      <c r="FI19" s="120">
        <v>2257.1560465772754</v>
      </c>
      <c r="FJ19" s="120">
        <v>2257.1560465772754</v>
      </c>
      <c r="FK19" s="120">
        <v>2257.1560465772754</v>
      </c>
      <c r="FL19" s="120">
        <v>2257.1560465772754</v>
      </c>
      <c r="FM19" s="120">
        <v>2257.1560465772754</v>
      </c>
      <c r="FN19" s="120">
        <v>2257.1560465772754</v>
      </c>
      <c r="FO19" s="120">
        <v>2257.1560465772754</v>
      </c>
      <c r="FP19" s="120">
        <v>2257.1560465772754</v>
      </c>
      <c r="FQ19" s="120">
        <v>2257.1560465772754</v>
      </c>
      <c r="FR19" s="120">
        <v>2257.1560465772754</v>
      </c>
      <c r="FS19" s="120">
        <v>2257.1560465772754</v>
      </c>
      <c r="FT19" s="120">
        <v>2257.1560465772754</v>
      </c>
      <c r="FU19" s="120">
        <v>0</v>
      </c>
      <c r="FV19" s="120">
        <v>0</v>
      </c>
      <c r="FW19" s="120">
        <v>0</v>
      </c>
      <c r="FX19" s="120">
        <v>0</v>
      </c>
      <c r="FY19" s="120">
        <v>0</v>
      </c>
      <c r="FZ19" s="120">
        <v>0</v>
      </c>
      <c r="GA19" s="120">
        <v>0</v>
      </c>
      <c r="GB19" s="120">
        <v>0</v>
      </c>
      <c r="GC19" s="120">
        <v>0</v>
      </c>
      <c r="GD19" s="120">
        <v>0</v>
      </c>
      <c r="GE19" s="120">
        <v>0</v>
      </c>
      <c r="GF19" s="120">
        <v>0</v>
      </c>
      <c r="GG19" s="120">
        <v>0</v>
      </c>
      <c r="GH19" s="120">
        <v>0</v>
      </c>
      <c r="GI19" s="120">
        <v>0</v>
      </c>
      <c r="GJ19" s="120">
        <v>0</v>
      </c>
      <c r="GK19" s="120">
        <v>0</v>
      </c>
      <c r="GL19" s="120">
        <v>0</v>
      </c>
      <c r="GM19" s="120">
        <v>0</v>
      </c>
      <c r="GN19" s="120">
        <v>0</v>
      </c>
      <c r="GO19" s="120">
        <v>0</v>
      </c>
      <c r="GP19" s="120">
        <v>0</v>
      </c>
      <c r="GQ19" s="120">
        <v>0</v>
      </c>
      <c r="GR19" s="120">
        <v>0</v>
      </c>
      <c r="GS19" s="120">
        <v>0</v>
      </c>
      <c r="GU19" s="200">
        <f t="shared" si="2"/>
        <v>0</v>
      </c>
      <c r="GV19" s="200">
        <f t="shared" si="2"/>
        <v>0</v>
      </c>
      <c r="GW19" s="200">
        <f t="shared" si="2"/>
        <v>0</v>
      </c>
      <c r="GX19" s="200">
        <f t="shared" si="2"/>
        <v>0</v>
      </c>
      <c r="GY19" s="200">
        <f t="shared" si="2"/>
        <v>162515.2353535638</v>
      </c>
      <c r="GZ19" s="200">
        <f t="shared" si="2"/>
        <v>0</v>
      </c>
      <c r="HA19" s="200">
        <f t="shared" si="2"/>
        <v>27085.872558927298</v>
      </c>
      <c r="HB19" s="200">
        <f t="shared" si="2"/>
        <v>0</v>
      </c>
      <c r="HC19" s="200">
        <f t="shared" si="2"/>
        <v>0</v>
      </c>
      <c r="HD19" s="134" t="str">
        <f t="shared" si="3"/>
        <v>OK</v>
      </c>
      <c r="HE19" s="200">
        <f t="shared" si="4"/>
        <v>189601.1079124911</v>
      </c>
      <c r="HG19" s="200">
        <f t="shared" si="5"/>
        <v>352116.34326605505</v>
      </c>
      <c r="HH19" s="200">
        <f>HG19*'Key assumptions'!$H$20*'Key assumptions'!$H$21</f>
        <v>13204.362872477064</v>
      </c>
      <c r="HI19" s="255">
        <f t="shared" si="9"/>
        <v>0.23963133640552994</v>
      </c>
      <c r="HJ19" s="200">
        <f t="shared" si="7"/>
        <v>3164.1791215152411</v>
      </c>
      <c r="HO19" s="120">
        <f t="shared" ref="HO19:HV28" si="10">COUNTIFS($H$6:$CY$6,HO$8,$H19:$CY19,"&lt;&gt;"&amp;0)</f>
        <v>0</v>
      </c>
      <c r="HP19" s="120">
        <f t="shared" si="10"/>
        <v>0</v>
      </c>
      <c r="HQ19" s="120">
        <f t="shared" si="10"/>
        <v>0</v>
      </c>
      <c r="HR19" s="120">
        <f t="shared" si="10"/>
        <v>12</v>
      </c>
      <c r="HS19" s="120">
        <f t="shared" si="10"/>
        <v>0</v>
      </c>
      <c r="HT19" s="120">
        <f t="shared" si="10"/>
        <v>12</v>
      </c>
      <c r="HU19" s="120">
        <f t="shared" si="10"/>
        <v>0</v>
      </c>
      <c r="HV19" s="120">
        <f t="shared" si="10"/>
        <v>0</v>
      </c>
      <c r="HW19" s="120">
        <f t="shared" si="8"/>
        <v>24</v>
      </c>
    </row>
    <row r="20" spans="1:231" ht="13.5" thickBot="1" x14ac:dyDescent="0.25">
      <c r="A20" s="120" t="str">
        <v>Network Operations</v>
      </c>
      <c r="B20" s="120" t="str">
        <v>User Acceptance Testing (Control Room)</v>
      </c>
      <c r="C20" s="120" t="str">
        <v>Internal Labour</v>
      </c>
      <c r="D20" s="120" t="str">
        <v xml:space="preserve">Test management </v>
      </c>
      <c r="E20" s="120" t="str">
        <v>Network Operations Officer (Control Centre)</v>
      </c>
      <c r="F20" s="120">
        <v>232.40330948012229</v>
      </c>
      <c r="G20" s="120">
        <v>0</v>
      </c>
      <c r="H20" s="120">
        <v>0</v>
      </c>
      <c r="I20" s="120">
        <v>0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20">
        <v>0</v>
      </c>
      <c r="Q20" s="120">
        <v>0</v>
      </c>
      <c r="R20" s="120">
        <v>0</v>
      </c>
      <c r="S20" s="120">
        <v>0</v>
      </c>
      <c r="T20" s="120">
        <v>0</v>
      </c>
      <c r="U20" s="120">
        <v>0</v>
      </c>
      <c r="V20" s="120">
        <v>0</v>
      </c>
      <c r="W20" s="120">
        <v>0</v>
      </c>
      <c r="X20" s="120">
        <v>0</v>
      </c>
      <c r="Y20" s="120">
        <v>0</v>
      </c>
      <c r="Z20" s="120">
        <v>0</v>
      </c>
      <c r="AA20" s="120">
        <v>0</v>
      </c>
      <c r="AB20" s="120">
        <v>0</v>
      </c>
      <c r="AC20" s="120">
        <v>0</v>
      </c>
      <c r="AD20" s="120">
        <v>0</v>
      </c>
      <c r="AE20" s="120">
        <v>0</v>
      </c>
      <c r="AF20" s="120">
        <v>0</v>
      </c>
      <c r="AG20" s="120">
        <v>0</v>
      </c>
      <c r="AH20" s="120">
        <v>0</v>
      </c>
      <c r="AI20" s="120">
        <v>0</v>
      </c>
      <c r="AJ20" s="120">
        <v>0</v>
      </c>
      <c r="AK20" s="120">
        <v>0</v>
      </c>
      <c r="AL20" s="120">
        <v>0</v>
      </c>
      <c r="AM20" s="120">
        <v>0</v>
      </c>
      <c r="AN20" s="120">
        <v>0</v>
      </c>
      <c r="AO20" s="120">
        <v>0</v>
      </c>
      <c r="AP20" s="120">
        <v>0</v>
      </c>
      <c r="AQ20" s="120">
        <v>0</v>
      </c>
      <c r="AR20" s="120">
        <v>0.6923076923076924</v>
      </c>
      <c r="AS20" s="120">
        <v>0.6923076923076924</v>
      </c>
      <c r="AT20" s="120">
        <v>0.6923076923076924</v>
      </c>
      <c r="AU20" s="120">
        <v>0.6923076923076924</v>
      </c>
      <c r="AV20" s="120">
        <v>0.6923076923076924</v>
      </c>
      <c r="AW20" s="120">
        <v>0.6923076923076924</v>
      </c>
      <c r="AX20" s="120">
        <v>0.6923076923076924</v>
      </c>
      <c r="AY20" s="120">
        <v>0.6923076923076924</v>
      </c>
      <c r="AZ20" s="120">
        <v>0.6923076923076924</v>
      </c>
      <c r="BA20" s="120">
        <v>0.6923076923076924</v>
      </c>
      <c r="BB20" s="120">
        <v>0.6923076923076924</v>
      </c>
      <c r="BC20" s="120">
        <v>0.6923076923076924</v>
      </c>
      <c r="BD20" s="120">
        <v>0</v>
      </c>
      <c r="BE20" s="120">
        <v>0</v>
      </c>
      <c r="BF20" s="120">
        <v>0</v>
      </c>
      <c r="BG20" s="120">
        <v>0</v>
      </c>
      <c r="BH20" s="120">
        <v>0</v>
      </c>
      <c r="BI20" s="120">
        <v>0</v>
      </c>
      <c r="BJ20" s="120">
        <v>0</v>
      </c>
      <c r="BK20" s="120">
        <v>0</v>
      </c>
      <c r="BL20" s="120">
        <v>0</v>
      </c>
      <c r="BM20" s="120">
        <v>0</v>
      </c>
      <c r="BN20" s="120">
        <v>0</v>
      </c>
      <c r="BO20" s="120">
        <v>0</v>
      </c>
      <c r="BP20" s="120">
        <v>0.6923076923076924</v>
      </c>
      <c r="BQ20" s="120">
        <v>0.6923076923076924</v>
      </c>
      <c r="BR20" s="120">
        <v>0.6923076923076924</v>
      </c>
      <c r="BS20" s="120">
        <v>0.6923076923076924</v>
      </c>
      <c r="BT20" s="120">
        <v>0.6923076923076924</v>
      </c>
      <c r="BU20" s="120">
        <v>0.6923076923076924</v>
      </c>
      <c r="BV20" s="120">
        <v>0.6923076923076924</v>
      </c>
      <c r="BW20" s="120">
        <v>0.6923076923076924</v>
      </c>
      <c r="BX20" s="120">
        <v>0.6923076923076924</v>
      </c>
      <c r="BY20" s="120">
        <v>0.6923076923076924</v>
      </c>
      <c r="BZ20" s="120">
        <v>0.6923076923076924</v>
      </c>
      <c r="CA20" s="120">
        <v>0.6923076923076924</v>
      </c>
      <c r="CB20" s="120">
        <v>0</v>
      </c>
      <c r="CC20" s="120">
        <v>0</v>
      </c>
      <c r="CD20" s="120">
        <v>0</v>
      </c>
      <c r="CE20" s="120">
        <v>0</v>
      </c>
      <c r="CF20" s="120">
        <v>0</v>
      </c>
      <c r="CG20" s="120">
        <v>0</v>
      </c>
      <c r="CH20" s="120">
        <v>0</v>
      </c>
      <c r="CI20" s="120">
        <v>0</v>
      </c>
      <c r="CJ20" s="120">
        <v>0</v>
      </c>
      <c r="CK20" s="120">
        <v>0</v>
      </c>
      <c r="CL20" s="120">
        <v>0</v>
      </c>
      <c r="CM20" s="120">
        <v>0</v>
      </c>
      <c r="CN20" s="120">
        <v>0</v>
      </c>
      <c r="CO20" s="120">
        <v>0</v>
      </c>
      <c r="CP20" s="120">
        <v>0</v>
      </c>
      <c r="CQ20" s="120">
        <v>0</v>
      </c>
      <c r="CR20" s="120">
        <v>0</v>
      </c>
      <c r="CS20" s="120">
        <v>0</v>
      </c>
      <c r="CT20" s="120">
        <v>0</v>
      </c>
      <c r="CU20" s="120">
        <v>0</v>
      </c>
      <c r="CV20" s="120">
        <v>0</v>
      </c>
      <c r="CW20" s="120">
        <v>0</v>
      </c>
      <c r="CX20" s="120">
        <v>0</v>
      </c>
      <c r="CY20" s="120">
        <v>0</v>
      </c>
      <c r="CZ20" s="120">
        <v>0</v>
      </c>
      <c r="DA20" s="120">
        <v>0</v>
      </c>
      <c r="DB20" s="120">
        <v>0</v>
      </c>
      <c r="DC20" s="120">
        <v>0</v>
      </c>
      <c r="DD20" s="120">
        <v>0</v>
      </c>
      <c r="DE20" s="120">
        <v>0</v>
      </c>
      <c r="DF20" s="120">
        <v>0</v>
      </c>
      <c r="DG20" s="120">
        <v>0</v>
      </c>
      <c r="DH20" s="120">
        <v>0</v>
      </c>
      <c r="DI20" s="120">
        <v>0</v>
      </c>
      <c r="DJ20" s="120">
        <v>0</v>
      </c>
      <c r="DK20" s="120">
        <v>0</v>
      </c>
      <c r="DL20" s="120">
        <v>0</v>
      </c>
      <c r="DM20" s="120">
        <v>0</v>
      </c>
      <c r="DN20" s="120">
        <v>0</v>
      </c>
      <c r="DO20" s="120">
        <v>0</v>
      </c>
      <c r="DP20" s="120">
        <v>0</v>
      </c>
      <c r="DQ20" s="120">
        <v>0</v>
      </c>
      <c r="DR20" s="120">
        <v>0</v>
      </c>
      <c r="DS20" s="120">
        <v>0</v>
      </c>
      <c r="DT20" s="120">
        <v>0</v>
      </c>
      <c r="DU20" s="120">
        <v>0</v>
      </c>
      <c r="DV20" s="120">
        <v>0</v>
      </c>
      <c r="DW20" s="120">
        <v>0</v>
      </c>
      <c r="DX20" s="120">
        <v>0</v>
      </c>
      <c r="DY20" s="120">
        <v>0</v>
      </c>
      <c r="DZ20" s="120">
        <v>0</v>
      </c>
      <c r="EA20" s="120">
        <v>0</v>
      </c>
      <c r="EB20" s="120">
        <v>0</v>
      </c>
      <c r="EC20" s="120">
        <v>0</v>
      </c>
      <c r="ED20" s="120">
        <v>0</v>
      </c>
      <c r="EE20" s="120">
        <v>0</v>
      </c>
      <c r="EF20" s="120">
        <v>0</v>
      </c>
      <c r="EG20" s="120">
        <v>0</v>
      </c>
      <c r="EH20" s="120">
        <v>0</v>
      </c>
      <c r="EI20" s="120">
        <v>0</v>
      </c>
      <c r="EJ20" s="120">
        <v>0</v>
      </c>
      <c r="EK20" s="120">
        <v>24134.189830628085</v>
      </c>
      <c r="EL20" s="120">
        <v>24134.189830628085</v>
      </c>
      <c r="EM20" s="120">
        <v>24134.189830628085</v>
      </c>
      <c r="EN20" s="120">
        <v>24134.189830628085</v>
      </c>
      <c r="EO20" s="120">
        <v>24134.189830628085</v>
      </c>
      <c r="EP20" s="120">
        <v>24134.189830628085</v>
      </c>
      <c r="EQ20" s="120">
        <v>24134.189830628085</v>
      </c>
      <c r="ER20" s="120">
        <v>24134.189830628085</v>
      </c>
      <c r="ES20" s="120">
        <v>24134.189830628085</v>
      </c>
      <c r="ET20" s="120">
        <v>24134.189830628085</v>
      </c>
      <c r="EU20" s="120">
        <v>24134.189830628085</v>
      </c>
      <c r="EV20" s="120">
        <v>24134.189830628085</v>
      </c>
      <c r="EW20" s="120">
        <v>0</v>
      </c>
      <c r="EX20" s="120">
        <v>0</v>
      </c>
      <c r="EY20" s="120">
        <v>0</v>
      </c>
      <c r="EZ20" s="120">
        <v>0</v>
      </c>
      <c r="FA20" s="120">
        <v>0</v>
      </c>
      <c r="FB20" s="120">
        <v>0</v>
      </c>
      <c r="FC20" s="120">
        <v>0</v>
      </c>
      <c r="FD20" s="120">
        <v>0</v>
      </c>
      <c r="FE20" s="120">
        <v>0</v>
      </c>
      <c r="FF20" s="120">
        <v>0</v>
      </c>
      <c r="FG20" s="120">
        <v>0</v>
      </c>
      <c r="FH20" s="120">
        <v>0</v>
      </c>
      <c r="FI20" s="120">
        <v>24134.189830628085</v>
      </c>
      <c r="FJ20" s="120">
        <v>24134.189830628085</v>
      </c>
      <c r="FK20" s="120">
        <v>24134.189830628085</v>
      </c>
      <c r="FL20" s="120">
        <v>24134.189830628085</v>
      </c>
      <c r="FM20" s="120">
        <v>24134.189830628085</v>
      </c>
      <c r="FN20" s="120">
        <v>24134.189830628085</v>
      </c>
      <c r="FO20" s="120">
        <v>24134.189830628085</v>
      </c>
      <c r="FP20" s="120">
        <v>24134.189830628085</v>
      </c>
      <c r="FQ20" s="120">
        <v>24134.189830628085</v>
      </c>
      <c r="FR20" s="120">
        <v>24134.189830628085</v>
      </c>
      <c r="FS20" s="120">
        <v>24134.189830628085</v>
      </c>
      <c r="FT20" s="120">
        <v>24134.189830628085</v>
      </c>
      <c r="FU20" s="120">
        <v>0</v>
      </c>
      <c r="FV20" s="120">
        <v>0</v>
      </c>
      <c r="FW20" s="120">
        <v>0</v>
      </c>
      <c r="FX20" s="120">
        <v>0</v>
      </c>
      <c r="FY20" s="120">
        <v>0</v>
      </c>
      <c r="FZ20" s="120">
        <v>0</v>
      </c>
      <c r="GA20" s="120">
        <v>0</v>
      </c>
      <c r="GB20" s="120">
        <v>0</v>
      </c>
      <c r="GC20" s="120">
        <v>0</v>
      </c>
      <c r="GD20" s="120">
        <v>0</v>
      </c>
      <c r="GE20" s="120">
        <v>0</v>
      </c>
      <c r="GF20" s="120">
        <v>0</v>
      </c>
      <c r="GG20" s="120">
        <v>0</v>
      </c>
      <c r="GH20" s="120">
        <v>0</v>
      </c>
      <c r="GI20" s="120">
        <v>0</v>
      </c>
      <c r="GJ20" s="120">
        <v>0</v>
      </c>
      <c r="GK20" s="120">
        <v>0</v>
      </c>
      <c r="GL20" s="120">
        <v>0</v>
      </c>
      <c r="GM20" s="120">
        <v>0</v>
      </c>
      <c r="GN20" s="120">
        <v>0</v>
      </c>
      <c r="GO20" s="120">
        <v>0</v>
      </c>
      <c r="GP20" s="120">
        <v>0</v>
      </c>
      <c r="GQ20" s="120">
        <v>0</v>
      </c>
      <c r="GR20" s="120">
        <v>0</v>
      </c>
      <c r="GS20" s="120">
        <v>0</v>
      </c>
      <c r="GU20" s="200">
        <f t="shared" si="2"/>
        <v>0</v>
      </c>
      <c r="GV20" s="200">
        <f t="shared" si="2"/>
        <v>0</v>
      </c>
      <c r="GW20" s="200">
        <f t="shared" si="2"/>
        <v>0</v>
      </c>
      <c r="GX20" s="200">
        <f t="shared" si="2"/>
        <v>0</v>
      </c>
      <c r="GY20" s="200">
        <f t="shared" si="2"/>
        <v>289610.277967537</v>
      </c>
      <c r="GZ20" s="200">
        <f t="shared" si="2"/>
        <v>0</v>
      </c>
      <c r="HA20" s="200">
        <f t="shared" si="2"/>
        <v>289610.277967537</v>
      </c>
      <c r="HB20" s="200">
        <f t="shared" si="2"/>
        <v>0</v>
      </c>
      <c r="HC20" s="200">
        <f t="shared" si="2"/>
        <v>0</v>
      </c>
      <c r="HD20" s="134" t="str">
        <f t="shared" si="3"/>
        <v>OK</v>
      </c>
      <c r="HE20" s="200">
        <f t="shared" si="4"/>
        <v>579220.55593507399</v>
      </c>
      <c r="HG20" s="200">
        <f t="shared" si="5"/>
        <v>418325.95706422016</v>
      </c>
      <c r="HH20" s="200">
        <f>HG20*'Key assumptions'!$H$20*'Key assumptions'!$H$21</f>
        <v>15687.223389908255</v>
      </c>
      <c r="HI20" s="255">
        <f t="shared" si="9"/>
        <v>0.23963133640552994</v>
      </c>
      <c r="HJ20" s="200">
        <f t="shared" si="7"/>
        <v>3759.1503054158029</v>
      </c>
      <c r="HO20" s="120">
        <f t="shared" si="10"/>
        <v>0</v>
      </c>
      <c r="HP20" s="120">
        <f t="shared" si="10"/>
        <v>0</v>
      </c>
      <c r="HQ20" s="120">
        <f t="shared" si="10"/>
        <v>0</v>
      </c>
      <c r="HR20" s="120">
        <f t="shared" si="10"/>
        <v>12</v>
      </c>
      <c r="HS20" s="120">
        <f t="shared" si="10"/>
        <v>0</v>
      </c>
      <c r="HT20" s="120">
        <f t="shared" si="10"/>
        <v>12</v>
      </c>
      <c r="HU20" s="120">
        <f t="shared" si="10"/>
        <v>0</v>
      </c>
      <c r="HV20" s="120">
        <f t="shared" si="10"/>
        <v>0</v>
      </c>
      <c r="HW20" s="120">
        <f t="shared" si="8"/>
        <v>24</v>
      </c>
    </row>
    <row r="21" spans="1:231" ht="13.5" thickBot="1" x14ac:dyDescent="0.25">
      <c r="A21" s="120" t="str">
        <v>Network Operations</v>
      </c>
      <c r="B21" s="120" t="str">
        <v>Test Automation Developer</v>
      </c>
      <c r="C21" s="120" t="str">
        <v>Internal Labour</v>
      </c>
      <c r="D21" s="120" t="str">
        <v xml:space="preserve">Test management </v>
      </c>
      <c r="E21" s="120" t="str">
        <v>SCADA Officer (Nwk Operations Tech)</v>
      </c>
      <c r="F21" s="120">
        <v>195.6201907033639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20">
        <v>0</v>
      </c>
      <c r="R21" s="120"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  <c r="Y21" s="120">
        <v>0</v>
      </c>
      <c r="Z21" s="120">
        <v>0</v>
      </c>
      <c r="AA21" s="120">
        <v>0</v>
      </c>
      <c r="AB21" s="120">
        <v>0</v>
      </c>
      <c r="AC21" s="120">
        <v>0</v>
      </c>
      <c r="AD21" s="120">
        <v>0</v>
      </c>
      <c r="AE21" s="120">
        <v>0</v>
      </c>
      <c r="AF21" s="120">
        <v>0.61538461538461542</v>
      </c>
      <c r="AG21" s="120">
        <v>0.61538461538461542</v>
      </c>
      <c r="AH21" s="120">
        <v>0.61538461538461542</v>
      </c>
      <c r="AI21" s="120">
        <v>0.61538461538461542</v>
      </c>
      <c r="AJ21" s="120">
        <v>0.61538461538461542</v>
      </c>
      <c r="AK21" s="120">
        <v>0.61538461538461542</v>
      </c>
      <c r="AL21" s="120">
        <v>0.61538461538461542</v>
      </c>
      <c r="AM21" s="120">
        <v>0.61538461538461542</v>
      </c>
      <c r="AN21" s="120">
        <v>0.61538461538461542</v>
      </c>
      <c r="AO21" s="120">
        <v>0.61538461538461542</v>
      </c>
      <c r="AP21" s="120">
        <v>0.61538461538461542</v>
      </c>
      <c r="AQ21" s="120">
        <v>0.61538461538461542</v>
      </c>
      <c r="AR21" s="120">
        <v>0.92307692307692324</v>
      </c>
      <c r="AS21" s="120">
        <v>0.92307692307692324</v>
      </c>
      <c r="AT21" s="120">
        <v>0.92307692307692324</v>
      </c>
      <c r="AU21" s="120">
        <v>0.92307692307692324</v>
      </c>
      <c r="AV21" s="120">
        <v>0.92307692307692324</v>
      </c>
      <c r="AW21" s="120">
        <v>0.92307692307692324</v>
      </c>
      <c r="AX21" s="120">
        <v>0.92307692307692324</v>
      </c>
      <c r="AY21" s="120">
        <v>0.92307692307692324</v>
      </c>
      <c r="AZ21" s="120">
        <v>0.92307692307692324</v>
      </c>
      <c r="BA21" s="120">
        <v>0.92307692307692324</v>
      </c>
      <c r="BB21" s="120">
        <v>0.92307692307692324</v>
      </c>
      <c r="BC21" s="120">
        <v>0.92307692307692324</v>
      </c>
      <c r="BD21" s="120">
        <v>0.92307692307692324</v>
      </c>
      <c r="BE21" s="120">
        <v>0.92307692307692324</v>
      </c>
      <c r="BF21" s="120">
        <v>0.92307692307692324</v>
      </c>
      <c r="BG21" s="120">
        <v>0.92307692307692324</v>
      </c>
      <c r="BH21" s="120">
        <v>0.92307692307692324</v>
      </c>
      <c r="BI21" s="120">
        <v>0.92307692307692324</v>
      </c>
      <c r="BJ21" s="120">
        <v>0.92307692307692324</v>
      </c>
      <c r="BK21" s="120">
        <v>0.92307692307692324</v>
      </c>
      <c r="BL21" s="120">
        <v>0.92307692307692324</v>
      </c>
      <c r="BM21" s="120">
        <v>0.92307692307692324</v>
      </c>
      <c r="BN21" s="120">
        <v>0.92307692307692324</v>
      </c>
      <c r="BO21" s="120">
        <v>0.92307692307692324</v>
      </c>
      <c r="BP21" s="120">
        <v>0.76923076923076927</v>
      </c>
      <c r="BQ21" s="120">
        <v>0.76923076923076927</v>
      </c>
      <c r="BR21" s="120">
        <v>0.76923076923076927</v>
      </c>
      <c r="BS21" s="120">
        <v>0.76923076923076927</v>
      </c>
      <c r="BT21" s="120">
        <v>0.76923076923076927</v>
      </c>
      <c r="BU21" s="120">
        <v>0.76923076923076927</v>
      </c>
      <c r="BV21" s="120">
        <v>0.76923076923076927</v>
      </c>
      <c r="BW21" s="120">
        <v>0.76923076923076927</v>
      </c>
      <c r="BX21" s="120">
        <v>0.76923076923076927</v>
      </c>
      <c r="BY21" s="120">
        <v>0.76923076923076927</v>
      </c>
      <c r="BZ21" s="120">
        <v>0.76923076923076927</v>
      </c>
      <c r="CA21" s="120">
        <v>0.76923076923076927</v>
      </c>
      <c r="CB21" s="120">
        <v>0</v>
      </c>
      <c r="CC21" s="120">
        <v>0</v>
      </c>
      <c r="CD21" s="120">
        <v>0</v>
      </c>
      <c r="CE21" s="120">
        <v>0</v>
      </c>
      <c r="CF21" s="120">
        <v>0</v>
      </c>
      <c r="CG21" s="120">
        <v>0</v>
      </c>
      <c r="CH21" s="120">
        <v>0</v>
      </c>
      <c r="CI21" s="120">
        <v>0</v>
      </c>
      <c r="CJ21" s="120">
        <v>0</v>
      </c>
      <c r="CK21" s="120">
        <v>0</v>
      </c>
      <c r="CL21" s="120">
        <v>0</v>
      </c>
      <c r="CM21" s="120">
        <v>0</v>
      </c>
      <c r="CN21" s="120">
        <v>0</v>
      </c>
      <c r="CO21" s="120">
        <v>0</v>
      </c>
      <c r="CP21" s="120">
        <v>0</v>
      </c>
      <c r="CQ21" s="120">
        <v>0</v>
      </c>
      <c r="CR21" s="120">
        <v>0</v>
      </c>
      <c r="CS21" s="120">
        <v>0</v>
      </c>
      <c r="CT21" s="120">
        <v>0</v>
      </c>
      <c r="CU21" s="120">
        <v>0</v>
      </c>
      <c r="CV21" s="120">
        <v>0</v>
      </c>
      <c r="CW21" s="120">
        <v>0</v>
      </c>
      <c r="CX21" s="120">
        <v>0</v>
      </c>
      <c r="CY21" s="120">
        <v>0</v>
      </c>
      <c r="CZ21" s="120">
        <v>0</v>
      </c>
      <c r="DA21" s="120">
        <v>0</v>
      </c>
      <c r="DB21" s="120">
        <v>0</v>
      </c>
      <c r="DC21" s="120">
        <v>0</v>
      </c>
      <c r="DD21" s="120">
        <v>0</v>
      </c>
      <c r="DE21" s="120">
        <v>0</v>
      </c>
      <c r="DF21" s="120">
        <v>0</v>
      </c>
      <c r="DG21" s="120">
        <v>0</v>
      </c>
      <c r="DH21" s="120">
        <v>0</v>
      </c>
      <c r="DI21" s="120">
        <v>0</v>
      </c>
      <c r="DJ21" s="120">
        <v>0</v>
      </c>
      <c r="DK21" s="120">
        <v>0</v>
      </c>
      <c r="DL21" s="120">
        <v>0</v>
      </c>
      <c r="DM21" s="120">
        <v>0</v>
      </c>
      <c r="DN21" s="120">
        <v>0</v>
      </c>
      <c r="DO21" s="120">
        <v>0</v>
      </c>
      <c r="DP21" s="120">
        <v>0</v>
      </c>
      <c r="DQ21" s="120">
        <v>0</v>
      </c>
      <c r="DR21" s="120">
        <v>0</v>
      </c>
      <c r="DS21" s="120">
        <v>0</v>
      </c>
      <c r="DT21" s="120">
        <v>0</v>
      </c>
      <c r="DU21" s="120">
        <v>0</v>
      </c>
      <c r="DV21" s="120">
        <v>0</v>
      </c>
      <c r="DW21" s="120">
        <v>0</v>
      </c>
      <c r="DX21" s="120">
        <v>0</v>
      </c>
      <c r="DY21" s="120">
        <v>18057.248372618207</v>
      </c>
      <c r="DZ21" s="120">
        <v>18057.248372618207</v>
      </c>
      <c r="EA21" s="120">
        <v>18057.248372618207</v>
      </c>
      <c r="EB21" s="120">
        <v>18057.248372618207</v>
      </c>
      <c r="EC21" s="120">
        <v>18057.248372618207</v>
      </c>
      <c r="ED21" s="120">
        <v>18057.248372618207</v>
      </c>
      <c r="EE21" s="120">
        <v>18057.248372618207</v>
      </c>
      <c r="EF21" s="120">
        <v>18057.248372618207</v>
      </c>
      <c r="EG21" s="120">
        <v>18057.248372618207</v>
      </c>
      <c r="EH21" s="120">
        <v>18057.248372618207</v>
      </c>
      <c r="EI21" s="120">
        <v>18057.248372618207</v>
      </c>
      <c r="EJ21" s="120">
        <v>18057.248372618207</v>
      </c>
      <c r="EK21" s="120">
        <v>27085.872558927316</v>
      </c>
      <c r="EL21" s="120">
        <v>27085.872558927316</v>
      </c>
      <c r="EM21" s="120">
        <v>27085.872558927316</v>
      </c>
      <c r="EN21" s="120">
        <v>27085.872558927316</v>
      </c>
      <c r="EO21" s="120">
        <v>27085.872558927316</v>
      </c>
      <c r="EP21" s="120">
        <v>27085.872558927316</v>
      </c>
      <c r="EQ21" s="120">
        <v>27085.872558927316</v>
      </c>
      <c r="ER21" s="120">
        <v>27085.872558927316</v>
      </c>
      <c r="ES21" s="120">
        <v>27085.872558927316</v>
      </c>
      <c r="ET21" s="120">
        <v>27085.872558927316</v>
      </c>
      <c r="EU21" s="120">
        <v>27085.872558927316</v>
      </c>
      <c r="EV21" s="120">
        <v>27085.872558927316</v>
      </c>
      <c r="EW21" s="120">
        <v>27085.872558927316</v>
      </c>
      <c r="EX21" s="120">
        <v>27085.872558927316</v>
      </c>
      <c r="EY21" s="120">
        <v>27085.872558927316</v>
      </c>
      <c r="EZ21" s="120">
        <v>27085.872558927316</v>
      </c>
      <c r="FA21" s="120">
        <v>27085.872558927316</v>
      </c>
      <c r="FB21" s="120">
        <v>27085.872558927316</v>
      </c>
      <c r="FC21" s="120">
        <v>27085.872558927316</v>
      </c>
      <c r="FD21" s="120">
        <v>27085.872558927316</v>
      </c>
      <c r="FE21" s="120">
        <v>27085.872558927316</v>
      </c>
      <c r="FF21" s="120">
        <v>27085.872558927316</v>
      </c>
      <c r="FG21" s="120">
        <v>27085.872558927316</v>
      </c>
      <c r="FH21" s="120">
        <v>27085.872558927316</v>
      </c>
      <c r="FI21" s="120">
        <v>22571.56046577276</v>
      </c>
      <c r="FJ21" s="120">
        <v>22571.56046577276</v>
      </c>
      <c r="FK21" s="120">
        <v>22571.56046577276</v>
      </c>
      <c r="FL21" s="120">
        <v>22571.56046577276</v>
      </c>
      <c r="FM21" s="120">
        <v>22571.56046577276</v>
      </c>
      <c r="FN21" s="120">
        <v>22571.56046577276</v>
      </c>
      <c r="FO21" s="120">
        <v>22571.56046577276</v>
      </c>
      <c r="FP21" s="120">
        <v>22571.56046577276</v>
      </c>
      <c r="FQ21" s="120">
        <v>22571.56046577276</v>
      </c>
      <c r="FR21" s="120">
        <v>22571.56046577276</v>
      </c>
      <c r="FS21" s="120">
        <v>22571.56046577276</v>
      </c>
      <c r="FT21" s="120">
        <v>22571.56046577276</v>
      </c>
      <c r="FU21" s="120">
        <v>0</v>
      </c>
      <c r="FV21" s="120">
        <v>0</v>
      </c>
      <c r="FW21" s="120">
        <v>0</v>
      </c>
      <c r="FX21" s="120">
        <v>0</v>
      </c>
      <c r="FY21" s="120">
        <v>0</v>
      </c>
      <c r="FZ21" s="120">
        <v>0</v>
      </c>
      <c r="GA21" s="120">
        <v>0</v>
      </c>
      <c r="GB21" s="120">
        <v>0</v>
      </c>
      <c r="GC21" s="120">
        <v>0</v>
      </c>
      <c r="GD21" s="120">
        <v>0</v>
      </c>
      <c r="GE21" s="120">
        <v>0</v>
      </c>
      <c r="GF21" s="120">
        <v>0</v>
      </c>
      <c r="GG21" s="120">
        <v>0</v>
      </c>
      <c r="GH21" s="120">
        <v>0</v>
      </c>
      <c r="GI21" s="120">
        <v>0</v>
      </c>
      <c r="GJ21" s="120">
        <v>0</v>
      </c>
      <c r="GK21" s="120">
        <v>0</v>
      </c>
      <c r="GL21" s="120">
        <v>0</v>
      </c>
      <c r="GM21" s="120">
        <v>0</v>
      </c>
      <c r="GN21" s="120">
        <v>0</v>
      </c>
      <c r="GO21" s="120">
        <v>0</v>
      </c>
      <c r="GP21" s="120">
        <v>0</v>
      </c>
      <c r="GQ21" s="120">
        <v>0</v>
      </c>
      <c r="GR21" s="120">
        <v>0</v>
      </c>
      <c r="GS21" s="120">
        <v>0</v>
      </c>
      <c r="GU21" s="200">
        <f t="shared" si="2"/>
        <v>0</v>
      </c>
      <c r="GV21" s="200">
        <f t="shared" si="2"/>
        <v>0</v>
      </c>
      <c r="GW21" s="200">
        <f t="shared" si="2"/>
        <v>0</v>
      </c>
      <c r="GX21" s="200">
        <f t="shared" si="2"/>
        <v>216686.98047141844</v>
      </c>
      <c r="GY21" s="200">
        <f t="shared" si="2"/>
        <v>325030.47070712782</v>
      </c>
      <c r="GZ21" s="200">
        <f t="shared" si="2"/>
        <v>325030.47070712782</v>
      </c>
      <c r="HA21" s="200">
        <f t="shared" si="2"/>
        <v>270858.72558927309</v>
      </c>
      <c r="HB21" s="200">
        <f t="shared" si="2"/>
        <v>0</v>
      </c>
      <c r="HC21" s="200">
        <f t="shared" si="2"/>
        <v>0</v>
      </c>
      <c r="HD21" s="134" t="str">
        <f t="shared" si="3"/>
        <v>OK</v>
      </c>
      <c r="HE21" s="200">
        <f t="shared" si="4"/>
        <v>1137606.6474749472</v>
      </c>
      <c r="HG21" s="200">
        <f t="shared" si="5"/>
        <v>352116.34326605505</v>
      </c>
      <c r="HH21" s="200">
        <f>HG21*'Key assumptions'!$H$20*'Key assumptions'!$H$21</f>
        <v>13204.362872477064</v>
      </c>
      <c r="HI21" s="255">
        <f t="shared" si="9"/>
        <v>0.23963133640552994</v>
      </c>
      <c r="HJ21" s="200">
        <f t="shared" si="7"/>
        <v>3164.1791215152411</v>
      </c>
      <c r="HO21" s="120">
        <f t="shared" si="10"/>
        <v>0</v>
      </c>
      <c r="HP21" s="120">
        <f t="shared" si="10"/>
        <v>0</v>
      </c>
      <c r="HQ21" s="120">
        <f t="shared" si="10"/>
        <v>12</v>
      </c>
      <c r="HR21" s="120">
        <f t="shared" si="10"/>
        <v>12</v>
      </c>
      <c r="HS21" s="120">
        <f t="shared" si="10"/>
        <v>12</v>
      </c>
      <c r="HT21" s="120">
        <f t="shared" si="10"/>
        <v>12</v>
      </c>
      <c r="HU21" s="120">
        <f t="shared" si="10"/>
        <v>0</v>
      </c>
      <c r="HV21" s="120">
        <f t="shared" si="10"/>
        <v>0</v>
      </c>
      <c r="HW21" s="120">
        <f t="shared" si="8"/>
        <v>36</v>
      </c>
    </row>
    <row r="22" spans="1:231" ht="13.5" thickBot="1" x14ac:dyDescent="0.25">
      <c r="A22" s="120" t="str">
        <v>Network Operations</v>
      </c>
      <c r="B22" s="120" t="str">
        <v>Technology change and release manager</v>
      </c>
      <c r="C22" s="120" t="str">
        <v>Internal Labour</v>
      </c>
      <c r="D22" s="120" t="str">
        <v xml:space="preserve">Test management </v>
      </c>
      <c r="E22" s="120" t="str">
        <v>Admin Support Officer (Network Projects)</v>
      </c>
      <c r="F22" s="120">
        <v>165.65912464831803</v>
      </c>
      <c r="G22" s="120">
        <v>0</v>
      </c>
      <c r="H22" s="120">
        <v>0</v>
      </c>
      <c r="I22" s="120">
        <v>0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20">
        <v>0</v>
      </c>
      <c r="Q22" s="120">
        <v>0</v>
      </c>
      <c r="R22" s="120">
        <v>0</v>
      </c>
      <c r="S22" s="120">
        <v>0</v>
      </c>
      <c r="T22" s="120">
        <v>0</v>
      </c>
      <c r="U22" s="120">
        <v>0</v>
      </c>
      <c r="V22" s="120">
        <v>0</v>
      </c>
      <c r="W22" s="120">
        <v>0</v>
      </c>
      <c r="X22" s="120">
        <v>0</v>
      </c>
      <c r="Y22" s="120">
        <v>0</v>
      </c>
      <c r="Z22" s="120">
        <v>0</v>
      </c>
      <c r="AA22" s="120">
        <v>0</v>
      </c>
      <c r="AB22" s="120">
        <v>0</v>
      </c>
      <c r="AC22" s="120">
        <v>0</v>
      </c>
      <c r="AD22" s="120">
        <v>0</v>
      </c>
      <c r="AE22" s="120">
        <v>0</v>
      </c>
      <c r="AF22" s="120">
        <v>0</v>
      </c>
      <c r="AG22" s="120">
        <v>0</v>
      </c>
      <c r="AH22" s="120">
        <v>0</v>
      </c>
      <c r="AI22" s="120">
        <v>0</v>
      </c>
      <c r="AJ22" s="120">
        <v>0</v>
      </c>
      <c r="AK22" s="120">
        <v>0</v>
      </c>
      <c r="AL22" s="120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0</v>
      </c>
      <c r="AR22" s="120">
        <v>0.32307692307692309</v>
      </c>
      <c r="AS22" s="120">
        <v>0.32307692307692309</v>
      </c>
      <c r="AT22" s="120">
        <v>0.32307692307692309</v>
      </c>
      <c r="AU22" s="120">
        <v>0.32307692307692309</v>
      </c>
      <c r="AV22" s="120">
        <v>0.32307692307692309</v>
      </c>
      <c r="AW22" s="120">
        <v>0.32307692307692309</v>
      </c>
      <c r="AX22" s="120">
        <v>0.32307692307692309</v>
      </c>
      <c r="AY22" s="120">
        <v>0.32307692307692309</v>
      </c>
      <c r="AZ22" s="120">
        <v>0.32307692307692309</v>
      </c>
      <c r="BA22" s="120">
        <v>0.32307692307692309</v>
      </c>
      <c r="BB22" s="120">
        <v>0.32307692307692309</v>
      </c>
      <c r="BC22" s="120">
        <v>0.32307692307692309</v>
      </c>
      <c r="BD22" s="120">
        <v>0.55384615384615377</v>
      </c>
      <c r="BE22" s="120">
        <v>0.55384615384615377</v>
      </c>
      <c r="BF22" s="120">
        <v>0.55384615384615377</v>
      </c>
      <c r="BG22" s="120">
        <v>0.55384615384615377</v>
      </c>
      <c r="BH22" s="120">
        <v>0.55384615384615377</v>
      </c>
      <c r="BI22" s="120">
        <v>0.55384615384615377</v>
      </c>
      <c r="BJ22" s="120">
        <v>0.55384615384615377</v>
      </c>
      <c r="BK22" s="120">
        <v>0.55384615384615377</v>
      </c>
      <c r="BL22" s="120">
        <v>0.55384615384615377</v>
      </c>
      <c r="BM22" s="120">
        <v>0.55384615384615377</v>
      </c>
      <c r="BN22" s="120">
        <v>0.55384615384615377</v>
      </c>
      <c r="BO22" s="120">
        <v>0.55384615384615377</v>
      </c>
      <c r="BP22" s="120">
        <v>0.36923076923076931</v>
      </c>
      <c r="BQ22" s="120">
        <v>0.36923076923076931</v>
      </c>
      <c r="BR22" s="120">
        <v>0.36923076923076931</v>
      </c>
      <c r="BS22" s="120">
        <v>0.36923076923076931</v>
      </c>
      <c r="BT22" s="120">
        <v>0.36923076923076931</v>
      </c>
      <c r="BU22" s="120">
        <v>0.36923076923076931</v>
      </c>
      <c r="BV22" s="120">
        <v>0.36923076923076931</v>
      </c>
      <c r="BW22" s="120">
        <v>0.36923076923076931</v>
      </c>
      <c r="BX22" s="120">
        <v>0.36923076923076931</v>
      </c>
      <c r="BY22" s="120">
        <v>0.36923076923076931</v>
      </c>
      <c r="BZ22" s="120">
        <v>0.36923076923076931</v>
      </c>
      <c r="CA22" s="120">
        <v>0.36923076923076931</v>
      </c>
      <c r="CB22" s="120">
        <v>0</v>
      </c>
      <c r="CC22" s="120">
        <v>0</v>
      </c>
      <c r="CD22" s="120">
        <v>0</v>
      </c>
      <c r="CE22" s="120">
        <v>0</v>
      </c>
      <c r="CF22" s="120">
        <v>0</v>
      </c>
      <c r="CG22" s="120">
        <v>0</v>
      </c>
      <c r="CH22" s="120">
        <v>0</v>
      </c>
      <c r="CI22" s="120">
        <v>0</v>
      </c>
      <c r="CJ22" s="120">
        <v>0</v>
      </c>
      <c r="CK22" s="120">
        <v>0</v>
      </c>
      <c r="CL22" s="120">
        <v>0</v>
      </c>
      <c r="CM22" s="120">
        <v>0</v>
      </c>
      <c r="CN22" s="120">
        <v>0</v>
      </c>
      <c r="CO22" s="120">
        <v>0</v>
      </c>
      <c r="CP22" s="120">
        <v>0</v>
      </c>
      <c r="CQ22" s="120">
        <v>0</v>
      </c>
      <c r="CR22" s="120">
        <v>0</v>
      </c>
      <c r="CS22" s="120">
        <v>0</v>
      </c>
      <c r="CT22" s="120">
        <v>0</v>
      </c>
      <c r="CU22" s="120">
        <v>0</v>
      </c>
      <c r="CV22" s="120">
        <v>0</v>
      </c>
      <c r="CW22" s="120">
        <v>0</v>
      </c>
      <c r="CX22" s="120">
        <v>0</v>
      </c>
      <c r="CY22" s="120">
        <v>0</v>
      </c>
      <c r="CZ22" s="120">
        <v>0</v>
      </c>
      <c r="DA22" s="120">
        <v>0</v>
      </c>
      <c r="DB22" s="120">
        <v>0</v>
      </c>
      <c r="DC22" s="120">
        <v>0</v>
      </c>
      <c r="DD22" s="120">
        <v>0</v>
      </c>
      <c r="DE22" s="120">
        <v>0</v>
      </c>
      <c r="DF22" s="120">
        <v>0</v>
      </c>
      <c r="DG22" s="120">
        <v>0</v>
      </c>
      <c r="DH22" s="120">
        <v>0</v>
      </c>
      <c r="DI22" s="120">
        <v>0</v>
      </c>
      <c r="DJ22" s="120">
        <v>0</v>
      </c>
      <c r="DK22" s="120">
        <v>0</v>
      </c>
      <c r="DL22" s="120">
        <v>0</v>
      </c>
      <c r="DM22" s="120">
        <v>0</v>
      </c>
      <c r="DN22" s="120">
        <v>0</v>
      </c>
      <c r="DO22" s="120">
        <v>0</v>
      </c>
      <c r="DP22" s="120">
        <v>0</v>
      </c>
      <c r="DQ22" s="120">
        <v>0</v>
      </c>
      <c r="DR22" s="120">
        <v>0</v>
      </c>
      <c r="DS22" s="120">
        <v>0</v>
      </c>
      <c r="DT22" s="120">
        <v>0</v>
      </c>
      <c r="DU22" s="120">
        <v>0</v>
      </c>
      <c r="DV22" s="120">
        <v>0</v>
      </c>
      <c r="DW22" s="120">
        <v>0</v>
      </c>
      <c r="DX22" s="120">
        <v>0</v>
      </c>
      <c r="DY22" s="120">
        <v>0</v>
      </c>
      <c r="DZ22" s="120">
        <v>0</v>
      </c>
      <c r="EA22" s="120">
        <v>0</v>
      </c>
      <c r="EB22" s="120">
        <v>0</v>
      </c>
      <c r="EC22" s="120">
        <v>0</v>
      </c>
      <c r="ED22" s="120">
        <v>0</v>
      </c>
      <c r="EE22" s="120">
        <v>0</v>
      </c>
      <c r="EF22" s="120">
        <v>0</v>
      </c>
      <c r="EG22" s="120">
        <v>0</v>
      </c>
      <c r="EH22" s="120">
        <v>0</v>
      </c>
      <c r="EI22" s="120">
        <v>0</v>
      </c>
      <c r="EJ22" s="120">
        <v>0</v>
      </c>
      <c r="EK22" s="120">
        <v>8028.0960406492586</v>
      </c>
      <c r="EL22" s="120">
        <v>8028.0960406492586</v>
      </c>
      <c r="EM22" s="120">
        <v>8028.0960406492586</v>
      </c>
      <c r="EN22" s="120">
        <v>8028.0960406492586</v>
      </c>
      <c r="EO22" s="120">
        <v>8028.0960406492586</v>
      </c>
      <c r="EP22" s="120">
        <v>8028.0960406492586</v>
      </c>
      <c r="EQ22" s="120">
        <v>8028.0960406492586</v>
      </c>
      <c r="ER22" s="120">
        <v>8028.0960406492586</v>
      </c>
      <c r="ES22" s="120">
        <v>8028.0960406492586</v>
      </c>
      <c r="ET22" s="120">
        <v>8028.0960406492586</v>
      </c>
      <c r="EU22" s="120">
        <v>8028.0960406492586</v>
      </c>
      <c r="EV22" s="120">
        <v>8028.0960406492586</v>
      </c>
      <c r="EW22" s="120">
        <v>13762.450355398727</v>
      </c>
      <c r="EX22" s="120">
        <v>13762.450355398727</v>
      </c>
      <c r="EY22" s="120">
        <v>13762.450355398727</v>
      </c>
      <c r="EZ22" s="120">
        <v>13762.450355398727</v>
      </c>
      <c r="FA22" s="120">
        <v>13762.450355398727</v>
      </c>
      <c r="FB22" s="120">
        <v>13762.450355398727</v>
      </c>
      <c r="FC22" s="120">
        <v>13762.450355398727</v>
      </c>
      <c r="FD22" s="120">
        <v>13762.450355398727</v>
      </c>
      <c r="FE22" s="120">
        <v>13762.450355398727</v>
      </c>
      <c r="FF22" s="120">
        <v>13762.450355398727</v>
      </c>
      <c r="FG22" s="120">
        <v>13762.450355398727</v>
      </c>
      <c r="FH22" s="120">
        <v>13762.450355398727</v>
      </c>
      <c r="FI22" s="120">
        <v>9174.9669035991537</v>
      </c>
      <c r="FJ22" s="120">
        <v>9174.9669035991537</v>
      </c>
      <c r="FK22" s="120">
        <v>9174.9669035991537</v>
      </c>
      <c r="FL22" s="120">
        <v>9174.9669035991537</v>
      </c>
      <c r="FM22" s="120">
        <v>9174.9669035991537</v>
      </c>
      <c r="FN22" s="120">
        <v>9174.9669035991537</v>
      </c>
      <c r="FO22" s="120">
        <v>9174.9669035991537</v>
      </c>
      <c r="FP22" s="120">
        <v>9174.9669035991537</v>
      </c>
      <c r="FQ22" s="120">
        <v>9174.9669035991537</v>
      </c>
      <c r="FR22" s="120">
        <v>9174.9669035991537</v>
      </c>
      <c r="FS22" s="120">
        <v>9174.9669035991537</v>
      </c>
      <c r="FT22" s="120">
        <v>9174.9669035991537</v>
      </c>
      <c r="FU22" s="120">
        <v>0</v>
      </c>
      <c r="FV22" s="120">
        <v>0</v>
      </c>
      <c r="FW22" s="120">
        <v>0</v>
      </c>
      <c r="FX22" s="120">
        <v>0</v>
      </c>
      <c r="FY22" s="120">
        <v>0</v>
      </c>
      <c r="FZ22" s="120">
        <v>0</v>
      </c>
      <c r="GA22" s="120">
        <v>0</v>
      </c>
      <c r="GB22" s="120">
        <v>0</v>
      </c>
      <c r="GC22" s="120">
        <v>0</v>
      </c>
      <c r="GD22" s="120">
        <v>0</v>
      </c>
      <c r="GE22" s="120">
        <v>0</v>
      </c>
      <c r="GF22" s="120">
        <v>0</v>
      </c>
      <c r="GG22" s="120">
        <v>0</v>
      </c>
      <c r="GH22" s="120">
        <v>0</v>
      </c>
      <c r="GI22" s="120">
        <v>0</v>
      </c>
      <c r="GJ22" s="120">
        <v>0</v>
      </c>
      <c r="GK22" s="120">
        <v>0</v>
      </c>
      <c r="GL22" s="120">
        <v>0</v>
      </c>
      <c r="GM22" s="120">
        <v>0</v>
      </c>
      <c r="GN22" s="120">
        <v>0</v>
      </c>
      <c r="GO22" s="120">
        <v>0</v>
      </c>
      <c r="GP22" s="120">
        <v>0</v>
      </c>
      <c r="GQ22" s="120">
        <v>0</v>
      </c>
      <c r="GR22" s="120">
        <v>0</v>
      </c>
      <c r="GS22" s="120">
        <v>0</v>
      </c>
      <c r="GU22" s="200">
        <f t="shared" si="2"/>
        <v>0</v>
      </c>
      <c r="GV22" s="200">
        <f t="shared" si="2"/>
        <v>0</v>
      </c>
      <c r="GW22" s="200">
        <f t="shared" si="2"/>
        <v>0</v>
      </c>
      <c r="GX22" s="200">
        <f t="shared" si="2"/>
        <v>0</v>
      </c>
      <c r="GY22" s="200">
        <f t="shared" si="2"/>
        <v>96337.152487791085</v>
      </c>
      <c r="GZ22" s="200">
        <f t="shared" si="2"/>
        <v>165149.40426478474</v>
      </c>
      <c r="HA22" s="200">
        <f t="shared" si="2"/>
        <v>110099.60284318984</v>
      </c>
      <c r="HB22" s="200">
        <f t="shared" si="2"/>
        <v>0</v>
      </c>
      <c r="HC22" s="200">
        <f t="shared" si="2"/>
        <v>0</v>
      </c>
      <c r="HD22" s="134" t="str">
        <f t="shared" si="3"/>
        <v>OK</v>
      </c>
      <c r="HE22" s="200">
        <f t="shared" si="4"/>
        <v>371586.15959576564</v>
      </c>
      <c r="HG22" s="200">
        <f t="shared" si="5"/>
        <v>298186.42436697247</v>
      </c>
      <c r="HH22" s="200">
        <f>HG22*'Key assumptions'!$H$20*'Key assumptions'!$H$21</f>
        <v>11181.990913761467</v>
      </c>
      <c r="HI22" s="255">
        <f t="shared" si="9"/>
        <v>0.23963133640552994</v>
      </c>
      <c r="HJ22" s="200">
        <f t="shared" si="7"/>
        <v>2679.5554263391532</v>
      </c>
      <c r="HO22" s="120">
        <f t="shared" si="10"/>
        <v>0</v>
      </c>
      <c r="HP22" s="120">
        <f t="shared" si="10"/>
        <v>0</v>
      </c>
      <c r="HQ22" s="120">
        <f t="shared" si="10"/>
        <v>0</v>
      </c>
      <c r="HR22" s="120">
        <f t="shared" si="10"/>
        <v>12</v>
      </c>
      <c r="HS22" s="120">
        <f t="shared" si="10"/>
        <v>12</v>
      </c>
      <c r="HT22" s="120">
        <f t="shared" si="10"/>
        <v>12</v>
      </c>
      <c r="HU22" s="120">
        <f t="shared" si="10"/>
        <v>0</v>
      </c>
      <c r="HV22" s="120">
        <f t="shared" si="10"/>
        <v>0</v>
      </c>
      <c r="HW22" s="120">
        <f t="shared" si="8"/>
        <v>36</v>
      </c>
    </row>
    <row r="23" spans="1:231" ht="13.5" thickBot="1" x14ac:dyDescent="0.25">
      <c r="A23" s="120" t="str">
        <v>IT</v>
      </c>
      <c r="B23" s="120" t="str">
        <v xml:space="preserve">Lead Architect </v>
      </c>
      <c r="C23" s="120" t="str">
        <v>Internal Labour</v>
      </c>
      <c r="D23" s="120" t="str">
        <v>Technology Architecture</v>
      </c>
      <c r="E23" s="120" t="str">
        <v>IT Support Analyst - Senior (IT Service Mgmt)</v>
      </c>
      <c r="F23" s="120">
        <v>275.33303021406721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20">
        <v>0</v>
      </c>
      <c r="Q23" s="120">
        <v>0</v>
      </c>
      <c r="R23" s="120">
        <v>0</v>
      </c>
      <c r="S23" s="120">
        <v>0</v>
      </c>
      <c r="T23" s="120">
        <v>0.6923076923076924</v>
      </c>
      <c r="U23" s="120">
        <v>0.6923076923076924</v>
      </c>
      <c r="V23" s="120">
        <v>0.6923076923076924</v>
      </c>
      <c r="W23" s="120">
        <v>0.6923076923076924</v>
      </c>
      <c r="X23" s="120">
        <v>0.6923076923076924</v>
      </c>
      <c r="Y23" s="120">
        <v>0.6923076923076924</v>
      </c>
      <c r="Z23" s="120">
        <v>0.6923076923076924</v>
      </c>
      <c r="AA23" s="120">
        <v>0.6923076923076924</v>
      </c>
      <c r="AB23" s="120">
        <v>0.6923076923076924</v>
      </c>
      <c r="AC23" s="120">
        <v>0.6923076923076924</v>
      </c>
      <c r="AD23" s="120">
        <v>0.6923076923076924</v>
      </c>
      <c r="AE23" s="120">
        <v>0.6923076923076924</v>
      </c>
      <c r="AF23" s="120">
        <v>0.4307692307692309</v>
      </c>
      <c r="AG23" s="120">
        <v>0.4307692307692309</v>
      </c>
      <c r="AH23" s="120">
        <v>0.4307692307692309</v>
      </c>
      <c r="AI23" s="120">
        <v>0.4307692307692309</v>
      </c>
      <c r="AJ23" s="120">
        <v>0.4307692307692309</v>
      </c>
      <c r="AK23" s="120">
        <v>0.4307692307692309</v>
      </c>
      <c r="AL23" s="120">
        <v>0.4307692307692309</v>
      </c>
      <c r="AM23" s="120">
        <v>0.4307692307692309</v>
      </c>
      <c r="AN23" s="120">
        <v>0.4307692307692309</v>
      </c>
      <c r="AO23" s="120">
        <v>0.4307692307692309</v>
      </c>
      <c r="AP23" s="120">
        <v>0.4307692307692309</v>
      </c>
      <c r="AQ23" s="120">
        <v>0.4307692307692309</v>
      </c>
      <c r="AR23" s="120">
        <v>0.18461538461538468</v>
      </c>
      <c r="AS23" s="120">
        <v>0.18461538461538468</v>
      </c>
      <c r="AT23" s="120">
        <v>0.18461538461538468</v>
      </c>
      <c r="AU23" s="120">
        <v>0.18461538461538468</v>
      </c>
      <c r="AV23" s="120">
        <v>0.18461538461538468</v>
      </c>
      <c r="AW23" s="120">
        <v>0.18461538461538468</v>
      </c>
      <c r="AX23" s="120">
        <v>0.18461538461538468</v>
      </c>
      <c r="AY23" s="120">
        <v>0.18461538461538468</v>
      </c>
      <c r="AZ23" s="120">
        <v>0.18461538461538468</v>
      </c>
      <c r="BA23" s="120">
        <v>0.18461538461538468</v>
      </c>
      <c r="BB23" s="120">
        <v>0.18461538461538468</v>
      </c>
      <c r="BC23" s="120">
        <v>0.18461538461538468</v>
      </c>
      <c r="BD23" s="120">
        <v>0.18461538461538468</v>
      </c>
      <c r="BE23" s="120">
        <v>0.18461538461538468</v>
      </c>
      <c r="BF23" s="120">
        <v>0.18461538461538468</v>
      </c>
      <c r="BG23" s="120">
        <v>0.18461538461538468</v>
      </c>
      <c r="BH23" s="120">
        <v>0.18461538461538468</v>
      </c>
      <c r="BI23" s="120">
        <v>0.18461538461538468</v>
      </c>
      <c r="BJ23" s="120">
        <v>0.18461538461538468</v>
      </c>
      <c r="BK23" s="120">
        <v>0.18461538461538468</v>
      </c>
      <c r="BL23" s="120">
        <v>0.18461538461538468</v>
      </c>
      <c r="BM23" s="120">
        <v>0.18461538461538468</v>
      </c>
      <c r="BN23" s="120">
        <v>0.18461538461538468</v>
      </c>
      <c r="BO23" s="120">
        <v>0.18461538461538468</v>
      </c>
      <c r="BP23" s="120">
        <v>0.15384615384615388</v>
      </c>
      <c r="BQ23" s="120">
        <v>0.15384615384615388</v>
      </c>
      <c r="BR23" s="120">
        <v>0.15384615384615388</v>
      </c>
      <c r="BS23" s="120">
        <v>0.15384615384615388</v>
      </c>
      <c r="BT23" s="120">
        <v>0.15384615384615388</v>
      </c>
      <c r="BU23" s="120">
        <v>0.15384615384615388</v>
      </c>
      <c r="BV23" s="120">
        <v>0.15384615384615388</v>
      </c>
      <c r="BW23" s="120">
        <v>0.15384615384615388</v>
      </c>
      <c r="BX23" s="120">
        <v>0.15384615384615388</v>
      </c>
      <c r="BY23" s="120">
        <v>0.15384615384615388</v>
      </c>
      <c r="BZ23" s="120">
        <v>0.15384615384615388</v>
      </c>
      <c r="CA23" s="120">
        <v>0.15384615384615388</v>
      </c>
      <c r="CB23" s="120">
        <v>0</v>
      </c>
      <c r="CC23" s="120">
        <v>0</v>
      </c>
      <c r="CD23" s="120">
        <v>0</v>
      </c>
      <c r="CE23" s="120">
        <v>0</v>
      </c>
      <c r="CF23" s="120">
        <v>0</v>
      </c>
      <c r="CG23" s="120">
        <v>0</v>
      </c>
      <c r="CH23" s="120">
        <v>0</v>
      </c>
      <c r="CI23" s="120">
        <v>0</v>
      </c>
      <c r="CJ23" s="120">
        <v>0</v>
      </c>
      <c r="CK23" s="120">
        <v>0</v>
      </c>
      <c r="CL23" s="120">
        <v>0</v>
      </c>
      <c r="CM23" s="120">
        <v>0</v>
      </c>
      <c r="CN23" s="120">
        <v>0</v>
      </c>
      <c r="CO23" s="120">
        <v>0</v>
      </c>
      <c r="CP23" s="120">
        <v>0</v>
      </c>
      <c r="CQ23" s="120">
        <v>0</v>
      </c>
      <c r="CR23" s="120">
        <v>0</v>
      </c>
      <c r="CS23" s="120">
        <v>0</v>
      </c>
      <c r="CT23" s="120">
        <v>0</v>
      </c>
      <c r="CU23" s="120">
        <v>0</v>
      </c>
      <c r="CV23" s="120">
        <v>0</v>
      </c>
      <c r="CW23" s="120">
        <v>0</v>
      </c>
      <c r="CX23" s="120">
        <v>0</v>
      </c>
      <c r="CY23" s="120">
        <v>0</v>
      </c>
      <c r="CZ23" s="120">
        <v>0</v>
      </c>
      <c r="DA23" s="120">
        <v>0</v>
      </c>
      <c r="DB23" s="120">
        <v>0</v>
      </c>
      <c r="DC23" s="120">
        <v>0</v>
      </c>
      <c r="DD23" s="120">
        <v>0</v>
      </c>
      <c r="DE23" s="120">
        <v>0</v>
      </c>
      <c r="DF23" s="120">
        <v>0</v>
      </c>
      <c r="DG23" s="120">
        <v>0</v>
      </c>
      <c r="DH23" s="120">
        <v>0</v>
      </c>
      <c r="DI23" s="120">
        <v>0</v>
      </c>
      <c r="DJ23" s="120">
        <v>0</v>
      </c>
      <c r="DK23" s="120">
        <v>0</v>
      </c>
      <c r="DL23" s="120">
        <v>0</v>
      </c>
      <c r="DM23" s="120">
        <v>28592.276214537749</v>
      </c>
      <c r="DN23" s="120">
        <v>28592.276214537749</v>
      </c>
      <c r="DO23" s="120">
        <v>28592.276214537749</v>
      </c>
      <c r="DP23" s="120">
        <v>28592.276214537749</v>
      </c>
      <c r="DQ23" s="120">
        <v>28592.276214537749</v>
      </c>
      <c r="DR23" s="120">
        <v>28592.276214537749</v>
      </c>
      <c r="DS23" s="120">
        <v>28592.276214537749</v>
      </c>
      <c r="DT23" s="120">
        <v>28592.276214537749</v>
      </c>
      <c r="DU23" s="120">
        <v>28592.276214537749</v>
      </c>
      <c r="DV23" s="120">
        <v>28592.276214537749</v>
      </c>
      <c r="DW23" s="120">
        <v>28592.276214537749</v>
      </c>
      <c r="DX23" s="120">
        <v>28592.276214537749</v>
      </c>
      <c r="DY23" s="120">
        <v>17790.74964460127</v>
      </c>
      <c r="DZ23" s="120">
        <v>17790.74964460127</v>
      </c>
      <c r="EA23" s="120">
        <v>17790.74964460127</v>
      </c>
      <c r="EB23" s="120">
        <v>17790.74964460127</v>
      </c>
      <c r="EC23" s="120">
        <v>17790.74964460127</v>
      </c>
      <c r="ED23" s="120">
        <v>17790.74964460127</v>
      </c>
      <c r="EE23" s="120">
        <v>17790.74964460127</v>
      </c>
      <c r="EF23" s="120">
        <v>17790.74964460127</v>
      </c>
      <c r="EG23" s="120">
        <v>17790.74964460127</v>
      </c>
      <c r="EH23" s="120">
        <v>17790.74964460127</v>
      </c>
      <c r="EI23" s="120">
        <v>17790.74964460127</v>
      </c>
      <c r="EJ23" s="120">
        <v>17790.74964460127</v>
      </c>
      <c r="EK23" s="120">
        <v>7624.6069905434024</v>
      </c>
      <c r="EL23" s="120">
        <v>7624.6069905434024</v>
      </c>
      <c r="EM23" s="120">
        <v>7624.6069905434024</v>
      </c>
      <c r="EN23" s="120">
        <v>7624.6069905434024</v>
      </c>
      <c r="EO23" s="120">
        <v>7624.6069905434024</v>
      </c>
      <c r="EP23" s="120">
        <v>7624.6069905434024</v>
      </c>
      <c r="EQ23" s="120">
        <v>7624.6069905434024</v>
      </c>
      <c r="ER23" s="120">
        <v>7624.6069905434024</v>
      </c>
      <c r="ES23" s="120">
        <v>7624.6069905434024</v>
      </c>
      <c r="ET23" s="120">
        <v>7624.6069905434024</v>
      </c>
      <c r="EU23" s="120">
        <v>7624.6069905434024</v>
      </c>
      <c r="EV23" s="120">
        <v>7624.6069905434024</v>
      </c>
      <c r="EW23" s="120">
        <v>7624.6069905434024</v>
      </c>
      <c r="EX23" s="120">
        <v>7624.6069905434024</v>
      </c>
      <c r="EY23" s="120">
        <v>7624.6069905434024</v>
      </c>
      <c r="EZ23" s="120">
        <v>7624.6069905434024</v>
      </c>
      <c r="FA23" s="120">
        <v>7624.6069905434024</v>
      </c>
      <c r="FB23" s="120">
        <v>7624.6069905434024</v>
      </c>
      <c r="FC23" s="120">
        <v>7624.6069905434024</v>
      </c>
      <c r="FD23" s="120">
        <v>7624.6069905434024</v>
      </c>
      <c r="FE23" s="120">
        <v>7624.6069905434024</v>
      </c>
      <c r="FF23" s="120">
        <v>7624.6069905434024</v>
      </c>
      <c r="FG23" s="120">
        <v>7624.6069905434024</v>
      </c>
      <c r="FH23" s="120">
        <v>7624.6069905434024</v>
      </c>
      <c r="FI23" s="120">
        <v>6353.8391587861679</v>
      </c>
      <c r="FJ23" s="120">
        <v>6353.8391587861679</v>
      </c>
      <c r="FK23" s="120">
        <v>6353.8391587861679</v>
      </c>
      <c r="FL23" s="120">
        <v>6353.8391587861679</v>
      </c>
      <c r="FM23" s="120">
        <v>6353.8391587861679</v>
      </c>
      <c r="FN23" s="120">
        <v>6353.8391587861679</v>
      </c>
      <c r="FO23" s="120">
        <v>6353.8391587861679</v>
      </c>
      <c r="FP23" s="120">
        <v>6353.8391587861679</v>
      </c>
      <c r="FQ23" s="120">
        <v>6353.8391587861679</v>
      </c>
      <c r="FR23" s="120">
        <v>6353.8391587861679</v>
      </c>
      <c r="FS23" s="120">
        <v>6353.8391587861679</v>
      </c>
      <c r="FT23" s="120">
        <v>6353.8391587861679</v>
      </c>
      <c r="FU23" s="120">
        <v>0</v>
      </c>
      <c r="FV23" s="120">
        <v>0</v>
      </c>
      <c r="FW23" s="120">
        <v>0</v>
      </c>
      <c r="FX23" s="120">
        <v>0</v>
      </c>
      <c r="FY23" s="120">
        <v>0</v>
      </c>
      <c r="FZ23" s="120">
        <v>0</v>
      </c>
      <c r="GA23" s="120">
        <v>0</v>
      </c>
      <c r="GB23" s="120">
        <v>0</v>
      </c>
      <c r="GC23" s="120">
        <v>0</v>
      </c>
      <c r="GD23" s="120">
        <v>0</v>
      </c>
      <c r="GE23" s="120">
        <v>0</v>
      </c>
      <c r="GF23" s="120">
        <v>0</v>
      </c>
      <c r="GG23" s="120">
        <v>0</v>
      </c>
      <c r="GH23" s="120">
        <v>0</v>
      </c>
      <c r="GI23" s="120">
        <v>0</v>
      </c>
      <c r="GJ23" s="120">
        <v>0</v>
      </c>
      <c r="GK23" s="120">
        <v>0</v>
      </c>
      <c r="GL23" s="120">
        <v>0</v>
      </c>
      <c r="GM23" s="120">
        <v>0</v>
      </c>
      <c r="GN23" s="120">
        <v>0</v>
      </c>
      <c r="GO23" s="120">
        <v>0</v>
      </c>
      <c r="GP23" s="120">
        <v>0</v>
      </c>
      <c r="GQ23" s="120">
        <v>0</v>
      </c>
      <c r="GR23" s="120">
        <v>0</v>
      </c>
      <c r="GS23" s="120">
        <v>0</v>
      </c>
      <c r="GU23" s="200">
        <f t="shared" si="2"/>
        <v>0</v>
      </c>
      <c r="GV23" s="200">
        <f t="shared" si="2"/>
        <v>0</v>
      </c>
      <c r="GW23" s="200">
        <f t="shared" si="2"/>
        <v>343107.31457445287</v>
      </c>
      <c r="GX23" s="200">
        <f t="shared" si="2"/>
        <v>213488.99573521529</v>
      </c>
      <c r="GY23" s="200">
        <f t="shared" si="2"/>
        <v>91495.283886520818</v>
      </c>
      <c r="GZ23" s="200">
        <f t="shared" si="2"/>
        <v>91495.283886520818</v>
      </c>
      <c r="HA23" s="200">
        <f t="shared" si="2"/>
        <v>76246.069905434022</v>
      </c>
      <c r="HB23" s="200">
        <f t="shared" si="2"/>
        <v>0</v>
      </c>
      <c r="HC23" s="200">
        <f t="shared" si="2"/>
        <v>0</v>
      </c>
      <c r="HD23" s="134" t="str">
        <f t="shared" si="3"/>
        <v>OK</v>
      </c>
      <c r="HE23" s="200">
        <f t="shared" si="4"/>
        <v>815832.94798814377</v>
      </c>
      <c r="HG23" s="200">
        <f t="shared" si="5"/>
        <v>495599.45438532101</v>
      </c>
      <c r="HH23" s="200">
        <f>HG23*'Key assumptions'!$H$20*'Key assumptions'!$H$21</f>
        <v>18584.979539449538</v>
      </c>
      <c r="HI23" s="255">
        <f t="shared" si="9"/>
        <v>0.23963133640552994</v>
      </c>
      <c r="HJ23" s="200">
        <f t="shared" si="7"/>
        <v>4453.5434841077231</v>
      </c>
      <c r="HO23" s="120">
        <f t="shared" si="10"/>
        <v>0</v>
      </c>
      <c r="HP23" s="120">
        <f t="shared" si="10"/>
        <v>12</v>
      </c>
      <c r="HQ23" s="120">
        <f t="shared" si="10"/>
        <v>12</v>
      </c>
      <c r="HR23" s="120">
        <f t="shared" si="10"/>
        <v>12</v>
      </c>
      <c r="HS23" s="120">
        <f t="shared" si="10"/>
        <v>12</v>
      </c>
      <c r="HT23" s="120">
        <f t="shared" si="10"/>
        <v>12</v>
      </c>
      <c r="HU23" s="120">
        <f t="shared" si="10"/>
        <v>0</v>
      </c>
      <c r="HV23" s="120">
        <f t="shared" si="10"/>
        <v>0</v>
      </c>
      <c r="HW23" s="120">
        <f t="shared" si="8"/>
        <v>36</v>
      </c>
    </row>
    <row r="24" spans="1:231" ht="13.5" thickBot="1" x14ac:dyDescent="0.25">
      <c r="A24" s="120" t="str">
        <v>IT</v>
      </c>
      <c r="B24" s="120" t="str">
        <v xml:space="preserve">Infrastrucutre Architect </v>
      </c>
      <c r="C24" s="120" t="str">
        <v>Internal Labour</v>
      </c>
      <c r="D24" s="120" t="str">
        <v>Technology Architecture</v>
      </c>
      <c r="E24" s="120" t="str">
        <v>IT Support Analyst - Senior (IT Service Mgmt)</v>
      </c>
      <c r="F24" s="120">
        <v>275.33303021406721</v>
      </c>
      <c r="G24" s="120">
        <v>0</v>
      </c>
      <c r="H24" s="120">
        <v>0</v>
      </c>
      <c r="I24" s="120">
        <v>0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20">
        <v>0</v>
      </c>
      <c r="Q24" s="120">
        <v>0</v>
      </c>
      <c r="R24" s="120">
        <v>0</v>
      </c>
      <c r="S24" s="120">
        <v>0</v>
      </c>
      <c r="T24" s="120">
        <v>3.0769230769230771E-2</v>
      </c>
      <c r="U24" s="120">
        <v>3.0769230769230771E-2</v>
      </c>
      <c r="V24" s="120">
        <v>3.0769230769230771E-2</v>
      </c>
      <c r="W24" s="120">
        <v>3.0769230769230771E-2</v>
      </c>
      <c r="X24" s="120">
        <v>3.0769230769230771E-2</v>
      </c>
      <c r="Y24" s="120">
        <v>3.0769230769230771E-2</v>
      </c>
      <c r="Z24" s="120">
        <v>3.0769230769230771E-2</v>
      </c>
      <c r="AA24" s="120">
        <v>3.0769230769230771E-2</v>
      </c>
      <c r="AB24" s="120">
        <v>3.0769230769230771E-2</v>
      </c>
      <c r="AC24" s="120">
        <v>3.0769230769230771E-2</v>
      </c>
      <c r="AD24" s="120">
        <v>3.0769230769230771E-2</v>
      </c>
      <c r="AE24" s="120">
        <v>3.0769230769230771E-2</v>
      </c>
      <c r="AF24" s="120">
        <v>0.1538461538461538</v>
      </c>
      <c r="AG24" s="120">
        <v>0.1538461538461538</v>
      </c>
      <c r="AH24" s="120">
        <v>0.1538461538461538</v>
      </c>
      <c r="AI24" s="120">
        <v>0.1538461538461538</v>
      </c>
      <c r="AJ24" s="120">
        <v>0.1538461538461538</v>
      </c>
      <c r="AK24" s="120">
        <v>0.1538461538461538</v>
      </c>
      <c r="AL24" s="120">
        <v>0.1538461538461538</v>
      </c>
      <c r="AM24" s="120">
        <v>0.1538461538461538</v>
      </c>
      <c r="AN24" s="120">
        <v>0.1538461538461538</v>
      </c>
      <c r="AO24" s="120">
        <v>0.1538461538461538</v>
      </c>
      <c r="AP24" s="120">
        <v>0.1538461538461538</v>
      </c>
      <c r="AQ24" s="120">
        <v>0.1538461538461538</v>
      </c>
      <c r="AR24" s="120">
        <v>1.9230769230769232E-2</v>
      </c>
      <c r="AS24" s="120">
        <v>1.9230769230769232E-2</v>
      </c>
      <c r="AT24" s="120">
        <v>1.9230769230769232E-2</v>
      </c>
      <c r="AU24" s="120">
        <v>1.9230769230769232E-2</v>
      </c>
      <c r="AV24" s="120">
        <v>1.9230769230769232E-2</v>
      </c>
      <c r="AW24" s="120">
        <v>1.9230769230769232E-2</v>
      </c>
      <c r="AX24" s="120">
        <v>1.9230769230769232E-2</v>
      </c>
      <c r="AY24" s="120">
        <v>1.9230769230769232E-2</v>
      </c>
      <c r="AZ24" s="120">
        <v>1.9230769230769232E-2</v>
      </c>
      <c r="BA24" s="120">
        <v>1.9230769230769232E-2</v>
      </c>
      <c r="BB24" s="120">
        <v>1.9230769230769232E-2</v>
      </c>
      <c r="BC24" s="120">
        <v>1.9230769230769232E-2</v>
      </c>
      <c r="BD24" s="120">
        <v>0</v>
      </c>
      <c r="BE24" s="120">
        <v>0</v>
      </c>
      <c r="BF24" s="120">
        <v>0</v>
      </c>
      <c r="BG24" s="120">
        <v>0</v>
      </c>
      <c r="BH24" s="120">
        <v>0</v>
      </c>
      <c r="BI24" s="120">
        <v>0</v>
      </c>
      <c r="BJ24" s="120">
        <v>0</v>
      </c>
      <c r="BK24" s="120">
        <v>0</v>
      </c>
      <c r="BL24" s="120">
        <v>0</v>
      </c>
      <c r="BM24" s="120">
        <v>0</v>
      </c>
      <c r="BN24" s="120">
        <v>0</v>
      </c>
      <c r="BO24" s="120">
        <v>0</v>
      </c>
      <c r="BP24" s="120">
        <v>0</v>
      </c>
      <c r="BQ24" s="120">
        <v>0</v>
      </c>
      <c r="BR24" s="120">
        <v>0</v>
      </c>
      <c r="BS24" s="120">
        <v>0</v>
      </c>
      <c r="BT24" s="120">
        <v>0</v>
      </c>
      <c r="BU24" s="120">
        <v>0</v>
      </c>
      <c r="BV24" s="120">
        <v>0</v>
      </c>
      <c r="BW24" s="120">
        <v>0</v>
      </c>
      <c r="BX24" s="120">
        <v>0</v>
      </c>
      <c r="BY24" s="120">
        <v>0</v>
      </c>
      <c r="BZ24" s="120">
        <v>0</v>
      </c>
      <c r="CA24" s="120">
        <v>0</v>
      </c>
      <c r="CB24" s="120">
        <v>0</v>
      </c>
      <c r="CC24" s="120">
        <v>0</v>
      </c>
      <c r="CD24" s="120">
        <v>0</v>
      </c>
      <c r="CE24" s="120">
        <v>0</v>
      </c>
      <c r="CF24" s="120">
        <v>0</v>
      </c>
      <c r="CG24" s="120">
        <v>0</v>
      </c>
      <c r="CH24" s="120">
        <v>0</v>
      </c>
      <c r="CI24" s="120">
        <v>0</v>
      </c>
      <c r="CJ24" s="120">
        <v>0</v>
      </c>
      <c r="CK24" s="120">
        <v>0</v>
      </c>
      <c r="CL24" s="120">
        <v>0</v>
      </c>
      <c r="CM24" s="120">
        <v>0</v>
      </c>
      <c r="CN24" s="120">
        <v>0</v>
      </c>
      <c r="CO24" s="120">
        <v>0</v>
      </c>
      <c r="CP24" s="120">
        <v>0</v>
      </c>
      <c r="CQ24" s="120">
        <v>0</v>
      </c>
      <c r="CR24" s="120">
        <v>0</v>
      </c>
      <c r="CS24" s="120">
        <v>0</v>
      </c>
      <c r="CT24" s="120">
        <v>0</v>
      </c>
      <c r="CU24" s="120">
        <v>0</v>
      </c>
      <c r="CV24" s="120">
        <v>0</v>
      </c>
      <c r="CW24" s="120">
        <v>0</v>
      </c>
      <c r="CX24" s="120">
        <v>0</v>
      </c>
      <c r="CY24" s="120">
        <v>0</v>
      </c>
      <c r="CZ24" s="120">
        <v>0</v>
      </c>
      <c r="DA24" s="120">
        <v>0</v>
      </c>
      <c r="DB24" s="120">
        <v>0</v>
      </c>
      <c r="DC24" s="120">
        <v>0</v>
      </c>
      <c r="DD24" s="120">
        <v>0</v>
      </c>
      <c r="DE24" s="120">
        <v>0</v>
      </c>
      <c r="DF24" s="120">
        <v>0</v>
      </c>
      <c r="DG24" s="120">
        <v>0</v>
      </c>
      <c r="DH24" s="120">
        <v>0</v>
      </c>
      <c r="DI24" s="120">
        <v>0</v>
      </c>
      <c r="DJ24" s="120">
        <v>0</v>
      </c>
      <c r="DK24" s="120">
        <v>0</v>
      </c>
      <c r="DL24" s="120">
        <v>0</v>
      </c>
      <c r="DM24" s="120">
        <v>1270.7678317572334</v>
      </c>
      <c r="DN24" s="120">
        <v>1270.7678317572334</v>
      </c>
      <c r="DO24" s="120">
        <v>1270.7678317572334</v>
      </c>
      <c r="DP24" s="120">
        <v>1270.7678317572334</v>
      </c>
      <c r="DQ24" s="120">
        <v>1270.7678317572334</v>
      </c>
      <c r="DR24" s="120">
        <v>1270.7678317572334</v>
      </c>
      <c r="DS24" s="120">
        <v>1270.7678317572334</v>
      </c>
      <c r="DT24" s="120">
        <v>1270.7678317572334</v>
      </c>
      <c r="DU24" s="120">
        <v>1270.7678317572334</v>
      </c>
      <c r="DV24" s="120">
        <v>1270.7678317572334</v>
      </c>
      <c r="DW24" s="120">
        <v>1270.7678317572334</v>
      </c>
      <c r="DX24" s="120">
        <v>1270.7678317572334</v>
      </c>
      <c r="DY24" s="120">
        <v>6353.8391587861643</v>
      </c>
      <c r="DZ24" s="120">
        <v>6353.8391587861643</v>
      </c>
      <c r="EA24" s="120">
        <v>6353.8391587861643</v>
      </c>
      <c r="EB24" s="120">
        <v>6353.8391587861643</v>
      </c>
      <c r="EC24" s="120">
        <v>6353.8391587861643</v>
      </c>
      <c r="ED24" s="120">
        <v>6353.8391587861643</v>
      </c>
      <c r="EE24" s="120">
        <v>6353.8391587861643</v>
      </c>
      <c r="EF24" s="120">
        <v>6353.8391587861643</v>
      </c>
      <c r="EG24" s="120">
        <v>6353.8391587861643</v>
      </c>
      <c r="EH24" s="120">
        <v>6353.8391587861643</v>
      </c>
      <c r="EI24" s="120">
        <v>6353.8391587861643</v>
      </c>
      <c r="EJ24" s="120">
        <v>6353.8391587861643</v>
      </c>
      <c r="EK24" s="120">
        <v>794.22989484827076</v>
      </c>
      <c r="EL24" s="120">
        <v>794.22989484827076</v>
      </c>
      <c r="EM24" s="120">
        <v>794.22989484827076</v>
      </c>
      <c r="EN24" s="120">
        <v>794.22989484827076</v>
      </c>
      <c r="EO24" s="120">
        <v>794.22989484827076</v>
      </c>
      <c r="EP24" s="120">
        <v>794.22989484827076</v>
      </c>
      <c r="EQ24" s="120">
        <v>794.22989484827076</v>
      </c>
      <c r="ER24" s="120">
        <v>794.22989484827076</v>
      </c>
      <c r="ES24" s="120">
        <v>794.22989484827076</v>
      </c>
      <c r="ET24" s="120">
        <v>794.22989484827076</v>
      </c>
      <c r="EU24" s="120">
        <v>794.22989484827076</v>
      </c>
      <c r="EV24" s="120">
        <v>794.22989484827076</v>
      </c>
      <c r="EW24" s="120">
        <v>0</v>
      </c>
      <c r="EX24" s="120">
        <v>0</v>
      </c>
      <c r="EY24" s="120">
        <v>0</v>
      </c>
      <c r="EZ24" s="120">
        <v>0</v>
      </c>
      <c r="FA24" s="120">
        <v>0</v>
      </c>
      <c r="FB24" s="120">
        <v>0</v>
      </c>
      <c r="FC24" s="120">
        <v>0</v>
      </c>
      <c r="FD24" s="120">
        <v>0</v>
      </c>
      <c r="FE24" s="120">
        <v>0</v>
      </c>
      <c r="FF24" s="120">
        <v>0</v>
      </c>
      <c r="FG24" s="120">
        <v>0</v>
      </c>
      <c r="FH24" s="120">
        <v>0</v>
      </c>
      <c r="FI24" s="120">
        <v>0</v>
      </c>
      <c r="FJ24" s="120">
        <v>0</v>
      </c>
      <c r="FK24" s="120">
        <v>0</v>
      </c>
      <c r="FL24" s="120">
        <v>0</v>
      </c>
      <c r="FM24" s="120">
        <v>0</v>
      </c>
      <c r="FN24" s="120">
        <v>0</v>
      </c>
      <c r="FO24" s="120">
        <v>0</v>
      </c>
      <c r="FP24" s="120">
        <v>0</v>
      </c>
      <c r="FQ24" s="120">
        <v>0</v>
      </c>
      <c r="FR24" s="120">
        <v>0</v>
      </c>
      <c r="FS24" s="120">
        <v>0</v>
      </c>
      <c r="FT24" s="120">
        <v>0</v>
      </c>
      <c r="FU24" s="120">
        <v>0</v>
      </c>
      <c r="FV24" s="120">
        <v>0</v>
      </c>
      <c r="FW24" s="120">
        <v>0</v>
      </c>
      <c r="FX24" s="120">
        <v>0</v>
      </c>
      <c r="FY24" s="120">
        <v>0</v>
      </c>
      <c r="FZ24" s="120">
        <v>0</v>
      </c>
      <c r="GA24" s="120">
        <v>0</v>
      </c>
      <c r="GB24" s="120">
        <v>0</v>
      </c>
      <c r="GC24" s="120">
        <v>0</v>
      </c>
      <c r="GD24" s="120">
        <v>0</v>
      </c>
      <c r="GE24" s="120">
        <v>0</v>
      </c>
      <c r="GF24" s="120">
        <v>0</v>
      </c>
      <c r="GG24" s="120">
        <v>0</v>
      </c>
      <c r="GH24" s="120">
        <v>0</v>
      </c>
      <c r="GI24" s="120">
        <v>0</v>
      </c>
      <c r="GJ24" s="120">
        <v>0</v>
      </c>
      <c r="GK24" s="120">
        <v>0</v>
      </c>
      <c r="GL24" s="120">
        <v>0</v>
      </c>
      <c r="GM24" s="120">
        <v>0</v>
      </c>
      <c r="GN24" s="120">
        <v>0</v>
      </c>
      <c r="GO24" s="120">
        <v>0</v>
      </c>
      <c r="GP24" s="120">
        <v>0</v>
      </c>
      <c r="GQ24" s="120">
        <v>0</v>
      </c>
      <c r="GR24" s="120">
        <v>0</v>
      </c>
      <c r="GS24" s="120">
        <v>0</v>
      </c>
      <c r="GU24" s="200">
        <f t="shared" si="2"/>
        <v>0</v>
      </c>
      <c r="GV24" s="200">
        <f t="shared" si="2"/>
        <v>0</v>
      </c>
      <c r="GW24" s="200">
        <f t="shared" si="2"/>
        <v>15249.213981086801</v>
      </c>
      <c r="GX24" s="200">
        <f t="shared" si="2"/>
        <v>76246.069905433964</v>
      </c>
      <c r="GY24" s="200">
        <f t="shared" si="2"/>
        <v>9530.7587381792509</v>
      </c>
      <c r="GZ24" s="200">
        <f t="shared" si="2"/>
        <v>0</v>
      </c>
      <c r="HA24" s="200">
        <f t="shared" si="2"/>
        <v>0</v>
      </c>
      <c r="HB24" s="200">
        <f t="shared" si="2"/>
        <v>0</v>
      </c>
      <c r="HC24" s="200">
        <f t="shared" si="2"/>
        <v>0</v>
      </c>
      <c r="HD24" s="134" t="str">
        <f t="shared" si="3"/>
        <v>OK</v>
      </c>
      <c r="HE24" s="200">
        <f t="shared" si="4"/>
        <v>101026.04262470001</v>
      </c>
      <c r="HG24" s="200">
        <f t="shared" si="5"/>
        <v>495599.45438532101</v>
      </c>
      <c r="HH24" s="200">
        <f>HG24*'Key assumptions'!$H$20*'Key assumptions'!$H$21</f>
        <v>18584.979539449538</v>
      </c>
      <c r="HI24" s="255">
        <f t="shared" si="9"/>
        <v>0.23963133640552994</v>
      </c>
      <c r="HJ24" s="200">
        <f t="shared" si="7"/>
        <v>4453.5434841077231</v>
      </c>
      <c r="HO24" s="120">
        <f t="shared" si="10"/>
        <v>0</v>
      </c>
      <c r="HP24" s="120">
        <f t="shared" si="10"/>
        <v>12</v>
      </c>
      <c r="HQ24" s="120">
        <f t="shared" si="10"/>
        <v>12</v>
      </c>
      <c r="HR24" s="120">
        <f t="shared" si="10"/>
        <v>12</v>
      </c>
      <c r="HS24" s="120">
        <f t="shared" si="10"/>
        <v>0</v>
      </c>
      <c r="HT24" s="120">
        <f t="shared" si="10"/>
        <v>0</v>
      </c>
      <c r="HU24" s="120">
        <f t="shared" si="10"/>
        <v>0</v>
      </c>
      <c r="HV24" s="120">
        <f t="shared" si="10"/>
        <v>0</v>
      </c>
      <c r="HW24" s="120">
        <f t="shared" si="8"/>
        <v>12</v>
      </c>
    </row>
    <row r="25" spans="1:231" ht="13.5" thickBot="1" x14ac:dyDescent="0.25">
      <c r="A25" s="120" t="str">
        <v>IT</v>
      </c>
      <c r="B25" s="120" t="str">
        <v xml:space="preserve">Security Architect </v>
      </c>
      <c r="C25" s="120" t="str">
        <v>Internal Labour</v>
      </c>
      <c r="D25" s="120" t="str">
        <v>Technology Architecture</v>
      </c>
      <c r="E25" s="120" t="str">
        <v>IT Support Analyst - Senior (IT Service Mgmt)</v>
      </c>
      <c r="F25" s="120">
        <v>275.33303021406721</v>
      </c>
      <c r="G25" s="120">
        <v>0</v>
      </c>
      <c r="H25" s="120">
        <v>0</v>
      </c>
      <c r="I25" s="120">
        <v>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0</v>
      </c>
      <c r="T25" s="120">
        <v>3.0769230769230771E-2</v>
      </c>
      <c r="U25" s="120">
        <v>3.0769230769230771E-2</v>
      </c>
      <c r="V25" s="120">
        <v>3.0769230769230771E-2</v>
      </c>
      <c r="W25" s="120">
        <v>3.0769230769230771E-2</v>
      </c>
      <c r="X25" s="120">
        <v>3.0769230769230771E-2</v>
      </c>
      <c r="Y25" s="120">
        <v>3.0769230769230771E-2</v>
      </c>
      <c r="Z25" s="120">
        <v>3.0769230769230771E-2</v>
      </c>
      <c r="AA25" s="120">
        <v>3.0769230769230771E-2</v>
      </c>
      <c r="AB25" s="120">
        <v>3.0769230769230771E-2</v>
      </c>
      <c r="AC25" s="120">
        <v>3.0769230769230771E-2</v>
      </c>
      <c r="AD25" s="120">
        <v>3.0769230769230771E-2</v>
      </c>
      <c r="AE25" s="120">
        <v>3.0769230769230771E-2</v>
      </c>
      <c r="AF25" s="120">
        <v>0.1538461538461538</v>
      </c>
      <c r="AG25" s="120">
        <v>0.1538461538461538</v>
      </c>
      <c r="AH25" s="120">
        <v>0.1538461538461538</v>
      </c>
      <c r="AI25" s="120">
        <v>0.1538461538461538</v>
      </c>
      <c r="AJ25" s="120">
        <v>0.1538461538461538</v>
      </c>
      <c r="AK25" s="120">
        <v>0.1538461538461538</v>
      </c>
      <c r="AL25" s="120">
        <v>0.1538461538461538</v>
      </c>
      <c r="AM25" s="120">
        <v>0.1538461538461538</v>
      </c>
      <c r="AN25" s="120">
        <v>0.1538461538461538</v>
      </c>
      <c r="AO25" s="120">
        <v>0.1538461538461538</v>
      </c>
      <c r="AP25" s="120">
        <v>0.1538461538461538</v>
      </c>
      <c r="AQ25" s="120">
        <v>0.1538461538461538</v>
      </c>
      <c r="AR25" s="120">
        <v>4.615384615384617E-2</v>
      </c>
      <c r="AS25" s="120">
        <v>4.615384615384617E-2</v>
      </c>
      <c r="AT25" s="120">
        <v>4.615384615384617E-2</v>
      </c>
      <c r="AU25" s="120">
        <v>4.615384615384617E-2</v>
      </c>
      <c r="AV25" s="120">
        <v>4.615384615384617E-2</v>
      </c>
      <c r="AW25" s="120">
        <v>4.615384615384617E-2</v>
      </c>
      <c r="AX25" s="120">
        <v>4.615384615384617E-2</v>
      </c>
      <c r="AY25" s="120">
        <v>4.615384615384617E-2</v>
      </c>
      <c r="AZ25" s="120">
        <v>4.615384615384617E-2</v>
      </c>
      <c r="BA25" s="120">
        <v>4.615384615384617E-2</v>
      </c>
      <c r="BB25" s="120">
        <v>4.615384615384617E-2</v>
      </c>
      <c r="BC25" s="120">
        <v>4.615384615384617E-2</v>
      </c>
      <c r="BD25" s="120">
        <v>4.615384615384617E-2</v>
      </c>
      <c r="BE25" s="120">
        <v>4.615384615384617E-2</v>
      </c>
      <c r="BF25" s="120">
        <v>4.615384615384617E-2</v>
      </c>
      <c r="BG25" s="120">
        <v>4.615384615384617E-2</v>
      </c>
      <c r="BH25" s="120">
        <v>4.615384615384617E-2</v>
      </c>
      <c r="BI25" s="120">
        <v>4.615384615384617E-2</v>
      </c>
      <c r="BJ25" s="120">
        <v>4.615384615384617E-2</v>
      </c>
      <c r="BK25" s="120">
        <v>4.615384615384617E-2</v>
      </c>
      <c r="BL25" s="120">
        <v>4.615384615384617E-2</v>
      </c>
      <c r="BM25" s="120">
        <v>4.615384615384617E-2</v>
      </c>
      <c r="BN25" s="120">
        <v>4.615384615384617E-2</v>
      </c>
      <c r="BO25" s="120">
        <v>4.615384615384617E-2</v>
      </c>
      <c r="BP25" s="120">
        <v>3.8461538461538471E-2</v>
      </c>
      <c r="BQ25" s="120">
        <v>3.8461538461538471E-2</v>
      </c>
      <c r="BR25" s="120">
        <v>3.8461538461538471E-2</v>
      </c>
      <c r="BS25" s="120">
        <v>3.8461538461538471E-2</v>
      </c>
      <c r="BT25" s="120">
        <v>3.8461538461538471E-2</v>
      </c>
      <c r="BU25" s="120">
        <v>3.8461538461538471E-2</v>
      </c>
      <c r="BV25" s="120">
        <v>3.8461538461538471E-2</v>
      </c>
      <c r="BW25" s="120">
        <v>3.8461538461538471E-2</v>
      </c>
      <c r="BX25" s="120">
        <v>3.8461538461538471E-2</v>
      </c>
      <c r="BY25" s="120">
        <v>3.8461538461538471E-2</v>
      </c>
      <c r="BZ25" s="120">
        <v>3.8461538461538471E-2</v>
      </c>
      <c r="CA25" s="120">
        <v>3.8461538461538471E-2</v>
      </c>
      <c r="CB25" s="120">
        <v>0</v>
      </c>
      <c r="CC25" s="120">
        <v>0</v>
      </c>
      <c r="CD25" s="120">
        <v>0</v>
      </c>
      <c r="CE25" s="120">
        <v>0</v>
      </c>
      <c r="CF25" s="120">
        <v>0</v>
      </c>
      <c r="CG25" s="120">
        <v>0</v>
      </c>
      <c r="CH25" s="120">
        <v>0</v>
      </c>
      <c r="CI25" s="120">
        <v>0</v>
      </c>
      <c r="CJ25" s="120">
        <v>0</v>
      </c>
      <c r="CK25" s="120">
        <v>0</v>
      </c>
      <c r="CL25" s="120">
        <v>0</v>
      </c>
      <c r="CM25" s="120">
        <v>0</v>
      </c>
      <c r="CN25" s="120">
        <v>0</v>
      </c>
      <c r="CO25" s="120">
        <v>0</v>
      </c>
      <c r="CP25" s="120">
        <v>0</v>
      </c>
      <c r="CQ25" s="120">
        <v>0</v>
      </c>
      <c r="CR25" s="120">
        <v>0</v>
      </c>
      <c r="CS25" s="120">
        <v>0</v>
      </c>
      <c r="CT25" s="120">
        <v>0</v>
      </c>
      <c r="CU25" s="120">
        <v>0</v>
      </c>
      <c r="CV25" s="120">
        <v>0</v>
      </c>
      <c r="CW25" s="120">
        <v>0</v>
      </c>
      <c r="CX25" s="120">
        <v>0</v>
      </c>
      <c r="CY25" s="120">
        <v>0</v>
      </c>
      <c r="CZ25" s="120">
        <v>0</v>
      </c>
      <c r="DA25" s="120">
        <v>0</v>
      </c>
      <c r="DB25" s="120">
        <v>0</v>
      </c>
      <c r="DC25" s="120">
        <v>0</v>
      </c>
      <c r="DD25" s="120">
        <v>0</v>
      </c>
      <c r="DE25" s="120">
        <v>0</v>
      </c>
      <c r="DF25" s="120">
        <v>0</v>
      </c>
      <c r="DG25" s="120">
        <v>0</v>
      </c>
      <c r="DH25" s="120">
        <v>0</v>
      </c>
      <c r="DI25" s="120">
        <v>0</v>
      </c>
      <c r="DJ25" s="120">
        <v>0</v>
      </c>
      <c r="DK25" s="120">
        <v>0</v>
      </c>
      <c r="DL25" s="120">
        <v>0</v>
      </c>
      <c r="DM25" s="120">
        <v>1270.7678317572334</v>
      </c>
      <c r="DN25" s="120">
        <v>1270.7678317572334</v>
      </c>
      <c r="DO25" s="120">
        <v>1270.7678317572334</v>
      </c>
      <c r="DP25" s="120">
        <v>1270.7678317572334</v>
      </c>
      <c r="DQ25" s="120">
        <v>1270.7678317572334</v>
      </c>
      <c r="DR25" s="120">
        <v>1270.7678317572334</v>
      </c>
      <c r="DS25" s="120">
        <v>1270.7678317572334</v>
      </c>
      <c r="DT25" s="120">
        <v>1270.7678317572334</v>
      </c>
      <c r="DU25" s="120">
        <v>1270.7678317572334</v>
      </c>
      <c r="DV25" s="120">
        <v>1270.7678317572334</v>
      </c>
      <c r="DW25" s="120">
        <v>1270.7678317572334</v>
      </c>
      <c r="DX25" s="120">
        <v>1270.7678317572334</v>
      </c>
      <c r="DY25" s="120">
        <v>6353.8391587861643</v>
      </c>
      <c r="DZ25" s="120">
        <v>6353.8391587861643</v>
      </c>
      <c r="EA25" s="120">
        <v>6353.8391587861643</v>
      </c>
      <c r="EB25" s="120">
        <v>6353.8391587861643</v>
      </c>
      <c r="EC25" s="120">
        <v>6353.8391587861643</v>
      </c>
      <c r="ED25" s="120">
        <v>6353.8391587861643</v>
      </c>
      <c r="EE25" s="120">
        <v>6353.8391587861643</v>
      </c>
      <c r="EF25" s="120">
        <v>6353.8391587861643</v>
      </c>
      <c r="EG25" s="120">
        <v>6353.8391587861643</v>
      </c>
      <c r="EH25" s="120">
        <v>6353.8391587861643</v>
      </c>
      <c r="EI25" s="120">
        <v>6353.8391587861643</v>
      </c>
      <c r="EJ25" s="120">
        <v>6353.8391587861643</v>
      </c>
      <c r="EK25" s="120">
        <v>1906.1517476358506</v>
      </c>
      <c r="EL25" s="120">
        <v>1906.1517476358506</v>
      </c>
      <c r="EM25" s="120">
        <v>1906.1517476358506</v>
      </c>
      <c r="EN25" s="120">
        <v>1906.1517476358506</v>
      </c>
      <c r="EO25" s="120">
        <v>1906.1517476358506</v>
      </c>
      <c r="EP25" s="120">
        <v>1906.1517476358506</v>
      </c>
      <c r="EQ25" s="120">
        <v>1906.1517476358506</v>
      </c>
      <c r="ER25" s="120">
        <v>1906.1517476358506</v>
      </c>
      <c r="ES25" s="120">
        <v>1906.1517476358506</v>
      </c>
      <c r="ET25" s="120">
        <v>1906.1517476358506</v>
      </c>
      <c r="EU25" s="120">
        <v>1906.1517476358506</v>
      </c>
      <c r="EV25" s="120">
        <v>1906.1517476358506</v>
      </c>
      <c r="EW25" s="120">
        <v>1906.1517476358506</v>
      </c>
      <c r="EX25" s="120">
        <v>1906.1517476358506</v>
      </c>
      <c r="EY25" s="120">
        <v>1906.1517476358506</v>
      </c>
      <c r="EZ25" s="120">
        <v>1906.1517476358506</v>
      </c>
      <c r="FA25" s="120">
        <v>1906.1517476358506</v>
      </c>
      <c r="FB25" s="120">
        <v>1906.1517476358506</v>
      </c>
      <c r="FC25" s="120">
        <v>1906.1517476358506</v>
      </c>
      <c r="FD25" s="120">
        <v>1906.1517476358506</v>
      </c>
      <c r="FE25" s="120">
        <v>1906.1517476358506</v>
      </c>
      <c r="FF25" s="120">
        <v>1906.1517476358506</v>
      </c>
      <c r="FG25" s="120">
        <v>1906.1517476358506</v>
      </c>
      <c r="FH25" s="120">
        <v>1906.1517476358506</v>
      </c>
      <c r="FI25" s="120">
        <v>1588.459789696542</v>
      </c>
      <c r="FJ25" s="120">
        <v>1588.459789696542</v>
      </c>
      <c r="FK25" s="120">
        <v>1588.459789696542</v>
      </c>
      <c r="FL25" s="120">
        <v>1588.459789696542</v>
      </c>
      <c r="FM25" s="120">
        <v>1588.459789696542</v>
      </c>
      <c r="FN25" s="120">
        <v>1588.459789696542</v>
      </c>
      <c r="FO25" s="120">
        <v>1588.459789696542</v>
      </c>
      <c r="FP25" s="120">
        <v>1588.459789696542</v>
      </c>
      <c r="FQ25" s="120">
        <v>1588.459789696542</v>
      </c>
      <c r="FR25" s="120">
        <v>1588.459789696542</v>
      </c>
      <c r="FS25" s="120">
        <v>1588.459789696542</v>
      </c>
      <c r="FT25" s="120">
        <v>1588.459789696542</v>
      </c>
      <c r="FU25" s="120">
        <v>0</v>
      </c>
      <c r="FV25" s="120">
        <v>0</v>
      </c>
      <c r="FW25" s="120">
        <v>0</v>
      </c>
      <c r="FX25" s="120">
        <v>0</v>
      </c>
      <c r="FY25" s="120">
        <v>0</v>
      </c>
      <c r="FZ25" s="120">
        <v>0</v>
      </c>
      <c r="GA25" s="120">
        <v>0</v>
      </c>
      <c r="GB25" s="120">
        <v>0</v>
      </c>
      <c r="GC25" s="120">
        <v>0</v>
      </c>
      <c r="GD25" s="120">
        <v>0</v>
      </c>
      <c r="GE25" s="120">
        <v>0</v>
      </c>
      <c r="GF25" s="120">
        <v>0</v>
      </c>
      <c r="GG25" s="120">
        <v>0</v>
      </c>
      <c r="GH25" s="120">
        <v>0</v>
      </c>
      <c r="GI25" s="120">
        <v>0</v>
      </c>
      <c r="GJ25" s="120">
        <v>0</v>
      </c>
      <c r="GK25" s="120">
        <v>0</v>
      </c>
      <c r="GL25" s="120">
        <v>0</v>
      </c>
      <c r="GM25" s="120">
        <v>0</v>
      </c>
      <c r="GN25" s="120">
        <v>0</v>
      </c>
      <c r="GO25" s="120">
        <v>0</v>
      </c>
      <c r="GP25" s="120">
        <v>0</v>
      </c>
      <c r="GQ25" s="120">
        <v>0</v>
      </c>
      <c r="GR25" s="120">
        <v>0</v>
      </c>
      <c r="GS25" s="120">
        <v>0</v>
      </c>
      <c r="GU25" s="200">
        <f t="shared" ref="GU25:HC40" si="11">SUMIF($DA$6:$GR$6,GU$8,$DA25:$GR25)</f>
        <v>0</v>
      </c>
      <c r="GV25" s="200">
        <f t="shared" si="11"/>
        <v>0</v>
      </c>
      <c r="GW25" s="200">
        <f t="shared" si="11"/>
        <v>15249.213981086801</v>
      </c>
      <c r="GX25" s="200">
        <f t="shared" si="11"/>
        <v>76246.069905433964</v>
      </c>
      <c r="GY25" s="200">
        <f t="shared" si="11"/>
        <v>22873.820971630204</v>
      </c>
      <c r="GZ25" s="200">
        <f t="shared" si="11"/>
        <v>22873.820971630204</v>
      </c>
      <c r="HA25" s="200">
        <f t="shared" si="11"/>
        <v>19061.517476358506</v>
      </c>
      <c r="HB25" s="200">
        <f t="shared" si="11"/>
        <v>0</v>
      </c>
      <c r="HC25" s="200">
        <f t="shared" si="11"/>
        <v>0</v>
      </c>
      <c r="HD25" s="134" t="str">
        <f t="shared" si="3"/>
        <v>OK</v>
      </c>
      <c r="HE25" s="200">
        <f t="shared" si="4"/>
        <v>156304.44330613967</v>
      </c>
      <c r="HG25" s="200">
        <f t="shared" si="5"/>
        <v>495599.45438532101</v>
      </c>
      <c r="HH25" s="200">
        <f>HG25*'Key assumptions'!$H$20*'Key assumptions'!$H$21</f>
        <v>18584.979539449538</v>
      </c>
      <c r="HI25" s="255">
        <f t="shared" si="9"/>
        <v>0.23963133640552994</v>
      </c>
      <c r="HJ25" s="200">
        <f t="shared" si="7"/>
        <v>4453.5434841077231</v>
      </c>
      <c r="HO25" s="120">
        <f t="shared" si="10"/>
        <v>0</v>
      </c>
      <c r="HP25" s="120">
        <f t="shared" si="10"/>
        <v>12</v>
      </c>
      <c r="HQ25" s="120">
        <f t="shared" si="10"/>
        <v>12</v>
      </c>
      <c r="HR25" s="120">
        <f t="shared" si="10"/>
        <v>12</v>
      </c>
      <c r="HS25" s="120">
        <f t="shared" si="10"/>
        <v>12</v>
      </c>
      <c r="HT25" s="120">
        <f t="shared" si="10"/>
        <v>12</v>
      </c>
      <c r="HU25" s="120">
        <f t="shared" si="10"/>
        <v>0</v>
      </c>
      <c r="HV25" s="120">
        <f t="shared" si="10"/>
        <v>0</v>
      </c>
      <c r="HW25" s="120">
        <f t="shared" si="8"/>
        <v>36</v>
      </c>
    </row>
    <row r="26" spans="1:231" ht="13.5" thickBot="1" x14ac:dyDescent="0.25">
      <c r="A26" s="120" t="str">
        <v>IT</v>
      </c>
      <c r="B26" s="120" t="str">
        <v xml:space="preserve">Network Architect </v>
      </c>
      <c r="C26" s="120" t="str">
        <v>Internal Labour</v>
      </c>
      <c r="D26" s="120" t="str">
        <v>Technology Architecture</v>
      </c>
      <c r="E26" s="120" t="str">
        <v>IT Support Analyst - Senior (IT Service Mgmt)</v>
      </c>
      <c r="F26" s="120">
        <v>275.33303021406721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0</v>
      </c>
      <c r="T26" s="120">
        <v>3.0769230769230771E-2</v>
      </c>
      <c r="U26" s="120">
        <v>3.0769230769230771E-2</v>
      </c>
      <c r="V26" s="120">
        <v>3.0769230769230771E-2</v>
      </c>
      <c r="W26" s="120">
        <v>3.0769230769230771E-2</v>
      </c>
      <c r="X26" s="120">
        <v>3.0769230769230771E-2</v>
      </c>
      <c r="Y26" s="120">
        <v>3.0769230769230771E-2</v>
      </c>
      <c r="Z26" s="120">
        <v>3.0769230769230771E-2</v>
      </c>
      <c r="AA26" s="120">
        <v>3.0769230769230771E-2</v>
      </c>
      <c r="AB26" s="120">
        <v>3.0769230769230771E-2</v>
      </c>
      <c r="AC26" s="120">
        <v>3.0769230769230771E-2</v>
      </c>
      <c r="AD26" s="120">
        <v>3.0769230769230771E-2</v>
      </c>
      <c r="AE26" s="120">
        <v>3.0769230769230771E-2</v>
      </c>
      <c r="AF26" s="120">
        <v>0.18076923076923071</v>
      </c>
      <c r="AG26" s="120">
        <v>0.18076923076923071</v>
      </c>
      <c r="AH26" s="120">
        <v>0.18076923076923071</v>
      </c>
      <c r="AI26" s="120">
        <v>0.18076923076923071</v>
      </c>
      <c r="AJ26" s="120">
        <v>0.18076923076923071</v>
      </c>
      <c r="AK26" s="120">
        <v>0.18076923076923071</v>
      </c>
      <c r="AL26" s="120">
        <v>0.18076923076923071</v>
      </c>
      <c r="AM26" s="120">
        <v>0.18076923076923071</v>
      </c>
      <c r="AN26" s="120">
        <v>0.18076923076923071</v>
      </c>
      <c r="AO26" s="120">
        <v>0.18076923076923071</v>
      </c>
      <c r="AP26" s="120">
        <v>0.18076923076923071</v>
      </c>
      <c r="AQ26" s="120">
        <v>0.18076923076923071</v>
      </c>
      <c r="AR26" s="120">
        <v>1.9230769230769232E-2</v>
      </c>
      <c r="AS26" s="120">
        <v>1.9230769230769232E-2</v>
      </c>
      <c r="AT26" s="120">
        <v>1.9230769230769232E-2</v>
      </c>
      <c r="AU26" s="120">
        <v>1.9230769230769232E-2</v>
      </c>
      <c r="AV26" s="120">
        <v>1.9230769230769232E-2</v>
      </c>
      <c r="AW26" s="120">
        <v>1.9230769230769232E-2</v>
      </c>
      <c r="AX26" s="120">
        <v>1.9230769230769232E-2</v>
      </c>
      <c r="AY26" s="120">
        <v>1.9230769230769232E-2</v>
      </c>
      <c r="AZ26" s="120">
        <v>1.9230769230769232E-2</v>
      </c>
      <c r="BA26" s="120">
        <v>1.9230769230769232E-2</v>
      </c>
      <c r="BB26" s="120">
        <v>1.9230769230769232E-2</v>
      </c>
      <c r="BC26" s="120">
        <v>1.9230769230769232E-2</v>
      </c>
      <c r="BD26" s="120">
        <v>0</v>
      </c>
      <c r="BE26" s="120">
        <v>0</v>
      </c>
      <c r="BF26" s="120">
        <v>0</v>
      </c>
      <c r="BG26" s="120">
        <v>0</v>
      </c>
      <c r="BH26" s="120">
        <v>0</v>
      </c>
      <c r="BI26" s="120">
        <v>0</v>
      </c>
      <c r="BJ26" s="120">
        <v>0</v>
      </c>
      <c r="BK26" s="120">
        <v>0</v>
      </c>
      <c r="BL26" s="120">
        <v>0</v>
      </c>
      <c r="BM26" s="120">
        <v>0</v>
      </c>
      <c r="BN26" s="120">
        <v>0</v>
      </c>
      <c r="BO26" s="120">
        <v>0</v>
      </c>
      <c r="BP26" s="120">
        <v>0</v>
      </c>
      <c r="BQ26" s="120">
        <v>0</v>
      </c>
      <c r="BR26" s="120">
        <v>0</v>
      </c>
      <c r="BS26" s="120">
        <v>0</v>
      </c>
      <c r="BT26" s="120">
        <v>0</v>
      </c>
      <c r="BU26" s="120">
        <v>0</v>
      </c>
      <c r="BV26" s="120">
        <v>0</v>
      </c>
      <c r="BW26" s="120">
        <v>0</v>
      </c>
      <c r="BX26" s="120">
        <v>0</v>
      </c>
      <c r="BY26" s="120">
        <v>0</v>
      </c>
      <c r="BZ26" s="120">
        <v>0</v>
      </c>
      <c r="CA26" s="120">
        <v>0</v>
      </c>
      <c r="CB26" s="120">
        <v>0</v>
      </c>
      <c r="CC26" s="120">
        <v>0</v>
      </c>
      <c r="CD26" s="120">
        <v>0</v>
      </c>
      <c r="CE26" s="120">
        <v>0</v>
      </c>
      <c r="CF26" s="120">
        <v>0</v>
      </c>
      <c r="CG26" s="120">
        <v>0</v>
      </c>
      <c r="CH26" s="120">
        <v>0</v>
      </c>
      <c r="CI26" s="120">
        <v>0</v>
      </c>
      <c r="CJ26" s="120">
        <v>0</v>
      </c>
      <c r="CK26" s="120">
        <v>0</v>
      </c>
      <c r="CL26" s="120">
        <v>0</v>
      </c>
      <c r="CM26" s="120">
        <v>0</v>
      </c>
      <c r="CN26" s="120">
        <v>0</v>
      </c>
      <c r="CO26" s="120">
        <v>0</v>
      </c>
      <c r="CP26" s="120">
        <v>0</v>
      </c>
      <c r="CQ26" s="120">
        <v>0</v>
      </c>
      <c r="CR26" s="120">
        <v>0</v>
      </c>
      <c r="CS26" s="120">
        <v>0</v>
      </c>
      <c r="CT26" s="120">
        <v>0</v>
      </c>
      <c r="CU26" s="120">
        <v>0</v>
      </c>
      <c r="CV26" s="120">
        <v>0</v>
      </c>
      <c r="CW26" s="120">
        <v>0</v>
      </c>
      <c r="CX26" s="120">
        <v>0</v>
      </c>
      <c r="CY26" s="120">
        <v>0</v>
      </c>
      <c r="CZ26" s="120">
        <v>0</v>
      </c>
      <c r="DA26" s="120">
        <v>0</v>
      </c>
      <c r="DB26" s="120">
        <v>0</v>
      </c>
      <c r="DC26" s="120">
        <v>0</v>
      </c>
      <c r="DD26" s="120">
        <v>0</v>
      </c>
      <c r="DE26" s="120">
        <v>0</v>
      </c>
      <c r="DF26" s="120">
        <v>0</v>
      </c>
      <c r="DG26" s="120">
        <v>0</v>
      </c>
      <c r="DH26" s="120">
        <v>0</v>
      </c>
      <c r="DI26" s="120">
        <v>0</v>
      </c>
      <c r="DJ26" s="120">
        <v>0</v>
      </c>
      <c r="DK26" s="120">
        <v>0</v>
      </c>
      <c r="DL26" s="120">
        <v>0</v>
      </c>
      <c r="DM26" s="120">
        <v>1270.7678317572334</v>
      </c>
      <c r="DN26" s="120">
        <v>1270.7678317572334</v>
      </c>
      <c r="DO26" s="120">
        <v>1270.7678317572334</v>
      </c>
      <c r="DP26" s="120">
        <v>1270.7678317572334</v>
      </c>
      <c r="DQ26" s="120">
        <v>1270.7678317572334</v>
      </c>
      <c r="DR26" s="120">
        <v>1270.7678317572334</v>
      </c>
      <c r="DS26" s="120">
        <v>1270.7678317572334</v>
      </c>
      <c r="DT26" s="120">
        <v>1270.7678317572334</v>
      </c>
      <c r="DU26" s="120">
        <v>1270.7678317572334</v>
      </c>
      <c r="DV26" s="120">
        <v>1270.7678317572334</v>
      </c>
      <c r="DW26" s="120">
        <v>1270.7678317572334</v>
      </c>
      <c r="DX26" s="120">
        <v>1270.7678317572334</v>
      </c>
      <c r="DY26" s="120">
        <v>7465.7610115737425</v>
      </c>
      <c r="DZ26" s="120">
        <v>7465.7610115737425</v>
      </c>
      <c r="EA26" s="120">
        <v>7465.7610115737425</v>
      </c>
      <c r="EB26" s="120">
        <v>7465.7610115737425</v>
      </c>
      <c r="EC26" s="120">
        <v>7465.7610115737425</v>
      </c>
      <c r="ED26" s="120">
        <v>7465.7610115737425</v>
      </c>
      <c r="EE26" s="120">
        <v>7465.7610115737425</v>
      </c>
      <c r="EF26" s="120">
        <v>7465.7610115737425</v>
      </c>
      <c r="EG26" s="120">
        <v>7465.7610115737425</v>
      </c>
      <c r="EH26" s="120">
        <v>7465.7610115737425</v>
      </c>
      <c r="EI26" s="120">
        <v>7465.7610115737425</v>
      </c>
      <c r="EJ26" s="120">
        <v>7465.7610115737425</v>
      </c>
      <c r="EK26" s="120">
        <v>794.22989484827076</v>
      </c>
      <c r="EL26" s="120">
        <v>794.22989484827076</v>
      </c>
      <c r="EM26" s="120">
        <v>794.22989484827076</v>
      </c>
      <c r="EN26" s="120">
        <v>794.22989484827076</v>
      </c>
      <c r="EO26" s="120">
        <v>794.22989484827076</v>
      </c>
      <c r="EP26" s="120">
        <v>794.22989484827076</v>
      </c>
      <c r="EQ26" s="120">
        <v>794.22989484827076</v>
      </c>
      <c r="ER26" s="120">
        <v>794.22989484827076</v>
      </c>
      <c r="ES26" s="120">
        <v>794.22989484827076</v>
      </c>
      <c r="ET26" s="120">
        <v>794.22989484827076</v>
      </c>
      <c r="EU26" s="120">
        <v>794.22989484827076</v>
      </c>
      <c r="EV26" s="120">
        <v>794.22989484827076</v>
      </c>
      <c r="EW26" s="120">
        <v>0</v>
      </c>
      <c r="EX26" s="120">
        <v>0</v>
      </c>
      <c r="EY26" s="120">
        <v>0</v>
      </c>
      <c r="EZ26" s="120">
        <v>0</v>
      </c>
      <c r="FA26" s="120">
        <v>0</v>
      </c>
      <c r="FB26" s="120">
        <v>0</v>
      </c>
      <c r="FC26" s="120">
        <v>0</v>
      </c>
      <c r="FD26" s="120">
        <v>0</v>
      </c>
      <c r="FE26" s="120">
        <v>0</v>
      </c>
      <c r="FF26" s="120">
        <v>0</v>
      </c>
      <c r="FG26" s="120">
        <v>0</v>
      </c>
      <c r="FH26" s="120">
        <v>0</v>
      </c>
      <c r="FI26" s="120">
        <v>0</v>
      </c>
      <c r="FJ26" s="120">
        <v>0</v>
      </c>
      <c r="FK26" s="120">
        <v>0</v>
      </c>
      <c r="FL26" s="120">
        <v>0</v>
      </c>
      <c r="FM26" s="120">
        <v>0</v>
      </c>
      <c r="FN26" s="120">
        <v>0</v>
      </c>
      <c r="FO26" s="120">
        <v>0</v>
      </c>
      <c r="FP26" s="120">
        <v>0</v>
      </c>
      <c r="FQ26" s="120">
        <v>0</v>
      </c>
      <c r="FR26" s="120">
        <v>0</v>
      </c>
      <c r="FS26" s="120">
        <v>0</v>
      </c>
      <c r="FT26" s="120">
        <v>0</v>
      </c>
      <c r="FU26" s="120">
        <v>0</v>
      </c>
      <c r="FV26" s="120">
        <v>0</v>
      </c>
      <c r="FW26" s="120">
        <v>0</v>
      </c>
      <c r="FX26" s="120">
        <v>0</v>
      </c>
      <c r="FY26" s="120">
        <v>0</v>
      </c>
      <c r="FZ26" s="120">
        <v>0</v>
      </c>
      <c r="GA26" s="120">
        <v>0</v>
      </c>
      <c r="GB26" s="120">
        <v>0</v>
      </c>
      <c r="GC26" s="120">
        <v>0</v>
      </c>
      <c r="GD26" s="120">
        <v>0</v>
      </c>
      <c r="GE26" s="120">
        <v>0</v>
      </c>
      <c r="GF26" s="120">
        <v>0</v>
      </c>
      <c r="GG26" s="120">
        <v>0</v>
      </c>
      <c r="GH26" s="120">
        <v>0</v>
      </c>
      <c r="GI26" s="120">
        <v>0</v>
      </c>
      <c r="GJ26" s="120">
        <v>0</v>
      </c>
      <c r="GK26" s="120">
        <v>0</v>
      </c>
      <c r="GL26" s="120">
        <v>0</v>
      </c>
      <c r="GM26" s="120">
        <v>0</v>
      </c>
      <c r="GN26" s="120">
        <v>0</v>
      </c>
      <c r="GO26" s="120">
        <v>0</v>
      </c>
      <c r="GP26" s="120">
        <v>0</v>
      </c>
      <c r="GQ26" s="120">
        <v>0</v>
      </c>
      <c r="GR26" s="120">
        <v>0</v>
      </c>
      <c r="GS26" s="120">
        <v>0</v>
      </c>
      <c r="GU26" s="200">
        <f t="shared" si="11"/>
        <v>0</v>
      </c>
      <c r="GV26" s="200">
        <f t="shared" si="11"/>
        <v>0</v>
      </c>
      <c r="GW26" s="200">
        <f t="shared" si="11"/>
        <v>15249.213981086801</v>
      </c>
      <c r="GX26" s="200">
        <f t="shared" si="11"/>
        <v>89589.132138884917</v>
      </c>
      <c r="GY26" s="200">
        <f t="shared" si="11"/>
        <v>9530.7587381792509</v>
      </c>
      <c r="GZ26" s="200">
        <f t="shared" si="11"/>
        <v>0</v>
      </c>
      <c r="HA26" s="200">
        <f t="shared" si="11"/>
        <v>0</v>
      </c>
      <c r="HB26" s="200">
        <f t="shared" si="11"/>
        <v>0</v>
      </c>
      <c r="HC26" s="200">
        <f t="shared" si="11"/>
        <v>0</v>
      </c>
      <c r="HD26" s="134" t="str">
        <f t="shared" si="3"/>
        <v>OK</v>
      </c>
      <c r="HE26" s="200">
        <f t="shared" si="4"/>
        <v>114369.10485815097</v>
      </c>
      <c r="HG26" s="200">
        <f t="shared" si="5"/>
        <v>495599.45438532101</v>
      </c>
      <c r="HH26" s="200">
        <f>HG26*'Key assumptions'!$H$20*'Key assumptions'!$H$21</f>
        <v>18584.979539449538</v>
      </c>
      <c r="HI26" s="255">
        <f t="shared" si="9"/>
        <v>0.23963133640552994</v>
      </c>
      <c r="HJ26" s="200">
        <f t="shared" si="7"/>
        <v>4453.5434841077231</v>
      </c>
      <c r="HO26" s="120">
        <f t="shared" si="10"/>
        <v>0</v>
      </c>
      <c r="HP26" s="120">
        <f t="shared" si="10"/>
        <v>12</v>
      </c>
      <c r="HQ26" s="120">
        <f t="shared" si="10"/>
        <v>12</v>
      </c>
      <c r="HR26" s="120">
        <f t="shared" si="10"/>
        <v>12</v>
      </c>
      <c r="HS26" s="120">
        <f t="shared" si="10"/>
        <v>0</v>
      </c>
      <c r="HT26" s="120">
        <f t="shared" si="10"/>
        <v>0</v>
      </c>
      <c r="HU26" s="120">
        <f t="shared" si="10"/>
        <v>0</v>
      </c>
      <c r="HV26" s="120">
        <f t="shared" si="10"/>
        <v>0</v>
      </c>
      <c r="HW26" s="120">
        <f t="shared" si="8"/>
        <v>12</v>
      </c>
    </row>
    <row r="27" spans="1:231" ht="13.5" thickBot="1" x14ac:dyDescent="0.25">
      <c r="A27" s="120" t="str">
        <v>Delivery</v>
      </c>
      <c r="B27" s="120" t="str">
        <v>Safety Officer</v>
      </c>
      <c r="C27" s="120" t="str">
        <v>Internal Labour</v>
      </c>
      <c r="D27" s="120" t="str">
        <v>HSE</v>
      </c>
      <c r="E27" s="120" t="str">
        <v>Safety Officer (Safety and Environmental Delivery)</v>
      </c>
      <c r="F27" s="120">
        <v>198.04216415902135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0</v>
      </c>
      <c r="T27" s="120">
        <v>1.7307692307692309E-2</v>
      </c>
      <c r="U27" s="120">
        <v>1.7307692307692309E-2</v>
      </c>
      <c r="V27" s="120">
        <v>1.7307692307692309E-2</v>
      </c>
      <c r="W27" s="120">
        <v>1.7307692307692309E-2</v>
      </c>
      <c r="X27" s="120">
        <v>1.7307692307692309E-2</v>
      </c>
      <c r="Y27" s="120">
        <v>1.7307692307692309E-2</v>
      </c>
      <c r="Z27" s="120">
        <v>1.7307692307692309E-2</v>
      </c>
      <c r="AA27" s="120">
        <v>1.7307692307692309E-2</v>
      </c>
      <c r="AB27" s="120">
        <v>1.7307692307692309E-2</v>
      </c>
      <c r="AC27" s="120">
        <v>1.7307692307692309E-2</v>
      </c>
      <c r="AD27" s="120">
        <v>1.7307692307692309E-2</v>
      </c>
      <c r="AE27" s="120">
        <v>1.7307692307692309E-2</v>
      </c>
      <c r="AF27" s="120">
        <v>2.3076923076923082E-2</v>
      </c>
      <c r="AG27" s="120">
        <v>2.3076923076923082E-2</v>
      </c>
      <c r="AH27" s="120">
        <v>2.3076923076923082E-2</v>
      </c>
      <c r="AI27" s="120">
        <v>2.3076923076923082E-2</v>
      </c>
      <c r="AJ27" s="120">
        <v>2.3076923076923082E-2</v>
      </c>
      <c r="AK27" s="120">
        <v>2.3076923076923082E-2</v>
      </c>
      <c r="AL27" s="120">
        <v>2.3076923076923082E-2</v>
      </c>
      <c r="AM27" s="120">
        <v>2.3076923076923082E-2</v>
      </c>
      <c r="AN27" s="120">
        <v>2.3076923076923082E-2</v>
      </c>
      <c r="AO27" s="120">
        <v>2.3076923076923082E-2</v>
      </c>
      <c r="AP27" s="120">
        <v>2.3076923076923082E-2</v>
      </c>
      <c r="AQ27" s="120">
        <v>2.3076923076923082E-2</v>
      </c>
      <c r="AR27" s="120">
        <v>2.3076923076923082E-2</v>
      </c>
      <c r="AS27" s="120">
        <v>2.3076923076923082E-2</v>
      </c>
      <c r="AT27" s="120">
        <v>2.3076923076923082E-2</v>
      </c>
      <c r="AU27" s="120">
        <v>2.3076923076923082E-2</v>
      </c>
      <c r="AV27" s="120">
        <v>2.3076923076923082E-2</v>
      </c>
      <c r="AW27" s="120">
        <v>2.3076923076923082E-2</v>
      </c>
      <c r="AX27" s="120">
        <v>2.3076923076923082E-2</v>
      </c>
      <c r="AY27" s="120">
        <v>2.3076923076923082E-2</v>
      </c>
      <c r="AZ27" s="120">
        <v>2.3076923076923082E-2</v>
      </c>
      <c r="BA27" s="120">
        <v>2.3076923076923082E-2</v>
      </c>
      <c r="BB27" s="120">
        <v>2.3076923076923082E-2</v>
      </c>
      <c r="BC27" s="120">
        <v>2.3076923076923082E-2</v>
      </c>
      <c r="BD27" s="120">
        <v>2.3076923076923082E-2</v>
      </c>
      <c r="BE27" s="120">
        <v>2.3076923076923082E-2</v>
      </c>
      <c r="BF27" s="120">
        <v>2.3076923076923082E-2</v>
      </c>
      <c r="BG27" s="120">
        <v>2.3076923076923082E-2</v>
      </c>
      <c r="BH27" s="120">
        <v>2.3076923076923082E-2</v>
      </c>
      <c r="BI27" s="120">
        <v>2.3076923076923082E-2</v>
      </c>
      <c r="BJ27" s="120">
        <v>2.3076923076923082E-2</v>
      </c>
      <c r="BK27" s="120">
        <v>2.3076923076923082E-2</v>
      </c>
      <c r="BL27" s="120">
        <v>2.3076923076923082E-2</v>
      </c>
      <c r="BM27" s="120">
        <v>2.3076923076923082E-2</v>
      </c>
      <c r="BN27" s="120">
        <v>2.3076923076923082E-2</v>
      </c>
      <c r="BO27" s="120">
        <v>2.3076923076923082E-2</v>
      </c>
      <c r="BP27" s="120">
        <v>1.9230769230769235E-2</v>
      </c>
      <c r="BQ27" s="120">
        <v>1.9230769230769235E-2</v>
      </c>
      <c r="BR27" s="120">
        <v>1.9230769230769235E-2</v>
      </c>
      <c r="BS27" s="120">
        <v>1.9230769230769235E-2</v>
      </c>
      <c r="BT27" s="120">
        <v>1.9230769230769235E-2</v>
      </c>
      <c r="BU27" s="120">
        <v>1.9230769230769235E-2</v>
      </c>
      <c r="BV27" s="120">
        <v>1.9230769230769235E-2</v>
      </c>
      <c r="BW27" s="120">
        <v>1.9230769230769235E-2</v>
      </c>
      <c r="BX27" s="120">
        <v>1.9230769230769235E-2</v>
      </c>
      <c r="BY27" s="120">
        <v>1.9230769230769235E-2</v>
      </c>
      <c r="BZ27" s="120">
        <v>1.9230769230769235E-2</v>
      </c>
      <c r="CA27" s="120">
        <v>1.9230769230769235E-2</v>
      </c>
      <c r="CB27" s="120">
        <v>0</v>
      </c>
      <c r="CC27" s="120">
        <v>0</v>
      </c>
      <c r="CD27" s="120">
        <v>0</v>
      </c>
      <c r="CE27" s="120">
        <v>0</v>
      </c>
      <c r="CF27" s="120">
        <v>0</v>
      </c>
      <c r="CG27" s="120">
        <v>0</v>
      </c>
      <c r="CH27" s="120">
        <v>0</v>
      </c>
      <c r="CI27" s="120">
        <v>0</v>
      </c>
      <c r="CJ27" s="120">
        <v>0</v>
      </c>
      <c r="CK27" s="120">
        <v>0</v>
      </c>
      <c r="CL27" s="120">
        <v>0</v>
      </c>
      <c r="CM27" s="120">
        <v>0</v>
      </c>
      <c r="CN27" s="120">
        <v>0</v>
      </c>
      <c r="CO27" s="120">
        <v>0</v>
      </c>
      <c r="CP27" s="120">
        <v>0</v>
      </c>
      <c r="CQ27" s="120">
        <v>0</v>
      </c>
      <c r="CR27" s="120">
        <v>0</v>
      </c>
      <c r="CS27" s="120">
        <v>0</v>
      </c>
      <c r="CT27" s="120">
        <v>0</v>
      </c>
      <c r="CU27" s="120">
        <v>0</v>
      </c>
      <c r="CV27" s="120">
        <v>0</v>
      </c>
      <c r="CW27" s="120">
        <v>0</v>
      </c>
      <c r="CX27" s="120">
        <v>0</v>
      </c>
      <c r="CY27" s="120">
        <v>0</v>
      </c>
      <c r="CZ27" s="120">
        <v>0</v>
      </c>
      <c r="DA27" s="120">
        <v>0</v>
      </c>
      <c r="DB27" s="120">
        <v>0</v>
      </c>
      <c r="DC27" s="120">
        <v>0</v>
      </c>
      <c r="DD27" s="120">
        <v>0</v>
      </c>
      <c r="DE27" s="120">
        <v>0</v>
      </c>
      <c r="DF27" s="120">
        <v>0</v>
      </c>
      <c r="DG27" s="120">
        <v>0</v>
      </c>
      <c r="DH27" s="120">
        <v>0</v>
      </c>
      <c r="DI27" s="120">
        <v>0</v>
      </c>
      <c r="DJ27" s="120">
        <v>0</v>
      </c>
      <c r="DK27" s="120">
        <v>0</v>
      </c>
      <c r="DL27" s="120">
        <v>0</v>
      </c>
      <c r="DM27" s="120">
        <v>514.14792618207468</v>
      </c>
      <c r="DN27" s="120">
        <v>514.14792618207468</v>
      </c>
      <c r="DO27" s="120">
        <v>514.14792618207468</v>
      </c>
      <c r="DP27" s="120">
        <v>514.14792618207468</v>
      </c>
      <c r="DQ27" s="120">
        <v>514.14792618207468</v>
      </c>
      <c r="DR27" s="120">
        <v>514.14792618207468</v>
      </c>
      <c r="DS27" s="120">
        <v>514.14792618207468</v>
      </c>
      <c r="DT27" s="120">
        <v>514.14792618207468</v>
      </c>
      <c r="DU27" s="120">
        <v>514.14792618207468</v>
      </c>
      <c r="DV27" s="120">
        <v>514.14792618207468</v>
      </c>
      <c r="DW27" s="120">
        <v>514.14792618207468</v>
      </c>
      <c r="DX27" s="120">
        <v>514.14792618207468</v>
      </c>
      <c r="DY27" s="120">
        <v>685.53056824276644</v>
      </c>
      <c r="DZ27" s="120">
        <v>685.53056824276644</v>
      </c>
      <c r="EA27" s="120">
        <v>685.53056824276644</v>
      </c>
      <c r="EB27" s="120">
        <v>685.53056824276644</v>
      </c>
      <c r="EC27" s="120">
        <v>685.53056824276644</v>
      </c>
      <c r="ED27" s="120">
        <v>685.53056824276644</v>
      </c>
      <c r="EE27" s="120">
        <v>685.53056824276644</v>
      </c>
      <c r="EF27" s="120">
        <v>685.53056824276644</v>
      </c>
      <c r="EG27" s="120">
        <v>685.53056824276644</v>
      </c>
      <c r="EH27" s="120">
        <v>685.53056824276644</v>
      </c>
      <c r="EI27" s="120">
        <v>685.53056824276644</v>
      </c>
      <c r="EJ27" s="120">
        <v>685.53056824276644</v>
      </c>
      <c r="EK27" s="120">
        <v>685.53056824276644</v>
      </c>
      <c r="EL27" s="120">
        <v>685.53056824276644</v>
      </c>
      <c r="EM27" s="120">
        <v>685.53056824276644</v>
      </c>
      <c r="EN27" s="120">
        <v>685.53056824276644</v>
      </c>
      <c r="EO27" s="120">
        <v>685.53056824276644</v>
      </c>
      <c r="EP27" s="120">
        <v>685.53056824276644</v>
      </c>
      <c r="EQ27" s="120">
        <v>685.53056824276644</v>
      </c>
      <c r="ER27" s="120">
        <v>685.53056824276644</v>
      </c>
      <c r="ES27" s="120">
        <v>685.53056824276644</v>
      </c>
      <c r="ET27" s="120">
        <v>685.53056824276644</v>
      </c>
      <c r="EU27" s="120">
        <v>685.53056824276644</v>
      </c>
      <c r="EV27" s="120">
        <v>685.53056824276644</v>
      </c>
      <c r="EW27" s="120">
        <v>685.53056824276644</v>
      </c>
      <c r="EX27" s="120">
        <v>685.53056824276644</v>
      </c>
      <c r="EY27" s="120">
        <v>685.53056824276644</v>
      </c>
      <c r="EZ27" s="120">
        <v>685.53056824276644</v>
      </c>
      <c r="FA27" s="120">
        <v>685.53056824276644</v>
      </c>
      <c r="FB27" s="120">
        <v>685.53056824276644</v>
      </c>
      <c r="FC27" s="120">
        <v>685.53056824276644</v>
      </c>
      <c r="FD27" s="120">
        <v>685.53056824276644</v>
      </c>
      <c r="FE27" s="120">
        <v>685.53056824276644</v>
      </c>
      <c r="FF27" s="120">
        <v>685.53056824276644</v>
      </c>
      <c r="FG27" s="120">
        <v>685.53056824276644</v>
      </c>
      <c r="FH27" s="120">
        <v>685.53056824276644</v>
      </c>
      <c r="FI27" s="120">
        <v>571.27547353563864</v>
      </c>
      <c r="FJ27" s="120">
        <v>571.27547353563864</v>
      </c>
      <c r="FK27" s="120">
        <v>571.27547353563864</v>
      </c>
      <c r="FL27" s="120">
        <v>571.27547353563864</v>
      </c>
      <c r="FM27" s="120">
        <v>571.27547353563864</v>
      </c>
      <c r="FN27" s="120">
        <v>571.27547353563864</v>
      </c>
      <c r="FO27" s="120">
        <v>571.27547353563864</v>
      </c>
      <c r="FP27" s="120">
        <v>571.27547353563864</v>
      </c>
      <c r="FQ27" s="120">
        <v>571.27547353563864</v>
      </c>
      <c r="FR27" s="120">
        <v>571.27547353563864</v>
      </c>
      <c r="FS27" s="120">
        <v>571.27547353563864</v>
      </c>
      <c r="FT27" s="120">
        <v>571.27547353563864</v>
      </c>
      <c r="FU27" s="120">
        <v>0</v>
      </c>
      <c r="FV27" s="120">
        <v>0</v>
      </c>
      <c r="FW27" s="120">
        <v>0</v>
      </c>
      <c r="FX27" s="120">
        <v>0</v>
      </c>
      <c r="FY27" s="120">
        <v>0</v>
      </c>
      <c r="FZ27" s="120">
        <v>0</v>
      </c>
      <c r="GA27" s="120">
        <v>0</v>
      </c>
      <c r="GB27" s="120">
        <v>0</v>
      </c>
      <c r="GC27" s="120">
        <v>0</v>
      </c>
      <c r="GD27" s="120">
        <v>0</v>
      </c>
      <c r="GE27" s="120">
        <v>0</v>
      </c>
      <c r="GF27" s="120">
        <v>0</v>
      </c>
      <c r="GG27" s="120">
        <v>0</v>
      </c>
      <c r="GH27" s="120">
        <v>0</v>
      </c>
      <c r="GI27" s="120">
        <v>0</v>
      </c>
      <c r="GJ27" s="120">
        <v>0</v>
      </c>
      <c r="GK27" s="120">
        <v>0</v>
      </c>
      <c r="GL27" s="120">
        <v>0</v>
      </c>
      <c r="GM27" s="120">
        <v>0</v>
      </c>
      <c r="GN27" s="120">
        <v>0</v>
      </c>
      <c r="GO27" s="120">
        <v>0</v>
      </c>
      <c r="GP27" s="120">
        <v>0</v>
      </c>
      <c r="GQ27" s="120">
        <v>0</v>
      </c>
      <c r="GR27" s="120">
        <v>0</v>
      </c>
      <c r="GS27" s="120">
        <v>0</v>
      </c>
      <c r="GU27" s="200">
        <f t="shared" si="11"/>
        <v>0</v>
      </c>
      <c r="GV27" s="200">
        <f t="shared" si="11"/>
        <v>0</v>
      </c>
      <c r="GW27" s="200">
        <f t="shared" si="11"/>
        <v>6169.7751141848976</v>
      </c>
      <c r="GX27" s="200">
        <f t="shared" si="11"/>
        <v>8226.3668189131949</v>
      </c>
      <c r="GY27" s="200">
        <f t="shared" si="11"/>
        <v>8226.3668189131949</v>
      </c>
      <c r="GZ27" s="200">
        <f t="shared" si="11"/>
        <v>8226.3668189131949</v>
      </c>
      <c r="HA27" s="200">
        <f t="shared" si="11"/>
        <v>6855.3056824276618</v>
      </c>
      <c r="HB27" s="200">
        <f t="shared" si="11"/>
        <v>0</v>
      </c>
      <c r="HC27" s="200">
        <f t="shared" si="11"/>
        <v>0</v>
      </c>
      <c r="HD27" s="134" t="str">
        <f t="shared" si="3"/>
        <v>OK</v>
      </c>
      <c r="HE27" s="200">
        <f t="shared" si="4"/>
        <v>37704.181253352144</v>
      </c>
      <c r="HG27" s="200">
        <f t="shared" si="5"/>
        <v>356475.89548623847</v>
      </c>
      <c r="HH27" s="200">
        <f>HG27*'Key assumptions'!$H$20*'Key assumptions'!$H$21</f>
        <v>13367.846080733942</v>
      </c>
      <c r="HI27" s="255">
        <f t="shared" si="9"/>
        <v>0.23963133640552994</v>
      </c>
      <c r="HJ27" s="200">
        <f t="shared" si="7"/>
        <v>3203.3548211897</v>
      </c>
      <c r="HO27" s="120">
        <f t="shared" si="10"/>
        <v>0</v>
      </c>
      <c r="HP27" s="120">
        <f t="shared" si="10"/>
        <v>12</v>
      </c>
      <c r="HQ27" s="120">
        <f t="shared" si="10"/>
        <v>12</v>
      </c>
      <c r="HR27" s="120">
        <f t="shared" si="10"/>
        <v>12</v>
      </c>
      <c r="HS27" s="120">
        <f t="shared" si="10"/>
        <v>12</v>
      </c>
      <c r="HT27" s="120">
        <f t="shared" si="10"/>
        <v>12</v>
      </c>
      <c r="HU27" s="120">
        <f t="shared" si="10"/>
        <v>0</v>
      </c>
      <c r="HV27" s="120">
        <f t="shared" si="10"/>
        <v>0</v>
      </c>
      <c r="HW27" s="120">
        <f t="shared" si="8"/>
        <v>36</v>
      </c>
    </row>
    <row r="28" spans="1:231" ht="13.5" thickBot="1" x14ac:dyDescent="0.25">
      <c r="A28" s="120" t="str">
        <v>Delivery</v>
      </c>
      <c r="B28" s="120" t="str">
        <v>Environmental officer</v>
      </c>
      <c r="C28" s="120" t="str">
        <v>Internal Labour</v>
      </c>
      <c r="D28" s="120" t="str">
        <v>HSE</v>
      </c>
      <c r="E28" s="120" t="str">
        <v>Environment Officer (Safety and Environmental Delivery)</v>
      </c>
      <c r="F28" s="120">
        <v>202.67382654434246</v>
      </c>
      <c r="G28" s="120">
        <v>0</v>
      </c>
      <c r="H28" s="120">
        <v>0</v>
      </c>
      <c r="I28" s="120">
        <v>0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20">
        <v>0</v>
      </c>
      <c r="Q28" s="120">
        <v>0</v>
      </c>
      <c r="R28" s="120">
        <v>0</v>
      </c>
      <c r="S28" s="120">
        <v>0</v>
      </c>
      <c r="T28" s="120">
        <v>2.6923076923076928E-2</v>
      </c>
      <c r="U28" s="120">
        <v>2.6923076923076928E-2</v>
      </c>
      <c r="V28" s="120">
        <v>2.6923076923076928E-2</v>
      </c>
      <c r="W28" s="120">
        <v>2.6923076923076928E-2</v>
      </c>
      <c r="X28" s="120">
        <v>2.6923076923076928E-2</v>
      </c>
      <c r="Y28" s="120">
        <v>2.6923076923076928E-2</v>
      </c>
      <c r="Z28" s="120">
        <v>2.6923076923076928E-2</v>
      </c>
      <c r="AA28" s="120">
        <v>2.6923076923076928E-2</v>
      </c>
      <c r="AB28" s="120">
        <v>2.6923076923076928E-2</v>
      </c>
      <c r="AC28" s="120">
        <v>2.6923076923076928E-2</v>
      </c>
      <c r="AD28" s="120">
        <v>2.6923076923076928E-2</v>
      </c>
      <c r="AE28" s="120">
        <v>2.6923076923076928E-2</v>
      </c>
      <c r="AF28" s="120">
        <v>0</v>
      </c>
      <c r="AG28" s="120">
        <v>0</v>
      </c>
      <c r="AH28" s="120">
        <v>0</v>
      </c>
      <c r="AI28" s="120">
        <v>0</v>
      </c>
      <c r="AJ28" s="120">
        <v>0</v>
      </c>
      <c r="AK28" s="120">
        <v>0</v>
      </c>
      <c r="AL28" s="120">
        <v>0</v>
      </c>
      <c r="AM28" s="120">
        <v>0</v>
      </c>
      <c r="AN28" s="120">
        <v>0</v>
      </c>
      <c r="AO28" s="120">
        <v>0</v>
      </c>
      <c r="AP28" s="120">
        <v>0</v>
      </c>
      <c r="AQ28" s="120">
        <v>0</v>
      </c>
      <c r="AR28" s="120">
        <v>0</v>
      </c>
      <c r="AS28" s="120">
        <v>0</v>
      </c>
      <c r="AT28" s="120">
        <v>0</v>
      </c>
      <c r="AU28" s="120">
        <v>0</v>
      </c>
      <c r="AV28" s="120">
        <v>0</v>
      </c>
      <c r="AW28" s="120">
        <v>0</v>
      </c>
      <c r="AX28" s="120">
        <v>0</v>
      </c>
      <c r="AY28" s="120">
        <v>0</v>
      </c>
      <c r="AZ28" s="120">
        <v>0</v>
      </c>
      <c r="BA28" s="120">
        <v>0</v>
      </c>
      <c r="BB28" s="120">
        <v>0</v>
      </c>
      <c r="BC28" s="120">
        <v>0</v>
      </c>
      <c r="BD28" s="120">
        <v>0</v>
      </c>
      <c r="BE28" s="120">
        <v>0</v>
      </c>
      <c r="BF28" s="120">
        <v>0</v>
      </c>
      <c r="BG28" s="120">
        <v>0</v>
      </c>
      <c r="BH28" s="120">
        <v>0</v>
      </c>
      <c r="BI28" s="120">
        <v>0</v>
      </c>
      <c r="BJ28" s="120">
        <v>0</v>
      </c>
      <c r="BK28" s="120">
        <v>0</v>
      </c>
      <c r="BL28" s="120">
        <v>0</v>
      </c>
      <c r="BM28" s="120">
        <v>0</v>
      </c>
      <c r="BN28" s="120">
        <v>0</v>
      </c>
      <c r="BO28" s="120">
        <v>0</v>
      </c>
      <c r="BP28" s="120">
        <v>0</v>
      </c>
      <c r="BQ28" s="120">
        <v>0</v>
      </c>
      <c r="BR28" s="120">
        <v>0</v>
      </c>
      <c r="BS28" s="120">
        <v>0</v>
      </c>
      <c r="BT28" s="120">
        <v>0</v>
      </c>
      <c r="BU28" s="120">
        <v>0</v>
      </c>
      <c r="BV28" s="120">
        <v>0</v>
      </c>
      <c r="BW28" s="120">
        <v>0</v>
      </c>
      <c r="BX28" s="120">
        <v>0</v>
      </c>
      <c r="BY28" s="120">
        <v>0</v>
      </c>
      <c r="BZ28" s="120">
        <v>0</v>
      </c>
      <c r="CA28" s="120">
        <v>0</v>
      </c>
      <c r="CB28" s="120">
        <v>0</v>
      </c>
      <c r="CC28" s="120">
        <v>0</v>
      </c>
      <c r="CD28" s="120">
        <v>0</v>
      </c>
      <c r="CE28" s="120">
        <v>0</v>
      </c>
      <c r="CF28" s="120">
        <v>0</v>
      </c>
      <c r="CG28" s="120">
        <v>0</v>
      </c>
      <c r="CH28" s="120">
        <v>0</v>
      </c>
      <c r="CI28" s="120">
        <v>0</v>
      </c>
      <c r="CJ28" s="120">
        <v>0</v>
      </c>
      <c r="CK28" s="120">
        <v>0</v>
      </c>
      <c r="CL28" s="120">
        <v>0</v>
      </c>
      <c r="CM28" s="120">
        <v>0</v>
      </c>
      <c r="CN28" s="120">
        <v>0</v>
      </c>
      <c r="CO28" s="120">
        <v>0</v>
      </c>
      <c r="CP28" s="120">
        <v>0</v>
      </c>
      <c r="CQ28" s="120">
        <v>0</v>
      </c>
      <c r="CR28" s="120">
        <v>0</v>
      </c>
      <c r="CS28" s="120">
        <v>0</v>
      </c>
      <c r="CT28" s="120">
        <v>0</v>
      </c>
      <c r="CU28" s="120">
        <v>0</v>
      </c>
      <c r="CV28" s="120">
        <v>0</v>
      </c>
      <c r="CW28" s="120">
        <v>0</v>
      </c>
      <c r="CX28" s="120">
        <v>0</v>
      </c>
      <c r="CY28" s="120">
        <v>0</v>
      </c>
      <c r="CZ28" s="120">
        <v>0</v>
      </c>
      <c r="DA28" s="120">
        <v>0</v>
      </c>
      <c r="DB28" s="120">
        <v>0</v>
      </c>
      <c r="DC28" s="120">
        <v>0</v>
      </c>
      <c r="DD28" s="120">
        <v>0</v>
      </c>
      <c r="DE28" s="120">
        <v>0</v>
      </c>
      <c r="DF28" s="120">
        <v>0</v>
      </c>
      <c r="DG28" s="120">
        <v>0</v>
      </c>
      <c r="DH28" s="120">
        <v>0</v>
      </c>
      <c r="DI28" s="120">
        <v>0</v>
      </c>
      <c r="DJ28" s="120">
        <v>0</v>
      </c>
      <c r="DK28" s="120">
        <v>0</v>
      </c>
      <c r="DL28" s="120">
        <v>0</v>
      </c>
      <c r="DM28" s="120">
        <v>818.49045335215237</v>
      </c>
      <c r="DN28" s="120">
        <v>818.49045335215237</v>
      </c>
      <c r="DO28" s="120">
        <v>818.49045335215237</v>
      </c>
      <c r="DP28" s="120">
        <v>818.49045335215237</v>
      </c>
      <c r="DQ28" s="120">
        <v>818.49045335215237</v>
      </c>
      <c r="DR28" s="120">
        <v>818.49045335215237</v>
      </c>
      <c r="DS28" s="120">
        <v>818.49045335215237</v>
      </c>
      <c r="DT28" s="120">
        <v>818.49045335215237</v>
      </c>
      <c r="DU28" s="120">
        <v>818.49045335215237</v>
      </c>
      <c r="DV28" s="120">
        <v>818.49045335215237</v>
      </c>
      <c r="DW28" s="120">
        <v>818.49045335215237</v>
      </c>
      <c r="DX28" s="120">
        <v>818.49045335215237</v>
      </c>
      <c r="DY28" s="120">
        <v>0</v>
      </c>
      <c r="DZ28" s="120">
        <v>0</v>
      </c>
      <c r="EA28" s="120">
        <v>0</v>
      </c>
      <c r="EB28" s="120">
        <v>0</v>
      </c>
      <c r="EC28" s="120">
        <v>0</v>
      </c>
      <c r="ED28" s="120">
        <v>0</v>
      </c>
      <c r="EE28" s="120">
        <v>0</v>
      </c>
      <c r="EF28" s="120">
        <v>0</v>
      </c>
      <c r="EG28" s="120">
        <v>0</v>
      </c>
      <c r="EH28" s="120">
        <v>0</v>
      </c>
      <c r="EI28" s="120">
        <v>0</v>
      </c>
      <c r="EJ28" s="120">
        <v>0</v>
      </c>
      <c r="EK28" s="120">
        <v>0</v>
      </c>
      <c r="EL28" s="120">
        <v>0</v>
      </c>
      <c r="EM28" s="120">
        <v>0</v>
      </c>
      <c r="EN28" s="120">
        <v>0</v>
      </c>
      <c r="EO28" s="120">
        <v>0</v>
      </c>
      <c r="EP28" s="120">
        <v>0</v>
      </c>
      <c r="EQ28" s="120">
        <v>0</v>
      </c>
      <c r="ER28" s="120">
        <v>0</v>
      </c>
      <c r="ES28" s="120">
        <v>0</v>
      </c>
      <c r="ET28" s="120">
        <v>0</v>
      </c>
      <c r="EU28" s="120">
        <v>0</v>
      </c>
      <c r="EV28" s="120">
        <v>0</v>
      </c>
      <c r="EW28" s="120">
        <v>0</v>
      </c>
      <c r="EX28" s="120">
        <v>0</v>
      </c>
      <c r="EY28" s="120">
        <v>0</v>
      </c>
      <c r="EZ28" s="120">
        <v>0</v>
      </c>
      <c r="FA28" s="120">
        <v>0</v>
      </c>
      <c r="FB28" s="120">
        <v>0</v>
      </c>
      <c r="FC28" s="120">
        <v>0</v>
      </c>
      <c r="FD28" s="120">
        <v>0</v>
      </c>
      <c r="FE28" s="120">
        <v>0</v>
      </c>
      <c r="FF28" s="120">
        <v>0</v>
      </c>
      <c r="FG28" s="120">
        <v>0</v>
      </c>
      <c r="FH28" s="120">
        <v>0</v>
      </c>
      <c r="FI28" s="120">
        <v>0</v>
      </c>
      <c r="FJ28" s="120">
        <v>0</v>
      </c>
      <c r="FK28" s="120">
        <v>0</v>
      </c>
      <c r="FL28" s="120">
        <v>0</v>
      </c>
      <c r="FM28" s="120">
        <v>0</v>
      </c>
      <c r="FN28" s="120">
        <v>0</v>
      </c>
      <c r="FO28" s="120">
        <v>0</v>
      </c>
      <c r="FP28" s="120">
        <v>0</v>
      </c>
      <c r="FQ28" s="120">
        <v>0</v>
      </c>
      <c r="FR28" s="120">
        <v>0</v>
      </c>
      <c r="FS28" s="120">
        <v>0</v>
      </c>
      <c r="FT28" s="120">
        <v>0</v>
      </c>
      <c r="FU28" s="120">
        <v>0</v>
      </c>
      <c r="FV28" s="120">
        <v>0</v>
      </c>
      <c r="FW28" s="120">
        <v>0</v>
      </c>
      <c r="FX28" s="120">
        <v>0</v>
      </c>
      <c r="FY28" s="120">
        <v>0</v>
      </c>
      <c r="FZ28" s="120">
        <v>0</v>
      </c>
      <c r="GA28" s="120">
        <v>0</v>
      </c>
      <c r="GB28" s="120">
        <v>0</v>
      </c>
      <c r="GC28" s="120">
        <v>0</v>
      </c>
      <c r="GD28" s="120">
        <v>0</v>
      </c>
      <c r="GE28" s="120">
        <v>0</v>
      </c>
      <c r="GF28" s="120">
        <v>0</v>
      </c>
      <c r="GG28" s="120">
        <v>0</v>
      </c>
      <c r="GH28" s="120">
        <v>0</v>
      </c>
      <c r="GI28" s="120">
        <v>0</v>
      </c>
      <c r="GJ28" s="120">
        <v>0</v>
      </c>
      <c r="GK28" s="120">
        <v>0</v>
      </c>
      <c r="GL28" s="120">
        <v>0</v>
      </c>
      <c r="GM28" s="120">
        <v>0</v>
      </c>
      <c r="GN28" s="120">
        <v>0</v>
      </c>
      <c r="GO28" s="120">
        <v>0</v>
      </c>
      <c r="GP28" s="120">
        <v>0</v>
      </c>
      <c r="GQ28" s="120">
        <v>0</v>
      </c>
      <c r="GR28" s="120">
        <v>0</v>
      </c>
      <c r="GS28" s="120">
        <v>0</v>
      </c>
      <c r="GU28" s="200">
        <f t="shared" si="11"/>
        <v>0</v>
      </c>
      <c r="GV28" s="200">
        <f t="shared" si="11"/>
        <v>0</v>
      </c>
      <c r="GW28" s="200">
        <f t="shared" si="11"/>
        <v>9821.8854402258276</v>
      </c>
      <c r="GX28" s="200">
        <f t="shared" si="11"/>
        <v>0</v>
      </c>
      <c r="GY28" s="200">
        <f t="shared" si="11"/>
        <v>0</v>
      </c>
      <c r="GZ28" s="200">
        <f t="shared" si="11"/>
        <v>0</v>
      </c>
      <c r="HA28" s="200">
        <f t="shared" si="11"/>
        <v>0</v>
      </c>
      <c r="HB28" s="200">
        <f t="shared" si="11"/>
        <v>0</v>
      </c>
      <c r="HC28" s="200">
        <f t="shared" si="11"/>
        <v>0</v>
      </c>
      <c r="HD28" s="134" t="str">
        <f t="shared" si="3"/>
        <v>OK</v>
      </c>
      <c r="HE28" s="200">
        <f t="shared" si="4"/>
        <v>9821.8854402258276</v>
      </c>
      <c r="HG28" s="200">
        <f t="shared" si="5"/>
        <v>364812.88777981646</v>
      </c>
      <c r="HH28" s="200">
        <f>HG28*'Key assumptions'!$H$20*'Key assumptions'!$H$21</f>
        <v>13680.483291743118</v>
      </c>
      <c r="HI28" s="255">
        <f t="shared" si="9"/>
        <v>0.23963133640552994</v>
      </c>
      <c r="HJ28" s="200">
        <f t="shared" si="7"/>
        <v>3278.2724938739266</v>
      </c>
      <c r="HO28" s="120">
        <f t="shared" si="10"/>
        <v>0</v>
      </c>
      <c r="HP28" s="120">
        <f t="shared" si="10"/>
        <v>12</v>
      </c>
      <c r="HQ28" s="120">
        <f t="shared" si="10"/>
        <v>0</v>
      </c>
      <c r="HR28" s="120">
        <f t="shared" si="10"/>
        <v>0</v>
      </c>
      <c r="HS28" s="120">
        <f t="shared" si="10"/>
        <v>0</v>
      </c>
      <c r="HT28" s="120">
        <f t="shared" si="10"/>
        <v>0</v>
      </c>
      <c r="HU28" s="120">
        <f t="shared" si="10"/>
        <v>0</v>
      </c>
      <c r="HV28" s="120">
        <f t="shared" si="10"/>
        <v>0</v>
      </c>
      <c r="HW28" s="120">
        <f t="shared" si="8"/>
        <v>0</v>
      </c>
    </row>
    <row r="29" spans="1:231" ht="13.5" thickBot="1" x14ac:dyDescent="0.25">
      <c r="A29" s="120" t="str">
        <v>Delivery</v>
      </c>
      <c r="B29" s="120" t="str">
        <v>General Manager</v>
      </c>
      <c r="C29" s="120" t="str">
        <v>Internal Labour</v>
      </c>
      <c r="D29" s="120" t="str">
        <v>Close-Out</v>
      </c>
      <c r="E29" s="120" t="str">
        <v>Level 4 ID Manager (Network Projects)</v>
      </c>
      <c r="F29" s="120">
        <v>353.94584990825683</v>
      </c>
      <c r="G29" s="120">
        <v>0</v>
      </c>
      <c r="H29" s="120">
        <v>0</v>
      </c>
      <c r="I29" s="120">
        <v>0</v>
      </c>
      <c r="J29" s="120">
        <v>0</v>
      </c>
      <c r="K29" s="120">
        <v>0</v>
      </c>
      <c r="L29" s="120">
        <v>0</v>
      </c>
      <c r="M29" s="120">
        <v>0</v>
      </c>
      <c r="N29" s="120">
        <v>0</v>
      </c>
      <c r="O29" s="120">
        <v>0</v>
      </c>
      <c r="P29" s="120">
        <v>0</v>
      </c>
      <c r="Q29" s="120">
        <v>0</v>
      </c>
      <c r="R29" s="120">
        <v>0</v>
      </c>
      <c r="S29" s="120">
        <v>0</v>
      </c>
      <c r="T29" s="120">
        <v>0</v>
      </c>
      <c r="U29" s="120">
        <v>0</v>
      </c>
      <c r="V29" s="120">
        <v>0</v>
      </c>
      <c r="W29" s="120">
        <v>0</v>
      </c>
      <c r="X29" s="120">
        <v>0</v>
      </c>
      <c r="Y29" s="120">
        <v>0</v>
      </c>
      <c r="Z29" s="120">
        <v>0</v>
      </c>
      <c r="AA29" s="120">
        <v>0</v>
      </c>
      <c r="AB29" s="120">
        <v>0</v>
      </c>
      <c r="AC29" s="120">
        <v>0</v>
      </c>
      <c r="AD29" s="120">
        <v>0</v>
      </c>
      <c r="AE29" s="120">
        <v>0</v>
      </c>
      <c r="AF29" s="120">
        <v>0</v>
      </c>
      <c r="AG29" s="120">
        <v>0</v>
      </c>
      <c r="AH29" s="120">
        <v>0</v>
      </c>
      <c r="AI29" s="120">
        <v>0</v>
      </c>
      <c r="AJ29" s="120">
        <v>0</v>
      </c>
      <c r="AK29" s="120">
        <v>0</v>
      </c>
      <c r="AL29" s="120">
        <v>0</v>
      </c>
      <c r="AM29" s="120">
        <v>0</v>
      </c>
      <c r="AN29" s="120">
        <v>0</v>
      </c>
      <c r="AO29" s="120">
        <v>0</v>
      </c>
      <c r="AP29" s="120">
        <v>0</v>
      </c>
      <c r="AQ29" s="120">
        <v>0</v>
      </c>
      <c r="AR29" s="120">
        <v>0</v>
      </c>
      <c r="AS29" s="120">
        <v>0</v>
      </c>
      <c r="AT29" s="120">
        <v>0</v>
      </c>
      <c r="AU29" s="120">
        <v>0</v>
      </c>
      <c r="AV29" s="120">
        <v>0</v>
      </c>
      <c r="AW29" s="120">
        <v>0</v>
      </c>
      <c r="AX29" s="120">
        <v>0</v>
      </c>
      <c r="AY29" s="120">
        <v>0</v>
      </c>
      <c r="AZ29" s="120">
        <v>0</v>
      </c>
      <c r="BA29" s="120">
        <v>0</v>
      </c>
      <c r="BB29" s="120">
        <v>0</v>
      </c>
      <c r="BC29" s="120">
        <v>0</v>
      </c>
      <c r="BD29" s="120">
        <v>0</v>
      </c>
      <c r="BE29" s="120">
        <v>0</v>
      </c>
      <c r="BF29" s="120">
        <v>0</v>
      </c>
      <c r="BG29" s="120">
        <v>0</v>
      </c>
      <c r="BH29" s="120">
        <v>0</v>
      </c>
      <c r="BI29" s="120">
        <v>0</v>
      </c>
      <c r="BJ29" s="120">
        <v>0</v>
      </c>
      <c r="BK29" s="120">
        <v>0</v>
      </c>
      <c r="BL29" s="120">
        <v>0</v>
      </c>
      <c r="BM29" s="120">
        <v>0</v>
      </c>
      <c r="BN29" s="120">
        <v>0</v>
      </c>
      <c r="BO29" s="120">
        <v>0</v>
      </c>
      <c r="BP29" s="120">
        <v>3.8461538461538455E-3</v>
      </c>
      <c r="BQ29" s="120">
        <v>3.8461538461538455E-3</v>
      </c>
      <c r="BR29" s="120">
        <v>3.8461538461538455E-3</v>
      </c>
      <c r="BS29" s="120">
        <v>3.8461538461538455E-3</v>
      </c>
      <c r="BT29" s="120">
        <v>3.8461538461538455E-3</v>
      </c>
      <c r="BU29" s="120">
        <v>3.8461538461538455E-3</v>
      </c>
      <c r="BV29" s="120">
        <v>3.8461538461538455E-3</v>
      </c>
      <c r="BW29" s="120">
        <v>3.8461538461538455E-3</v>
      </c>
      <c r="BX29" s="120">
        <v>3.8461538461538455E-3</v>
      </c>
      <c r="BY29" s="120">
        <v>3.8461538461538455E-3</v>
      </c>
      <c r="BZ29" s="120">
        <v>3.8461538461538455E-3</v>
      </c>
      <c r="CA29" s="120">
        <v>3.8461538461538455E-3</v>
      </c>
      <c r="CB29" s="120">
        <v>1.9230769230769227E-3</v>
      </c>
      <c r="CC29" s="120">
        <v>1.9230769230769227E-3</v>
      </c>
      <c r="CD29" s="120">
        <v>1.9230769230769227E-3</v>
      </c>
      <c r="CE29" s="120">
        <v>1.9230769230769227E-3</v>
      </c>
      <c r="CF29" s="120">
        <v>1.9230769230769227E-3</v>
      </c>
      <c r="CG29" s="120">
        <v>1.9230769230769227E-3</v>
      </c>
      <c r="CH29" s="120">
        <v>1.9230769230769227E-3</v>
      </c>
      <c r="CI29" s="120">
        <v>1.9230769230769227E-3</v>
      </c>
      <c r="CJ29" s="120">
        <v>1.9230769230769227E-3</v>
      </c>
      <c r="CK29" s="120">
        <v>1.9230769230769227E-3</v>
      </c>
      <c r="CL29" s="120">
        <v>1.9230769230769227E-3</v>
      </c>
      <c r="CM29" s="120">
        <v>1.9230769230769227E-3</v>
      </c>
      <c r="CN29" s="120">
        <v>0</v>
      </c>
      <c r="CO29" s="120">
        <v>0</v>
      </c>
      <c r="CP29" s="120">
        <v>0</v>
      </c>
      <c r="CQ29" s="120">
        <v>0</v>
      </c>
      <c r="CR29" s="120">
        <v>0</v>
      </c>
      <c r="CS29" s="120">
        <v>0</v>
      </c>
      <c r="CT29" s="120">
        <v>0</v>
      </c>
      <c r="CU29" s="120">
        <v>0</v>
      </c>
      <c r="CV29" s="120">
        <v>0</v>
      </c>
      <c r="CW29" s="120">
        <v>0</v>
      </c>
      <c r="CX29" s="120">
        <v>0</v>
      </c>
      <c r="CY29" s="120">
        <v>0</v>
      </c>
      <c r="CZ29" s="120">
        <v>0</v>
      </c>
      <c r="DA29" s="120">
        <v>0</v>
      </c>
      <c r="DB29" s="120">
        <v>0</v>
      </c>
      <c r="DC29" s="120">
        <v>0</v>
      </c>
      <c r="DD29" s="120">
        <v>0</v>
      </c>
      <c r="DE29" s="120">
        <v>0</v>
      </c>
      <c r="DF29" s="120">
        <v>0</v>
      </c>
      <c r="DG29" s="120">
        <v>0</v>
      </c>
      <c r="DH29" s="120">
        <v>0</v>
      </c>
      <c r="DI29" s="120">
        <v>0</v>
      </c>
      <c r="DJ29" s="120">
        <v>0</v>
      </c>
      <c r="DK29" s="120">
        <v>0</v>
      </c>
      <c r="DL29" s="120">
        <v>0</v>
      </c>
      <c r="DM29" s="120">
        <v>0</v>
      </c>
      <c r="DN29" s="120">
        <v>0</v>
      </c>
      <c r="DO29" s="120">
        <v>0</v>
      </c>
      <c r="DP29" s="120">
        <v>0</v>
      </c>
      <c r="DQ29" s="120">
        <v>0</v>
      </c>
      <c r="DR29" s="120">
        <v>0</v>
      </c>
      <c r="DS29" s="120">
        <v>0</v>
      </c>
      <c r="DT29" s="120">
        <v>0</v>
      </c>
      <c r="DU29" s="120">
        <v>0</v>
      </c>
      <c r="DV29" s="120">
        <v>0</v>
      </c>
      <c r="DW29" s="120">
        <v>0</v>
      </c>
      <c r="DX29" s="120">
        <v>0</v>
      </c>
      <c r="DY29" s="120">
        <v>0</v>
      </c>
      <c r="DZ29" s="120">
        <v>0</v>
      </c>
      <c r="EA29" s="120">
        <v>0</v>
      </c>
      <c r="EB29" s="120">
        <v>0</v>
      </c>
      <c r="EC29" s="120">
        <v>0</v>
      </c>
      <c r="ED29" s="120">
        <v>0</v>
      </c>
      <c r="EE29" s="120">
        <v>0</v>
      </c>
      <c r="EF29" s="120">
        <v>0</v>
      </c>
      <c r="EG29" s="120">
        <v>0</v>
      </c>
      <c r="EH29" s="120">
        <v>0</v>
      </c>
      <c r="EI29" s="120">
        <v>0</v>
      </c>
      <c r="EJ29" s="120">
        <v>0</v>
      </c>
      <c r="EK29" s="120">
        <v>0</v>
      </c>
      <c r="EL29" s="120">
        <v>0</v>
      </c>
      <c r="EM29" s="120">
        <v>0</v>
      </c>
      <c r="EN29" s="120">
        <v>0</v>
      </c>
      <c r="EO29" s="120">
        <v>0</v>
      </c>
      <c r="EP29" s="120">
        <v>0</v>
      </c>
      <c r="EQ29" s="120">
        <v>0</v>
      </c>
      <c r="ER29" s="120">
        <v>0</v>
      </c>
      <c r="ES29" s="120">
        <v>0</v>
      </c>
      <c r="ET29" s="120">
        <v>0</v>
      </c>
      <c r="EU29" s="120">
        <v>0</v>
      </c>
      <c r="EV29" s="120">
        <v>0</v>
      </c>
      <c r="EW29" s="120">
        <v>0</v>
      </c>
      <c r="EX29" s="120">
        <v>0</v>
      </c>
      <c r="EY29" s="120">
        <v>0</v>
      </c>
      <c r="EZ29" s="120">
        <v>0</v>
      </c>
      <c r="FA29" s="120">
        <v>0</v>
      </c>
      <c r="FB29" s="120">
        <v>0</v>
      </c>
      <c r="FC29" s="120">
        <v>0</v>
      </c>
      <c r="FD29" s="120">
        <v>0</v>
      </c>
      <c r="FE29" s="120">
        <v>0</v>
      </c>
      <c r="FF29" s="120">
        <v>0</v>
      </c>
      <c r="FG29" s="120">
        <v>0</v>
      </c>
      <c r="FH29" s="120">
        <v>0</v>
      </c>
      <c r="FI29" s="120">
        <v>204.19952879322506</v>
      </c>
      <c r="FJ29" s="120">
        <v>204.19952879322506</v>
      </c>
      <c r="FK29" s="120">
        <v>204.19952879322506</v>
      </c>
      <c r="FL29" s="120">
        <v>204.19952879322506</v>
      </c>
      <c r="FM29" s="120">
        <v>204.19952879322506</v>
      </c>
      <c r="FN29" s="120">
        <v>204.19952879322506</v>
      </c>
      <c r="FO29" s="120">
        <v>204.19952879322506</v>
      </c>
      <c r="FP29" s="120">
        <v>204.19952879322506</v>
      </c>
      <c r="FQ29" s="120">
        <v>204.19952879322506</v>
      </c>
      <c r="FR29" s="120">
        <v>204.19952879322506</v>
      </c>
      <c r="FS29" s="120">
        <v>204.19952879322506</v>
      </c>
      <c r="FT29" s="120">
        <v>204.19952879322506</v>
      </c>
      <c r="FU29" s="120">
        <v>102.09976439661253</v>
      </c>
      <c r="FV29" s="120">
        <v>102.09976439661253</v>
      </c>
      <c r="FW29" s="120">
        <v>102.09976439661253</v>
      </c>
      <c r="FX29" s="120">
        <v>102.09976439661253</v>
      </c>
      <c r="FY29" s="120">
        <v>102.09976439661253</v>
      </c>
      <c r="FZ29" s="120">
        <v>102.09976439661253</v>
      </c>
      <c r="GA29" s="120">
        <v>102.09976439661253</v>
      </c>
      <c r="GB29" s="120">
        <v>102.09976439661253</v>
      </c>
      <c r="GC29" s="120">
        <v>102.09976439661253</v>
      </c>
      <c r="GD29" s="120">
        <v>102.09976439661253</v>
      </c>
      <c r="GE29" s="120">
        <v>102.09976439661253</v>
      </c>
      <c r="GF29" s="120">
        <v>102.09976439661253</v>
      </c>
      <c r="GG29" s="120">
        <v>0</v>
      </c>
      <c r="GH29" s="120">
        <v>0</v>
      </c>
      <c r="GI29" s="120">
        <v>0</v>
      </c>
      <c r="GJ29" s="120">
        <v>0</v>
      </c>
      <c r="GK29" s="120">
        <v>0</v>
      </c>
      <c r="GL29" s="120">
        <v>0</v>
      </c>
      <c r="GM29" s="120">
        <v>0</v>
      </c>
      <c r="GN29" s="120">
        <v>0</v>
      </c>
      <c r="GO29" s="120">
        <v>0</v>
      </c>
      <c r="GP29" s="120">
        <v>0</v>
      </c>
      <c r="GQ29" s="120">
        <v>0</v>
      </c>
      <c r="GR29" s="120">
        <v>0</v>
      </c>
      <c r="GS29" s="120">
        <v>0</v>
      </c>
      <c r="GU29" s="200">
        <f t="shared" si="11"/>
        <v>0</v>
      </c>
      <c r="GV29" s="200">
        <f t="shared" si="11"/>
        <v>0</v>
      </c>
      <c r="GW29" s="200">
        <f t="shared" si="11"/>
        <v>0</v>
      </c>
      <c r="GX29" s="200">
        <f t="shared" si="11"/>
        <v>0</v>
      </c>
      <c r="GY29" s="200">
        <f t="shared" si="11"/>
        <v>0</v>
      </c>
      <c r="GZ29" s="200">
        <f t="shared" si="11"/>
        <v>0</v>
      </c>
      <c r="HA29" s="200">
        <f t="shared" si="11"/>
        <v>2450.3943455187004</v>
      </c>
      <c r="HB29" s="200">
        <f t="shared" si="11"/>
        <v>1225.1971727593502</v>
      </c>
      <c r="HC29" s="200">
        <f t="shared" si="11"/>
        <v>0</v>
      </c>
      <c r="HD29" s="134" t="str">
        <f t="shared" si="3"/>
        <v>OK</v>
      </c>
      <c r="HE29" s="200">
        <f t="shared" si="4"/>
        <v>3675.5915182780509</v>
      </c>
      <c r="HG29" s="200">
        <f t="shared" si="5"/>
        <v>637102.52983486233</v>
      </c>
      <c r="HH29" s="200">
        <f>HG29*'Key assumptions'!$H$20*'Key assumptions'!$H$21</f>
        <v>23891.344868807337</v>
      </c>
      <c r="HI29" s="255">
        <f t="shared" si="9"/>
        <v>0.23963133640552994</v>
      </c>
      <c r="HJ29" s="200">
        <f t="shared" si="7"/>
        <v>5725.1148994377027</v>
      </c>
      <c r="HO29" s="120">
        <f t="shared" ref="HO29:HV38" si="12">COUNTIFS($H$6:$CY$6,HO$8,$H29:$CY29,"&lt;&gt;"&amp;0)</f>
        <v>0</v>
      </c>
      <c r="HP29" s="120">
        <f t="shared" si="12"/>
        <v>0</v>
      </c>
      <c r="HQ29" s="120">
        <f t="shared" si="12"/>
        <v>0</v>
      </c>
      <c r="HR29" s="120">
        <f t="shared" si="12"/>
        <v>0</v>
      </c>
      <c r="HS29" s="120">
        <f t="shared" si="12"/>
        <v>0</v>
      </c>
      <c r="HT29" s="120">
        <f t="shared" si="12"/>
        <v>12</v>
      </c>
      <c r="HU29" s="120">
        <f t="shared" si="12"/>
        <v>12</v>
      </c>
      <c r="HV29" s="120">
        <f t="shared" si="12"/>
        <v>0</v>
      </c>
      <c r="HW29" s="120">
        <f t="shared" si="8"/>
        <v>24</v>
      </c>
    </row>
    <row r="30" spans="1:231" ht="13.5" thickBot="1" x14ac:dyDescent="0.25">
      <c r="A30" s="120" t="str">
        <v>Network Operations</v>
      </c>
      <c r="B30" s="120" t="str">
        <v>SCADA Engineer</v>
      </c>
      <c r="C30" s="120" t="str">
        <v>Internal Labour</v>
      </c>
      <c r="D30" s="120" t="str">
        <v>Close-Out</v>
      </c>
      <c r="E30" s="120" t="str">
        <v>SCADA Officer (Nwk Operations Tech)</v>
      </c>
      <c r="F30" s="120">
        <v>195.6201907033639</v>
      </c>
      <c r="G30" s="120">
        <v>0</v>
      </c>
      <c r="H30" s="120">
        <v>0</v>
      </c>
      <c r="I30" s="120">
        <v>0</v>
      </c>
      <c r="J30" s="120">
        <v>0</v>
      </c>
      <c r="K30" s="120">
        <v>0</v>
      </c>
      <c r="L30" s="120">
        <v>0</v>
      </c>
      <c r="M30" s="120">
        <v>0</v>
      </c>
      <c r="N30" s="120">
        <v>0</v>
      </c>
      <c r="O30" s="120">
        <v>0</v>
      </c>
      <c r="P30" s="120">
        <v>0</v>
      </c>
      <c r="Q30" s="120">
        <v>0</v>
      </c>
      <c r="R30" s="120">
        <v>0</v>
      </c>
      <c r="S30" s="120">
        <v>0</v>
      </c>
      <c r="T30" s="120">
        <v>0</v>
      </c>
      <c r="U30" s="120">
        <v>0</v>
      </c>
      <c r="V30" s="120">
        <v>0</v>
      </c>
      <c r="W30" s="120">
        <v>0</v>
      </c>
      <c r="X30" s="120">
        <v>0</v>
      </c>
      <c r="Y30" s="120">
        <v>0</v>
      </c>
      <c r="Z30" s="120">
        <v>0</v>
      </c>
      <c r="AA30" s="120">
        <v>0</v>
      </c>
      <c r="AB30" s="120">
        <v>0</v>
      </c>
      <c r="AC30" s="120">
        <v>0</v>
      </c>
      <c r="AD30" s="120">
        <v>0</v>
      </c>
      <c r="AE30" s="120">
        <v>0</v>
      </c>
      <c r="AF30" s="120">
        <v>0</v>
      </c>
      <c r="AG30" s="120">
        <v>0</v>
      </c>
      <c r="AH30" s="120">
        <v>0</v>
      </c>
      <c r="AI30" s="120">
        <v>0</v>
      </c>
      <c r="AJ30" s="120">
        <v>0</v>
      </c>
      <c r="AK30" s="120">
        <v>0</v>
      </c>
      <c r="AL30" s="120">
        <v>0</v>
      </c>
      <c r="AM30" s="120">
        <v>0</v>
      </c>
      <c r="AN30" s="120">
        <v>0</v>
      </c>
      <c r="AO30" s="120">
        <v>0</v>
      </c>
      <c r="AP30" s="120">
        <v>0</v>
      </c>
      <c r="AQ30" s="120">
        <v>0</v>
      </c>
      <c r="AR30" s="120">
        <v>0</v>
      </c>
      <c r="AS30" s="120">
        <v>0</v>
      </c>
      <c r="AT30" s="120">
        <v>0</v>
      </c>
      <c r="AU30" s="120">
        <v>0</v>
      </c>
      <c r="AV30" s="120">
        <v>0</v>
      </c>
      <c r="AW30" s="120">
        <v>0</v>
      </c>
      <c r="AX30" s="120">
        <v>0</v>
      </c>
      <c r="AY30" s="120">
        <v>0</v>
      </c>
      <c r="AZ30" s="120">
        <v>0</v>
      </c>
      <c r="BA30" s="120">
        <v>0</v>
      </c>
      <c r="BB30" s="120">
        <v>0</v>
      </c>
      <c r="BC30" s="120">
        <v>0</v>
      </c>
      <c r="BD30" s="120">
        <v>0</v>
      </c>
      <c r="BE30" s="120">
        <v>0</v>
      </c>
      <c r="BF30" s="120">
        <v>0</v>
      </c>
      <c r="BG30" s="120">
        <v>0</v>
      </c>
      <c r="BH30" s="120">
        <v>0</v>
      </c>
      <c r="BI30" s="120">
        <v>0</v>
      </c>
      <c r="BJ30" s="120">
        <v>0</v>
      </c>
      <c r="BK30" s="120">
        <v>0</v>
      </c>
      <c r="BL30" s="120">
        <v>0</v>
      </c>
      <c r="BM30" s="120">
        <v>0</v>
      </c>
      <c r="BN30" s="120">
        <v>0</v>
      </c>
      <c r="BO30" s="120">
        <v>0</v>
      </c>
      <c r="BP30" s="120">
        <v>0</v>
      </c>
      <c r="BQ30" s="120">
        <v>0</v>
      </c>
      <c r="BR30" s="120">
        <v>0</v>
      </c>
      <c r="BS30" s="120">
        <v>0</v>
      </c>
      <c r="BT30" s="120">
        <v>0</v>
      </c>
      <c r="BU30" s="120">
        <v>0</v>
      </c>
      <c r="BV30" s="120">
        <v>0</v>
      </c>
      <c r="BW30" s="120">
        <v>0</v>
      </c>
      <c r="BX30" s="120">
        <v>0</v>
      </c>
      <c r="BY30" s="120">
        <v>0</v>
      </c>
      <c r="BZ30" s="120">
        <v>0</v>
      </c>
      <c r="CA30" s="120">
        <v>0</v>
      </c>
      <c r="CB30" s="120">
        <v>0</v>
      </c>
      <c r="CC30" s="120">
        <v>0</v>
      </c>
      <c r="CD30" s="120">
        <v>0</v>
      </c>
      <c r="CE30" s="120">
        <v>0</v>
      </c>
      <c r="CF30" s="120">
        <v>0</v>
      </c>
      <c r="CG30" s="120">
        <v>0</v>
      </c>
      <c r="CH30" s="120">
        <v>0</v>
      </c>
      <c r="CI30" s="120">
        <v>0</v>
      </c>
      <c r="CJ30" s="120">
        <v>0</v>
      </c>
      <c r="CK30" s="120">
        <v>0</v>
      </c>
      <c r="CL30" s="120">
        <v>0</v>
      </c>
      <c r="CM30" s="120">
        <v>0</v>
      </c>
      <c r="CN30" s="120">
        <v>0</v>
      </c>
      <c r="CO30" s="120">
        <v>0</v>
      </c>
      <c r="CP30" s="120">
        <v>0</v>
      </c>
      <c r="CQ30" s="120">
        <v>0</v>
      </c>
      <c r="CR30" s="120">
        <v>0</v>
      </c>
      <c r="CS30" s="120">
        <v>0</v>
      </c>
      <c r="CT30" s="120">
        <v>0</v>
      </c>
      <c r="CU30" s="120">
        <v>0</v>
      </c>
      <c r="CV30" s="120">
        <v>0</v>
      </c>
      <c r="CW30" s="120">
        <v>0</v>
      </c>
      <c r="CX30" s="120">
        <v>0</v>
      </c>
      <c r="CY30" s="120">
        <v>0</v>
      </c>
      <c r="CZ30" s="120">
        <v>0</v>
      </c>
      <c r="DA30" s="120">
        <v>0</v>
      </c>
      <c r="DB30" s="120">
        <v>0</v>
      </c>
      <c r="DC30" s="120">
        <v>0</v>
      </c>
      <c r="DD30" s="120">
        <v>0</v>
      </c>
      <c r="DE30" s="120">
        <v>0</v>
      </c>
      <c r="DF30" s="120">
        <v>0</v>
      </c>
      <c r="DG30" s="120">
        <v>0</v>
      </c>
      <c r="DH30" s="120">
        <v>0</v>
      </c>
      <c r="DI30" s="120">
        <v>0</v>
      </c>
      <c r="DJ30" s="120">
        <v>0</v>
      </c>
      <c r="DK30" s="120">
        <v>0</v>
      </c>
      <c r="DL30" s="120">
        <v>0</v>
      </c>
      <c r="DM30" s="120">
        <v>0</v>
      </c>
      <c r="DN30" s="120">
        <v>0</v>
      </c>
      <c r="DO30" s="120">
        <v>0</v>
      </c>
      <c r="DP30" s="120">
        <v>0</v>
      </c>
      <c r="DQ30" s="120">
        <v>0</v>
      </c>
      <c r="DR30" s="120">
        <v>0</v>
      </c>
      <c r="DS30" s="120">
        <v>0</v>
      </c>
      <c r="DT30" s="120">
        <v>0</v>
      </c>
      <c r="DU30" s="120">
        <v>0</v>
      </c>
      <c r="DV30" s="120">
        <v>0</v>
      </c>
      <c r="DW30" s="120">
        <v>0</v>
      </c>
      <c r="DX30" s="120">
        <v>0</v>
      </c>
      <c r="DY30" s="120">
        <v>0</v>
      </c>
      <c r="DZ30" s="120">
        <v>0</v>
      </c>
      <c r="EA30" s="120">
        <v>0</v>
      </c>
      <c r="EB30" s="120">
        <v>0</v>
      </c>
      <c r="EC30" s="120">
        <v>0</v>
      </c>
      <c r="ED30" s="120">
        <v>0</v>
      </c>
      <c r="EE30" s="120">
        <v>0</v>
      </c>
      <c r="EF30" s="120">
        <v>0</v>
      </c>
      <c r="EG30" s="120">
        <v>0</v>
      </c>
      <c r="EH30" s="120">
        <v>0</v>
      </c>
      <c r="EI30" s="120">
        <v>0</v>
      </c>
      <c r="EJ30" s="120">
        <v>0</v>
      </c>
      <c r="EK30" s="120">
        <v>0</v>
      </c>
      <c r="EL30" s="120">
        <v>0</v>
      </c>
      <c r="EM30" s="120">
        <v>0</v>
      </c>
      <c r="EN30" s="120">
        <v>0</v>
      </c>
      <c r="EO30" s="120">
        <v>0</v>
      </c>
      <c r="EP30" s="120">
        <v>0</v>
      </c>
      <c r="EQ30" s="120">
        <v>0</v>
      </c>
      <c r="ER30" s="120">
        <v>0</v>
      </c>
      <c r="ES30" s="120">
        <v>0</v>
      </c>
      <c r="ET30" s="120">
        <v>0</v>
      </c>
      <c r="EU30" s="120">
        <v>0</v>
      </c>
      <c r="EV30" s="120">
        <v>0</v>
      </c>
      <c r="EW30" s="120">
        <v>0</v>
      </c>
      <c r="EX30" s="120">
        <v>0</v>
      </c>
      <c r="EY30" s="120">
        <v>0</v>
      </c>
      <c r="EZ30" s="120">
        <v>0</v>
      </c>
      <c r="FA30" s="120">
        <v>0</v>
      </c>
      <c r="FB30" s="120">
        <v>0</v>
      </c>
      <c r="FC30" s="120">
        <v>0</v>
      </c>
      <c r="FD30" s="120">
        <v>0</v>
      </c>
      <c r="FE30" s="120">
        <v>0</v>
      </c>
      <c r="FF30" s="120">
        <v>0</v>
      </c>
      <c r="FG30" s="120">
        <v>0</v>
      </c>
      <c r="FH30" s="120">
        <v>0</v>
      </c>
      <c r="FI30" s="120">
        <v>0</v>
      </c>
      <c r="FJ30" s="120">
        <v>0</v>
      </c>
      <c r="FK30" s="120">
        <v>0</v>
      </c>
      <c r="FL30" s="120">
        <v>0</v>
      </c>
      <c r="FM30" s="120">
        <v>0</v>
      </c>
      <c r="FN30" s="120">
        <v>0</v>
      </c>
      <c r="FO30" s="120">
        <v>0</v>
      </c>
      <c r="FP30" s="120">
        <v>0</v>
      </c>
      <c r="FQ30" s="120">
        <v>0</v>
      </c>
      <c r="FR30" s="120">
        <v>0</v>
      </c>
      <c r="FS30" s="120">
        <v>0</v>
      </c>
      <c r="FT30" s="120">
        <v>0</v>
      </c>
      <c r="FU30" s="120">
        <v>0</v>
      </c>
      <c r="FV30" s="120">
        <v>0</v>
      </c>
      <c r="FW30" s="120">
        <v>0</v>
      </c>
      <c r="FX30" s="120">
        <v>0</v>
      </c>
      <c r="FY30" s="120">
        <v>0</v>
      </c>
      <c r="FZ30" s="120">
        <v>0</v>
      </c>
      <c r="GA30" s="120">
        <v>0</v>
      </c>
      <c r="GB30" s="120">
        <v>0</v>
      </c>
      <c r="GC30" s="120">
        <v>0</v>
      </c>
      <c r="GD30" s="120">
        <v>0</v>
      </c>
      <c r="GE30" s="120">
        <v>0</v>
      </c>
      <c r="GF30" s="120">
        <v>0</v>
      </c>
      <c r="GG30" s="120">
        <v>0</v>
      </c>
      <c r="GH30" s="120">
        <v>0</v>
      </c>
      <c r="GI30" s="120">
        <v>0</v>
      </c>
      <c r="GJ30" s="120">
        <v>0</v>
      </c>
      <c r="GK30" s="120">
        <v>0</v>
      </c>
      <c r="GL30" s="120">
        <v>0</v>
      </c>
      <c r="GM30" s="120">
        <v>0</v>
      </c>
      <c r="GN30" s="120">
        <v>0</v>
      </c>
      <c r="GO30" s="120">
        <v>0</v>
      </c>
      <c r="GP30" s="120">
        <v>0</v>
      </c>
      <c r="GQ30" s="120">
        <v>0</v>
      </c>
      <c r="GR30" s="120">
        <v>0</v>
      </c>
      <c r="GS30" s="120">
        <v>0</v>
      </c>
      <c r="GU30" s="200">
        <f t="shared" si="11"/>
        <v>0</v>
      </c>
      <c r="GV30" s="200">
        <f t="shared" si="11"/>
        <v>0</v>
      </c>
      <c r="GW30" s="200">
        <f t="shared" si="11"/>
        <v>0</v>
      </c>
      <c r="GX30" s="200">
        <f t="shared" si="11"/>
        <v>0</v>
      </c>
      <c r="GY30" s="200">
        <f t="shared" si="11"/>
        <v>0</v>
      </c>
      <c r="GZ30" s="200">
        <f t="shared" si="11"/>
        <v>0</v>
      </c>
      <c r="HA30" s="200">
        <f t="shared" si="11"/>
        <v>0</v>
      </c>
      <c r="HB30" s="200">
        <f t="shared" si="11"/>
        <v>0</v>
      </c>
      <c r="HC30" s="200">
        <f t="shared" si="11"/>
        <v>0</v>
      </c>
      <c r="HD30" s="134" t="str">
        <f t="shared" si="3"/>
        <v>OK</v>
      </c>
      <c r="HE30" s="200">
        <f t="shared" si="4"/>
        <v>0</v>
      </c>
      <c r="HG30" s="200">
        <f t="shared" si="5"/>
        <v>352116.34326605505</v>
      </c>
      <c r="HH30" s="200">
        <f>HG30*'Key assumptions'!$H$20*'Key assumptions'!$H$21</f>
        <v>13204.362872477064</v>
      </c>
      <c r="HI30" s="255">
        <f t="shared" si="9"/>
        <v>0.23963133640552994</v>
      </c>
      <c r="HJ30" s="200">
        <f t="shared" si="7"/>
        <v>3164.1791215152411</v>
      </c>
      <c r="HO30" s="120">
        <f t="shared" si="12"/>
        <v>0</v>
      </c>
      <c r="HP30" s="120">
        <f t="shared" si="12"/>
        <v>0</v>
      </c>
      <c r="HQ30" s="120">
        <f t="shared" si="12"/>
        <v>0</v>
      </c>
      <c r="HR30" s="120">
        <f t="shared" si="12"/>
        <v>0</v>
      </c>
      <c r="HS30" s="120">
        <f t="shared" si="12"/>
        <v>0</v>
      </c>
      <c r="HT30" s="120">
        <f t="shared" si="12"/>
        <v>0</v>
      </c>
      <c r="HU30" s="120">
        <f t="shared" si="12"/>
        <v>0</v>
      </c>
      <c r="HV30" s="120">
        <f t="shared" si="12"/>
        <v>0</v>
      </c>
      <c r="HW30" s="120">
        <f t="shared" si="8"/>
        <v>0</v>
      </c>
    </row>
    <row r="31" spans="1:231" ht="13.5" thickBot="1" x14ac:dyDescent="0.25">
      <c r="A31" s="120" t="str">
        <v>Network Operations</v>
      </c>
      <c r="B31" s="120" t="str">
        <v xml:space="preserve">Control Room Operator </v>
      </c>
      <c r="C31" s="120" t="str">
        <v>Internal Labour</v>
      </c>
      <c r="D31" s="120" t="str">
        <v>Close-Out</v>
      </c>
      <c r="E31" s="120" t="str">
        <v>Network Operations Officer (Control Centre)</v>
      </c>
      <c r="F31" s="120">
        <v>232.40330948012229</v>
      </c>
      <c r="G31" s="120">
        <v>0</v>
      </c>
      <c r="H31" s="120">
        <v>0</v>
      </c>
      <c r="I31" s="120">
        <v>0</v>
      </c>
      <c r="J31" s="120">
        <v>0</v>
      </c>
      <c r="K31" s="120">
        <v>0</v>
      </c>
      <c r="L31" s="120">
        <v>0</v>
      </c>
      <c r="M31" s="120">
        <v>0</v>
      </c>
      <c r="N31" s="120">
        <v>0</v>
      </c>
      <c r="O31" s="120">
        <v>0</v>
      </c>
      <c r="P31" s="120">
        <v>0</v>
      </c>
      <c r="Q31" s="120">
        <v>0</v>
      </c>
      <c r="R31" s="120">
        <v>0</v>
      </c>
      <c r="S31" s="120">
        <v>0</v>
      </c>
      <c r="T31" s="120">
        <v>0</v>
      </c>
      <c r="U31" s="120">
        <v>0</v>
      </c>
      <c r="V31" s="120">
        <v>0</v>
      </c>
      <c r="W31" s="120">
        <v>0</v>
      </c>
      <c r="X31" s="120">
        <v>0</v>
      </c>
      <c r="Y31" s="120">
        <v>0</v>
      </c>
      <c r="Z31" s="120">
        <v>0</v>
      </c>
      <c r="AA31" s="120">
        <v>0</v>
      </c>
      <c r="AB31" s="120">
        <v>0</v>
      </c>
      <c r="AC31" s="120">
        <v>0</v>
      </c>
      <c r="AD31" s="120">
        <v>0</v>
      </c>
      <c r="AE31" s="120">
        <v>0</v>
      </c>
      <c r="AF31" s="120">
        <v>0</v>
      </c>
      <c r="AG31" s="120">
        <v>0</v>
      </c>
      <c r="AH31" s="120">
        <v>0</v>
      </c>
      <c r="AI31" s="120">
        <v>0</v>
      </c>
      <c r="AJ31" s="120">
        <v>0</v>
      </c>
      <c r="AK31" s="120">
        <v>0</v>
      </c>
      <c r="AL31" s="120">
        <v>0</v>
      </c>
      <c r="AM31" s="120">
        <v>0</v>
      </c>
      <c r="AN31" s="120">
        <v>0</v>
      </c>
      <c r="AO31" s="120">
        <v>0</v>
      </c>
      <c r="AP31" s="120">
        <v>0</v>
      </c>
      <c r="AQ31" s="120">
        <v>0</v>
      </c>
      <c r="AR31" s="120">
        <v>0</v>
      </c>
      <c r="AS31" s="120">
        <v>0</v>
      </c>
      <c r="AT31" s="120">
        <v>0</v>
      </c>
      <c r="AU31" s="120">
        <v>0</v>
      </c>
      <c r="AV31" s="120">
        <v>0</v>
      </c>
      <c r="AW31" s="120">
        <v>0</v>
      </c>
      <c r="AX31" s="120">
        <v>0</v>
      </c>
      <c r="AY31" s="120">
        <v>0</v>
      </c>
      <c r="AZ31" s="120">
        <v>0</v>
      </c>
      <c r="BA31" s="120">
        <v>0</v>
      </c>
      <c r="BB31" s="120">
        <v>0</v>
      </c>
      <c r="BC31" s="120">
        <v>0</v>
      </c>
      <c r="BD31" s="120">
        <v>0</v>
      </c>
      <c r="BE31" s="120">
        <v>0</v>
      </c>
      <c r="BF31" s="120">
        <v>0</v>
      </c>
      <c r="BG31" s="120">
        <v>0</v>
      </c>
      <c r="BH31" s="120">
        <v>0</v>
      </c>
      <c r="BI31" s="120">
        <v>0</v>
      </c>
      <c r="BJ31" s="120">
        <v>0</v>
      </c>
      <c r="BK31" s="120">
        <v>0</v>
      </c>
      <c r="BL31" s="120">
        <v>0</v>
      </c>
      <c r="BM31" s="120">
        <v>0</v>
      </c>
      <c r="BN31" s="120">
        <v>0</v>
      </c>
      <c r="BO31" s="120">
        <v>0</v>
      </c>
      <c r="BP31" s="120">
        <v>7.6923076923076927E-2</v>
      </c>
      <c r="BQ31" s="120">
        <v>7.6923076923076927E-2</v>
      </c>
      <c r="BR31" s="120">
        <v>7.6923076923076927E-2</v>
      </c>
      <c r="BS31" s="120">
        <v>7.6923076923076927E-2</v>
      </c>
      <c r="BT31" s="120">
        <v>7.6923076923076927E-2</v>
      </c>
      <c r="BU31" s="120">
        <v>7.6923076923076927E-2</v>
      </c>
      <c r="BV31" s="120">
        <v>7.6923076923076927E-2</v>
      </c>
      <c r="BW31" s="120">
        <v>7.6923076923076927E-2</v>
      </c>
      <c r="BX31" s="120">
        <v>7.6923076923076927E-2</v>
      </c>
      <c r="BY31" s="120">
        <v>7.6923076923076927E-2</v>
      </c>
      <c r="BZ31" s="120">
        <v>7.6923076923076927E-2</v>
      </c>
      <c r="CA31" s="120">
        <v>7.6923076923076927E-2</v>
      </c>
      <c r="CB31" s="120">
        <v>3.8461538461538464E-2</v>
      </c>
      <c r="CC31" s="120">
        <v>3.8461538461538464E-2</v>
      </c>
      <c r="CD31" s="120">
        <v>3.8461538461538464E-2</v>
      </c>
      <c r="CE31" s="120">
        <v>3.8461538461538464E-2</v>
      </c>
      <c r="CF31" s="120">
        <v>3.8461538461538464E-2</v>
      </c>
      <c r="CG31" s="120">
        <v>3.8461538461538464E-2</v>
      </c>
      <c r="CH31" s="120">
        <v>3.8461538461538464E-2</v>
      </c>
      <c r="CI31" s="120">
        <v>3.8461538461538464E-2</v>
      </c>
      <c r="CJ31" s="120">
        <v>3.8461538461538464E-2</v>
      </c>
      <c r="CK31" s="120">
        <v>3.8461538461538464E-2</v>
      </c>
      <c r="CL31" s="120">
        <v>3.8461538461538464E-2</v>
      </c>
      <c r="CM31" s="120">
        <v>3.8461538461538464E-2</v>
      </c>
      <c r="CN31" s="120">
        <v>0</v>
      </c>
      <c r="CO31" s="120">
        <v>0</v>
      </c>
      <c r="CP31" s="120">
        <v>0</v>
      </c>
      <c r="CQ31" s="120">
        <v>0</v>
      </c>
      <c r="CR31" s="120">
        <v>0</v>
      </c>
      <c r="CS31" s="120">
        <v>0</v>
      </c>
      <c r="CT31" s="120">
        <v>0</v>
      </c>
      <c r="CU31" s="120">
        <v>0</v>
      </c>
      <c r="CV31" s="120">
        <v>0</v>
      </c>
      <c r="CW31" s="120">
        <v>0</v>
      </c>
      <c r="CX31" s="120">
        <v>0</v>
      </c>
      <c r="CY31" s="120">
        <v>0</v>
      </c>
      <c r="CZ31" s="120">
        <v>0</v>
      </c>
      <c r="DA31" s="120">
        <v>0</v>
      </c>
      <c r="DB31" s="120">
        <v>0</v>
      </c>
      <c r="DC31" s="120">
        <v>0</v>
      </c>
      <c r="DD31" s="120">
        <v>0</v>
      </c>
      <c r="DE31" s="120">
        <v>0</v>
      </c>
      <c r="DF31" s="120">
        <v>0</v>
      </c>
      <c r="DG31" s="120">
        <v>0</v>
      </c>
      <c r="DH31" s="120">
        <v>0</v>
      </c>
      <c r="DI31" s="120">
        <v>0</v>
      </c>
      <c r="DJ31" s="120">
        <v>0</v>
      </c>
      <c r="DK31" s="120">
        <v>0</v>
      </c>
      <c r="DL31" s="120">
        <v>0</v>
      </c>
      <c r="DM31" s="120">
        <v>0</v>
      </c>
      <c r="DN31" s="120">
        <v>0</v>
      </c>
      <c r="DO31" s="120">
        <v>0</v>
      </c>
      <c r="DP31" s="120">
        <v>0</v>
      </c>
      <c r="DQ31" s="120">
        <v>0</v>
      </c>
      <c r="DR31" s="120">
        <v>0</v>
      </c>
      <c r="DS31" s="120">
        <v>0</v>
      </c>
      <c r="DT31" s="120">
        <v>0</v>
      </c>
      <c r="DU31" s="120">
        <v>0</v>
      </c>
      <c r="DV31" s="120">
        <v>0</v>
      </c>
      <c r="DW31" s="120">
        <v>0</v>
      </c>
      <c r="DX31" s="120">
        <v>0</v>
      </c>
      <c r="DY31" s="120">
        <v>0</v>
      </c>
      <c r="DZ31" s="120">
        <v>0</v>
      </c>
      <c r="EA31" s="120">
        <v>0</v>
      </c>
      <c r="EB31" s="120">
        <v>0</v>
      </c>
      <c r="EC31" s="120">
        <v>0</v>
      </c>
      <c r="ED31" s="120">
        <v>0</v>
      </c>
      <c r="EE31" s="120">
        <v>0</v>
      </c>
      <c r="EF31" s="120">
        <v>0</v>
      </c>
      <c r="EG31" s="120">
        <v>0</v>
      </c>
      <c r="EH31" s="120">
        <v>0</v>
      </c>
      <c r="EI31" s="120">
        <v>0</v>
      </c>
      <c r="EJ31" s="120">
        <v>0</v>
      </c>
      <c r="EK31" s="120">
        <v>0</v>
      </c>
      <c r="EL31" s="120">
        <v>0</v>
      </c>
      <c r="EM31" s="120">
        <v>0</v>
      </c>
      <c r="EN31" s="120">
        <v>0</v>
      </c>
      <c r="EO31" s="120">
        <v>0</v>
      </c>
      <c r="EP31" s="120">
        <v>0</v>
      </c>
      <c r="EQ31" s="120">
        <v>0</v>
      </c>
      <c r="ER31" s="120">
        <v>0</v>
      </c>
      <c r="ES31" s="120">
        <v>0</v>
      </c>
      <c r="ET31" s="120">
        <v>0</v>
      </c>
      <c r="EU31" s="120">
        <v>0</v>
      </c>
      <c r="EV31" s="120">
        <v>0</v>
      </c>
      <c r="EW31" s="120">
        <v>0</v>
      </c>
      <c r="EX31" s="120">
        <v>0</v>
      </c>
      <c r="EY31" s="120">
        <v>0</v>
      </c>
      <c r="EZ31" s="120">
        <v>0</v>
      </c>
      <c r="FA31" s="120">
        <v>0</v>
      </c>
      <c r="FB31" s="120">
        <v>0</v>
      </c>
      <c r="FC31" s="120">
        <v>0</v>
      </c>
      <c r="FD31" s="120">
        <v>0</v>
      </c>
      <c r="FE31" s="120">
        <v>0</v>
      </c>
      <c r="FF31" s="120">
        <v>0</v>
      </c>
      <c r="FG31" s="120">
        <v>0</v>
      </c>
      <c r="FH31" s="120">
        <v>0</v>
      </c>
      <c r="FI31" s="120">
        <v>2681.5766478475653</v>
      </c>
      <c r="FJ31" s="120">
        <v>2681.5766478475653</v>
      </c>
      <c r="FK31" s="120">
        <v>2681.5766478475653</v>
      </c>
      <c r="FL31" s="120">
        <v>2681.5766478475653</v>
      </c>
      <c r="FM31" s="120">
        <v>2681.5766478475653</v>
      </c>
      <c r="FN31" s="120">
        <v>2681.5766478475653</v>
      </c>
      <c r="FO31" s="120">
        <v>2681.5766478475653</v>
      </c>
      <c r="FP31" s="120">
        <v>2681.5766478475653</v>
      </c>
      <c r="FQ31" s="120">
        <v>2681.5766478475653</v>
      </c>
      <c r="FR31" s="120">
        <v>2681.5766478475653</v>
      </c>
      <c r="FS31" s="120">
        <v>2681.5766478475653</v>
      </c>
      <c r="FT31" s="120">
        <v>2681.5766478475653</v>
      </c>
      <c r="FU31" s="120">
        <v>1340.7883239237826</v>
      </c>
      <c r="FV31" s="120">
        <v>1340.7883239237826</v>
      </c>
      <c r="FW31" s="120">
        <v>1340.7883239237826</v>
      </c>
      <c r="FX31" s="120">
        <v>1340.7883239237826</v>
      </c>
      <c r="FY31" s="120">
        <v>1340.7883239237826</v>
      </c>
      <c r="FZ31" s="120">
        <v>1340.7883239237826</v>
      </c>
      <c r="GA31" s="120">
        <v>1340.7883239237826</v>
      </c>
      <c r="GB31" s="120">
        <v>1340.7883239237826</v>
      </c>
      <c r="GC31" s="120">
        <v>1340.7883239237826</v>
      </c>
      <c r="GD31" s="120">
        <v>1340.7883239237826</v>
      </c>
      <c r="GE31" s="120">
        <v>1340.7883239237826</v>
      </c>
      <c r="GF31" s="120">
        <v>1340.7883239237826</v>
      </c>
      <c r="GG31" s="120">
        <v>0</v>
      </c>
      <c r="GH31" s="120">
        <v>0</v>
      </c>
      <c r="GI31" s="120">
        <v>0</v>
      </c>
      <c r="GJ31" s="120">
        <v>0</v>
      </c>
      <c r="GK31" s="120">
        <v>0</v>
      </c>
      <c r="GL31" s="120">
        <v>0</v>
      </c>
      <c r="GM31" s="120">
        <v>0</v>
      </c>
      <c r="GN31" s="120">
        <v>0</v>
      </c>
      <c r="GO31" s="120">
        <v>0</v>
      </c>
      <c r="GP31" s="120">
        <v>0</v>
      </c>
      <c r="GQ31" s="120">
        <v>0</v>
      </c>
      <c r="GR31" s="120">
        <v>0</v>
      </c>
      <c r="GS31" s="120">
        <v>0</v>
      </c>
      <c r="GU31" s="200">
        <f t="shared" si="11"/>
        <v>0</v>
      </c>
      <c r="GV31" s="200">
        <f t="shared" si="11"/>
        <v>0</v>
      </c>
      <c r="GW31" s="200">
        <f t="shared" si="11"/>
        <v>0</v>
      </c>
      <c r="GX31" s="200">
        <f t="shared" si="11"/>
        <v>0</v>
      </c>
      <c r="GY31" s="200">
        <f t="shared" si="11"/>
        <v>0</v>
      </c>
      <c r="GZ31" s="200">
        <f t="shared" si="11"/>
        <v>0</v>
      </c>
      <c r="HA31" s="200">
        <f t="shared" si="11"/>
        <v>32178.919774170776</v>
      </c>
      <c r="HB31" s="200">
        <f t="shared" si="11"/>
        <v>16089.459887085388</v>
      </c>
      <c r="HC31" s="200">
        <f t="shared" si="11"/>
        <v>0</v>
      </c>
      <c r="HD31" s="134" t="str">
        <f t="shared" si="3"/>
        <v>OK</v>
      </c>
      <c r="HE31" s="200">
        <f t="shared" si="4"/>
        <v>48268.379661256164</v>
      </c>
      <c r="HG31" s="200">
        <f t="shared" si="5"/>
        <v>418325.95706422016</v>
      </c>
      <c r="HH31" s="200">
        <f>HG31*'Key assumptions'!$H$20*'Key assumptions'!$H$21</f>
        <v>15687.223389908255</v>
      </c>
      <c r="HI31" s="255">
        <f t="shared" si="9"/>
        <v>0.23963133640552994</v>
      </c>
      <c r="HJ31" s="200">
        <f t="shared" si="7"/>
        <v>3759.1503054158029</v>
      </c>
      <c r="HO31" s="120">
        <f t="shared" si="12"/>
        <v>0</v>
      </c>
      <c r="HP31" s="120">
        <f t="shared" si="12"/>
        <v>0</v>
      </c>
      <c r="HQ31" s="120">
        <f t="shared" si="12"/>
        <v>0</v>
      </c>
      <c r="HR31" s="120">
        <f t="shared" si="12"/>
        <v>0</v>
      </c>
      <c r="HS31" s="120">
        <f t="shared" si="12"/>
        <v>0</v>
      </c>
      <c r="HT31" s="120">
        <f t="shared" si="12"/>
        <v>12</v>
      </c>
      <c r="HU31" s="120">
        <f t="shared" si="12"/>
        <v>12</v>
      </c>
      <c r="HV31" s="120">
        <f t="shared" si="12"/>
        <v>0</v>
      </c>
      <c r="HW31" s="120">
        <f t="shared" si="8"/>
        <v>24</v>
      </c>
    </row>
    <row r="32" spans="1:231" ht="13.5" thickBot="1" x14ac:dyDescent="0.25">
      <c r="A32" s="120" t="str">
        <v>Delivery</v>
      </c>
      <c r="B32" s="120" t="str">
        <v>Program &amp; Risk Planner</v>
      </c>
      <c r="C32" s="120" t="str">
        <v>Internal Labour</v>
      </c>
      <c r="D32" s="120" t="str">
        <v>Close-Out</v>
      </c>
      <c r="E32" s="120" t="str">
        <v>Program and Risk Planner (Portfolio Controls)</v>
      </c>
      <c r="F32" s="120">
        <v>266.05040685015285</v>
      </c>
      <c r="G32" s="120">
        <v>0</v>
      </c>
      <c r="H32" s="120">
        <v>0</v>
      </c>
      <c r="I32" s="120">
        <v>0</v>
      </c>
      <c r="J32" s="120">
        <v>0</v>
      </c>
      <c r="K32" s="120">
        <v>0</v>
      </c>
      <c r="L32" s="120">
        <v>0</v>
      </c>
      <c r="M32" s="120">
        <v>0</v>
      </c>
      <c r="N32" s="120">
        <v>0</v>
      </c>
      <c r="O32" s="120">
        <v>0</v>
      </c>
      <c r="P32" s="120">
        <v>0</v>
      </c>
      <c r="Q32" s="120">
        <v>0</v>
      </c>
      <c r="R32" s="120">
        <v>0</v>
      </c>
      <c r="S32" s="120">
        <v>0</v>
      </c>
      <c r="T32" s="120">
        <v>0</v>
      </c>
      <c r="U32" s="120">
        <v>0</v>
      </c>
      <c r="V32" s="120">
        <v>0</v>
      </c>
      <c r="W32" s="120">
        <v>0</v>
      </c>
      <c r="X32" s="120">
        <v>0</v>
      </c>
      <c r="Y32" s="120">
        <v>0</v>
      </c>
      <c r="Z32" s="120">
        <v>0</v>
      </c>
      <c r="AA32" s="120">
        <v>0</v>
      </c>
      <c r="AB32" s="120">
        <v>0</v>
      </c>
      <c r="AC32" s="120">
        <v>0</v>
      </c>
      <c r="AD32" s="120">
        <v>0</v>
      </c>
      <c r="AE32" s="120">
        <v>0</v>
      </c>
      <c r="AF32" s="120">
        <v>0</v>
      </c>
      <c r="AG32" s="120">
        <v>0</v>
      </c>
      <c r="AH32" s="120">
        <v>0</v>
      </c>
      <c r="AI32" s="120">
        <v>0</v>
      </c>
      <c r="AJ32" s="120">
        <v>0</v>
      </c>
      <c r="AK32" s="120">
        <v>0</v>
      </c>
      <c r="AL32" s="120">
        <v>0</v>
      </c>
      <c r="AM32" s="120">
        <v>0</v>
      </c>
      <c r="AN32" s="120">
        <v>0</v>
      </c>
      <c r="AO32" s="120">
        <v>0</v>
      </c>
      <c r="AP32" s="120">
        <v>0</v>
      </c>
      <c r="AQ32" s="120">
        <v>0</v>
      </c>
      <c r="AR32" s="120">
        <v>0</v>
      </c>
      <c r="AS32" s="120">
        <v>0</v>
      </c>
      <c r="AT32" s="120">
        <v>0</v>
      </c>
      <c r="AU32" s="120">
        <v>0</v>
      </c>
      <c r="AV32" s="120">
        <v>0</v>
      </c>
      <c r="AW32" s="120">
        <v>0</v>
      </c>
      <c r="AX32" s="120">
        <v>0</v>
      </c>
      <c r="AY32" s="120">
        <v>0</v>
      </c>
      <c r="AZ32" s="120">
        <v>0</v>
      </c>
      <c r="BA32" s="120">
        <v>0</v>
      </c>
      <c r="BB32" s="120">
        <v>0</v>
      </c>
      <c r="BC32" s="120">
        <v>0</v>
      </c>
      <c r="BD32" s="120">
        <v>0</v>
      </c>
      <c r="BE32" s="120">
        <v>0</v>
      </c>
      <c r="BF32" s="120">
        <v>0</v>
      </c>
      <c r="BG32" s="120">
        <v>0</v>
      </c>
      <c r="BH32" s="120">
        <v>0</v>
      </c>
      <c r="BI32" s="120">
        <v>0</v>
      </c>
      <c r="BJ32" s="120">
        <v>0</v>
      </c>
      <c r="BK32" s="120">
        <v>0</v>
      </c>
      <c r="BL32" s="120">
        <v>0</v>
      </c>
      <c r="BM32" s="120">
        <v>0</v>
      </c>
      <c r="BN32" s="120">
        <v>0</v>
      </c>
      <c r="BO32" s="120">
        <v>0</v>
      </c>
      <c r="BP32" s="120">
        <v>3.8461538461538455E-3</v>
      </c>
      <c r="BQ32" s="120">
        <v>3.8461538461538455E-3</v>
      </c>
      <c r="BR32" s="120">
        <v>3.8461538461538455E-3</v>
      </c>
      <c r="BS32" s="120">
        <v>3.8461538461538455E-3</v>
      </c>
      <c r="BT32" s="120">
        <v>3.8461538461538455E-3</v>
      </c>
      <c r="BU32" s="120">
        <v>3.8461538461538455E-3</v>
      </c>
      <c r="BV32" s="120">
        <v>3.8461538461538455E-3</v>
      </c>
      <c r="BW32" s="120">
        <v>3.8461538461538455E-3</v>
      </c>
      <c r="BX32" s="120">
        <v>3.8461538461538455E-3</v>
      </c>
      <c r="BY32" s="120">
        <v>3.8461538461538455E-3</v>
      </c>
      <c r="BZ32" s="120">
        <v>3.8461538461538455E-3</v>
      </c>
      <c r="CA32" s="120">
        <v>3.8461538461538455E-3</v>
      </c>
      <c r="CB32" s="120">
        <v>1.9230769230769227E-3</v>
      </c>
      <c r="CC32" s="120">
        <v>1.9230769230769227E-3</v>
      </c>
      <c r="CD32" s="120">
        <v>1.9230769230769227E-3</v>
      </c>
      <c r="CE32" s="120">
        <v>1.9230769230769227E-3</v>
      </c>
      <c r="CF32" s="120">
        <v>1.9230769230769227E-3</v>
      </c>
      <c r="CG32" s="120">
        <v>1.9230769230769227E-3</v>
      </c>
      <c r="CH32" s="120">
        <v>1.9230769230769227E-3</v>
      </c>
      <c r="CI32" s="120">
        <v>1.9230769230769227E-3</v>
      </c>
      <c r="CJ32" s="120">
        <v>1.9230769230769227E-3</v>
      </c>
      <c r="CK32" s="120">
        <v>1.9230769230769227E-3</v>
      </c>
      <c r="CL32" s="120">
        <v>1.9230769230769227E-3</v>
      </c>
      <c r="CM32" s="120">
        <v>1.9230769230769227E-3</v>
      </c>
      <c r="CN32" s="120">
        <v>0</v>
      </c>
      <c r="CO32" s="120">
        <v>0</v>
      </c>
      <c r="CP32" s="120">
        <v>0</v>
      </c>
      <c r="CQ32" s="120">
        <v>0</v>
      </c>
      <c r="CR32" s="120">
        <v>0</v>
      </c>
      <c r="CS32" s="120">
        <v>0</v>
      </c>
      <c r="CT32" s="120">
        <v>0</v>
      </c>
      <c r="CU32" s="120">
        <v>0</v>
      </c>
      <c r="CV32" s="120">
        <v>0</v>
      </c>
      <c r="CW32" s="120">
        <v>0</v>
      </c>
      <c r="CX32" s="120">
        <v>0</v>
      </c>
      <c r="CY32" s="120">
        <v>0</v>
      </c>
      <c r="CZ32" s="120">
        <v>0</v>
      </c>
      <c r="DA32" s="120">
        <v>0</v>
      </c>
      <c r="DB32" s="120">
        <v>0</v>
      </c>
      <c r="DC32" s="120">
        <v>0</v>
      </c>
      <c r="DD32" s="120">
        <v>0</v>
      </c>
      <c r="DE32" s="120">
        <v>0</v>
      </c>
      <c r="DF32" s="120">
        <v>0</v>
      </c>
      <c r="DG32" s="120">
        <v>0</v>
      </c>
      <c r="DH32" s="120">
        <v>0</v>
      </c>
      <c r="DI32" s="120">
        <v>0</v>
      </c>
      <c r="DJ32" s="120">
        <v>0</v>
      </c>
      <c r="DK32" s="120">
        <v>0</v>
      </c>
      <c r="DL32" s="120">
        <v>0</v>
      </c>
      <c r="DM32" s="120">
        <v>0</v>
      </c>
      <c r="DN32" s="120">
        <v>0</v>
      </c>
      <c r="DO32" s="120">
        <v>0</v>
      </c>
      <c r="DP32" s="120">
        <v>0</v>
      </c>
      <c r="DQ32" s="120">
        <v>0</v>
      </c>
      <c r="DR32" s="120">
        <v>0</v>
      </c>
      <c r="DS32" s="120">
        <v>0</v>
      </c>
      <c r="DT32" s="120">
        <v>0</v>
      </c>
      <c r="DU32" s="120">
        <v>0</v>
      </c>
      <c r="DV32" s="120">
        <v>0</v>
      </c>
      <c r="DW32" s="120">
        <v>0</v>
      </c>
      <c r="DX32" s="120">
        <v>0</v>
      </c>
      <c r="DY32" s="120">
        <v>0</v>
      </c>
      <c r="DZ32" s="120">
        <v>0</v>
      </c>
      <c r="EA32" s="120">
        <v>0</v>
      </c>
      <c r="EB32" s="120">
        <v>0</v>
      </c>
      <c r="EC32" s="120">
        <v>0</v>
      </c>
      <c r="ED32" s="120">
        <v>0</v>
      </c>
      <c r="EE32" s="120">
        <v>0</v>
      </c>
      <c r="EF32" s="120">
        <v>0</v>
      </c>
      <c r="EG32" s="120">
        <v>0</v>
      </c>
      <c r="EH32" s="120">
        <v>0</v>
      </c>
      <c r="EI32" s="120">
        <v>0</v>
      </c>
      <c r="EJ32" s="120">
        <v>0</v>
      </c>
      <c r="EK32" s="120">
        <v>0</v>
      </c>
      <c r="EL32" s="120">
        <v>0</v>
      </c>
      <c r="EM32" s="120">
        <v>0</v>
      </c>
      <c r="EN32" s="120">
        <v>0</v>
      </c>
      <c r="EO32" s="120">
        <v>0</v>
      </c>
      <c r="EP32" s="120">
        <v>0</v>
      </c>
      <c r="EQ32" s="120">
        <v>0</v>
      </c>
      <c r="ER32" s="120">
        <v>0</v>
      </c>
      <c r="ES32" s="120">
        <v>0</v>
      </c>
      <c r="ET32" s="120">
        <v>0</v>
      </c>
      <c r="EU32" s="120">
        <v>0</v>
      </c>
      <c r="EV32" s="120">
        <v>0</v>
      </c>
      <c r="EW32" s="120">
        <v>0</v>
      </c>
      <c r="EX32" s="120">
        <v>0</v>
      </c>
      <c r="EY32" s="120">
        <v>0</v>
      </c>
      <c r="EZ32" s="120">
        <v>0</v>
      </c>
      <c r="FA32" s="120">
        <v>0</v>
      </c>
      <c r="FB32" s="120">
        <v>0</v>
      </c>
      <c r="FC32" s="120">
        <v>0</v>
      </c>
      <c r="FD32" s="120">
        <v>0</v>
      </c>
      <c r="FE32" s="120">
        <v>0</v>
      </c>
      <c r="FF32" s="120">
        <v>0</v>
      </c>
      <c r="FG32" s="120">
        <v>0</v>
      </c>
      <c r="FH32" s="120">
        <v>0</v>
      </c>
      <c r="FI32" s="120">
        <v>153.49061933662662</v>
      </c>
      <c r="FJ32" s="120">
        <v>153.49061933662662</v>
      </c>
      <c r="FK32" s="120">
        <v>153.49061933662662</v>
      </c>
      <c r="FL32" s="120">
        <v>153.49061933662662</v>
      </c>
      <c r="FM32" s="120">
        <v>153.49061933662662</v>
      </c>
      <c r="FN32" s="120">
        <v>153.49061933662662</v>
      </c>
      <c r="FO32" s="120">
        <v>153.49061933662662</v>
      </c>
      <c r="FP32" s="120">
        <v>153.49061933662662</v>
      </c>
      <c r="FQ32" s="120">
        <v>153.49061933662662</v>
      </c>
      <c r="FR32" s="120">
        <v>153.49061933662662</v>
      </c>
      <c r="FS32" s="120">
        <v>153.49061933662662</v>
      </c>
      <c r="FT32" s="120">
        <v>153.49061933662662</v>
      </c>
      <c r="FU32" s="120">
        <v>76.745309668313311</v>
      </c>
      <c r="FV32" s="120">
        <v>76.745309668313311</v>
      </c>
      <c r="FW32" s="120">
        <v>76.745309668313311</v>
      </c>
      <c r="FX32" s="120">
        <v>76.745309668313311</v>
      </c>
      <c r="FY32" s="120">
        <v>76.745309668313311</v>
      </c>
      <c r="FZ32" s="120">
        <v>76.745309668313311</v>
      </c>
      <c r="GA32" s="120">
        <v>76.745309668313311</v>
      </c>
      <c r="GB32" s="120">
        <v>76.745309668313311</v>
      </c>
      <c r="GC32" s="120">
        <v>76.745309668313311</v>
      </c>
      <c r="GD32" s="120">
        <v>76.745309668313311</v>
      </c>
      <c r="GE32" s="120">
        <v>76.745309668313311</v>
      </c>
      <c r="GF32" s="120">
        <v>76.745309668313311</v>
      </c>
      <c r="GG32" s="120">
        <v>0</v>
      </c>
      <c r="GH32" s="120">
        <v>0</v>
      </c>
      <c r="GI32" s="120">
        <v>0</v>
      </c>
      <c r="GJ32" s="120">
        <v>0</v>
      </c>
      <c r="GK32" s="120">
        <v>0</v>
      </c>
      <c r="GL32" s="120">
        <v>0</v>
      </c>
      <c r="GM32" s="120">
        <v>0</v>
      </c>
      <c r="GN32" s="120">
        <v>0</v>
      </c>
      <c r="GO32" s="120">
        <v>0</v>
      </c>
      <c r="GP32" s="120">
        <v>0</v>
      </c>
      <c r="GQ32" s="120">
        <v>0</v>
      </c>
      <c r="GR32" s="120">
        <v>0</v>
      </c>
      <c r="GS32" s="120">
        <v>0</v>
      </c>
      <c r="GU32" s="200">
        <f t="shared" si="11"/>
        <v>0</v>
      </c>
      <c r="GV32" s="200">
        <f t="shared" si="11"/>
        <v>0</v>
      </c>
      <c r="GW32" s="200">
        <f t="shared" si="11"/>
        <v>0</v>
      </c>
      <c r="GX32" s="200">
        <f t="shared" si="11"/>
        <v>0</v>
      </c>
      <c r="GY32" s="200">
        <f t="shared" si="11"/>
        <v>0</v>
      </c>
      <c r="GZ32" s="200">
        <f t="shared" si="11"/>
        <v>0</v>
      </c>
      <c r="HA32" s="200">
        <f t="shared" si="11"/>
        <v>1841.8874320395196</v>
      </c>
      <c r="HB32" s="200">
        <f t="shared" si="11"/>
        <v>920.94371601975979</v>
      </c>
      <c r="HC32" s="200">
        <f t="shared" si="11"/>
        <v>0</v>
      </c>
      <c r="HD32" s="134" t="str">
        <f t="shared" si="3"/>
        <v>OK</v>
      </c>
      <c r="HE32" s="200">
        <f t="shared" si="4"/>
        <v>2762.8311480592793</v>
      </c>
      <c r="HG32" s="200">
        <f t="shared" si="5"/>
        <v>478890.73233027512</v>
      </c>
      <c r="HH32" s="200">
        <f>HG32*'Key assumptions'!$H$20*'Key assumptions'!$H$21</f>
        <v>17958.402462385315</v>
      </c>
      <c r="HI32" s="255">
        <f t="shared" si="9"/>
        <v>0.23963133640552994</v>
      </c>
      <c r="HJ32" s="200">
        <f t="shared" si="7"/>
        <v>4303.3959817697523</v>
      </c>
      <c r="HO32" s="120">
        <f t="shared" si="12"/>
        <v>0</v>
      </c>
      <c r="HP32" s="120">
        <f t="shared" si="12"/>
        <v>0</v>
      </c>
      <c r="HQ32" s="120">
        <f t="shared" si="12"/>
        <v>0</v>
      </c>
      <c r="HR32" s="120">
        <f t="shared" si="12"/>
        <v>0</v>
      </c>
      <c r="HS32" s="120">
        <f t="shared" si="12"/>
        <v>0</v>
      </c>
      <c r="HT32" s="120">
        <f t="shared" si="12"/>
        <v>12</v>
      </c>
      <c r="HU32" s="120">
        <f t="shared" si="12"/>
        <v>12</v>
      </c>
      <c r="HV32" s="120">
        <f t="shared" si="12"/>
        <v>0</v>
      </c>
      <c r="HW32" s="120">
        <f t="shared" si="8"/>
        <v>24</v>
      </c>
    </row>
    <row r="33" spans="1:231" ht="13.5" thickBot="1" x14ac:dyDescent="0.25">
      <c r="A33" s="120" t="str">
        <v>Delivery</v>
      </c>
      <c r="B33" s="120" t="str">
        <v>Project Director</v>
      </c>
      <c r="C33" s="120" t="str">
        <v>Internal Labour</v>
      </c>
      <c r="D33" s="120" t="str">
        <v>Close-Out</v>
      </c>
      <c r="E33" s="120" t="str">
        <v>Project Manager - Senior (Network Projects)</v>
      </c>
      <c r="F33" s="120">
        <v>305.35199204892962</v>
      </c>
      <c r="G33" s="120">
        <v>0</v>
      </c>
      <c r="H33" s="120">
        <v>0</v>
      </c>
      <c r="I33" s="120">
        <v>0</v>
      </c>
      <c r="J33" s="120">
        <v>0</v>
      </c>
      <c r="K33" s="120">
        <v>0</v>
      </c>
      <c r="L33" s="120">
        <v>0</v>
      </c>
      <c r="M33" s="120">
        <v>0</v>
      </c>
      <c r="N33" s="120">
        <v>0</v>
      </c>
      <c r="O33" s="120">
        <v>0</v>
      </c>
      <c r="P33" s="120">
        <v>0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  <c r="Y33" s="120">
        <v>0</v>
      </c>
      <c r="Z33" s="120">
        <v>0</v>
      </c>
      <c r="AA33" s="120">
        <v>0</v>
      </c>
      <c r="AB33" s="120">
        <v>0</v>
      </c>
      <c r="AC33" s="120">
        <v>0</v>
      </c>
      <c r="AD33" s="120">
        <v>0</v>
      </c>
      <c r="AE33" s="120">
        <v>0</v>
      </c>
      <c r="AF33" s="120">
        <v>0</v>
      </c>
      <c r="AG33" s="120">
        <v>0</v>
      </c>
      <c r="AH33" s="120">
        <v>0</v>
      </c>
      <c r="AI33" s="120">
        <v>0</v>
      </c>
      <c r="AJ33" s="120">
        <v>0</v>
      </c>
      <c r="AK33" s="120">
        <v>0</v>
      </c>
      <c r="AL33" s="120">
        <v>0</v>
      </c>
      <c r="AM33" s="120">
        <v>0</v>
      </c>
      <c r="AN33" s="120">
        <v>0</v>
      </c>
      <c r="AO33" s="120">
        <v>0</v>
      </c>
      <c r="AP33" s="120">
        <v>0</v>
      </c>
      <c r="AQ33" s="120">
        <v>0</v>
      </c>
      <c r="AR33" s="120">
        <v>0</v>
      </c>
      <c r="AS33" s="120">
        <v>0</v>
      </c>
      <c r="AT33" s="120">
        <v>0</v>
      </c>
      <c r="AU33" s="120">
        <v>0</v>
      </c>
      <c r="AV33" s="120">
        <v>0</v>
      </c>
      <c r="AW33" s="120">
        <v>0</v>
      </c>
      <c r="AX33" s="120">
        <v>0</v>
      </c>
      <c r="AY33" s="120">
        <v>0</v>
      </c>
      <c r="AZ33" s="120">
        <v>0</v>
      </c>
      <c r="BA33" s="120">
        <v>0</v>
      </c>
      <c r="BB33" s="120">
        <v>0</v>
      </c>
      <c r="BC33" s="120">
        <v>0</v>
      </c>
      <c r="BD33" s="120">
        <v>0</v>
      </c>
      <c r="BE33" s="120">
        <v>0</v>
      </c>
      <c r="BF33" s="120">
        <v>0</v>
      </c>
      <c r="BG33" s="120">
        <v>0</v>
      </c>
      <c r="BH33" s="120">
        <v>0</v>
      </c>
      <c r="BI33" s="120">
        <v>0</v>
      </c>
      <c r="BJ33" s="120">
        <v>0</v>
      </c>
      <c r="BK33" s="120">
        <v>0</v>
      </c>
      <c r="BL33" s="120">
        <v>0</v>
      </c>
      <c r="BM33" s="120">
        <v>0</v>
      </c>
      <c r="BN33" s="120">
        <v>0</v>
      </c>
      <c r="BO33" s="120">
        <v>0</v>
      </c>
      <c r="BP33" s="120">
        <v>0.15384615384615385</v>
      </c>
      <c r="BQ33" s="120">
        <v>0.15384615384615385</v>
      </c>
      <c r="BR33" s="120">
        <v>0.15384615384615385</v>
      </c>
      <c r="BS33" s="120">
        <v>0.15384615384615385</v>
      </c>
      <c r="BT33" s="120">
        <v>0.15384615384615385</v>
      </c>
      <c r="BU33" s="120">
        <v>0.15384615384615385</v>
      </c>
      <c r="BV33" s="120">
        <v>0.15384615384615385</v>
      </c>
      <c r="BW33" s="120">
        <v>0.15384615384615385</v>
      </c>
      <c r="BX33" s="120">
        <v>0.15384615384615385</v>
      </c>
      <c r="BY33" s="120">
        <v>0.15384615384615385</v>
      </c>
      <c r="BZ33" s="120">
        <v>0.15384615384615385</v>
      </c>
      <c r="CA33" s="120">
        <v>0.15384615384615385</v>
      </c>
      <c r="CB33" s="120">
        <v>7.6923076923076927E-2</v>
      </c>
      <c r="CC33" s="120">
        <v>7.6923076923076927E-2</v>
      </c>
      <c r="CD33" s="120">
        <v>7.6923076923076927E-2</v>
      </c>
      <c r="CE33" s="120">
        <v>7.6923076923076927E-2</v>
      </c>
      <c r="CF33" s="120">
        <v>7.6923076923076927E-2</v>
      </c>
      <c r="CG33" s="120">
        <v>7.6923076923076927E-2</v>
      </c>
      <c r="CH33" s="120">
        <v>7.6923076923076927E-2</v>
      </c>
      <c r="CI33" s="120">
        <v>7.6923076923076927E-2</v>
      </c>
      <c r="CJ33" s="120">
        <v>7.6923076923076927E-2</v>
      </c>
      <c r="CK33" s="120">
        <v>7.6923076923076927E-2</v>
      </c>
      <c r="CL33" s="120">
        <v>7.6923076923076927E-2</v>
      </c>
      <c r="CM33" s="120">
        <v>7.6923076923076927E-2</v>
      </c>
      <c r="CN33" s="120">
        <v>0</v>
      </c>
      <c r="CO33" s="120">
        <v>0</v>
      </c>
      <c r="CP33" s="120">
        <v>0</v>
      </c>
      <c r="CQ33" s="120">
        <v>0</v>
      </c>
      <c r="CR33" s="120">
        <v>0</v>
      </c>
      <c r="CS33" s="120">
        <v>0</v>
      </c>
      <c r="CT33" s="120">
        <v>0</v>
      </c>
      <c r="CU33" s="120">
        <v>0</v>
      </c>
      <c r="CV33" s="120">
        <v>0</v>
      </c>
      <c r="CW33" s="120">
        <v>0</v>
      </c>
      <c r="CX33" s="120">
        <v>0</v>
      </c>
      <c r="CY33" s="120">
        <v>0</v>
      </c>
      <c r="CZ33" s="120">
        <v>0</v>
      </c>
      <c r="DA33" s="120">
        <v>0</v>
      </c>
      <c r="DB33" s="120">
        <v>0</v>
      </c>
      <c r="DC33" s="120">
        <v>0</v>
      </c>
      <c r="DD33" s="120">
        <v>0</v>
      </c>
      <c r="DE33" s="120">
        <v>0</v>
      </c>
      <c r="DF33" s="120">
        <v>0</v>
      </c>
      <c r="DG33" s="120">
        <v>0</v>
      </c>
      <c r="DH33" s="120">
        <v>0</v>
      </c>
      <c r="DI33" s="120">
        <v>0</v>
      </c>
      <c r="DJ33" s="120">
        <v>0</v>
      </c>
      <c r="DK33" s="120">
        <v>0</v>
      </c>
      <c r="DL33" s="120">
        <v>0</v>
      </c>
      <c r="DM33" s="120">
        <v>0</v>
      </c>
      <c r="DN33" s="120">
        <v>0</v>
      </c>
      <c r="DO33" s="120">
        <v>0</v>
      </c>
      <c r="DP33" s="120">
        <v>0</v>
      </c>
      <c r="DQ33" s="120">
        <v>0</v>
      </c>
      <c r="DR33" s="120">
        <v>0</v>
      </c>
      <c r="DS33" s="120">
        <v>0</v>
      </c>
      <c r="DT33" s="120">
        <v>0</v>
      </c>
      <c r="DU33" s="120">
        <v>0</v>
      </c>
      <c r="DV33" s="120">
        <v>0</v>
      </c>
      <c r="DW33" s="120">
        <v>0</v>
      </c>
      <c r="DX33" s="120">
        <v>0</v>
      </c>
      <c r="DY33" s="120">
        <v>0</v>
      </c>
      <c r="DZ33" s="120">
        <v>0</v>
      </c>
      <c r="EA33" s="120">
        <v>0</v>
      </c>
      <c r="EB33" s="120">
        <v>0</v>
      </c>
      <c r="EC33" s="120">
        <v>0</v>
      </c>
      <c r="ED33" s="120">
        <v>0</v>
      </c>
      <c r="EE33" s="120">
        <v>0</v>
      </c>
      <c r="EF33" s="120">
        <v>0</v>
      </c>
      <c r="EG33" s="120">
        <v>0</v>
      </c>
      <c r="EH33" s="120">
        <v>0</v>
      </c>
      <c r="EI33" s="120">
        <v>0</v>
      </c>
      <c r="EJ33" s="120">
        <v>0</v>
      </c>
      <c r="EK33" s="120">
        <v>0</v>
      </c>
      <c r="EL33" s="120">
        <v>0</v>
      </c>
      <c r="EM33" s="120">
        <v>0</v>
      </c>
      <c r="EN33" s="120">
        <v>0</v>
      </c>
      <c r="EO33" s="120">
        <v>0</v>
      </c>
      <c r="EP33" s="120">
        <v>0</v>
      </c>
      <c r="EQ33" s="120">
        <v>0</v>
      </c>
      <c r="ER33" s="120">
        <v>0</v>
      </c>
      <c r="ES33" s="120">
        <v>0</v>
      </c>
      <c r="ET33" s="120">
        <v>0</v>
      </c>
      <c r="EU33" s="120">
        <v>0</v>
      </c>
      <c r="EV33" s="120">
        <v>0</v>
      </c>
      <c r="EW33" s="120">
        <v>0</v>
      </c>
      <c r="EX33" s="120">
        <v>0</v>
      </c>
      <c r="EY33" s="120">
        <v>0</v>
      </c>
      <c r="EZ33" s="120">
        <v>0</v>
      </c>
      <c r="FA33" s="120">
        <v>0</v>
      </c>
      <c r="FB33" s="120">
        <v>0</v>
      </c>
      <c r="FC33" s="120">
        <v>0</v>
      </c>
      <c r="FD33" s="120">
        <v>0</v>
      </c>
      <c r="FE33" s="120">
        <v>0</v>
      </c>
      <c r="FF33" s="120">
        <v>0</v>
      </c>
      <c r="FG33" s="120">
        <v>0</v>
      </c>
      <c r="FH33" s="120">
        <v>0</v>
      </c>
      <c r="FI33" s="120">
        <v>7046.5844318983764</v>
      </c>
      <c r="FJ33" s="120">
        <v>7046.5844318983764</v>
      </c>
      <c r="FK33" s="120">
        <v>7046.5844318983764</v>
      </c>
      <c r="FL33" s="120">
        <v>7046.5844318983764</v>
      </c>
      <c r="FM33" s="120">
        <v>7046.5844318983764</v>
      </c>
      <c r="FN33" s="120">
        <v>7046.5844318983764</v>
      </c>
      <c r="FO33" s="120">
        <v>7046.5844318983764</v>
      </c>
      <c r="FP33" s="120">
        <v>7046.5844318983764</v>
      </c>
      <c r="FQ33" s="120">
        <v>7046.5844318983764</v>
      </c>
      <c r="FR33" s="120">
        <v>7046.5844318983764</v>
      </c>
      <c r="FS33" s="120">
        <v>7046.5844318983764</v>
      </c>
      <c r="FT33" s="120">
        <v>7046.5844318983764</v>
      </c>
      <c r="FU33" s="120">
        <v>3523.2922159491882</v>
      </c>
      <c r="FV33" s="120">
        <v>3523.2922159491882</v>
      </c>
      <c r="FW33" s="120">
        <v>3523.2922159491882</v>
      </c>
      <c r="FX33" s="120">
        <v>3523.2922159491882</v>
      </c>
      <c r="FY33" s="120">
        <v>3523.2922159491882</v>
      </c>
      <c r="FZ33" s="120">
        <v>3523.2922159491882</v>
      </c>
      <c r="GA33" s="120">
        <v>3523.2922159491882</v>
      </c>
      <c r="GB33" s="120">
        <v>3523.2922159491882</v>
      </c>
      <c r="GC33" s="120">
        <v>3523.2922159491882</v>
      </c>
      <c r="GD33" s="120">
        <v>3523.2922159491882</v>
      </c>
      <c r="GE33" s="120">
        <v>3523.2922159491882</v>
      </c>
      <c r="GF33" s="120">
        <v>3523.2922159491882</v>
      </c>
      <c r="GG33" s="120">
        <v>0</v>
      </c>
      <c r="GH33" s="120">
        <v>0</v>
      </c>
      <c r="GI33" s="120">
        <v>0</v>
      </c>
      <c r="GJ33" s="120">
        <v>0</v>
      </c>
      <c r="GK33" s="120">
        <v>0</v>
      </c>
      <c r="GL33" s="120">
        <v>0</v>
      </c>
      <c r="GM33" s="120">
        <v>0</v>
      </c>
      <c r="GN33" s="120">
        <v>0</v>
      </c>
      <c r="GO33" s="120">
        <v>0</v>
      </c>
      <c r="GP33" s="120">
        <v>0</v>
      </c>
      <c r="GQ33" s="120">
        <v>0</v>
      </c>
      <c r="GR33" s="120">
        <v>0</v>
      </c>
      <c r="GS33" s="120">
        <v>0</v>
      </c>
      <c r="GU33" s="200">
        <f t="shared" si="11"/>
        <v>0</v>
      </c>
      <c r="GV33" s="200">
        <f t="shared" si="11"/>
        <v>0</v>
      </c>
      <c r="GW33" s="200">
        <f t="shared" si="11"/>
        <v>0</v>
      </c>
      <c r="GX33" s="200">
        <f t="shared" si="11"/>
        <v>0</v>
      </c>
      <c r="GY33" s="200">
        <f t="shared" si="11"/>
        <v>0</v>
      </c>
      <c r="GZ33" s="200">
        <f t="shared" si="11"/>
        <v>0</v>
      </c>
      <c r="HA33" s="200">
        <f t="shared" si="11"/>
        <v>84559.013182780487</v>
      </c>
      <c r="HB33" s="200">
        <f t="shared" si="11"/>
        <v>42279.506591390244</v>
      </c>
      <c r="HC33" s="200">
        <f t="shared" si="11"/>
        <v>0</v>
      </c>
      <c r="HD33" s="134" t="str">
        <f t="shared" si="3"/>
        <v>OK</v>
      </c>
      <c r="HE33" s="200">
        <f t="shared" si="4"/>
        <v>126838.51977417074</v>
      </c>
      <c r="HG33" s="200">
        <f t="shared" si="5"/>
        <v>549633.5856880733</v>
      </c>
      <c r="HH33" s="200">
        <f>HG33*'Key assumptions'!$H$20*'Key assumptions'!$H$21</f>
        <v>20611.259463302747</v>
      </c>
      <c r="HI33" s="255">
        <f t="shared" si="9"/>
        <v>0.23963133640552994</v>
      </c>
      <c r="HJ33" s="200">
        <f t="shared" si="7"/>
        <v>4939.1036501923636</v>
      </c>
      <c r="HO33" s="120">
        <f t="shared" si="12"/>
        <v>0</v>
      </c>
      <c r="HP33" s="120">
        <f t="shared" si="12"/>
        <v>0</v>
      </c>
      <c r="HQ33" s="120">
        <f t="shared" si="12"/>
        <v>0</v>
      </c>
      <c r="HR33" s="120">
        <f t="shared" si="12"/>
        <v>0</v>
      </c>
      <c r="HS33" s="120">
        <f t="shared" si="12"/>
        <v>0</v>
      </c>
      <c r="HT33" s="120">
        <f t="shared" si="12"/>
        <v>12</v>
      </c>
      <c r="HU33" s="120">
        <f t="shared" si="12"/>
        <v>12</v>
      </c>
      <c r="HV33" s="120">
        <f t="shared" si="12"/>
        <v>0</v>
      </c>
      <c r="HW33" s="120">
        <f t="shared" si="8"/>
        <v>24</v>
      </c>
    </row>
    <row r="34" spans="1:231" ht="13.5" thickBot="1" x14ac:dyDescent="0.25">
      <c r="A34" s="120" t="str">
        <v>Delivery</v>
      </c>
      <c r="B34" s="120" t="str">
        <v>Project Admin</v>
      </c>
      <c r="C34" s="120" t="str">
        <v>Internal Labour</v>
      </c>
      <c r="D34" s="120" t="str">
        <v>Close-Out</v>
      </c>
      <c r="E34" s="120" t="str">
        <v>Admin Support Officer (Network Projects)</v>
      </c>
      <c r="F34" s="120">
        <v>165.65912464831803</v>
      </c>
      <c r="G34" s="120">
        <v>0</v>
      </c>
      <c r="H34" s="120">
        <v>0</v>
      </c>
      <c r="I34" s="120">
        <v>0</v>
      </c>
      <c r="J34" s="120">
        <v>0</v>
      </c>
      <c r="K34" s="120">
        <v>0</v>
      </c>
      <c r="L34" s="120">
        <v>0</v>
      </c>
      <c r="M34" s="120">
        <v>0</v>
      </c>
      <c r="N34" s="120">
        <v>0</v>
      </c>
      <c r="O34" s="120">
        <v>0</v>
      </c>
      <c r="P34" s="120">
        <v>0</v>
      </c>
      <c r="Q34" s="120">
        <v>0</v>
      </c>
      <c r="R34" s="120">
        <v>0</v>
      </c>
      <c r="S34" s="120">
        <v>0</v>
      </c>
      <c r="T34" s="120">
        <v>0</v>
      </c>
      <c r="U34" s="120">
        <v>0</v>
      </c>
      <c r="V34" s="120">
        <v>0</v>
      </c>
      <c r="W34" s="120">
        <v>0</v>
      </c>
      <c r="X34" s="120">
        <v>0</v>
      </c>
      <c r="Y34" s="120">
        <v>0</v>
      </c>
      <c r="Z34" s="120">
        <v>0</v>
      </c>
      <c r="AA34" s="120">
        <v>0</v>
      </c>
      <c r="AB34" s="120">
        <v>0</v>
      </c>
      <c r="AC34" s="120">
        <v>0</v>
      </c>
      <c r="AD34" s="120">
        <v>0</v>
      </c>
      <c r="AE34" s="120">
        <v>0</v>
      </c>
      <c r="AF34" s="120">
        <v>0</v>
      </c>
      <c r="AG34" s="120">
        <v>0</v>
      </c>
      <c r="AH34" s="120">
        <v>0</v>
      </c>
      <c r="AI34" s="120">
        <v>0</v>
      </c>
      <c r="AJ34" s="120">
        <v>0</v>
      </c>
      <c r="AK34" s="120">
        <v>0</v>
      </c>
      <c r="AL34" s="120">
        <v>0</v>
      </c>
      <c r="AM34" s="120">
        <v>0</v>
      </c>
      <c r="AN34" s="120">
        <v>0</v>
      </c>
      <c r="AO34" s="120">
        <v>0</v>
      </c>
      <c r="AP34" s="120">
        <v>0</v>
      </c>
      <c r="AQ34" s="120">
        <v>0</v>
      </c>
      <c r="AR34" s="120">
        <v>0</v>
      </c>
      <c r="AS34" s="120">
        <v>0</v>
      </c>
      <c r="AT34" s="120">
        <v>0</v>
      </c>
      <c r="AU34" s="120">
        <v>0</v>
      </c>
      <c r="AV34" s="120">
        <v>0</v>
      </c>
      <c r="AW34" s="120">
        <v>0</v>
      </c>
      <c r="AX34" s="120">
        <v>0</v>
      </c>
      <c r="AY34" s="120">
        <v>0</v>
      </c>
      <c r="AZ34" s="120">
        <v>0</v>
      </c>
      <c r="BA34" s="120">
        <v>0</v>
      </c>
      <c r="BB34" s="120">
        <v>0</v>
      </c>
      <c r="BC34" s="120">
        <v>0</v>
      </c>
      <c r="BD34" s="120">
        <v>0</v>
      </c>
      <c r="BE34" s="120">
        <v>0</v>
      </c>
      <c r="BF34" s="120">
        <v>0</v>
      </c>
      <c r="BG34" s="120">
        <v>0</v>
      </c>
      <c r="BH34" s="120">
        <v>0</v>
      </c>
      <c r="BI34" s="120">
        <v>0</v>
      </c>
      <c r="BJ34" s="120">
        <v>0</v>
      </c>
      <c r="BK34" s="120">
        <v>0</v>
      </c>
      <c r="BL34" s="120">
        <v>0</v>
      </c>
      <c r="BM34" s="120">
        <v>0</v>
      </c>
      <c r="BN34" s="120">
        <v>0</v>
      </c>
      <c r="BO34" s="120">
        <v>0</v>
      </c>
      <c r="BP34" s="120">
        <v>0.30769230769230771</v>
      </c>
      <c r="BQ34" s="120">
        <v>0.30769230769230771</v>
      </c>
      <c r="BR34" s="120">
        <v>0.30769230769230771</v>
      </c>
      <c r="BS34" s="120">
        <v>0.30769230769230771</v>
      </c>
      <c r="BT34" s="120">
        <v>0.30769230769230771</v>
      </c>
      <c r="BU34" s="120">
        <v>0.30769230769230771</v>
      </c>
      <c r="BV34" s="120">
        <v>0.30769230769230771</v>
      </c>
      <c r="BW34" s="120">
        <v>0.30769230769230771</v>
      </c>
      <c r="BX34" s="120">
        <v>0.30769230769230771</v>
      </c>
      <c r="BY34" s="120">
        <v>0.30769230769230771</v>
      </c>
      <c r="BZ34" s="120">
        <v>0.30769230769230771</v>
      </c>
      <c r="CA34" s="120">
        <v>0.30769230769230771</v>
      </c>
      <c r="CB34" s="120">
        <v>7.6923076923076927E-2</v>
      </c>
      <c r="CC34" s="120">
        <v>7.6923076923076927E-2</v>
      </c>
      <c r="CD34" s="120">
        <v>7.6923076923076927E-2</v>
      </c>
      <c r="CE34" s="120">
        <v>7.6923076923076927E-2</v>
      </c>
      <c r="CF34" s="120">
        <v>7.6923076923076927E-2</v>
      </c>
      <c r="CG34" s="120">
        <v>7.6923076923076927E-2</v>
      </c>
      <c r="CH34" s="120">
        <v>7.6923076923076927E-2</v>
      </c>
      <c r="CI34" s="120">
        <v>7.6923076923076927E-2</v>
      </c>
      <c r="CJ34" s="120">
        <v>7.6923076923076927E-2</v>
      </c>
      <c r="CK34" s="120">
        <v>7.6923076923076927E-2</v>
      </c>
      <c r="CL34" s="120">
        <v>7.6923076923076927E-2</v>
      </c>
      <c r="CM34" s="120">
        <v>7.6923076923076927E-2</v>
      </c>
      <c r="CN34" s="120">
        <v>0</v>
      </c>
      <c r="CO34" s="120">
        <v>0</v>
      </c>
      <c r="CP34" s="120">
        <v>0</v>
      </c>
      <c r="CQ34" s="120">
        <v>0</v>
      </c>
      <c r="CR34" s="120">
        <v>0</v>
      </c>
      <c r="CS34" s="120">
        <v>0</v>
      </c>
      <c r="CT34" s="120">
        <v>0</v>
      </c>
      <c r="CU34" s="120">
        <v>0</v>
      </c>
      <c r="CV34" s="120">
        <v>0</v>
      </c>
      <c r="CW34" s="120">
        <v>0</v>
      </c>
      <c r="CX34" s="120">
        <v>0</v>
      </c>
      <c r="CY34" s="120">
        <v>0</v>
      </c>
      <c r="CZ34" s="120">
        <v>0</v>
      </c>
      <c r="DA34" s="120">
        <v>0</v>
      </c>
      <c r="DB34" s="120">
        <v>0</v>
      </c>
      <c r="DC34" s="120">
        <v>0</v>
      </c>
      <c r="DD34" s="120">
        <v>0</v>
      </c>
      <c r="DE34" s="120">
        <v>0</v>
      </c>
      <c r="DF34" s="120">
        <v>0</v>
      </c>
      <c r="DG34" s="120">
        <v>0</v>
      </c>
      <c r="DH34" s="120">
        <v>0</v>
      </c>
      <c r="DI34" s="120">
        <v>0</v>
      </c>
      <c r="DJ34" s="120">
        <v>0</v>
      </c>
      <c r="DK34" s="120">
        <v>0</v>
      </c>
      <c r="DL34" s="120">
        <v>0</v>
      </c>
      <c r="DM34" s="120">
        <v>0</v>
      </c>
      <c r="DN34" s="120">
        <v>0</v>
      </c>
      <c r="DO34" s="120">
        <v>0</v>
      </c>
      <c r="DP34" s="120">
        <v>0</v>
      </c>
      <c r="DQ34" s="120">
        <v>0</v>
      </c>
      <c r="DR34" s="120">
        <v>0</v>
      </c>
      <c r="DS34" s="120">
        <v>0</v>
      </c>
      <c r="DT34" s="120">
        <v>0</v>
      </c>
      <c r="DU34" s="120">
        <v>0</v>
      </c>
      <c r="DV34" s="120">
        <v>0</v>
      </c>
      <c r="DW34" s="120">
        <v>0</v>
      </c>
      <c r="DX34" s="120">
        <v>0</v>
      </c>
      <c r="DY34" s="120">
        <v>0</v>
      </c>
      <c r="DZ34" s="120">
        <v>0</v>
      </c>
      <c r="EA34" s="120">
        <v>0</v>
      </c>
      <c r="EB34" s="120">
        <v>0</v>
      </c>
      <c r="EC34" s="120">
        <v>0</v>
      </c>
      <c r="ED34" s="120">
        <v>0</v>
      </c>
      <c r="EE34" s="120">
        <v>0</v>
      </c>
      <c r="EF34" s="120">
        <v>0</v>
      </c>
      <c r="EG34" s="120">
        <v>0</v>
      </c>
      <c r="EH34" s="120">
        <v>0</v>
      </c>
      <c r="EI34" s="120">
        <v>0</v>
      </c>
      <c r="EJ34" s="120">
        <v>0</v>
      </c>
      <c r="EK34" s="120">
        <v>0</v>
      </c>
      <c r="EL34" s="120">
        <v>0</v>
      </c>
      <c r="EM34" s="120">
        <v>0</v>
      </c>
      <c r="EN34" s="120">
        <v>0</v>
      </c>
      <c r="EO34" s="120">
        <v>0</v>
      </c>
      <c r="EP34" s="120">
        <v>0</v>
      </c>
      <c r="EQ34" s="120">
        <v>0</v>
      </c>
      <c r="ER34" s="120">
        <v>0</v>
      </c>
      <c r="ES34" s="120">
        <v>0</v>
      </c>
      <c r="ET34" s="120">
        <v>0</v>
      </c>
      <c r="EU34" s="120">
        <v>0</v>
      </c>
      <c r="EV34" s="120">
        <v>0</v>
      </c>
      <c r="EW34" s="120">
        <v>0</v>
      </c>
      <c r="EX34" s="120">
        <v>0</v>
      </c>
      <c r="EY34" s="120">
        <v>0</v>
      </c>
      <c r="EZ34" s="120">
        <v>0</v>
      </c>
      <c r="FA34" s="120">
        <v>0</v>
      </c>
      <c r="FB34" s="120">
        <v>0</v>
      </c>
      <c r="FC34" s="120">
        <v>0</v>
      </c>
      <c r="FD34" s="120">
        <v>0</v>
      </c>
      <c r="FE34" s="120">
        <v>0</v>
      </c>
      <c r="FF34" s="120">
        <v>0</v>
      </c>
      <c r="FG34" s="120">
        <v>0</v>
      </c>
      <c r="FH34" s="120">
        <v>0</v>
      </c>
      <c r="FI34" s="120">
        <v>7645.8057529992939</v>
      </c>
      <c r="FJ34" s="120">
        <v>7645.8057529992939</v>
      </c>
      <c r="FK34" s="120">
        <v>7645.8057529992939</v>
      </c>
      <c r="FL34" s="120">
        <v>7645.8057529992939</v>
      </c>
      <c r="FM34" s="120">
        <v>7645.8057529992939</v>
      </c>
      <c r="FN34" s="120">
        <v>7645.8057529992939</v>
      </c>
      <c r="FO34" s="120">
        <v>7645.8057529992939</v>
      </c>
      <c r="FP34" s="120">
        <v>7645.8057529992939</v>
      </c>
      <c r="FQ34" s="120">
        <v>7645.8057529992939</v>
      </c>
      <c r="FR34" s="120">
        <v>7645.8057529992939</v>
      </c>
      <c r="FS34" s="120">
        <v>7645.8057529992939</v>
      </c>
      <c r="FT34" s="120">
        <v>7645.8057529992939</v>
      </c>
      <c r="FU34" s="120">
        <v>1911.4514382498235</v>
      </c>
      <c r="FV34" s="120">
        <v>1911.4514382498235</v>
      </c>
      <c r="FW34" s="120">
        <v>1911.4514382498235</v>
      </c>
      <c r="FX34" s="120">
        <v>1911.4514382498235</v>
      </c>
      <c r="FY34" s="120">
        <v>1911.4514382498235</v>
      </c>
      <c r="FZ34" s="120">
        <v>1911.4514382498235</v>
      </c>
      <c r="GA34" s="120">
        <v>1911.4514382498235</v>
      </c>
      <c r="GB34" s="120">
        <v>1911.4514382498235</v>
      </c>
      <c r="GC34" s="120">
        <v>1911.4514382498235</v>
      </c>
      <c r="GD34" s="120">
        <v>1911.4514382498235</v>
      </c>
      <c r="GE34" s="120">
        <v>1911.4514382498235</v>
      </c>
      <c r="GF34" s="120">
        <v>1911.4514382498235</v>
      </c>
      <c r="GG34" s="120">
        <v>0</v>
      </c>
      <c r="GH34" s="120">
        <v>0</v>
      </c>
      <c r="GI34" s="120">
        <v>0</v>
      </c>
      <c r="GJ34" s="120">
        <v>0</v>
      </c>
      <c r="GK34" s="120">
        <v>0</v>
      </c>
      <c r="GL34" s="120">
        <v>0</v>
      </c>
      <c r="GM34" s="120">
        <v>0</v>
      </c>
      <c r="GN34" s="120">
        <v>0</v>
      </c>
      <c r="GO34" s="120">
        <v>0</v>
      </c>
      <c r="GP34" s="120">
        <v>0</v>
      </c>
      <c r="GQ34" s="120">
        <v>0</v>
      </c>
      <c r="GR34" s="120">
        <v>0</v>
      </c>
      <c r="GS34" s="120">
        <v>0</v>
      </c>
      <c r="GU34" s="200">
        <f t="shared" si="11"/>
        <v>0</v>
      </c>
      <c r="GV34" s="200">
        <f t="shared" si="11"/>
        <v>0</v>
      </c>
      <c r="GW34" s="200">
        <f t="shared" si="11"/>
        <v>0</v>
      </c>
      <c r="GX34" s="200">
        <f t="shared" si="11"/>
        <v>0</v>
      </c>
      <c r="GY34" s="200">
        <f t="shared" si="11"/>
        <v>0</v>
      </c>
      <c r="GZ34" s="200">
        <f t="shared" si="11"/>
        <v>0</v>
      </c>
      <c r="HA34" s="200">
        <f t="shared" si="11"/>
        <v>91749.669035991523</v>
      </c>
      <c r="HB34" s="200">
        <f t="shared" si="11"/>
        <v>22937.417258997881</v>
      </c>
      <c r="HC34" s="200">
        <f t="shared" si="11"/>
        <v>0</v>
      </c>
      <c r="HD34" s="134" t="str">
        <f t="shared" si="3"/>
        <v>OK</v>
      </c>
      <c r="HE34" s="200">
        <f t="shared" si="4"/>
        <v>114687.08629498941</v>
      </c>
      <c r="HG34" s="200">
        <f t="shared" si="5"/>
        <v>298186.42436697247</v>
      </c>
      <c r="HH34" s="200">
        <f>HG34*'Key assumptions'!$H$20*'Key assumptions'!$H$21</f>
        <v>11181.990913761467</v>
      </c>
      <c r="HI34" s="255">
        <f t="shared" si="9"/>
        <v>0.23963133640552994</v>
      </c>
      <c r="HJ34" s="200">
        <f t="shared" si="7"/>
        <v>2679.5554263391532</v>
      </c>
      <c r="HO34" s="120">
        <f t="shared" si="12"/>
        <v>0</v>
      </c>
      <c r="HP34" s="120">
        <f t="shared" si="12"/>
        <v>0</v>
      </c>
      <c r="HQ34" s="120">
        <f t="shared" si="12"/>
        <v>0</v>
      </c>
      <c r="HR34" s="120">
        <f t="shared" si="12"/>
        <v>0</v>
      </c>
      <c r="HS34" s="120">
        <f t="shared" si="12"/>
        <v>0</v>
      </c>
      <c r="HT34" s="120">
        <f t="shared" si="12"/>
        <v>12</v>
      </c>
      <c r="HU34" s="120">
        <f t="shared" si="12"/>
        <v>12</v>
      </c>
      <c r="HV34" s="120">
        <f t="shared" si="12"/>
        <v>0</v>
      </c>
      <c r="HW34" s="120">
        <f t="shared" si="8"/>
        <v>24</v>
      </c>
    </row>
    <row r="35" spans="1:231" ht="13.5" thickBot="1" x14ac:dyDescent="0.25">
      <c r="A35" s="120" t="str">
        <v>Network Operations</v>
      </c>
      <c r="B35" s="120" t="str">
        <v xml:space="preserve">Product Manager </v>
      </c>
      <c r="C35" s="120" t="str">
        <v>Internal Labour</v>
      </c>
      <c r="D35" s="120" t="str">
        <v>Close-Out</v>
      </c>
      <c r="E35" s="120" t="str">
        <v>Project Manager (Network Projects)</v>
      </c>
      <c r="F35" s="120">
        <v>216.32758128440364</v>
      </c>
      <c r="G35" s="120">
        <v>0</v>
      </c>
      <c r="H35" s="120">
        <v>0</v>
      </c>
      <c r="I35" s="120">
        <v>0</v>
      </c>
      <c r="J35" s="120">
        <v>0</v>
      </c>
      <c r="K35" s="120">
        <v>0</v>
      </c>
      <c r="L35" s="120">
        <v>0</v>
      </c>
      <c r="M35" s="120">
        <v>0</v>
      </c>
      <c r="N35" s="120">
        <v>0</v>
      </c>
      <c r="O35" s="120">
        <v>0</v>
      </c>
      <c r="P35" s="120">
        <v>0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</v>
      </c>
      <c r="W35" s="120">
        <v>0</v>
      </c>
      <c r="X35" s="120">
        <v>0</v>
      </c>
      <c r="Y35" s="120">
        <v>0</v>
      </c>
      <c r="Z35" s="120">
        <v>0</v>
      </c>
      <c r="AA35" s="120">
        <v>0</v>
      </c>
      <c r="AB35" s="120">
        <v>0</v>
      </c>
      <c r="AC35" s="120">
        <v>0</v>
      </c>
      <c r="AD35" s="120">
        <v>0</v>
      </c>
      <c r="AE35" s="120">
        <v>0</v>
      </c>
      <c r="AF35" s="120">
        <v>0</v>
      </c>
      <c r="AG35" s="120">
        <v>0</v>
      </c>
      <c r="AH35" s="120">
        <v>0</v>
      </c>
      <c r="AI35" s="120">
        <v>0</v>
      </c>
      <c r="AJ35" s="120">
        <v>0</v>
      </c>
      <c r="AK35" s="120">
        <v>0</v>
      </c>
      <c r="AL35" s="120">
        <v>0</v>
      </c>
      <c r="AM35" s="120">
        <v>0</v>
      </c>
      <c r="AN35" s="120">
        <v>0</v>
      </c>
      <c r="AO35" s="120">
        <v>0</v>
      </c>
      <c r="AP35" s="120">
        <v>0</v>
      </c>
      <c r="AQ35" s="120">
        <v>0</v>
      </c>
      <c r="AR35" s="120">
        <v>0</v>
      </c>
      <c r="AS35" s="120">
        <v>0</v>
      </c>
      <c r="AT35" s="120">
        <v>0</v>
      </c>
      <c r="AU35" s="120">
        <v>0</v>
      </c>
      <c r="AV35" s="120">
        <v>0</v>
      </c>
      <c r="AW35" s="120">
        <v>0</v>
      </c>
      <c r="AX35" s="120">
        <v>0</v>
      </c>
      <c r="AY35" s="120">
        <v>0</v>
      </c>
      <c r="AZ35" s="120">
        <v>0</v>
      </c>
      <c r="BA35" s="120">
        <v>0</v>
      </c>
      <c r="BB35" s="120">
        <v>0</v>
      </c>
      <c r="BC35" s="120">
        <v>0</v>
      </c>
      <c r="BD35" s="120">
        <v>0</v>
      </c>
      <c r="BE35" s="120">
        <v>0</v>
      </c>
      <c r="BF35" s="120">
        <v>0</v>
      </c>
      <c r="BG35" s="120">
        <v>0</v>
      </c>
      <c r="BH35" s="120">
        <v>0</v>
      </c>
      <c r="BI35" s="120">
        <v>0</v>
      </c>
      <c r="BJ35" s="120">
        <v>0</v>
      </c>
      <c r="BK35" s="120">
        <v>0</v>
      </c>
      <c r="BL35" s="120">
        <v>0</v>
      </c>
      <c r="BM35" s="120">
        <v>0</v>
      </c>
      <c r="BN35" s="120">
        <v>0</v>
      </c>
      <c r="BO35" s="120">
        <v>0</v>
      </c>
      <c r="BP35" s="120">
        <v>0.15384615384615383</v>
      </c>
      <c r="BQ35" s="120">
        <v>0.15384615384615383</v>
      </c>
      <c r="BR35" s="120">
        <v>0.15384615384615383</v>
      </c>
      <c r="BS35" s="120">
        <v>0.15384615384615383</v>
      </c>
      <c r="BT35" s="120">
        <v>0.15384615384615383</v>
      </c>
      <c r="BU35" s="120">
        <v>0.15384615384615383</v>
      </c>
      <c r="BV35" s="120">
        <v>0.15384615384615383</v>
      </c>
      <c r="BW35" s="120">
        <v>0.15384615384615383</v>
      </c>
      <c r="BX35" s="120">
        <v>0.15384615384615383</v>
      </c>
      <c r="BY35" s="120">
        <v>0.15384615384615383</v>
      </c>
      <c r="BZ35" s="120">
        <v>0.15384615384615383</v>
      </c>
      <c r="CA35" s="120">
        <v>0.15384615384615383</v>
      </c>
      <c r="CB35" s="120">
        <v>3.8461538461538457E-2</v>
      </c>
      <c r="CC35" s="120">
        <v>3.8461538461538457E-2</v>
      </c>
      <c r="CD35" s="120">
        <v>3.8461538461538457E-2</v>
      </c>
      <c r="CE35" s="120">
        <v>3.8461538461538457E-2</v>
      </c>
      <c r="CF35" s="120">
        <v>3.8461538461538457E-2</v>
      </c>
      <c r="CG35" s="120">
        <v>3.8461538461538457E-2</v>
      </c>
      <c r="CH35" s="120">
        <v>3.8461538461538457E-2</v>
      </c>
      <c r="CI35" s="120">
        <v>3.8461538461538457E-2</v>
      </c>
      <c r="CJ35" s="120">
        <v>3.8461538461538457E-2</v>
      </c>
      <c r="CK35" s="120">
        <v>3.8461538461538457E-2</v>
      </c>
      <c r="CL35" s="120">
        <v>3.8461538461538457E-2</v>
      </c>
      <c r="CM35" s="120">
        <v>3.8461538461538457E-2</v>
      </c>
      <c r="CN35" s="120">
        <v>0</v>
      </c>
      <c r="CO35" s="120">
        <v>0</v>
      </c>
      <c r="CP35" s="120">
        <v>0</v>
      </c>
      <c r="CQ35" s="120">
        <v>0</v>
      </c>
      <c r="CR35" s="120">
        <v>0</v>
      </c>
      <c r="CS35" s="120">
        <v>0</v>
      </c>
      <c r="CT35" s="120">
        <v>0</v>
      </c>
      <c r="CU35" s="120">
        <v>0</v>
      </c>
      <c r="CV35" s="120">
        <v>0</v>
      </c>
      <c r="CW35" s="120">
        <v>0</v>
      </c>
      <c r="CX35" s="120">
        <v>0</v>
      </c>
      <c r="CY35" s="120">
        <v>0</v>
      </c>
      <c r="CZ35" s="120">
        <v>0</v>
      </c>
      <c r="DA35" s="120">
        <v>0</v>
      </c>
      <c r="DB35" s="120">
        <v>0</v>
      </c>
      <c r="DC35" s="120">
        <v>0</v>
      </c>
      <c r="DD35" s="120">
        <v>0</v>
      </c>
      <c r="DE35" s="120">
        <v>0</v>
      </c>
      <c r="DF35" s="120">
        <v>0</v>
      </c>
      <c r="DG35" s="120">
        <v>0</v>
      </c>
      <c r="DH35" s="120">
        <v>0</v>
      </c>
      <c r="DI35" s="120">
        <v>0</v>
      </c>
      <c r="DJ35" s="120">
        <v>0</v>
      </c>
      <c r="DK35" s="120">
        <v>0</v>
      </c>
      <c r="DL35" s="120">
        <v>0</v>
      </c>
      <c r="DM35" s="120">
        <v>0</v>
      </c>
      <c r="DN35" s="120">
        <v>0</v>
      </c>
      <c r="DO35" s="120">
        <v>0</v>
      </c>
      <c r="DP35" s="120">
        <v>0</v>
      </c>
      <c r="DQ35" s="120">
        <v>0</v>
      </c>
      <c r="DR35" s="120">
        <v>0</v>
      </c>
      <c r="DS35" s="120">
        <v>0</v>
      </c>
      <c r="DT35" s="120">
        <v>0</v>
      </c>
      <c r="DU35" s="120">
        <v>0</v>
      </c>
      <c r="DV35" s="120">
        <v>0</v>
      </c>
      <c r="DW35" s="120">
        <v>0</v>
      </c>
      <c r="DX35" s="120">
        <v>0</v>
      </c>
      <c r="DY35" s="120">
        <v>0</v>
      </c>
      <c r="DZ35" s="120">
        <v>0</v>
      </c>
      <c r="EA35" s="120">
        <v>0</v>
      </c>
      <c r="EB35" s="120">
        <v>0</v>
      </c>
      <c r="EC35" s="120">
        <v>0</v>
      </c>
      <c r="ED35" s="120">
        <v>0</v>
      </c>
      <c r="EE35" s="120">
        <v>0</v>
      </c>
      <c r="EF35" s="120">
        <v>0</v>
      </c>
      <c r="EG35" s="120">
        <v>0</v>
      </c>
      <c r="EH35" s="120">
        <v>0</v>
      </c>
      <c r="EI35" s="120">
        <v>0</v>
      </c>
      <c r="EJ35" s="120">
        <v>0</v>
      </c>
      <c r="EK35" s="120">
        <v>0</v>
      </c>
      <c r="EL35" s="120">
        <v>0</v>
      </c>
      <c r="EM35" s="120">
        <v>0</v>
      </c>
      <c r="EN35" s="120">
        <v>0</v>
      </c>
      <c r="EO35" s="120">
        <v>0</v>
      </c>
      <c r="EP35" s="120">
        <v>0</v>
      </c>
      <c r="EQ35" s="120">
        <v>0</v>
      </c>
      <c r="ER35" s="120">
        <v>0</v>
      </c>
      <c r="ES35" s="120">
        <v>0</v>
      </c>
      <c r="ET35" s="120">
        <v>0</v>
      </c>
      <c r="EU35" s="120">
        <v>0</v>
      </c>
      <c r="EV35" s="120">
        <v>0</v>
      </c>
      <c r="EW35" s="120">
        <v>0</v>
      </c>
      <c r="EX35" s="120">
        <v>0</v>
      </c>
      <c r="EY35" s="120">
        <v>0</v>
      </c>
      <c r="EZ35" s="120">
        <v>0</v>
      </c>
      <c r="FA35" s="120">
        <v>0</v>
      </c>
      <c r="FB35" s="120">
        <v>0</v>
      </c>
      <c r="FC35" s="120">
        <v>0</v>
      </c>
      <c r="FD35" s="120">
        <v>0</v>
      </c>
      <c r="FE35" s="120">
        <v>0</v>
      </c>
      <c r="FF35" s="120">
        <v>0</v>
      </c>
      <c r="FG35" s="120">
        <v>0</v>
      </c>
      <c r="FH35" s="120">
        <v>0</v>
      </c>
      <c r="FI35" s="120">
        <v>4992.1749527170059</v>
      </c>
      <c r="FJ35" s="120">
        <v>4992.1749527170059</v>
      </c>
      <c r="FK35" s="120">
        <v>4992.1749527170059</v>
      </c>
      <c r="FL35" s="120">
        <v>4992.1749527170059</v>
      </c>
      <c r="FM35" s="120">
        <v>4992.1749527170059</v>
      </c>
      <c r="FN35" s="120">
        <v>4992.1749527170059</v>
      </c>
      <c r="FO35" s="120">
        <v>4992.1749527170059</v>
      </c>
      <c r="FP35" s="120">
        <v>4992.1749527170059</v>
      </c>
      <c r="FQ35" s="120">
        <v>4992.1749527170059</v>
      </c>
      <c r="FR35" s="120">
        <v>4992.1749527170059</v>
      </c>
      <c r="FS35" s="120">
        <v>4992.1749527170059</v>
      </c>
      <c r="FT35" s="120">
        <v>4992.1749527170059</v>
      </c>
      <c r="FU35" s="120">
        <v>1248.0437381792515</v>
      </c>
      <c r="FV35" s="120">
        <v>1248.0437381792515</v>
      </c>
      <c r="FW35" s="120">
        <v>1248.0437381792515</v>
      </c>
      <c r="FX35" s="120">
        <v>1248.0437381792515</v>
      </c>
      <c r="FY35" s="120">
        <v>1248.0437381792515</v>
      </c>
      <c r="FZ35" s="120">
        <v>1248.0437381792515</v>
      </c>
      <c r="GA35" s="120">
        <v>1248.0437381792515</v>
      </c>
      <c r="GB35" s="120">
        <v>1248.0437381792515</v>
      </c>
      <c r="GC35" s="120">
        <v>1248.0437381792515</v>
      </c>
      <c r="GD35" s="120">
        <v>1248.0437381792515</v>
      </c>
      <c r="GE35" s="120">
        <v>1248.0437381792515</v>
      </c>
      <c r="GF35" s="120">
        <v>1248.0437381792515</v>
      </c>
      <c r="GG35" s="120">
        <v>0</v>
      </c>
      <c r="GH35" s="120">
        <v>0</v>
      </c>
      <c r="GI35" s="120">
        <v>0</v>
      </c>
      <c r="GJ35" s="120">
        <v>0</v>
      </c>
      <c r="GK35" s="120">
        <v>0</v>
      </c>
      <c r="GL35" s="120">
        <v>0</v>
      </c>
      <c r="GM35" s="120">
        <v>0</v>
      </c>
      <c r="GN35" s="120">
        <v>0</v>
      </c>
      <c r="GO35" s="120">
        <v>0</v>
      </c>
      <c r="GP35" s="120">
        <v>0</v>
      </c>
      <c r="GQ35" s="120">
        <v>0</v>
      </c>
      <c r="GR35" s="120">
        <v>0</v>
      </c>
      <c r="GS35" s="120">
        <v>0</v>
      </c>
      <c r="GU35" s="200">
        <f t="shared" si="11"/>
        <v>0</v>
      </c>
      <c r="GV35" s="200">
        <f t="shared" si="11"/>
        <v>0</v>
      </c>
      <c r="GW35" s="200">
        <f t="shared" si="11"/>
        <v>0</v>
      </c>
      <c r="GX35" s="200">
        <f t="shared" si="11"/>
        <v>0</v>
      </c>
      <c r="GY35" s="200">
        <f t="shared" si="11"/>
        <v>0</v>
      </c>
      <c r="GZ35" s="200">
        <f t="shared" si="11"/>
        <v>0</v>
      </c>
      <c r="HA35" s="200">
        <f t="shared" si="11"/>
        <v>59906.09943260406</v>
      </c>
      <c r="HB35" s="200">
        <f t="shared" si="11"/>
        <v>14976.524858151015</v>
      </c>
      <c r="HC35" s="200">
        <f t="shared" si="11"/>
        <v>0</v>
      </c>
      <c r="HD35" s="134" t="str">
        <f t="shared" si="3"/>
        <v>OK</v>
      </c>
      <c r="HE35" s="200">
        <f t="shared" si="4"/>
        <v>74882.624290755077</v>
      </c>
      <c r="HG35" s="200">
        <f t="shared" si="5"/>
        <v>389389.64631192654</v>
      </c>
      <c r="HH35" s="200">
        <f>HG35*'Key assumptions'!$H$20*'Key assumptions'!$H$21</f>
        <v>14602.111736697245</v>
      </c>
      <c r="HI35" s="255">
        <f t="shared" si="9"/>
        <v>0.23963133640552994</v>
      </c>
      <c r="HJ35" s="200">
        <f t="shared" si="7"/>
        <v>3499.1235498076344</v>
      </c>
      <c r="HO35" s="120">
        <f t="shared" si="12"/>
        <v>0</v>
      </c>
      <c r="HP35" s="120">
        <f t="shared" si="12"/>
        <v>0</v>
      </c>
      <c r="HQ35" s="120">
        <f t="shared" si="12"/>
        <v>0</v>
      </c>
      <c r="HR35" s="120">
        <f t="shared" si="12"/>
        <v>0</v>
      </c>
      <c r="HS35" s="120">
        <f t="shared" si="12"/>
        <v>0</v>
      </c>
      <c r="HT35" s="120">
        <f t="shared" si="12"/>
        <v>12</v>
      </c>
      <c r="HU35" s="120">
        <f t="shared" si="12"/>
        <v>12</v>
      </c>
      <c r="HV35" s="120">
        <f t="shared" si="12"/>
        <v>0</v>
      </c>
      <c r="HW35" s="120">
        <f t="shared" si="8"/>
        <v>24</v>
      </c>
    </row>
    <row r="36" spans="1:231" ht="13.5" thickBot="1" x14ac:dyDescent="0.25">
      <c r="A36" s="120" t="str">
        <v>Network Operations</v>
      </c>
      <c r="B36" s="120" t="str">
        <v>Control Room SMEs</v>
      </c>
      <c r="C36" s="120" t="str">
        <v>Internal Labour</v>
      </c>
      <c r="D36" s="120" t="str">
        <v>Close-Out</v>
      </c>
      <c r="E36" s="120" t="str">
        <v>Network Operations Officer (Control Centre)</v>
      </c>
      <c r="F36" s="120">
        <v>232.40330948012229</v>
      </c>
      <c r="G36" s="120">
        <v>0</v>
      </c>
      <c r="H36" s="120">
        <v>0</v>
      </c>
      <c r="I36" s="120">
        <v>0</v>
      </c>
      <c r="J36" s="120">
        <v>0</v>
      </c>
      <c r="K36" s="120">
        <v>0</v>
      </c>
      <c r="L36" s="120">
        <v>0</v>
      </c>
      <c r="M36" s="120">
        <v>0</v>
      </c>
      <c r="N36" s="120">
        <v>0</v>
      </c>
      <c r="O36" s="120">
        <v>0</v>
      </c>
      <c r="P36" s="120">
        <v>0</v>
      </c>
      <c r="Q36" s="120">
        <v>0</v>
      </c>
      <c r="R36" s="120">
        <v>0</v>
      </c>
      <c r="S36" s="120">
        <v>0</v>
      </c>
      <c r="T36" s="120">
        <v>0</v>
      </c>
      <c r="U36" s="120">
        <v>0</v>
      </c>
      <c r="V36" s="120">
        <v>0</v>
      </c>
      <c r="W36" s="120">
        <v>0</v>
      </c>
      <c r="X36" s="120">
        <v>0</v>
      </c>
      <c r="Y36" s="120">
        <v>0</v>
      </c>
      <c r="Z36" s="120">
        <v>0</v>
      </c>
      <c r="AA36" s="120">
        <v>0</v>
      </c>
      <c r="AB36" s="120">
        <v>0</v>
      </c>
      <c r="AC36" s="120">
        <v>0</v>
      </c>
      <c r="AD36" s="120">
        <v>0</v>
      </c>
      <c r="AE36" s="120">
        <v>0</v>
      </c>
      <c r="AF36" s="120">
        <v>0</v>
      </c>
      <c r="AG36" s="120">
        <v>0</v>
      </c>
      <c r="AH36" s="120">
        <v>0</v>
      </c>
      <c r="AI36" s="120">
        <v>0</v>
      </c>
      <c r="AJ36" s="120">
        <v>0</v>
      </c>
      <c r="AK36" s="120">
        <v>0</v>
      </c>
      <c r="AL36" s="120">
        <v>0</v>
      </c>
      <c r="AM36" s="120">
        <v>0</v>
      </c>
      <c r="AN36" s="120">
        <v>0</v>
      </c>
      <c r="AO36" s="120">
        <v>0</v>
      </c>
      <c r="AP36" s="120">
        <v>0</v>
      </c>
      <c r="AQ36" s="120">
        <v>0</v>
      </c>
      <c r="AR36" s="120">
        <v>0</v>
      </c>
      <c r="AS36" s="120">
        <v>0</v>
      </c>
      <c r="AT36" s="120">
        <v>0</v>
      </c>
      <c r="AU36" s="120">
        <v>0</v>
      </c>
      <c r="AV36" s="120">
        <v>0</v>
      </c>
      <c r="AW36" s="120">
        <v>0</v>
      </c>
      <c r="AX36" s="120">
        <v>0</v>
      </c>
      <c r="AY36" s="120">
        <v>0</v>
      </c>
      <c r="AZ36" s="120">
        <v>0</v>
      </c>
      <c r="BA36" s="120">
        <v>0</v>
      </c>
      <c r="BB36" s="120">
        <v>0</v>
      </c>
      <c r="BC36" s="120">
        <v>0</v>
      </c>
      <c r="BD36" s="120">
        <v>0</v>
      </c>
      <c r="BE36" s="120">
        <v>0</v>
      </c>
      <c r="BF36" s="120">
        <v>0</v>
      </c>
      <c r="BG36" s="120">
        <v>0</v>
      </c>
      <c r="BH36" s="120">
        <v>0</v>
      </c>
      <c r="BI36" s="120">
        <v>0</v>
      </c>
      <c r="BJ36" s="120">
        <v>0</v>
      </c>
      <c r="BK36" s="120">
        <v>0</v>
      </c>
      <c r="BL36" s="120">
        <v>0</v>
      </c>
      <c r="BM36" s="120">
        <v>0</v>
      </c>
      <c r="BN36" s="120">
        <v>0</v>
      </c>
      <c r="BO36" s="120">
        <v>0</v>
      </c>
      <c r="BP36" s="120">
        <v>0.15384615384615385</v>
      </c>
      <c r="BQ36" s="120">
        <v>0.15384615384615385</v>
      </c>
      <c r="BR36" s="120">
        <v>0.15384615384615385</v>
      </c>
      <c r="BS36" s="120">
        <v>0.15384615384615385</v>
      </c>
      <c r="BT36" s="120">
        <v>0.15384615384615385</v>
      </c>
      <c r="BU36" s="120">
        <v>0.15384615384615385</v>
      </c>
      <c r="BV36" s="120">
        <v>0.15384615384615385</v>
      </c>
      <c r="BW36" s="120">
        <v>0.15384615384615385</v>
      </c>
      <c r="BX36" s="120">
        <v>0.15384615384615385</v>
      </c>
      <c r="BY36" s="120">
        <v>0.15384615384615385</v>
      </c>
      <c r="BZ36" s="120">
        <v>0.15384615384615385</v>
      </c>
      <c r="CA36" s="120">
        <v>0.15384615384615385</v>
      </c>
      <c r="CB36" s="120">
        <v>7.6923076923076927E-2</v>
      </c>
      <c r="CC36" s="120">
        <v>7.6923076923076927E-2</v>
      </c>
      <c r="CD36" s="120">
        <v>7.6923076923076927E-2</v>
      </c>
      <c r="CE36" s="120">
        <v>7.6923076923076927E-2</v>
      </c>
      <c r="CF36" s="120">
        <v>7.6923076923076927E-2</v>
      </c>
      <c r="CG36" s="120">
        <v>7.6923076923076927E-2</v>
      </c>
      <c r="CH36" s="120">
        <v>7.6923076923076927E-2</v>
      </c>
      <c r="CI36" s="120">
        <v>7.6923076923076927E-2</v>
      </c>
      <c r="CJ36" s="120">
        <v>7.6923076923076927E-2</v>
      </c>
      <c r="CK36" s="120">
        <v>7.6923076923076927E-2</v>
      </c>
      <c r="CL36" s="120">
        <v>7.6923076923076927E-2</v>
      </c>
      <c r="CM36" s="120">
        <v>7.6923076923076927E-2</v>
      </c>
      <c r="CN36" s="120">
        <v>0</v>
      </c>
      <c r="CO36" s="120">
        <v>0</v>
      </c>
      <c r="CP36" s="120">
        <v>0</v>
      </c>
      <c r="CQ36" s="120">
        <v>0</v>
      </c>
      <c r="CR36" s="120">
        <v>0</v>
      </c>
      <c r="CS36" s="120">
        <v>0</v>
      </c>
      <c r="CT36" s="120">
        <v>0</v>
      </c>
      <c r="CU36" s="120">
        <v>0</v>
      </c>
      <c r="CV36" s="120">
        <v>0</v>
      </c>
      <c r="CW36" s="120">
        <v>0</v>
      </c>
      <c r="CX36" s="120">
        <v>0</v>
      </c>
      <c r="CY36" s="120">
        <v>0</v>
      </c>
      <c r="CZ36" s="120">
        <v>0</v>
      </c>
      <c r="DA36" s="120">
        <v>0</v>
      </c>
      <c r="DB36" s="120">
        <v>0</v>
      </c>
      <c r="DC36" s="120">
        <v>0</v>
      </c>
      <c r="DD36" s="120">
        <v>0</v>
      </c>
      <c r="DE36" s="120">
        <v>0</v>
      </c>
      <c r="DF36" s="120">
        <v>0</v>
      </c>
      <c r="DG36" s="120">
        <v>0</v>
      </c>
      <c r="DH36" s="120">
        <v>0</v>
      </c>
      <c r="DI36" s="120">
        <v>0</v>
      </c>
      <c r="DJ36" s="120">
        <v>0</v>
      </c>
      <c r="DK36" s="120">
        <v>0</v>
      </c>
      <c r="DL36" s="120">
        <v>0</v>
      </c>
      <c r="DM36" s="120">
        <v>0</v>
      </c>
      <c r="DN36" s="120">
        <v>0</v>
      </c>
      <c r="DO36" s="120">
        <v>0</v>
      </c>
      <c r="DP36" s="120">
        <v>0</v>
      </c>
      <c r="DQ36" s="120">
        <v>0</v>
      </c>
      <c r="DR36" s="120">
        <v>0</v>
      </c>
      <c r="DS36" s="120">
        <v>0</v>
      </c>
      <c r="DT36" s="120">
        <v>0</v>
      </c>
      <c r="DU36" s="120">
        <v>0</v>
      </c>
      <c r="DV36" s="120">
        <v>0</v>
      </c>
      <c r="DW36" s="120">
        <v>0</v>
      </c>
      <c r="DX36" s="120">
        <v>0</v>
      </c>
      <c r="DY36" s="120">
        <v>0</v>
      </c>
      <c r="DZ36" s="120">
        <v>0</v>
      </c>
      <c r="EA36" s="120">
        <v>0</v>
      </c>
      <c r="EB36" s="120">
        <v>0</v>
      </c>
      <c r="EC36" s="120">
        <v>0</v>
      </c>
      <c r="ED36" s="120">
        <v>0</v>
      </c>
      <c r="EE36" s="120">
        <v>0</v>
      </c>
      <c r="EF36" s="120">
        <v>0</v>
      </c>
      <c r="EG36" s="120">
        <v>0</v>
      </c>
      <c r="EH36" s="120">
        <v>0</v>
      </c>
      <c r="EI36" s="120">
        <v>0</v>
      </c>
      <c r="EJ36" s="120">
        <v>0</v>
      </c>
      <c r="EK36" s="120">
        <v>0</v>
      </c>
      <c r="EL36" s="120">
        <v>0</v>
      </c>
      <c r="EM36" s="120">
        <v>0</v>
      </c>
      <c r="EN36" s="120">
        <v>0</v>
      </c>
      <c r="EO36" s="120">
        <v>0</v>
      </c>
      <c r="EP36" s="120">
        <v>0</v>
      </c>
      <c r="EQ36" s="120">
        <v>0</v>
      </c>
      <c r="ER36" s="120">
        <v>0</v>
      </c>
      <c r="ES36" s="120">
        <v>0</v>
      </c>
      <c r="ET36" s="120">
        <v>0</v>
      </c>
      <c r="EU36" s="120">
        <v>0</v>
      </c>
      <c r="EV36" s="120">
        <v>0</v>
      </c>
      <c r="EW36" s="120">
        <v>0</v>
      </c>
      <c r="EX36" s="120">
        <v>0</v>
      </c>
      <c r="EY36" s="120">
        <v>0</v>
      </c>
      <c r="EZ36" s="120">
        <v>0</v>
      </c>
      <c r="FA36" s="120">
        <v>0</v>
      </c>
      <c r="FB36" s="120">
        <v>0</v>
      </c>
      <c r="FC36" s="120">
        <v>0</v>
      </c>
      <c r="FD36" s="120">
        <v>0</v>
      </c>
      <c r="FE36" s="120">
        <v>0</v>
      </c>
      <c r="FF36" s="120">
        <v>0</v>
      </c>
      <c r="FG36" s="120">
        <v>0</v>
      </c>
      <c r="FH36" s="120">
        <v>0</v>
      </c>
      <c r="FI36" s="120">
        <v>5363.1532956951305</v>
      </c>
      <c r="FJ36" s="120">
        <v>5363.1532956951305</v>
      </c>
      <c r="FK36" s="120">
        <v>5363.1532956951305</v>
      </c>
      <c r="FL36" s="120">
        <v>5363.1532956951305</v>
      </c>
      <c r="FM36" s="120">
        <v>5363.1532956951305</v>
      </c>
      <c r="FN36" s="120">
        <v>5363.1532956951305</v>
      </c>
      <c r="FO36" s="120">
        <v>5363.1532956951305</v>
      </c>
      <c r="FP36" s="120">
        <v>5363.1532956951305</v>
      </c>
      <c r="FQ36" s="120">
        <v>5363.1532956951305</v>
      </c>
      <c r="FR36" s="120">
        <v>5363.1532956951305</v>
      </c>
      <c r="FS36" s="120">
        <v>5363.1532956951305</v>
      </c>
      <c r="FT36" s="120">
        <v>5363.1532956951305</v>
      </c>
      <c r="FU36" s="120">
        <v>2681.5766478475653</v>
      </c>
      <c r="FV36" s="120">
        <v>2681.5766478475653</v>
      </c>
      <c r="FW36" s="120">
        <v>2681.5766478475653</v>
      </c>
      <c r="FX36" s="120">
        <v>2681.5766478475653</v>
      </c>
      <c r="FY36" s="120">
        <v>2681.5766478475653</v>
      </c>
      <c r="FZ36" s="120">
        <v>2681.5766478475653</v>
      </c>
      <c r="GA36" s="120">
        <v>2681.5766478475653</v>
      </c>
      <c r="GB36" s="120">
        <v>2681.5766478475653</v>
      </c>
      <c r="GC36" s="120">
        <v>2681.5766478475653</v>
      </c>
      <c r="GD36" s="120">
        <v>2681.5766478475653</v>
      </c>
      <c r="GE36" s="120">
        <v>2681.5766478475653</v>
      </c>
      <c r="GF36" s="120">
        <v>2681.5766478475653</v>
      </c>
      <c r="GG36" s="120">
        <v>0</v>
      </c>
      <c r="GH36" s="120">
        <v>0</v>
      </c>
      <c r="GI36" s="120">
        <v>0</v>
      </c>
      <c r="GJ36" s="120">
        <v>0</v>
      </c>
      <c r="GK36" s="120">
        <v>0</v>
      </c>
      <c r="GL36" s="120">
        <v>0</v>
      </c>
      <c r="GM36" s="120">
        <v>0</v>
      </c>
      <c r="GN36" s="120">
        <v>0</v>
      </c>
      <c r="GO36" s="120">
        <v>0</v>
      </c>
      <c r="GP36" s="120">
        <v>0</v>
      </c>
      <c r="GQ36" s="120">
        <v>0</v>
      </c>
      <c r="GR36" s="120">
        <v>0</v>
      </c>
      <c r="GS36" s="120">
        <v>0</v>
      </c>
      <c r="GU36" s="200">
        <f t="shared" si="11"/>
        <v>0</v>
      </c>
      <c r="GV36" s="200">
        <f t="shared" si="11"/>
        <v>0</v>
      </c>
      <c r="GW36" s="200">
        <f t="shared" si="11"/>
        <v>0</v>
      </c>
      <c r="GX36" s="200">
        <f t="shared" si="11"/>
        <v>0</v>
      </c>
      <c r="GY36" s="200">
        <f t="shared" si="11"/>
        <v>0</v>
      </c>
      <c r="GZ36" s="200">
        <f t="shared" si="11"/>
        <v>0</v>
      </c>
      <c r="HA36" s="200">
        <f t="shared" si="11"/>
        <v>64357.839548341552</v>
      </c>
      <c r="HB36" s="200">
        <f t="shared" si="11"/>
        <v>32178.919774170776</v>
      </c>
      <c r="HC36" s="200">
        <f t="shared" si="11"/>
        <v>0</v>
      </c>
      <c r="HD36" s="134" t="str">
        <f t="shared" si="3"/>
        <v>OK</v>
      </c>
      <c r="HE36" s="200">
        <f t="shared" si="4"/>
        <v>96536.759322512327</v>
      </c>
      <c r="HG36" s="200">
        <f t="shared" si="5"/>
        <v>418325.95706422016</v>
      </c>
      <c r="HH36" s="200">
        <f>HG36*'Key assumptions'!$H$20*'Key assumptions'!$H$21</f>
        <v>15687.223389908255</v>
      </c>
      <c r="HI36" s="255">
        <f t="shared" si="9"/>
        <v>0.23963133640552994</v>
      </c>
      <c r="HJ36" s="200">
        <f t="shared" si="7"/>
        <v>3759.1503054158029</v>
      </c>
      <c r="HO36" s="120">
        <f t="shared" si="12"/>
        <v>0</v>
      </c>
      <c r="HP36" s="120">
        <f t="shared" si="12"/>
        <v>0</v>
      </c>
      <c r="HQ36" s="120">
        <f t="shared" si="12"/>
        <v>0</v>
      </c>
      <c r="HR36" s="120">
        <f t="shared" si="12"/>
        <v>0</v>
      </c>
      <c r="HS36" s="120">
        <f t="shared" si="12"/>
        <v>0</v>
      </c>
      <c r="HT36" s="120">
        <f t="shared" si="12"/>
        <v>12</v>
      </c>
      <c r="HU36" s="120">
        <f t="shared" si="12"/>
        <v>12</v>
      </c>
      <c r="HV36" s="120">
        <f t="shared" si="12"/>
        <v>0</v>
      </c>
      <c r="HW36" s="120">
        <f t="shared" si="8"/>
        <v>24</v>
      </c>
    </row>
    <row r="37" spans="1:231" ht="13.5" thickBot="1" x14ac:dyDescent="0.25">
      <c r="A37" s="120" t="str">
        <v>Delivery</v>
      </c>
      <c r="B37" s="120" t="str">
        <v>Designer - Telecommunications</v>
      </c>
      <c r="C37" s="120" t="str">
        <v>Internal Labour</v>
      </c>
      <c r="D37" s="120" t="str">
        <v>SCADA Dual Homing</v>
      </c>
      <c r="E37" s="120" t="str">
        <v>Telecommunications Design Engineer (Eng&amp;Design Leadership)</v>
      </c>
      <c r="F37" s="120">
        <v>207.2958396330275</v>
      </c>
      <c r="G37" s="120">
        <v>0</v>
      </c>
      <c r="H37" s="120">
        <v>0</v>
      </c>
      <c r="I37" s="120">
        <v>0</v>
      </c>
      <c r="J37" s="120">
        <v>0</v>
      </c>
      <c r="K37" s="120">
        <v>0</v>
      </c>
      <c r="L37" s="120">
        <v>0</v>
      </c>
      <c r="M37" s="120">
        <v>0</v>
      </c>
      <c r="N37" s="120">
        <v>0</v>
      </c>
      <c r="O37" s="120">
        <v>0</v>
      </c>
      <c r="P37" s="120">
        <v>0</v>
      </c>
      <c r="Q37" s="120">
        <v>0</v>
      </c>
      <c r="R37" s="120">
        <v>0</v>
      </c>
      <c r="S37" s="120">
        <v>0</v>
      </c>
      <c r="T37" s="120">
        <v>0.39560439560439559</v>
      </c>
      <c r="U37" s="120">
        <v>0.39560439560439559</v>
      </c>
      <c r="V37" s="120">
        <v>0.39560439560439559</v>
      </c>
      <c r="W37" s="120">
        <v>0.39560439560439559</v>
      </c>
      <c r="X37" s="120">
        <v>0.39560439560439559</v>
      </c>
      <c r="Y37" s="120">
        <v>0.39560439560439559</v>
      </c>
      <c r="Z37" s="120">
        <v>0.39560439560439559</v>
      </c>
      <c r="AA37" s="120">
        <v>0.39560439560439559</v>
      </c>
      <c r="AB37" s="120">
        <v>0.39560439560439559</v>
      </c>
      <c r="AC37" s="120">
        <v>0.39560439560439559</v>
      </c>
      <c r="AD37" s="120">
        <v>0.39560439560439559</v>
      </c>
      <c r="AE37" s="120">
        <v>0.39560439560439559</v>
      </c>
      <c r="AF37" s="120">
        <v>0.23076923076923075</v>
      </c>
      <c r="AG37" s="120">
        <v>0.23076923076923075</v>
      </c>
      <c r="AH37" s="120">
        <v>0.23076923076923075</v>
      </c>
      <c r="AI37" s="120">
        <v>0.23076923076923075</v>
      </c>
      <c r="AJ37" s="120">
        <v>0.23076923076923075</v>
      </c>
      <c r="AK37" s="120">
        <v>0.23076923076923075</v>
      </c>
      <c r="AL37" s="120">
        <v>0.23076923076923075</v>
      </c>
      <c r="AM37" s="120">
        <v>0.23076923076923075</v>
      </c>
      <c r="AN37" s="120">
        <v>0.23076923076923075</v>
      </c>
      <c r="AO37" s="120">
        <v>0.23076923076923075</v>
      </c>
      <c r="AP37" s="120">
        <v>0.23076923076923075</v>
      </c>
      <c r="AQ37" s="120">
        <v>0.23076923076923075</v>
      </c>
      <c r="AR37" s="120">
        <v>0</v>
      </c>
      <c r="AS37" s="120">
        <v>0</v>
      </c>
      <c r="AT37" s="120">
        <v>0</v>
      </c>
      <c r="AU37" s="120">
        <v>0</v>
      </c>
      <c r="AV37" s="120">
        <v>0</v>
      </c>
      <c r="AW37" s="120">
        <v>0</v>
      </c>
      <c r="AX37" s="120">
        <v>0</v>
      </c>
      <c r="AY37" s="120">
        <v>0</v>
      </c>
      <c r="AZ37" s="120">
        <v>0</v>
      </c>
      <c r="BA37" s="120">
        <v>0</v>
      </c>
      <c r="BB37" s="120">
        <v>0</v>
      </c>
      <c r="BC37" s="120">
        <v>0</v>
      </c>
      <c r="BD37" s="120">
        <v>0</v>
      </c>
      <c r="BE37" s="120">
        <v>0</v>
      </c>
      <c r="BF37" s="120">
        <v>0</v>
      </c>
      <c r="BG37" s="120">
        <v>0</v>
      </c>
      <c r="BH37" s="120">
        <v>0</v>
      </c>
      <c r="BI37" s="120">
        <v>0</v>
      </c>
      <c r="BJ37" s="120">
        <v>0</v>
      </c>
      <c r="BK37" s="120">
        <v>0</v>
      </c>
      <c r="BL37" s="120">
        <v>0</v>
      </c>
      <c r="BM37" s="120">
        <v>0</v>
      </c>
      <c r="BN37" s="120">
        <v>0</v>
      </c>
      <c r="BO37" s="120">
        <v>0</v>
      </c>
      <c r="BP37" s="120">
        <v>0</v>
      </c>
      <c r="BQ37" s="120">
        <v>0</v>
      </c>
      <c r="BR37" s="120">
        <v>0</v>
      </c>
      <c r="BS37" s="120">
        <v>0</v>
      </c>
      <c r="BT37" s="120">
        <v>0</v>
      </c>
      <c r="BU37" s="120">
        <v>0</v>
      </c>
      <c r="BV37" s="120">
        <v>0</v>
      </c>
      <c r="BW37" s="120">
        <v>0</v>
      </c>
      <c r="BX37" s="120">
        <v>0</v>
      </c>
      <c r="BY37" s="120">
        <v>0</v>
      </c>
      <c r="BZ37" s="120">
        <v>0</v>
      </c>
      <c r="CA37" s="120">
        <v>0</v>
      </c>
      <c r="CB37" s="120">
        <v>0</v>
      </c>
      <c r="CC37" s="120">
        <v>0</v>
      </c>
      <c r="CD37" s="120">
        <v>0</v>
      </c>
      <c r="CE37" s="120">
        <v>0</v>
      </c>
      <c r="CF37" s="120">
        <v>0</v>
      </c>
      <c r="CG37" s="120">
        <v>0</v>
      </c>
      <c r="CH37" s="120">
        <v>0</v>
      </c>
      <c r="CI37" s="120">
        <v>0</v>
      </c>
      <c r="CJ37" s="120">
        <v>0</v>
      </c>
      <c r="CK37" s="120">
        <v>0</v>
      </c>
      <c r="CL37" s="120">
        <v>0</v>
      </c>
      <c r="CM37" s="120">
        <v>0</v>
      </c>
      <c r="CN37" s="120">
        <v>0</v>
      </c>
      <c r="CO37" s="120">
        <v>0</v>
      </c>
      <c r="CP37" s="120">
        <v>0</v>
      </c>
      <c r="CQ37" s="120">
        <v>0</v>
      </c>
      <c r="CR37" s="120">
        <v>0</v>
      </c>
      <c r="CS37" s="120">
        <v>0</v>
      </c>
      <c r="CT37" s="120">
        <v>0</v>
      </c>
      <c r="CU37" s="120">
        <v>0</v>
      </c>
      <c r="CV37" s="120">
        <v>0</v>
      </c>
      <c r="CW37" s="120">
        <v>0</v>
      </c>
      <c r="CX37" s="120">
        <v>0</v>
      </c>
      <c r="CY37" s="120">
        <v>0</v>
      </c>
      <c r="CZ37" s="120">
        <v>0</v>
      </c>
      <c r="DA37" s="120">
        <v>0</v>
      </c>
      <c r="DB37" s="120">
        <v>0</v>
      </c>
      <c r="DC37" s="120">
        <v>0</v>
      </c>
      <c r="DD37" s="120">
        <v>0</v>
      </c>
      <c r="DE37" s="120">
        <v>0</v>
      </c>
      <c r="DF37" s="120">
        <v>0</v>
      </c>
      <c r="DG37" s="120">
        <v>0</v>
      </c>
      <c r="DH37" s="120">
        <v>0</v>
      </c>
      <c r="DI37" s="120">
        <v>0</v>
      </c>
      <c r="DJ37" s="120">
        <v>0</v>
      </c>
      <c r="DK37" s="120">
        <v>0</v>
      </c>
      <c r="DL37" s="120">
        <v>0</v>
      </c>
      <c r="DM37" s="120">
        <v>12301.071802399434</v>
      </c>
      <c r="DN37" s="120">
        <v>12301.071802399434</v>
      </c>
      <c r="DO37" s="120">
        <v>12301.071802399434</v>
      </c>
      <c r="DP37" s="120">
        <v>12301.071802399434</v>
      </c>
      <c r="DQ37" s="120">
        <v>12301.071802399434</v>
      </c>
      <c r="DR37" s="120">
        <v>12301.071802399434</v>
      </c>
      <c r="DS37" s="120">
        <v>12301.071802399434</v>
      </c>
      <c r="DT37" s="120">
        <v>12301.071802399434</v>
      </c>
      <c r="DU37" s="120">
        <v>12301.071802399434</v>
      </c>
      <c r="DV37" s="120">
        <v>12301.071802399434</v>
      </c>
      <c r="DW37" s="120">
        <v>12301.071802399434</v>
      </c>
      <c r="DX37" s="120">
        <v>12301.071802399434</v>
      </c>
      <c r="DY37" s="120">
        <v>7175.6252180663359</v>
      </c>
      <c r="DZ37" s="120">
        <v>7175.6252180663359</v>
      </c>
      <c r="EA37" s="120">
        <v>7175.6252180663359</v>
      </c>
      <c r="EB37" s="120">
        <v>7175.6252180663359</v>
      </c>
      <c r="EC37" s="120">
        <v>7175.6252180663359</v>
      </c>
      <c r="ED37" s="120">
        <v>7175.6252180663359</v>
      </c>
      <c r="EE37" s="120">
        <v>7175.6252180663359</v>
      </c>
      <c r="EF37" s="120">
        <v>7175.6252180663359</v>
      </c>
      <c r="EG37" s="120">
        <v>7175.6252180663359</v>
      </c>
      <c r="EH37" s="120">
        <v>7175.6252180663359</v>
      </c>
      <c r="EI37" s="120">
        <v>7175.6252180663359</v>
      </c>
      <c r="EJ37" s="120">
        <v>7175.6252180663359</v>
      </c>
      <c r="EK37" s="120">
        <v>0</v>
      </c>
      <c r="EL37" s="120">
        <v>0</v>
      </c>
      <c r="EM37" s="120">
        <v>0</v>
      </c>
      <c r="EN37" s="120">
        <v>0</v>
      </c>
      <c r="EO37" s="120">
        <v>0</v>
      </c>
      <c r="EP37" s="120">
        <v>0</v>
      </c>
      <c r="EQ37" s="120">
        <v>0</v>
      </c>
      <c r="ER37" s="120">
        <v>0</v>
      </c>
      <c r="ES37" s="120">
        <v>0</v>
      </c>
      <c r="ET37" s="120">
        <v>0</v>
      </c>
      <c r="EU37" s="120">
        <v>0</v>
      </c>
      <c r="EV37" s="120">
        <v>0</v>
      </c>
      <c r="EW37" s="120">
        <v>0</v>
      </c>
      <c r="EX37" s="120">
        <v>0</v>
      </c>
      <c r="EY37" s="120">
        <v>0</v>
      </c>
      <c r="EZ37" s="120">
        <v>0</v>
      </c>
      <c r="FA37" s="120">
        <v>0</v>
      </c>
      <c r="FB37" s="120">
        <v>0</v>
      </c>
      <c r="FC37" s="120">
        <v>0</v>
      </c>
      <c r="FD37" s="120">
        <v>0</v>
      </c>
      <c r="FE37" s="120">
        <v>0</v>
      </c>
      <c r="FF37" s="120">
        <v>0</v>
      </c>
      <c r="FG37" s="120">
        <v>0</v>
      </c>
      <c r="FH37" s="120">
        <v>0</v>
      </c>
      <c r="FI37" s="120">
        <v>0</v>
      </c>
      <c r="FJ37" s="120">
        <v>0</v>
      </c>
      <c r="FK37" s="120">
        <v>0</v>
      </c>
      <c r="FL37" s="120">
        <v>0</v>
      </c>
      <c r="FM37" s="120">
        <v>0</v>
      </c>
      <c r="FN37" s="120">
        <v>0</v>
      </c>
      <c r="FO37" s="120">
        <v>0</v>
      </c>
      <c r="FP37" s="120">
        <v>0</v>
      </c>
      <c r="FQ37" s="120">
        <v>0</v>
      </c>
      <c r="FR37" s="120">
        <v>0</v>
      </c>
      <c r="FS37" s="120">
        <v>0</v>
      </c>
      <c r="FT37" s="120">
        <v>0</v>
      </c>
      <c r="FU37" s="120">
        <v>0</v>
      </c>
      <c r="FV37" s="120">
        <v>0</v>
      </c>
      <c r="FW37" s="120">
        <v>0</v>
      </c>
      <c r="FX37" s="120">
        <v>0</v>
      </c>
      <c r="FY37" s="120">
        <v>0</v>
      </c>
      <c r="FZ37" s="120">
        <v>0</v>
      </c>
      <c r="GA37" s="120">
        <v>0</v>
      </c>
      <c r="GB37" s="120">
        <v>0</v>
      </c>
      <c r="GC37" s="120">
        <v>0</v>
      </c>
      <c r="GD37" s="120">
        <v>0</v>
      </c>
      <c r="GE37" s="120">
        <v>0</v>
      </c>
      <c r="GF37" s="120">
        <v>0</v>
      </c>
      <c r="GG37" s="120">
        <v>0</v>
      </c>
      <c r="GH37" s="120">
        <v>0</v>
      </c>
      <c r="GI37" s="120">
        <v>0</v>
      </c>
      <c r="GJ37" s="120">
        <v>0</v>
      </c>
      <c r="GK37" s="120">
        <v>0</v>
      </c>
      <c r="GL37" s="120">
        <v>0</v>
      </c>
      <c r="GM37" s="120">
        <v>0</v>
      </c>
      <c r="GN37" s="120">
        <v>0</v>
      </c>
      <c r="GO37" s="120">
        <v>0</v>
      </c>
      <c r="GP37" s="120">
        <v>0</v>
      </c>
      <c r="GQ37" s="120">
        <v>0</v>
      </c>
      <c r="GR37" s="120">
        <v>0</v>
      </c>
      <c r="GS37" s="120">
        <v>0</v>
      </c>
      <c r="GU37" s="200">
        <f t="shared" si="11"/>
        <v>0</v>
      </c>
      <c r="GV37" s="200">
        <f t="shared" si="11"/>
        <v>0</v>
      </c>
      <c r="GW37" s="200">
        <f t="shared" si="11"/>
        <v>147612.86162879324</v>
      </c>
      <c r="GX37" s="200">
        <f t="shared" si="11"/>
        <v>86107.502616796031</v>
      </c>
      <c r="GY37" s="200">
        <f t="shared" si="11"/>
        <v>0</v>
      </c>
      <c r="GZ37" s="200">
        <f t="shared" si="11"/>
        <v>0</v>
      </c>
      <c r="HA37" s="200">
        <f t="shared" si="11"/>
        <v>0</v>
      </c>
      <c r="HB37" s="200">
        <f t="shared" si="11"/>
        <v>0</v>
      </c>
      <c r="HC37" s="200">
        <f t="shared" si="11"/>
        <v>0</v>
      </c>
      <c r="HD37" s="134" t="str">
        <f t="shared" si="3"/>
        <v>OK</v>
      </c>
      <c r="HE37" s="200">
        <f t="shared" si="4"/>
        <v>233720.36424558927</v>
      </c>
      <c r="HG37" s="200">
        <f t="shared" si="5"/>
        <v>373132.5113394495</v>
      </c>
      <c r="HH37" s="200">
        <f>HG37*'Key assumptions'!$H$20*'Key assumptions'!$H$21</f>
        <v>13992.469175229357</v>
      </c>
      <c r="HI37" s="255">
        <f t="shared" si="9"/>
        <v>0.23963133640552994</v>
      </c>
      <c r="HJ37" s="200">
        <f t="shared" si="7"/>
        <v>3353.0340880733938</v>
      </c>
      <c r="HO37" s="120">
        <f t="shared" si="12"/>
        <v>0</v>
      </c>
      <c r="HP37" s="120">
        <f t="shared" si="12"/>
        <v>12</v>
      </c>
      <c r="HQ37" s="120">
        <f t="shared" si="12"/>
        <v>12</v>
      </c>
      <c r="HR37" s="120">
        <f t="shared" si="12"/>
        <v>0</v>
      </c>
      <c r="HS37" s="120">
        <f t="shared" si="12"/>
        <v>0</v>
      </c>
      <c r="HT37" s="120">
        <f t="shared" si="12"/>
        <v>0</v>
      </c>
      <c r="HU37" s="120">
        <f t="shared" si="12"/>
        <v>0</v>
      </c>
      <c r="HV37" s="120">
        <f t="shared" si="12"/>
        <v>0</v>
      </c>
      <c r="HW37" s="120">
        <f t="shared" si="8"/>
        <v>0</v>
      </c>
    </row>
    <row r="38" spans="1:231" ht="13.5" thickBot="1" x14ac:dyDescent="0.25">
      <c r="A38" s="120" t="str">
        <v>Delivery</v>
      </c>
      <c r="B38" s="120" t="str">
        <v>Designer - Telecommunications</v>
      </c>
      <c r="C38" s="120" t="str">
        <v>Internal Labour</v>
      </c>
      <c r="D38" s="120" t="str">
        <v>SCADA Dual Homing</v>
      </c>
      <c r="E38" s="120" t="str">
        <v>Telecommunications Design Engineer (Eng&amp;Design Leadership)</v>
      </c>
      <c r="F38" s="120">
        <v>207.2958396330275</v>
      </c>
      <c r="G38" s="120">
        <v>0</v>
      </c>
      <c r="H38" s="120">
        <v>0</v>
      </c>
      <c r="I38" s="120">
        <v>0</v>
      </c>
      <c r="J38" s="120">
        <v>0</v>
      </c>
      <c r="K38" s="120">
        <v>0</v>
      </c>
      <c r="L38" s="120">
        <v>0</v>
      </c>
      <c r="M38" s="120">
        <v>0</v>
      </c>
      <c r="N38" s="120">
        <v>0</v>
      </c>
      <c r="O38" s="120">
        <v>0</v>
      </c>
      <c r="P38" s="120">
        <v>0</v>
      </c>
      <c r="Q38" s="120">
        <v>0</v>
      </c>
      <c r="R38" s="120">
        <v>0</v>
      </c>
      <c r="S38" s="120">
        <v>0</v>
      </c>
      <c r="T38" s="120">
        <v>1.2097165991902834</v>
      </c>
      <c r="U38" s="120">
        <v>1.2097165991902834</v>
      </c>
      <c r="V38" s="120">
        <v>1.2097165991902834</v>
      </c>
      <c r="W38" s="120">
        <v>1.2097165991902834</v>
      </c>
      <c r="X38" s="120">
        <v>1.2097165991902834</v>
      </c>
      <c r="Y38" s="120">
        <v>1.2097165991902834</v>
      </c>
      <c r="Z38" s="120">
        <v>1.2097165991902834</v>
      </c>
      <c r="AA38" s="120">
        <v>1.2097165991902834</v>
      </c>
      <c r="AB38" s="120">
        <v>1.2097165991902834</v>
      </c>
      <c r="AC38" s="120">
        <v>1.2097165991902834</v>
      </c>
      <c r="AD38" s="120">
        <v>1.2097165991902834</v>
      </c>
      <c r="AE38" s="120">
        <v>1.2097165991902834</v>
      </c>
      <c r="AF38" s="120">
        <v>0.70566801619433217</v>
      </c>
      <c r="AG38" s="120">
        <v>0.70566801619433217</v>
      </c>
      <c r="AH38" s="120">
        <v>0.70566801619433217</v>
      </c>
      <c r="AI38" s="120">
        <v>0.70566801619433217</v>
      </c>
      <c r="AJ38" s="120">
        <v>0.70566801619433217</v>
      </c>
      <c r="AK38" s="120">
        <v>0.70566801619433217</v>
      </c>
      <c r="AL38" s="120">
        <v>0.70566801619433217</v>
      </c>
      <c r="AM38" s="120">
        <v>0.70566801619433217</v>
      </c>
      <c r="AN38" s="120">
        <v>0.70566801619433217</v>
      </c>
      <c r="AO38" s="120">
        <v>0.70566801619433217</v>
      </c>
      <c r="AP38" s="120">
        <v>0.70566801619433217</v>
      </c>
      <c r="AQ38" s="120">
        <v>0.70566801619433217</v>
      </c>
      <c r="AR38" s="120">
        <v>0</v>
      </c>
      <c r="AS38" s="120">
        <v>0</v>
      </c>
      <c r="AT38" s="120">
        <v>0</v>
      </c>
      <c r="AU38" s="120">
        <v>0</v>
      </c>
      <c r="AV38" s="120">
        <v>0</v>
      </c>
      <c r="AW38" s="120">
        <v>0</v>
      </c>
      <c r="AX38" s="120">
        <v>0</v>
      </c>
      <c r="AY38" s="120">
        <v>0</v>
      </c>
      <c r="AZ38" s="120">
        <v>0</v>
      </c>
      <c r="BA38" s="120">
        <v>0</v>
      </c>
      <c r="BB38" s="120">
        <v>0</v>
      </c>
      <c r="BC38" s="120">
        <v>0</v>
      </c>
      <c r="BD38" s="120">
        <v>0</v>
      </c>
      <c r="BE38" s="120">
        <v>0</v>
      </c>
      <c r="BF38" s="120">
        <v>0</v>
      </c>
      <c r="BG38" s="120">
        <v>0</v>
      </c>
      <c r="BH38" s="120">
        <v>0</v>
      </c>
      <c r="BI38" s="120">
        <v>0</v>
      </c>
      <c r="BJ38" s="120">
        <v>0</v>
      </c>
      <c r="BK38" s="120">
        <v>0</v>
      </c>
      <c r="BL38" s="120">
        <v>0</v>
      </c>
      <c r="BM38" s="120">
        <v>0</v>
      </c>
      <c r="BN38" s="120">
        <v>0</v>
      </c>
      <c r="BO38" s="120">
        <v>0</v>
      </c>
      <c r="BP38" s="120">
        <v>0</v>
      </c>
      <c r="BQ38" s="120">
        <v>0</v>
      </c>
      <c r="BR38" s="120">
        <v>0</v>
      </c>
      <c r="BS38" s="120">
        <v>0</v>
      </c>
      <c r="BT38" s="120">
        <v>0</v>
      </c>
      <c r="BU38" s="120">
        <v>0</v>
      </c>
      <c r="BV38" s="120">
        <v>0</v>
      </c>
      <c r="BW38" s="120">
        <v>0</v>
      </c>
      <c r="BX38" s="120">
        <v>0</v>
      </c>
      <c r="BY38" s="120">
        <v>0</v>
      </c>
      <c r="BZ38" s="120">
        <v>0</v>
      </c>
      <c r="CA38" s="120">
        <v>0</v>
      </c>
      <c r="CB38" s="120">
        <v>0</v>
      </c>
      <c r="CC38" s="120">
        <v>0</v>
      </c>
      <c r="CD38" s="120">
        <v>0</v>
      </c>
      <c r="CE38" s="120">
        <v>0</v>
      </c>
      <c r="CF38" s="120">
        <v>0</v>
      </c>
      <c r="CG38" s="120">
        <v>0</v>
      </c>
      <c r="CH38" s="120">
        <v>0</v>
      </c>
      <c r="CI38" s="120">
        <v>0</v>
      </c>
      <c r="CJ38" s="120">
        <v>0</v>
      </c>
      <c r="CK38" s="120">
        <v>0</v>
      </c>
      <c r="CL38" s="120">
        <v>0</v>
      </c>
      <c r="CM38" s="120">
        <v>0</v>
      </c>
      <c r="CN38" s="120">
        <v>0</v>
      </c>
      <c r="CO38" s="120">
        <v>0</v>
      </c>
      <c r="CP38" s="120">
        <v>0</v>
      </c>
      <c r="CQ38" s="120">
        <v>0</v>
      </c>
      <c r="CR38" s="120">
        <v>0</v>
      </c>
      <c r="CS38" s="120">
        <v>0</v>
      </c>
      <c r="CT38" s="120">
        <v>0</v>
      </c>
      <c r="CU38" s="120">
        <v>0</v>
      </c>
      <c r="CV38" s="120">
        <v>0</v>
      </c>
      <c r="CW38" s="120">
        <v>0</v>
      </c>
      <c r="CX38" s="120">
        <v>0</v>
      </c>
      <c r="CY38" s="120">
        <v>0</v>
      </c>
      <c r="CZ38" s="120">
        <v>0</v>
      </c>
      <c r="DA38" s="120">
        <v>0</v>
      </c>
      <c r="DB38" s="120">
        <v>0</v>
      </c>
      <c r="DC38" s="120">
        <v>0</v>
      </c>
      <c r="DD38" s="120">
        <v>0</v>
      </c>
      <c r="DE38" s="120">
        <v>0</v>
      </c>
      <c r="DF38" s="120">
        <v>0</v>
      </c>
      <c r="DG38" s="120">
        <v>0</v>
      </c>
      <c r="DH38" s="120">
        <v>0</v>
      </c>
      <c r="DI38" s="120">
        <v>0</v>
      </c>
      <c r="DJ38" s="120">
        <v>0</v>
      </c>
      <c r="DK38" s="120">
        <v>0</v>
      </c>
      <c r="DL38" s="120">
        <v>0</v>
      </c>
      <c r="DM38" s="120">
        <v>37615.382722074057</v>
      </c>
      <c r="DN38" s="120">
        <v>37615.382722074057</v>
      </c>
      <c r="DO38" s="120">
        <v>37615.382722074057</v>
      </c>
      <c r="DP38" s="120">
        <v>37615.382722074057</v>
      </c>
      <c r="DQ38" s="120">
        <v>37615.382722074057</v>
      </c>
      <c r="DR38" s="120">
        <v>37615.382722074057</v>
      </c>
      <c r="DS38" s="120">
        <v>37615.382722074057</v>
      </c>
      <c r="DT38" s="120">
        <v>37615.382722074057</v>
      </c>
      <c r="DU38" s="120">
        <v>37615.382722074057</v>
      </c>
      <c r="DV38" s="120">
        <v>37615.382722074057</v>
      </c>
      <c r="DW38" s="120">
        <v>37615.382722074057</v>
      </c>
      <c r="DX38" s="120">
        <v>37615.382722074057</v>
      </c>
      <c r="DY38" s="120">
        <v>21942.306587876541</v>
      </c>
      <c r="DZ38" s="120">
        <v>21942.306587876541</v>
      </c>
      <c r="EA38" s="120">
        <v>21942.306587876541</v>
      </c>
      <c r="EB38" s="120">
        <v>21942.306587876541</v>
      </c>
      <c r="EC38" s="120">
        <v>21942.306587876541</v>
      </c>
      <c r="ED38" s="120">
        <v>21942.306587876541</v>
      </c>
      <c r="EE38" s="120">
        <v>21942.306587876541</v>
      </c>
      <c r="EF38" s="120">
        <v>21942.306587876541</v>
      </c>
      <c r="EG38" s="120">
        <v>21942.306587876541</v>
      </c>
      <c r="EH38" s="120">
        <v>21942.306587876541</v>
      </c>
      <c r="EI38" s="120">
        <v>21942.306587876541</v>
      </c>
      <c r="EJ38" s="120">
        <v>21942.306587876541</v>
      </c>
      <c r="EK38" s="120">
        <v>0</v>
      </c>
      <c r="EL38" s="120">
        <v>0</v>
      </c>
      <c r="EM38" s="120">
        <v>0</v>
      </c>
      <c r="EN38" s="120">
        <v>0</v>
      </c>
      <c r="EO38" s="120">
        <v>0</v>
      </c>
      <c r="EP38" s="120">
        <v>0</v>
      </c>
      <c r="EQ38" s="120">
        <v>0</v>
      </c>
      <c r="ER38" s="120">
        <v>0</v>
      </c>
      <c r="ES38" s="120">
        <v>0</v>
      </c>
      <c r="ET38" s="120">
        <v>0</v>
      </c>
      <c r="EU38" s="120">
        <v>0</v>
      </c>
      <c r="EV38" s="120">
        <v>0</v>
      </c>
      <c r="EW38" s="120">
        <v>0</v>
      </c>
      <c r="EX38" s="120">
        <v>0</v>
      </c>
      <c r="EY38" s="120">
        <v>0</v>
      </c>
      <c r="EZ38" s="120">
        <v>0</v>
      </c>
      <c r="FA38" s="120">
        <v>0</v>
      </c>
      <c r="FB38" s="120">
        <v>0</v>
      </c>
      <c r="FC38" s="120">
        <v>0</v>
      </c>
      <c r="FD38" s="120">
        <v>0</v>
      </c>
      <c r="FE38" s="120">
        <v>0</v>
      </c>
      <c r="FF38" s="120">
        <v>0</v>
      </c>
      <c r="FG38" s="120">
        <v>0</v>
      </c>
      <c r="FH38" s="120">
        <v>0</v>
      </c>
      <c r="FI38" s="120">
        <v>0</v>
      </c>
      <c r="FJ38" s="120">
        <v>0</v>
      </c>
      <c r="FK38" s="120">
        <v>0</v>
      </c>
      <c r="FL38" s="120">
        <v>0</v>
      </c>
      <c r="FM38" s="120">
        <v>0</v>
      </c>
      <c r="FN38" s="120">
        <v>0</v>
      </c>
      <c r="FO38" s="120">
        <v>0</v>
      </c>
      <c r="FP38" s="120">
        <v>0</v>
      </c>
      <c r="FQ38" s="120">
        <v>0</v>
      </c>
      <c r="FR38" s="120">
        <v>0</v>
      </c>
      <c r="FS38" s="120">
        <v>0</v>
      </c>
      <c r="FT38" s="120">
        <v>0</v>
      </c>
      <c r="FU38" s="120">
        <v>0</v>
      </c>
      <c r="FV38" s="120">
        <v>0</v>
      </c>
      <c r="FW38" s="120">
        <v>0</v>
      </c>
      <c r="FX38" s="120">
        <v>0</v>
      </c>
      <c r="FY38" s="120">
        <v>0</v>
      </c>
      <c r="FZ38" s="120">
        <v>0</v>
      </c>
      <c r="GA38" s="120">
        <v>0</v>
      </c>
      <c r="GB38" s="120">
        <v>0</v>
      </c>
      <c r="GC38" s="120">
        <v>0</v>
      </c>
      <c r="GD38" s="120">
        <v>0</v>
      </c>
      <c r="GE38" s="120">
        <v>0</v>
      </c>
      <c r="GF38" s="120">
        <v>0</v>
      </c>
      <c r="GG38" s="120">
        <v>0</v>
      </c>
      <c r="GH38" s="120">
        <v>0</v>
      </c>
      <c r="GI38" s="120">
        <v>0</v>
      </c>
      <c r="GJ38" s="120">
        <v>0</v>
      </c>
      <c r="GK38" s="120">
        <v>0</v>
      </c>
      <c r="GL38" s="120">
        <v>0</v>
      </c>
      <c r="GM38" s="120">
        <v>0</v>
      </c>
      <c r="GN38" s="120">
        <v>0</v>
      </c>
      <c r="GO38" s="120">
        <v>0</v>
      </c>
      <c r="GP38" s="120">
        <v>0</v>
      </c>
      <c r="GQ38" s="120">
        <v>0</v>
      </c>
      <c r="GR38" s="120">
        <v>0</v>
      </c>
      <c r="GS38" s="120">
        <v>0</v>
      </c>
      <c r="GU38" s="200">
        <f t="shared" si="11"/>
        <v>0</v>
      </c>
      <c r="GV38" s="200">
        <f t="shared" si="11"/>
        <v>0</v>
      </c>
      <c r="GW38" s="200">
        <f t="shared" si="11"/>
        <v>451384.59266488865</v>
      </c>
      <c r="GX38" s="200">
        <f t="shared" si="11"/>
        <v>263307.67905451852</v>
      </c>
      <c r="GY38" s="200">
        <f t="shared" si="11"/>
        <v>0</v>
      </c>
      <c r="GZ38" s="200">
        <f t="shared" si="11"/>
        <v>0</v>
      </c>
      <c r="HA38" s="200">
        <f t="shared" si="11"/>
        <v>0</v>
      </c>
      <c r="HB38" s="200">
        <f t="shared" si="11"/>
        <v>0</v>
      </c>
      <c r="HC38" s="200">
        <f t="shared" si="11"/>
        <v>0</v>
      </c>
      <c r="HD38" s="134" t="str">
        <f t="shared" si="3"/>
        <v>OK</v>
      </c>
      <c r="HE38" s="200">
        <f t="shared" si="4"/>
        <v>714692.27171940717</v>
      </c>
      <c r="HG38" s="200">
        <f t="shared" si="5"/>
        <v>373132.5113394495</v>
      </c>
      <c r="HH38" s="200">
        <f>HG38*'Key assumptions'!$H$20*'Key assumptions'!$H$21</f>
        <v>13992.469175229357</v>
      </c>
      <c r="HI38" s="255">
        <f t="shared" si="9"/>
        <v>0.23963133640552994</v>
      </c>
      <c r="HJ38" s="200">
        <f t="shared" si="7"/>
        <v>3353.0340880733938</v>
      </c>
      <c r="HO38" s="120">
        <f t="shared" si="12"/>
        <v>0</v>
      </c>
      <c r="HP38" s="120">
        <f t="shared" si="12"/>
        <v>12</v>
      </c>
      <c r="HQ38" s="120">
        <f t="shared" si="12"/>
        <v>12</v>
      </c>
      <c r="HR38" s="120">
        <f t="shared" si="12"/>
        <v>0</v>
      </c>
      <c r="HS38" s="120">
        <f t="shared" si="12"/>
        <v>0</v>
      </c>
      <c r="HT38" s="120">
        <f t="shared" si="12"/>
        <v>0</v>
      </c>
      <c r="HU38" s="120">
        <f t="shared" si="12"/>
        <v>0</v>
      </c>
      <c r="HV38" s="120">
        <f t="shared" si="12"/>
        <v>0</v>
      </c>
      <c r="HW38" s="120">
        <f t="shared" si="8"/>
        <v>0</v>
      </c>
    </row>
    <row r="39" spans="1:231" ht="13.5" thickBot="1" x14ac:dyDescent="0.25">
      <c r="A39" s="120" t="str">
        <v>Delivery</v>
      </c>
      <c r="B39" s="120" t="str">
        <v>Telecommunication Technician</v>
      </c>
      <c r="C39" s="120" t="str">
        <v>Internal Labour</v>
      </c>
      <c r="D39" s="120" t="str">
        <v>SCADA Dual Homing</v>
      </c>
      <c r="E39" s="120" t="str">
        <v>Telecommunication Technician (Construction)</v>
      </c>
      <c r="F39" s="120">
        <v>181.96643596330276</v>
      </c>
      <c r="G39" s="120">
        <v>0</v>
      </c>
      <c r="H39" s="120">
        <v>0</v>
      </c>
      <c r="I39" s="120">
        <v>0</v>
      </c>
      <c r="J39" s="120">
        <v>0</v>
      </c>
      <c r="K39" s="120">
        <v>0</v>
      </c>
      <c r="L39" s="120">
        <v>0</v>
      </c>
      <c r="M39" s="120">
        <v>0</v>
      </c>
      <c r="N39" s="120">
        <v>0</v>
      </c>
      <c r="O39" s="120">
        <v>0</v>
      </c>
      <c r="P39" s="120">
        <v>0</v>
      </c>
      <c r="Q39" s="120">
        <v>0</v>
      </c>
      <c r="R39" s="120">
        <v>0</v>
      </c>
      <c r="S39" s="120">
        <v>0</v>
      </c>
      <c r="T39" s="120">
        <v>0.24985540775014456</v>
      </c>
      <c r="U39" s="120">
        <v>0.24985540775014456</v>
      </c>
      <c r="V39" s="120">
        <v>0.24985540775014456</v>
      </c>
      <c r="W39" s="120">
        <v>0.24985540775014456</v>
      </c>
      <c r="X39" s="120">
        <v>0.24985540775014456</v>
      </c>
      <c r="Y39" s="120">
        <v>0.24985540775014456</v>
      </c>
      <c r="Z39" s="120">
        <v>0.24985540775014456</v>
      </c>
      <c r="AA39" s="120">
        <v>0.24985540775014456</v>
      </c>
      <c r="AB39" s="120">
        <v>0.24985540775014456</v>
      </c>
      <c r="AC39" s="120">
        <v>0.24985540775014456</v>
      </c>
      <c r="AD39" s="120">
        <v>0.24985540775014456</v>
      </c>
      <c r="AE39" s="120">
        <v>0.24985540775014456</v>
      </c>
      <c r="AF39" s="120">
        <v>0.145748987854251</v>
      </c>
      <c r="AG39" s="120">
        <v>0.145748987854251</v>
      </c>
      <c r="AH39" s="120">
        <v>0.145748987854251</v>
      </c>
      <c r="AI39" s="120">
        <v>0.145748987854251</v>
      </c>
      <c r="AJ39" s="120">
        <v>0.145748987854251</v>
      </c>
      <c r="AK39" s="120">
        <v>0.145748987854251</v>
      </c>
      <c r="AL39" s="120">
        <v>0.145748987854251</v>
      </c>
      <c r="AM39" s="120">
        <v>0.145748987854251</v>
      </c>
      <c r="AN39" s="120">
        <v>0.145748987854251</v>
      </c>
      <c r="AO39" s="120">
        <v>0.145748987854251</v>
      </c>
      <c r="AP39" s="120">
        <v>0.145748987854251</v>
      </c>
      <c r="AQ39" s="120">
        <v>0.145748987854251</v>
      </c>
      <c r="AR39" s="120">
        <v>0</v>
      </c>
      <c r="AS39" s="120">
        <v>0</v>
      </c>
      <c r="AT39" s="120">
        <v>0</v>
      </c>
      <c r="AU39" s="120">
        <v>0</v>
      </c>
      <c r="AV39" s="120">
        <v>0</v>
      </c>
      <c r="AW39" s="120">
        <v>0</v>
      </c>
      <c r="AX39" s="120">
        <v>0</v>
      </c>
      <c r="AY39" s="120">
        <v>0</v>
      </c>
      <c r="AZ39" s="120">
        <v>0</v>
      </c>
      <c r="BA39" s="120">
        <v>0</v>
      </c>
      <c r="BB39" s="120">
        <v>0</v>
      </c>
      <c r="BC39" s="120">
        <v>0</v>
      </c>
      <c r="BD39" s="120">
        <v>0</v>
      </c>
      <c r="BE39" s="120">
        <v>0</v>
      </c>
      <c r="BF39" s="120">
        <v>0</v>
      </c>
      <c r="BG39" s="120">
        <v>0</v>
      </c>
      <c r="BH39" s="120">
        <v>0</v>
      </c>
      <c r="BI39" s="120">
        <v>0</v>
      </c>
      <c r="BJ39" s="120">
        <v>0</v>
      </c>
      <c r="BK39" s="120">
        <v>0</v>
      </c>
      <c r="BL39" s="120">
        <v>0</v>
      </c>
      <c r="BM39" s="120">
        <v>0</v>
      </c>
      <c r="BN39" s="120">
        <v>0</v>
      </c>
      <c r="BO39" s="120">
        <v>0</v>
      </c>
      <c r="BP39" s="120">
        <v>0</v>
      </c>
      <c r="BQ39" s="120">
        <v>0</v>
      </c>
      <c r="BR39" s="120">
        <v>0</v>
      </c>
      <c r="BS39" s="120">
        <v>0</v>
      </c>
      <c r="BT39" s="120">
        <v>0</v>
      </c>
      <c r="BU39" s="120">
        <v>0</v>
      </c>
      <c r="BV39" s="120">
        <v>0</v>
      </c>
      <c r="BW39" s="120">
        <v>0</v>
      </c>
      <c r="BX39" s="120">
        <v>0</v>
      </c>
      <c r="BY39" s="120">
        <v>0</v>
      </c>
      <c r="BZ39" s="120">
        <v>0</v>
      </c>
      <c r="CA39" s="120">
        <v>0</v>
      </c>
      <c r="CB39" s="120">
        <v>0</v>
      </c>
      <c r="CC39" s="120">
        <v>0</v>
      </c>
      <c r="CD39" s="120">
        <v>0</v>
      </c>
      <c r="CE39" s="120">
        <v>0</v>
      </c>
      <c r="CF39" s="120">
        <v>0</v>
      </c>
      <c r="CG39" s="120">
        <v>0</v>
      </c>
      <c r="CH39" s="120">
        <v>0</v>
      </c>
      <c r="CI39" s="120">
        <v>0</v>
      </c>
      <c r="CJ39" s="120">
        <v>0</v>
      </c>
      <c r="CK39" s="120">
        <v>0</v>
      </c>
      <c r="CL39" s="120">
        <v>0</v>
      </c>
      <c r="CM39" s="120">
        <v>0</v>
      </c>
      <c r="CN39" s="120">
        <v>0</v>
      </c>
      <c r="CO39" s="120">
        <v>0</v>
      </c>
      <c r="CP39" s="120">
        <v>0</v>
      </c>
      <c r="CQ39" s="120">
        <v>0</v>
      </c>
      <c r="CR39" s="120">
        <v>0</v>
      </c>
      <c r="CS39" s="120">
        <v>0</v>
      </c>
      <c r="CT39" s="120">
        <v>0</v>
      </c>
      <c r="CU39" s="120">
        <v>0</v>
      </c>
      <c r="CV39" s="120">
        <v>0</v>
      </c>
      <c r="CW39" s="120">
        <v>0</v>
      </c>
      <c r="CX39" s="120">
        <v>0</v>
      </c>
      <c r="CY39" s="120">
        <v>0</v>
      </c>
      <c r="CZ39" s="120">
        <v>0</v>
      </c>
      <c r="DA39" s="120">
        <v>0</v>
      </c>
      <c r="DB39" s="120">
        <v>0</v>
      </c>
      <c r="DC39" s="120">
        <v>0</v>
      </c>
      <c r="DD39" s="120">
        <v>0</v>
      </c>
      <c r="DE39" s="120">
        <v>0</v>
      </c>
      <c r="DF39" s="120">
        <v>0</v>
      </c>
      <c r="DG39" s="120">
        <v>0</v>
      </c>
      <c r="DH39" s="120">
        <v>0</v>
      </c>
      <c r="DI39" s="120">
        <v>0</v>
      </c>
      <c r="DJ39" s="120">
        <v>0</v>
      </c>
      <c r="DK39" s="120">
        <v>0</v>
      </c>
      <c r="DL39" s="120">
        <v>0</v>
      </c>
      <c r="DM39" s="120">
        <v>6819.7947081677366</v>
      </c>
      <c r="DN39" s="120">
        <v>6819.7947081677366</v>
      </c>
      <c r="DO39" s="120">
        <v>6819.7947081677366</v>
      </c>
      <c r="DP39" s="120">
        <v>6819.7947081677366</v>
      </c>
      <c r="DQ39" s="120">
        <v>6819.7947081677366</v>
      </c>
      <c r="DR39" s="120">
        <v>6819.7947081677366</v>
      </c>
      <c r="DS39" s="120">
        <v>6819.7947081677366</v>
      </c>
      <c r="DT39" s="120">
        <v>6819.7947081677366</v>
      </c>
      <c r="DU39" s="120">
        <v>6819.7947081677366</v>
      </c>
      <c r="DV39" s="120">
        <v>6819.7947081677366</v>
      </c>
      <c r="DW39" s="120">
        <v>6819.7947081677366</v>
      </c>
      <c r="DX39" s="120">
        <v>6819.7947081677366</v>
      </c>
      <c r="DY39" s="120">
        <v>3978.2135797645137</v>
      </c>
      <c r="DZ39" s="120">
        <v>3978.2135797645137</v>
      </c>
      <c r="EA39" s="120">
        <v>3978.2135797645137</v>
      </c>
      <c r="EB39" s="120">
        <v>3978.2135797645137</v>
      </c>
      <c r="EC39" s="120">
        <v>3978.2135797645137</v>
      </c>
      <c r="ED39" s="120">
        <v>3978.2135797645137</v>
      </c>
      <c r="EE39" s="120">
        <v>3978.2135797645137</v>
      </c>
      <c r="EF39" s="120">
        <v>3978.2135797645137</v>
      </c>
      <c r="EG39" s="120">
        <v>3978.2135797645137</v>
      </c>
      <c r="EH39" s="120">
        <v>3978.2135797645137</v>
      </c>
      <c r="EI39" s="120">
        <v>3978.2135797645137</v>
      </c>
      <c r="EJ39" s="120">
        <v>3978.2135797645137</v>
      </c>
      <c r="EK39" s="120">
        <v>0</v>
      </c>
      <c r="EL39" s="120">
        <v>0</v>
      </c>
      <c r="EM39" s="120">
        <v>0</v>
      </c>
      <c r="EN39" s="120">
        <v>0</v>
      </c>
      <c r="EO39" s="120">
        <v>0</v>
      </c>
      <c r="EP39" s="120">
        <v>0</v>
      </c>
      <c r="EQ39" s="120">
        <v>0</v>
      </c>
      <c r="ER39" s="120">
        <v>0</v>
      </c>
      <c r="ES39" s="120">
        <v>0</v>
      </c>
      <c r="ET39" s="120">
        <v>0</v>
      </c>
      <c r="EU39" s="120">
        <v>0</v>
      </c>
      <c r="EV39" s="120">
        <v>0</v>
      </c>
      <c r="EW39" s="120">
        <v>0</v>
      </c>
      <c r="EX39" s="120">
        <v>0</v>
      </c>
      <c r="EY39" s="120">
        <v>0</v>
      </c>
      <c r="EZ39" s="120">
        <v>0</v>
      </c>
      <c r="FA39" s="120">
        <v>0</v>
      </c>
      <c r="FB39" s="120">
        <v>0</v>
      </c>
      <c r="FC39" s="120">
        <v>0</v>
      </c>
      <c r="FD39" s="120">
        <v>0</v>
      </c>
      <c r="FE39" s="120">
        <v>0</v>
      </c>
      <c r="FF39" s="120">
        <v>0</v>
      </c>
      <c r="FG39" s="120">
        <v>0</v>
      </c>
      <c r="FH39" s="120">
        <v>0</v>
      </c>
      <c r="FI39" s="120">
        <v>0</v>
      </c>
      <c r="FJ39" s="120">
        <v>0</v>
      </c>
      <c r="FK39" s="120">
        <v>0</v>
      </c>
      <c r="FL39" s="120">
        <v>0</v>
      </c>
      <c r="FM39" s="120">
        <v>0</v>
      </c>
      <c r="FN39" s="120">
        <v>0</v>
      </c>
      <c r="FO39" s="120">
        <v>0</v>
      </c>
      <c r="FP39" s="120">
        <v>0</v>
      </c>
      <c r="FQ39" s="120">
        <v>0</v>
      </c>
      <c r="FR39" s="120">
        <v>0</v>
      </c>
      <c r="FS39" s="120">
        <v>0</v>
      </c>
      <c r="FT39" s="120">
        <v>0</v>
      </c>
      <c r="FU39" s="120">
        <v>0</v>
      </c>
      <c r="FV39" s="120">
        <v>0</v>
      </c>
      <c r="FW39" s="120">
        <v>0</v>
      </c>
      <c r="FX39" s="120">
        <v>0</v>
      </c>
      <c r="FY39" s="120">
        <v>0</v>
      </c>
      <c r="FZ39" s="120">
        <v>0</v>
      </c>
      <c r="GA39" s="120">
        <v>0</v>
      </c>
      <c r="GB39" s="120">
        <v>0</v>
      </c>
      <c r="GC39" s="120">
        <v>0</v>
      </c>
      <c r="GD39" s="120">
        <v>0</v>
      </c>
      <c r="GE39" s="120">
        <v>0</v>
      </c>
      <c r="GF39" s="120">
        <v>0</v>
      </c>
      <c r="GG39" s="120">
        <v>0</v>
      </c>
      <c r="GH39" s="120">
        <v>0</v>
      </c>
      <c r="GI39" s="120">
        <v>0</v>
      </c>
      <c r="GJ39" s="120">
        <v>0</v>
      </c>
      <c r="GK39" s="120">
        <v>0</v>
      </c>
      <c r="GL39" s="120">
        <v>0</v>
      </c>
      <c r="GM39" s="120">
        <v>0</v>
      </c>
      <c r="GN39" s="120">
        <v>0</v>
      </c>
      <c r="GO39" s="120">
        <v>0</v>
      </c>
      <c r="GP39" s="120">
        <v>0</v>
      </c>
      <c r="GQ39" s="120">
        <v>0</v>
      </c>
      <c r="GR39" s="120">
        <v>0</v>
      </c>
      <c r="GS39" s="120">
        <v>0</v>
      </c>
      <c r="GU39" s="200">
        <f t="shared" si="11"/>
        <v>0</v>
      </c>
      <c r="GV39" s="200">
        <f t="shared" si="11"/>
        <v>0</v>
      </c>
      <c r="GW39" s="200">
        <f t="shared" si="11"/>
        <v>81837.536498012836</v>
      </c>
      <c r="GX39" s="200">
        <f t="shared" si="11"/>
        <v>47738.562957174174</v>
      </c>
      <c r="GY39" s="200">
        <f t="shared" si="11"/>
        <v>0</v>
      </c>
      <c r="GZ39" s="200">
        <f t="shared" si="11"/>
        <v>0</v>
      </c>
      <c r="HA39" s="200">
        <f t="shared" si="11"/>
        <v>0</v>
      </c>
      <c r="HB39" s="200">
        <f t="shared" si="11"/>
        <v>0</v>
      </c>
      <c r="HC39" s="200">
        <f t="shared" si="11"/>
        <v>0</v>
      </c>
      <c r="HD39" s="134" t="str">
        <f t="shared" si="3"/>
        <v>OK</v>
      </c>
      <c r="HE39" s="200">
        <f t="shared" si="4"/>
        <v>129576.09945518701</v>
      </c>
      <c r="HG39" s="200">
        <f t="shared" si="5"/>
        <v>327539.58473394497</v>
      </c>
      <c r="HH39" s="200">
        <f>HG39*'Key assumptions'!$H$20*'Key assumptions'!$H$21</f>
        <v>12282.734427522935</v>
      </c>
      <c r="HI39" s="255">
        <f t="shared" si="9"/>
        <v>0.23963133640552994</v>
      </c>
      <c r="HJ39" s="200">
        <f t="shared" si="7"/>
        <v>2943.3280655815329</v>
      </c>
      <c r="HO39" s="120">
        <f t="shared" ref="HO39:HV48" si="13">COUNTIFS($H$6:$CY$6,HO$8,$H39:$CY39,"&lt;&gt;"&amp;0)</f>
        <v>0</v>
      </c>
      <c r="HP39" s="120">
        <f t="shared" si="13"/>
        <v>12</v>
      </c>
      <c r="HQ39" s="120">
        <f t="shared" si="13"/>
        <v>12</v>
      </c>
      <c r="HR39" s="120">
        <f t="shared" si="13"/>
        <v>0</v>
      </c>
      <c r="HS39" s="120">
        <f t="shared" si="13"/>
        <v>0</v>
      </c>
      <c r="HT39" s="120">
        <f t="shared" si="13"/>
        <v>0</v>
      </c>
      <c r="HU39" s="120">
        <f t="shared" si="13"/>
        <v>0</v>
      </c>
      <c r="HV39" s="120">
        <f t="shared" si="13"/>
        <v>0</v>
      </c>
      <c r="HW39" s="120">
        <f t="shared" si="8"/>
        <v>0</v>
      </c>
    </row>
    <row r="40" spans="1:231" ht="13.5" thickBot="1" x14ac:dyDescent="0.25">
      <c r="A40" s="120" t="str">
        <v>Delivery</v>
      </c>
      <c r="B40" s="120" t="str">
        <v>Designer - Telecommunications</v>
      </c>
      <c r="C40" s="120" t="str">
        <v>Internal Labour</v>
      </c>
      <c r="D40" s="120" t="str">
        <v>SCADA Dual Homing</v>
      </c>
      <c r="E40" s="120" t="str">
        <v>Telecommunications Design Engineer (Eng&amp;Design Leadership)</v>
      </c>
      <c r="F40" s="120">
        <v>207.2958396330275</v>
      </c>
      <c r="G40" s="120">
        <v>0</v>
      </c>
      <c r="H40" s="120">
        <v>0</v>
      </c>
      <c r="I40" s="120">
        <v>0</v>
      </c>
      <c r="J40" s="120">
        <v>0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20">
        <v>0</v>
      </c>
      <c r="Q40" s="120">
        <v>0</v>
      </c>
      <c r="R40" s="120">
        <v>0</v>
      </c>
      <c r="S40" s="120">
        <v>0</v>
      </c>
      <c r="T40" s="120">
        <v>3.8866396761133612E-2</v>
      </c>
      <c r="U40" s="120">
        <v>3.8866396761133612E-2</v>
      </c>
      <c r="V40" s="120">
        <v>3.8866396761133612E-2</v>
      </c>
      <c r="W40" s="120">
        <v>3.8866396761133612E-2</v>
      </c>
      <c r="X40" s="120">
        <v>3.8866396761133612E-2</v>
      </c>
      <c r="Y40" s="120">
        <v>3.8866396761133612E-2</v>
      </c>
      <c r="Z40" s="120">
        <v>3.8866396761133612E-2</v>
      </c>
      <c r="AA40" s="120">
        <v>3.8866396761133612E-2</v>
      </c>
      <c r="AB40" s="120">
        <v>3.8866396761133612E-2</v>
      </c>
      <c r="AC40" s="120">
        <v>3.8866396761133612E-2</v>
      </c>
      <c r="AD40" s="120">
        <v>3.8866396761133612E-2</v>
      </c>
      <c r="AE40" s="120">
        <v>3.8866396761133612E-2</v>
      </c>
      <c r="AF40" s="120">
        <v>2.2672064777327933E-2</v>
      </c>
      <c r="AG40" s="120">
        <v>2.2672064777327933E-2</v>
      </c>
      <c r="AH40" s="120">
        <v>2.2672064777327933E-2</v>
      </c>
      <c r="AI40" s="120">
        <v>2.2672064777327933E-2</v>
      </c>
      <c r="AJ40" s="120">
        <v>2.2672064777327933E-2</v>
      </c>
      <c r="AK40" s="120">
        <v>2.2672064777327933E-2</v>
      </c>
      <c r="AL40" s="120">
        <v>2.2672064777327933E-2</v>
      </c>
      <c r="AM40" s="120">
        <v>2.2672064777327933E-2</v>
      </c>
      <c r="AN40" s="120">
        <v>2.2672064777327933E-2</v>
      </c>
      <c r="AO40" s="120">
        <v>2.2672064777327933E-2</v>
      </c>
      <c r="AP40" s="120">
        <v>2.2672064777327933E-2</v>
      </c>
      <c r="AQ40" s="120">
        <v>2.2672064777327933E-2</v>
      </c>
      <c r="AR40" s="120">
        <v>0</v>
      </c>
      <c r="AS40" s="120">
        <v>0</v>
      </c>
      <c r="AT40" s="120">
        <v>0</v>
      </c>
      <c r="AU40" s="120">
        <v>0</v>
      </c>
      <c r="AV40" s="120">
        <v>0</v>
      </c>
      <c r="AW40" s="120">
        <v>0</v>
      </c>
      <c r="AX40" s="120">
        <v>0</v>
      </c>
      <c r="AY40" s="120">
        <v>0</v>
      </c>
      <c r="AZ40" s="120">
        <v>0</v>
      </c>
      <c r="BA40" s="120">
        <v>0</v>
      </c>
      <c r="BB40" s="120">
        <v>0</v>
      </c>
      <c r="BC40" s="120">
        <v>0</v>
      </c>
      <c r="BD40" s="120">
        <v>0</v>
      </c>
      <c r="BE40" s="120">
        <v>0</v>
      </c>
      <c r="BF40" s="120">
        <v>0</v>
      </c>
      <c r="BG40" s="120">
        <v>0</v>
      </c>
      <c r="BH40" s="120">
        <v>0</v>
      </c>
      <c r="BI40" s="120">
        <v>0</v>
      </c>
      <c r="BJ40" s="120">
        <v>0</v>
      </c>
      <c r="BK40" s="120">
        <v>0</v>
      </c>
      <c r="BL40" s="120">
        <v>0</v>
      </c>
      <c r="BM40" s="120">
        <v>0</v>
      </c>
      <c r="BN40" s="120">
        <v>0</v>
      </c>
      <c r="BO40" s="120">
        <v>0</v>
      </c>
      <c r="BP40" s="120">
        <v>0</v>
      </c>
      <c r="BQ40" s="120">
        <v>0</v>
      </c>
      <c r="BR40" s="120">
        <v>0</v>
      </c>
      <c r="BS40" s="120">
        <v>0</v>
      </c>
      <c r="BT40" s="120">
        <v>0</v>
      </c>
      <c r="BU40" s="120">
        <v>0</v>
      </c>
      <c r="BV40" s="120">
        <v>0</v>
      </c>
      <c r="BW40" s="120">
        <v>0</v>
      </c>
      <c r="BX40" s="120">
        <v>0</v>
      </c>
      <c r="BY40" s="120">
        <v>0</v>
      </c>
      <c r="BZ40" s="120">
        <v>0</v>
      </c>
      <c r="CA40" s="120">
        <v>0</v>
      </c>
      <c r="CB40" s="120">
        <v>0</v>
      </c>
      <c r="CC40" s="120">
        <v>0</v>
      </c>
      <c r="CD40" s="120">
        <v>0</v>
      </c>
      <c r="CE40" s="120">
        <v>0</v>
      </c>
      <c r="CF40" s="120">
        <v>0</v>
      </c>
      <c r="CG40" s="120">
        <v>0</v>
      </c>
      <c r="CH40" s="120">
        <v>0</v>
      </c>
      <c r="CI40" s="120">
        <v>0</v>
      </c>
      <c r="CJ40" s="120">
        <v>0</v>
      </c>
      <c r="CK40" s="120">
        <v>0</v>
      </c>
      <c r="CL40" s="120">
        <v>0</v>
      </c>
      <c r="CM40" s="120">
        <v>0</v>
      </c>
      <c r="CN40" s="120">
        <v>0</v>
      </c>
      <c r="CO40" s="120">
        <v>0</v>
      </c>
      <c r="CP40" s="120">
        <v>0</v>
      </c>
      <c r="CQ40" s="120">
        <v>0</v>
      </c>
      <c r="CR40" s="120">
        <v>0</v>
      </c>
      <c r="CS40" s="120">
        <v>0</v>
      </c>
      <c r="CT40" s="120">
        <v>0</v>
      </c>
      <c r="CU40" s="120">
        <v>0</v>
      </c>
      <c r="CV40" s="120">
        <v>0</v>
      </c>
      <c r="CW40" s="120">
        <v>0</v>
      </c>
      <c r="CX40" s="120">
        <v>0</v>
      </c>
      <c r="CY40" s="120">
        <v>0</v>
      </c>
      <c r="CZ40" s="120">
        <v>0</v>
      </c>
      <c r="DA40" s="120">
        <v>0</v>
      </c>
      <c r="DB40" s="120">
        <v>0</v>
      </c>
      <c r="DC40" s="120">
        <v>0</v>
      </c>
      <c r="DD40" s="120">
        <v>0</v>
      </c>
      <c r="DE40" s="120">
        <v>0</v>
      </c>
      <c r="DF40" s="120">
        <v>0</v>
      </c>
      <c r="DG40" s="120">
        <v>0</v>
      </c>
      <c r="DH40" s="120">
        <v>0</v>
      </c>
      <c r="DI40" s="120">
        <v>0</v>
      </c>
      <c r="DJ40" s="120">
        <v>0</v>
      </c>
      <c r="DK40" s="120">
        <v>0</v>
      </c>
      <c r="DL40" s="120">
        <v>0</v>
      </c>
      <c r="DM40" s="120">
        <v>1208.526352516436</v>
      </c>
      <c r="DN40" s="120">
        <v>1208.526352516436</v>
      </c>
      <c r="DO40" s="120">
        <v>1208.526352516436</v>
      </c>
      <c r="DP40" s="120">
        <v>1208.526352516436</v>
      </c>
      <c r="DQ40" s="120">
        <v>1208.526352516436</v>
      </c>
      <c r="DR40" s="120">
        <v>1208.526352516436</v>
      </c>
      <c r="DS40" s="120">
        <v>1208.526352516436</v>
      </c>
      <c r="DT40" s="120">
        <v>1208.526352516436</v>
      </c>
      <c r="DU40" s="120">
        <v>1208.526352516436</v>
      </c>
      <c r="DV40" s="120">
        <v>1208.526352516436</v>
      </c>
      <c r="DW40" s="120">
        <v>1208.526352516436</v>
      </c>
      <c r="DX40" s="120">
        <v>1208.526352516436</v>
      </c>
      <c r="DY40" s="120">
        <v>704.97370563458742</v>
      </c>
      <c r="DZ40" s="120">
        <v>704.97370563458742</v>
      </c>
      <c r="EA40" s="120">
        <v>704.97370563458742</v>
      </c>
      <c r="EB40" s="120">
        <v>704.97370563458742</v>
      </c>
      <c r="EC40" s="120">
        <v>704.97370563458742</v>
      </c>
      <c r="ED40" s="120">
        <v>704.97370563458742</v>
      </c>
      <c r="EE40" s="120">
        <v>704.97370563458742</v>
      </c>
      <c r="EF40" s="120">
        <v>704.97370563458742</v>
      </c>
      <c r="EG40" s="120">
        <v>704.97370563458742</v>
      </c>
      <c r="EH40" s="120">
        <v>704.97370563458742</v>
      </c>
      <c r="EI40" s="120">
        <v>704.97370563458742</v>
      </c>
      <c r="EJ40" s="120">
        <v>704.97370563458742</v>
      </c>
      <c r="EK40" s="120">
        <v>0</v>
      </c>
      <c r="EL40" s="120">
        <v>0</v>
      </c>
      <c r="EM40" s="120">
        <v>0</v>
      </c>
      <c r="EN40" s="120">
        <v>0</v>
      </c>
      <c r="EO40" s="120">
        <v>0</v>
      </c>
      <c r="EP40" s="120">
        <v>0</v>
      </c>
      <c r="EQ40" s="120">
        <v>0</v>
      </c>
      <c r="ER40" s="120">
        <v>0</v>
      </c>
      <c r="ES40" s="120">
        <v>0</v>
      </c>
      <c r="ET40" s="120">
        <v>0</v>
      </c>
      <c r="EU40" s="120">
        <v>0</v>
      </c>
      <c r="EV40" s="120">
        <v>0</v>
      </c>
      <c r="EW40" s="120">
        <v>0</v>
      </c>
      <c r="EX40" s="120">
        <v>0</v>
      </c>
      <c r="EY40" s="120">
        <v>0</v>
      </c>
      <c r="EZ40" s="120">
        <v>0</v>
      </c>
      <c r="FA40" s="120">
        <v>0</v>
      </c>
      <c r="FB40" s="120">
        <v>0</v>
      </c>
      <c r="FC40" s="120">
        <v>0</v>
      </c>
      <c r="FD40" s="120">
        <v>0</v>
      </c>
      <c r="FE40" s="120">
        <v>0</v>
      </c>
      <c r="FF40" s="120">
        <v>0</v>
      </c>
      <c r="FG40" s="120">
        <v>0</v>
      </c>
      <c r="FH40" s="120">
        <v>0</v>
      </c>
      <c r="FI40" s="120">
        <v>0</v>
      </c>
      <c r="FJ40" s="120">
        <v>0</v>
      </c>
      <c r="FK40" s="120">
        <v>0</v>
      </c>
      <c r="FL40" s="120">
        <v>0</v>
      </c>
      <c r="FM40" s="120">
        <v>0</v>
      </c>
      <c r="FN40" s="120">
        <v>0</v>
      </c>
      <c r="FO40" s="120">
        <v>0</v>
      </c>
      <c r="FP40" s="120">
        <v>0</v>
      </c>
      <c r="FQ40" s="120">
        <v>0</v>
      </c>
      <c r="FR40" s="120">
        <v>0</v>
      </c>
      <c r="FS40" s="120">
        <v>0</v>
      </c>
      <c r="FT40" s="120">
        <v>0</v>
      </c>
      <c r="FU40" s="120">
        <v>0</v>
      </c>
      <c r="FV40" s="120">
        <v>0</v>
      </c>
      <c r="FW40" s="120">
        <v>0</v>
      </c>
      <c r="FX40" s="120">
        <v>0</v>
      </c>
      <c r="FY40" s="120">
        <v>0</v>
      </c>
      <c r="FZ40" s="120">
        <v>0</v>
      </c>
      <c r="GA40" s="120">
        <v>0</v>
      </c>
      <c r="GB40" s="120">
        <v>0</v>
      </c>
      <c r="GC40" s="120">
        <v>0</v>
      </c>
      <c r="GD40" s="120">
        <v>0</v>
      </c>
      <c r="GE40" s="120">
        <v>0</v>
      </c>
      <c r="GF40" s="120">
        <v>0</v>
      </c>
      <c r="GG40" s="120">
        <v>0</v>
      </c>
      <c r="GH40" s="120">
        <v>0</v>
      </c>
      <c r="GI40" s="120">
        <v>0</v>
      </c>
      <c r="GJ40" s="120">
        <v>0</v>
      </c>
      <c r="GK40" s="120">
        <v>0</v>
      </c>
      <c r="GL40" s="120">
        <v>0</v>
      </c>
      <c r="GM40" s="120">
        <v>0</v>
      </c>
      <c r="GN40" s="120">
        <v>0</v>
      </c>
      <c r="GO40" s="120">
        <v>0</v>
      </c>
      <c r="GP40" s="120">
        <v>0</v>
      </c>
      <c r="GQ40" s="120">
        <v>0</v>
      </c>
      <c r="GR40" s="120">
        <v>0</v>
      </c>
      <c r="GS40" s="120">
        <v>0</v>
      </c>
      <c r="GU40" s="200">
        <f t="shared" si="11"/>
        <v>0</v>
      </c>
      <c r="GV40" s="200">
        <f t="shared" si="11"/>
        <v>0</v>
      </c>
      <c r="GW40" s="200">
        <f t="shared" si="11"/>
        <v>14502.316230197228</v>
      </c>
      <c r="GX40" s="200">
        <f t="shared" si="11"/>
        <v>8459.6844676150486</v>
      </c>
      <c r="GY40" s="200">
        <f t="shared" si="11"/>
        <v>0</v>
      </c>
      <c r="GZ40" s="200">
        <f t="shared" si="11"/>
        <v>0</v>
      </c>
      <c r="HA40" s="200">
        <f t="shared" si="11"/>
        <v>0</v>
      </c>
      <c r="HB40" s="200">
        <f t="shared" si="11"/>
        <v>0</v>
      </c>
      <c r="HC40" s="200">
        <f t="shared" si="11"/>
        <v>0</v>
      </c>
      <c r="HD40" s="134" t="str">
        <f t="shared" si="3"/>
        <v>OK</v>
      </c>
      <c r="HE40" s="200">
        <f t="shared" si="4"/>
        <v>22962.000697812276</v>
      </c>
      <c r="HG40" s="200">
        <f t="shared" si="5"/>
        <v>373132.5113394495</v>
      </c>
      <c r="HH40" s="200">
        <f>HG40*'Key assumptions'!$H$20*'Key assumptions'!$H$21</f>
        <v>13992.469175229357</v>
      </c>
      <c r="HI40" s="255">
        <f t="shared" si="9"/>
        <v>0.23963133640552994</v>
      </c>
      <c r="HJ40" s="200">
        <f t="shared" si="7"/>
        <v>3353.0340880733938</v>
      </c>
      <c r="HO40" s="120">
        <f t="shared" si="13"/>
        <v>0</v>
      </c>
      <c r="HP40" s="120">
        <f t="shared" si="13"/>
        <v>12</v>
      </c>
      <c r="HQ40" s="120">
        <f t="shared" si="13"/>
        <v>12</v>
      </c>
      <c r="HR40" s="120">
        <f t="shared" si="13"/>
        <v>0</v>
      </c>
      <c r="HS40" s="120">
        <f t="shared" si="13"/>
        <v>0</v>
      </c>
      <c r="HT40" s="120">
        <f t="shared" si="13"/>
        <v>0</v>
      </c>
      <c r="HU40" s="120">
        <f t="shared" si="13"/>
        <v>0</v>
      </c>
      <c r="HV40" s="120">
        <f t="shared" si="13"/>
        <v>0</v>
      </c>
      <c r="HW40" s="120">
        <f t="shared" si="8"/>
        <v>0</v>
      </c>
    </row>
    <row r="41" spans="1:231" ht="13.5" thickBot="1" x14ac:dyDescent="0.25">
      <c r="A41" s="120" t="str">
        <v>Delivery</v>
      </c>
      <c r="B41" s="120" t="str">
        <v>Designer - Telecommunications</v>
      </c>
      <c r="C41" s="120" t="str">
        <v>Internal Labour</v>
      </c>
      <c r="D41" s="120" t="str">
        <v>SCADA Dual Homing</v>
      </c>
      <c r="E41" s="120" t="str">
        <v>Telecommunications Design Engineer (Eng&amp;Design Leadership)</v>
      </c>
      <c r="F41" s="120">
        <v>207.2958396330275</v>
      </c>
      <c r="G41" s="120">
        <v>0</v>
      </c>
      <c r="H41" s="120">
        <v>0</v>
      </c>
      <c r="I41" s="120">
        <v>0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20">
        <v>0</v>
      </c>
      <c r="Q41" s="120">
        <v>0</v>
      </c>
      <c r="R41" s="120">
        <v>0</v>
      </c>
      <c r="S41" s="120">
        <v>0</v>
      </c>
      <c r="T41" s="120">
        <v>0.48791208791208807</v>
      </c>
      <c r="U41" s="120">
        <v>0.48791208791208807</v>
      </c>
      <c r="V41" s="120">
        <v>0.48791208791208807</v>
      </c>
      <c r="W41" s="120">
        <v>0.48791208791208807</v>
      </c>
      <c r="X41" s="120">
        <v>0.48791208791208807</v>
      </c>
      <c r="Y41" s="120">
        <v>0.48791208791208807</v>
      </c>
      <c r="Z41" s="120">
        <v>0.48791208791208807</v>
      </c>
      <c r="AA41" s="120">
        <v>0.48791208791208807</v>
      </c>
      <c r="AB41" s="120">
        <v>0.48791208791208807</v>
      </c>
      <c r="AC41" s="120">
        <v>0.48791208791208807</v>
      </c>
      <c r="AD41" s="120">
        <v>0.48791208791208807</v>
      </c>
      <c r="AE41" s="120">
        <v>0.48791208791208807</v>
      </c>
      <c r="AF41" s="120">
        <v>0.28461538461538466</v>
      </c>
      <c r="AG41" s="120">
        <v>0.28461538461538466</v>
      </c>
      <c r="AH41" s="120">
        <v>0.28461538461538466</v>
      </c>
      <c r="AI41" s="120">
        <v>0.28461538461538466</v>
      </c>
      <c r="AJ41" s="120">
        <v>0.28461538461538466</v>
      </c>
      <c r="AK41" s="120">
        <v>0.28461538461538466</v>
      </c>
      <c r="AL41" s="120">
        <v>0.28461538461538466</v>
      </c>
      <c r="AM41" s="120">
        <v>0.28461538461538466</v>
      </c>
      <c r="AN41" s="120">
        <v>0.28461538461538466</v>
      </c>
      <c r="AO41" s="120">
        <v>0.28461538461538466</v>
      </c>
      <c r="AP41" s="120">
        <v>0.28461538461538466</v>
      </c>
      <c r="AQ41" s="120">
        <v>0.28461538461538466</v>
      </c>
      <c r="AR41" s="120">
        <v>0</v>
      </c>
      <c r="AS41" s="120">
        <v>0</v>
      </c>
      <c r="AT41" s="120">
        <v>0</v>
      </c>
      <c r="AU41" s="120">
        <v>0</v>
      </c>
      <c r="AV41" s="120">
        <v>0</v>
      </c>
      <c r="AW41" s="120">
        <v>0</v>
      </c>
      <c r="AX41" s="120">
        <v>0</v>
      </c>
      <c r="AY41" s="120">
        <v>0</v>
      </c>
      <c r="AZ41" s="120">
        <v>0</v>
      </c>
      <c r="BA41" s="120">
        <v>0</v>
      </c>
      <c r="BB41" s="120">
        <v>0</v>
      </c>
      <c r="BC41" s="120">
        <v>0</v>
      </c>
      <c r="BD41" s="120">
        <v>0</v>
      </c>
      <c r="BE41" s="120">
        <v>0</v>
      </c>
      <c r="BF41" s="120">
        <v>0</v>
      </c>
      <c r="BG41" s="120">
        <v>0</v>
      </c>
      <c r="BH41" s="120">
        <v>0</v>
      </c>
      <c r="BI41" s="120">
        <v>0</v>
      </c>
      <c r="BJ41" s="120">
        <v>0</v>
      </c>
      <c r="BK41" s="120">
        <v>0</v>
      </c>
      <c r="BL41" s="120">
        <v>0</v>
      </c>
      <c r="BM41" s="120">
        <v>0</v>
      </c>
      <c r="BN41" s="120">
        <v>0</v>
      </c>
      <c r="BO41" s="120">
        <v>0</v>
      </c>
      <c r="BP41" s="120">
        <v>0</v>
      </c>
      <c r="BQ41" s="120">
        <v>0</v>
      </c>
      <c r="BR41" s="120">
        <v>0</v>
      </c>
      <c r="BS41" s="120">
        <v>0</v>
      </c>
      <c r="BT41" s="120">
        <v>0</v>
      </c>
      <c r="BU41" s="120">
        <v>0</v>
      </c>
      <c r="BV41" s="120">
        <v>0</v>
      </c>
      <c r="BW41" s="120">
        <v>0</v>
      </c>
      <c r="BX41" s="120">
        <v>0</v>
      </c>
      <c r="BY41" s="120">
        <v>0</v>
      </c>
      <c r="BZ41" s="120">
        <v>0</v>
      </c>
      <c r="CA41" s="120">
        <v>0</v>
      </c>
      <c r="CB41" s="120">
        <v>0</v>
      </c>
      <c r="CC41" s="120">
        <v>0</v>
      </c>
      <c r="CD41" s="120">
        <v>0</v>
      </c>
      <c r="CE41" s="120">
        <v>0</v>
      </c>
      <c r="CF41" s="120">
        <v>0</v>
      </c>
      <c r="CG41" s="120">
        <v>0</v>
      </c>
      <c r="CH41" s="120">
        <v>0</v>
      </c>
      <c r="CI41" s="120">
        <v>0</v>
      </c>
      <c r="CJ41" s="120">
        <v>0</v>
      </c>
      <c r="CK41" s="120">
        <v>0</v>
      </c>
      <c r="CL41" s="120">
        <v>0</v>
      </c>
      <c r="CM41" s="120">
        <v>0</v>
      </c>
      <c r="CN41" s="120">
        <v>0</v>
      </c>
      <c r="CO41" s="120">
        <v>0</v>
      </c>
      <c r="CP41" s="120">
        <v>0</v>
      </c>
      <c r="CQ41" s="120">
        <v>0</v>
      </c>
      <c r="CR41" s="120">
        <v>0</v>
      </c>
      <c r="CS41" s="120">
        <v>0</v>
      </c>
      <c r="CT41" s="120">
        <v>0</v>
      </c>
      <c r="CU41" s="120">
        <v>0</v>
      </c>
      <c r="CV41" s="120">
        <v>0</v>
      </c>
      <c r="CW41" s="120">
        <v>0</v>
      </c>
      <c r="CX41" s="120">
        <v>0</v>
      </c>
      <c r="CY41" s="120">
        <v>0</v>
      </c>
      <c r="CZ41" s="120">
        <v>0</v>
      </c>
      <c r="DA41" s="120">
        <v>0</v>
      </c>
      <c r="DB41" s="120">
        <v>0</v>
      </c>
      <c r="DC41" s="120">
        <v>0</v>
      </c>
      <c r="DD41" s="120">
        <v>0</v>
      </c>
      <c r="DE41" s="120">
        <v>0</v>
      </c>
      <c r="DF41" s="120">
        <v>0</v>
      </c>
      <c r="DG41" s="120">
        <v>0</v>
      </c>
      <c r="DH41" s="120">
        <v>0</v>
      </c>
      <c r="DI41" s="120">
        <v>0</v>
      </c>
      <c r="DJ41" s="120">
        <v>0</v>
      </c>
      <c r="DK41" s="120">
        <v>0</v>
      </c>
      <c r="DL41" s="120">
        <v>0</v>
      </c>
      <c r="DM41" s="120">
        <v>15171.321889625973</v>
      </c>
      <c r="DN41" s="120">
        <v>15171.321889625973</v>
      </c>
      <c r="DO41" s="120">
        <v>15171.321889625973</v>
      </c>
      <c r="DP41" s="120">
        <v>15171.321889625973</v>
      </c>
      <c r="DQ41" s="120">
        <v>15171.321889625973</v>
      </c>
      <c r="DR41" s="120">
        <v>15171.321889625973</v>
      </c>
      <c r="DS41" s="120">
        <v>15171.321889625973</v>
      </c>
      <c r="DT41" s="120">
        <v>15171.321889625973</v>
      </c>
      <c r="DU41" s="120">
        <v>15171.321889625973</v>
      </c>
      <c r="DV41" s="120">
        <v>15171.321889625973</v>
      </c>
      <c r="DW41" s="120">
        <v>15171.321889625973</v>
      </c>
      <c r="DX41" s="120">
        <v>15171.321889625973</v>
      </c>
      <c r="DY41" s="120">
        <v>8849.9377689484827</v>
      </c>
      <c r="DZ41" s="120">
        <v>8849.9377689484827</v>
      </c>
      <c r="EA41" s="120">
        <v>8849.9377689484827</v>
      </c>
      <c r="EB41" s="120">
        <v>8849.9377689484827</v>
      </c>
      <c r="EC41" s="120">
        <v>8849.9377689484827</v>
      </c>
      <c r="ED41" s="120">
        <v>8849.9377689484827</v>
      </c>
      <c r="EE41" s="120">
        <v>8849.9377689484827</v>
      </c>
      <c r="EF41" s="120">
        <v>8849.9377689484827</v>
      </c>
      <c r="EG41" s="120">
        <v>8849.9377689484827</v>
      </c>
      <c r="EH41" s="120">
        <v>8849.9377689484827</v>
      </c>
      <c r="EI41" s="120">
        <v>8849.9377689484827</v>
      </c>
      <c r="EJ41" s="120">
        <v>8849.9377689484827</v>
      </c>
      <c r="EK41" s="120">
        <v>0</v>
      </c>
      <c r="EL41" s="120">
        <v>0</v>
      </c>
      <c r="EM41" s="120">
        <v>0</v>
      </c>
      <c r="EN41" s="120">
        <v>0</v>
      </c>
      <c r="EO41" s="120">
        <v>0</v>
      </c>
      <c r="EP41" s="120">
        <v>0</v>
      </c>
      <c r="EQ41" s="120">
        <v>0</v>
      </c>
      <c r="ER41" s="120">
        <v>0</v>
      </c>
      <c r="ES41" s="120">
        <v>0</v>
      </c>
      <c r="ET41" s="120">
        <v>0</v>
      </c>
      <c r="EU41" s="120">
        <v>0</v>
      </c>
      <c r="EV41" s="120">
        <v>0</v>
      </c>
      <c r="EW41" s="120">
        <v>0</v>
      </c>
      <c r="EX41" s="120">
        <v>0</v>
      </c>
      <c r="EY41" s="120">
        <v>0</v>
      </c>
      <c r="EZ41" s="120">
        <v>0</v>
      </c>
      <c r="FA41" s="120">
        <v>0</v>
      </c>
      <c r="FB41" s="120">
        <v>0</v>
      </c>
      <c r="FC41" s="120">
        <v>0</v>
      </c>
      <c r="FD41" s="120">
        <v>0</v>
      </c>
      <c r="FE41" s="120">
        <v>0</v>
      </c>
      <c r="FF41" s="120">
        <v>0</v>
      </c>
      <c r="FG41" s="120">
        <v>0</v>
      </c>
      <c r="FH41" s="120">
        <v>0</v>
      </c>
      <c r="FI41" s="120">
        <v>0</v>
      </c>
      <c r="FJ41" s="120">
        <v>0</v>
      </c>
      <c r="FK41" s="120">
        <v>0</v>
      </c>
      <c r="FL41" s="120">
        <v>0</v>
      </c>
      <c r="FM41" s="120">
        <v>0</v>
      </c>
      <c r="FN41" s="120">
        <v>0</v>
      </c>
      <c r="FO41" s="120">
        <v>0</v>
      </c>
      <c r="FP41" s="120">
        <v>0</v>
      </c>
      <c r="FQ41" s="120">
        <v>0</v>
      </c>
      <c r="FR41" s="120">
        <v>0</v>
      </c>
      <c r="FS41" s="120">
        <v>0</v>
      </c>
      <c r="FT41" s="120">
        <v>0</v>
      </c>
      <c r="FU41" s="120">
        <v>0</v>
      </c>
      <c r="FV41" s="120">
        <v>0</v>
      </c>
      <c r="FW41" s="120">
        <v>0</v>
      </c>
      <c r="FX41" s="120">
        <v>0</v>
      </c>
      <c r="FY41" s="120">
        <v>0</v>
      </c>
      <c r="FZ41" s="120">
        <v>0</v>
      </c>
      <c r="GA41" s="120">
        <v>0</v>
      </c>
      <c r="GB41" s="120">
        <v>0</v>
      </c>
      <c r="GC41" s="120">
        <v>0</v>
      </c>
      <c r="GD41" s="120">
        <v>0</v>
      </c>
      <c r="GE41" s="120">
        <v>0</v>
      </c>
      <c r="GF41" s="120">
        <v>0</v>
      </c>
      <c r="GG41" s="120">
        <v>0</v>
      </c>
      <c r="GH41" s="120">
        <v>0</v>
      </c>
      <c r="GI41" s="120">
        <v>0</v>
      </c>
      <c r="GJ41" s="120">
        <v>0</v>
      </c>
      <c r="GK41" s="120">
        <v>0</v>
      </c>
      <c r="GL41" s="120">
        <v>0</v>
      </c>
      <c r="GM41" s="120">
        <v>0</v>
      </c>
      <c r="GN41" s="120">
        <v>0</v>
      </c>
      <c r="GO41" s="120">
        <v>0</v>
      </c>
      <c r="GP41" s="120">
        <v>0</v>
      </c>
      <c r="GQ41" s="120">
        <v>0</v>
      </c>
      <c r="GR41" s="120">
        <v>0</v>
      </c>
      <c r="GS41" s="120">
        <v>0</v>
      </c>
      <c r="GU41" s="200">
        <f t="shared" ref="GU41:HC56" si="14">SUMIF($DA$6:$GR$6,GU$8,$DA41:$GR41)</f>
        <v>0</v>
      </c>
      <c r="GV41" s="200">
        <f t="shared" si="14"/>
        <v>0</v>
      </c>
      <c r="GW41" s="200">
        <f t="shared" si="14"/>
        <v>182055.86267551171</v>
      </c>
      <c r="GX41" s="200">
        <f t="shared" si="14"/>
        <v>106199.25322738179</v>
      </c>
      <c r="GY41" s="200">
        <f t="shared" si="14"/>
        <v>0</v>
      </c>
      <c r="GZ41" s="200">
        <f t="shared" si="14"/>
        <v>0</v>
      </c>
      <c r="HA41" s="200">
        <f t="shared" si="14"/>
        <v>0</v>
      </c>
      <c r="HB41" s="200">
        <f t="shared" si="14"/>
        <v>0</v>
      </c>
      <c r="HC41" s="200">
        <f t="shared" si="14"/>
        <v>0</v>
      </c>
      <c r="HD41" s="134" t="str">
        <f t="shared" si="3"/>
        <v>OK</v>
      </c>
      <c r="HE41" s="200">
        <f t="shared" si="4"/>
        <v>288255.11590289348</v>
      </c>
      <c r="HG41" s="200">
        <f t="shared" si="5"/>
        <v>373132.5113394495</v>
      </c>
      <c r="HH41" s="200">
        <f>HG41*'Key assumptions'!$H$20*'Key assumptions'!$H$21</f>
        <v>13992.469175229357</v>
      </c>
      <c r="HI41" s="255">
        <f t="shared" si="9"/>
        <v>0.23963133640552994</v>
      </c>
      <c r="HJ41" s="200">
        <f t="shared" si="7"/>
        <v>3353.0340880733938</v>
      </c>
      <c r="HO41" s="120">
        <f t="shared" si="13"/>
        <v>0</v>
      </c>
      <c r="HP41" s="120">
        <f t="shared" si="13"/>
        <v>12</v>
      </c>
      <c r="HQ41" s="120">
        <f t="shared" si="13"/>
        <v>12</v>
      </c>
      <c r="HR41" s="120">
        <f t="shared" si="13"/>
        <v>0</v>
      </c>
      <c r="HS41" s="120">
        <f t="shared" si="13"/>
        <v>0</v>
      </c>
      <c r="HT41" s="120">
        <f t="shared" si="13"/>
        <v>0</v>
      </c>
      <c r="HU41" s="120">
        <f t="shared" si="13"/>
        <v>0</v>
      </c>
      <c r="HV41" s="120">
        <f t="shared" si="13"/>
        <v>0</v>
      </c>
      <c r="HW41" s="120">
        <f t="shared" si="8"/>
        <v>0</v>
      </c>
    </row>
    <row r="42" spans="1:231" ht="13.5" thickBot="1" x14ac:dyDescent="0.25">
      <c r="A42" s="120" t="str">
        <v>Delivery</v>
      </c>
      <c r="B42" s="120" t="str">
        <v>Telecommunication Technician</v>
      </c>
      <c r="C42" s="120" t="str">
        <v>Internal Labour</v>
      </c>
      <c r="D42" s="120" t="str">
        <v>SCADA Dual Homing</v>
      </c>
      <c r="E42" s="120" t="str">
        <v>Telecommunication Technician (Construction)</v>
      </c>
      <c r="F42" s="120">
        <v>181.96643596330276</v>
      </c>
      <c r="G42" s="120">
        <v>0</v>
      </c>
      <c r="H42" s="120">
        <v>0</v>
      </c>
      <c r="I42" s="120">
        <v>0</v>
      </c>
      <c r="J42" s="120">
        <v>0</v>
      </c>
      <c r="K42" s="120">
        <v>0</v>
      </c>
      <c r="L42" s="120">
        <v>0</v>
      </c>
      <c r="M42" s="120">
        <v>0</v>
      </c>
      <c r="N42" s="120">
        <v>0</v>
      </c>
      <c r="O42" s="120">
        <v>0</v>
      </c>
      <c r="P42" s="120">
        <v>0</v>
      </c>
      <c r="Q42" s="120">
        <v>0</v>
      </c>
      <c r="R42" s="120">
        <v>0</v>
      </c>
      <c r="S42" s="120">
        <v>0</v>
      </c>
      <c r="T42" s="120">
        <v>0.95500289184499687</v>
      </c>
      <c r="U42" s="120">
        <v>0.95500289184499687</v>
      </c>
      <c r="V42" s="120">
        <v>0.95500289184499687</v>
      </c>
      <c r="W42" s="120">
        <v>0.95500289184499687</v>
      </c>
      <c r="X42" s="120">
        <v>0.95500289184499687</v>
      </c>
      <c r="Y42" s="120">
        <v>0.95500289184499687</v>
      </c>
      <c r="Z42" s="120">
        <v>0.95500289184499687</v>
      </c>
      <c r="AA42" s="120">
        <v>0.95500289184499687</v>
      </c>
      <c r="AB42" s="120">
        <v>0.95500289184499687</v>
      </c>
      <c r="AC42" s="120">
        <v>0.95500289184499687</v>
      </c>
      <c r="AD42" s="120">
        <v>0.95500289184499687</v>
      </c>
      <c r="AE42" s="120">
        <v>0.95500289184499687</v>
      </c>
      <c r="AF42" s="120">
        <v>0.55708502024291484</v>
      </c>
      <c r="AG42" s="120">
        <v>0.55708502024291484</v>
      </c>
      <c r="AH42" s="120">
        <v>0.55708502024291484</v>
      </c>
      <c r="AI42" s="120">
        <v>0.55708502024291484</v>
      </c>
      <c r="AJ42" s="120">
        <v>0.55708502024291484</v>
      </c>
      <c r="AK42" s="120">
        <v>0.55708502024291484</v>
      </c>
      <c r="AL42" s="120">
        <v>0.55708502024291484</v>
      </c>
      <c r="AM42" s="120">
        <v>0.55708502024291484</v>
      </c>
      <c r="AN42" s="120">
        <v>0.55708502024291484</v>
      </c>
      <c r="AO42" s="120">
        <v>0.55708502024291484</v>
      </c>
      <c r="AP42" s="120">
        <v>0.55708502024291484</v>
      </c>
      <c r="AQ42" s="120">
        <v>0.55708502024291484</v>
      </c>
      <c r="AR42" s="120">
        <v>0</v>
      </c>
      <c r="AS42" s="120">
        <v>0</v>
      </c>
      <c r="AT42" s="120">
        <v>0</v>
      </c>
      <c r="AU42" s="120">
        <v>0</v>
      </c>
      <c r="AV42" s="120">
        <v>0</v>
      </c>
      <c r="AW42" s="120">
        <v>0</v>
      </c>
      <c r="AX42" s="120">
        <v>0</v>
      </c>
      <c r="AY42" s="120">
        <v>0</v>
      </c>
      <c r="AZ42" s="120">
        <v>0</v>
      </c>
      <c r="BA42" s="120">
        <v>0</v>
      </c>
      <c r="BB42" s="120">
        <v>0</v>
      </c>
      <c r="BC42" s="120">
        <v>0</v>
      </c>
      <c r="BD42" s="120">
        <v>0</v>
      </c>
      <c r="BE42" s="120">
        <v>0</v>
      </c>
      <c r="BF42" s="120">
        <v>0</v>
      </c>
      <c r="BG42" s="120">
        <v>0</v>
      </c>
      <c r="BH42" s="120">
        <v>0</v>
      </c>
      <c r="BI42" s="120">
        <v>0</v>
      </c>
      <c r="BJ42" s="120">
        <v>0</v>
      </c>
      <c r="BK42" s="120">
        <v>0</v>
      </c>
      <c r="BL42" s="120">
        <v>0</v>
      </c>
      <c r="BM42" s="120">
        <v>0</v>
      </c>
      <c r="BN42" s="120">
        <v>0</v>
      </c>
      <c r="BO42" s="120">
        <v>0</v>
      </c>
      <c r="BP42" s="120">
        <v>0</v>
      </c>
      <c r="BQ42" s="120">
        <v>0</v>
      </c>
      <c r="BR42" s="120">
        <v>0</v>
      </c>
      <c r="BS42" s="120">
        <v>0</v>
      </c>
      <c r="BT42" s="120">
        <v>0</v>
      </c>
      <c r="BU42" s="120">
        <v>0</v>
      </c>
      <c r="BV42" s="120">
        <v>0</v>
      </c>
      <c r="BW42" s="120">
        <v>0</v>
      </c>
      <c r="BX42" s="120">
        <v>0</v>
      </c>
      <c r="BY42" s="120">
        <v>0</v>
      </c>
      <c r="BZ42" s="120">
        <v>0</v>
      </c>
      <c r="CA42" s="120">
        <v>0</v>
      </c>
      <c r="CB42" s="120">
        <v>0</v>
      </c>
      <c r="CC42" s="120">
        <v>0</v>
      </c>
      <c r="CD42" s="120">
        <v>0</v>
      </c>
      <c r="CE42" s="120">
        <v>0</v>
      </c>
      <c r="CF42" s="120">
        <v>0</v>
      </c>
      <c r="CG42" s="120">
        <v>0</v>
      </c>
      <c r="CH42" s="120">
        <v>0</v>
      </c>
      <c r="CI42" s="120">
        <v>0</v>
      </c>
      <c r="CJ42" s="120">
        <v>0</v>
      </c>
      <c r="CK42" s="120">
        <v>0</v>
      </c>
      <c r="CL42" s="120">
        <v>0</v>
      </c>
      <c r="CM42" s="120">
        <v>0</v>
      </c>
      <c r="CN42" s="120">
        <v>0</v>
      </c>
      <c r="CO42" s="120">
        <v>0</v>
      </c>
      <c r="CP42" s="120">
        <v>0</v>
      </c>
      <c r="CQ42" s="120">
        <v>0</v>
      </c>
      <c r="CR42" s="120">
        <v>0</v>
      </c>
      <c r="CS42" s="120">
        <v>0</v>
      </c>
      <c r="CT42" s="120">
        <v>0</v>
      </c>
      <c r="CU42" s="120">
        <v>0</v>
      </c>
      <c r="CV42" s="120">
        <v>0</v>
      </c>
      <c r="CW42" s="120">
        <v>0</v>
      </c>
      <c r="CX42" s="120">
        <v>0</v>
      </c>
      <c r="CY42" s="120">
        <v>0</v>
      </c>
      <c r="CZ42" s="120">
        <v>0</v>
      </c>
      <c r="DA42" s="120">
        <v>0</v>
      </c>
      <c r="DB42" s="120">
        <v>0</v>
      </c>
      <c r="DC42" s="120">
        <v>0</v>
      </c>
      <c r="DD42" s="120">
        <v>0</v>
      </c>
      <c r="DE42" s="120">
        <v>0</v>
      </c>
      <c r="DF42" s="120">
        <v>0</v>
      </c>
      <c r="DG42" s="120">
        <v>0</v>
      </c>
      <c r="DH42" s="120">
        <v>0</v>
      </c>
      <c r="DI42" s="120">
        <v>0</v>
      </c>
      <c r="DJ42" s="120">
        <v>0</v>
      </c>
      <c r="DK42" s="120">
        <v>0</v>
      </c>
      <c r="DL42" s="120">
        <v>0</v>
      </c>
      <c r="DM42" s="120">
        <v>26066.770884552236</v>
      </c>
      <c r="DN42" s="120">
        <v>26066.770884552236</v>
      </c>
      <c r="DO42" s="120">
        <v>26066.770884552236</v>
      </c>
      <c r="DP42" s="120">
        <v>26066.770884552236</v>
      </c>
      <c r="DQ42" s="120">
        <v>26066.770884552236</v>
      </c>
      <c r="DR42" s="120">
        <v>26066.770884552236</v>
      </c>
      <c r="DS42" s="120">
        <v>26066.770884552236</v>
      </c>
      <c r="DT42" s="120">
        <v>26066.770884552236</v>
      </c>
      <c r="DU42" s="120">
        <v>26066.770884552236</v>
      </c>
      <c r="DV42" s="120">
        <v>26066.770884552236</v>
      </c>
      <c r="DW42" s="120">
        <v>26066.770884552236</v>
      </c>
      <c r="DX42" s="120">
        <v>26066.770884552236</v>
      </c>
      <c r="DY42" s="120">
        <v>15205.616349322137</v>
      </c>
      <c r="DZ42" s="120">
        <v>15205.616349322137</v>
      </c>
      <c r="EA42" s="120">
        <v>15205.616349322137</v>
      </c>
      <c r="EB42" s="120">
        <v>15205.616349322137</v>
      </c>
      <c r="EC42" s="120">
        <v>15205.616349322137</v>
      </c>
      <c r="ED42" s="120">
        <v>15205.616349322137</v>
      </c>
      <c r="EE42" s="120">
        <v>15205.616349322137</v>
      </c>
      <c r="EF42" s="120">
        <v>15205.616349322137</v>
      </c>
      <c r="EG42" s="120">
        <v>15205.616349322137</v>
      </c>
      <c r="EH42" s="120">
        <v>15205.616349322137</v>
      </c>
      <c r="EI42" s="120">
        <v>15205.616349322137</v>
      </c>
      <c r="EJ42" s="120">
        <v>15205.616349322137</v>
      </c>
      <c r="EK42" s="120">
        <v>0</v>
      </c>
      <c r="EL42" s="120">
        <v>0</v>
      </c>
      <c r="EM42" s="120">
        <v>0</v>
      </c>
      <c r="EN42" s="120">
        <v>0</v>
      </c>
      <c r="EO42" s="120">
        <v>0</v>
      </c>
      <c r="EP42" s="120">
        <v>0</v>
      </c>
      <c r="EQ42" s="120">
        <v>0</v>
      </c>
      <c r="ER42" s="120">
        <v>0</v>
      </c>
      <c r="ES42" s="120">
        <v>0</v>
      </c>
      <c r="ET42" s="120">
        <v>0</v>
      </c>
      <c r="EU42" s="120">
        <v>0</v>
      </c>
      <c r="EV42" s="120">
        <v>0</v>
      </c>
      <c r="EW42" s="120">
        <v>0</v>
      </c>
      <c r="EX42" s="120">
        <v>0</v>
      </c>
      <c r="EY42" s="120">
        <v>0</v>
      </c>
      <c r="EZ42" s="120">
        <v>0</v>
      </c>
      <c r="FA42" s="120">
        <v>0</v>
      </c>
      <c r="FB42" s="120">
        <v>0</v>
      </c>
      <c r="FC42" s="120">
        <v>0</v>
      </c>
      <c r="FD42" s="120">
        <v>0</v>
      </c>
      <c r="FE42" s="120">
        <v>0</v>
      </c>
      <c r="FF42" s="120">
        <v>0</v>
      </c>
      <c r="FG42" s="120">
        <v>0</v>
      </c>
      <c r="FH42" s="120">
        <v>0</v>
      </c>
      <c r="FI42" s="120">
        <v>0</v>
      </c>
      <c r="FJ42" s="120">
        <v>0</v>
      </c>
      <c r="FK42" s="120">
        <v>0</v>
      </c>
      <c r="FL42" s="120">
        <v>0</v>
      </c>
      <c r="FM42" s="120">
        <v>0</v>
      </c>
      <c r="FN42" s="120">
        <v>0</v>
      </c>
      <c r="FO42" s="120">
        <v>0</v>
      </c>
      <c r="FP42" s="120">
        <v>0</v>
      </c>
      <c r="FQ42" s="120">
        <v>0</v>
      </c>
      <c r="FR42" s="120">
        <v>0</v>
      </c>
      <c r="FS42" s="120">
        <v>0</v>
      </c>
      <c r="FT42" s="120">
        <v>0</v>
      </c>
      <c r="FU42" s="120">
        <v>0</v>
      </c>
      <c r="FV42" s="120">
        <v>0</v>
      </c>
      <c r="FW42" s="120">
        <v>0</v>
      </c>
      <c r="FX42" s="120">
        <v>0</v>
      </c>
      <c r="FY42" s="120">
        <v>0</v>
      </c>
      <c r="FZ42" s="120">
        <v>0</v>
      </c>
      <c r="GA42" s="120">
        <v>0</v>
      </c>
      <c r="GB42" s="120">
        <v>0</v>
      </c>
      <c r="GC42" s="120">
        <v>0</v>
      </c>
      <c r="GD42" s="120">
        <v>0</v>
      </c>
      <c r="GE42" s="120">
        <v>0</v>
      </c>
      <c r="GF42" s="120">
        <v>0</v>
      </c>
      <c r="GG42" s="120">
        <v>0</v>
      </c>
      <c r="GH42" s="120">
        <v>0</v>
      </c>
      <c r="GI42" s="120">
        <v>0</v>
      </c>
      <c r="GJ42" s="120">
        <v>0</v>
      </c>
      <c r="GK42" s="120">
        <v>0</v>
      </c>
      <c r="GL42" s="120">
        <v>0</v>
      </c>
      <c r="GM42" s="120">
        <v>0</v>
      </c>
      <c r="GN42" s="120">
        <v>0</v>
      </c>
      <c r="GO42" s="120">
        <v>0</v>
      </c>
      <c r="GP42" s="120">
        <v>0</v>
      </c>
      <c r="GQ42" s="120">
        <v>0</v>
      </c>
      <c r="GR42" s="120">
        <v>0</v>
      </c>
      <c r="GS42" s="120">
        <v>0</v>
      </c>
      <c r="GU42" s="200">
        <f t="shared" si="14"/>
        <v>0</v>
      </c>
      <c r="GV42" s="200">
        <f t="shared" si="14"/>
        <v>0</v>
      </c>
      <c r="GW42" s="200">
        <f t="shared" si="14"/>
        <v>312801.25061462686</v>
      </c>
      <c r="GX42" s="200">
        <f t="shared" si="14"/>
        <v>182467.39619186564</v>
      </c>
      <c r="GY42" s="200">
        <f t="shared" si="14"/>
        <v>0</v>
      </c>
      <c r="GZ42" s="200">
        <f t="shared" si="14"/>
        <v>0</v>
      </c>
      <c r="HA42" s="200">
        <f t="shared" si="14"/>
        <v>0</v>
      </c>
      <c r="HB42" s="200">
        <f t="shared" si="14"/>
        <v>0</v>
      </c>
      <c r="HC42" s="200">
        <f t="shared" si="14"/>
        <v>0</v>
      </c>
      <c r="HD42" s="134" t="str">
        <f t="shared" si="3"/>
        <v>OK</v>
      </c>
      <c r="HE42" s="200">
        <f t="shared" si="4"/>
        <v>495268.64680649247</v>
      </c>
      <c r="HG42" s="200">
        <f t="shared" si="5"/>
        <v>327539.58473394497</v>
      </c>
      <c r="HH42" s="200">
        <f>HG42*'Key assumptions'!$H$20*'Key assumptions'!$H$21</f>
        <v>12282.734427522935</v>
      </c>
      <c r="HI42" s="255">
        <f t="shared" si="9"/>
        <v>0.23963133640552994</v>
      </c>
      <c r="HJ42" s="200">
        <f t="shared" si="7"/>
        <v>2943.3280655815329</v>
      </c>
      <c r="HO42" s="120">
        <f t="shared" si="13"/>
        <v>0</v>
      </c>
      <c r="HP42" s="120">
        <f t="shared" si="13"/>
        <v>12</v>
      </c>
      <c r="HQ42" s="120">
        <f t="shared" si="13"/>
        <v>12</v>
      </c>
      <c r="HR42" s="120">
        <f t="shared" si="13"/>
        <v>0</v>
      </c>
      <c r="HS42" s="120">
        <f t="shared" si="13"/>
        <v>0</v>
      </c>
      <c r="HT42" s="120">
        <f t="shared" si="13"/>
        <v>0</v>
      </c>
      <c r="HU42" s="120">
        <f t="shared" si="13"/>
        <v>0</v>
      </c>
      <c r="HV42" s="120">
        <f t="shared" si="13"/>
        <v>0</v>
      </c>
      <c r="HW42" s="120">
        <f t="shared" si="8"/>
        <v>0</v>
      </c>
    </row>
    <row r="43" spans="1:231" ht="13.5" thickBot="1" x14ac:dyDescent="0.25">
      <c r="A43" s="120" t="str">
        <v>Delivery</v>
      </c>
      <c r="B43" s="120" t="str">
        <v>Telecommuniction Technician (travel and sustenance)</v>
      </c>
      <c r="C43" s="120" t="str">
        <v>Internal Labour</v>
      </c>
      <c r="D43" s="120" t="str">
        <v>SCADA Dual Homing</v>
      </c>
      <c r="E43" s="120" t="str">
        <v>Telecommunication Technician (Construction)</v>
      </c>
      <c r="F43" s="120">
        <v>181.96643596330276</v>
      </c>
      <c r="G43" s="120">
        <v>0</v>
      </c>
      <c r="H43" s="120">
        <v>0</v>
      </c>
      <c r="I43" s="120">
        <v>0</v>
      </c>
      <c r="J43" s="120">
        <v>0</v>
      </c>
      <c r="K43" s="120">
        <v>0</v>
      </c>
      <c r="L43" s="120">
        <v>0</v>
      </c>
      <c r="M43" s="120">
        <v>0</v>
      </c>
      <c r="N43" s="120">
        <v>0</v>
      </c>
      <c r="O43" s="120">
        <v>0</v>
      </c>
      <c r="P43" s="120">
        <v>0</v>
      </c>
      <c r="Q43" s="120">
        <v>0</v>
      </c>
      <c r="R43" s="120">
        <v>0</v>
      </c>
      <c r="S43" s="120">
        <v>0</v>
      </c>
      <c r="T43" s="120">
        <v>0.25679583574320414</v>
      </c>
      <c r="U43" s="120">
        <v>0.25679583574320414</v>
      </c>
      <c r="V43" s="120">
        <v>0.25679583574320414</v>
      </c>
      <c r="W43" s="120">
        <v>0.25679583574320414</v>
      </c>
      <c r="X43" s="120">
        <v>0.25679583574320414</v>
      </c>
      <c r="Y43" s="120">
        <v>0.25679583574320414</v>
      </c>
      <c r="Z43" s="120">
        <v>0.25679583574320414</v>
      </c>
      <c r="AA43" s="120">
        <v>0.25679583574320414</v>
      </c>
      <c r="AB43" s="120">
        <v>0.25679583574320414</v>
      </c>
      <c r="AC43" s="120">
        <v>0.25679583574320414</v>
      </c>
      <c r="AD43" s="120">
        <v>0.25679583574320414</v>
      </c>
      <c r="AE43" s="120">
        <v>0.25679583574320414</v>
      </c>
      <c r="AF43" s="120">
        <v>0.14979757085020243</v>
      </c>
      <c r="AG43" s="120">
        <v>0.14979757085020243</v>
      </c>
      <c r="AH43" s="120">
        <v>0.14979757085020243</v>
      </c>
      <c r="AI43" s="120">
        <v>0.14979757085020243</v>
      </c>
      <c r="AJ43" s="120">
        <v>0.14979757085020243</v>
      </c>
      <c r="AK43" s="120">
        <v>0.14979757085020243</v>
      </c>
      <c r="AL43" s="120">
        <v>0.14979757085020243</v>
      </c>
      <c r="AM43" s="120">
        <v>0.14979757085020243</v>
      </c>
      <c r="AN43" s="120">
        <v>0.14979757085020243</v>
      </c>
      <c r="AO43" s="120">
        <v>0.14979757085020243</v>
      </c>
      <c r="AP43" s="120">
        <v>0.14979757085020243</v>
      </c>
      <c r="AQ43" s="120">
        <v>0.14979757085020243</v>
      </c>
      <c r="AR43" s="120">
        <v>0</v>
      </c>
      <c r="AS43" s="120">
        <v>0</v>
      </c>
      <c r="AT43" s="120">
        <v>0</v>
      </c>
      <c r="AU43" s="120">
        <v>0</v>
      </c>
      <c r="AV43" s="120">
        <v>0</v>
      </c>
      <c r="AW43" s="120">
        <v>0</v>
      </c>
      <c r="AX43" s="120">
        <v>0</v>
      </c>
      <c r="AY43" s="120">
        <v>0</v>
      </c>
      <c r="AZ43" s="120">
        <v>0</v>
      </c>
      <c r="BA43" s="120">
        <v>0</v>
      </c>
      <c r="BB43" s="120">
        <v>0</v>
      </c>
      <c r="BC43" s="120">
        <v>0</v>
      </c>
      <c r="BD43" s="120">
        <v>0</v>
      </c>
      <c r="BE43" s="120">
        <v>0</v>
      </c>
      <c r="BF43" s="120">
        <v>0</v>
      </c>
      <c r="BG43" s="120">
        <v>0</v>
      </c>
      <c r="BH43" s="120">
        <v>0</v>
      </c>
      <c r="BI43" s="120">
        <v>0</v>
      </c>
      <c r="BJ43" s="120">
        <v>0</v>
      </c>
      <c r="BK43" s="120">
        <v>0</v>
      </c>
      <c r="BL43" s="120">
        <v>0</v>
      </c>
      <c r="BM43" s="120">
        <v>0</v>
      </c>
      <c r="BN43" s="120">
        <v>0</v>
      </c>
      <c r="BO43" s="120">
        <v>0</v>
      </c>
      <c r="BP43" s="120">
        <v>0</v>
      </c>
      <c r="BQ43" s="120">
        <v>0</v>
      </c>
      <c r="BR43" s="120">
        <v>0</v>
      </c>
      <c r="BS43" s="120">
        <v>0</v>
      </c>
      <c r="BT43" s="120">
        <v>0</v>
      </c>
      <c r="BU43" s="120">
        <v>0</v>
      </c>
      <c r="BV43" s="120">
        <v>0</v>
      </c>
      <c r="BW43" s="120">
        <v>0</v>
      </c>
      <c r="BX43" s="120">
        <v>0</v>
      </c>
      <c r="BY43" s="120">
        <v>0</v>
      </c>
      <c r="BZ43" s="120">
        <v>0</v>
      </c>
      <c r="CA43" s="120">
        <v>0</v>
      </c>
      <c r="CB43" s="120">
        <v>0</v>
      </c>
      <c r="CC43" s="120">
        <v>0</v>
      </c>
      <c r="CD43" s="120">
        <v>0</v>
      </c>
      <c r="CE43" s="120">
        <v>0</v>
      </c>
      <c r="CF43" s="120">
        <v>0</v>
      </c>
      <c r="CG43" s="120">
        <v>0</v>
      </c>
      <c r="CH43" s="120">
        <v>0</v>
      </c>
      <c r="CI43" s="120">
        <v>0</v>
      </c>
      <c r="CJ43" s="120">
        <v>0</v>
      </c>
      <c r="CK43" s="120">
        <v>0</v>
      </c>
      <c r="CL43" s="120">
        <v>0</v>
      </c>
      <c r="CM43" s="120">
        <v>0</v>
      </c>
      <c r="CN43" s="120">
        <v>0</v>
      </c>
      <c r="CO43" s="120">
        <v>0</v>
      </c>
      <c r="CP43" s="120">
        <v>0</v>
      </c>
      <c r="CQ43" s="120">
        <v>0</v>
      </c>
      <c r="CR43" s="120">
        <v>0</v>
      </c>
      <c r="CS43" s="120">
        <v>0</v>
      </c>
      <c r="CT43" s="120">
        <v>0</v>
      </c>
      <c r="CU43" s="120">
        <v>0</v>
      </c>
      <c r="CV43" s="120">
        <v>0</v>
      </c>
      <c r="CW43" s="120">
        <v>0</v>
      </c>
      <c r="CX43" s="120">
        <v>0</v>
      </c>
      <c r="CY43" s="120">
        <v>0</v>
      </c>
      <c r="CZ43" s="120">
        <v>0</v>
      </c>
      <c r="DA43" s="120">
        <v>0</v>
      </c>
      <c r="DB43" s="120">
        <v>0</v>
      </c>
      <c r="DC43" s="120">
        <v>0</v>
      </c>
      <c r="DD43" s="120">
        <v>0</v>
      </c>
      <c r="DE43" s="120">
        <v>0</v>
      </c>
      <c r="DF43" s="120">
        <v>0</v>
      </c>
      <c r="DG43" s="120">
        <v>0</v>
      </c>
      <c r="DH43" s="120">
        <v>0</v>
      </c>
      <c r="DI43" s="120">
        <v>0</v>
      </c>
      <c r="DJ43" s="120">
        <v>0</v>
      </c>
      <c r="DK43" s="120">
        <v>0</v>
      </c>
      <c r="DL43" s="120">
        <v>0</v>
      </c>
      <c r="DM43" s="120">
        <v>7009.2334500612851</v>
      </c>
      <c r="DN43" s="120">
        <v>7009.2334500612851</v>
      </c>
      <c r="DO43" s="120">
        <v>7009.2334500612851</v>
      </c>
      <c r="DP43" s="120">
        <v>7009.2334500612851</v>
      </c>
      <c r="DQ43" s="120">
        <v>7009.2334500612851</v>
      </c>
      <c r="DR43" s="120">
        <v>7009.2334500612851</v>
      </c>
      <c r="DS43" s="120">
        <v>7009.2334500612851</v>
      </c>
      <c r="DT43" s="120">
        <v>7009.2334500612851</v>
      </c>
      <c r="DU43" s="120">
        <v>7009.2334500612851</v>
      </c>
      <c r="DV43" s="120">
        <v>7009.2334500612851</v>
      </c>
      <c r="DW43" s="120">
        <v>7009.2334500612851</v>
      </c>
      <c r="DX43" s="120">
        <v>7009.2334500612851</v>
      </c>
      <c r="DY43" s="120">
        <v>4088.7195125357503</v>
      </c>
      <c r="DZ43" s="120">
        <v>4088.7195125357503</v>
      </c>
      <c r="EA43" s="120">
        <v>4088.7195125357503</v>
      </c>
      <c r="EB43" s="120">
        <v>4088.7195125357503</v>
      </c>
      <c r="EC43" s="120">
        <v>4088.7195125357503</v>
      </c>
      <c r="ED43" s="120">
        <v>4088.7195125357503</v>
      </c>
      <c r="EE43" s="120">
        <v>4088.7195125357503</v>
      </c>
      <c r="EF43" s="120">
        <v>4088.7195125357503</v>
      </c>
      <c r="EG43" s="120">
        <v>4088.7195125357503</v>
      </c>
      <c r="EH43" s="120">
        <v>4088.7195125357503</v>
      </c>
      <c r="EI43" s="120">
        <v>4088.7195125357503</v>
      </c>
      <c r="EJ43" s="120">
        <v>4088.7195125357503</v>
      </c>
      <c r="EK43" s="120">
        <v>0</v>
      </c>
      <c r="EL43" s="120">
        <v>0</v>
      </c>
      <c r="EM43" s="120">
        <v>0</v>
      </c>
      <c r="EN43" s="120">
        <v>0</v>
      </c>
      <c r="EO43" s="120">
        <v>0</v>
      </c>
      <c r="EP43" s="120">
        <v>0</v>
      </c>
      <c r="EQ43" s="120">
        <v>0</v>
      </c>
      <c r="ER43" s="120">
        <v>0</v>
      </c>
      <c r="ES43" s="120">
        <v>0</v>
      </c>
      <c r="ET43" s="120">
        <v>0</v>
      </c>
      <c r="EU43" s="120">
        <v>0</v>
      </c>
      <c r="EV43" s="120">
        <v>0</v>
      </c>
      <c r="EW43" s="120">
        <v>0</v>
      </c>
      <c r="EX43" s="120">
        <v>0</v>
      </c>
      <c r="EY43" s="120">
        <v>0</v>
      </c>
      <c r="EZ43" s="120">
        <v>0</v>
      </c>
      <c r="FA43" s="120">
        <v>0</v>
      </c>
      <c r="FB43" s="120">
        <v>0</v>
      </c>
      <c r="FC43" s="120">
        <v>0</v>
      </c>
      <c r="FD43" s="120">
        <v>0</v>
      </c>
      <c r="FE43" s="120">
        <v>0</v>
      </c>
      <c r="FF43" s="120">
        <v>0</v>
      </c>
      <c r="FG43" s="120">
        <v>0</v>
      </c>
      <c r="FH43" s="120">
        <v>0</v>
      </c>
      <c r="FI43" s="120">
        <v>0</v>
      </c>
      <c r="FJ43" s="120">
        <v>0</v>
      </c>
      <c r="FK43" s="120">
        <v>0</v>
      </c>
      <c r="FL43" s="120">
        <v>0</v>
      </c>
      <c r="FM43" s="120">
        <v>0</v>
      </c>
      <c r="FN43" s="120">
        <v>0</v>
      </c>
      <c r="FO43" s="120">
        <v>0</v>
      </c>
      <c r="FP43" s="120">
        <v>0</v>
      </c>
      <c r="FQ43" s="120">
        <v>0</v>
      </c>
      <c r="FR43" s="120">
        <v>0</v>
      </c>
      <c r="FS43" s="120">
        <v>0</v>
      </c>
      <c r="FT43" s="120">
        <v>0</v>
      </c>
      <c r="FU43" s="120">
        <v>0</v>
      </c>
      <c r="FV43" s="120">
        <v>0</v>
      </c>
      <c r="FW43" s="120">
        <v>0</v>
      </c>
      <c r="FX43" s="120">
        <v>0</v>
      </c>
      <c r="FY43" s="120">
        <v>0</v>
      </c>
      <c r="FZ43" s="120">
        <v>0</v>
      </c>
      <c r="GA43" s="120">
        <v>0</v>
      </c>
      <c r="GB43" s="120">
        <v>0</v>
      </c>
      <c r="GC43" s="120">
        <v>0</v>
      </c>
      <c r="GD43" s="120">
        <v>0</v>
      </c>
      <c r="GE43" s="120">
        <v>0</v>
      </c>
      <c r="GF43" s="120">
        <v>0</v>
      </c>
      <c r="GG43" s="120">
        <v>0</v>
      </c>
      <c r="GH43" s="120">
        <v>0</v>
      </c>
      <c r="GI43" s="120">
        <v>0</v>
      </c>
      <c r="GJ43" s="120">
        <v>0</v>
      </c>
      <c r="GK43" s="120">
        <v>0</v>
      </c>
      <c r="GL43" s="120">
        <v>0</v>
      </c>
      <c r="GM43" s="120">
        <v>0</v>
      </c>
      <c r="GN43" s="120">
        <v>0</v>
      </c>
      <c r="GO43" s="120">
        <v>0</v>
      </c>
      <c r="GP43" s="120">
        <v>0</v>
      </c>
      <c r="GQ43" s="120">
        <v>0</v>
      </c>
      <c r="GR43" s="120">
        <v>0</v>
      </c>
      <c r="GS43" s="120">
        <v>0</v>
      </c>
      <c r="GU43" s="200">
        <f t="shared" si="14"/>
        <v>0</v>
      </c>
      <c r="GV43" s="200">
        <f t="shared" si="14"/>
        <v>0</v>
      </c>
      <c r="GW43" s="200">
        <f t="shared" si="14"/>
        <v>84110.801400735421</v>
      </c>
      <c r="GX43" s="200">
        <f t="shared" si="14"/>
        <v>49064.634150429018</v>
      </c>
      <c r="GY43" s="200">
        <f t="shared" si="14"/>
        <v>0</v>
      </c>
      <c r="GZ43" s="200">
        <f t="shared" si="14"/>
        <v>0</v>
      </c>
      <c r="HA43" s="200">
        <f t="shared" si="14"/>
        <v>0</v>
      </c>
      <c r="HB43" s="200">
        <f t="shared" si="14"/>
        <v>0</v>
      </c>
      <c r="HC43" s="200">
        <f t="shared" si="14"/>
        <v>0</v>
      </c>
      <c r="HD43" s="134" t="str">
        <f t="shared" si="3"/>
        <v>OK</v>
      </c>
      <c r="HE43" s="200">
        <f t="shared" si="4"/>
        <v>133175.43555116444</v>
      </c>
      <c r="HG43" s="200">
        <f t="shared" si="5"/>
        <v>327539.58473394497</v>
      </c>
      <c r="HH43" s="200">
        <f>HG43*'Key assumptions'!$H$20*'Key assumptions'!$H$21</f>
        <v>12282.734427522935</v>
      </c>
      <c r="HI43" s="255">
        <f t="shared" si="9"/>
        <v>0.23963133640552994</v>
      </c>
      <c r="HJ43" s="200">
        <f t="shared" si="7"/>
        <v>2943.3280655815329</v>
      </c>
      <c r="HO43" s="120">
        <f t="shared" si="13"/>
        <v>0</v>
      </c>
      <c r="HP43" s="120">
        <f t="shared" si="13"/>
        <v>12</v>
      </c>
      <c r="HQ43" s="120">
        <f t="shared" si="13"/>
        <v>12</v>
      </c>
      <c r="HR43" s="120">
        <f t="shared" si="13"/>
        <v>0</v>
      </c>
      <c r="HS43" s="120">
        <f t="shared" si="13"/>
        <v>0</v>
      </c>
      <c r="HT43" s="120">
        <f t="shared" si="13"/>
        <v>0</v>
      </c>
      <c r="HU43" s="120">
        <f t="shared" si="13"/>
        <v>0</v>
      </c>
      <c r="HV43" s="120">
        <f t="shared" si="13"/>
        <v>0</v>
      </c>
      <c r="HW43" s="120">
        <f t="shared" si="8"/>
        <v>0</v>
      </c>
    </row>
    <row r="44" spans="1:231" ht="13.5" thickBot="1" x14ac:dyDescent="0.25">
      <c r="A44" s="120" t="str">
        <v>Network Operations</v>
      </c>
      <c r="B44" s="120" t="str">
        <v xml:space="preserve">SCADA Engineer (sustenance) </v>
      </c>
      <c r="C44" s="120" t="str">
        <v>Internal Labour</v>
      </c>
      <c r="D44" s="120" t="str">
        <v>SCADA Dual Homing</v>
      </c>
      <c r="E44" s="120" t="str">
        <v>IT Support Analyst - Senior (IT Service Mgmt)</v>
      </c>
      <c r="F44" s="120">
        <v>275.33303021406721</v>
      </c>
      <c r="G44" s="120">
        <v>0</v>
      </c>
      <c r="H44" s="120">
        <v>0</v>
      </c>
      <c r="I44" s="120">
        <v>0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20">
        <v>0</v>
      </c>
      <c r="Q44" s="120">
        <v>0</v>
      </c>
      <c r="R44" s="120">
        <v>0</v>
      </c>
      <c r="S44" s="120">
        <v>0</v>
      </c>
      <c r="T44" s="120">
        <v>5.5523423944476583E-2</v>
      </c>
      <c r="U44" s="120">
        <v>5.5523423944476583E-2</v>
      </c>
      <c r="V44" s="120">
        <v>5.5523423944476583E-2</v>
      </c>
      <c r="W44" s="120">
        <v>5.5523423944476583E-2</v>
      </c>
      <c r="X44" s="120">
        <v>5.5523423944476583E-2</v>
      </c>
      <c r="Y44" s="120">
        <v>5.5523423944476583E-2</v>
      </c>
      <c r="Z44" s="120">
        <v>5.5523423944476583E-2</v>
      </c>
      <c r="AA44" s="120">
        <v>5.5523423944476583E-2</v>
      </c>
      <c r="AB44" s="120">
        <v>5.5523423944476583E-2</v>
      </c>
      <c r="AC44" s="120">
        <v>5.5523423944476583E-2</v>
      </c>
      <c r="AD44" s="120">
        <v>5.5523423944476583E-2</v>
      </c>
      <c r="AE44" s="120">
        <v>5.5523423944476583E-2</v>
      </c>
      <c r="AF44" s="120">
        <v>3.2388663967611336E-2</v>
      </c>
      <c r="AG44" s="120">
        <v>3.2388663967611336E-2</v>
      </c>
      <c r="AH44" s="120">
        <v>3.2388663967611336E-2</v>
      </c>
      <c r="AI44" s="120">
        <v>3.2388663967611336E-2</v>
      </c>
      <c r="AJ44" s="120">
        <v>3.2388663967611336E-2</v>
      </c>
      <c r="AK44" s="120">
        <v>3.2388663967611336E-2</v>
      </c>
      <c r="AL44" s="120">
        <v>3.2388663967611336E-2</v>
      </c>
      <c r="AM44" s="120">
        <v>3.2388663967611336E-2</v>
      </c>
      <c r="AN44" s="120">
        <v>3.2388663967611336E-2</v>
      </c>
      <c r="AO44" s="120">
        <v>3.2388663967611336E-2</v>
      </c>
      <c r="AP44" s="120">
        <v>3.2388663967611336E-2</v>
      </c>
      <c r="AQ44" s="120">
        <v>3.2388663967611336E-2</v>
      </c>
      <c r="AR44" s="120">
        <v>0</v>
      </c>
      <c r="AS44" s="120">
        <v>0</v>
      </c>
      <c r="AT44" s="120">
        <v>0</v>
      </c>
      <c r="AU44" s="120">
        <v>0</v>
      </c>
      <c r="AV44" s="120">
        <v>0</v>
      </c>
      <c r="AW44" s="120">
        <v>0</v>
      </c>
      <c r="AX44" s="120">
        <v>0</v>
      </c>
      <c r="AY44" s="120">
        <v>0</v>
      </c>
      <c r="AZ44" s="120">
        <v>0</v>
      </c>
      <c r="BA44" s="120">
        <v>0</v>
      </c>
      <c r="BB44" s="120">
        <v>0</v>
      </c>
      <c r="BC44" s="120">
        <v>0</v>
      </c>
      <c r="BD44" s="120">
        <v>0</v>
      </c>
      <c r="BE44" s="120">
        <v>0</v>
      </c>
      <c r="BF44" s="120">
        <v>0</v>
      </c>
      <c r="BG44" s="120">
        <v>0</v>
      </c>
      <c r="BH44" s="120">
        <v>0</v>
      </c>
      <c r="BI44" s="120">
        <v>0</v>
      </c>
      <c r="BJ44" s="120">
        <v>0</v>
      </c>
      <c r="BK44" s="120">
        <v>0</v>
      </c>
      <c r="BL44" s="120">
        <v>0</v>
      </c>
      <c r="BM44" s="120">
        <v>0</v>
      </c>
      <c r="BN44" s="120">
        <v>0</v>
      </c>
      <c r="BO44" s="120">
        <v>0</v>
      </c>
      <c r="BP44" s="120">
        <v>0</v>
      </c>
      <c r="BQ44" s="120">
        <v>0</v>
      </c>
      <c r="BR44" s="120">
        <v>0</v>
      </c>
      <c r="BS44" s="120">
        <v>0</v>
      </c>
      <c r="BT44" s="120">
        <v>0</v>
      </c>
      <c r="BU44" s="120">
        <v>0</v>
      </c>
      <c r="BV44" s="120">
        <v>0</v>
      </c>
      <c r="BW44" s="120">
        <v>0</v>
      </c>
      <c r="BX44" s="120">
        <v>0</v>
      </c>
      <c r="BY44" s="120">
        <v>0</v>
      </c>
      <c r="BZ44" s="120">
        <v>0</v>
      </c>
      <c r="CA44" s="120">
        <v>0</v>
      </c>
      <c r="CB44" s="120">
        <v>0</v>
      </c>
      <c r="CC44" s="120">
        <v>0</v>
      </c>
      <c r="CD44" s="120">
        <v>0</v>
      </c>
      <c r="CE44" s="120">
        <v>0</v>
      </c>
      <c r="CF44" s="120">
        <v>0</v>
      </c>
      <c r="CG44" s="120">
        <v>0</v>
      </c>
      <c r="CH44" s="120">
        <v>0</v>
      </c>
      <c r="CI44" s="120">
        <v>0</v>
      </c>
      <c r="CJ44" s="120">
        <v>0</v>
      </c>
      <c r="CK44" s="120">
        <v>0</v>
      </c>
      <c r="CL44" s="120">
        <v>0</v>
      </c>
      <c r="CM44" s="120">
        <v>0</v>
      </c>
      <c r="CN44" s="120">
        <v>0</v>
      </c>
      <c r="CO44" s="120">
        <v>0</v>
      </c>
      <c r="CP44" s="120">
        <v>0</v>
      </c>
      <c r="CQ44" s="120">
        <v>0</v>
      </c>
      <c r="CR44" s="120">
        <v>0</v>
      </c>
      <c r="CS44" s="120">
        <v>0</v>
      </c>
      <c r="CT44" s="120">
        <v>0</v>
      </c>
      <c r="CU44" s="120">
        <v>0</v>
      </c>
      <c r="CV44" s="120">
        <v>0</v>
      </c>
      <c r="CW44" s="120">
        <v>0</v>
      </c>
      <c r="CX44" s="120">
        <v>0</v>
      </c>
      <c r="CY44" s="120">
        <v>0</v>
      </c>
      <c r="CZ44" s="120">
        <v>0</v>
      </c>
      <c r="DA44" s="120">
        <v>0</v>
      </c>
      <c r="DB44" s="120">
        <v>0</v>
      </c>
      <c r="DC44" s="120">
        <v>0</v>
      </c>
      <c r="DD44" s="120">
        <v>0</v>
      </c>
      <c r="DE44" s="120">
        <v>0</v>
      </c>
      <c r="DF44" s="120">
        <v>0</v>
      </c>
      <c r="DG44" s="120">
        <v>0</v>
      </c>
      <c r="DH44" s="120">
        <v>0</v>
      </c>
      <c r="DI44" s="120">
        <v>0</v>
      </c>
      <c r="DJ44" s="120">
        <v>0</v>
      </c>
      <c r="DK44" s="120">
        <v>0</v>
      </c>
      <c r="DL44" s="120">
        <v>0</v>
      </c>
      <c r="DM44" s="120">
        <v>2293.1148843739552</v>
      </c>
      <c r="DN44" s="120">
        <v>2293.1148843739552</v>
      </c>
      <c r="DO44" s="120">
        <v>2293.1148843739552</v>
      </c>
      <c r="DP44" s="120">
        <v>2293.1148843739552</v>
      </c>
      <c r="DQ44" s="120">
        <v>2293.1148843739552</v>
      </c>
      <c r="DR44" s="120">
        <v>2293.1148843739552</v>
      </c>
      <c r="DS44" s="120">
        <v>2293.1148843739552</v>
      </c>
      <c r="DT44" s="120">
        <v>2293.1148843739552</v>
      </c>
      <c r="DU44" s="120">
        <v>2293.1148843739552</v>
      </c>
      <c r="DV44" s="120">
        <v>2293.1148843739552</v>
      </c>
      <c r="DW44" s="120">
        <v>2293.1148843739552</v>
      </c>
      <c r="DX44" s="120">
        <v>2293.1148843739552</v>
      </c>
      <c r="DY44" s="120">
        <v>1337.6503492181403</v>
      </c>
      <c r="DZ44" s="120">
        <v>1337.6503492181403</v>
      </c>
      <c r="EA44" s="120">
        <v>1337.6503492181403</v>
      </c>
      <c r="EB44" s="120">
        <v>1337.6503492181403</v>
      </c>
      <c r="EC44" s="120">
        <v>1337.6503492181403</v>
      </c>
      <c r="ED44" s="120">
        <v>1337.6503492181403</v>
      </c>
      <c r="EE44" s="120">
        <v>1337.6503492181403</v>
      </c>
      <c r="EF44" s="120">
        <v>1337.6503492181403</v>
      </c>
      <c r="EG44" s="120">
        <v>1337.6503492181403</v>
      </c>
      <c r="EH44" s="120">
        <v>1337.6503492181403</v>
      </c>
      <c r="EI44" s="120">
        <v>1337.6503492181403</v>
      </c>
      <c r="EJ44" s="120">
        <v>1337.6503492181403</v>
      </c>
      <c r="EK44" s="120">
        <v>0</v>
      </c>
      <c r="EL44" s="120">
        <v>0</v>
      </c>
      <c r="EM44" s="120">
        <v>0</v>
      </c>
      <c r="EN44" s="120">
        <v>0</v>
      </c>
      <c r="EO44" s="120">
        <v>0</v>
      </c>
      <c r="EP44" s="120">
        <v>0</v>
      </c>
      <c r="EQ44" s="120">
        <v>0</v>
      </c>
      <c r="ER44" s="120">
        <v>0</v>
      </c>
      <c r="ES44" s="120">
        <v>0</v>
      </c>
      <c r="ET44" s="120">
        <v>0</v>
      </c>
      <c r="EU44" s="120">
        <v>0</v>
      </c>
      <c r="EV44" s="120">
        <v>0</v>
      </c>
      <c r="EW44" s="120">
        <v>0</v>
      </c>
      <c r="EX44" s="120">
        <v>0</v>
      </c>
      <c r="EY44" s="120">
        <v>0</v>
      </c>
      <c r="EZ44" s="120">
        <v>0</v>
      </c>
      <c r="FA44" s="120">
        <v>0</v>
      </c>
      <c r="FB44" s="120">
        <v>0</v>
      </c>
      <c r="FC44" s="120">
        <v>0</v>
      </c>
      <c r="FD44" s="120">
        <v>0</v>
      </c>
      <c r="FE44" s="120">
        <v>0</v>
      </c>
      <c r="FF44" s="120">
        <v>0</v>
      </c>
      <c r="FG44" s="120">
        <v>0</v>
      </c>
      <c r="FH44" s="120">
        <v>0</v>
      </c>
      <c r="FI44" s="120">
        <v>0</v>
      </c>
      <c r="FJ44" s="120">
        <v>0</v>
      </c>
      <c r="FK44" s="120">
        <v>0</v>
      </c>
      <c r="FL44" s="120">
        <v>0</v>
      </c>
      <c r="FM44" s="120">
        <v>0</v>
      </c>
      <c r="FN44" s="120">
        <v>0</v>
      </c>
      <c r="FO44" s="120">
        <v>0</v>
      </c>
      <c r="FP44" s="120">
        <v>0</v>
      </c>
      <c r="FQ44" s="120">
        <v>0</v>
      </c>
      <c r="FR44" s="120">
        <v>0</v>
      </c>
      <c r="FS44" s="120">
        <v>0</v>
      </c>
      <c r="FT44" s="120">
        <v>0</v>
      </c>
      <c r="FU44" s="120">
        <v>0</v>
      </c>
      <c r="FV44" s="120">
        <v>0</v>
      </c>
      <c r="FW44" s="120">
        <v>0</v>
      </c>
      <c r="FX44" s="120">
        <v>0</v>
      </c>
      <c r="FY44" s="120">
        <v>0</v>
      </c>
      <c r="FZ44" s="120">
        <v>0</v>
      </c>
      <c r="GA44" s="120">
        <v>0</v>
      </c>
      <c r="GB44" s="120">
        <v>0</v>
      </c>
      <c r="GC44" s="120">
        <v>0</v>
      </c>
      <c r="GD44" s="120">
        <v>0</v>
      </c>
      <c r="GE44" s="120">
        <v>0</v>
      </c>
      <c r="GF44" s="120">
        <v>0</v>
      </c>
      <c r="GG44" s="120">
        <v>0</v>
      </c>
      <c r="GH44" s="120">
        <v>0</v>
      </c>
      <c r="GI44" s="120">
        <v>0</v>
      </c>
      <c r="GJ44" s="120">
        <v>0</v>
      </c>
      <c r="GK44" s="120">
        <v>0</v>
      </c>
      <c r="GL44" s="120">
        <v>0</v>
      </c>
      <c r="GM44" s="120">
        <v>0</v>
      </c>
      <c r="GN44" s="120">
        <v>0</v>
      </c>
      <c r="GO44" s="120">
        <v>0</v>
      </c>
      <c r="GP44" s="120">
        <v>0</v>
      </c>
      <c r="GQ44" s="120">
        <v>0</v>
      </c>
      <c r="GR44" s="120">
        <v>0</v>
      </c>
      <c r="GS44" s="120">
        <v>0</v>
      </c>
      <c r="GU44" s="200">
        <f t="shared" si="14"/>
        <v>0</v>
      </c>
      <c r="GV44" s="200">
        <f t="shared" si="14"/>
        <v>0</v>
      </c>
      <c r="GW44" s="200">
        <f t="shared" si="14"/>
        <v>27517.378612487457</v>
      </c>
      <c r="GX44" s="200">
        <f t="shared" si="14"/>
        <v>16051.804190617682</v>
      </c>
      <c r="GY44" s="200">
        <f t="shared" si="14"/>
        <v>0</v>
      </c>
      <c r="GZ44" s="200">
        <f t="shared" si="14"/>
        <v>0</v>
      </c>
      <c r="HA44" s="200">
        <f t="shared" si="14"/>
        <v>0</v>
      </c>
      <c r="HB44" s="200">
        <f t="shared" si="14"/>
        <v>0</v>
      </c>
      <c r="HC44" s="200">
        <f t="shared" si="14"/>
        <v>0</v>
      </c>
      <c r="HD44" s="134" t="str">
        <f t="shared" si="3"/>
        <v>OK</v>
      </c>
      <c r="HE44" s="200">
        <f t="shared" si="4"/>
        <v>43569.182803105141</v>
      </c>
      <c r="HG44" s="200">
        <f t="shared" si="5"/>
        <v>495599.45438532101</v>
      </c>
      <c r="HH44" s="200">
        <f>HG44*'Key assumptions'!$H$20*'Key assumptions'!$H$21</f>
        <v>18584.979539449538</v>
      </c>
      <c r="HI44" s="255">
        <f t="shared" si="9"/>
        <v>0.23963133640552994</v>
      </c>
      <c r="HJ44" s="200">
        <f t="shared" si="7"/>
        <v>4453.5434841077231</v>
      </c>
      <c r="HO44" s="120">
        <f t="shared" si="13"/>
        <v>0</v>
      </c>
      <c r="HP44" s="120">
        <f t="shared" si="13"/>
        <v>12</v>
      </c>
      <c r="HQ44" s="120">
        <f t="shared" si="13"/>
        <v>12</v>
      </c>
      <c r="HR44" s="120">
        <f t="shared" si="13"/>
        <v>0</v>
      </c>
      <c r="HS44" s="120">
        <f t="shared" si="13"/>
        <v>0</v>
      </c>
      <c r="HT44" s="120">
        <f t="shared" si="13"/>
        <v>0</v>
      </c>
      <c r="HU44" s="120">
        <f t="shared" si="13"/>
        <v>0</v>
      </c>
      <c r="HV44" s="120">
        <f t="shared" si="13"/>
        <v>0</v>
      </c>
      <c r="HW44" s="120">
        <f t="shared" si="8"/>
        <v>0</v>
      </c>
    </row>
    <row r="45" spans="1:231" ht="13.5" thickBot="1" x14ac:dyDescent="0.25">
      <c r="A45" s="120" t="str">
        <v>Network Operations</v>
      </c>
      <c r="B45" s="120" t="str">
        <v>SCADA Engineer</v>
      </c>
      <c r="C45" s="120" t="str">
        <v>Internal Labour</v>
      </c>
      <c r="D45" s="120" t="str">
        <v>PDC &amp; PMU Data Feed</v>
      </c>
      <c r="E45" s="120" t="str">
        <v>SCADA Officer (Nwk Operations Tech)</v>
      </c>
      <c r="F45" s="120">
        <v>195.6201907033639</v>
      </c>
      <c r="G45" s="120">
        <v>0</v>
      </c>
      <c r="H45" s="120">
        <v>0</v>
      </c>
      <c r="I45" s="120">
        <v>0</v>
      </c>
      <c r="J45" s="120">
        <v>0</v>
      </c>
      <c r="K45" s="120">
        <v>0</v>
      </c>
      <c r="L45" s="120">
        <v>0</v>
      </c>
      <c r="M45" s="120">
        <v>0</v>
      </c>
      <c r="N45" s="120">
        <v>0</v>
      </c>
      <c r="O45" s="120">
        <v>0</v>
      </c>
      <c r="P45" s="120">
        <v>0</v>
      </c>
      <c r="Q45" s="120">
        <v>0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</v>
      </c>
      <c r="X45" s="120">
        <v>0</v>
      </c>
      <c r="Y45" s="120">
        <v>0</v>
      </c>
      <c r="Z45" s="120">
        <v>0</v>
      </c>
      <c r="AA45" s="120">
        <v>0</v>
      </c>
      <c r="AB45" s="120">
        <v>0</v>
      </c>
      <c r="AC45" s="120">
        <v>0</v>
      </c>
      <c r="AD45" s="120">
        <v>0</v>
      </c>
      <c r="AE45" s="120">
        <v>0</v>
      </c>
      <c r="AF45" s="120">
        <v>0</v>
      </c>
      <c r="AG45" s="120">
        <v>0</v>
      </c>
      <c r="AH45" s="120">
        <v>0</v>
      </c>
      <c r="AI45" s="120">
        <v>0</v>
      </c>
      <c r="AJ45" s="120">
        <v>0</v>
      </c>
      <c r="AK45" s="120">
        <v>0</v>
      </c>
      <c r="AL45" s="120">
        <v>0</v>
      </c>
      <c r="AM45" s="120">
        <v>0</v>
      </c>
      <c r="AN45" s="120">
        <v>0</v>
      </c>
      <c r="AO45" s="120">
        <v>0</v>
      </c>
      <c r="AP45" s="120">
        <v>0</v>
      </c>
      <c r="AQ45" s="120">
        <v>0</v>
      </c>
      <c r="AR45" s="120">
        <v>0</v>
      </c>
      <c r="AS45" s="120">
        <v>0</v>
      </c>
      <c r="AT45" s="120">
        <v>0</v>
      </c>
      <c r="AU45" s="120">
        <v>0</v>
      </c>
      <c r="AV45" s="120">
        <v>0</v>
      </c>
      <c r="AW45" s="120">
        <v>0</v>
      </c>
      <c r="AX45" s="120">
        <v>0</v>
      </c>
      <c r="AY45" s="120">
        <v>0</v>
      </c>
      <c r="AZ45" s="120">
        <v>0</v>
      </c>
      <c r="BA45" s="120">
        <v>0</v>
      </c>
      <c r="BB45" s="120">
        <v>0</v>
      </c>
      <c r="BC45" s="120">
        <v>0</v>
      </c>
      <c r="BD45" s="120">
        <v>7.6923076923076913E-2</v>
      </c>
      <c r="BE45" s="120">
        <v>7.6923076923076913E-2</v>
      </c>
      <c r="BF45" s="120">
        <v>7.6923076923076913E-2</v>
      </c>
      <c r="BG45" s="120">
        <v>7.6923076923076913E-2</v>
      </c>
      <c r="BH45" s="120">
        <v>7.6923076923076913E-2</v>
      </c>
      <c r="BI45" s="120">
        <v>7.6923076923076913E-2</v>
      </c>
      <c r="BJ45" s="120">
        <v>7.6923076923076913E-2</v>
      </c>
      <c r="BK45" s="120">
        <v>7.6923076923076913E-2</v>
      </c>
      <c r="BL45" s="120">
        <v>7.6923076923076913E-2</v>
      </c>
      <c r="BM45" s="120">
        <v>7.6923076923076913E-2</v>
      </c>
      <c r="BN45" s="120">
        <v>7.6923076923076913E-2</v>
      </c>
      <c r="BO45" s="120">
        <v>7.6923076923076913E-2</v>
      </c>
      <c r="BP45" s="120">
        <v>0</v>
      </c>
      <c r="BQ45" s="120">
        <v>0</v>
      </c>
      <c r="BR45" s="120">
        <v>0</v>
      </c>
      <c r="BS45" s="120">
        <v>0</v>
      </c>
      <c r="BT45" s="120">
        <v>0</v>
      </c>
      <c r="BU45" s="120">
        <v>0</v>
      </c>
      <c r="BV45" s="120">
        <v>0</v>
      </c>
      <c r="BW45" s="120">
        <v>0</v>
      </c>
      <c r="BX45" s="120">
        <v>0</v>
      </c>
      <c r="BY45" s="120">
        <v>0</v>
      </c>
      <c r="BZ45" s="120">
        <v>0</v>
      </c>
      <c r="CA45" s="120">
        <v>0</v>
      </c>
      <c r="CB45" s="120">
        <v>0</v>
      </c>
      <c r="CC45" s="120">
        <v>0</v>
      </c>
      <c r="CD45" s="120">
        <v>0</v>
      </c>
      <c r="CE45" s="120">
        <v>0</v>
      </c>
      <c r="CF45" s="120">
        <v>0</v>
      </c>
      <c r="CG45" s="120">
        <v>0</v>
      </c>
      <c r="CH45" s="120">
        <v>0</v>
      </c>
      <c r="CI45" s="120">
        <v>0</v>
      </c>
      <c r="CJ45" s="120">
        <v>0</v>
      </c>
      <c r="CK45" s="120">
        <v>0</v>
      </c>
      <c r="CL45" s="120">
        <v>0</v>
      </c>
      <c r="CM45" s="120">
        <v>0</v>
      </c>
      <c r="CN45" s="120">
        <v>0</v>
      </c>
      <c r="CO45" s="120">
        <v>0</v>
      </c>
      <c r="CP45" s="120">
        <v>0</v>
      </c>
      <c r="CQ45" s="120">
        <v>0</v>
      </c>
      <c r="CR45" s="120">
        <v>0</v>
      </c>
      <c r="CS45" s="120">
        <v>0</v>
      </c>
      <c r="CT45" s="120">
        <v>0</v>
      </c>
      <c r="CU45" s="120">
        <v>0</v>
      </c>
      <c r="CV45" s="120">
        <v>0</v>
      </c>
      <c r="CW45" s="120">
        <v>0</v>
      </c>
      <c r="CX45" s="120">
        <v>0</v>
      </c>
      <c r="CY45" s="120">
        <v>0</v>
      </c>
      <c r="CZ45" s="120">
        <v>0</v>
      </c>
      <c r="DA45" s="120">
        <v>0</v>
      </c>
      <c r="DB45" s="120">
        <v>0</v>
      </c>
      <c r="DC45" s="120">
        <v>0</v>
      </c>
      <c r="DD45" s="120">
        <v>0</v>
      </c>
      <c r="DE45" s="120">
        <v>0</v>
      </c>
      <c r="DF45" s="120">
        <v>0</v>
      </c>
      <c r="DG45" s="120">
        <v>0</v>
      </c>
      <c r="DH45" s="120">
        <v>0</v>
      </c>
      <c r="DI45" s="120">
        <v>0</v>
      </c>
      <c r="DJ45" s="120">
        <v>0</v>
      </c>
      <c r="DK45" s="120">
        <v>0</v>
      </c>
      <c r="DL45" s="120">
        <v>0</v>
      </c>
      <c r="DM45" s="120">
        <v>0</v>
      </c>
      <c r="DN45" s="120">
        <v>0</v>
      </c>
      <c r="DO45" s="120">
        <v>0</v>
      </c>
      <c r="DP45" s="120">
        <v>0</v>
      </c>
      <c r="DQ45" s="120">
        <v>0</v>
      </c>
      <c r="DR45" s="120">
        <v>0</v>
      </c>
      <c r="DS45" s="120">
        <v>0</v>
      </c>
      <c r="DT45" s="120">
        <v>0</v>
      </c>
      <c r="DU45" s="120">
        <v>0</v>
      </c>
      <c r="DV45" s="120">
        <v>0</v>
      </c>
      <c r="DW45" s="120">
        <v>0</v>
      </c>
      <c r="DX45" s="120">
        <v>0</v>
      </c>
      <c r="DY45" s="120">
        <v>0</v>
      </c>
      <c r="DZ45" s="120">
        <v>0</v>
      </c>
      <c r="EA45" s="120">
        <v>0</v>
      </c>
      <c r="EB45" s="120">
        <v>0</v>
      </c>
      <c r="EC45" s="120">
        <v>0</v>
      </c>
      <c r="ED45" s="120">
        <v>0</v>
      </c>
      <c r="EE45" s="120">
        <v>0</v>
      </c>
      <c r="EF45" s="120">
        <v>0</v>
      </c>
      <c r="EG45" s="120">
        <v>0</v>
      </c>
      <c r="EH45" s="120">
        <v>0</v>
      </c>
      <c r="EI45" s="120">
        <v>0</v>
      </c>
      <c r="EJ45" s="120">
        <v>0</v>
      </c>
      <c r="EK45" s="120">
        <v>0</v>
      </c>
      <c r="EL45" s="120">
        <v>0</v>
      </c>
      <c r="EM45" s="120">
        <v>0</v>
      </c>
      <c r="EN45" s="120">
        <v>0</v>
      </c>
      <c r="EO45" s="120">
        <v>0</v>
      </c>
      <c r="EP45" s="120">
        <v>0</v>
      </c>
      <c r="EQ45" s="120">
        <v>0</v>
      </c>
      <c r="ER45" s="120">
        <v>0</v>
      </c>
      <c r="ES45" s="120">
        <v>0</v>
      </c>
      <c r="ET45" s="120">
        <v>0</v>
      </c>
      <c r="EU45" s="120">
        <v>0</v>
      </c>
      <c r="EV45" s="120">
        <v>0</v>
      </c>
      <c r="EW45" s="120">
        <v>2257.1560465772754</v>
      </c>
      <c r="EX45" s="120">
        <v>2257.1560465772754</v>
      </c>
      <c r="EY45" s="120">
        <v>2257.1560465772754</v>
      </c>
      <c r="EZ45" s="120">
        <v>2257.1560465772754</v>
      </c>
      <c r="FA45" s="120">
        <v>2257.1560465772754</v>
      </c>
      <c r="FB45" s="120">
        <v>2257.1560465772754</v>
      </c>
      <c r="FC45" s="120">
        <v>2257.1560465772754</v>
      </c>
      <c r="FD45" s="120">
        <v>2257.1560465772754</v>
      </c>
      <c r="FE45" s="120">
        <v>2257.1560465772754</v>
      </c>
      <c r="FF45" s="120">
        <v>2257.1560465772754</v>
      </c>
      <c r="FG45" s="120">
        <v>2257.1560465772754</v>
      </c>
      <c r="FH45" s="120">
        <v>2257.1560465772754</v>
      </c>
      <c r="FI45" s="120">
        <v>0</v>
      </c>
      <c r="FJ45" s="120">
        <v>0</v>
      </c>
      <c r="FK45" s="120">
        <v>0</v>
      </c>
      <c r="FL45" s="120">
        <v>0</v>
      </c>
      <c r="FM45" s="120">
        <v>0</v>
      </c>
      <c r="FN45" s="120">
        <v>0</v>
      </c>
      <c r="FO45" s="120">
        <v>0</v>
      </c>
      <c r="FP45" s="120">
        <v>0</v>
      </c>
      <c r="FQ45" s="120">
        <v>0</v>
      </c>
      <c r="FR45" s="120">
        <v>0</v>
      </c>
      <c r="FS45" s="120">
        <v>0</v>
      </c>
      <c r="FT45" s="120">
        <v>0</v>
      </c>
      <c r="FU45" s="120">
        <v>0</v>
      </c>
      <c r="FV45" s="120">
        <v>0</v>
      </c>
      <c r="FW45" s="120">
        <v>0</v>
      </c>
      <c r="FX45" s="120">
        <v>0</v>
      </c>
      <c r="FY45" s="120">
        <v>0</v>
      </c>
      <c r="FZ45" s="120">
        <v>0</v>
      </c>
      <c r="GA45" s="120">
        <v>0</v>
      </c>
      <c r="GB45" s="120">
        <v>0</v>
      </c>
      <c r="GC45" s="120">
        <v>0</v>
      </c>
      <c r="GD45" s="120">
        <v>0</v>
      </c>
      <c r="GE45" s="120">
        <v>0</v>
      </c>
      <c r="GF45" s="120">
        <v>0</v>
      </c>
      <c r="GG45" s="120">
        <v>0</v>
      </c>
      <c r="GH45" s="120">
        <v>0</v>
      </c>
      <c r="GI45" s="120">
        <v>0</v>
      </c>
      <c r="GJ45" s="120">
        <v>0</v>
      </c>
      <c r="GK45" s="120">
        <v>0</v>
      </c>
      <c r="GL45" s="120">
        <v>0</v>
      </c>
      <c r="GM45" s="120">
        <v>0</v>
      </c>
      <c r="GN45" s="120">
        <v>0</v>
      </c>
      <c r="GO45" s="120">
        <v>0</v>
      </c>
      <c r="GP45" s="120">
        <v>0</v>
      </c>
      <c r="GQ45" s="120">
        <v>0</v>
      </c>
      <c r="GR45" s="120">
        <v>0</v>
      </c>
      <c r="GS45" s="120">
        <v>0</v>
      </c>
      <c r="GU45" s="200">
        <f t="shared" si="14"/>
        <v>0</v>
      </c>
      <c r="GV45" s="200">
        <f t="shared" si="14"/>
        <v>0</v>
      </c>
      <c r="GW45" s="200">
        <f t="shared" si="14"/>
        <v>0</v>
      </c>
      <c r="GX45" s="200">
        <f t="shared" si="14"/>
        <v>0</v>
      </c>
      <c r="GY45" s="200">
        <f t="shared" si="14"/>
        <v>0</v>
      </c>
      <c r="GZ45" s="200">
        <f t="shared" si="14"/>
        <v>27085.872558927298</v>
      </c>
      <c r="HA45" s="200">
        <f t="shared" si="14"/>
        <v>0</v>
      </c>
      <c r="HB45" s="200">
        <f t="shared" si="14"/>
        <v>0</v>
      </c>
      <c r="HC45" s="200">
        <f t="shared" si="14"/>
        <v>0</v>
      </c>
      <c r="HD45" s="134" t="str">
        <f t="shared" si="3"/>
        <v>OK</v>
      </c>
      <c r="HE45" s="200">
        <f t="shared" si="4"/>
        <v>27085.872558927298</v>
      </c>
      <c r="HG45" s="200">
        <f t="shared" si="5"/>
        <v>352116.34326605505</v>
      </c>
      <c r="HH45" s="200">
        <f>HG45*'Key assumptions'!$H$20*'Key assumptions'!$H$21</f>
        <v>13204.362872477064</v>
      </c>
      <c r="HI45" s="255">
        <f t="shared" si="9"/>
        <v>0.23963133640552994</v>
      </c>
      <c r="HJ45" s="200">
        <f t="shared" si="7"/>
        <v>3164.1791215152411</v>
      </c>
      <c r="HO45" s="120">
        <f t="shared" si="13"/>
        <v>0</v>
      </c>
      <c r="HP45" s="120">
        <f t="shared" si="13"/>
        <v>0</v>
      </c>
      <c r="HQ45" s="120">
        <f t="shared" si="13"/>
        <v>0</v>
      </c>
      <c r="HR45" s="120">
        <f t="shared" si="13"/>
        <v>0</v>
      </c>
      <c r="HS45" s="120">
        <f t="shared" si="13"/>
        <v>12</v>
      </c>
      <c r="HT45" s="120">
        <f t="shared" si="13"/>
        <v>0</v>
      </c>
      <c r="HU45" s="120">
        <f t="shared" si="13"/>
        <v>0</v>
      </c>
      <c r="HV45" s="120">
        <f t="shared" si="13"/>
        <v>0</v>
      </c>
      <c r="HW45" s="120">
        <f t="shared" si="8"/>
        <v>12</v>
      </c>
    </row>
    <row r="46" spans="1:231" ht="13.5" thickBot="1" x14ac:dyDescent="0.25">
      <c r="A46" s="120" t="str">
        <v>Corporate</v>
      </c>
      <c r="B46" s="120" t="str">
        <v>Procurement Officer</v>
      </c>
      <c r="C46" s="120" t="str">
        <v>Internal Labour</v>
      </c>
      <c r="D46" s="120" t="str">
        <v>PDC &amp; PMU Data Feed</v>
      </c>
      <c r="E46" s="120" t="str">
        <v>Supply Specialist (Project Procurement)</v>
      </c>
      <c r="F46" s="120">
        <v>163.4590850152905</v>
      </c>
      <c r="G46" s="120">
        <v>0</v>
      </c>
      <c r="H46" s="120">
        <v>0</v>
      </c>
      <c r="I46" s="120">
        <v>0</v>
      </c>
      <c r="J46" s="120">
        <v>0</v>
      </c>
      <c r="K46" s="120">
        <v>0</v>
      </c>
      <c r="L46" s="120">
        <v>0</v>
      </c>
      <c r="M46" s="120">
        <v>0</v>
      </c>
      <c r="N46" s="120">
        <v>0</v>
      </c>
      <c r="O46" s="120">
        <v>0</v>
      </c>
      <c r="P46" s="120">
        <v>0</v>
      </c>
      <c r="Q46" s="120">
        <v>0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0</v>
      </c>
      <c r="X46" s="120">
        <v>0</v>
      </c>
      <c r="Y46" s="120">
        <v>0</v>
      </c>
      <c r="Z46" s="120">
        <v>0</v>
      </c>
      <c r="AA46" s="120">
        <v>0</v>
      </c>
      <c r="AB46" s="120">
        <v>0</v>
      </c>
      <c r="AC46" s="120">
        <v>0</v>
      </c>
      <c r="AD46" s="120">
        <v>0</v>
      </c>
      <c r="AE46" s="120">
        <v>0</v>
      </c>
      <c r="AF46" s="120">
        <v>0</v>
      </c>
      <c r="AG46" s="120">
        <v>0</v>
      </c>
      <c r="AH46" s="120">
        <v>0</v>
      </c>
      <c r="AI46" s="120">
        <v>0</v>
      </c>
      <c r="AJ46" s="120">
        <v>0</v>
      </c>
      <c r="AK46" s="120">
        <v>0</v>
      </c>
      <c r="AL46" s="120">
        <v>0</v>
      </c>
      <c r="AM46" s="120">
        <v>0</v>
      </c>
      <c r="AN46" s="120">
        <v>0</v>
      </c>
      <c r="AO46" s="120">
        <v>0</v>
      </c>
      <c r="AP46" s="120">
        <v>0</v>
      </c>
      <c r="AQ46" s="120">
        <v>0</v>
      </c>
      <c r="AR46" s="120">
        <v>0</v>
      </c>
      <c r="AS46" s="120">
        <v>0</v>
      </c>
      <c r="AT46" s="120">
        <v>0</v>
      </c>
      <c r="AU46" s="120">
        <v>0</v>
      </c>
      <c r="AV46" s="120">
        <v>0</v>
      </c>
      <c r="AW46" s="120">
        <v>0</v>
      </c>
      <c r="AX46" s="120">
        <v>0</v>
      </c>
      <c r="AY46" s="120">
        <v>0</v>
      </c>
      <c r="AZ46" s="120">
        <v>0</v>
      </c>
      <c r="BA46" s="120">
        <v>0</v>
      </c>
      <c r="BB46" s="120">
        <v>0</v>
      </c>
      <c r="BC46" s="120">
        <v>0</v>
      </c>
      <c r="BD46" s="120">
        <v>1.9230769230769232E-2</v>
      </c>
      <c r="BE46" s="120">
        <v>1.9230769230769232E-2</v>
      </c>
      <c r="BF46" s="120">
        <v>1.9230769230769232E-2</v>
      </c>
      <c r="BG46" s="120">
        <v>1.9230769230769232E-2</v>
      </c>
      <c r="BH46" s="120">
        <v>1.9230769230769232E-2</v>
      </c>
      <c r="BI46" s="120">
        <v>1.9230769230769232E-2</v>
      </c>
      <c r="BJ46" s="120">
        <v>1.9230769230769232E-2</v>
      </c>
      <c r="BK46" s="120">
        <v>1.9230769230769232E-2</v>
      </c>
      <c r="BL46" s="120">
        <v>1.9230769230769232E-2</v>
      </c>
      <c r="BM46" s="120">
        <v>1.9230769230769232E-2</v>
      </c>
      <c r="BN46" s="120">
        <v>1.9230769230769232E-2</v>
      </c>
      <c r="BO46" s="120">
        <v>1.9230769230769232E-2</v>
      </c>
      <c r="BP46" s="120">
        <v>0</v>
      </c>
      <c r="BQ46" s="120">
        <v>0</v>
      </c>
      <c r="BR46" s="120">
        <v>0</v>
      </c>
      <c r="BS46" s="120">
        <v>0</v>
      </c>
      <c r="BT46" s="120">
        <v>0</v>
      </c>
      <c r="BU46" s="120">
        <v>0</v>
      </c>
      <c r="BV46" s="120">
        <v>0</v>
      </c>
      <c r="BW46" s="120">
        <v>0</v>
      </c>
      <c r="BX46" s="120">
        <v>0</v>
      </c>
      <c r="BY46" s="120">
        <v>0</v>
      </c>
      <c r="BZ46" s="120">
        <v>0</v>
      </c>
      <c r="CA46" s="120">
        <v>0</v>
      </c>
      <c r="CB46" s="120">
        <v>0</v>
      </c>
      <c r="CC46" s="120">
        <v>0</v>
      </c>
      <c r="CD46" s="120">
        <v>0</v>
      </c>
      <c r="CE46" s="120">
        <v>0</v>
      </c>
      <c r="CF46" s="120">
        <v>0</v>
      </c>
      <c r="CG46" s="120">
        <v>0</v>
      </c>
      <c r="CH46" s="120">
        <v>0</v>
      </c>
      <c r="CI46" s="120">
        <v>0</v>
      </c>
      <c r="CJ46" s="120">
        <v>0</v>
      </c>
      <c r="CK46" s="120">
        <v>0</v>
      </c>
      <c r="CL46" s="120">
        <v>0</v>
      </c>
      <c r="CM46" s="120">
        <v>0</v>
      </c>
      <c r="CN46" s="120">
        <v>0</v>
      </c>
      <c r="CO46" s="120">
        <v>0</v>
      </c>
      <c r="CP46" s="120">
        <v>0</v>
      </c>
      <c r="CQ46" s="120">
        <v>0</v>
      </c>
      <c r="CR46" s="120">
        <v>0</v>
      </c>
      <c r="CS46" s="120">
        <v>0</v>
      </c>
      <c r="CT46" s="120">
        <v>0</v>
      </c>
      <c r="CU46" s="120">
        <v>0</v>
      </c>
      <c r="CV46" s="120">
        <v>0</v>
      </c>
      <c r="CW46" s="120">
        <v>0</v>
      </c>
      <c r="CX46" s="120">
        <v>0</v>
      </c>
      <c r="CY46" s="120">
        <v>0</v>
      </c>
      <c r="CZ46" s="120">
        <v>0</v>
      </c>
      <c r="DA46" s="120">
        <v>0</v>
      </c>
      <c r="DB46" s="120">
        <v>0</v>
      </c>
      <c r="DC46" s="120">
        <v>0</v>
      </c>
      <c r="DD46" s="120">
        <v>0</v>
      </c>
      <c r="DE46" s="120">
        <v>0</v>
      </c>
      <c r="DF46" s="120">
        <v>0</v>
      </c>
      <c r="DG46" s="120">
        <v>0</v>
      </c>
      <c r="DH46" s="120">
        <v>0</v>
      </c>
      <c r="DI46" s="120">
        <v>0</v>
      </c>
      <c r="DJ46" s="120">
        <v>0</v>
      </c>
      <c r="DK46" s="120">
        <v>0</v>
      </c>
      <c r="DL46" s="120">
        <v>0</v>
      </c>
      <c r="DM46" s="120">
        <v>0</v>
      </c>
      <c r="DN46" s="120">
        <v>0</v>
      </c>
      <c r="DO46" s="120">
        <v>0</v>
      </c>
      <c r="DP46" s="120">
        <v>0</v>
      </c>
      <c r="DQ46" s="120">
        <v>0</v>
      </c>
      <c r="DR46" s="120">
        <v>0</v>
      </c>
      <c r="DS46" s="120">
        <v>0</v>
      </c>
      <c r="DT46" s="120">
        <v>0</v>
      </c>
      <c r="DU46" s="120">
        <v>0</v>
      </c>
      <c r="DV46" s="120">
        <v>0</v>
      </c>
      <c r="DW46" s="120">
        <v>0</v>
      </c>
      <c r="DX46" s="120">
        <v>0</v>
      </c>
      <c r="DY46" s="120">
        <v>0</v>
      </c>
      <c r="DZ46" s="120">
        <v>0</v>
      </c>
      <c r="EA46" s="120">
        <v>0</v>
      </c>
      <c r="EB46" s="120">
        <v>0</v>
      </c>
      <c r="EC46" s="120">
        <v>0</v>
      </c>
      <c r="ED46" s="120">
        <v>0</v>
      </c>
      <c r="EE46" s="120">
        <v>0</v>
      </c>
      <c r="EF46" s="120">
        <v>0</v>
      </c>
      <c r="EG46" s="120">
        <v>0</v>
      </c>
      <c r="EH46" s="120">
        <v>0</v>
      </c>
      <c r="EI46" s="120">
        <v>0</v>
      </c>
      <c r="EJ46" s="120">
        <v>0</v>
      </c>
      <c r="EK46" s="120">
        <v>0</v>
      </c>
      <c r="EL46" s="120">
        <v>0</v>
      </c>
      <c r="EM46" s="120">
        <v>0</v>
      </c>
      <c r="EN46" s="120">
        <v>0</v>
      </c>
      <c r="EO46" s="120">
        <v>0</v>
      </c>
      <c r="EP46" s="120">
        <v>0</v>
      </c>
      <c r="EQ46" s="120">
        <v>0</v>
      </c>
      <c r="ER46" s="120">
        <v>0</v>
      </c>
      <c r="ES46" s="120">
        <v>0</v>
      </c>
      <c r="ET46" s="120">
        <v>0</v>
      </c>
      <c r="EU46" s="120">
        <v>0</v>
      </c>
      <c r="EV46" s="120">
        <v>0</v>
      </c>
      <c r="EW46" s="120">
        <v>471.51659139026111</v>
      </c>
      <c r="EX46" s="120">
        <v>471.51659139026111</v>
      </c>
      <c r="EY46" s="120">
        <v>471.51659139026111</v>
      </c>
      <c r="EZ46" s="120">
        <v>471.51659139026111</v>
      </c>
      <c r="FA46" s="120">
        <v>471.51659139026111</v>
      </c>
      <c r="FB46" s="120">
        <v>471.51659139026111</v>
      </c>
      <c r="FC46" s="120">
        <v>471.51659139026111</v>
      </c>
      <c r="FD46" s="120">
        <v>471.51659139026111</v>
      </c>
      <c r="FE46" s="120">
        <v>471.51659139026111</v>
      </c>
      <c r="FF46" s="120">
        <v>471.51659139026111</v>
      </c>
      <c r="FG46" s="120">
        <v>471.51659139026111</v>
      </c>
      <c r="FH46" s="120">
        <v>471.51659139026111</v>
      </c>
      <c r="FI46" s="120">
        <v>0</v>
      </c>
      <c r="FJ46" s="120">
        <v>0</v>
      </c>
      <c r="FK46" s="120">
        <v>0</v>
      </c>
      <c r="FL46" s="120">
        <v>0</v>
      </c>
      <c r="FM46" s="120">
        <v>0</v>
      </c>
      <c r="FN46" s="120">
        <v>0</v>
      </c>
      <c r="FO46" s="120">
        <v>0</v>
      </c>
      <c r="FP46" s="120">
        <v>0</v>
      </c>
      <c r="FQ46" s="120">
        <v>0</v>
      </c>
      <c r="FR46" s="120">
        <v>0</v>
      </c>
      <c r="FS46" s="120">
        <v>0</v>
      </c>
      <c r="FT46" s="120">
        <v>0</v>
      </c>
      <c r="FU46" s="120">
        <v>0</v>
      </c>
      <c r="FV46" s="120">
        <v>0</v>
      </c>
      <c r="FW46" s="120">
        <v>0</v>
      </c>
      <c r="FX46" s="120">
        <v>0</v>
      </c>
      <c r="FY46" s="120">
        <v>0</v>
      </c>
      <c r="FZ46" s="120">
        <v>0</v>
      </c>
      <c r="GA46" s="120">
        <v>0</v>
      </c>
      <c r="GB46" s="120">
        <v>0</v>
      </c>
      <c r="GC46" s="120">
        <v>0</v>
      </c>
      <c r="GD46" s="120">
        <v>0</v>
      </c>
      <c r="GE46" s="120">
        <v>0</v>
      </c>
      <c r="GF46" s="120">
        <v>0</v>
      </c>
      <c r="GG46" s="120">
        <v>0</v>
      </c>
      <c r="GH46" s="120">
        <v>0</v>
      </c>
      <c r="GI46" s="120">
        <v>0</v>
      </c>
      <c r="GJ46" s="120">
        <v>0</v>
      </c>
      <c r="GK46" s="120">
        <v>0</v>
      </c>
      <c r="GL46" s="120">
        <v>0</v>
      </c>
      <c r="GM46" s="120">
        <v>0</v>
      </c>
      <c r="GN46" s="120">
        <v>0</v>
      </c>
      <c r="GO46" s="120">
        <v>0</v>
      </c>
      <c r="GP46" s="120">
        <v>0</v>
      </c>
      <c r="GQ46" s="120">
        <v>0</v>
      </c>
      <c r="GR46" s="120">
        <v>0</v>
      </c>
      <c r="GS46" s="120">
        <v>0</v>
      </c>
      <c r="GU46" s="200">
        <f t="shared" si="14"/>
        <v>0</v>
      </c>
      <c r="GV46" s="200">
        <f t="shared" si="14"/>
        <v>0</v>
      </c>
      <c r="GW46" s="200">
        <f t="shared" si="14"/>
        <v>0</v>
      </c>
      <c r="GX46" s="200">
        <f t="shared" si="14"/>
        <v>0</v>
      </c>
      <c r="GY46" s="200">
        <f t="shared" si="14"/>
        <v>0</v>
      </c>
      <c r="GZ46" s="200">
        <f t="shared" si="14"/>
        <v>5658.1990966831336</v>
      </c>
      <c r="HA46" s="200">
        <f t="shared" si="14"/>
        <v>0</v>
      </c>
      <c r="HB46" s="200">
        <f t="shared" si="14"/>
        <v>0</v>
      </c>
      <c r="HC46" s="200">
        <f t="shared" si="14"/>
        <v>0</v>
      </c>
      <c r="HD46" s="134" t="str">
        <f t="shared" si="3"/>
        <v>OK</v>
      </c>
      <c r="HE46" s="200">
        <f t="shared" si="4"/>
        <v>5658.1990966831336</v>
      </c>
      <c r="HG46" s="200">
        <f t="shared" si="5"/>
        <v>294226.35302752291</v>
      </c>
      <c r="HH46" s="200">
        <f>HG46*'Key assumptions'!$H$20*'Key assumptions'!$H$21</f>
        <v>11033.488238532109</v>
      </c>
      <c r="HI46" s="255">
        <f t="shared" si="9"/>
        <v>0.23963133640552994</v>
      </c>
      <c r="HJ46" s="200">
        <f t="shared" si="7"/>
        <v>2643.9695318141457</v>
      </c>
      <c r="HO46" s="120">
        <f t="shared" si="13"/>
        <v>0</v>
      </c>
      <c r="HP46" s="120">
        <f t="shared" si="13"/>
        <v>0</v>
      </c>
      <c r="HQ46" s="120">
        <f t="shared" si="13"/>
        <v>0</v>
      </c>
      <c r="HR46" s="120">
        <f t="shared" si="13"/>
        <v>0</v>
      </c>
      <c r="HS46" s="120">
        <f t="shared" si="13"/>
        <v>12</v>
      </c>
      <c r="HT46" s="120">
        <f t="shared" si="13"/>
        <v>0</v>
      </c>
      <c r="HU46" s="120">
        <f t="shared" si="13"/>
        <v>0</v>
      </c>
      <c r="HV46" s="120">
        <f t="shared" si="13"/>
        <v>0</v>
      </c>
      <c r="HW46" s="120">
        <f t="shared" si="8"/>
        <v>12</v>
      </c>
    </row>
    <row r="47" spans="1:231" ht="13.5" thickBot="1" x14ac:dyDescent="0.25">
      <c r="A47" s="120" t="str">
        <v>Network Operations</v>
      </c>
      <c r="B47" s="120" t="str">
        <v>SCADA Engineer</v>
      </c>
      <c r="C47" s="120" t="str">
        <v>Internal Labour</v>
      </c>
      <c r="D47" s="120" t="str">
        <v>PDC &amp; PMU Data Feed</v>
      </c>
      <c r="E47" s="120" t="str">
        <v>SCADA Officer (Nwk Operations Tech)</v>
      </c>
      <c r="F47" s="120">
        <v>195.6201907033639</v>
      </c>
      <c r="G47" s="120">
        <v>0</v>
      </c>
      <c r="H47" s="120">
        <v>0</v>
      </c>
      <c r="I47" s="120">
        <v>0</v>
      </c>
      <c r="J47" s="120">
        <v>0</v>
      </c>
      <c r="K47" s="120">
        <v>0</v>
      </c>
      <c r="L47" s="120">
        <v>0</v>
      </c>
      <c r="M47" s="120">
        <v>0</v>
      </c>
      <c r="N47" s="120">
        <v>0</v>
      </c>
      <c r="O47" s="120">
        <v>0</v>
      </c>
      <c r="P47" s="120">
        <v>0</v>
      </c>
      <c r="Q47" s="120">
        <v>0</v>
      </c>
      <c r="R47" s="120">
        <v>0</v>
      </c>
      <c r="S47" s="120">
        <v>0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  <c r="Y47" s="120">
        <v>0</v>
      </c>
      <c r="Z47" s="120">
        <v>0</v>
      </c>
      <c r="AA47" s="120">
        <v>0</v>
      </c>
      <c r="AB47" s="120">
        <v>0</v>
      </c>
      <c r="AC47" s="120">
        <v>0</v>
      </c>
      <c r="AD47" s="120">
        <v>0</v>
      </c>
      <c r="AE47" s="120">
        <v>0</v>
      </c>
      <c r="AF47" s="120">
        <v>0</v>
      </c>
      <c r="AG47" s="120">
        <v>0</v>
      </c>
      <c r="AH47" s="120">
        <v>0</v>
      </c>
      <c r="AI47" s="120">
        <v>0</v>
      </c>
      <c r="AJ47" s="120">
        <v>0</v>
      </c>
      <c r="AK47" s="120">
        <v>0</v>
      </c>
      <c r="AL47" s="120">
        <v>0</v>
      </c>
      <c r="AM47" s="120">
        <v>0</v>
      </c>
      <c r="AN47" s="120">
        <v>0</v>
      </c>
      <c r="AO47" s="120">
        <v>0</v>
      </c>
      <c r="AP47" s="120">
        <v>0</v>
      </c>
      <c r="AQ47" s="120">
        <v>0</v>
      </c>
      <c r="AR47" s="120">
        <v>0</v>
      </c>
      <c r="AS47" s="120">
        <v>0</v>
      </c>
      <c r="AT47" s="120">
        <v>0</v>
      </c>
      <c r="AU47" s="120">
        <v>0</v>
      </c>
      <c r="AV47" s="120">
        <v>0</v>
      </c>
      <c r="AW47" s="120">
        <v>0</v>
      </c>
      <c r="AX47" s="120">
        <v>0</v>
      </c>
      <c r="AY47" s="120">
        <v>0</v>
      </c>
      <c r="AZ47" s="120">
        <v>0</v>
      </c>
      <c r="BA47" s="120">
        <v>0</v>
      </c>
      <c r="BB47" s="120">
        <v>0</v>
      </c>
      <c r="BC47" s="120">
        <v>0</v>
      </c>
      <c r="BD47" s="120">
        <v>7.6923076923076913E-2</v>
      </c>
      <c r="BE47" s="120">
        <v>7.6923076923076913E-2</v>
      </c>
      <c r="BF47" s="120">
        <v>7.6923076923076913E-2</v>
      </c>
      <c r="BG47" s="120">
        <v>7.6923076923076913E-2</v>
      </c>
      <c r="BH47" s="120">
        <v>7.6923076923076913E-2</v>
      </c>
      <c r="BI47" s="120">
        <v>7.6923076923076913E-2</v>
      </c>
      <c r="BJ47" s="120">
        <v>7.6923076923076913E-2</v>
      </c>
      <c r="BK47" s="120">
        <v>7.6923076923076913E-2</v>
      </c>
      <c r="BL47" s="120">
        <v>7.6923076923076913E-2</v>
      </c>
      <c r="BM47" s="120">
        <v>7.6923076923076913E-2</v>
      </c>
      <c r="BN47" s="120">
        <v>7.6923076923076913E-2</v>
      </c>
      <c r="BO47" s="120">
        <v>7.6923076923076913E-2</v>
      </c>
      <c r="BP47" s="120">
        <v>0</v>
      </c>
      <c r="BQ47" s="120">
        <v>0</v>
      </c>
      <c r="BR47" s="120">
        <v>0</v>
      </c>
      <c r="BS47" s="120">
        <v>0</v>
      </c>
      <c r="BT47" s="120">
        <v>0</v>
      </c>
      <c r="BU47" s="120">
        <v>0</v>
      </c>
      <c r="BV47" s="120">
        <v>0</v>
      </c>
      <c r="BW47" s="120">
        <v>0</v>
      </c>
      <c r="BX47" s="120">
        <v>0</v>
      </c>
      <c r="BY47" s="120">
        <v>0</v>
      </c>
      <c r="BZ47" s="120">
        <v>0</v>
      </c>
      <c r="CA47" s="120">
        <v>0</v>
      </c>
      <c r="CB47" s="120">
        <v>0</v>
      </c>
      <c r="CC47" s="120">
        <v>0</v>
      </c>
      <c r="CD47" s="120">
        <v>0</v>
      </c>
      <c r="CE47" s="120">
        <v>0</v>
      </c>
      <c r="CF47" s="120">
        <v>0</v>
      </c>
      <c r="CG47" s="120">
        <v>0</v>
      </c>
      <c r="CH47" s="120">
        <v>0</v>
      </c>
      <c r="CI47" s="120">
        <v>0</v>
      </c>
      <c r="CJ47" s="120">
        <v>0</v>
      </c>
      <c r="CK47" s="120">
        <v>0</v>
      </c>
      <c r="CL47" s="120">
        <v>0</v>
      </c>
      <c r="CM47" s="120">
        <v>0</v>
      </c>
      <c r="CN47" s="120">
        <v>0</v>
      </c>
      <c r="CO47" s="120">
        <v>0</v>
      </c>
      <c r="CP47" s="120">
        <v>0</v>
      </c>
      <c r="CQ47" s="120">
        <v>0</v>
      </c>
      <c r="CR47" s="120">
        <v>0</v>
      </c>
      <c r="CS47" s="120">
        <v>0</v>
      </c>
      <c r="CT47" s="120">
        <v>0</v>
      </c>
      <c r="CU47" s="120">
        <v>0</v>
      </c>
      <c r="CV47" s="120">
        <v>0</v>
      </c>
      <c r="CW47" s="120">
        <v>0</v>
      </c>
      <c r="CX47" s="120">
        <v>0</v>
      </c>
      <c r="CY47" s="120">
        <v>0</v>
      </c>
      <c r="CZ47" s="120">
        <v>0</v>
      </c>
      <c r="DA47" s="120">
        <v>0</v>
      </c>
      <c r="DB47" s="120">
        <v>0</v>
      </c>
      <c r="DC47" s="120">
        <v>0</v>
      </c>
      <c r="DD47" s="120">
        <v>0</v>
      </c>
      <c r="DE47" s="120">
        <v>0</v>
      </c>
      <c r="DF47" s="120">
        <v>0</v>
      </c>
      <c r="DG47" s="120">
        <v>0</v>
      </c>
      <c r="DH47" s="120">
        <v>0</v>
      </c>
      <c r="DI47" s="120">
        <v>0</v>
      </c>
      <c r="DJ47" s="120">
        <v>0</v>
      </c>
      <c r="DK47" s="120">
        <v>0</v>
      </c>
      <c r="DL47" s="120">
        <v>0</v>
      </c>
      <c r="DM47" s="120">
        <v>0</v>
      </c>
      <c r="DN47" s="120">
        <v>0</v>
      </c>
      <c r="DO47" s="120">
        <v>0</v>
      </c>
      <c r="DP47" s="120">
        <v>0</v>
      </c>
      <c r="DQ47" s="120">
        <v>0</v>
      </c>
      <c r="DR47" s="120">
        <v>0</v>
      </c>
      <c r="DS47" s="120">
        <v>0</v>
      </c>
      <c r="DT47" s="120">
        <v>0</v>
      </c>
      <c r="DU47" s="120">
        <v>0</v>
      </c>
      <c r="DV47" s="120">
        <v>0</v>
      </c>
      <c r="DW47" s="120">
        <v>0</v>
      </c>
      <c r="DX47" s="120">
        <v>0</v>
      </c>
      <c r="DY47" s="120">
        <v>0</v>
      </c>
      <c r="DZ47" s="120">
        <v>0</v>
      </c>
      <c r="EA47" s="120">
        <v>0</v>
      </c>
      <c r="EB47" s="120">
        <v>0</v>
      </c>
      <c r="EC47" s="120">
        <v>0</v>
      </c>
      <c r="ED47" s="120">
        <v>0</v>
      </c>
      <c r="EE47" s="120">
        <v>0</v>
      </c>
      <c r="EF47" s="120">
        <v>0</v>
      </c>
      <c r="EG47" s="120">
        <v>0</v>
      </c>
      <c r="EH47" s="120">
        <v>0</v>
      </c>
      <c r="EI47" s="120">
        <v>0</v>
      </c>
      <c r="EJ47" s="120">
        <v>0</v>
      </c>
      <c r="EK47" s="120">
        <v>0</v>
      </c>
      <c r="EL47" s="120">
        <v>0</v>
      </c>
      <c r="EM47" s="120">
        <v>0</v>
      </c>
      <c r="EN47" s="120">
        <v>0</v>
      </c>
      <c r="EO47" s="120">
        <v>0</v>
      </c>
      <c r="EP47" s="120">
        <v>0</v>
      </c>
      <c r="EQ47" s="120">
        <v>0</v>
      </c>
      <c r="ER47" s="120">
        <v>0</v>
      </c>
      <c r="ES47" s="120">
        <v>0</v>
      </c>
      <c r="ET47" s="120">
        <v>0</v>
      </c>
      <c r="EU47" s="120">
        <v>0</v>
      </c>
      <c r="EV47" s="120">
        <v>0</v>
      </c>
      <c r="EW47" s="120">
        <v>2257.1560465772754</v>
      </c>
      <c r="EX47" s="120">
        <v>2257.1560465772754</v>
      </c>
      <c r="EY47" s="120">
        <v>2257.1560465772754</v>
      </c>
      <c r="EZ47" s="120">
        <v>2257.1560465772754</v>
      </c>
      <c r="FA47" s="120">
        <v>2257.1560465772754</v>
      </c>
      <c r="FB47" s="120">
        <v>2257.1560465772754</v>
      </c>
      <c r="FC47" s="120">
        <v>2257.1560465772754</v>
      </c>
      <c r="FD47" s="120">
        <v>2257.1560465772754</v>
      </c>
      <c r="FE47" s="120">
        <v>2257.1560465772754</v>
      </c>
      <c r="FF47" s="120">
        <v>2257.1560465772754</v>
      </c>
      <c r="FG47" s="120">
        <v>2257.1560465772754</v>
      </c>
      <c r="FH47" s="120">
        <v>2257.1560465772754</v>
      </c>
      <c r="FI47" s="120">
        <v>0</v>
      </c>
      <c r="FJ47" s="120">
        <v>0</v>
      </c>
      <c r="FK47" s="120">
        <v>0</v>
      </c>
      <c r="FL47" s="120">
        <v>0</v>
      </c>
      <c r="FM47" s="120">
        <v>0</v>
      </c>
      <c r="FN47" s="120">
        <v>0</v>
      </c>
      <c r="FO47" s="120">
        <v>0</v>
      </c>
      <c r="FP47" s="120">
        <v>0</v>
      </c>
      <c r="FQ47" s="120">
        <v>0</v>
      </c>
      <c r="FR47" s="120">
        <v>0</v>
      </c>
      <c r="FS47" s="120">
        <v>0</v>
      </c>
      <c r="FT47" s="120">
        <v>0</v>
      </c>
      <c r="FU47" s="120">
        <v>0</v>
      </c>
      <c r="FV47" s="120">
        <v>0</v>
      </c>
      <c r="FW47" s="120">
        <v>0</v>
      </c>
      <c r="FX47" s="120">
        <v>0</v>
      </c>
      <c r="FY47" s="120">
        <v>0</v>
      </c>
      <c r="FZ47" s="120">
        <v>0</v>
      </c>
      <c r="GA47" s="120">
        <v>0</v>
      </c>
      <c r="GB47" s="120">
        <v>0</v>
      </c>
      <c r="GC47" s="120">
        <v>0</v>
      </c>
      <c r="GD47" s="120">
        <v>0</v>
      </c>
      <c r="GE47" s="120">
        <v>0</v>
      </c>
      <c r="GF47" s="120">
        <v>0</v>
      </c>
      <c r="GG47" s="120">
        <v>0</v>
      </c>
      <c r="GH47" s="120">
        <v>0</v>
      </c>
      <c r="GI47" s="120">
        <v>0</v>
      </c>
      <c r="GJ47" s="120">
        <v>0</v>
      </c>
      <c r="GK47" s="120">
        <v>0</v>
      </c>
      <c r="GL47" s="120">
        <v>0</v>
      </c>
      <c r="GM47" s="120">
        <v>0</v>
      </c>
      <c r="GN47" s="120">
        <v>0</v>
      </c>
      <c r="GO47" s="120">
        <v>0</v>
      </c>
      <c r="GP47" s="120">
        <v>0</v>
      </c>
      <c r="GQ47" s="120">
        <v>0</v>
      </c>
      <c r="GR47" s="120">
        <v>0</v>
      </c>
      <c r="GS47" s="120">
        <v>0</v>
      </c>
      <c r="GU47" s="200">
        <f t="shared" si="14"/>
        <v>0</v>
      </c>
      <c r="GV47" s="200">
        <f t="shared" si="14"/>
        <v>0</v>
      </c>
      <c r="GW47" s="200">
        <f t="shared" si="14"/>
        <v>0</v>
      </c>
      <c r="GX47" s="200">
        <f t="shared" si="14"/>
        <v>0</v>
      </c>
      <c r="GY47" s="200">
        <f t="shared" si="14"/>
        <v>0</v>
      </c>
      <c r="GZ47" s="200">
        <f t="shared" si="14"/>
        <v>27085.872558927298</v>
      </c>
      <c r="HA47" s="200">
        <f t="shared" si="14"/>
        <v>0</v>
      </c>
      <c r="HB47" s="200">
        <f t="shared" si="14"/>
        <v>0</v>
      </c>
      <c r="HC47" s="200">
        <f t="shared" si="14"/>
        <v>0</v>
      </c>
      <c r="HD47" s="134" t="str">
        <f t="shared" si="3"/>
        <v>OK</v>
      </c>
      <c r="HE47" s="200">
        <f t="shared" si="4"/>
        <v>27085.872558927298</v>
      </c>
      <c r="HG47" s="200">
        <f t="shared" si="5"/>
        <v>352116.34326605505</v>
      </c>
      <c r="HH47" s="200">
        <f>HG47*'Key assumptions'!$H$20*'Key assumptions'!$H$21</f>
        <v>13204.362872477064</v>
      </c>
      <c r="HI47" s="255">
        <f t="shared" si="9"/>
        <v>0.23963133640552994</v>
      </c>
      <c r="HJ47" s="200">
        <f t="shared" si="7"/>
        <v>3164.1791215152411</v>
      </c>
      <c r="HO47" s="120">
        <f t="shared" si="13"/>
        <v>0</v>
      </c>
      <c r="HP47" s="120">
        <f t="shared" si="13"/>
        <v>0</v>
      </c>
      <c r="HQ47" s="120">
        <f t="shared" si="13"/>
        <v>0</v>
      </c>
      <c r="HR47" s="120">
        <f t="shared" si="13"/>
        <v>0</v>
      </c>
      <c r="HS47" s="120">
        <f t="shared" si="13"/>
        <v>12</v>
      </c>
      <c r="HT47" s="120">
        <f t="shared" si="13"/>
        <v>0</v>
      </c>
      <c r="HU47" s="120">
        <f t="shared" si="13"/>
        <v>0</v>
      </c>
      <c r="HV47" s="120">
        <f t="shared" si="13"/>
        <v>0</v>
      </c>
      <c r="HW47" s="120">
        <f t="shared" si="8"/>
        <v>12</v>
      </c>
    </row>
    <row r="48" spans="1:231" ht="13.5" thickBot="1" x14ac:dyDescent="0.25">
      <c r="A48" s="120" t="str">
        <v>Network Operations</v>
      </c>
      <c r="B48" s="120" t="str">
        <v>Senior SCADA Engineer</v>
      </c>
      <c r="C48" s="120" t="str">
        <v>Internal Labour</v>
      </c>
      <c r="D48" s="120" t="str">
        <v>PDC &amp; PMU Data Feed</v>
      </c>
      <c r="E48" s="120" t="str">
        <v>Asset Manager (Asset Analytics&amp;Insights)</v>
      </c>
      <c r="F48" s="120">
        <v>218.74955474006111</v>
      </c>
      <c r="G48" s="120">
        <v>0</v>
      </c>
      <c r="H48" s="120">
        <v>0</v>
      </c>
      <c r="I48" s="120">
        <v>0</v>
      </c>
      <c r="J48" s="120">
        <v>0</v>
      </c>
      <c r="K48" s="120">
        <v>0</v>
      </c>
      <c r="L48" s="120">
        <v>0</v>
      </c>
      <c r="M48" s="120">
        <v>0</v>
      </c>
      <c r="N48" s="120">
        <v>0</v>
      </c>
      <c r="O48" s="120">
        <v>0</v>
      </c>
      <c r="P48" s="120">
        <v>0</v>
      </c>
      <c r="Q48" s="120">
        <v>0</v>
      </c>
      <c r="R48" s="120">
        <v>0</v>
      </c>
      <c r="S48" s="120">
        <v>0</v>
      </c>
      <c r="T48" s="120">
        <v>0</v>
      </c>
      <c r="U48" s="120">
        <v>0</v>
      </c>
      <c r="V48" s="120">
        <v>0</v>
      </c>
      <c r="W48" s="120">
        <v>0</v>
      </c>
      <c r="X48" s="120">
        <v>0</v>
      </c>
      <c r="Y48" s="120">
        <v>0</v>
      </c>
      <c r="Z48" s="120">
        <v>0</v>
      </c>
      <c r="AA48" s="120">
        <v>0</v>
      </c>
      <c r="AB48" s="120">
        <v>0</v>
      </c>
      <c r="AC48" s="120">
        <v>0</v>
      </c>
      <c r="AD48" s="120">
        <v>0</v>
      </c>
      <c r="AE48" s="120">
        <v>0</v>
      </c>
      <c r="AF48" s="120">
        <v>0</v>
      </c>
      <c r="AG48" s="120">
        <v>0</v>
      </c>
      <c r="AH48" s="120">
        <v>0</v>
      </c>
      <c r="AI48" s="120">
        <v>0</v>
      </c>
      <c r="AJ48" s="120">
        <v>0</v>
      </c>
      <c r="AK48" s="120">
        <v>0</v>
      </c>
      <c r="AL48" s="120">
        <v>0</v>
      </c>
      <c r="AM48" s="120">
        <v>0</v>
      </c>
      <c r="AN48" s="120">
        <v>0</v>
      </c>
      <c r="AO48" s="120">
        <v>0</v>
      </c>
      <c r="AP48" s="120">
        <v>0</v>
      </c>
      <c r="AQ48" s="120">
        <v>0</v>
      </c>
      <c r="AR48" s="120">
        <v>0</v>
      </c>
      <c r="AS48" s="120">
        <v>0</v>
      </c>
      <c r="AT48" s="120">
        <v>0</v>
      </c>
      <c r="AU48" s="120">
        <v>0</v>
      </c>
      <c r="AV48" s="120">
        <v>0</v>
      </c>
      <c r="AW48" s="120">
        <v>0</v>
      </c>
      <c r="AX48" s="120">
        <v>0</v>
      </c>
      <c r="AY48" s="120">
        <v>0</v>
      </c>
      <c r="AZ48" s="120">
        <v>0</v>
      </c>
      <c r="BA48" s="120">
        <v>0</v>
      </c>
      <c r="BB48" s="120">
        <v>0</v>
      </c>
      <c r="BC48" s="120">
        <v>0</v>
      </c>
      <c r="BD48" s="120">
        <v>1.9230769230769232E-2</v>
      </c>
      <c r="BE48" s="120">
        <v>1.9230769230769232E-2</v>
      </c>
      <c r="BF48" s="120">
        <v>1.9230769230769232E-2</v>
      </c>
      <c r="BG48" s="120">
        <v>1.9230769230769232E-2</v>
      </c>
      <c r="BH48" s="120">
        <v>1.9230769230769232E-2</v>
      </c>
      <c r="BI48" s="120">
        <v>1.9230769230769232E-2</v>
      </c>
      <c r="BJ48" s="120">
        <v>1.9230769230769232E-2</v>
      </c>
      <c r="BK48" s="120">
        <v>1.9230769230769232E-2</v>
      </c>
      <c r="BL48" s="120">
        <v>1.9230769230769232E-2</v>
      </c>
      <c r="BM48" s="120">
        <v>1.9230769230769232E-2</v>
      </c>
      <c r="BN48" s="120">
        <v>1.9230769230769232E-2</v>
      </c>
      <c r="BO48" s="120">
        <v>1.9230769230769232E-2</v>
      </c>
      <c r="BP48" s="120">
        <v>0</v>
      </c>
      <c r="BQ48" s="120">
        <v>0</v>
      </c>
      <c r="BR48" s="120">
        <v>0</v>
      </c>
      <c r="BS48" s="120">
        <v>0</v>
      </c>
      <c r="BT48" s="120">
        <v>0</v>
      </c>
      <c r="BU48" s="120">
        <v>0</v>
      </c>
      <c r="BV48" s="120">
        <v>0</v>
      </c>
      <c r="BW48" s="120">
        <v>0</v>
      </c>
      <c r="BX48" s="120">
        <v>0</v>
      </c>
      <c r="BY48" s="120">
        <v>0</v>
      </c>
      <c r="BZ48" s="120">
        <v>0</v>
      </c>
      <c r="CA48" s="120">
        <v>0</v>
      </c>
      <c r="CB48" s="120">
        <v>0</v>
      </c>
      <c r="CC48" s="120">
        <v>0</v>
      </c>
      <c r="CD48" s="120">
        <v>0</v>
      </c>
      <c r="CE48" s="120">
        <v>0</v>
      </c>
      <c r="CF48" s="120">
        <v>0</v>
      </c>
      <c r="CG48" s="120">
        <v>0</v>
      </c>
      <c r="CH48" s="120">
        <v>0</v>
      </c>
      <c r="CI48" s="120">
        <v>0</v>
      </c>
      <c r="CJ48" s="120">
        <v>0</v>
      </c>
      <c r="CK48" s="120">
        <v>0</v>
      </c>
      <c r="CL48" s="120">
        <v>0</v>
      </c>
      <c r="CM48" s="120">
        <v>0</v>
      </c>
      <c r="CN48" s="120">
        <v>0</v>
      </c>
      <c r="CO48" s="120">
        <v>0</v>
      </c>
      <c r="CP48" s="120">
        <v>0</v>
      </c>
      <c r="CQ48" s="120">
        <v>0</v>
      </c>
      <c r="CR48" s="120">
        <v>0</v>
      </c>
      <c r="CS48" s="120">
        <v>0</v>
      </c>
      <c r="CT48" s="120">
        <v>0</v>
      </c>
      <c r="CU48" s="120">
        <v>0</v>
      </c>
      <c r="CV48" s="120">
        <v>0</v>
      </c>
      <c r="CW48" s="120">
        <v>0</v>
      </c>
      <c r="CX48" s="120">
        <v>0</v>
      </c>
      <c r="CY48" s="120">
        <v>0</v>
      </c>
      <c r="CZ48" s="120">
        <v>0</v>
      </c>
      <c r="DA48" s="120">
        <v>0</v>
      </c>
      <c r="DB48" s="120">
        <v>0</v>
      </c>
      <c r="DC48" s="120">
        <v>0</v>
      </c>
      <c r="DD48" s="120">
        <v>0</v>
      </c>
      <c r="DE48" s="120">
        <v>0</v>
      </c>
      <c r="DF48" s="120">
        <v>0</v>
      </c>
      <c r="DG48" s="120">
        <v>0</v>
      </c>
      <c r="DH48" s="120">
        <v>0</v>
      </c>
      <c r="DI48" s="120">
        <v>0</v>
      </c>
      <c r="DJ48" s="120">
        <v>0</v>
      </c>
      <c r="DK48" s="120">
        <v>0</v>
      </c>
      <c r="DL48" s="120">
        <v>0</v>
      </c>
      <c r="DM48" s="120">
        <v>0</v>
      </c>
      <c r="DN48" s="120">
        <v>0</v>
      </c>
      <c r="DO48" s="120">
        <v>0</v>
      </c>
      <c r="DP48" s="120">
        <v>0</v>
      </c>
      <c r="DQ48" s="120">
        <v>0</v>
      </c>
      <c r="DR48" s="120">
        <v>0</v>
      </c>
      <c r="DS48" s="120">
        <v>0</v>
      </c>
      <c r="DT48" s="120">
        <v>0</v>
      </c>
      <c r="DU48" s="120">
        <v>0</v>
      </c>
      <c r="DV48" s="120">
        <v>0</v>
      </c>
      <c r="DW48" s="120">
        <v>0</v>
      </c>
      <c r="DX48" s="120">
        <v>0</v>
      </c>
      <c r="DY48" s="120">
        <v>0</v>
      </c>
      <c r="DZ48" s="120">
        <v>0</v>
      </c>
      <c r="EA48" s="120">
        <v>0</v>
      </c>
      <c r="EB48" s="120">
        <v>0</v>
      </c>
      <c r="EC48" s="120">
        <v>0</v>
      </c>
      <c r="ED48" s="120">
        <v>0</v>
      </c>
      <c r="EE48" s="120">
        <v>0</v>
      </c>
      <c r="EF48" s="120">
        <v>0</v>
      </c>
      <c r="EG48" s="120">
        <v>0</v>
      </c>
      <c r="EH48" s="120">
        <v>0</v>
      </c>
      <c r="EI48" s="120">
        <v>0</v>
      </c>
      <c r="EJ48" s="120">
        <v>0</v>
      </c>
      <c r="EK48" s="120">
        <v>0</v>
      </c>
      <c r="EL48" s="120">
        <v>0</v>
      </c>
      <c r="EM48" s="120">
        <v>0</v>
      </c>
      <c r="EN48" s="120">
        <v>0</v>
      </c>
      <c r="EO48" s="120">
        <v>0</v>
      </c>
      <c r="EP48" s="120">
        <v>0</v>
      </c>
      <c r="EQ48" s="120">
        <v>0</v>
      </c>
      <c r="ER48" s="120">
        <v>0</v>
      </c>
      <c r="ES48" s="120">
        <v>0</v>
      </c>
      <c r="ET48" s="120">
        <v>0</v>
      </c>
      <c r="EU48" s="120">
        <v>0</v>
      </c>
      <c r="EV48" s="120">
        <v>0</v>
      </c>
      <c r="EW48" s="120">
        <v>631.00833098094552</v>
      </c>
      <c r="EX48" s="120">
        <v>631.00833098094552</v>
      </c>
      <c r="EY48" s="120">
        <v>631.00833098094552</v>
      </c>
      <c r="EZ48" s="120">
        <v>631.00833098094552</v>
      </c>
      <c r="FA48" s="120">
        <v>631.00833098094552</v>
      </c>
      <c r="FB48" s="120">
        <v>631.00833098094552</v>
      </c>
      <c r="FC48" s="120">
        <v>631.00833098094552</v>
      </c>
      <c r="FD48" s="120">
        <v>631.00833098094552</v>
      </c>
      <c r="FE48" s="120">
        <v>631.00833098094552</v>
      </c>
      <c r="FF48" s="120">
        <v>631.00833098094552</v>
      </c>
      <c r="FG48" s="120">
        <v>631.00833098094552</v>
      </c>
      <c r="FH48" s="120">
        <v>631.00833098094552</v>
      </c>
      <c r="FI48" s="120">
        <v>0</v>
      </c>
      <c r="FJ48" s="120">
        <v>0</v>
      </c>
      <c r="FK48" s="120">
        <v>0</v>
      </c>
      <c r="FL48" s="120">
        <v>0</v>
      </c>
      <c r="FM48" s="120">
        <v>0</v>
      </c>
      <c r="FN48" s="120">
        <v>0</v>
      </c>
      <c r="FO48" s="120">
        <v>0</v>
      </c>
      <c r="FP48" s="120">
        <v>0</v>
      </c>
      <c r="FQ48" s="120">
        <v>0</v>
      </c>
      <c r="FR48" s="120">
        <v>0</v>
      </c>
      <c r="FS48" s="120">
        <v>0</v>
      </c>
      <c r="FT48" s="120">
        <v>0</v>
      </c>
      <c r="FU48" s="120">
        <v>0</v>
      </c>
      <c r="FV48" s="120">
        <v>0</v>
      </c>
      <c r="FW48" s="120">
        <v>0</v>
      </c>
      <c r="FX48" s="120">
        <v>0</v>
      </c>
      <c r="FY48" s="120">
        <v>0</v>
      </c>
      <c r="FZ48" s="120">
        <v>0</v>
      </c>
      <c r="GA48" s="120">
        <v>0</v>
      </c>
      <c r="GB48" s="120">
        <v>0</v>
      </c>
      <c r="GC48" s="120">
        <v>0</v>
      </c>
      <c r="GD48" s="120">
        <v>0</v>
      </c>
      <c r="GE48" s="120">
        <v>0</v>
      </c>
      <c r="GF48" s="120">
        <v>0</v>
      </c>
      <c r="GG48" s="120">
        <v>0</v>
      </c>
      <c r="GH48" s="120">
        <v>0</v>
      </c>
      <c r="GI48" s="120">
        <v>0</v>
      </c>
      <c r="GJ48" s="120">
        <v>0</v>
      </c>
      <c r="GK48" s="120">
        <v>0</v>
      </c>
      <c r="GL48" s="120">
        <v>0</v>
      </c>
      <c r="GM48" s="120">
        <v>0</v>
      </c>
      <c r="GN48" s="120">
        <v>0</v>
      </c>
      <c r="GO48" s="120">
        <v>0</v>
      </c>
      <c r="GP48" s="120">
        <v>0</v>
      </c>
      <c r="GQ48" s="120">
        <v>0</v>
      </c>
      <c r="GR48" s="120">
        <v>0</v>
      </c>
      <c r="GS48" s="120">
        <v>0</v>
      </c>
      <c r="GU48" s="200">
        <f t="shared" si="14"/>
        <v>0</v>
      </c>
      <c r="GV48" s="200">
        <f t="shared" si="14"/>
        <v>0</v>
      </c>
      <c r="GW48" s="200">
        <f t="shared" si="14"/>
        <v>0</v>
      </c>
      <c r="GX48" s="200">
        <f t="shared" si="14"/>
        <v>0</v>
      </c>
      <c r="GY48" s="200">
        <f t="shared" si="14"/>
        <v>0</v>
      </c>
      <c r="GZ48" s="200">
        <f t="shared" si="14"/>
        <v>7572.0999717713448</v>
      </c>
      <c r="HA48" s="200">
        <f t="shared" si="14"/>
        <v>0</v>
      </c>
      <c r="HB48" s="200">
        <f t="shared" si="14"/>
        <v>0</v>
      </c>
      <c r="HC48" s="200">
        <f t="shared" si="14"/>
        <v>0</v>
      </c>
      <c r="HD48" s="134" t="str">
        <f t="shared" si="3"/>
        <v>OK</v>
      </c>
      <c r="HE48" s="200">
        <f t="shared" si="4"/>
        <v>7572.0999717713448</v>
      </c>
      <c r="HG48" s="200">
        <f t="shared" si="5"/>
        <v>393749.19853210996</v>
      </c>
      <c r="HH48" s="200">
        <f>HG48*'Key assumptions'!$H$20*'Key assumptions'!$H$21</f>
        <v>14765.594944954122</v>
      </c>
      <c r="HI48" s="255">
        <f t="shared" si="9"/>
        <v>0.23963133640552994</v>
      </c>
      <c r="HJ48" s="200">
        <f t="shared" si="7"/>
        <v>3538.2992494820937</v>
      </c>
      <c r="HO48" s="120">
        <f t="shared" si="13"/>
        <v>0</v>
      </c>
      <c r="HP48" s="120">
        <f t="shared" si="13"/>
        <v>0</v>
      </c>
      <c r="HQ48" s="120">
        <f t="shared" si="13"/>
        <v>0</v>
      </c>
      <c r="HR48" s="120">
        <f t="shared" si="13"/>
        <v>0</v>
      </c>
      <c r="HS48" s="120">
        <f t="shared" si="13"/>
        <v>12</v>
      </c>
      <c r="HT48" s="120">
        <f t="shared" si="13"/>
        <v>0</v>
      </c>
      <c r="HU48" s="120">
        <f t="shared" si="13"/>
        <v>0</v>
      </c>
      <c r="HV48" s="120">
        <f t="shared" si="13"/>
        <v>0</v>
      </c>
      <c r="HW48" s="120">
        <f t="shared" si="8"/>
        <v>12</v>
      </c>
    </row>
    <row r="49" spans="1:231" ht="13.5" thickBot="1" x14ac:dyDescent="0.25">
      <c r="A49" s="120" t="str">
        <v>Delivery</v>
      </c>
      <c r="B49" s="120" t="str">
        <v>Telecommunication Technician</v>
      </c>
      <c r="C49" s="120" t="str">
        <v>Internal Labour</v>
      </c>
      <c r="D49" s="120" t="str">
        <v>PDC &amp; PMU Data Feed</v>
      </c>
      <c r="E49" s="120" t="str">
        <v>Telecommunication Technician (Construction)</v>
      </c>
      <c r="F49" s="120">
        <v>181.96643596330276</v>
      </c>
      <c r="G49" s="120">
        <v>0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20">
        <v>0</v>
      </c>
      <c r="N49" s="120">
        <v>0</v>
      </c>
      <c r="O49" s="120">
        <v>0</v>
      </c>
      <c r="P49" s="120">
        <v>0</v>
      </c>
      <c r="Q49" s="120">
        <v>0</v>
      </c>
      <c r="R49" s="120">
        <v>0</v>
      </c>
      <c r="S49" s="120">
        <v>0</v>
      </c>
      <c r="T49" s="120">
        <v>0</v>
      </c>
      <c r="U49" s="120">
        <v>0</v>
      </c>
      <c r="V49" s="120">
        <v>0</v>
      </c>
      <c r="W49" s="120">
        <v>0</v>
      </c>
      <c r="X49" s="120">
        <v>0</v>
      </c>
      <c r="Y49" s="120">
        <v>0</v>
      </c>
      <c r="Z49" s="120">
        <v>0</v>
      </c>
      <c r="AA49" s="120">
        <v>0</v>
      </c>
      <c r="AB49" s="120">
        <v>0</v>
      </c>
      <c r="AC49" s="120">
        <v>0</v>
      </c>
      <c r="AD49" s="120">
        <v>0</v>
      </c>
      <c r="AE49" s="120">
        <v>0</v>
      </c>
      <c r="AF49" s="120">
        <v>0</v>
      </c>
      <c r="AG49" s="120">
        <v>0</v>
      </c>
      <c r="AH49" s="120">
        <v>0</v>
      </c>
      <c r="AI49" s="120">
        <v>0</v>
      </c>
      <c r="AJ49" s="120">
        <v>0</v>
      </c>
      <c r="AK49" s="120">
        <v>0</v>
      </c>
      <c r="AL49" s="120">
        <v>0</v>
      </c>
      <c r="AM49" s="120">
        <v>0</v>
      </c>
      <c r="AN49" s="120">
        <v>0</v>
      </c>
      <c r="AO49" s="120">
        <v>0</v>
      </c>
      <c r="AP49" s="120">
        <v>0</v>
      </c>
      <c r="AQ49" s="120">
        <v>0</v>
      </c>
      <c r="AR49" s="120">
        <v>0</v>
      </c>
      <c r="AS49" s="120">
        <v>0</v>
      </c>
      <c r="AT49" s="120">
        <v>0</v>
      </c>
      <c r="AU49" s="120">
        <v>0</v>
      </c>
      <c r="AV49" s="120">
        <v>0</v>
      </c>
      <c r="AW49" s="120">
        <v>0</v>
      </c>
      <c r="AX49" s="120">
        <v>0</v>
      </c>
      <c r="AY49" s="120">
        <v>0</v>
      </c>
      <c r="AZ49" s="120">
        <v>0</v>
      </c>
      <c r="BA49" s="120">
        <v>0</v>
      </c>
      <c r="BB49" s="120">
        <v>0</v>
      </c>
      <c r="BC49" s="120">
        <v>0</v>
      </c>
      <c r="BD49" s="120">
        <v>3.8461538461538464E-2</v>
      </c>
      <c r="BE49" s="120">
        <v>3.8461538461538464E-2</v>
      </c>
      <c r="BF49" s="120">
        <v>3.8461538461538464E-2</v>
      </c>
      <c r="BG49" s="120">
        <v>3.8461538461538464E-2</v>
      </c>
      <c r="BH49" s="120">
        <v>3.8461538461538464E-2</v>
      </c>
      <c r="BI49" s="120">
        <v>3.8461538461538464E-2</v>
      </c>
      <c r="BJ49" s="120">
        <v>3.8461538461538464E-2</v>
      </c>
      <c r="BK49" s="120">
        <v>3.8461538461538464E-2</v>
      </c>
      <c r="BL49" s="120">
        <v>3.8461538461538464E-2</v>
      </c>
      <c r="BM49" s="120">
        <v>3.8461538461538464E-2</v>
      </c>
      <c r="BN49" s="120">
        <v>3.8461538461538464E-2</v>
      </c>
      <c r="BO49" s="120">
        <v>3.8461538461538464E-2</v>
      </c>
      <c r="BP49" s="120">
        <v>0</v>
      </c>
      <c r="BQ49" s="120">
        <v>0</v>
      </c>
      <c r="BR49" s="120">
        <v>0</v>
      </c>
      <c r="BS49" s="120">
        <v>0</v>
      </c>
      <c r="BT49" s="120">
        <v>0</v>
      </c>
      <c r="BU49" s="120">
        <v>0</v>
      </c>
      <c r="BV49" s="120">
        <v>0</v>
      </c>
      <c r="BW49" s="120">
        <v>0</v>
      </c>
      <c r="BX49" s="120">
        <v>0</v>
      </c>
      <c r="BY49" s="120">
        <v>0</v>
      </c>
      <c r="BZ49" s="120">
        <v>0</v>
      </c>
      <c r="CA49" s="120">
        <v>0</v>
      </c>
      <c r="CB49" s="120">
        <v>0</v>
      </c>
      <c r="CC49" s="120">
        <v>0</v>
      </c>
      <c r="CD49" s="120">
        <v>0</v>
      </c>
      <c r="CE49" s="120">
        <v>0</v>
      </c>
      <c r="CF49" s="120">
        <v>0</v>
      </c>
      <c r="CG49" s="120">
        <v>0</v>
      </c>
      <c r="CH49" s="120">
        <v>0</v>
      </c>
      <c r="CI49" s="120">
        <v>0</v>
      </c>
      <c r="CJ49" s="120">
        <v>0</v>
      </c>
      <c r="CK49" s="120">
        <v>0</v>
      </c>
      <c r="CL49" s="120">
        <v>0</v>
      </c>
      <c r="CM49" s="120">
        <v>0</v>
      </c>
      <c r="CN49" s="120">
        <v>0</v>
      </c>
      <c r="CO49" s="120">
        <v>0</v>
      </c>
      <c r="CP49" s="120">
        <v>0</v>
      </c>
      <c r="CQ49" s="120">
        <v>0</v>
      </c>
      <c r="CR49" s="120">
        <v>0</v>
      </c>
      <c r="CS49" s="120">
        <v>0</v>
      </c>
      <c r="CT49" s="120">
        <v>0</v>
      </c>
      <c r="CU49" s="120">
        <v>0</v>
      </c>
      <c r="CV49" s="120">
        <v>0</v>
      </c>
      <c r="CW49" s="120">
        <v>0</v>
      </c>
      <c r="CX49" s="120">
        <v>0</v>
      </c>
      <c r="CY49" s="120">
        <v>0</v>
      </c>
      <c r="CZ49" s="120">
        <v>0</v>
      </c>
      <c r="DA49" s="120">
        <v>0</v>
      </c>
      <c r="DB49" s="120">
        <v>0</v>
      </c>
      <c r="DC49" s="120">
        <v>0</v>
      </c>
      <c r="DD49" s="120">
        <v>0</v>
      </c>
      <c r="DE49" s="120">
        <v>0</v>
      </c>
      <c r="DF49" s="120">
        <v>0</v>
      </c>
      <c r="DG49" s="120">
        <v>0</v>
      </c>
      <c r="DH49" s="120">
        <v>0</v>
      </c>
      <c r="DI49" s="120">
        <v>0</v>
      </c>
      <c r="DJ49" s="120">
        <v>0</v>
      </c>
      <c r="DK49" s="120">
        <v>0</v>
      </c>
      <c r="DL49" s="120">
        <v>0</v>
      </c>
      <c r="DM49" s="120">
        <v>0</v>
      </c>
      <c r="DN49" s="120">
        <v>0</v>
      </c>
      <c r="DO49" s="120">
        <v>0</v>
      </c>
      <c r="DP49" s="120">
        <v>0</v>
      </c>
      <c r="DQ49" s="120">
        <v>0</v>
      </c>
      <c r="DR49" s="120">
        <v>0</v>
      </c>
      <c r="DS49" s="120">
        <v>0</v>
      </c>
      <c r="DT49" s="120">
        <v>0</v>
      </c>
      <c r="DU49" s="120">
        <v>0</v>
      </c>
      <c r="DV49" s="120">
        <v>0</v>
      </c>
      <c r="DW49" s="120">
        <v>0</v>
      </c>
      <c r="DX49" s="120">
        <v>0</v>
      </c>
      <c r="DY49" s="120">
        <v>0</v>
      </c>
      <c r="DZ49" s="120">
        <v>0</v>
      </c>
      <c r="EA49" s="120">
        <v>0</v>
      </c>
      <c r="EB49" s="120">
        <v>0</v>
      </c>
      <c r="EC49" s="120">
        <v>0</v>
      </c>
      <c r="ED49" s="120">
        <v>0</v>
      </c>
      <c r="EE49" s="120">
        <v>0</v>
      </c>
      <c r="EF49" s="120">
        <v>0</v>
      </c>
      <c r="EG49" s="120">
        <v>0</v>
      </c>
      <c r="EH49" s="120">
        <v>0</v>
      </c>
      <c r="EI49" s="120">
        <v>0</v>
      </c>
      <c r="EJ49" s="120">
        <v>0</v>
      </c>
      <c r="EK49" s="120">
        <v>0</v>
      </c>
      <c r="EL49" s="120">
        <v>0</v>
      </c>
      <c r="EM49" s="120">
        <v>0</v>
      </c>
      <c r="EN49" s="120">
        <v>0</v>
      </c>
      <c r="EO49" s="120">
        <v>0</v>
      </c>
      <c r="EP49" s="120">
        <v>0</v>
      </c>
      <c r="EQ49" s="120">
        <v>0</v>
      </c>
      <c r="ER49" s="120">
        <v>0</v>
      </c>
      <c r="ES49" s="120">
        <v>0</v>
      </c>
      <c r="ET49" s="120">
        <v>0</v>
      </c>
      <c r="EU49" s="120">
        <v>0</v>
      </c>
      <c r="EV49" s="120">
        <v>0</v>
      </c>
      <c r="EW49" s="120">
        <v>1049.8063613267468</v>
      </c>
      <c r="EX49" s="120">
        <v>1049.8063613267468</v>
      </c>
      <c r="EY49" s="120">
        <v>1049.8063613267468</v>
      </c>
      <c r="EZ49" s="120">
        <v>1049.8063613267468</v>
      </c>
      <c r="FA49" s="120">
        <v>1049.8063613267468</v>
      </c>
      <c r="FB49" s="120">
        <v>1049.8063613267468</v>
      </c>
      <c r="FC49" s="120">
        <v>1049.8063613267468</v>
      </c>
      <c r="FD49" s="120">
        <v>1049.8063613267468</v>
      </c>
      <c r="FE49" s="120">
        <v>1049.8063613267468</v>
      </c>
      <c r="FF49" s="120">
        <v>1049.8063613267468</v>
      </c>
      <c r="FG49" s="120">
        <v>1049.8063613267468</v>
      </c>
      <c r="FH49" s="120">
        <v>1049.8063613267468</v>
      </c>
      <c r="FI49" s="120">
        <v>0</v>
      </c>
      <c r="FJ49" s="120">
        <v>0</v>
      </c>
      <c r="FK49" s="120">
        <v>0</v>
      </c>
      <c r="FL49" s="120">
        <v>0</v>
      </c>
      <c r="FM49" s="120">
        <v>0</v>
      </c>
      <c r="FN49" s="120">
        <v>0</v>
      </c>
      <c r="FO49" s="120">
        <v>0</v>
      </c>
      <c r="FP49" s="120">
        <v>0</v>
      </c>
      <c r="FQ49" s="120">
        <v>0</v>
      </c>
      <c r="FR49" s="120">
        <v>0</v>
      </c>
      <c r="FS49" s="120">
        <v>0</v>
      </c>
      <c r="FT49" s="120">
        <v>0</v>
      </c>
      <c r="FU49" s="120">
        <v>0</v>
      </c>
      <c r="FV49" s="120">
        <v>0</v>
      </c>
      <c r="FW49" s="120">
        <v>0</v>
      </c>
      <c r="FX49" s="120">
        <v>0</v>
      </c>
      <c r="FY49" s="120">
        <v>0</v>
      </c>
      <c r="FZ49" s="120">
        <v>0</v>
      </c>
      <c r="GA49" s="120">
        <v>0</v>
      </c>
      <c r="GB49" s="120">
        <v>0</v>
      </c>
      <c r="GC49" s="120">
        <v>0</v>
      </c>
      <c r="GD49" s="120">
        <v>0</v>
      </c>
      <c r="GE49" s="120">
        <v>0</v>
      </c>
      <c r="GF49" s="120">
        <v>0</v>
      </c>
      <c r="GG49" s="120">
        <v>0</v>
      </c>
      <c r="GH49" s="120">
        <v>0</v>
      </c>
      <c r="GI49" s="120">
        <v>0</v>
      </c>
      <c r="GJ49" s="120">
        <v>0</v>
      </c>
      <c r="GK49" s="120">
        <v>0</v>
      </c>
      <c r="GL49" s="120">
        <v>0</v>
      </c>
      <c r="GM49" s="120">
        <v>0</v>
      </c>
      <c r="GN49" s="120">
        <v>0</v>
      </c>
      <c r="GO49" s="120">
        <v>0</v>
      </c>
      <c r="GP49" s="120">
        <v>0</v>
      </c>
      <c r="GQ49" s="120">
        <v>0</v>
      </c>
      <c r="GR49" s="120">
        <v>0</v>
      </c>
      <c r="GS49" s="120">
        <v>0</v>
      </c>
      <c r="GU49" s="200">
        <f t="shared" si="14"/>
        <v>0</v>
      </c>
      <c r="GV49" s="200">
        <f t="shared" si="14"/>
        <v>0</v>
      </c>
      <c r="GW49" s="200">
        <f t="shared" si="14"/>
        <v>0</v>
      </c>
      <c r="GX49" s="200">
        <f t="shared" si="14"/>
        <v>0</v>
      </c>
      <c r="GY49" s="200">
        <f t="shared" si="14"/>
        <v>0</v>
      </c>
      <c r="GZ49" s="200">
        <f t="shared" si="14"/>
        <v>12597.676335920965</v>
      </c>
      <c r="HA49" s="200">
        <f t="shared" si="14"/>
        <v>0</v>
      </c>
      <c r="HB49" s="200">
        <f t="shared" si="14"/>
        <v>0</v>
      </c>
      <c r="HC49" s="200">
        <f t="shared" si="14"/>
        <v>0</v>
      </c>
      <c r="HD49" s="134" t="str">
        <f t="shared" si="3"/>
        <v>OK</v>
      </c>
      <c r="HE49" s="200">
        <f t="shared" si="4"/>
        <v>12597.676335920965</v>
      </c>
      <c r="HG49" s="200">
        <f t="shared" si="5"/>
        <v>327539.58473394497</v>
      </c>
      <c r="HH49" s="200">
        <f>HG49*'Key assumptions'!$H$20*'Key assumptions'!$H$21</f>
        <v>12282.734427522935</v>
      </c>
      <c r="HI49" s="255">
        <f t="shared" si="9"/>
        <v>0.23963133640552994</v>
      </c>
      <c r="HJ49" s="200">
        <f t="shared" si="7"/>
        <v>2943.3280655815329</v>
      </c>
      <c r="HO49" s="120">
        <f t="shared" ref="HO49:HV58" si="15">COUNTIFS($H$6:$CY$6,HO$8,$H49:$CY49,"&lt;&gt;"&amp;0)</f>
        <v>0</v>
      </c>
      <c r="HP49" s="120">
        <f t="shared" si="15"/>
        <v>0</v>
      </c>
      <c r="HQ49" s="120">
        <f t="shared" si="15"/>
        <v>0</v>
      </c>
      <c r="HR49" s="120">
        <f t="shared" si="15"/>
        <v>0</v>
      </c>
      <c r="HS49" s="120">
        <f t="shared" si="15"/>
        <v>12</v>
      </c>
      <c r="HT49" s="120">
        <f t="shared" si="15"/>
        <v>0</v>
      </c>
      <c r="HU49" s="120">
        <f t="shared" si="15"/>
        <v>0</v>
      </c>
      <c r="HV49" s="120">
        <f t="shared" si="15"/>
        <v>0</v>
      </c>
      <c r="HW49" s="120">
        <f t="shared" si="8"/>
        <v>12</v>
      </c>
    </row>
    <row r="50" spans="1:231" ht="13.5" thickBot="1" x14ac:dyDescent="0.25">
      <c r="A50" s="120" t="str">
        <v>Network Operations</v>
      </c>
      <c r="B50" s="120" t="str">
        <v>SCADA Engineer</v>
      </c>
      <c r="C50" s="120" t="str">
        <v>Internal Labour</v>
      </c>
      <c r="D50" s="120" t="str">
        <v>PDC &amp; PMU Data Feed</v>
      </c>
      <c r="E50" s="120" t="str">
        <v>SCADA Officer (Nwk Operations Tech)</v>
      </c>
      <c r="F50" s="120">
        <v>195.6201907033639</v>
      </c>
      <c r="G50" s="120">
        <v>0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20">
        <v>0</v>
      </c>
      <c r="Q50" s="120">
        <v>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0</v>
      </c>
      <c r="X50" s="120">
        <v>0</v>
      </c>
      <c r="Y50" s="120">
        <v>0</v>
      </c>
      <c r="Z50" s="120">
        <v>0</v>
      </c>
      <c r="AA50" s="120">
        <v>0</v>
      </c>
      <c r="AB50" s="120">
        <v>0</v>
      </c>
      <c r="AC50" s="120">
        <v>0</v>
      </c>
      <c r="AD50" s="120">
        <v>0</v>
      </c>
      <c r="AE50" s="120">
        <v>0</v>
      </c>
      <c r="AF50" s="120">
        <v>0</v>
      </c>
      <c r="AG50" s="120">
        <v>0</v>
      </c>
      <c r="AH50" s="120">
        <v>0</v>
      </c>
      <c r="AI50" s="120">
        <v>0</v>
      </c>
      <c r="AJ50" s="120">
        <v>0</v>
      </c>
      <c r="AK50" s="120">
        <v>0</v>
      </c>
      <c r="AL50" s="120">
        <v>0</v>
      </c>
      <c r="AM50" s="120">
        <v>0</v>
      </c>
      <c r="AN50" s="120">
        <v>0</v>
      </c>
      <c r="AO50" s="120">
        <v>0</v>
      </c>
      <c r="AP50" s="120">
        <v>0</v>
      </c>
      <c r="AQ50" s="120">
        <v>0</v>
      </c>
      <c r="AR50" s="120">
        <v>0</v>
      </c>
      <c r="AS50" s="120">
        <v>0</v>
      </c>
      <c r="AT50" s="120">
        <v>0</v>
      </c>
      <c r="AU50" s="120">
        <v>0</v>
      </c>
      <c r="AV50" s="120">
        <v>0</v>
      </c>
      <c r="AW50" s="120">
        <v>0</v>
      </c>
      <c r="AX50" s="120">
        <v>0</v>
      </c>
      <c r="AY50" s="120">
        <v>0</v>
      </c>
      <c r="AZ50" s="120">
        <v>0</v>
      </c>
      <c r="BA50" s="120">
        <v>0</v>
      </c>
      <c r="BB50" s="120">
        <v>0</v>
      </c>
      <c r="BC50" s="120">
        <v>0</v>
      </c>
      <c r="BD50" s="120">
        <v>0.15384615384615383</v>
      </c>
      <c r="BE50" s="120">
        <v>0.15384615384615383</v>
      </c>
      <c r="BF50" s="120">
        <v>0.15384615384615383</v>
      </c>
      <c r="BG50" s="120">
        <v>0.15384615384615383</v>
      </c>
      <c r="BH50" s="120">
        <v>0.15384615384615383</v>
      </c>
      <c r="BI50" s="120">
        <v>0.15384615384615383</v>
      </c>
      <c r="BJ50" s="120">
        <v>0.15384615384615383</v>
      </c>
      <c r="BK50" s="120">
        <v>0.15384615384615383</v>
      </c>
      <c r="BL50" s="120">
        <v>0.15384615384615383</v>
      </c>
      <c r="BM50" s="120">
        <v>0.15384615384615383</v>
      </c>
      <c r="BN50" s="120">
        <v>0.15384615384615383</v>
      </c>
      <c r="BO50" s="120">
        <v>0.15384615384615383</v>
      </c>
      <c r="BP50" s="120">
        <v>0</v>
      </c>
      <c r="BQ50" s="120">
        <v>0</v>
      </c>
      <c r="BR50" s="120">
        <v>0</v>
      </c>
      <c r="BS50" s="120">
        <v>0</v>
      </c>
      <c r="BT50" s="120">
        <v>0</v>
      </c>
      <c r="BU50" s="120">
        <v>0</v>
      </c>
      <c r="BV50" s="120">
        <v>0</v>
      </c>
      <c r="BW50" s="120">
        <v>0</v>
      </c>
      <c r="BX50" s="120">
        <v>0</v>
      </c>
      <c r="BY50" s="120">
        <v>0</v>
      </c>
      <c r="BZ50" s="120">
        <v>0</v>
      </c>
      <c r="CA50" s="120">
        <v>0</v>
      </c>
      <c r="CB50" s="120">
        <v>0</v>
      </c>
      <c r="CC50" s="120">
        <v>0</v>
      </c>
      <c r="CD50" s="120">
        <v>0</v>
      </c>
      <c r="CE50" s="120">
        <v>0</v>
      </c>
      <c r="CF50" s="120">
        <v>0</v>
      </c>
      <c r="CG50" s="120">
        <v>0</v>
      </c>
      <c r="CH50" s="120">
        <v>0</v>
      </c>
      <c r="CI50" s="120">
        <v>0</v>
      </c>
      <c r="CJ50" s="120">
        <v>0</v>
      </c>
      <c r="CK50" s="120">
        <v>0</v>
      </c>
      <c r="CL50" s="120">
        <v>0</v>
      </c>
      <c r="CM50" s="120">
        <v>0</v>
      </c>
      <c r="CN50" s="120">
        <v>0</v>
      </c>
      <c r="CO50" s="120">
        <v>0</v>
      </c>
      <c r="CP50" s="120">
        <v>0</v>
      </c>
      <c r="CQ50" s="120">
        <v>0</v>
      </c>
      <c r="CR50" s="120">
        <v>0</v>
      </c>
      <c r="CS50" s="120">
        <v>0</v>
      </c>
      <c r="CT50" s="120">
        <v>0</v>
      </c>
      <c r="CU50" s="120">
        <v>0</v>
      </c>
      <c r="CV50" s="120">
        <v>0</v>
      </c>
      <c r="CW50" s="120">
        <v>0</v>
      </c>
      <c r="CX50" s="120">
        <v>0</v>
      </c>
      <c r="CY50" s="120">
        <v>0</v>
      </c>
      <c r="CZ50" s="120">
        <v>0</v>
      </c>
      <c r="DA50" s="120">
        <v>0</v>
      </c>
      <c r="DB50" s="120">
        <v>0</v>
      </c>
      <c r="DC50" s="120">
        <v>0</v>
      </c>
      <c r="DD50" s="120">
        <v>0</v>
      </c>
      <c r="DE50" s="120">
        <v>0</v>
      </c>
      <c r="DF50" s="120">
        <v>0</v>
      </c>
      <c r="DG50" s="120">
        <v>0</v>
      </c>
      <c r="DH50" s="120">
        <v>0</v>
      </c>
      <c r="DI50" s="120">
        <v>0</v>
      </c>
      <c r="DJ50" s="120">
        <v>0</v>
      </c>
      <c r="DK50" s="120">
        <v>0</v>
      </c>
      <c r="DL50" s="120">
        <v>0</v>
      </c>
      <c r="DM50" s="120">
        <v>0</v>
      </c>
      <c r="DN50" s="120">
        <v>0</v>
      </c>
      <c r="DO50" s="120">
        <v>0</v>
      </c>
      <c r="DP50" s="120">
        <v>0</v>
      </c>
      <c r="DQ50" s="120">
        <v>0</v>
      </c>
      <c r="DR50" s="120">
        <v>0</v>
      </c>
      <c r="DS50" s="120">
        <v>0</v>
      </c>
      <c r="DT50" s="120">
        <v>0</v>
      </c>
      <c r="DU50" s="120">
        <v>0</v>
      </c>
      <c r="DV50" s="120">
        <v>0</v>
      </c>
      <c r="DW50" s="120">
        <v>0</v>
      </c>
      <c r="DX50" s="120">
        <v>0</v>
      </c>
      <c r="DY50" s="120">
        <v>0</v>
      </c>
      <c r="DZ50" s="120">
        <v>0</v>
      </c>
      <c r="EA50" s="120">
        <v>0</v>
      </c>
      <c r="EB50" s="120">
        <v>0</v>
      </c>
      <c r="EC50" s="120">
        <v>0</v>
      </c>
      <c r="ED50" s="120">
        <v>0</v>
      </c>
      <c r="EE50" s="120">
        <v>0</v>
      </c>
      <c r="EF50" s="120">
        <v>0</v>
      </c>
      <c r="EG50" s="120">
        <v>0</v>
      </c>
      <c r="EH50" s="120">
        <v>0</v>
      </c>
      <c r="EI50" s="120">
        <v>0</v>
      </c>
      <c r="EJ50" s="120">
        <v>0</v>
      </c>
      <c r="EK50" s="120">
        <v>0</v>
      </c>
      <c r="EL50" s="120">
        <v>0</v>
      </c>
      <c r="EM50" s="120">
        <v>0</v>
      </c>
      <c r="EN50" s="120">
        <v>0</v>
      </c>
      <c r="EO50" s="120">
        <v>0</v>
      </c>
      <c r="EP50" s="120">
        <v>0</v>
      </c>
      <c r="EQ50" s="120">
        <v>0</v>
      </c>
      <c r="ER50" s="120">
        <v>0</v>
      </c>
      <c r="ES50" s="120">
        <v>0</v>
      </c>
      <c r="ET50" s="120">
        <v>0</v>
      </c>
      <c r="EU50" s="120">
        <v>0</v>
      </c>
      <c r="EV50" s="120">
        <v>0</v>
      </c>
      <c r="EW50" s="120">
        <v>4514.3120931545509</v>
      </c>
      <c r="EX50" s="120">
        <v>4514.3120931545509</v>
      </c>
      <c r="EY50" s="120">
        <v>4514.3120931545509</v>
      </c>
      <c r="EZ50" s="120">
        <v>4514.3120931545509</v>
      </c>
      <c r="FA50" s="120">
        <v>4514.3120931545509</v>
      </c>
      <c r="FB50" s="120">
        <v>4514.3120931545509</v>
      </c>
      <c r="FC50" s="120">
        <v>4514.3120931545509</v>
      </c>
      <c r="FD50" s="120">
        <v>4514.3120931545509</v>
      </c>
      <c r="FE50" s="120">
        <v>4514.3120931545509</v>
      </c>
      <c r="FF50" s="120">
        <v>4514.3120931545509</v>
      </c>
      <c r="FG50" s="120">
        <v>4514.3120931545509</v>
      </c>
      <c r="FH50" s="120">
        <v>4514.3120931545509</v>
      </c>
      <c r="FI50" s="120">
        <v>0</v>
      </c>
      <c r="FJ50" s="120">
        <v>0</v>
      </c>
      <c r="FK50" s="120">
        <v>0</v>
      </c>
      <c r="FL50" s="120">
        <v>0</v>
      </c>
      <c r="FM50" s="120">
        <v>0</v>
      </c>
      <c r="FN50" s="120">
        <v>0</v>
      </c>
      <c r="FO50" s="120">
        <v>0</v>
      </c>
      <c r="FP50" s="120">
        <v>0</v>
      </c>
      <c r="FQ50" s="120">
        <v>0</v>
      </c>
      <c r="FR50" s="120">
        <v>0</v>
      </c>
      <c r="FS50" s="120">
        <v>0</v>
      </c>
      <c r="FT50" s="120">
        <v>0</v>
      </c>
      <c r="FU50" s="120">
        <v>0</v>
      </c>
      <c r="FV50" s="120">
        <v>0</v>
      </c>
      <c r="FW50" s="120">
        <v>0</v>
      </c>
      <c r="FX50" s="120">
        <v>0</v>
      </c>
      <c r="FY50" s="120">
        <v>0</v>
      </c>
      <c r="FZ50" s="120">
        <v>0</v>
      </c>
      <c r="GA50" s="120">
        <v>0</v>
      </c>
      <c r="GB50" s="120">
        <v>0</v>
      </c>
      <c r="GC50" s="120">
        <v>0</v>
      </c>
      <c r="GD50" s="120">
        <v>0</v>
      </c>
      <c r="GE50" s="120">
        <v>0</v>
      </c>
      <c r="GF50" s="120">
        <v>0</v>
      </c>
      <c r="GG50" s="120">
        <v>0</v>
      </c>
      <c r="GH50" s="120">
        <v>0</v>
      </c>
      <c r="GI50" s="120">
        <v>0</v>
      </c>
      <c r="GJ50" s="120">
        <v>0</v>
      </c>
      <c r="GK50" s="120">
        <v>0</v>
      </c>
      <c r="GL50" s="120">
        <v>0</v>
      </c>
      <c r="GM50" s="120">
        <v>0</v>
      </c>
      <c r="GN50" s="120">
        <v>0</v>
      </c>
      <c r="GO50" s="120">
        <v>0</v>
      </c>
      <c r="GP50" s="120">
        <v>0</v>
      </c>
      <c r="GQ50" s="120">
        <v>0</v>
      </c>
      <c r="GR50" s="120">
        <v>0</v>
      </c>
      <c r="GS50" s="120">
        <v>0</v>
      </c>
      <c r="GU50" s="200">
        <f t="shared" si="14"/>
        <v>0</v>
      </c>
      <c r="GV50" s="200">
        <f t="shared" si="14"/>
        <v>0</v>
      </c>
      <c r="GW50" s="200">
        <f t="shared" si="14"/>
        <v>0</v>
      </c>
      <c r="GX50" s="200">
        <f t="shared" si="14"/>
        <v>0</v>
      </c>
      <c r="GY50" s="200">
        <f t="shared" si="14"/>
        <v>0</v>
      </c>
      <c r="GZ50" s="200">
        <f t="shared" si="14"/>
        <v>54171.745117854596</v>
      </c>
      <c r="HA50" s="200">
        <f t="shared" si="14"/>
        <v>0</v>
      </c>
      <c r="HB50" s="200">
        <f t="shared" si="14"/>
        <v>0</v>
      </c>
      <c r="HC50" s="200">
        <f t="shared" si="14"/>
        <v>0</v>
      </c>
      <c r="HD50" s="134" t="str">
        <f t="shared" si="3"/>
        <v>OK</v>
      </c>
      <c r="HE50" s="200">
        <f t="shared" si="4"/>
        <v>54171.745117854596</v>
      </c>
      <c r="HG50" s="200">
        <f t="shared" si="5"/>
        <v>352116.34326605505</v>
      </c>
      <c r="HH50" s="200">
        <f>HG50*'Key assumptions'!$H$20*'Key assumptions'!$H$21</f>
        <v>13204.362872477064</v>
      </c>
      <c r="HI50" s="255">
        <f t="shared" si="9"/>
        <v>0.23963133640552994</v>
      </c>
      <c r="HJ50" s="200">
        <f t="shared" si="7"/>
        <v>3164.1791215152411</v>
      </c>
      <c r="HO50" s="120">
        <f t="shared" si="15"/>
        <v>0</v>
      </c>
      <c r="HP50" s="120">
        <f t="shared" si="15"/>
        <v>0</v>
      </c>
      <c r="HQ50" s="120">
        <f t="shared" si="15"/>
        <v>0</v>
      </c>
      <c r="HR50" s="120">
        <f t="shared" si="15"/>
        <v>0</v>
      </c>
      <c r="HS50" s="120">
        <f t="shared" si="15"/>
        <v>12</v>
      </c>
      <c r="HT50" s="120">
        <f t="shared" si="15"/>
        <v>0</v>
      </c>
      <c r="HU50" s="120">
        <f t="shared" si="15"/>
        <v>0</v>
      </c>
      <c r="HV50" s="120">
        <f t="shared" si="15"/>
        <v>0</v>
      </c>
      <c r="HW50" s="120">
        <f t="shared" si="8"/>
        <v>12</v>
      </c>
    </row>
    <row r="51" spans="1:231" ht="13.5" thickBot="1" x14ac:dyDescent="0.25">
      <c r="A51" s="120" t="str">
        <v>Network Operations</v>
      </c>
      <c r="B51" s="120" t="str">
        <v>Network Engineer (Control Room)</v>
      </c>
      <c r="C51" s="120" t="str">
        <v>Internal Labour</v>
      </c>
      <c r="D51" s="120" t="str">
        <v>PDC &amp; PMU Data Feed</v>
      </c>
      <c r="E51" s="120" t="str">
        <v>Network Operations Officer (Control Centre)</v>
      </c>
      <c r="F51" s="120">
        <v>232.40330948012229</v>
      </c>
      <c r="G51" s="120">
        <v>0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20">
        <v>0</v>
      </c>
      <c r="N51" s="120">
        <v>0</v>
      </c>
      <c r="O51" s="120">
        <v>0</v>
      </c>
      <c r="P51" s="120">
        <v>0</v>
      </c>
      <c r="Q51" s="120">
        <v>0</v>
      </c>
      <c r="R51" s="120">
        <v>0</v>
      </c>
      <c r="S51" s="120">
        <v>0</v>
      </c>
      <c r="T51" s="120">
        <v>0</v>
      </c>
      <c r="U51" s="120">
        <v>0</v>
      </c>
      <c r="V51" s="120">
        <v>0</v>
      </c>
      <c r="W51" s="120">
        <v>0</v>
      </c>
      <c r="X51" s="120">
        <v>0</v>
      </c>
      <c r="Y51" s="120">
        <v>0</v>
      </c>
      <c r="Z51" s="120">
        <v>0</v>
      </c>
      <c r="AA51" s="120">
        <v>0</v>
      </c>
      <c r="AB51" s="120">
        <v>0</v>
      </c>
      <c r="AC51" s="120">
        <v>0</v>
      </c>
      <c r="AD51" s="120">
        <v>0</v>
      </c>
      <c r="AE51" s="120">
        <v>0</v>
      </c>
      <c r="AF51" s="120">
        <v>0</v>
      </c>
      <c r="AG51" s="120">
        <v>0</v>
      </c>
      <c r="AH51" s="120">
        <v>0</v>
      </c>
      <c r="AI51" s="120">
        <v>0</v>
      </c>
      <c r="AJ51" s="120">
        <v>0</v>
      </c>
      <c r="AK51" s="120">
        <v>0</v>
      </c>
      <c r="AL51" s="120">
        <v>0</v>
      </c>
      <c r="AM51" s="120">
        <v>0</v>
      </c>
      <c r="AN51" s="120">
        <v>0</v>
      </c>
      <c r="AO51" s="120">
        <v>0</v>
      </c>
      <c r="AP51" s="120">
        <v>0</v>
      </c>
      <c r="AQ51" s="120">
        <v>0</v>
      </c>
      <c r="AR51" s="120">
        <v>0</v>
      </c>
      <c r="AS51" s="120">
        <v>0</v>
      </c>
      <c r="AT51" s="120">
        <v>0</v>
      </c>
      <c r="AU51" s="120">
        <v>0</v>
      </c>
      <c r="AV51" s="120">
        <v>0</v>
      </c>
      <c r="AW51" s="120">
        <v>0</v>
      </c>
      <c r="AX51" s="120">
        <v>0</v>
      </c>
      <c r="AY51" s="120">
        <v>0</v>
      </c>
      <c r="AZ51" s="120">
        <v>0</v>
      </c>
      <c r="BA51" s="120">
        <v>0</v>
      </c>
      <c r="BB51" s="120">
        <v>0</v>
      </c>
      <c r="BC51" s="120">
        <v>0</v>
      </c>
      <c r="BD51" s="120">
        <v>7.6923076923076927E-2</v>
      </c>
      <c r="BE51" s="120">
        <v>7.6923076923076927E-2</v>
      </c>
      <c r="BF51" s="120">
        <v>7.6923076923076927E-2</v>
      </c>
      <c r="BG51" s="120">
        <v>7.6923076923076927E-2</v>
      </c>
      <c r="BH51" s="120">
        <v>7.6923076923076927E-2</v>
      </c>
      <c r="BI51" s="120">
        <v>7.6923076923076927E-2</v>
      </c>
      <c r="BJ51" s="120">
        <v>7.6923076923076927E-2</v>
      </c>
      <c r="BK51" s="120">
        <v>7.6923076923076927E-2</v>
      </c>
      <c r="BL51" s="120">
        <v>7.6923076923076927E-2</v>
      </c>
      <c r="BM51" s="120">
        <v>7.6923076923076927E-2</v>
      </c>
      <c r="BN51" s="120">
        <v>7.6923076923076927E-2</v>
      </c>
      <c r="BO51" s="120">
        <v>7.6923076923076927E-2</v>
      </c>
      <c r="BP51" s="120">
        <v>0</v>
      </c>
      <c r="BQ51" s="120">
        <v>0</v>
      </c>
      <c r="BR51" s="120">
        <v>0</v>
      </c>
      <c r="BS51" s="120">
        <v>0</v>
      </c>
      <c r="BT51" s="120">
        <v>0</v>
      </c>
      <c r="BU51" s="120">
        <v>0</v>
      </c>
      <c r="BV51" s="120">
        <v>0</v>
      </c>
      <c r="BW51" s="120">
        <v>0</v>
      </c>
      <c r="BX51" s="120">
        <v>0</v>
      </c>
      <c r="BY51" s="120">
        <v>0</v>
      </c>
      <c r="BZ51" s="120">
        <v>0</v>
      </c>
      <c r="CA51" s="120">
        <v>0</v>
      </c>
      <c r="CB51" s="120">
        <v>0</v>
      </c>
      <c r="CC51" s="120">
        <v>0</v>
      </c>
      <c r="CD51" s="120">
        <v>0</v>
      </c>
      <c r="CE51" s="120">
        <v>0</v>
      </c>
      <c r="CF51" s="120">
        <v>0</v>
      </c>
      <c r="CG51" s="120">
        <v>0</v>
      </c>
      <c r="CH51" s="120">
        <v>0</v>
      </c>
      <c r="CI51" s="120">
        <v>0</v>
      </c>
      <c r="CJ51" s="120">
        <v>0</v>
      </c>
      <c r="CK51" s="120">
        <v>0</v>
      </c>
      <c r="CL51" s="120">
        <v>0</v>
      </c>
      <c r="CM51" s="120">
        <v>0</v>
      </c>
      <c r="CN51" s="120">
        <v>0</v>
      </c>
      <c r="CO51" s="120">
        <v>0</v>
      </c>
      <c r="CP51" s="120">
        <v>0</v>
      </c>
      <c r="CQ51" s="120">
        <v>0</v>
      </c>
      <c r="CR51" s="120">
        <v>0</v>
      </c>
      <c r="CS51" s="120">
        <v>0</v>
      </c>
      <c r="CT51" s="120">
        <v>0</v>
      </c>
      <c r="CU51" s="120">
        <v>0</v>
      </c>
      <c r="CV51" s="120">
        <v>0</v>
      </c>
      <c r="CW51" s="120">
        <v>0</v>
      </c>
      <c r="CX51" s="120">
        <v>0</v>
      </c>
      <c r="CY51" s="120">
        <v>0</v>
      </c>
      <c r="CZ51" s="120">
        <v>0</v>
      </c>
      <c r="DA51" s="120">
        <v>0</v>
      </c>
      <c r="DB51" s="120">
        <v>0</v>
      </c>
      <c r="DC51" s="120">
        <v>0</v>
      </c>
      <c r="DD51" s="120">
        <v>0</v>
      </c>
      <c r="DE51" s="120">
        <v>0</v>
      </c>
      <c r="DF51" s="120">
        <v>0</v>
      </c>
      <c r="DG51" s="120">
        <v>0</v>
      </c>
      <c r="DH51" s="120">
        <v>0</v>
      </c>
      <c r="DI51" s="120">
        <v>0</v>
      </c>
      <c r="DJ51" s="120">
        <v>0</v>
      </c>
      <c r="DK51" s="120">
        <v>0</v>
      </c>
      <c r="DL51" s="120">
        <v>0</v>
      </c>
      <c r="DM51" s="120">
        <v>0</v>
      </c>
      <c r="DN51" s="120">
        <v>0</v>
      </c>
      <c r="DO51" s="120">
        <v>0</v>
      </c>
      <c r="DP51" s="120">
        <v>0</v>
      </c>
      <c r="DQ51" s="120">
        <v>0</v>
      </c>
      <c r="DR51" s="120">
        <v>0</v>
      </c>
      <c r="DS51" s="120">
        <v>0</v>
      </c>
      <c r="DT51" s="120">
        <v>0</v>
      </c>
      <c r="DU51" s="120">
        <v>0</v>
      </c>
      <c r="DV51" s="120">
        <v>0</v>
      </c>
      <c r="DW51" s="120">
        <v>0</v>
      </c>
      <c r="DX51" s="120">
        <v>0</v>
      </c>
      <c r="DY51" s="120">
        <v>0</v>
      </c>
      <c r="DZ51" s="120">
        <v>0</v>
      </c>
      <c r="EA51" s="120">
        <v>0</v>
      </c>
      <c r="EB51" s="120">
        <v>0</v>
      </c>
      <c r="EC51" s="120">
        <v>0</v>
      </c>
      <c r="ED51" s="120">
        <v>0</v>
      </c>
      <c r="EE51" s="120">
        <v>0</v>
      </c>
      <c r="EF51" s="120">
        <v>0</v>
      </c>
      <c r="EG51" s="120">
        <v>0</v>
      </c>
      <c r="EH51" s="120">
        <v>0</v>
      </c>
      <c r="EI51" s="120">
        <v>0</v>
      </c>
      <c r="EJ51" s="120">
        <v>0</v>
      </c>
      <c r="EK51" s="120">
        <v>0</v>
      </c>
      <c r="EL51" s="120">
        <v>0</v>
      </c>
      <c r="EM51" s="120">
        <v>0</v>
      </c>
      <c r="EN51" s="120">
        <v>0</v>
      </c>
      <c r="EO51" s="120">
        <v>0</v>
      </c>
      <c r="EP51" s="120">
        <v>0</v>
      </c>
      <c r="EQ51" s="120">
        <v>0</v>
      </c>
      <c r="ER51" s="120">
        <v>0</v>
      </c>
      <c r="ES51" s="120">
        <v>0</v>
      </c>
      <c r="ET51" s="120">
        <v>0</v>
      </c>
      <c r="EU51" s="120">
        <v>0</v>
      </c>
      <c r="EV51" s="120">
        <v>0</v>
      </c>
      <c r="EW51" s="120">
        <v>2681.5766478475653</v>
      </c>
      <c r="EX51" s="120">
        <v>2681.5766478475653</v>
      </c>
      <c r="EY51" s="120">
        <v>2681.5766478475653</v>
      </c>
      <c r="EZ51" s="120">
        <v>2681.5766478475653</v>
      </c>
      <c r="FA51" s="120">
        <v>2681.5766478475653</v>
      </c>
      <c r="FB51" s="120">
        <v>2681.5766478475653</v>
      </c>
      <c r="FC51" s="120">
        <v>2681.5766478475653</v>
      </c>
      <c r="FD51" s="120">
        <v>2681.5766478475653</v>
      </c>
      <c r="FE51" s="120">
        <v>2681.5766478475653</v>
      </c>
      <c r="FF51" s="120">
        <v>2681.5766478475653</v>
      </c>
      <c r="FG51" s="120">
        <v>2681.5766478475653</v>
      </c>
      <c r="FH51" s="120">
        <v>2681.5766478475653</v>
      </c>
      <c r="FI51" s="120">
        <v>0</v>
      </c>
      <c r="FJ51" s="120">
        <v>0</v>
      </c>
      <c r="FK51" s="120">
        <v>0</v>
      </c>
      <c r="FL51" s="120">
        <v>0</v>
      </c>
      <c r="FM51" s="120">
        <v>0</v>
      </c>
      <c r="FN51" s="120">
        <v>0</v>
      </c>
      <c r="FO51" s="120">
        <v>0</v>
      </c>
      <c r="FP51" s="120">
        <v>0</v>
      </c>
      <c r="FQ51" s="120">
        <v>0</v>
      </c>
      <c r="FR51" s="120">
        <v>0</v>
      </c>
      <c r="FS51" s="120">
        <v>0</v>
      </c>
      <c r="FT51" s="120">
        <v>0</v>
      </c>
      <c r="FU51" s="120">
        <v>0</v>
      </c>
      <c r="FV51" s="120">
        <v>0</v>
      </c>
      <c r="FW51" s="120">
        <v>0</v>
      </c>
      <c r="FX51" s="120">
        <v>0</v>
      </c>
      <c r="FY51" s="120">
        <v>0</v>
      </c>
      <c r="FZ51" s="120">
        <v>0</v>
      </c>
      <c r="GA51" s="120">
        <v>0</v>
      </c>
      <c r="GB51" s="120">
        <v>0</v>
      </c>
      <c r="GC51" s="120">
        <v>0</v>
      </c>
      <c r="GD51" s="120">
        <v>0</v>
      </c>
      <c r="GE51" s="120">
        <v>0</v>
      </c>
      <c r="GF51" s="120">
        <v>0</v>
      </c>
      <c r="GG51" s="120">
        <v>0</v>
      </c>
      <c r="GH51" s="120">
        <v>0</v>
      </c>
      <c r="GI51" s="120">
        <v>0</v>
      </c>
      <c r="GJ51" s="120">
        <v>0</v>
      </c>
      <c r="GK51" s="120">
        <v>0</v>
      </c>
      <c r="GL51" s="120">
        <v>0</v>
      </c>
      <c r="GM51" s="120">
        <v>0</v>
      </c>
      <c r="GN51" s="120">
        <v>0</v>
      </c>
      <c r="GO51" s="120">
        <v>0</v>
      </c>
      <c r="GP51" s="120">
        <v>0</v>
      </c>
      <c r="GQ51" s="120">
        <v>0</v>
      </c>
      <c r="GR51" s="120">
        <v>0</v>
      </c>
      <c r="GS51" s="120">
        <v>0</v>
      </c>
      <c r="GU51" s="200">
        <f t="shared" si="14"/>
        <v>0</v>
      </c>
      <c r="GV51" s="200">
        <f t="shared" si="14"/>
        <v>0</v>
      </c>
      <c r="GW51" s="200">
        <f t="shared" si="14"/>
        <v>0</v>
      </c>
      <c r="GX51" s="200">
        <f t="shared" si="14"/>
        <v>0</v>
      </c>
      <c r="GY51" s="200">
        <f t="shared" si="14"/>
        <v>0</v>
      </c>
      <c r="GZ51" s="200">
        <f t="shared" si="14"/>
        <v>32178.919774170776</v>
      </c>
      <c r="HA51" s="200">
        <f t="shared" si="14"/>
        <v>0</v>
      </c>
      <c r="HB51" s="200">
        <f t="shared" si="14"/>
        <v>0</v>
      </c>
      <c r="HC51" s="200">
        <f t="shared" si="14"/>
        <v>0</v>
      </c>
      <c r="HD51" s="134" t="str">
        <f t="shared" si="3"/>
        <v>OK</v>
      </c>
      <c r="HE51" s="200">
        <f t="shared" si="4"/>
        <v>32178.919774170776</v>
      </c>
      <c r="HG51" s="200">
        <f t="shared" si="5"/>
        <v>418325.95706422016</v>
      </c>
      <c r="HH51" s="200">
        <f>HG51*'Key assumptions'!$H$20*'Key assumptions'!$H$21</f>
        <v>15687.223389908255</v>
      </c>
      <c r="HI51" s="255">
        <f t="shared" si="9"/>
        <v>0.23963133640552994</v>
      </c>
      <c r="HJ51" s="200">
        <f t="shared" si="7"/>
        <v>3759.1503054158029</v>
      </c>
      <c r="HO51" s="120">
        <f t="shared" si="15"/>
        <v>0</v>
      </c>
      <c r="HP51" s="120">
        <f t="shared" si="15"/>
        <v>0</v>
      </c>
      <c r="HQ51" s="120">
        <f t="shared" si="15"/>
        <v>0</v>
      </c>
      <c r="HR51" s="120">
        <f t="shared" si="15"/>
        <v>0</v>
      </c>
      <c r="HS51" s="120">
        <f t="shared" si="15"/>
        <v>12</v>
      </c>
      <c r="HT51" s="120">
        <f t="shared" si="15"/>
        <v>0</v>
      </c>
      <c r="HU51" s="120">
        <f t="shared" si="15"/>
        <v>0</v>
      </c>
      <c r="HV51" s="120">
        <f t="shared" si="15"/>
        <v>0</v>
      </c>
      <c r="HW51" s="120">
        <f t="shared" si="8"/>
        <v>12</v>
      </c>
    </row>
    <row r="52" spans="1:231" ht="13.5" thickBot="1" x14ac:dyDescent="0.25">
      <c r="A52" s="120" t="str">
        <v>Network Operations</v>
      </c>
      <c r="B52" s="120" t="str">
        <v>SCADA Engineer</v>
      </c>
      <c r="C52" s="120" t="str">
        <v>Internal Labour</v>
      </c>
      <c r="D52" s="120" t="str">
        <v>PDC &amp; PMU Data Feed</v>
      </c>
      <c r="E52" s="120" t="str">
        <v>SCADA Officer (Nwk Operations Tech)</v>
      </c>
      <c r="F52" s="120">
        <v>195.6201907033639</v>
      </c>
      <c r="G52" s="120">
        <v>0</v>
      </c>
      <c r="H52" s="120">
        <v>0</v>
      </c>
      <c r="I52" s="120">
        <v>0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20">
        <v>0</v>
      </c>
      <c r="Q52" s="120">
        <v>0</v>
      </c>
      <c r="R52" s="120">
        <v>0</v>
      </c>
      <c r="S52" s="120">
        <v>0</v>
      </c>
      <c r="T52" s="120">
        <v>0</v>
      </c>
      <c r="U52" s="120">
        <v>0</v>
      </c>
      <c r="V52" s="120">
        <v>0</v>
      </c>
      <c r="W52" s="120">
        <v>0</v>
      </c>
      <c r="X52" s="120">
        <v>0</v>
      </c>
      <c r="Y52" s="120">
        <v>0</v>
      </c>
      <c r="Z52" s="120">
        <v>0</v>
      </c>
      <c r="AA52" s="120">
        <v>0</v>
      </c>
      <c r="AB52" s="120">
        <v>0</v>
      </c>
      <c r="AC52" s="120">
        <v>0</v>
      </c>
      <c r="AD52" s="120">
        <v>0</v>
      </c>
      <c r="AE52" s="120">
        <v>0</v>
      </c>
      <c r="AF52" s="120">
        <v>0</v>
      </c>
      <c r="AG52" s="120">
        <v>0</v>
      </c>
      <c r="AH52" s="120">
        <v>0</v>
      </c>
      <c r="AI52" s="120">
        <v>0</v>
      </c>
      <c r="AJ52" s="120">
        <v>0</v>
      </c>
      <c r="AK52" s="120">
        <v>0</v>
      </c>
      <c r="AL52" s="120">
        <v>0</v>
      </c>
      <c r="AM52" s="120">
        <v>0</v>
      </c>
      <c r="AN52" s="120">
        <v>0</v>
      </c>
      <c r="AO52" s="120">
        <v>0</v>
      </c>
      <c r="AP52" s="120">
        <v>0</v>
      </c>
      <c r="AQ52" s="120">
        <v>0</v>
      </c>
      <c r="AR52" s="120">
        <v>0</v>
      </c>
      <c r="AS52" s="120">
        <v>0</v>
      </c>
      <c r="AT52" s="120">
        <v>0</v>
      </c>
      <c r="AU52" s="120">
        <v>0</v>
      </c>
      <c r="AV52" s="120">
        <v>0</v>
      </c>
      <c r="AW52" s="120">
        <v>0</v>
      </c>
      <c r="AX52" s="120">
        <v>0</v>
      </c>
      <c r="AY52" s="120">
        <v>0</v>
      </c>
      <c r="AZ52" s="120">
        <v>0</v>
      </c>
      <c r="BA52" s="120">
        <v>0</v>
      </c>
      <c r="BB52" s="120">
        <v>0</v>
      </c>
      <c r="BC52" s="120">
        <v>0</v>
      </c>
      <c r="BD52" s="120">
        <v>3.8461538461538457E-2</v>
      </c>
      <c r="BE52" s="120">
        <v>3.8461538461538457E-2</v>
      </c>
      <c r="BF52" s="120">
        <v>3.8461538461538457E-2</v>
      </c>
      <c r="BG52" s="120">
        <v>3.8461538461538457E-2</v>
      </c>
      <c r="BH52" s="120">
        <v>3.8461538461538457E-2</v>
      </c>
      <c r="BI52" s="120">
        <v>3.8461538461538457E-2</v>
      </c>
      <c r="BJ52" s="120">
        <v>3.8461538461538457E-2</v>
      </c>
      <c r="BK52" s="120">
        <v>3.8461538461538457E-2</v>
      </c>
      <c r="BL52" s="120">
        <v>3.8461538461538457E-2</v>
      </c>
      <c r="BM52" s="120">
        <v>3.8461538461538457E-2</v>
      </c>
      <c r="BN52" s="120">
        <v>3.8461538461538457E-2</v>
      </c>
      <c r="BO52" s="120">
        <v>3.8461538461538457E-2</v>
      </c>
      <c r="BP52" s="120">
        <v>0</v>
      </c>
      <c r="BQ52" s="120">
        <v>0</v>
      </c>
      <c r="BR52" s="120">
        <v>0</v>
      </c>
      <c r="BS52" s="120">
        <v>0</v>
      </c>
      <c r="BT52" s="120">
        <v>0</v>
      </c>
      <c r="BU52" s="120">
        <v>0</v>
      </c>
      <c r="BV52" s="120">
        <v>0</v>
      </c>
      <c r="BW52" s="120">
        <v>0</v>
      </c>
      <c r="BX52" s="120">
        <v>0</v>
      </c>
      <c r="BY52" s="120">
        <v>0</v>
      </c>
      <c r="BZ52" s="120">
        <v>0</v>
      </c>
      <c r="CA52" s="120">
        <v>0</v>
      </c>
      <c r="CB52" s="120">
        <v>0</v>
      </c>
      <c r="CC52" s="120">
        <v>0</v>
      </c>
      <c r="CD52" s="120">
        <v>0</v>
      </c>
      <c r="CE52" s="120">
        <v>0</v>
      </c>
      <c r="CF52" s="120">
        <v>0</v>
      </c>
      <c r="CG52" s="120">
        <v>0</v>
      </c>
      <c r="CH52" s="120">
        <v>0</v>
      </c>
      <c r="CI52" s="120">
        <v>0</v>
      </c>
      <c r="CJ52" s="120">
        <v>0</v>
      </c>
      <c r="CK52" s="120">
        <v>0</v>
      </c>
      <c r="CL52" s="120">
        <v>0</v>
      </c>
      <c r="CM52" s="120">
        <v>0</v>
      </c>
      <c r="CN52" s="120">
        <v>0</v>
      </c>
      <c r="CO52" s="120">
        <v>0</v>
      </c>
      <c r="CP52" s="120">
        <v>0</v>
      </c>
      <c r="CQ52" s="120">
        <v>0</v>
      </c>
      <c r="CR52" s="120">
        <v>0</v>
      </c>
      <c r="CS52" s="120">
        <v>0</v>
      </c>
      <c r="CT52" s="120">
        <v>0</v>
      </c>
      <c r="CU52" s="120">
        <v>0</v>
      </c>
      <c r="CV52" s="120">
        <v>0</v>
      </c>
      <c r="CW52" s="120">
        <v>0</v>
      </c>
      <c r="CX52" s="120">
        <v>0</v>
      </c>
      <c r="CY52" s="120">
        <v>0</v>
      </c>
      <c r="CZ52" s="120">
        <v>0</v>
      </c>
      <c r="DA52" s="120">
        <v>0</v>
      </c>
      <c r="DB52" s="120">
        <v>0</v>
      </c>
      <c r="DC52" s="120">
        <v>0</v>
      </c>
      <c r="DD52" s="120">
        <v>0</v>
      </c>
      <c r="DE52" s="120">
        <v>0</v>
      </c>
      <c r="DF52" s="120">
        <v>0</v>
      </c>
      <c r="DG52" s="120">
        <v>0</v>
      </c>
      <c r="DH52" s="120">
        <v>0</v>
      </c>
      <c r="DI52" s="120">
        <v>0</v>
      </c>
      <c r="DJ52" s="120">
        <v>0</v>
      </c>
      <c r="DK52" s="120">
        <v>0</v>
      </c>
      <c r="DL52" s="120">
        <v>0</v>
      </c>
      <c r="DM52" s="120">
        <v>0</v>
      </c>
      <c r="DN52" s="120">
        <v>0</v>
      </c>
      <c r="DO52" s="120">
        <v>0</v>
      </c>
      <c r="DP52" s="120">
        <v>0</v>
      </c>
      <c r="DQ52" s="120">
        <v>0</v>
      </c>
      <c r="DR52" s="120">
        <v>0</v>
      </c>
      <c r="DS52" s="120">
        <v>0</v>
      </c>
      <c r="DT52" s="120">
        <v>0</v>
      </c>
      <c r="DU52" s="120">
        <v>0</v>
      </c>
      <c r="DV52" s="120">
        <v>0</v>
      </c>
      <c r="DW52" s="120">
        <v>0</v>
      </c>
      <c r="DX52" s="120">
        <v>0</v>
      </c>
      <c r="DY52" s="120">
        <v>0</v>
      </c>
      <c r="DZ52" s="120">
        <v>0</v>
      </c>
      <c r="EA52" s="120">
        <v>0</v>
      </c>
      <c r="EB52" s="120">
        <v>0</v>
      </c>
      <c r="EC52" s="120">
        <v>0</v>
      </c>
      <c r="ED52" s="120">
        <v>0</v>
      </c>
      <c r="EE52" s="120">
        <v>0</v>
      </c>
      <c r="EF52" s="120">
        <v>0</v>
      </c>
      <c r="EG52" s="120">
        <v>0</v>
      </c>
      <c r="EH52" s="120">
        <v>0</v>
      </c>
      <c r="EI52" s="120">
        <v>0</v>
      </c>
      <c r="EJ52" s="120">
        <v>0</v>
      </c>
      <c r="EK52" s="120">
        <v>0</v>
      </c>
      <c r="EL52" s="120">
        <v>0</v>
      </c>
      <c r="EM52" s="120">
        <v>0</v>
      </c>
      <c r="EN52" s="120">
        <v>0</v>
      </c>
      <c r="EO52" s="120">
        <v>0</v>
      </c>
      <c r="EP52" s="120">
        <v>0</v>
      </c>
      <c r="EQ52" s="120">
        <v>0</v>
      </c>
      <c r="ER52" s="120">
        <v>0</v>
      </c>
      <c r="ES52" s="120">
        <v>0</v>
      </c>
      <c r="ET52" s="120">
        <v>0</v>
      </c>
      <c r="EU52" s="120">
        <v>0</v>
      </c>
      <c r="EV52" s="120">
        <v>0</v>
      </c>
      <c r="EW52" s="120">
        <v>1128.5780232886377</v>
      </c>
      <c r="EX52" s="120">
        <v>1128.5780232886377</v>
      </c>
      <c r="EY52" s="120">
        <v>1128.5780232886377</v>
      </c>
      <c r="EZ52" s="120">
        <v>1128.5780232886377</v>
      </c>
      <c r="FA52" s="120">
        <v>1128.5780232886377</v>
      </c>
      <c r="FB52" s="120">
        <v>1128.5780232886377</v>
      </c>
      <c r="FC52" s="120">
        <v>1128.5780232886377</v>
      </c>
      <c r="FD52" s="120">
        <v>1128.5780232886377</v>
      </c>
      <c r="FE52" s="120">
        <v>1128.5780232886377</v>
      </c>
      <c r="FF52" s="120">
        <v>1128.5780232886377</v>
      </c>
      <c r="FG52" s="120">
        <v>1128.5780232886377</v>
      </c>
      <c r="FH52" s="120">
        <v>1128.5780232886377</v>
      </c>
      <c r="FI52" s="120">
        <v>0</v>
      </c>
      <c r="FJ52" s="120">
        <v>0</v>
      </c>
      <c r="FK52" s="120">
        <v>0</v>
      </c>
      <c r="FL52" s="120">
        <v>0</v>
      </c>
      <c r="FM52" s="120">
        <v>0</v>
      </c>
      <c r="FN52" s="120">
        <v>0</v>
      </c>
      <c r="FO52" s="120">
        <v>0</v>
      </c>
      <c r="FP52" s="120">
        <v>0</v>
      </c>
      <c r="FQ52" s="120">
        <v>0</v>
      </c>
      <c r="FR52" s="120">
        <v>0</v>
      </c>
      <c r="FS52" s="120">
        <v>0</v>
      </c>
      <c r="FT52" s="120">
        <v>0</v>
      </c>
      <c r="FU52" s="120">
        <v>0</v>
      </c>
      <c r="FV52" s="120">
        <v>0</v>
      </c>
      <c r="FW52" s="120">
        <v>0</v>
      </c>
      <c r="FX52" s="120">
        <v>0</v>
      </c>
      <c r="FY52" s="120">
        <v>0</v>
      </c>
      <c r="FZ52" s="120">
        <v>0</v>
      </c>
      <c r="GA52" s="120">
        <v>0</v>
      </c>
      <c r="GB52" s="120">
        <v>0</v>
      </c>
      <c r="GC52" s="120">
        <v>0</v>
      </c>
      <c r="GD52" s="120">
        <v>0</v>
      </c>
      <c r="GE52" s="120">
        <v>0</v>
      </c>
      <c r="GF52" s="120">
        <v>0</v>
      </c>
      <c r="GG52" s="120">
        <v>0</v>
      </c>
      <c r="GH52" s="120">
        <v>0</v>
      </c>
      <c r="GI52" s="120">
        <v>0</v>
      </c>
      <c r="GJ52" s="120">
        <v>0</v>
      </c>
      <c r="GK52" s="120">
        <v>0</v>
      </c>
      <c r="GL52" s="120">
        <v>0</v>
      </c>
      <c r="GM52" s="120">
        <v>0</v>
      </c>
      <c r="GN52" s="120">
        <v>0</v>
      </c>
      <c r="GO52" s="120">
        <v>0</v>
      </c>
      <c r="GP52" s="120">
        <v>0</v>
      </c>
      <c r="GQ52" s="120">
        <v>0</v>
      </c>
      <c r="GR52" s="120">
        <v>0</v>
      </c>
      <c r="GS52" s="120">
        <v>0</v>
      </c>
      <c r="GU52" s="200">
        <f t="shared" si="14"/>
        <v>0</v>
      </c>
      <c r="GV52" s="200">
        <f t="shared" si="14"/>
        <v>0</v>
      </c>
      <c r="GW52" s="200">
        <f t="shared" si="14"/>
        <v>0</v>
      </c>
      <c r="GX52" s="200">
        <f t="shared" si="14"/>
        <v>0</v>
      </c>
      <c r="GY52" s="200">
        <f t="shared" si="14"/>
        <v>0</v>
      </c>
      <c r="GZ52" s="200">
        <f t="shared" si="14"/>
        <v>13542.936279463649</v>
      </c>
      <c r="HA52" s="200">
        <f t="shared" si="14"/>
        <v>0</v>
      </c>
      <c r="HB52" s="200">
        <f t="shared" si="14"/>
        <v>0</v>
      </c>
      <c r="HC52" s="200">
        <f t="shared" si="14"/>
        <v>0</v>
      </c>
      <c r="HD52" s="134" t="str">
        <f t="shared" si="3"/>
        <v>OK</v>
      </c>
      <c r="HE52" s="200">
        <f t="shared" si="4"/>
        <v>13542.936279463649</v>
      </c>
      <c r="HG52" s="200">
        <f t="shared" si="5"/>
        <v>352116.34326605505</v>
      </c>
      <c r="HH52" s="200">
        <f>HG52*'Key assumptions'!$H$20*'Key assumptions'!$H$21</f>
        <v>13204.362872477064</v>
      </c>
      <c r="HI52" s="255">
        <f t="shared" si="9"/>
        <v>0.23963133640552994</v>
      </c>
      <c r="HJ52" s="200">
        <f t="shared" si="7"/>
        <v>3164.1791215152411</v>
      </c>
      <c r="HO52" s="120">
        <f t="shared" si="15"/>
        <v>0</v>
      </c>
      <c r="HP52" s="120">
        <f t="shared" si="15"/>
        <v>0</v>
      </c>
      <c r="HQ52" s="120">
        <f t="shared" si="15"/>
        <v>0</v>
      </c>
      <c r="HR52" s="120">
        <f t="shared" si="15"/>
        <v>0</v>
      </c>
      <c r="HS52" s="120">
        <f t="shared" si="15"/>
        <v>12</v>
      </c>
      <c r="HT52" s="120">
        <f t="shared" si="15"/>
        <v>0</v>
      </c>
      <c r="HU52" s="120">
        <f t="shared" si="15"/>
        <v>0</v>
      </c>
      <c r="HV52" s="120">
        <f t="shared" si="15"/>
        <v>0</v>
      </c>
      <c r="HW52" s="120">
        <f t="shared" si="8"/>
        <v>12</v>
      </c>
    </row>
    <row r="53" spans="1:231" ht="13.5" thickBot="1" x14ac:dyDescent="0.25">
      <c r="A53" s="120" t="str">
        <v>Network Operations</v>
      </c>
      <c r="B53" s="120" t="str">
        <v>Senior SCADA Application Developer</v>
      </c>
      <c r="C53" s="120" t="str">
        <v>Internal Labour</v>
      </c>
      <c r="D53" s="120" t="str">
        <v>Outage Management</v>
      </c>
      <c r="E53" s="120" t="str">
        <v>Network Operations Officer (Control Centre)</v>
      </c>
      <c r="F53" s="120">
        <v>232.40330948012229</v>
      </c>
      <c r="G53" s="120">
        <v>0</v>
      </c>
      <c r="H53" s="120">
        <v>0</v>
      </c>
      <c r="I53" s="120">
        <v>0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20">
        <v>0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0</v>
      </c>
      <c r="X53" s="120">
        <v>0</v>
      </c>
      <c r="Y53" s="120">
        <v>0</v>
      </c>
      <c r="Z53" s="120">
        <v>0</v>
      </c>
      <c r="AA53" s="120">
        <v>0</v>
      </c>
      <c r="AB53" s="120">
        <v>0</v>
      </c>
      <c r="AC53" s="120">
        <v>0</v>
      </c>
      <c r="AD53" s="120">
        <v>0</v>
      </c>
      <c r="AE53" s="120">
        <v>0</v>
      </c>
      <c r="AF53" s="120">
        <v>0.76923076923076927</v>
      </c>
      <c r="AG53" s="120">
        <v>0.76923076923076927</v>
      </c>
      <c r="AH53" s="120">
        <v>0.76923076923076927</v>
      </c>
      <c r="AI53" s="120">
        <v>0.76923076923076927</v>
      </c>
      <c r="AJ53" s="120">
        <v>0.76923076923076927</v>
      </c>
      <c r="AK53" s="120">
        <v>0.76923076923076927</v>
      </c>
      <c r="AL53" s="120">
        <v>0.76923076923076927</v>
      </c>
      <c r="AM53" s="120">
        <v>0.76923076923076927</v>
      </c>
      <c r="AN53" s="120">
        <v>0.76923076923076927</v>
      </c>
      <c r="AO53" s="120">
        <v>0.76923076923076927</v>
      </c>
      <c r="AP53" s="120">
        <v>0.76923076923076927</v>
      </c>
      <c r="AQ53" s="120">
        <v>0.76923076923076927</v>
      </c>
      <c r="AR53" s="120">
        <v>0.15384615384615385</v>
      </c>
      <c r="AS53" s="120">
        <v>0.15384615384615385</v>
      </c>
      <c r="AT53" s="120">
        <v>0.15384615384615385</v>
      </c>
      <c r="AU53" s="120">
        <v>0.15384615384615385</v>
      </c>
      <c r="AV53" s="120">
        <v>0.15384615384615385</v>
      </c>
      <c r="AW53" s="120">
        <v>0.15384615384615385</v>
      </c>
      <c r="AX53" s="120">
        <v>0.15384615384615385</v>
      </c>
      <c r="AY53" s="120">
        <v>0.15384615384615385</v>
      </c>
      <c r="AZ53" s="120">
        <v>0.15384615384615385</v>
      </c>
      <c r="BA53" s="120">
        <v>0.15384615384615385</v>
      </c>
      <c r="BB53" s="120">
        <v>0.15384615384615385</v>
      </c>
      <c r="BC53" s="120">
        <v>0.15384615384615385</v>
      </c>
      <c r="BD53" s="120">
        <v>0</v>
      </c>
      <c r="BE53" s="120">
        <v>0</v>
      </c>
      <c r="BF53" s="120">
        <v>0</v>
      </c>
      <c r="BG53" s="120">
        <v>0</v>
      </c>
      <c r="BH53" s="120">
        <v>0</v>
      </c>
      <c r="BI53" s="120">
        <v>0</v>
      </c>
      <c r="BJ53" s="120">
        <v>0</v>
      </c>
      <c r="BK53" s="120">
        <v>0</v>
      </c>
      <c r="BL53" s="120">
        <v>0</v>
      </c>
      <c r="BM53" s="120">
        <v>0</v>
      </c>
      <c r="BN53" s="120">
        <v>0</v>
      </c>
      <c r="BO53" s="120">
        <v>0</v>
      </c>
      <c r="BP53" s="120">
        <v>0</v>
      </c>
      <c r="BQ53" s="120">
        <v>0</v>
      </c>
      <c r="BR53" s="120">
        <v>0</v>
      </c>
      <c r="BS53" s="120">
        <v>0</v>
      </c>
      <c r="BT53" s="120">
        <v>0</v>
      </c>
      <c r="BU53" s="120">
        <v>0</v>
      </c>
      <c r="BV53" s="120">
        <v>0</v>
      </c>
      <c r="BW53" s="120">
        <v>0</v>
      </c>
      <c r="BX53" s="120">
        <v>0</v>
      </c>
      <c r="BY53" s="120">
        <v>0</v>
      </c>
      <c r="BZ53" s="120">
        <v>0</v>
      </c>
      <c r="CA53" s="120">
        <v>0</v>
      </c>
      <c r="CB53" s="120">
        <v>0</v>
      </c>
      <c r="CC53" s="120">
        <v>0</v>
      </c>
      <c r="CD53" s="120">
        <v>0</v>
      </c>
      <c r="CE53" s="120">
        <v>0</v>
      </c>
      <c r="CF53" s="120">
        <v>0</v>
      </c>
      <c r="CG53" s="120">
        <v>0</v>
      </c>
      <c r="CH53" s="120">
        <v>0</v>
      </c>
      <c r="CI53" s="120">
        <v>0</v>
      </c>
      <c r="CJ53" s="120">
        <v>0</v>
      </c>
      <c r="CK53" s="120">
        <v>0</v>
      </c>
      <c r="CL53" s="120">
        <v>0</v>
      </c>
      <c r="CM53" s="120">
        <v>0</v>
      </c>
      <c r="CN53" s="120">
        <v>0</v>
      </c>
      <c r="CO53" s="120">
        <v>0</v>
      </c>
      <c r="CP53" s="120">
        <v>0</v>
      </c>
      <c r="CQ53" s="120">
        <v>0</v>
      </c>
      <c r="CR53" s="120">
        <v>0</v>
      </c>
      <c r="CS53" s="120">
        <v>0</v>
      </c>
      <c r="CT53" s="120">
        <v>0</v>
      </c>
      <c r="CU53" s="120">
        <v>0</v>
      </c>
      <c r="CV53" s="120">
        <v>0</v>
      </c>
      <c r="CW53" s="120">
        <v>0</v>
      </c>
      <c r="CX53" s="120">
        <v>0</v>
      </c>
      <c r="CY53" s="120">
        <v>0</v>
      </c>
      <c r="CZ53" s="120">
        <v>0</v>
      </c>
      <c r="DA53" s="120">
        <v>0</v>
      </c>
      <c r="DB53" s="120">
        <v>0</v>
      </c>
      <c r="DC53" s="120">
        <v>0</v>
      </c>
      <c r="DD53" s="120">
        <v>0</v>
      </c>
      <c r="DE53" s="120">
        <v>0</v>
      </c>
      <c r="DF53" s="120">
        <v>0</v>
      </c>
      <c r="DG53" s="120">
        <v>0</v>
      </c>
      <c r="DH53" s="120">
        <v>0</v>
      </c>
      <c r="DI53" s="120">
        <v>0</v>
      </c>
      <c r="DJ53" s="120">
        <v>0</v>
      </c>
      <c r="DK53" s="120">
        <v>0</v>
      </c>
      <c r="DL53" s="120">
        <v>0</v>
      </c>
      <c r="DM53" s="120">
        <v>0</v>
      </c>
      <c r="DN53" s="120">
        <v>0</v>
      </c>
      <c r="DO53" s="120">
        <v>0</v>
      </c>
      <c r="DP53" s="120">
        <v>0</v>
      </c>
      <c r="DQ53" s="120">
        <v>0</v>
      </c>
      <c r="DR53" s="120">
        <v>0</v>
      </c>
      <c r="DS53" s="120">
        <v>0</v>
      </c>
      <c r="DT53" s="120">
        <v>0</v>
      </c>
      <c r="DU53" s="120">
        <v>0</v>
      </c>
      <c r="DV53" s="120">
        <v>0</v>
      </c>
      <c r="DW53" s="120">
        <v>0</v>
      </c>
      <c r="DX53" s="120">
        <v>0</v>
      </c>
      <c r="DY53" s="120">
        <v>26815.766478475653</v>
      </c>
      <c r="DZ53" s="120">
        <v>26815.766478475653</v>
      </c>
      <c r="EA53" s="120">
        <v>26815.766478475653</v>
      </c>
      <c r="EB53" s="120">
        <v>26815.766478475653</v>
      </c>
      <c r="EC53" s="120">
        <v>26815.766478475653</v>
      </c>
      <c r="ED53" s="120">
        <v>26815.766478475653</v>
      </c>
      <c r="EE53" s="120">
        <v>26815.766478475653</v>
      </c>
      <c r="EF53" s="120">
        <v>26815.766478475653</v>
      </c>
      <c r="EG53" s="120">
        <v>26815.766478475653</v>
      </c>
      <c r="EH53" s="120">
        <v>26815.766478475653</v>
      </c>
      <c r="EI53" s="120">
        <v>26815.766478475653</v>
      </c>
      <c r="EJ53" s="120">
        <v>26815.766478475653</v>
      </c>
      <c r="EK53" s="120">
        <v>5363.1532956951305</v>
      </c>
      <c r="EL53" s="120">
        <v>5363.1532956951305</v>
      </c>
      <c r="EM53" s="120">
        <v>5363.1532956951305</v>
      </c>
      <c r="EN53" s="120">
        <v>5363.1532956951305</v>
      </c>
      <c r="EO53" s="120">
        <v>5363.1532956951305</v>
      </c>
      <c r="EP53" s="120">
        <v>5363.1532956951305</v>
      </c>
      <c r="EQ53" s="120">
        <v>5363.1532956951305</v>
      </c>
      <c r="ER53" s="120">
        <v>5363.1532956951305</v>
      </c>
      <c r="ES53" s="120">
        <v>5363.1532956951305</v>
      </c>
      <c r="ET53" s="120">
        <v>5363.1532956951305</v>
      </c>
      <c r="EU53" s="120">
        <v>5363.1532956951305</v>
      </c>
      <c r="EV53" s="120">
        <v>5363.1532956951305</v>
      </c>
      <c r="EW53" s="120">
        <v>0</v>
      </c>
      <c r="EX53" s="120">
        <v>0</v>
      </c>
      <c r="EY53" s="120">
        <v>0</v>
      </c>
      <c r="EZ53" s="120">
        <v>0</v>
      </c>
      <c r="FA53" s="120">
        <v>0</v>
      </c>
      <c r="FB53" s="120">
        <v>0</v>
      </c>
      <c r="FC53" s="120">
        <v>0</v>
      </c>
      <c r="FD53" s="120">
        <v>0</v>
      </c>
      <c r="FE53" s="120">
        <v>0</v>
      </c>
      <c r="FF53" s="120">
        <v>0</v>
      </c>
      <c r="FG53" s="120">
        <v>0</v>
      </c>
      <c r="FH53" s="120">
        <v>0</v>
      </c>
      <c r="FI53" s="120">
        <v>0</v>
      </c>
      <c r="FJ53" s="120">
        <v>0</v>
      </c>
      <c r="FK53" s="120">
        <v>0</v>
      </c>
      <c r="FL53" s="120">
        <v>0</v>
      </c>
      <c r="FM53" s="120">
        <v>0</v>
      </c>
      <c r="FN53" s="120">
        <v>0</v>
      </c>
      <c r="FO53" s="120">
        <v>0</v>
      </c>
      <c r="FP53" s="120">
        <v>0</v>
      </c>
      <c r="FQ53" s="120">
        <v>0</v>
      </c>
      <c r="FR53" s="120">
        <v>0</v>
      </c>
      <c r="FS53" s="120">
        <v>0</v>
      </c>
      <c r="FT53" s="120">
        <v>0</v>
      </c>
      <c r="FU53" s="120">
        <v>0</v>
      </c>
      <c r="FV53" s="120">
        <v>0</v>
      </c>
      <c r="FW53" s="120">
        <v>0</v>
      </c>
      <c r="FX53" s="120">
        <v>0</v>
      </c>
      <c r="FY53" s="120">
        <v>0</v>
      </c>
      <c r="FZ53" s="120">
        <v>0</v>
      </c>
      <c r="GA53" s="120">
        <v>0</v>
      </c>
      <c r="GB53" s="120">
        <v>0</v>
      </c>
      <c r="GC53" s="120">
        <v>0</v>
      </c>
      <c r="GD53" s="120">
        <v>0</v>
      </c>
      <c r="GE53" s="120">
        <v>0</v>
      </c>
      <c r="GF53" s="120">
        <v>0</v>
      </c>
      <c r="GG53" s="120">
        <v>0</v>
      </c>
      <c r="GH53" s="120">
        <v>0</v>
      </c>
      <c r="GI53" s="120">
        <v>0</v>
      </c>
      <c r="GJ53" s="120">
        <v>0</v>
      </c>
      <c r="GK53" s="120">
        <v>0</v>
      </c>
      <c r="GL53" s="120">
        <v>0</v>
      </c>
      <c r="GM53" s="120">
        <v>0</v>
      </c>
      <c r="GN53" s="120">
        <v>0</v>
      </c>
      <c r="GO53" s="120">
        <v>0</v>
      </c>
      <c r="GP53" s="120">
        <v>0</v>
      </c>
      <c r="GQ53" s="120">
        <v>0</v>
      </c>
      <c r="GR53" s="120">
        <v>0</v>
      </c>
      <c r="GS53" s="120">
        <v>0</v>
      </c>
      <c r="GU53" s="200">
        <f t="shared" si="14"/>
        <v>0</v>
      </c>
      <c r="GV53" s="200">
        <f t="shared" si="14"/>
        <v>0</v>
      </c>
      <c r="GW53" s="200">
        <f t="shared" si="14"/>
        <v>0</v>
      </c>
      <c r="GX53" s="200">
        <f t="shared" si="14"/>
        <v>321789.19774170785</v>
      </c>
      <c r="GY53" s="200">
        <f t="shared" si="14"/>
        <v>64357.839548341552</v>
      </c>
      <c r="GZ53" s="200">
        <f t="shared" si="14"/>
        <v>0</v>
      </c>
      <c r="HA53" s="200">
        <f t="shared" si="14"/>
        <v>0</v>
      </c>
      <c r="HB53" s="200">
        <f t="shared" si="14"/>
        <v>0</v>
      </c>
      <c r="HC53" s="200">
        <f t="shared" si="14"/>
        <v>0</v>
      </c>
      <c r="HD53" s="134" t="str">
        <f t="shared" si="3"/>
        <v>OK</v>
      </c>
      <c r="HE53" s="200">
        <f t="shared" si="4"/>
        <v>386147.03729004937</v>
      </c>
      <c r="HG53" s="200">
        <f t="shared" si="5"/>
        <v>418325.95706422016</v>
      </c>
      <c r="HH53" s="200">
        <f>HG53*'Key assumptions'!$H$20*'Key assumptions'!$H$21</f>
        <v>15687.223389908255</v>
      </c>
      <c r="HI53" s="255">
        <f t="shared" si="9"/>
        <v>0.23963133640552994</v>
      </c>
      <c r="HJ53" s="200">
        <f t="shared" si="7"/>
        <v>3759.1503054158029</v>
      </c>
      <c r="HO53" s="120">
        <f t="shared" si="15"/>
        <v>0</v>
      </c>
      <c r="HP53" s="120">
        <f t="shared" si="15"/>
        <v>0</v>
      </c>
      <c r="HQ53" s="120">
        <f t="shared" si="15"/>
        <v>12</v>
      </c>
      <c r="HR53" s="120">
        <f t="shared" si="15"/>
        <v>12</v>
      </c>
      <c r="HS53" s="120">
        <f t="shared" si="15"/>
        <v>0</v>
      </c>
      <c r="HT53" s="120">
        <f t="shared" si="15"/>
        <v>0</v>
      </c>
      <c r="HU53" s="120">
        <f t="shared" si="15"/>
        <v>0</v>
      </c>
      <c r="HV53" s="120">
        <f t="shared" si="15"/>
        <v>0</v>
      </c>
      <c r="HW53" s="120">
        <f t="shared" si="8"/>
        <v>12</v>
      </c>
    </row>
    <row r="54" spans="1:231" ht="13.5" thickBot="1" x14ac:dyDescent="0.25">
      <c r="A54" s="120" t="str">
        <v>IT</v>
      </c>
      <c r="B54" s="120" t="str">
        <v>Data Architect</v>
      </c>
      <c r="C54" s="120" t="str">
        <v>Internal Labour</v>
      </c>
      <c r="D54" s="120" t="str">
        <v>Data Management</v>
      </c>
      <c r="E54" s="120" t="str">
        <v>IT Support Analyst - Senior (IT Service Mgmt)</v>
      </c>
      <c r="F54" s="120">
        <v>275.33303021406721</v>
      </c>
      <c r="G54" s="120">
        <v>0</v>
      </c>
      <c r="H54" s="120">
        <v>0</v>
      </c>
      <c r="I54" s="120">
        <v>0</v>
      </c>
      <c r="J54" s="120">
        <v>0</v>
      </c>
      <c r="K54" s="120">
        <v>0</v>
      </c>
      <c r="L54" s="120">
        <v>0</v>
      </c>
      <c r="M54" s="120">
        <v>0</v>
      </c>
      <c r="N54" s="120">
        <v>0</v>
      </c>
      <c r="O54" s="120">
        <v>0</v>
      </c>
      <c r="P54" s="120">
        <v>0</v>
      </c>
      <c r="Q54" s="120">
        <v>0</v>
      </c>
      <c r="R54" s="120">
        <v>0</v>
      </c>
      <c r="S54" s="120">
        <v>0</v>
      </c>
      <c r="T54" s="120">
        <v>7.6923076923076927E-2</v>
      </c>
      <c r="U54" s="120">
        <v>7.6923076923076927E-2</v>
      </c>
      <c r="V54" s="120">
        <v>7.6923076923076927E-2</v>
      </c>
      <c r="W54" s="120">
        <v>7.6923076923076927E-2</v>
      </c>
      <c r="X54" s="120">
        <v>7.6923076923076927E-2</v>
      </c>
      <c r="Y54" s="120">
        <v>7.6923076923076927E-2</v>
      </c>
      <c r="Z54" s="120">
        <v>7.6923076923076927E-2</v>
      </c>
      <c r="AA54" s="120">
        <v>7.6923076923076927E-2</v>
      </c>
      <c r="AB54" s="120">
        <v>7.6923076923076927E-2</v>
      </c>
      <c r="AC54" s="120">
        <v>7.6923076923076927E-2</v>
      </c>
      <c r="AD54" s="120">
        <v>7.6923076923076927E-2</v>
      </c>
      <c r="AE54" s="120">
        <v>7.6923076923076927E-2</v>
      </c>
      <c r="AF54" s="120">
        <v>0.49230769230769245</v>
      </c>
      <c r="AG54" s="120">
        <v>0.49230769230769245</v>
      </c>
      <c r="AH54" s="120">
        <v>0.49230769230769245</v>
      </c>
      <c r="AI54" s="120">
        <v>0.49230769230769245</v>
      </c>
      <c r="AJ54" s="120">
        <v>0.49230769230769245</v>
      </c>
      <c r="AK54" s="120">
        <v>0.49230769230769245</v>
      </c>
      <c r="AL54" s="120">
        <v>0.49230769230769245</v>
      </c>
      <c r="AM54" s="120">
        <v>0.49230769230769245</v>
      </c>
      <c r="AN54" s="120">
        <v>0.49230769230769245</v>
      </c>
      <c r="AO54" s="120">
        <v>0.49230769230769245</v>
      </c>
      <c r="AP54" s="120">
        <v>0.49230769230769245</v>
      </c>
      <c r="AQ54" s="120">
        <v>0.49230769230769245</v>
      </c>
      <c r="AR54" s="120">
        <v>0.1692307692307693</v>
      </c>
      <c r="AS54" s="120">
        <v>0.1692307692307693</v>
      </c>
      <c r="AT54" s="120">
        <v>0.1692307692307693</v>
      </c>
      <c r="AU54" s="120">
        <v>0.1692307692307693</v>
      </c>
      <c r="AV54" s="120">
        <v>0.1692307692307693</v>
      </c>
      <c r="AW54" s="120">
        <v>0.1692307692307693</v>
      </c>
      <c r="AX54" s="120">
        <v>0.1692307692307693</v>
      </c>
      <c r="AY54" s="120">
        <v>0.1692307692307693</v>
      </c>
      <c r="AZ54" s="120">
        <v>0.1692307692307693</v>
      </c>
      <c r="BA54" s="120">
        <v>0.1692307692307693</v>
      </c>
      <c r="BB54" s="120">
        <v>0.1692307692307693</v>
      </c>
      <c r="BC54" s="120">
        <v>0.1692307692307693</v>
      </c>
      <c r="BD54" s="120">
        <v>0</v>
      </c>
      <c r="BE54" s="120">
        <v>0</v>
      </c>
      <c r="BF54" s="120">
        <v>0</v>
      </c>
      <c r="BG54" s="120">
        <v>0</v>
      </c>
      <c r="BH54" s="120">
        <v>0</v>
      </c>
      <c r="BI54" s="120">
        <v>0</v>
      </c>
      <c r="BJ54" s="120">
        <v>0</v>
      </c>
      <c r="BK54" s="120">
        <v>0</v>
      </c>
      <c r="BL54" s="120">
        <v>0</v>
      </c>
      <c r="BM54" s="120">
        <v>0</v>
      </c>
      <c r="BN54" s="120">
        <v>0</v>
      </c>
      <c r="BO54" s="120">
        <v>0</v>
      </c>
      <c r="BP54" s="120">
        <v>0</v>
      </c>
      <c r="BQ54" s="120">
        <v>0</v>
      </c>
      <c r="BR54" s="120">
        <v>0</v>
      </c>
      <c r="BS54" s="120">
        <v>0</v>
      </c>
      <c r="BT54" s="120">
        <v>0</v>
      </c>
      <c r="BU54" s="120">
        <v>0</v>
      </c>
      <c r="BV54" s="120">
        <v>0</v>
      </c>
      <c r="BW54" s="120">
        <v>0</v>
      </c>
      <c r="BX54" s="120">
        <v>0</v>
      </c>
      <c r="BY54" s="120">
        <v>0</v>
      </c>
      <c r="BZ54" s="120">
        <v>0</v>
      </c>
      <c r="CA54" s="120">
        <v>0</v>
      </c>
      <c r="CB54" s="120">
        <v>0</v>
      </c>
      <c r="CC54" s="120">
        <v>0</v>
      </c>
      <c r="CD54" s="120">
        <v>0</v>
      </c>
      <c r="CE54" s="120">
        <v>0</v>
      </c>
      <c r="CF54" s="120">
        <v>0</v>
      </c>
      <c r="CG54" s="120">
        <v>0</v>
      </c>
      <c r="CH54" s="120">
        <v>0</v>
      </c>
      <c r="CI54" s="120">
        <v>0</v>
      </c>
      <c r="CJ54" s="120">
        <v>0</v>
      </c>
      <c r="CK54" s="120">
        <v>0</v>
      </c>
      <c r="CL54" s="120">
        <v>0</v>
      </c>
      <c r="CM54" s="120">
        <v>0</v>
      </c>
      <c r="CN54" s="120">
        <v>0</v>
      </c>
      <c r="CO54" s="120">
        <v>0</v>
      </c>
      <c r="CP54" s="120">
        <v>0</v>
      </c>
      <c r="CQ54" s="120">
        <v>0</v>
      </c>
      <c r="CR54" s="120">
        <v>0</v>
      </c>
      <c r="CS54" s="120">
        <v>0</v>
      </c>
      <c r="CT54" s="120">
        <v>0</v>
      </c>
      <c r="CU54" s="120">
        <v>0</v>
      </c>
      <c r="CV54" s="120">
        <v>0</v>
      </c>
      <c r="CW54" s="120">
        <v>0</v>
      </c>
      <c r="CX54" s="120">
        <v>0</v>
      </c>
      <c r="CY54" s="120">
        <v>0</v>
      </c>
      <c r="CZ54" s="120">
        <v>0</v>
      </c>
      <c r="DA54" s="120">
        <v>0</v>
      </c>
      <c r="DB54" s="120">
        <v>0</v>
      </c>
      <c r="DC54" s="120">
        <v>0</v>
      </c>
      <c r="DD54" s="120">
        <v>0</v>
      </c>
      <c r="DE54" s="120">
        <v>0</v>
      </c>
      <c r="DF54" s="120">
        <v>0</v>
      </c>
      <c r="DG54" s="120">
        <v>0</v>
      </c>
      <c r="DH54" s="120">
        <v>0</v>
      </c>
      <c r="DI54" s="120">
        <v>0</v>
      </c>
      <c r="DJ54" s="120">
        <v>0</v>
      </c>
      <c r="DK54" s="120">
        <v>0</v>
      </c>
      <c r="DL54" s="120">
        <v>0</v>
      </c>
      <c r="DM54" s="120">
        <v>3176.919579393083</v>
      </c>
      <c r="DN54" s="120">
        <v>3176.919579393083</v>
      </c>
      <c r="DO54" s="120">
        <v>3176.919579393083</v>
      </c>
      <c r="DP54" s="120">
        <v>3176.919579393083</v>
      </c>
      <c r="DQ54" s="120">
        <v>3176.919579393083</v>
      </c>
      <c r="DR54" s="120">
        <v>3176.919579393083</v>
      </c>
      <c r="DS54" s="120">
        <v>3176.919579393083</v>
      </c>
      <c r="DT54" s="120">
        <v>3176.919579393083</v>
      </c>
      <c r="DU54" s="120">
        <v>3176.919579393083</v>
      </c>
      <c r="DV54" s="120">
        <v>3176.919579393083</v>
      </c>
      <c r="DW54" s="120">
        <v>3176.919579393083</v>
      </c>
      <c r="DX54" s="120">
        <v>3176.919579393083</v>
      </c>
      <c r="DY54" s="120">
        <v>20332.285308115737</v>
      </c>
      <c r="DZ54" s="120">
        <v>20332.285308115737</v>
      </c>
      <c r="EA54" s="120">
        <v>20332.285308115737</v>
      </c>
      <c r="EB54" s="120">
        <v>20332.285308115737</v>
      </c>
      <c r="EC54" s="120">
        <v>20332.285308115737</v>
      </c>
      <c r="ED54" s="120">
        <v>20332.285308115737</v>
      </c>
      <c r="EE54" s="120">
        <v>20332.285308115737</v>
      </c>
      <c r="EF54" s="120">
        <v>20332.285308115737</v>
      </c>
      <c r="EG54" s="120">
        <v>20332.285308115737</v>
      </c>
      <c r="EH54" s="120">
        <v>20332.285308115737</v>
      </c>
      <c r="EI54" s="120">
        <v>20332.285308115737</v>
      </c>
      <c r="EJ54" s="120">
        <v>20332.285308115737</v>
      </c>
      <c r="EK54" s="120">
        <v>6989.2230746647865</v>
      </c>
      <c r="EL54" s="120">
        <v>6989.2230746647865</v>
      </c>
      <c r="EM54" s="120">
        <v>6989.2230746647865</v>
      </c>
      <c r="EN54" s="120">
        <v>6989.2230746647865</v>
      </c>
      <c r="EO54" s="120">
        <v>6989.2230746647865</v>
      </c>
      <c r="EP54" s="120">
        <v>6989.2230746647865</v>
      </c>
      <c r="EQ54" s="120">
        <v>6989.2230746647865</v>
      </c>
      <c r="ER54" s="120">
        <v>6989.2230746647865</v>
      </c>
      <c r="ES54" s="120">
        <v>6989.2230746647865</v>
      </c>
      <c r="ET54" s="120">
        <v>6989.2230746647865</v>
      </c>
      <c r="EU54" s="120">
        <v>6989.2230746647865</v>
      </c>
      <c r="EV54" s="120">
        <v>6989.2230746647865</v>
      </c>
      <c r="EW54" s="120">
        <v>0</v>
      </c>
      <c r="EX54" s="120">
        <v>0</v>
      </c>
      <c r="EY54" s="120">
        <v>0</v>
      </c>
      <c r="EZ54" s="120">
        <v>0</v>
      </c>
      <c r="FA54" s="120">
        <v>0</v>
      </c>
      <c r="FB54" s="120">
        <v>0</v>
      </c>
      <c r="FC54" s="120">
        <v>0</v>
      </c>
      <c r="FD54" s="120">
        <v>0</v>
      </c>
      <c r="FE54" s="120">
        <v>0</v>
      </c>
      <c r="FF54" s="120">
        <v>0</v>
      </c>
      <c r="FG54" s="120">
        <v>0</v>
      </c>
      <c r="FH54" s="120">
        <v>0</v>
      </c>
      <c r="FI54" s="120">
        <v>0</v>
      </c>
      <c r="FJ54" s="120">
        <v>0</v>
      </c>
      <c r="FK54" s="120">
        <v>0</v>
      </c>
      <c r="FL54" s="120">
        <v>0</v>
      </c>
      <c r="FM54" s="120">
        <v>0</v>
      </c>
      <c r="FN54" s="120">
        <v>0</v>
      </c>
      <c r="FO54" s="120">
        <v>0</v>
      </c>
      <c r="FP54" s="120">
        <v>0</v>
      </c>
      <c r="FQ54" s="120">
        <v>0</v>
      </c>
      <c r="FR54" s="120">
        <v>0</v>
      </c>
      <c r="FS54" s="120">
        <v>0</v>
      </c>
      <c r="FT54" s="120">
        <v>0</v>
      </c>
      <c r="FU54" s="120">
        <v>0</v>
      </c>
      <c r="FV54" s="120">
        <v>0</v>
      </c>
      <c r="FW54" s="120">
        <v>0</v>
      </c>
      <c r="FX54" s="120">
        <v>0</v>
      </c>
      <c r="FY54" s="120">
        <v>0</v>
      </c>
      <c r="FZ54" s="120">
        <v>0</v>
      </c>
      <c r="GA54" s="120">
        <v>0</v>
      </c>
      <c r="GB54" s="120">
        <v>0</v>
      </c>
      <c r="GC54" s="120">
        <v>0</v>
      </c>
      <c r="GD54" s="120">
        <v>0</v>
      </c>
      <c r="GE54" s="120">
        <v>0</v>
      </c>
      <c r="GF54" s="120">
        <v>0</v>
      </c>
      <c r="GG54" s="120">
        <v>0</v>
      </c>
      <c r="GH54" s="120">
        <v>0</v>
      </c>
      <c r="GI54" s="120">
        <v>0</v>
      </c>
      <c r="GJ54" s="120">
        <v>0</v>
      </c>
      <c r="GK54" s="120">
        <v>0</v>
      </c>
      <c r="GL54" s="120">
        <v>0</v>
      </c>
      <c r="GM54" s="120">
        <v>0</v>
      </c>
      <c r="GN54" s="120">
        <v>0</v>
      </c>
      <c r="GO54" s="120">
        <v>0</v>
      </c>
      <c r="GP54" s="120">
        <v>0</v>
      </c>
      <c r="GQ54" s="120">
        <v>0</v>
      </c>
      <c r="GR54" s="120">
        <v>0</v>
      </c>
      <c r="GS54" s="120">
        <v>0</v>
      </c>
      <c r="GU54" s="200">
        <f t="shared" si="14"/>
        <v>0</v>
      </c>
      <c r="GV54" s="200">
        <f t="shared" si="14"/>
        <v>0</v>
      </c>
      <c r="GW54" s="200">
        <f t="shared" si="14"/>
        <v>38123.034952717004</v>
      </c>
      <c r="GX54" s="200">
        <f t="shared" si="14"/>
        <v>243987.42369738885</v>
      </c>
      <c r="GY54" s="200">
        <f t="shared" si="14"/>
        <v>83870.67689597742</v>
      </c>
      <c r="GZ54" s="200">
        <f t="shared" si="14"/>
        <v>0</v>
      </c>
      <c r="HA54" s="200">
        <f t="shared" si="14"/>
        <v>0</v>
      </c>
      <c r="HB54" s="200">
        <f t="shared" si="14"/>
        <v>0</v>
      </c>
      <c r="HC54" s="200">
        <f t="shared" si="14"/>
        <v>0</v>
      </c>
      <c r="HD54" s="134" t="str">
        <f t="shared" si="3"/>
        <v>OK</v>
      </c>
      <c r="HE54" s="200">
        <f t="shared" si="4"/>
        <v>365981.13554608327</v>
      </c>
      <c r="HG54" s="200">
        <f t="shared" si="5"/>
        <v>495599.45438532101</v>
      </c>
      <c r="HH54" s="200">
        <f>HG54*'Key assumptions'!$H$20*'Key assumptions'!$H$21</f>
        <v>18584.979539449538</v>
      </c>
      <c r="HI54" s="255">
        <f t="shared" si="9"/>
        <v>0.23963133640552994</v>
      </c>
      <c r="HJ54" s="200">
        <f t="shared" si="7"/>
        <v>4453.5434841077231</v>
      </c>
      <c r="HO54" s="120">
        <f t="shared" si="15"/>
        <v>0</v>
      </c>
      <c r="HP54" s="120">
        <f t="shared" si="15"/>
        <v>12</v>
      </c>
      <c r="HQ54" s="120">
        <f t="shared" si="15"/>
        <v>12</v>
      </c>
      <c r="HR54" s="120">
        <f t="shared" si="15"/>
        <v>12</v>
      </c>
      <c r="HS54" s="120">
        <f t="shared" si="15"/>
        <v>0</v>
      </c>
      <c r="HT54" s="120">
        <f t="shared" si="15"/>
        <v>0</v>
      </c>
      <c r="HU54" s="120">
        <f t="shared" si="15"/>
        <v>0</v>
      </c>
      <c r="HV54" s="120">
        <f t="shared" si="15"/>
        <v>0</v>
      </c>
      <c r="HW54" s="120">
        <f t="shared" si="8"/>
        <v>12</v>
      </c>
    </row>
    <row r="55" spans="1:231" ht="13.5" thickBot="1" x14ac:dyDescent="0.25">
      <c r="A55" s="120" t="str">
        <v>Network Operations</v>
      </c>
      <c r="B55" s="120" t="str">
        <v>Control Room Operator SME</v>
      </c>
      <c r="C55" s="120" t="str">
        <v>Internal Labour</v>
      </c>
      <c r="D55" s="120" t="str">
        <v>Control Centre</v>
      </c>
      <c r="E55" s="120" t="str">
        <v>Network Operations Officer (Control Centre)</v>
      </c>
      <c r="F55" s="120">
        <v>232.40330948012229</v>
      </c>
      <c r="G55" s="120">
        <v>0</v>
      </c>
      <c r="H55" s="120">
        <v>0</v>
      </c>
      <c r="I55" s="120">
        <v>0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20">
        <v>0</v>
      </c>
      <c r="Q55" s="120">
        <v>0</v>
      </c>
      <c r="R55" s="120">
        <v>0</v>
      </c>
      <c r="S55" s="120">
        <v>0</v>
      </c>
      <c r="T55" s="120">
        <v>0.95384615384615379</v>
      </c>
      <c r="U55" s="120">
        <v>0.95384615384615379</v>
      </c>
      <c r="V55" s="120">
        <v>0.95384615384615379</v>
      </c>
      <c r="W55" s="120">
        <v>0.95384615384615379</v>
      </c>
      <c r="X55" s="120">
        <v>0.95384615384615379</v>
      </c>
      <c r="Y55" s="120">
        <v>0.95384615384615379</v>
      </c>
      <c r="Z55" s="120">
        <v>0.95384615384615379</v>
      </c>
      <c r="AA55" s="120">
        <v>0.95384615384615379</v>
      </c>
      <c r="AB55" s="120">
        <v>0.95384615384615379</v>
      </c>
      <c r="AC55" s="120">
        <v>0.95384615384615379</v>
      </c>
      <c r="AD55" s="120">
        <v>0.95384615384615379</v>
      </c>
      <c r="AE55" s="120">
        <v>0.95384615384615379</v>
      </c>
      <c r="AF55" s="120">
        <v>1.2923076923076924</v>
      </c>
      <c r="AG55" s="120">
        <v>1.2923076923076924</v>
      </c>
      <c r="AH55" s="120">
        <v>1.2923076923076924</v>
      </c>
      <c r="AI55" s="120">
        <v>1.2923076923076924</v>
      </c>
      <c r="AJ55" s="120">
        <v>1.2923076923076924</v>
      </c>
      <c r="AK55" s="120">
        <v>1.2923076923076924</v>
      </c>
      <c r="AL55" s="120">
        <v>1.2923076923076924</v>
      </c>
      <c r="AM55" s="120">
        <v>1.2923076923076924</v>
      </c>
      <c r="AN55" s="120">
        <v>1.2923076923076924</v>
      </c>
      <c r="AO55" s="120">
        <v>1.2923076923076924</v>
      </c>
      <c r="AP55" s="120">
        <v>1.2923076923076924</v>
      </c>
      <c r="AQ55" s="120">
        <v>1.2923076923076924</v>
      </c>
      <c r="AR55" s="120">
        <v>1.2923076923076924</v>
      </c>
      <c r="AS55" s="120">
        <v>1.2923076923076924</v>
      </c>
      <c r="AT55" s="120">
        <v>1.2923076923076924</v>
      </c>
      <c r="AU55" s="120">
        <v>1.2923076923076924</v>
      </c>
      <c r="AV55" s="120">
        <v>1.2923076923076924</v>
      </c>
      <c r="AW55" s="120">
        <v>1.2923076923076924</v>
      </c>
      <c r="AX55" s="120">
        <v>1.2923076923076924</v>
      </c>
      <c r="AY55" s="120">
        <v>1.2923076923076924</v>
      </c>
      <c r="AZ55" s="120">
        <v>1.2923076923076924</v>
      </c>
      <c r="BA55" s="120">
        <v>1.2923076923076924</v>
      </c>
      <c r="BB55" s="120">
        <v>1.2923076923076924</v>
      </c>
      <c r="BC55" s="120">
        <v>1.2923076923076924</v>
      </c>
      <c r="BD55" s="120">
        <v>1.2923076923076924</v>
      </c>
      <c r="BE55" s="120">
        <v>1.2923076923076924</v>
      </c>
      <c r="BF55" s="120">
        <v>1.2923076923076924</v>
      </c>
      <c r="BG55" s="120">
        <v>1.2923076923076924</v>
      </c>
      <c r="BH55" s="120">
        <v>1.2923076923076924</v>
      </c>
      <c r="BI55" s="120">
        <v>1.2923076923076924</v>
      </c>
      <c r="BJ55" s="120">
        <v>1.2923076923076924</v>
      </c>
      <c r="BK55" s="120">
        <v>1.2923076923076924</v>
      </c>
      <c r="BL55" s="120">
        <v>1.2923076923076924</v>
      </c>
      <c r="BM55" s="120">
        <v>1.2923076923076924</v>
      </c>
      <c r="BN55" s="120">
        <v>1.2923076923076924</v>
      </c>
      <c r="BO55" s="120">
        <v>1.2923076923076924</v>
      </c>
      <c r="BP55" s="120">
        <v>1.0769230769230769</v>
      </c>
      <c r="BQ55" s="120">
        <v>1.0769230769230769</v>
      </c>
      <c r="BR55" s="120">
        <v>1.0769230769230769</v>
      </c>
      <c r="BS55" s="120">
        <v>1.0769230769230769</v>
      </c>
      <c r="BT55" s="120">
        <v>1.0769230769230769</v>
      </c>
      <c r="BU55" s="120">
        <v>1.0769230769230769</v>
      </c>
      <c r="BV55" s="120">
        <v>1.0769230769230769</v>
      </c>
      <c r="BW55" s="120">
        <v>1.0769230769230769</v>
      </c>
      <c r="BX55" s="120">
        <v>1.0769230769230769</v>
      </c>
      <c r="BY55" s="120">
        <v>1.0769230769230769</v>
      </c>
      <c r="BZ55" s="120">
        <v>1.0769230769230769</v>
      </c>
      <c r="CA55" s="120">
        <v>1.0769230769230769</v>
      </c>
      <c r="CB55" s="120">
        <v>0</v>
      </c>
      <c r="CC55" s="120">
        <v>0</v>
      </c>
      <c r="CD55" s="120">
        <v>0</v>
      </c>
      <c r="CE55" s="120">
        <v>0</v>
      </c>
      <c r="CF55" s="120">
        <v>0</v>
      </c>
      <c r="CG55" s="120">
        <v>0</v>
      </c>
      <c r="CH55" s="120">
        <v>0</v>
      </c>
      <c r="CI55" s="120">
        <v>0</v>
      </c>
      <c r="CJ55" s="120">
        <v>0</v>
      </c>
      <c r="CK55" s="120">
        <v>0</v>
      </c>
      <c r="CL55" s="120">
        <v>0</v>
      </c>
      <c r="CM55" s="120">
        <v>0</v>
      </c>
      <c r="CN55" s="120">
        <v>0</v>
      </c>
      <c r="CO55" s="120">
        <v>0</v>
      </c>
      <c r="CP55" s="120">
        <v>0</v>
      </c>
      <c r="CQ55" s="120">
        <v>0</v>
      </c>
      <c r="CR55" s="120">
        <v>0</v>
      </c>
      <c r="CS55" s="120">
        <v>0</v>
      </c>
      <c r="CT55" s="120">
        <v>0</v>
      </c>
      <c r="CU55" s="120">
        <v>0</v>
      </c>
      <c r="CV55" s="120">
        <v>0</v>
      </c>
      <c r="CW55" s="120">
        <v>0</v>
      </c>
      <c r="CX55" s="120">
        <v>0</v>
      </c>
      <c r="CY55" s="120">
        <v>0</v>
      </c>
      <c r="CZ55" s="120">
        <v>0</v>
      </c>
      <c r="DA55" s="120">
        <v>0</v>
      </c>
      <c r="DB55" s="120">
        <v>0</v>
      </c>
      <c r="DC55" s="120">
        <v>0</v>
      </c>
      <c r="DD55" s="120">
        <v>0</v>
      </c>
      <c r="DE55" s="120">
        <v>0</v>
      </c>
      <c r="DF55" s="120">
        <v>0</v>
      </c>
      <c r="DG55" s="120">
        <v>0</v>
      </c>
      <c r="DH55" s="120">
        <v>0</v>
      </c>
      <c r="DI55" s="120">
        <v>0</v>
      </c>
      <c r="DJ55" s="120">
        <v>0</v>
      </c>
      <c r="DK55" s="120">
        <v>0</v>
      </c>
      <c r="DL55" s="120">
        <v>0</v>
      </c>
      <c r="DM55" s="120">
        <v>33251.5504333098</v>
      </c>
      <c r="DN55" s="120">
        <v>33251.5504333098</v>
      </c>
      <c r="DO55" s="120">
        <v>33251.5504333098</v>
      </c>
      <c r="DP55" s="120">
        <v>33251.5504333098</v>
      </c>
      <c r="DQ55" s="120">
        <v>33251.5504333098</v>
      </c>
      <c r="DR55" s="120">
        <v>33251.5504333098</v>
      </c>
      <c r="DS55" s="120">
        <v>33251.5504333098</v>
      </c>
      <c r="DT55" s="120">
        <v>33251.5504333098</v>
      </c>
      <c r="DU55" s="120">
        <v>33251.5504333098</v>
      </c>
      <c r="DV55" s="120">
        <v>33251.5504333098</v>
      </c>
      <c r="DW55" s="120">
        <v>33251.5504333098</v>
      </c>
      <c r="DX55" s="120">
        <v>33251.5504333098</v>
      </c>
      <c r="DY55" s="120">
        <v>45050.487683839092</v>
      </c>
      <c r="DZ55" s="120">
        <v>45050.487683839092</v>
      </c>
      <c r="EA55" s="120">
        <v>45050.487683839092</v>
      </c>
      <c r="EB55" s="120">
        <v>45050.487683839092</v>
      </c>
      <c r="EC55" s="120">
        <v>45050.487683839092</v>
      </c>
      <c r="ED55" s="120">
        <v>45050.487683839092</v>
      </c>
      <c r="EE55" s="120">
        <v>45050.487683839092</v>
      </c>
      <c r="EF55" s="120">
        <v>45050.487683839092</v>
      </c>
      <c r="EG55" s="120">
        <v>45050.487683839092</v>
      </c>
      <c r="EH55" s="120">
        <v>45050.487683839092</v>
      </c>
      <c r="EI55" s="120">
        <v>45050.487683839092</v>
      </c>
      <c r="EJ55" s="120">
        <v>45050.487683839092</v>
      </c>
      <c r="EK55" s="120">
        <v>45050.487683839092</v>
      </c>
      <c r="EL55" s="120">
        <v>45050.487683839092</v>
      </c>
      <c r="EM55" s="120">
        <v>45050.487683839092</v>
      </c>
      <c r="EN55" s="120">
        <v>45050.487683839092</v>
      </c>
      <c r="EO55" s="120">
        <v>45050.487683839092</v>
      </c>
      <c r="EP55" s="120">
        <v>45050.487683839092</v>
      </c>
      <c r="EQ55" s="120">
        <v>45050.487683839092</v>
      </c>
      <c r="ER55" s="120">
        <v>45050.487683839092</v>
      </c>
      <c r="ES55" s="120">
        <v>45050.487683839092</v>
      </c>
      <c r="ET55" s="120">
        <v>45050.487683839092</v>
      </c>
      <c r="EU55" s="120">
        <v>45050.487683839092</v>
      </c>
      <c r="EV55" s="120">
        <v>45050.487683839092</v>
      </c>
      <c r="EW55" s="120">
        <v>45050.487683839092</v>
      </c>
      <c r="EX55" s="120">
        <v>45050.487683839092</v>
      </c>
      <c r="EY55" s="120">
        <v>45050.487683839092</v>
      </c>
      <c r="EZ55" s="120">
        <v>45050.487683839092</v>
      </c>
      <c r="FA55" s="120">
        <v>45050.487683839092</v>
      </c>
      <c r="FB55" s="120">
        <v>45050.487683839092</v>
      </c>
      <c r="FC55" s="120">
        <v>45050.487683839092</v>
      </c>
      <c r="FD55" s="120">
        <v>45050.487683839092</v>
      </c>
      <c r="FE55" s="120">
        <v>45050.487683839092</v>
      </c>
      <c r="FF55" s="120">
        <v>45050.487683839092</v>
      </c>
      <c r="FG55" s="120">
        <v>45050.487683839092</v>
      </c>
      <c r="FH55" s="120">
        <v>45050.487683839092</v>
      </c>
      <c r="FI55" s="120">
        <v>37542.07306986591</v>
      </c>
      <c r="FJ55" s="120">
        <v>37542.07306986591</v>
      </c>
      <c r="FK55" s="120">
        <v>37542.07306986591</v>
      </c>
      <c r="FL55" s="120">
        <v>37542.07306986591</v>
      </c>
      <c r="FM55" s="120">
        <v>37542.07306986591</v>
      </c>
      <c r="FN55" s="120">
        <v>37542.07306986591</v>
      </c>
      <c r="FO55" s="120">
        <v>37542.07306986591</v>
      </c>
      <c r="FP55" s="120">
        <v>37542.07306986591</v>
      </c>
      <c r="FQ55" s="120">
        <v>37542.07306986591</v>
      </c>
      <c r="FR55" s="120">
        <v>37542.07306986591</v>
      </c>
      <c r="FS55" s="120">
        <v>37542.07306986591</v>
      </c>
      <c r="FT55" s="120">
        <v>37542.07306986591</v>
      </c>
      <c r="FU55" s="120">
        <v>0</v>
      </c>
      <c r="FV55" s="120">
        <v>0</v>
      </c>
      <c r="FW55" s="120">
        <v>0</v>
      </c>
      <c r="FX55" s="120">
        <v>0</v>
      </c>
      <c r="FY55" s="120">
        <v>0</v>
      </c>
      <c r="FZ55" s="120">
        <v>0</v>
      </c>
      <c r="GA55" s="120">
        <v>0</v>
      </c>
      <c r="GB55" s="120">
        <v>0</v>
      </c>
      <c r="GC55" s="120">
        <v>0</v>
      </c>
      <c r="GD55" s="120">
        <v>0</v>
      </c>
      <c r="GE55" s="120">
        <v>0</v>
      </c>
      <c r="GF55" s="120">
        <v>0</v>
      </c>
      <c r="GG55" s="120">
        <v>0</v>
      </c>
      <c r="GH55" s="120">
        <v>0</v>
      </c>
      <c r="GI55" s="120">
        <v>0</v>
      </c>
      <c r="GJ55" s="120">
        <v>0</v>
      </c>
      <c r="GK55" s="120">
        <v>0</v>
      </c>
      <c r="GL55" s="120">
        <v>0</v>
      </c>
      <c r="GM55" s="120">
        <v>0</v>
      </c>
      <c r="GN55" s="120">
        <v>0</v>
      </c>
      <c r="GO55" s="120">
        <v>0</v>
      </c>
      <c r="GP55" s="120">
        <v>0</v>
      </c>
      <c r="GQ55" s="120">
        <v>0</v>
      </c>
      <c r="GR55" s="120">
        <v>0</v>
      </c>
      <c r="GS55" s="120">
        <v>0</v>
      </c>
      <c r="GU55" s="200">
        <f t="shared" si="14"/>
        <v>0</v>
      </c>
      <c r="GV55" s="200">
        <f t="shared" si="14"/>
        <v>0</v>
      </c>
      <c r="GW55" s="200">
        <f t="shared" si="14"/>
        <v>399018.60519971763</v>
      </c>
      <c r="GX55" s="200">
        <f t="shared" si="14"/>
        <v>540605.85220606916</v>
      </c>
      <c r="GY55" s="200">
        <f t="shared" si="14"/>
        <v>540605.85220606916</v>
      </c>
      <c r="GZ55" s="200">
        <f t="shared" si="14"/>
        <v>540605.85220606916</v>
      </c>
      <c r="HA55" s="200">
        <f t="shared" si="14"/>
        <v>450504.87683839101</v>
      </c>
      <c r="HB55" s="200">
        <f t="shared" si="14"/>
        <v>0</v>
      </c>
      <c r="HC55" s="200">
        <f t="shared" si="14"/>
        <v>0</v>
      </c>
      <c r="HD55" s="134" t="str">
        <f t="shared" si="3"/>
        <v>OK</v>
      </c>
      <c r="HE55" s="200">
        <f t="shared" si="4"/>
        <v>2471341.0386563162</v>
      </c>
      <c r="HG55" s="200">
        <f t="shared" si="5"/>
        <v>418325.95706422016</v>
      </c>
      <c r="HH55" s="200">
        <f>HG55*'Key assumptions'!$H$20*'Key assumptions'!$H$21</f>
        <v>15687.223389908255</v>
      </c>
      <c r="HI55" s="255">
        <f t="shared" si="9"/>
        <v>0.23963133640552994</v>
      </c>
      <c r="HJ55" s="200">
        <f t="shared" si="7"/>
        <v>3759.1503054158029</v>
      </c>
      <c r="HO55" s="120">
        <f t="shared" si="15"/>
        <v>0</v>
      </c>
      <c r="HP55" s="120">
        <f t="shared" si="15"/>
        <v>12</v>
      </c>
      <c r="HQ55" s="120">
        <f t="shared" si="15"/>
        <v>12</v>
      </c>
      <c r="HR55" s="120">
        <f t="shared" si="15"/>
        <v>12</v>
      </c>
      <c r="HS55" s="120">
        <f t="shared" si="15"/>
        <v>12</v>
      </c>
      <c r="HT55" s="120">
        <f t="shared" si="15"/>
        <v>12</v>
      </c>
      <c r="HU55" s="120">
        <f t="shared" si="15"/>
        <v>0</v>
      </c>
      <c r="HV55" s="120">
        <f t="shared" si="15"/>
        <v>0</v>
      </c>
      <c r="HW55" s="120">
        <f t="shared" si="8"/>
        <v>36</v>
      </c>
    </row>
    <row r="56" spans="1:231" ht="13.5" thickBot="1" x14ac:dyDescent="0.25">
      <c r="A56" s="120" t="str">
        <v>Network Operations</v>
      </c>
      <c r="B56" s="120" t="str">
        <v>Senior SCADA Engineer</v>
      </c>
      <c r="C56" s="120" t="str">
        <v>Internal Labour</v>
      </c>
      <c r="D56" s="120" t="str">
        <v>Control Centre</v>
      </c>
      <c r="E56" s="120" t="str">
        <v>Network Operations Officer (Control Centre)</v>
      </c>
      <c r="F56" s="120">
        <v>232.40330948012229</v>
      </c>
      <c r="G56" s="120">
        <v>0</v>
      </c>
      <c r="H56" s="120">
        <v>0</v>
      </c>
      <c r="I56" s="120">
        <v>0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20">
        <v>0</v>
      </c>
      <c r="Q56" s="120">
        <v>0</v>
      </c>
      <c r="R56" s="120">
        <v>0</v>
      </c>
      <c r="S56" s="120">
        <v>0</v>
      </c>
      <c r="T56" s="120">
        <v>0.6923076923076924</v>
      </c>
      <c r="U56" s="120">
        <v>0.6923076923076924</v>
      </c>
      <c r="V56" s="120">
        <v>0.6923076923076924</v>
      </c>
      <c r="W56" s="120">
        <v>0.6923076923076924</v>
      </c>
      <c r="X56" s="120">
        <v>0.6923076923076924</v>
      </c>
      <c r="Y56" s="120">
        <v>0.6923076923076924</v>
      </c>
      <c r="Z56" s="120">
        <v>0.6923076923076924</v>
      </c>
      <c r="AA56" s="120">
        <v>0.6923076923076924</v>
      </c>
      <c r="AB56" s="120">
        <v>0.6923076923076924</v>
      </c>
      <c r="AC56" s="120">
        <v>0.6923076923076924</v>
      </c>
      <c r="AD56" s="120">
        <v>0.6923076923076924</v>
      </c>
      <c r="AE56" s="120">
        <v>0.6923076923076924</v>
      </c>
      <c r="AF56" s="120">
        <v>0.92307692307692302</v>
      </c>
      <c r="AG56" s="120">
        <v>0.92307692307692302</v>
      </c>
      <c r="AH56" s="120">
        <v>0.92307692307692302</v>
      </c>
      <c r="AI56" s="120">
        <v>0.92307692307692302</v>
      </c>
      <c r="AJ56" s="120">
        <v>0.92307692307692302</v>
      </c>
      <c r="AK56" s="120">
        <v>0.92307692307692302</v>
      </c>
      <c r="AL56" s="120">
        <v>0.92307692307692302</v>
      </c>
      <c r="AM56" s="120">
        <v>0.92307692307692302</v>
      </c>
      <c r="AN56" s="120">
        <v>0.92307692307692302</v>
      </c>
      <c r="AO56" s="120">
        <v>0.92307692307692302</v>
      </c>
      <c r="AP56" s="120">
        <v>0.92307692307692302</v>
      </c>
      <c r="AQ56" s="120">
        <v>0.92307692307692302</v>
      </c>
      <c r="AR56" s="120">
        <v>0.92307692307692302</v>
      </c>
      <c r="AS56" s="120">
        <v>0.92307692307692302</v>
      </c>
      <c r="AT56" s="120">
        <v>0.92307692307692302</v>
      </c>
      <c r="AU56" s="120">
        <v>0.92307692307692302</v>
      </c>
      <c r="AV56" s="120">
        <v>0.92307692307692302</v>
      </c>
      <c r="AW56" s="120">
        <v>0.92307692307692302</v>
      </c>
      <c r="AX56" s="120">
        <v>0.92307692307692302</v>
      </c>
      <c r="AY56" s="120">
        <v>0.92307692307692302</v>
      </c>
      <c r="AZ56" s="120">
        <v>0.92307692307692302</v>
      </c>
      <c r="BA56" s="120">
        <v>0.92307692307692302</v>
      </c>
      <c r="BB56" s="120">
        <v>0.92307692307692302</v>
      </c>
      <c r="BC56" s="120">
        <v>0.92307692307692302</v>
      </c>
      <c r="BD56" s="120">
        <v>0.92307692307692302</v>
      </c>
      <c r="BE56" s="120">
        <v>0.92307692307692302</v>
      </c>
      <c r="BF56" s="120">
        <v>0.92307692307692302</v>
      </c>
      <c r="BG56" s="120">
        <v>0.92307692307692302</v>
      </c>
      <c r="BH56" s="120">
        <v>0.92307692307692302</v>
      </c>
      <c r="BI56" s="120">
        <v>0.92307692307692302</v>
      </c>
      <c r="BJ56" s="120">
        <v>0.92307692307692302</v>
      </c>
      <c r="BK56" s="120">
        <v>0.92307692307692302</v>
      </c>
      <c r="BL56" s="120">
        <v>0.92307692307692302</v>
      </c>
      <c r="BM56" s="120">
        <v>0.92307692307692302</v>
      </c>
      <c r="BN56" s="120">
        <v>0.92307692307692302</v>
      </c>
      <c r="BO56" s="120">
        <v>0.92307692307692302</v>
      </c>
      <c r="BP56" s="120">
        <v>0.76923076923076927</v>
      </c>
      <c r="BQ56" s="120">
        <v>0.76923076923076927</v>
      </c>
      <c r="BR56" s="120">
        <v>0.76923076923076927</v>
      </c>
      <c r="BS56" s="120">
        <v>0.76923076923076927</v>
      </c>
      <c r="BT56" s="120">
        <v>0.76923076923076927</v>
      </c>
      <c r="BU56" s="120">
        <v>0.76923076923076927</v>
      </c>
      <c r="BV56" s="120">
        <v>0.76923076923076927</v>
      </c>
      <c r="BW56" s="120">
        <v>0.76923076923076927</v>
      </c>
      <c r="BX56" s="120">
        <v>0.76923076923076927</v>
      </c>
      <c r="BY56" s="120">
        <v>0.76923076923076927</v>
      </c>
      <c r="BZ56" s="120">
        <v>0.76923076923076927</v>
      </c>
      <c r="CA56" s="120">
        <v>0.76923076923076927</v>
      </c>
      <c r="CB56" s="120">
        <v>0</v>
      </c>
      <c r="CC56" s="120">
        <v>0</v>
      </c>
      <c r="CD56" s="120">
        <v>0</v>
      </c>
      <c r="CE56" s="120">
        <v>0</v>
      </c>
      <c r="CF56" s="120">
        <v>0</v>
      </c>
      <c r="CG56" s="120">
        <v>0</v>
      </c>
      <c r="CH56" s="120">
        <v>0</v>
      </c>
      <c r="CI56" s="120">
        <v>0</v>
      </c>
      <c r="CJ56" s="120">
        <v>0</v>
      </c>
      <c r="CK56" s="120">
        <v>0</v>
      </c>
      <c r="CL56" s="120">
        <v>0</v>
      </c>
      <c r="CM56" s="120">
        <v>0</v>
      </c>
      <c r="CN56" s="120">
        <v>0</v>
      </c>
      <c r="CO56" s="120">
        <v>0</v>
      </c>
      <c r="CP56" s="120">
        <v>0</v>
      </c>
      <c r="CQ56" s="120">
        <v>0</v>
      </c>
      <c r="CR56" s="120">
        <v>0</v>
      </c>
      <c r="CS56" s="120">
        <v>0</v>
      </c>
      <c r="CT56" s="120">
        <v>0</v>
      </c>
      <c r="CU56" s="120">
        <v>0</v>
      </c>
      <c r="CV56" s="120">
        <v>0</v>
      </c>
      <c r="CW56" s="120">
        <v>0</v>
      </c>
      <c r="CX56" s="120">
        <v>0</v>
      </c>
      <c r="CY56" s="120">
        <v>0</v>
      </c>
      <c r="CZ56" s="120">
        <v>0</v>
      </c>
      <c r="DA56" s="120">
        <v>0</v>
      </c>
      <c r="DB56" s="120">
        <v>0</v>
      </c>
      <c r="DC56" s="120">
        <v>0</v>
      </c>
      <c r="DD56" s="120">
        <v>0</v>
      </c>
      <c r="DE56" s="120">
        <v>0</v>
      </c>
      <c r="DF56" s="120">
        <v>0</v>
      </c>
      <c r="DG56" s="120">
        <v>0</v>
      </c>
      <c r="DH56" s="120">
        <v>0</v>
      </c>
      <c r="DI56" s="120">
        <v>0</v>
      </c>
      <c r="DJ56" s="120">
        <v>0</v>
      </c>
      <c r="DK56" s="120">
        <v>0</v>
      </c>
      <c r="DL56" s="120">
        <v>0</v>
      </c>
      <c r="DM56" s="120">
        <v>24134.189830628085</v>
      </c>
      <c r="DN56" s="120">
        <v>24134.189830628085</v>
      </c>
      <c r="DO56" s="120">
        <v>24134.189830628085</v>
      </c>
      <c r="DP56" s="120">
        <v>24134.189830628085</v>
      </c>
      <c r="DQ56" s="120">
        <v>24134.189830628085</v>
      </c>
      <c r="DR56" s="120">
        <v>24134.189830628085</v>
      </c>
      <c r="DS56" s="120">
        <v>24134.189830628085</v>
      </c>
      <c r="DT56" s="120">
        <v>24134.189830628085</v>
      </c>
      <c r="DU56" s="120">
        <v>24134.189830628085</v>
      </c>
      <c r="DV56" s="120">
        <v>24134.189830628085</v>
      </c>
      <c r="DW56" s="120">
        <v>24134.189830628085</v>
      </c>
      <c r="DX56" s="120">
        <v>24134.189830628085</v>
      </c>
      <c r="DY56" s="120">
        <v>32178.919774170779</v>
      </c>
      <c r="DZ56" s="120">
        <v>32178.919774170779</v>
      </c>
      <c r="EA56" s="120">
        <v>32178.919774170779</v>
      </c>
      <c r="EB56" s="120">
        <v>32178.919774170779</v>
      </c>
      <c r="EC56" s="120">
        <v>32178.919774170779</v>
      </c>
      <c r="ED56" s="120">
        <v>32178.919774170779</v>
      </c>
      <c r="EE56" s="120">
        <v>32178.919774170779</v>
      </c>
      <c r="EF56" s="120">
        <v>32178.919774170779</v>
      </c>
      <c r="EG56" s="120">
        <v>32178.919774170779</v>
      </c>
      <c r="EH56" s="120">
        <v>32178.919774170779</v>
      </c>
      <c r="EI56" s="120">
        <v>32178.919774170779</v>
      </c>
      <c r="EJ56" s="120">
        <v>32178.919774170779</v>
      </c>
      <c r="EK56" s="120">
        <v>32178.919774170779</v>
      </c>
      <c r="EL56" s="120">
        <v>32178.919774170779</v>
      </c>
      <c r="EM56" s="120">
        <v>32178.919774170779</v>
      </c>
      <c r="EN56" s="120">
        <v>32178.919774170779</v>
      </c>
      <c r="EO56" s="120">
        <v>32178.919774170779</v>
      </c>
      <c r="EP56" s="120">
        <v>32178.919774170779</v>
      </c>
      <c r="EQ56" s="120">
        <v>32178.919774170779</v>
      </c>
      <c r="ER56" s="120">
        <v>32178.919774170779</v>
      </c>
      <c r="ES56" s="120">
        <v>32178.919774170779</v>
      </c>
      <c r="ET56" s="120">
        <v>32178.919774170779</v>
      </c>
      <c r="EU56" s="120">
        <v>32178.919774170779</v>
      </c>
      <c r="EV56" s="120">
        <v>32178.919774170779</v>
      </c>
      <c r="EW56" s="120">
        <v>32178.919774170779</v>
      </c>
      <c r="EX56" s="120">
        <v>32178.919774170779</v>
      </c>
      <c r="EY56" s="120">
        <v>32178.919774170779</v>
      </c>
      <c r="EZ56" s="120">
        <v>32178.919774170779</v>
      </c>
      <c r="FA56" s="120">
        <v>32178.919774170779</v>
      </c>
      <c r="FB56" s="120">
        <v>32178.919774170779</v>
      </c>
      <c r="FC56" s="120">
        <v>32178.919774170779</v>
      </c>
      <c r="FD56" s="120">
        <v>32178.919774170779</v>
      </c>
      <c r="FE56" s="120">
        <v>32178.919774170779</v>
      </c>
      <c r="FF56" s="120">
        <v>32178.919774170779</v>
      </c>
      <c r="FG56" s="120">
        <v>32178.919774170779</v>
      </c>
      <c r="FH56" s="120">
        <v>32178.919774170779</v>
      </c>
      <c r="FI56" s="120">
        <v>26815.766478475653</v>
      </c>
      <c r="FJ56" s="120">
        <v>26815.766478475653</v>
      </c>
      <c r="FK56" s="120">
        <v>26815.766478475653</v>
      </c>
      <c r="FL56" s="120">
        <v>26815.766478475653</v>
      </c>
      <c r="FM56" s="120">
        <v>26815.766478475653</v>
      </c>
      <c r="FN56" s="120">
        <v>26815.766478475653</v>
      </c>
      <c r="FO56" s="120">
        <v>26815.766478475653</v>
      </c>
      <c r="FP56" s="120">
        <v>26815.766478475653</v>
      </c>
      <c r="FQ56" s="120">
        <v>26815.766478475653</v>
      </c>
      <c r="FR56" s="120">
        <v>26815.766478475653</v>
      </c>
      <c r="FS56" s="120">
        <v>26815.766478475653</v>
      </c>
      <c r="FT56" s="120">
        <v>26815.766478475653</v>
      </c>
      <c r="FU56" s="120">
        <v>0</v>
      </c>
      <c r="FV56" s="120">
        <v>0</v>
      </c>
      <c r="FW56" s="120">
        <v>0</v>
      </c>
      <c r="FX56" s="120">
        <v>0</v>
      </c>
      <c r="FY56" s="120">
        <v>0</v>
      </c>
      <c r="FZ56" s="120">
        <v>0</v>
      </c>
      <c r="GA56" s="120">
        <v>0</v>
      </c>
      <c r="GB56" s="120">
        <v>0</v>
      </c>
      <c r="GC56" s="120">
        <v>0</v>
      </c>
      <c r="GD56" s="120">
        <v>0</v>
      </c>
      <c r="GE56" s="120">
        <v>0</v>
      </c>
      <c r="GF56" s="120">
        <v>0</v>
      </c>
      <c r="GG56" s="120">
        <v>0</v>
      </c>
      <c r="GH56" s="120">
        <v>0</v>
      </c>
      <c r="GI56" s="120">
        <v>0</v>
      </c>
      <c r="GJ56" s="120">
        <v>0</v>
      </c>
      <c r="GK56" s="120">
        <v>0</v>
      </c>
      <c r="GL56" s="120">
        <v>0</v>
      </c>
      <c r="GM56" s="120">
        <v>0</v>
      </c>
      <c r="GN56" s="120">
        <v>0</v>
      </c>
      <c r="GO56" s="120">
        <v>0</v>
      </c>
      <c r="GP56" s="120">
        <v>0</v>
      </c>
      <c r="GQ56" s="120">
        <v>0</v>
      </c>
      <c r="GR56" s="120">
        <v>0</v>
      </c>
      <c r="GS56" s="120">
        <v>0</v>
      </c>
      <c r="GU56" s="200">
        <f t="shared" si="14"/>
        <v>0</v>
      </c>
      <c r="GV56" s="200">
        <f t="shared" si="14"/>
        <v>0</v>
      </c>
      <c r="GW56" s="200">
        <f t="shared" si="14"/>
        <v>289610.277967537</v>
      </c>
      <c r="GX56" s="200">
        <f t="shared" si="14"/>
        <v>386147.03729004943</v>
      </c>
      <c r="GY56" s="200">
        <f t="shared" si="14"/>
        <v>386147.03729004943</v>
      </c>
      <c r="GZ56" s="200">
        <f t="shared" si="14"/>
        <v>386147.03729004943</v>
      </c>
      <c r="HA56" s="200">
        <f t="shared" si="14"/>
        <v>321789.19774170785</v>
      </c>
      <c r="HB56" s="200">
        <f t="shared" si="14"/>
        <v>0</v>
      </c>
      <c r="HC56" s="200">
        <f t="shared" si="14"/>
        <v>0</v>
      </c>
      <c r="HD56" s="134" t="str">
        <f t="shared" si="3"/>
        <v>OK</v>
      </c>
      <c r="HE56" s="200">
        <f t="shared" si="4"/>
        <v>1769840.5875793931</v>
      </c>
      <c r="HG56" s="200">
        <f t="shared" si="5"/>
        <v>418325.95706422016</v>
      </c>
      <c r="HH56" s="200">
        <f>HG56*'Key assumptions'!$H$20*'Key assumptions'!$H$21</f>
        <v>15687.223389908255</v>
      </c>
      <c r="HI56" s="255">
        <f t="shared" si="9"/>
        <v>0.23963133640552994</v>
      </c>
      <c r="HJ56" s="200">
        <f t="shared" si="7"/>
        <v>3759.1503054158029</v>
      </c>
      <c r="HO56" s="120">
        <f t="shared" si="15"/>
        <v>0</v>
      </c>
      <c r="HP56" s="120">
        <f t="shared" si="15"/>
        <v>12</v>
      </c>
      <c r="HQ56" s="120">
        <f t="shared" si="15"/>
        <v>12</v>
      </c>
      <c r="HR56" s="120">
        <f t="shared" si="15"/>
        <v>12</v>
      </c>
      <c r="HS56" s="120">
        <f t="shared" si="15"/>
        <v>12</v>
      </c>
      <c r="HT56" s="120">
        <f t="shared" si="15"/>
        <v>12</v>
      </c>
      <c r="HU56" s="120">
        <f t="shared" si="15"/>
        <v>0</v>
      </c>
      <c r="HV56" s="120">
        <f t="shared" si="15"/>
        <v>0</v>
      </c>
      <c r="HW56" s="120">
        <f t="shared" si="8"/>
        <v>36</v>
      </c>
    </row>
    <row r="57" spans="1:231" ht="13.5" thickBot="1" x14ac:dyDescent="0.25">
      <c r="A57" s="120" t="str">
        <v>Network Operations</v>
      </c>
      <c r="B57" s="120" t="str">
        <v xml:space="preserve">AEMS Engineer </v>
      </c>
      <c r="C57" s="120" t="str">
        <v>Internal Labour</v>
      </c>
      <c r="D57" s="120" t="str">
        <v>Control Centre</v>
      </c>
      <c r="E57" s="120" t="str">
        <v>SCADA Officer (Nwk Operations Tech)</v>
      </c>
      <c r="F57" s="120">
        <v>195.6201907033639</v>
      </c>
      <c r="G57" s="120">
        <v>0</v>
      </c>
      <c r="H57" s="120">
        <v>0</v>
      </c>
      <c r="I57" s="120">
        <v>0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20">
        <v>0</v>
      </c>
      <c r="Q57" s="120">
        <v>0</v>
      </c>
      <c r="R57" s="120">
        <v>0</v>
      </c>
      <c r="S57" s="120">
        <v>0</v>
      </c>
      <c r="T57" s="120">
        <v>7.6923076923076913E-2</v>
      </c>
      <c r="U57" s="120">
        <v>7.6923076923076913E-2</v>
      </c>
      <c r="V57" s="120">
        <v>7.6923076923076913E-2</v>
      </c>
      <c r="W57" s="120">
        <v>7.6923076923076913E-2</v>
      </c>
      <c r="X57" s="120">
        <v>7.6923076923076913E-2</v>
      </c>
      <c r="Y57" s="120">
        <v>7.6923076923076913E-2</v>
      </c>
      <c r="Z57" s="120">
        <v>7.6923076923076913E-2</v>
      </c>
      <c r="AA57" s="120">
        <v>7.6923076923076913E-2</v>
      </c>
      <c r="AB57" s="120">
        <v>7.6923076923076913E-2</v>
      </c>
      <c r="AC57" s="120">
        <v>7.6923076923076913E-2</v>
      </c>
      <c r="AD57" s="120">
        <v>7.6923076923076913E-2</v>
      </c>
      <c r="AE57" s="120">
        <v>7.6923076923076913E-2</v>
      </c>
      <c r="AF57" s="120">
        <v>0.92307692307692324</v>
      </c>
      <c r="AG57" s="120">
        <v>0.92307692307692324</v>
      </c>
      <c r="AH57" s="120">
        <v>0.92307692307692324</v>
      </c>
      <c r="AI57" s="120">
        <v>0.92307692307692324</v>
      </c>
      <c r="AJ57" s="120">
        <v>0.92307692307692324</v>
      </c>
      <c r="AK57" s="120">
        <v>0.92307692307692324</v>
      </c>
      <c r="AL57" s="120">
        <v>0.92307692307692324</v>
      </c>
      <c r="AM57" s="120">
        <v>0.92307692307692324</v>
      </c>
      <c r="AN57" s="120">
        <v>0.92307692307692324</v>
      </c>
      <c r="AO57" s="120">
        <v>0.92307692307692324</v>
      </c>
      <c r="AP57" s="120">
        <v>0.92307692307692324</v>
      </c>
      <c r="AQ57" s="120">
        <v>0.92307692307692324</v>
      </c>
      <c r="AR57" s="120">
        <v>0.92307692307692324</v>
      </c>
      <c r="AS57" s="120">
        <v>0.92307692307692324</v>
      </c>
      <c r="AT57" s="120">
        <v>0.92307692307692324</v>
      </c>
      <c r="AU57" s="120">
        <v>0.92307692307692324</v>
      </c>
      <c r="AV57" s="120">
        <v>0.92307692307692324</v>
      </c>
      <c r="AW57" s="120">
        <v>0.92307692307692324</v>
      </c>
      <c r="AX57" s="120">
        <v>0.92307692307692324</v>
      </c>
      <c r="AY57" s="120">
        <v>0.92307692307692324</v>
      </c>
      <c r="AZ57" s="120">
        <v>0.92307692307692324</v>
      </c>
      <c r="BA57" s="120">
        <v>0.92307692307692324</v>
      </c>
      <c r="BB57" s="120">
        <v>0.92307692307692324</v>
      </c>
      <c r="BC57" s="120">
        <v>0.92307692307692324</v>
      </c>
      <c r="BD57" s="120">
        <v>0.92307692307692324</v>
      </c>
      <c r="BE57" s="120">
        <v>0.92307692307692324</v>
      </c>
      <c r="BF57" s="120">
        <v>0.92307692307692324</v>
      </c>
      <c r="BG57" s="120">
        <v>0.92307692307692324</v>
      </c>
      <c r="BH57" s="120">
        <v>0.92307692307692324</v>
      </c>
      <c r="BI57" s="120">
        <v>0.92307692307692324</v>
      </c>
      <c r="BJ57" s="120">
        <v>0.92307692307692324</v>
      </c>
      <c r="BK57" s="120">
        <v>0.92307692307692324</v>
      </c>
      <c r="BL57" s="120">
        <v>0.92307692307692324</v>
      </c>
      <c r="BM57" s="120">
        <v>0.92307692307692324</v>
      </c>
      <c r="BN57" s="120">
        <v>0.92307692307692324</v>
      </c>
      <c r="BO57" s="120">
        <v>0.92307692307692324</v>
      </c>
      <c r="BP57" s="120">
        <v>0.76923076923076927</v>
      </c>
      <c r="BQ57" s="120">
        <v>0.76923076923076927</v>
      </c>
      <c r="BR57" s="120">
        <v>0.76923076923076927</v>
      </c>
      <c r="BS57" s="120">
        <v>0.76923076923076927</v>
      </c>
      <c r="BT57" s="120">
        <v>0.76923076923076927</v>
      </c>
      <c r="BU57" s="120">
        <v>0.76923076923076927</v>
      </c>
      <c r="BV57" s="120">
        <v>0.76923076923076927</v>
      </c>
      <c r="BW57" s="120">
        <v>0.76923076923076927</v>
      </c>
      <c r="BX57" s="120">
        <v>0.76923076923076927</v>
      </c>
      <c r="BY57" s="120">
        <v>0.76923076923076927</v>
      </c>
      <c r="BZ57" s="120">
        <v>0.76923076923076927</v>
      </c>
      <c r="CA57" s="120">
        <v>0.76923076923076927</v>
      </c>
      <c r="CB57" s="120">
        <v>0</v>
      </c>
      <c r="CC57" s="120">
        <v>0</v>
      </c>
      <c r="CD57" s="120">
        <v>0</v>
      </c>
      <c r="CE57" s="120">
        <v>0</v>
      </c>
      <c r="CF57" s="120">
        <v>0</v>
      </c>
      <c r="CG57" s="120">
        <v>0</v>
      </c>
      <c r="CH57" s="120">
        <v>0</v>
      </c>
      <c r="CI57" s="120">
        <v>0</v>
      </c>
      <c r="CJ57" s="120">
        <v>0</v>
      </c>
      <c r="CK57" s="120">
        <v>0</v>
      </c>
      <c r="CL57" s="120">
        <v>0</v>
      </c>
      <c r="CM57" s="120">
        <v>0</v>
      </c>
      <c r="CN57" s="120">
        <v>0</v>
      </c>
      <c r="CO57" s="120">
        <v>0</v>
      </c>
      <c r="CP57" s="120">
        <v>0</v>
      </c>
      <c r="CQ57" s="120">
        <v>0</v>
      </c>
      <c r="CR57" s="120">
        <v>0</v>
      </c>
      <c r="CS57" s="120">
        <v>0</v>
      </c>
      <c r="CT57" s="120">
        <v>0</v>
      </c>
      <c r="CU57" s="120">
        <v>0</v>
      </c>
      <c r="CV57" s="120">
        <v>0</v>
      </c>
      <c r="CW57" s="120">
        <v>0</v>
      </c>
      <c r="CX57" s="120">
        <v>0</v>
      </c>
      <c r="CY57" s="120">
        <v>0</v>
      </c>
      <c r="CZ57" s="120">
        <v>0</v>
      </c>
      <c r="DA57" s="120">
        <v>0</v>
      </c>
      <c r="DB57" s="120">
        <v>0</v>
      </c>
      <c r="DC57" s="120">
        <v>0</v>
      </c>
      <c r="DD57" s="120">
        <v>0</v>
      </c>
      <c r="DE57" s="120">
        <v>0</v>
      </c>
      <c r="DF57" s="120">
        <v>0</v>
      </c>
      <c r="DG57" s="120">
        <v>0</v>
      </c>
      <c r="DH57" s="120">
        <v>0</v>
      </c>
      <c r="DI57" s="120">
        <v>0</v>
      </c>
      <c r="DJ57" s="120">
        <v>0</v>
      </c>
      <c r="DK57" s="120">
        <v>0</v>
      </c>
      <c r="DL57" s="120">
        <v>0</v>
      </c>
      <c r="DM57" s="120">
        <v>2257.1560465772754</v>
      </c>
      <c r="DN57" s="120">
        <v>2257.1560465772754</v>
      </c>
      <c r="DO57" s="120">
        <v>2257.1560465772754</v>
      </c>
      <c r="DP57" s="120">
        <v>2257.1560465772754</v>
      </c>
      <c r="DQ57" s="120">
        <v>2257.1560465772754</v>
      </c>
      <c r="DR57" s="120">
        <v>2257.1560465772754</v>
      </c>
      <c r="DS57" s="120">
        <v>2257.1560465772754</v>
      </c>
      <c r="DT57" s="120">
        <v>2257.1560465772754</v>
      </c>
      <c r="DU57" s="120">
        <v>2257.1560465772754</v>
      </c>
      <c r="DV57" s="120">
        <v>2257.1560465772754</v>
      </c>
      <c r="DW57" s="120">
        <v>2257.1560465772754</v>
      </c>
      <c r="DX57" s="120">
        <v>2257.1560465772754</v>
      </c>
      <c r="DY57" s="120">
        <v>27085.872558927316</v>
      </c>
      <c r="DZ57" s="120">
        <v>27085.872558927316</v>
      </c>
      <c r="EA57" s="120">
        <v>27085.872558927316</v>
      </c>
      <c r="EB57" s="120">
        <v>27085.872558927316</v>
      </c>
      <c r="EC57" s="120">
        <v>27085.872558927316</v>
      </c>
      <c r="ED57" s="120">
        <v>27085.872558927316</v>
      </c>
      <c r="EE57" s="120">
        <v>27085.872558927316</v>
      </c>
      <c r="EF57" s="120">
        <v>27085.872558927316</v>
      </c>
      <c r="EG57" s="120">
        <v>27085.872558927316</v>
      </c>
      <c r="EH57" s="120">
        <v>27085.872558927316</v>
      </c>
      <c r="EI57" s="120">
        <v>27085.872558927316</v>
      </c>
      <c r="EJ57" s="120">
        <v>27085.872558927316</v>
      </c>
      <c r="EK57" s="120">
        <v>27085.872558927316</v>
      </c>
      <c r="EL57" s="120">
        <v>27085.872558927316</v>
      </c>
      <c r="EM57" s="120">
        <v>27085.872558927316</v>
      </c>
      <c r="EN57" s="120">
        <v>27085.872558927316</v>
      </c>
      <c r="EO57" s="120">
        <v>27085.872558927316</v>
      </c>
      <c r="EP57" s="120">
        <v>27085.872558927316</v>
      </c>
      <c r="EQ57" s="120">
        <v>27085.872558927316</v>
      </c>
      <c r="ER57" s="120">
        <v>27085.872558927316</v>
      </c>
      <c r="ES57" s="120">
        <v>27085.872558927316</v>
      </c>
      <c r="ET57" s="120">
        <v>27085.872558927316</v>
      </c>
      <c r="EU57" s="120">
        <v>27085.872558927316</v>
      </c>
      <c r="EV57" s="120">
        <v>27085.872558927316</v>
      </c>
      <c r="EW57" s="120">
        <v>27085.872558927316</v>
      </c>
      <c r="EX57" s="120">
        <v>27085.872558927316</v>
      </c>
      <c r="EY57" s="120">
        <v>27085.872558927316</v>
      </c>
      <c r="EZ57" s="120">
        <v>27085.872558927316</v>
      </c>
      <c r="FA57" s="120">
        <v>27085.872558927316</v>
      </c>
      <c r="FB57" s="120">
        <v>27085.872558927316</v>
      </c>
      <c r="FC57" s="120">
        <v>27085.872558927316</v>
      </c>
      <c r="FD57" s="120">
        <v>27085.872558927316</v>
      </c>
      <c r="FE57" s="120">
        <v>27085.872558927316</v>
      </c>
      <c r="FF57" s="120">
        <v>27085.872558927316</v>
      </c>
      <c r="FG57" s="120">
        <v>27085.872558927316</v>
      </c>
      <c r="FH57" s="120">
        <v>27085.872558927316</v>
      </c>
      <c r="FI57" s="120">
        <v>22571.56046577276</v>
      </c>
      <c r="FJ57" s="120">
        <v>22571.56046577276</v>
      </c>
      <c r="FK57" s="120">
        <v>22571.56046577276</v>
      </c>
      <c r="FL57" s="120">
        <v>22571.56046577276</v>
      </c>
      <c r="FM57" s="120">
        <v>22571.56046577276</v>
      </c>
      <c r="FN57" s="120">
        <v>22571.56046577276</v>
      </c>
      <c r="FO57" s="120">
        <v>22571.56046577276</v>
      </c>
      <c r="FP57" s="120">
        <v>22571.56046577276</v>
      </c>
      <c r="FQ57" s="120">
        <v>22571.56046577276</v>
      </c>
      <c r="FR57" s="120">
        <v>22571.56046577276</v>
      </c>
      <c r="FS57" s="120">
        <v>22571.56046577276</v>
      </c>
      <c r="FT57" s="120">
        <v>22571.56046577276</v>
      </c>
      <c r="FU57" s="120">
        <v>0</v>
      </c>
      <c r="FV57" s="120">
        <v>0</v>
      </c>
      <c r="FW57" s="120">
        <v>0</v>
      </c>
      <c r="FX57" s="120">
        <v>0</v>
      </c>
      <c r="FY57" s="120">
        <v>0</v>
      </c>
      <c r="FZ57" s="120">
        <v>0</v>
      </c>
      <c r="GA57" s="120">
        <v>0</v>
      </c>
      <c r="GB57" s="120">
        <v>0</v>
      </c>
      <c r="GC57" s="120">
        <v>0</v>
      </c>
      <c r="GD57" s="120">
        <v>0</v>
      </c>
      <c r="GE57" s="120">
        <v>0</v>
      </c>
      <c r="GF57" s="120">
        <v>0</v>
      </c>
      <c r="GG57" s="120">
        <v>0</v>
      </c>
      <c r="GH57" s="120">
        <v>0</v>
      </c>
      <c r="GI57" s="120">
        <v>0</v>
      </c>
      <c r="GJ57" s="120">
        <v>0</v>
      </c>
      <c r="GK57" s="120">
        <v>0</v>
      </c>
      <c r="GL57" s="120">
        <v>0</v>
      </c>
      <c r="GM57" s="120">
        <v>0</v>
      </c>
      <c r="GN57" s="120">
        <v>0</v>
      </c>
      <c r="GO57" s="120">
        <v>0</v>
      </c>
      <c r="GP57" s="120">
        <v>0</v>
      </c>
      <c r="GQ57" s="120">
        <v>0</v>
      </c>
      <c r="GR57" s="120">
        <v>0</v>
      </c>
      <c r="GS57" s="120">
        <v>0</v>
      </c>
      <c r="GU57" s="200">
        <f t="shared" ref="GU57:HC72" si="16">SUMIF($DA$6:$GR$6,GU$8,$DA57:$GR57)</f>
        <v>0</v>
      </c>
      <c r="GV57" s="200">
        <f t="shared" si="16"/>
        <v>0</v>
      </c>
      <c r="GW57" s="200">
        <f t="shared" si="16"/>
        <v>27085.872558927298</v>
      </c>
      <c r="GX57" s="200">
        <f t="shared" si="16"/>
        <v>325030.47070712782</v>
      </c>
      <c r="GY57" s="200">
        <f t="shared" si="16"/>
        <v>325030.47070712782</v>
      </c>
      <c r="GZ57" s="200">
        <f t="shared" si="16"/>
        <v>325030.47070712782</v>
      </c>
      <c r="HA57" s="200">
        <f t="shared" si="16"/>
        <v>270858.72558927309</v>
      </c>
      <c r="HB57" s="200">
        <f t="shared" si="16"/>
        <v>0</v>
      </c>
      <c r="HC57" s="200">
        <f t="shared" si="16"/>
        <v>0</v>
      </c>
      <c r="HD57" s="134" t="str">
        <f t="shared" si="3"/>
        <v>OK</v>
      </c>
      <c r="HE57" s="200">
        <f t="shared" si="4"/>
        <v>1273036.0102695839</v>
      </c>
      <c r="HG57" s="200">
        <f t="shared" si="5"/>
        <v>352116.34326605505</v>
      </c>
      <c r="HH57" s="200">
        <f>HG57*'Key assumptions'!$H$20*'Key assumptions'!$H$21</f>
        <v>13204.362872477064</v>
      </c>
      <c r="HI57" s="255">
        <f t="shared" si="9"/>
        <v>0.23963133640552994</v>
      </c>
      <c r="HJ57" s="200">
        <f t="shared" si="7"/>
        <v>3164.1791215152411</v>
      </c>
      <c r="HO57" s="120">
        <f t="shared" si="15"/>
        <v>0</v>
      </c>
      <c r="HP57" s="120">
        <f t="shared" si="15"/>
        <v>12</v>
      </c>
      <c r="HQ57" s="120">
        <f t="shared" si="15"/>
        <v>12</v>
      </c>
      <c r="HR57" s="120">
        <f t="shared" si="15"/>
        <v>12</v>
      </c>
      <c r="HS57" s="120">
        <f t="shared" si="15"/>
        <v>12</v>
      </c>
      <c r="HT57" s="120">
        <f t="shared" si="15"/>
        <v>12</v>
      </c>
      <c r="HU57" s="120">
        <f t="shared" si="15"/>
        <v>0</v>
      </c>
      <c r="HV57" s="120">
        <f t="shared" si="15"/>
        <v>0</v>
      </c>
      <c r="HW57" s="120">
        <f t="shared" si="8"/>
        <v>36</v>
      </c>
    </row>
    <row r="58" spans="1:231" ht="13.5" thickBot="1" x14ac:dyDescent="0.25">
      <c r="A58" s="120" t="str">
        <v>Network Operations</v>
      </c>
      <c r="B58" s="120" t="str">
        <v xml:space="preserve">Junior SCADA Engineer </v>
      </c>
      <c r="C58" s="120" t="str">
        <v>Internal Labour</v>
      </c>
      <c r="D58" s="120" t="str">
        <v>Control Centre</v>
      </c>
      <c r="E58" s="120" t="str">
        <v>SCADA Officer (Nwk Operations Tech)</v>
      </c>
      <c r="F58" s="120">
        <v>195.6201907033639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20">
        <v>0</v>
      </c>
      <c r="Q58" s="120">
        <v>0</v>
      </c>
      <c r="R58" s="120">
        <v>0</v>
      </c>
      <c r="S58" s="120">
        <v>0</v>
      </c>
      <c r="T58" s="120">
        <v>7.6923076923076913E-2</v>
      </c>
      <c r="U58" s="120">
        <v>7.6923076923076913E-2</v>
      </c>
      <c r="V58" s="120">
        <v>7.6923076923076913E-2</v>
      </c>
      <c r="W58" s="120">
        <v>7.6923076923076913E-2</v>
      </c>
      <c r="X58" s="120">
        <v>7.6923076923076913E-2</v>
      </c>
      <c r="Y58" s="120">
        <v>7.6923076923076913E-2</v>
      </c>
      <c r="Z58" s="120">
        <v>7.6923076923076913E-2</v>
      </c>
      <c r="AA58" s="120">
        <v>7.6923076923076913E-2</v>
      </c>
      <c r="AB58" s="120">
        <v>7.6923076923076913E-2</v>
      </c>
      <c r="AC58" s="120">
        <v>7.6923076923076913E-2</v>
      </c>
      <c r="AD58" s="120">
        <v>7.6923076923076913E-2</v>
      </c>
      <c r="AE58" s="120">
        <v>7.6923076923076913E-2</v>
      </c>
      <c r="AF58" s="120">
        <v>0.92307692307692324</v>
      </c>
      <c r="AG58" s="120">
        <v>0.92307692307692324</v>
      </c>
      <c r="AH58" s="120">
        <v>0.92307692307692324</v>
      </c>
      <c r="AI58" s="120">
        <v>0.92307692307692324</v>
      </c>
      <c r="AJ58" s="120">
        <v>0.92307692307692324</v>
      </c>
      <c r="AK58" s="120">
        <v>0.92307692307692324</v>
      </c>
      <c r="AL58" s="120">
        <v>0.92307692307692324</v>
      </c>
      <c r="AM58" s="120">
        <v>0.92307692307692324</v>
      </c>
      <c r="AN58" s="120">
        <v>0.92307692307692324</v>
      </c>
      <c r="AO58" s="120">
        <v>0.92307692307692324</v>
      </c>
      <c r="AP58" s="120">
        <v>0.92307692307692324</v>
      </c>
      <c r="AQ58" s="120">
        <v>0.92307692307692324</v>
      </c>
      <c r="AR58" s="120">
        <v>0.92307692307692324</v>
      </c>
      <c r="AS58" s="120">
        <v>0.92307692307692324</v>
      </c>
      <c r="AT58" s="120">
        <v>0.92307692307692324</v>
      </c>
      <c r="AU58" s="120">
        <v>0.92307692307692324</v>
      </c>
      <c r="AV58" s="120">
        <v>0.92307692307692324</v>
      </c>
      <c r="AW58" s="120">
        <v>0.92307692307692324</v>
      </c>
      <c r="AX58" s="120">
        <v>0.92307692307692324</v>
      </c>
      <c r="AY58" s="120">
        <v>0.92307692307692324</v>
      </c>
      <c r="AZ58" s="120">
        <v>0.92307692307692324</v>
      </c>
      <c r="BA58" s="120">
        <v>0.92307692307692324</v>
      </c>
      <c r="BB58" s="120">
        <v>0.92307692307692324</v>
      </c>
      <c r="BC58" s="120">
        <v>0.92307692307692324</v>
      </c>
      <c r="BD58" s="120">
        <v>0.92307692307692324</v>
      </c>
      <c r="BE58" s="120">
        <v>0.92307692307692324</v>
      </c>
      <c r="BF58" s="120">
        <v>0.92307692307692324</v>
      </c>
      <c r="BG58" s="120">
        <v>0.92307692307692324</v>
      </c>
      <c r="BH58" s="120">
        <v>0.92307692307692324</v>
      </c>
      <c r="BI58" s="120">
        <v>0.92307692307692324</v>
      </c>
      <c r="BJ58" s="120">
        <v>0.92307692307692324</v>
      </c>
      <c r="BK58" s="120">
        <v>0.92307692307692324</v>
      </c>
      <c r="BL58" s="120">
        <v>0.92307692307692324</v>
      </c>
      <c r="BM58" s="120">
        <v>0.92307692307692324</v>
      </c>
      <c r="BN58" s="120">
        <v>0.92307692307692324</v>
      </c>
      <c r="BO58" s="120">
        <v>0.92307692307692324</v>
      </c>
      <c r="BP58" s="120">
        <v>0.76923076923076927</v>
      </c>
      <c r="BQ58" s="120">
        <v>0.76923076923076927</v>
      </c>
      <c r="BR58" s="120">
        <v>0.76923076923076927</v>
      </c>
      <c r="BS58" s="120">
        <v>0.76923076923076927</v>
      </c>
      <c r="BT58" s="120">
        <v>0.76923076923076927</v>
      </c>
      <c r="BU58" s="120">
        <v>0.76923076923076927</v>
      </c>
      <c r="BV58" s="120">
        <v>0.76923076923076927</v>
      </c>
      <c r="BW58" s="120">
        <v>0.76923076923076927</v>
      </c>
      <c r="BX58" s="120">
        <v>0.76923076923076927</v>
      </c>
      <c r="BY58" s="120">
        <v>0.76923076923076927</v>
      </c>
      <c r="BZ58" s="120">
        <v>0.76923076923076927</v>
      </c>
      <c r="CA58" s="120">
        <v>0.76923076923076927</v>
      </c>
      <c r="CB58" s="120">
        <v>0</v>
      </c>
      <c r="CC58" s="120">
        <v>0</v>
      </c>
      <c r="CD58" s="120">
        <v>0</v>
      </c>
      <c r="CE58" s="120">
        <v>0</v>
      </c>
      <c r="CF58" s="120">
        <v>0</v>
      </c>
      <c r="CG58" s="120">
        <v>0</v>
      </c>
      <c r="CH58" s="120">
        <v>0</v>
      </c>
      <c r="CI58" s="120">
        <v>0</v>
      </c>
      <c r="CJ58" s="120">
        <v>0</v>
      </c>
      <c r="CK58" s="120">
        <v>0</v>
      </c>
      <c r="CL58" s="120">
        <v>0</v>
      </c>
      <c r="CM58" s="120">
        <v>0</v>
      </c>
      <c r="CN58" s="120">
        <v>0</v>
      </c>
      <c r="CO58" s="120">
        <v>0</v>
      </c>
      <c r="CP58" s="120">
        <v>0</v>
      </c>
      <c r="CQ58" s="120">
        <v>0</v>
      </c>
      <c r="CR58" s="120">
        <v>0</v>
      </c>
      <c r="CS58" s="120">
        <v>0</v>
      </c>
      <c r="CT58" s="120">
        <v>0</v>
      </c>
      <c r="CU58" s="120">
        <v>0</v>
      </c>
      <c r="CV58" s="120">
        <v>0</v>
      </c>
      <c r="CW58" s="120">
        <v>0</v>
      </c>
      <c r="CX58" s="120">
        <v>0</v>
      </c>
      <c r="CY58" s="120">
        <v>0</v>
      </c>
      <c r="CZ58" s="120">
        <v>0</v>
      </c>
      <c r="DA58" s="120">
        <v>0</v>
      </c>
      <c r="DB58" s="120">
        <v>0</v>
      </c>
      <c r="DC58" s="120">
        <v>0</v>
      </c>
      <c r="DD58" s="120">
        <v>0</v>
      </c>
      <c r="DE58" s="120">
        <v>0</v>
      </c>
      <c r="DF58" s="120">
        <v>0</v>
      </c>
      <c r="DG58" s="120">
        <v>0</v>
      </c>
      <c r="DH58" s="120">
        <v>0</v>
      </c>
      <c r="DI58" s="120">
        <v>0</v>
      </c>
      <c r="DJ58" s="120">
        <v>0</v>
      </c>
      <c r="DK58" s="120">
        <v>0</v>
      </c>
      <c r="DL58" s="120">
        <v>0</v>
      </c>
      <c r="DM58" s="120">
        <v>2257.1560465772754</v>
      </c>
      <c r="DN58" s="120">
        <v>2257.1560465772754</v>
      </c>
      <c r="DO58" s="120">
        <v>2257.1560465772754</v>
      </c>
      <c r="DP58" s="120">
        <v>2257.1560465772754</v>
      </c>
      <c r="DQ58" s="120">
        <v>2257.1560465772754</v>
      </c>
      <c r="DR58" s="120">
        <v>2257.1560465772754</v>
      </c>
      <c r="DS58" s="120">
        <v>2257.1560465772754</v>
      </c>
      <c r="DT58" s="120">
        <v>2257.1560465772754</v>
      </c>
      <c r="DU58" s="120">
        <v>2257.1560465772754</v>
      </c>
      <c r="DV58" s="120">
        <v>2257.1560465772754</v>
      </c>
      <c r="DW58" s="120">
        <v>2257.1560465772754</v>
      </c>
      <c r="DX58" s="120">
        <v>2257.1560465772754</v>
      </c>
      <c r="DY58" s="120">
        <v>27085.872558927316</v>
      </c>
      <c r="DZ58" s="120">
        <v>27085.872558927316</v>
      </c>
      <c r="EA58" s="120">
        <v>27085.872558927316</v>
      </c>
      <c r="EB58" s="120">
        <v>27085.872558927316</v>
      </c>
      <c r="EC58" s="120">
        <v>27085.872558927316</v>
      </c>
      <c r="ED58" s="120">
        <v>27085.872558927316</v>
      </c>
      <c r="EE58" s="120">
        <v>27085.872558927316</v>
      </c>
      <c r="EF58" s="120">
        <v>27085.872558927316</v>
      </c>
      <c r="EG58" s="120">
        <v>27085.872558927316</v>
      </c>
      <c r="EH58" s="120">
        <v>27085.872558927316</v>
      </c>
      <c r="EI58" s="120">
        <v>27085.872558927316</v>
      </c>
      <c r="EJ58" s="120">
        <v>27085.872558927316</v>
      </c>
      <c r="EK58" s="120">
        <v>27085.872558927316</v>
      </c>
      <c r="EL58" s="120">
        <v>27085.872558927316</v>
      </c>
      <c r="EM58" s="120">
        <v>27085.872558927316</v>
      </c>
      <c r="EN58" s="120">
        <v>27085.872558927316</v>
      </c>
      <c r="EO58" s="120">
        <v>27085.872558927316</v>
      </c>
      <c r="EP58" s="120">
        <v>27085.872558927316</v>
      </c>
      <c r="EQ58" s="120">
        <v>27085.872558927316</v>
      </c>
      <c r="ER58" s="120">
        <v>27085.872558927316</v>
      </c>
      <c r="ES58" s="120">
        <v>27085.872558927316</v>
      </c>
      <c r="ET58" s="120">
        <v>27085.872558927316</v>
      </c>
      <c r="EU58" s="120">
        <v>27085.872558927316</v>
      </c>
      <c r="EV58" s="120">
        <v>27085.872558927316</v>
      </c>
      <c r="EW58" s="120">
        <v>27085.872558927316</v>
      </c>
      <c r="EX58" s="120">
        <v>27085.872558927316</v>
      </c>
      <c r="EY58" s="120">
        <v>27085.872558927316</v>
      </c>
      <c r="EZ58" s="120">
        <v>27085.872558927316</v>
      </c>
      <c r="FA58" s="120">
        <v>27085.872558927316</v>
      </c>
      <c r="FB58" s="120">
        <v>27085.872558927316</v>
      </c>
      <c r="FC58" s="120">
        <v>27085.872558927316</v>
      </c>
      <c r="FD58" s="120">
        <v>27085.872558927316</v>
      </c>
      <c r="FE58" s="120">
        <v>27085.872558927316</v>
      </c>
      <c r="FF58" s="120">
        <v>27085.872558927316</v>
      </c>
      <c r="FG58" s="120">
        <v>27085.872558927316</v>
      </c>
      <c r="FH58" s="120">
        <v>27085.872558927316</v>
      </c>
      <c r="FI58" s="120">
        <v>22571.56046577276</v>
      </c>
      <c r="FJ58" s="120">
        <v>22571.56046577276</v>
      </c>
      <c r="FK58" s="120">
        <v>22571.56046577276</v>
      </c>
      <c r="FL58" s="120">
        <v>22571.56046577276</v>
      </c>
      <c r="FM58" s="120">
        <v>22571.56046577276</v>
      </c>
      <c r="FN58" s="120">
        <v>22571.56046577276</v>
      </c>
      <c r="FO58" s="120">
        <v>22571.56046577276</v>
      </c>
      <c r="FP58" s="120">
        <v>22571.56046577276</v>
      </c>
      <c r="FQ58" s="120">
        <v>22571.56046577276</v>
      </c>
      <c r="FR58" s="120">
        <v>22571.56046577276</v>
      </c>
      <c r="FS58" s="120">
        <v>22571.56046577276</v>
      </c>
      <c r="FT58" s="120">
        <v>22571.56046577276</v>
      </c>
      <c r="FU58" s="120">
        <v>0</v>
      </c>
      <c r="FV58" s="120">
        <v>0</v>
      </c>
      <c r="FW58" s="120">
        <v>0</v>
      </c>
      <c r="FX58" s="120">
        <v>0</v>
      </c>
      <c r="FY58" s="120">
        <v>0</v>
      </c>
      <c r="FZ58" s="120">
        <v>0</v>
      </c>
      <c r="GA58" s="120">
        <v>0</v>
      </c>
      <c r="GB58" s="120">
        <v>0</v>
      </c>
      <c r="GC58" s="120">
        <v>0</v>
      </c>
      <c r="GD58" s="120">
        <v>0</v>
      </c>
      <c r="GE58" s="120">
        <v>0</v>
      </c>
      <c r="GF58" s="120">
        <v>0</v>
      </c>
      <c r="GG58" s="120">
        <v>0</v>
      </c>
      <c r="GH58" s="120">
        <v>0</v>
      </c>
      <c r="GI58" s="120">
        <v>0</v>
      </c>
      <c r="GJ58" s="120">
        <v>0</v>
      </c>
      <c r="GK58" s="120">
        <v>0</v>
      </c>
      <c r="GL58" s="120">
        <v>0</v>
      </c>
      <c r="GM58" s="120">
        <v>0</v>
      </c>
      <c r="GN58" s="120">
        <v>0</v>
      </c>
      <c r="GO58" s="120">
        <v>0</v>
      </c>
      <c r="GP58" s="120">
        <v>0</v>
      </c>
      <c r="GQ58" s="120">
        <v>0</v>
      </c>
      <c r="GR58" s="120">
        <v>0</v>
      </c>
      <c r="GS58" s="120">
        <v>0</v>
      </c>
      <c r="GU58" s="200">
        <f t="shared" si="16"/>
        <v>0</v>
      </c>
      <c r="GV58" s="200">
        <f t="shared" si="16"/>
        <v>0</v>
      </c>
      <c r="GW58" s="200">
        <f t="shared" si="16"/>
        <v>27085.872558927298</v>
      </c>
      <c r="GX58" s="200">
        <f t="shared" si="16"/>
        <v>325030.47070712782</v>
      </c>
      <c r="GY58" s="200">
        <f t="shared" si="16"/>
        <v>325030.47070712782</v>
      </c>
      <c r="GZ58" s="200">
        <f t="shared" si="16"/>
        <v>325030.47070712782</v>
      </c>
      <c r="HA58" s="200">
        <f t="shared" si="16"/>
        <v>270858.72558927309</v>
      </c>
      <c r="HB58" s="200">
        <f t="shared" si="16"/>
        <v>0</v>
      </c>
      <c r="HC58" s="200">
        <f t="shared" si="16"/>
        <v>0</v>
      </c>
      <c r="HD58" s="134" t="str">
        <f t="shared" si="3"/>
        <v>OK</v>
      </c>
      <c r="HE58" s="200">
        <f t="shared" si="4"/>
        <v>1273036.0102695839</v>
      </c>
      <c r="HG58" s="200">
        <f t="shared" si="5"/>
        <v>352116.34326605505</v>
      </c>
      <c r="HH58" s="200">
        <f>HG58*'Key assumptions'!$H$20*'Key assumptions'!$H$21</f>
        <v>13204.362872477064</v>
      </c>
      <c r="HI58" s="255">
        <f t="shared" si="9"/>
        <v>0.23963133640552994</v>
      </c>
      <c r="HJ58" s="200">
        <f t="shared" si="7"/>
        <v>3164.1791215152411</v>
      </c>
      <c r="HO58" s="120">
        <f t="shared" si="15"/>
        <v>0</v>
      </c>
      <c r="HP58" s="120">
        <f t="shared" si="15"/>
        <v>12</v>
      </c>
      <c r="HQ58" s="120">
        <f t="shared" si="15"/>
        <v>12</v>
      </c>
      <c r="HR58" s="120">
        <f t="shared" si="15"/>
        <v>12</v>
      </c>
      <c r="HS58" s="120">
        <f t="shared" si="15"/>
        <v>12</v>
      </c>
      <c r="HT58" s="120">
        <f t="shared" si="15"/>
        <v>12</v>
      </c>
      <c r="HU58" s="120">
        <f t="shared" si="15"/>
        <v>0</v>
      </c>
      <c r="HV58" s="120">
        <f t="shared" si="15"/>
        <v>0</v>
      </c>
      <c r="HW58" s="120">
        <f t="shared" si="8"/>
        <v>36</v>
      </c>
    </row>
    <row r="59" spans="1:231" ht="13.5" thickBot="1" x14ac:dyDescent="0.25">
      <c r="A59" s="120" t="str">
        <v>Network Operations</v>
      </c>
      <c r="B59" s="120" t="str">
        <v>Control Room - Network Control Manager</v>
      </c>
      <c r="C59" s="120" t="str">
        <v>Internal Labour</v>
      </c>
      <c r="D59" s="120" t="str">
        <v>Control Centre</v>
      </c>
      <c r="E59" s="120" t="str">
        <v>Network Operations Officer (Control Centre)</v>
      </c>
      <c r="F59" s="120">
        <v>232.40330948012229</v>
      </c>
      <c r="G59" s="120">
        <v>0</v>
      </c>
      <c r="H59" s="120">
        <v>0</v>
      </c>
      <c r="I59" s="120">
        <v>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20">
        <v>0</v>
      </c>
      <c r="Q59" s="120">
        <v>0</v>
      </c>
      <c r="R59" s="120">
        <v>0</v>
      </c>
      <c r="S59" s="120">
        <v>0</v>
      </c>
      <c r="T59" s="120">
        <v>7.6923076923076927E-2</v>
      </c>
      <c r="U59" s="120">
        <v>7.6923076923076927E-2</v>
      </c>
      <c r="V59" s="120">
        <v>7.6923076923076927E-2</v>
      </c>
      <c r="W59" s="120">
        <v>7.6923076923076927E-2</v>
      </c>
      <c r="X59" s="120">
        <v>7.6923076923076927E-2</v>
      </c>
      <c r="Y59" s="120">
        <v>7.6923076923076927E-2</v>
      </c>
      <c r="Z59" s="120">
        <v>7.6923076923076927E-2</v>
      </c>
      <c r="AA59" s="120">
        <v>7.6923076923076927E-2</v>
      </c>
      <c r="AB59" s="120">
        <v>7.6923076923076927E-2</v>
      </c>
      <c r="AC59" s="120">
        <v>7.6923076923076927E-2</v>
      </c>
      <c r="AD59" s="120">
        <v>7.6923076923076927E-2</v>
      </c>
      <c r="AE59" s="120">
        <v>7.6923076923076927E-2</v>
      </c>
      <c r="AF59" s="120">
        <v>0.92307692307692302</v>
      </c>
      <c r="AG59" s="120">
        <v>0.92307692307692302</v>
      </c>
      <c r="AH59" s="120">
        <v>0.92307692307692302</v>
      </c>
      <c r="AI59" s="120">
        <v>0.92307692307692302</v>
      </c>
      <c r="AJ59" s="120">
        <v>0.92307692307692302</v>
      </c>
      <c r="AK59" s="120">
        <v>0.92307692307692302</v>
      </c>
      <c r="AL59" s="120">
        <v>0.92307692307692302</v>
      </c>
      <c r="AM59" s="120">
        <v>0.92307692307692302</v>
      </c>
      <c r="AN59" s="120">
        <v>0.92307692307692302</v>
      </c>
      <c r="AO59" s="120">
        <v>0.92307692307692302</v>
      </c>
      <c r="AP59" s="120">
        <v>0.92307692307692302</v>
      </c>
      <c r="AQ59" s="120">
        <v>0.92307692307692302</v>
      </c>
      <c r="AR59" s="120">
        <v>0.92307692307692302</v>
      </c>
      <c r="AS59" s="120">
        <v>0.92307692307692302</v>
      </c>
      <c r="AT59" s="120">
        <v>0.92307692307692302</v>
      </c>
      <c r="AU59" s="120">
        <v>0.92307692307692302</v>
      </c>
      <c r="AV59" s="120">
        <v>0.92307692307692302</v>
      </c>
      <c r="AW59" s="120">
        <v>0.92307692307692302</v>
      </c>
      <c r="AX59" s="120">
        <v>0.92307692307692302</v>
      </c>
      <c r="AY59" s="120">
        <v>0.92307692307692302</v>
      </c>
      <c r="AZ59" s="120">
        <v>0.92307692307692302</v>
      </c>
      <c r="BA59" s="120">
        <v>0.92307692307692302</v>
      </c>
      <c r="BB59" s="120">
        <v>0.92307692307692302</v>
      </c>
      <c r="BC59" s="120">
        <v>0.92307692307692302</v>
      </c>
      <c r="BD59" s="120">
        <v>0.92307692307692302</v>
      </c>
      <c r="BE59" s="120">
        <v>0.92307692307692302</v>
      </c>
      <c r="BF59" s="120">
        <v>0.92307692307692302</v>
      </c>
      <c r="BG59" s="120">
        <v>0.92307692307692302</v>
      </c>
      <c r="BH59" s="120">
        <v>0.92307692307692302</v>
      </c>
      <c r="BI59" s="120">
        <v>0.92307692307692302</v>
      </c>
      <c r="BJ59" s="120">
        <v>0.92307692307692302</v>
      </c>
      <c r="BK59" s="120">
        <v>0.92307692307692302</v>
      </c>
      <c r="BL59" s="120">
        <v>0.92307692307692302</v>
      </c>
      <c r="BM59" s="120">
        <v>0.92307692307692302</v>
      </c>
      <c r="BN59" s="120">
        <v>0.92307692307692302</v>
      </c>
      <c r="BO59" s="120">
        <v>0.92307692307692302</v>
      </c>
      <c r="BP59" s="120">
        <v>0.76923076923076927</v>
      </c>
      <c r="BQ59" s="120">
        <v>0.76923076923076927</v>
      </c>
      <c r="BR59" s="120">
        <v>0.76923076923076927</v>
      </c>
      <c r="BS59" s="120">
        <v>0.76923076923076927</v>
      </c>
      <c r="BT59" s="120">
        <v>0.76923076923076927</v>
      </c>
      <c r="BU59" s="120">
        <v>0.76923076923076927</v>
      </c>
      <c r="BV59" s="120">
        <v>0.76923076923076927</v>
      </c>
      <c r="BW59" s="120">
        <v>0.76923076923076927</v>
      </c>
      <c r="BX59" s="120">
        <v>0.76923076923076927</v>
      </c>
      <c r="BY59" s="120">
        <v>0.76923076923076927</v>
      </c>
      <c r="BZ59" s="120">
        <v>0.76923076923076927</v>
      </c>
      <c r="CA59" s="120">
        <v>0.76923076923076927</v>
      </c>
      <c r="CB59" s="120">
        <v>0</v>
      </c>
      <c r="CC59" s="120">
        <v>0</v>
      </c>
      <c r="CD59" s="120">
        <v>0</v>
      </c>
      <c r="CE59" s="120">
        <v>0</v>
      </c>
      <c r="CF59" s="120">
        <v>0</v>
      </c>
      <c r="CG59" s="120">
        <v>0</v>
      </c>
      <c r="CH59" s="120">
        <v>0</v>
      </c>
      <c r="CI59" s="120">
        <v>0</v>
      </c>
      <c r="CJ59" s="120">
        <v>0</v>
      </c>
      <c r="CK59" s="120">
        <v>0</v>
      </c>
      <c r="CL59" s="120">
        <v>0</v>
      </c>
      <c r="CM59" s="120">
        <v>0</v>
      </c>
      <c r="CN59" s="120">
        <v>0</v>
      </c>
      <c r="CO59" s="120">
        <v>0</v>
      </c>
      <c r="CP59" s="120">
        <v>0</v>
      </c>
      <c r="CQ59" s="120">
        <v>0</v>
      </c>
      <c r="CR59" s="120">
        <v>0</v>
      </c>
      <c r="CS59" s="120">
        <v>0</v>
      </c>
      <c r="CT59" s="120">
        <v>0</v>
      </c>
      <c r="CU59" s="120">
        <v>0</v>
      </c>
      <c r="CV59" s="120">
        <v>0</v>
      </c>
      <c r="CW59" s="120">
        <v>0</v>
      </c>
      <c r="CX59" s="120">
        <v>0</v>
      </c>
      <c r="CY59" s="120">
        <v>0</v>
      </c>
      <c r="CZ59" s="120">
        <v>0</v>
      </c>
      <c r="DA59" s="120">
        <v>0</v>
      </c>
      <c r="DB59" s="120">
        <v>0</v>
      </c>
      <c r="DC59" s="120">
        <v>0</v>
      </c>
      <c r="DD59" s="120">
        <v>0</v>
      </c>
      <c r="DE59" s="120">
        <v>0</v>
      </c>
      <c r="DF59" s="120">
        <v>0</v>
      </c>
      <c r="DG59" s="120">
        <v>0</v>
      </c>
      <c r="DH59" s="120">
        <v>0</v>
      </c>
      <c r="DI59" s="120">
        <v>0</v>
      </c>
      <c r="DJ59" s="120">
        <v>0</v>
      </c>
      <c r="DK59" s="120">
        <v>0</v>
      </c>
      <c r="DL59" s="120">
        <v>0</v>
      </c>
      <c r="DM59" s="120">
        <v>2681.5766478475653</v>
      </c>
      <c r="DN59" s="120">
        <v>2681.5766478475653</v>
      </c>
      <c r="DO59" s="120">
        <v>2681.5766478475653</v>
      </c>
      <c r="DP59" s="120">
        <v>2681.5766478475653</v>
      </c>
      <c r="DQ59" s="120">
        <v>2681.5766478475653</v>
      </c>
      <c r="DR59" s="120">
        <v>2681.5766478475653</v>
      </c>
      <c r="DS59" s="120">
        <v>2681.5766478475653</v>
      </c>
      <c r="DT59" s="120">
        <v>2681.5766478475653</v>
      </c>
      <c r="DU59" s="120">
        <v>2681.5766478475653</v>
      </c>
      <c r="DV59" s="120">
        <v>2681.5766478475653</v>
      </c>
      <c r="DW59" s="120">
        <v>2681.5766478475653</v>
      </c>
      <c r="DX59" s="120">
        <v>2681.5766478475653</v>
      </c>
      <c r="DY59" s="120">
        <v>32178.919774170779</v>
      </c>
      <c r="DZ59" s="120">
        <v>32178.919774170779</v>
      </c>
      <c r="EA59" s="120">
        <v>32178.919774170779</v>
      </c>
      <c r="EB59" s="120">
        <v>32178.919774170779</v>
      </c>
      <c r="EC59" s="120">
        <v>32178.919774170779</v>
      </c>
      <c r="ED59" s="120">
        <v>32178.919774170779</v>
      </c>
      <c r="EE59" s="120">
        <v>32178.919774170779</v>
      </c>
      <c r="EF59" s="120">
        <v>32178.919774170779</v>
      </c>
      <c r="EG59" s="120">
        <v>32178.919774170779</v>
      </c>
      <c r="EH59" s="120">
        <v>32178.919774170779</v>
      </c>
      <c r="EI59" s="120">
        <v>32178.919774170779</v>
      </c>
      <c r="EJ59" s="120">
        <v>32178.919774170779</v>
      </c>
      <c r="EK59" s="120">
        <v>32178.919774170779</v>
      </c>
      <c r="EL59" s="120">
        <v>32178.919774170779</v>
      </c>
      <c r="EM59" s="120">
        <v>32178.919774170779</v>
      </c>
      <c r="EN59" s="120">
        <v>32178.919774170779</v>
      </c>
      <c r="EO59" s="120">
        <v>32178.919774170779</v>
      </c>
      <c r="EP59" s="120">
        <v>32178.919774170779</v>
      </c>
      <c r="EQ59" s="120">
        <v>32178.919774170779</v>
      </c>
      <c r="ER59" s="120">
        <v>32178.919774170779</v>
      </c>
      <c r="ES59" s="120">
        <v>32178.919774170779</v>
      </c>
      <c r="ET59" s="120">
        <v>32178.919774170779</v>
      </c>
      <c r="EU59" s="120">
        <v>32178.919774170779</v>
      </c>
      <c r="EV59" s="120">
        <v>32178.919774170779</v>
      </c>
      <c r="EW59" s="120">
        <v>32178.919774170779</v>
      </c>
      <c r="EX59" s="120">
        <v>32178.919774170779</v>
      </c>
      <c r="EY59" s="120">
        <v>32178.919774170779</v>
      </c>
      <c r="EZ59" s="120">
        <v>32178.919774170779</v>
      </c>
      <c r="FA59" s="120">
        <v>32178.919774170779</v>
      </c>
      <c r="FB59" s="120">
        <v>32178.919774170779</v>
      </c>
      <c r="FC59" s="120">
        <v>32178.919774170779</v>
      </c>
      <c r="FD59" s="120">
        <v>32178.919774170779</v>
      </c>
      <c r="FE59" s="120">
        <v>32178.919774170779</v>
      </c>
      <c r="FF59" s="120">
        <v>32178.919774170779</v>
      </c>
      <c r="FG59" s="120">
        <v>32178.919774170779</v>
      </c>
      <c r="FH59" s="120">
        <v>32178.919774170779</v>
      </c>
      <c r="FI59" s="120">
        <v>26815.766478475653</v>
      </c>
      <c r="FJ59" s="120">
        <v>26815.766478475653</v>
      </c>
      <c r="FK59" s="120">
        <v>26815.766478475653</v>
      </c>
      <c r="FL59" s="120">
        <v>26815.766478475653</v>
      </c>
      <c r="FM59" s="120">
        <v>26815.766478475653</v>
      </c>
      <c r="FN59" s="120">
        <v>26815.766478475653</v>
      </c>
      <c r="FO59" s="120">
        <v>26815.766478475653</v>
      </c>
      <c r="FP59" s="120">
        <v>26815.766478475653</v>
      </c>
      <c r="FQ59" s="120">
        <v>26815.766478475653</v>
      </c>
      <c r="FR59" s="120">
        <v>26815.766478475653</v>
      </c>
      <c r="FS59" s="120">
        <v>26815.766478475653</v>
      </c>
      <c r="FT59" s="120">
        <v>26815.766478475653</v>
      </c>
      <c r="FU59" s="120">
        <v>0</v>
      </c>
      <c r="FV59" s="120">
        <v>0</v>
      </c>
      <c r="FW59" s="120">
        <v>0</v>
      </c>
      <c r="FX59" s="120">
        <v>0</v>
      </c>
      <c r="FY59" s="120">
        <v>0</v>
      </c>
      <c r="FZ59" s="120">
        <v>0</v>
      </c>
      <c r="GA59" s="120">
        <v>0</v>
      </c>
      <c r="GB59" s="120">
        <v>0</v>
      </c>
      <c r="GC59" s="120">
        <v>0</v>
      </c>
      <c r="GD59" s="120">
        <v>0</v>
      </c>
      <c r="GE59" s="120">
        <v>0</v>
      </c>
      <c r="GF59" s="120">
        <v>0</v>
      </c>
      <c r="GG59" s="120">
        <v>0</v>
      </c>
      <c r="GH59" s="120">
        <v>0</v>
      </c>
      <c r="GI59" s="120">
        <v>0</v>
      </c>
      <c r="GJ59" s="120">
        <v>0</v>
      </c>
      <c r="GK59" s="120">
        <v>0</v>
      </c>
      <c r="GL59" s="120">
        <v>0</v>
      </c>
      <c r="GM59" s="120">
        <v>0</v>
      </c>
      <c r="GN59" s="120">
        <v>0</v>
      </c>
      <c r="GO59" s="120">
        <v>0</v>
      </c>
      <c r="GP59" s="120">
        <v>0</v>
      </c>
      <c r="GQ59" s="120">
        <v>0</v>
      </c>
      <c r="GR59" s="120">
        <v>0</v>
      </c>
      <c r="GS59" s="120">
        <v>0</v>
      </c>
      <c r="GU59" s="200">
        <f t="shared" si="16"/>
        <v>0</v>
      </c>
      <c r="GV59" s="200">
        <f t="shared" si="16"/>
        <v>0</v>
      </c>
      <c r="GW59" s="200">
        <f t="shared" si="16"/>
        <v>32178.919774170776</v>
      </c>
      <c r="GX59" s="200">
        <f t="shared" si="16"/>
        <v>386147.03729004943</v>
      </c>
      <c r="GY59" s="200">
        <f t="shared" si="16"/>
        <v>386147.03729004943</v>
      </c>
      <c r="GZ59" s="200">
        <f t="shared" si="16"/>
        <v>386147.03729004943</v>
      </c>
      <c r="HA59" s="200">
        <f t="shared" si="16"/>
        <v>321789.19774170785</v>
      </c>
      <c r="HB59" s="200">
        <f t="shared" si="16"/>
        <v>0</v>
      </c>
      <c r="HC59" s="200">
        <f t="shared" si="16"/>
        <v>0</v>
      </c>
      <c r="HD59" s="134" t="str">
        <f t="shared" si="3"/>
        <v>OK</v>
      </c>
      <c r="HE59" s="200">
        <f t="shared" si="4"/>
        <v>1512409.229386027</v>
      </c>
      <c r="HG59" s="200">
        <f t="shared" si="5"/>
        <v>418325.95706422016</v>
      </c>
      <c r="HH59" s="200">
        <f>HG59*'Key assumptions'!$H$20*'Key assumptions'!$H$21</f>
        <v>15687.223389908255</v>
      </c>
      <c r="HI59" s="255">
        <f t="shared" si="9"/>
        <v>0.23963133640552994</v>
      </c>
      <c r="HJ59" s="200">
        <f t="shared" si="7"/>
        <v>3759.1503054158029</v>
      </c>
      <c r="HO59" s="120">
        <f t="shared" ref="HO59:HV68" si="17">COUNTIFS($H$6:$CY$6,HO$8,$H59:$CY59,"&lt;&gt;"&amp;0)</f>
        <v>0</v>
      </c>
      <c r="HP59" s="120">
        <f t="shared" si="17"/>
        <v>12</v>
      </c>
      <c r="HQ59" s="120">
        <f t="shared" si="17"/>
        <v>12</v>
      </c>
      <c r="HR59" s="120">
        <f t="shared" si="17"/>
        <v>12</v>
      </c>
      <c r="HS59" s="120">
        <f t="shared" si="17"/>
        <v>12</v>
      </c>
      <c r="HT59" s="120">
        <f t="shared" si="17"/>
        <v>12</v>
      </c>
      <c r="HU59" s="120">
        <f t="shared" si="17"/>
        <v>0</v>
      </c>
      <c r="HV59" s="120">
        <f t="shared" si="17"/>
        <v>0</v>
      </c>
      <c r="HW59" s="120">
        <f t="shared" si="8"/>
        <v>36</v>
      </c>
    </row>
    <row r="60" spans="1:231" ht="13.5" thickBot="1" x14ac:dyDescent="0.25">
      <c r="A60" s="120" t="str">
        <v>Network Operations</v>
      </c>
      <c r="B60" s="120" t="str">
        <v>Operational Planning Engineer</v>
      </c>
      <c r="C60" s="120" t="str">
        <v>Internal Labour</v>
      </c>
      <c r="D60" s="120" t="str">
        <v>Operational Planning Systems</v>
      </c>
      <c r="E60" s="120" t="str">
        <v>Network Operations Officer (Control Centre)</v>
      </c>
      <c r="F60" s="120">
        <v>232.40330948012229</v>
      </c>
      <c r="G60" s="120">
        <v>0</v>
      </c>
      <c r="H60" s="120">
        <v>0</v>
      </c>
      <c r="I60" s="120">
        <v>0</v>
      </c>
      <c r="J60" s="120">
        <v>0</v>
      </c>
      <c r="K60" s="120">
        <v>0</v>
      </c>
      <c r="L60" s="120">
        <v>0</v>
      </c>
      <c r="M60" s="120">
        <v>0</v>
      </c>
      <c r="N60" s="120">
        <v>0</v>
      </c>
      <c r="O60" s="120">
        <v>0</v>
      </c>
      <c r="P60" s="120">
        <v>0</v>
      </c>
      <c r="Q60" s="120">
        <v>0</v>
      </c>
      <c r="R60" s="120">
        <v>0</v>
      </c>
      <c r="S60" s="120">
        <v>0</v>
      </c>
      <c r="T60" s="120">
        <v>0.53846153846153855</v>
      </c>
      <c r="U60" s="120">
        <v>0.53846153846153855</v>
      </c>
      <c r="V60" s="120">
        <v>0.53846153846153855</v>
      </c>
      <c r="W60" s="120">
        <v>0.53846153846153855</v>
      </c>
      <c r="X60" s="120">
        <v>0.53846153846153855</v>
      </c>
      <c r="Y60" s="120">
        <v>0.53846153846153855</v>
      </c>
      <c r="Z60" s="120">
        <v>0.53846153846153855</v>
      </c>
      <c r="AA60" s="120">
        <v>0.53846153846153855</v>
      </c>
      <c r="AB60" s="120">
        <v>0.53846153846153855</v>
      </c>
      <c r="AC60" s="120">
        <v>0.53846153846153855</v>
      </c>
      <c r="AD60" s="120">
        <v>0.53846153846153855</v>
      </c>
      <c r="AE60" s="120">
        <v>0.53846153846153855</v>
      </c>
      <c r="AF60" s="120">
        <v>0.30769230769230771</v>
      </c>
      <c r="AG60" s="120">
        <v>0.30769230769230771</v>
      </c>
      <c r="AH60" s="120">
        <v>0.30769230769230771</v>
      </c>
      <c r="AI60" s="120">
        <v>0.30769230769230771</v>
      </c>
      <c r="AJ60" s="120">
        <v>0.30769230769230771</v>
      </c>
      <c r="AK60" s="120">
        <v>0.30769230769230771</v>
      </c>
      <c r="AL60" s="120">
        <v>0.30769230769230771</v>
      </c>
      <c r="AM60" s="120">
        <v>0.30769230769230771</v>
      </c>
      <c r="AN60" s="120">
        <v>0.30769230769230771</v>
      </c>
      <c r="AO60" s="120">
        <v>0.30769230769230771</v>
      </c>
      <c r="AP60" s="120">
        <v>0.30769230769230771</v>
      </c>
      <c r="AQ60" s="120">
        <v>0.30769230769230771</v>
      </c>
      <c r="AR60" s="120">
        <v>0</v>
      </c>
      <c r="AS60" s="120">
        <v>0</v>
      </c>
      <c r="AT60" s="120">
        <v>0</v>
      </c>
      <c r="AU60" s="120">
        <v>0</v>
      </c>
      <c r="AV60" s="120">
        <v>0</v>
      </c>
      <c r="AW60" s="120">
        <v>0</v>
      </c>
      <c r="AX60" s="120">
        <v>0</v>
      </c>
      <c r="AY60" s="120">
        <v>0</v>
      </c>
      <c r="AZ60" s="120">
        <v>0</v>
      </c>
      <c r="BA60" s="120">
        <v>0</v>
      </c>
      <c r="BB60" s="120">
        <v>0</v>
      </c>
      <c r="BC60" s="120">
        <v>0</v>
      </c>
      <c r="BD60" s="120">
        <v>0</v>
      </c>
      <c r="BE60" s="120">
        <v>0</v>
      </c>
      <c r="BF60" s="120">
        <v>0</v>
      </c>
      <c r="BG60" s="120">
        <v>0</v>
      </c>
      <c r="BH60" s="120">
        <v>0</v>
      </c>
      <c r="BI60" s="120">
        <v>0</v>
      </c>
      <c r="BJ60" s="120">
        <v>0</v>
      </c>
      <c r="BK60" s="120">
        <v>0</v>
      </c>
      <c r="BL60" s="120">
        <v>0</v>
      </c>
      <c r="BM60" s="120">
        <v>0</v>
      </c>
      <c r="BN60" s="120">
        <v>0</v>
      </c>
      <c r="BO60" s="120">
        <v>0</v>
      </c>
      <c r="BP60" s="120">
        <v>0</v>
      </c>
      <c r="BQ60" s="120">
        <v>0</v>
      </c>
      <c r="BR60" s="120">
        <v>0</v>
      </c>
      <c r="BS60" s="120">
        <v>0</v>
      </c>
      <c r="BT60" s="120">
        <v>0</v>
      </c>
      <c r="BU60" s="120">
        <v>0</v>
      </c>
      <c r="BV60" s="120">
        <v>0</v>
      </c>
      <c r="BW60" s="120">
        <v>0</v>
      </c>
      <c r="BX60" s="120">
        <v>0</v>
      </c>
      <c r="BY60" s="120">
        <v>0</v>
      </c>
      <c r="BZ60" s="120">
        <v>0</v>
      </c>
      <c r="CA60" s="120">
        <v>0</v>
      </c>
      <c r="CB60" s="120">
        <v>0</v>
      </c>
      <c r="CC60" s="120">
        <v>0</v>
      </c>
      <c r="CD60" s="120">
        <v>0</v>
      </c>
      <c r="CE60" s="120">
        <v>0</v>
      </c>
      <c r="CF60" s="120">
        <v>0</v>
      </c>
      <c r="CG60" s="120">
        <v>0</v>
      </c>
      <c r="CH60" s="120">
        <v>0</v>
      </c>
      <c r="CI60" s="120">
        <v>0</v>
      </c>
      <c r="CJ60" s="120">
        <v>0</v>
      </c>
      <c r="CK60" s="120">
        <v>0</v>
      </c>
      <c r="CL60" s="120">
        <v>0</v>
      </c>
      <c r="CM60" s="120">
        <v>0</v>
      </c>
      <c r="CN60" s="120">
        <v>0</v>
      </c>
      <c r="CO60" s="120">
        <v>0</v>
      </c>
      <c r="CP60" s="120">
        <v>0</v>
      </c>
      <c r="CQ60" s="120">
        <v>0</v>
      </c>
      <c r="CR60" s="120">
        <v>0</v>
      </c>
      <c r="CS60" s="120">
        <v>0</v>
      </c>
      <c r="CT60" s="120">
        <v>0</v>
      </c>
      <c r="CU60" s="120">
        <v>0</v>
      </c>
      <c r="CV60" s="120">
        <v>0</v>
      </c>
      <c r="CW60" s="120">
        <v>0</v>
      </c>
      <c r="CX60" s="120">
        <v>0</v>
      </c>
      <c r="CY60" s="120">
        <v>0</v>
      </c>
      <c r="CZ60" s="120">
        <v>0</v>
      </c>
      <c r="DA60" s="120">
        <v>0</v>
      </c>
      <c r="DB60" s="120">
        <v>0</v>
      </c>
      <c r="DC60" s="120">
        <v>0</v>
      </c>
      <c r="DD60" s="120">
        <v>0</v>
      </c>
      <c r="DE60" s="120">
        <v>0</v>
      </c>
      <c r="DF60" s="120">
        <v>0</v>
      </c>
      <c r="DG60" s="120">
        <v>0</v>
      </c>
      <c r="DH60" s="120">
        <v>0</v>
      </c>
      <c r="DI60" s="120">
        <v>0</v>
      </c>
      <c r="DJ60" s="120">
        <v>0</v>
      </c>
      <c r="DK60" s="120">
        <v>0</v>
      </c>
      <c r="DL60" s="120">
        <v>0</v>
      </c>
      <c r="DM60" s="120">
        <v>18771.036534932955</v>
      </c>
      <c r="DN60" s="120">
        <v>18771.036534932955</v>
      </c>
      <c r="DO60" s="120">
        <v>18771.036534932955</v>
      </c>
      <c r="DP60" s="120">
        <v>18771.036534932955</v>
      </c>
      <c r="DQ60" s="120">
        <v>18771.036534932955</v>
      </c>
      <c r="DR60" s="120">
        <v>18771.036534932955</v>
      </c>
      <c r="DS60" s="120">
        <v>18771.036534932955</v>
      </c>
      <c r="DT60" s="120">
        <v>18771.036534932955</v>
      </c>
      <c r="DU60" s="120">
        <v>18771.036534932955</v>
      </c>
      <c r="DV60" s="120">
        <v>18771.036534932955</v>
      </c>
      <c r="DW60" s="120">
        <v>18771.036534932955</v>
      </c>
      <c r="DX60" s="120">
        <v>18771.036534932955</v>
      </c>
      <c r="DY60" s="120">
        <v>10726.306591390261</v>
      </c>
      <c r="DZ60" s="120">
        <v>10726.306591390261</v>
      </c>
      <c r="EA60" s="120">
        <v>10726.306591390261</v>
      </c>
      <c r="EB60" s="120">
        <v>10726.306591390261</v>
      </c>
      <c r="EC60" s="120">
        <v>10726.306591390261</v>
      </c>
      <c r="ED60" s="120">
        <v>10726.306591390261</v>
      </c>
      <c r="EE60" s="120">
        <v>10726.306591390261</v>
      </c>
      <c r="EF60" s="120">
        <v>10726.306591390261</v>
      </c>
      <c r="EG60" s="120">
        <v>10726.306591390261</v>
      </c>
      <c r="EH60" s="120">
        <v>10726.306591390261</v>
      </c>
      <c r="EI60" s="120">
        <v>10726.306591390261</v>
      </c>
      <c r="EJ60" s="120">
        <v>10726.306591390261</v>
      </c>
      <c r="EK60" s="120">
        <v>0</v>
      </c>
      <c r="EL60" s="120">
        <v>0</v>
      </c>
      <c r="EM60" s="120">
        <v>0</v>
      </c>
      <c r="EN60" s="120">
        <v>0</v>
      </c>
      <c r="EO60" s="120">
        <v>0</v>
      </c>
      <c r="EP60" s="120">
        <v>0</v>
      </c>
      <c r="EQ60" s="120">
        <v>0</v>
      </c>
      <c r="ER60" s="120">
        <v>0</v>
      </c>
      <c r="ES60" s="120">
        <v>0</v>
      </c>
      <c r="ET60" s="120">
        <v>0</v>
      </c>
      <c r="EU60" s="120">
        <v>0</v>
      </c>
      <c r="EV60" s="120">
        <v>0</v>
      </c>
      <c r="EW60" s="120">
        <v>0</v>
      </c>
      <c r="EX60" s="120">
        <v>0</v>
      </c>
      <c r="EY60" s="120">
        <v>0</v>
      </c>
      <c r="EZ60" s="120">
        <v>0</v>
      </c>
      <c r="FA60" s="120">
        <v>0</v>
      </c>
      <c r="FB60" s="120">
        <v>0</v>
      </c>
      <c r="FC60" s="120">
        <v>0</v>
      </c>
      <c r="FD60" s="120">
        <v>0</v>
      </c>
      <c r="FE60" s="120">
        <v>0</v>
      </c>
      <c r="FF60" s="120">
        <v>0</v>
      </c>
      <c r="FG60" s="120">
        <v>0</v>
      </c>
      <c r="FH60" s="120">
        <v>0</v>
      </c>
      <c r="FI60" s="120">
        <v>0</v>
      </c>
      <c r="FJ60" s="120">
        <v>0</v>
      </c>
      <c r="FK60" s="120">
        <v>0</v>
      </c>
      <c r="FL60" s="120">
        <v>0</v>
      </c>
      <c r="FM60" s="120">
        <v>0</v>
      </c>
      <c r="FN60" s="120">
        <v>0</v>
      </c>
      <c r="FO60" s="120">
        <v>0</v>
      </c>
      <c r="FP60" s="120">
        <v>0</v>
      </c>
      <c r="FQ60" s="120">
        <v>0</v>
      </c>
      <c r="FR60" s="120">
        <v>0</v>
      </c>
      <c r="FS60" s="120">
        <v>0</v>
      </c>
      <c r="FT60" s="120">
        <v>0</v>
      </c>
      <c r="FU60" s="120">
        <v>0</v>
      </c>
      <c r="FV60" s="120">
        <v>0</v>
      </c>
      <c r="FW60" s="120">
        <v>0</v>
      </c>
      <c r="FX60" s="120">
        <v>0</v>
      </c>
      <c r="FY60" s="120">
        <v>0</v>
      </c>
      <c r="FZ60" s="120">
        <v>0</v>
      </c>
      <c r="GA60" s="120">
        <v>0</v>
      </c>
      <c r="GB60" s="120">
        <v>0</v>
      </c>
      <c r="GC60" s="120">
        <v>0</v>
      </c>
      <c r="GD60" s="120">
        <v>0</v>
      </c>
      <c r="GE60" s="120">
        <v>0</v>
      </c>
      <c r="GF60" s="120">
        <v>0</v>
      </c>
      <c r="GG60" s="120">
        <v>0</v>
      </c>
      <c r="GH60" s="120">
        <v>0</v>
      </c>
      <c r="GI60" s="120">
        <v>0</v>
      </c>
      <c r="GJ60" s="120">
        <v>0</v>
      </c>
      <c r="GK60" s="120">
        <v>0</v>
      </c>
      <c r="GL60" s="120">
        <v>0</v>
      </c>
      <c r="GM60" s="120">
        <v>0</v>
      </c>
      <c r="GN60" s="120">
        <v>0</v>
      </c>
      <c r="GO60" s="120">
        <v>0</v>
      </c>
      <c r="GP60" s="120">
        <v>0</v>
      </c>
      <c r="GQ60" s="120">
        <v>0</v>
      </c>
      <c r="GR60" s="120">
        <v>0</v>
      </c>
      <c r="GS60" s="120">
        <v>0</v>
      </c>
      <c r="GU60" s="200">
        <f t="shared" si="16"/>
        <v>0</v>
      </c>
      <c r="GV60" s="200">
        <f t="shared" si="16"/>
        <v>0</v>
      </c>
      <c r="GW60" s="200">
        <f t="shared" si="16"/>
        <v>225252.4384191955</v>
      </c>
      <c r="GX60" s="200">
        <f t="shared" si="16"/>
        <v>128715.6790966831</v>
      </c>
      <c r="GY60" s="200">
        <f t="shared" si="16"/>
        <v>0</v>
      </c>
      <c r="GZ60" s="200">
        <f t="shared" si="16"/>
        <v>0</v>
      </c>
      <c r="HA60" s="200">
        <f t="shared" si="16"/>
        <v>0</v>
      </c>
      <c r="HB60" s="200">
        <f t="shared" si="16"/>
        <v>0</v>
      </c>
      <c r="HC60" s="200">
        <f t="shared" si="16"/>
        <v>0</v>
      </c>
      <c r="HD60" s="134" t="str">
        <f t="shared" si="3"/>
        <v>OK</v>
      </c>
      <c r="HE60" s="200">
        <f t="shared" si="4"/>
        <v>353968.11751587864</v>
      </c>
      <c r="HG60" s="200">
        <f t="shared" si="5"/>
        <v>418325.95706422016</v>
      </c>
      <c r="HH60" s="200">
        <f>HG60*'Key assumptions'!$H$20*'Key assumptions'!$H$21</f>
        <v>15687.223389908255</v>
      </c>
      <c r="HI60" s="255">
        <f t="shared" si="9"/>
        <v>0.23963133640552994</v>
      </c>
      <c r="HJ60" s="200">
        <f t="shared" si="7"/>
        <v>3759.1503054158029</v>
      </c>
      <c r="HO60" s="120">
        <f t="shared" si="17"/>
        <v>0</v>
      </c>
      <c r="HP60" s="120">
        <f t="shared" si="17"/>
        <v>12</v>
      </c>
      <c r="HQ60" s="120">
        <f t="shared" si="17"/>
        <v>12</v>
      </c>
      <c r="HR60" s="120">
        <f t="shared" si="17"/>
        <v>0</v>
      </c>
      <c r="HS60" s="120">
        <f t="shared" si="17"/>
        <v>0</v>
      </c>
      <c r="HT60" s="120">
        <f t="shared" si="17"/>
        <v>0</v>
      </c>
      <c r="HU60" s="120">
        <f t="shared" si="17"/>
        <v>0</v>
      </c>
      <c r="HV60" s="120">
        <f t="shared" si="17"/>
        <v>0</v>
      </c>
      <c r="HW60" s="120">
        <f t="shared" si="8"/>
        <v>0</v>
      </c>
    </row>
    <row r="61" spans="1:231" ht="13.5" thickBot="1" x14ac:dyDescent="0.25">
      <c r="A61" s="120" t="str">
        <v>Network Operations</v>
      </c>
      <c r="B61" s="120" t="str">
        <v>Asset Engineer</v>
      </c>
      <c r="C61" s="120" t="str">
        <v>Internal Labour</v>
      </c>
      <c r="D61" s="120" t="str">
        <v>Data Management</v>
      </c>
      <c r="E61" s="120" t="str">
        <v>Network Operations Officer (Control Centre)</v>
      </c>
      <c r="F61" s="120">
        <v>232.40330948012229</v>
      </c>
      <c r="G61" s="120">
        <v>0</v>
      </c>
      <c r="H61" s="120">
        <v>0</v>
      </c>
      <c r="I61" s="120">
        <v>0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20">
        <v>0</v>
      </c>
      <c r="Q61" s="120">
        <v>0</v>
      </c>
      <c r="R61" s="120">
        <v>0</v>
      </c>
      <c r="S61" s="120">
        <v>0</v>
      </c>
      <c r="T61" s="120">
        <v>7.6923076923076927E-2</v>
      </c>
      <c r="U61" s="120">
        <v>7.6923076923076927E-2</v>
      </c>
      <c r="V61" s="120">
        <v>7.6923076923076927E-2</v>
      </c>
      <c r="W61" s="120">
        <v>7.6923076923076927E-2</v>
      </c>
      <c r="X61" s="120">
        <v>7.6923076923076927E-2</v>
      </c>
      <c r="Y61" s="120">
        <v>7.6923076923076927E-2</v>
      </c>
      <c r="Z61" s="120">
        <v>7.6923076923076927E-2</v>
      </c>
      <c r="AA61" s="120">
        <v>7.6923076923076927E-2</v>
      </c>
      <c r="AB61" s="120">
        <v>7.6923076923076927E-2</v>
      </c>
      <c r="AC61" s="120">
        <v>7.6923076923076927E-2</v>
      </c>
      <c r="AD61" s="120">
        <v>7.6923076923076927E-2</v>
      </c>
      <c r="AE61" s="120">
        <v>7.6923076923076927E-2</v>
      </c>
      <c r="AF61" s="120">
        <v>0.92307692307692302</v>
      </c>
      <c r="AG61" s="120">
        <v>0.92307692307692302</v>
      </c>
      <c r="AH61" s="120">
        <v>0.92307692307692302</v>
      </c>
      <c r="AI61" s="120">
        <v>0.92307692307692302</v>
      </c>
      <c r="AJ61" s="120">
        <v>0.92307692307692302</v>
      </c>
      <c r="AK61" s="120">
        <v>0.92307692307692302</v>
      </c>
      <c r="AL61" s="120">
        <v>0.92307692307692302</v>
      </c>
      <c r="AM61" s="120">
        <v>0.92307692307692302</v>
      </c>
      <c r="AN61" s="120">
        <v>0.92307692307692302</v>
      </c>
      <c r="AO61" s="120">
        <v>0.92307692307692302</v>
      </c>
      <c r="AP61" s="120">
        <v>0.92307692307692302</v>
      </c>
      <c r="AQ61" s="120">
        <v>0.92307692307692302</v>
      </c>
      <c r="AR61" s="120">
        <v>0.84615384615384615</v>
      </c>
      <c r="AS61" s="120">
        <v>0.84615384615384615</v>
      </c>
      <c r="AT61" s="120">
        <v>0.84615384615384615</v>
      </c>
      <c r="AU61" s="120">
        <v>0.84615384615384615</v>
      </c>
      <c r="AV61" s="120">
        <v>0.84615384615384615</v>
      </c>
      <c r="AW61" s="120">
        <v>0.84615384615384615</v>
      </c>
      <c r="AX61" s="120">
        <v>0.84615384615384615</v>
      </c>
      <c r="AY61" s="120">
        <v>0.84615384615384615</v>
      </c>
      <c r="AZ61" s="120">
        <v>0.84615384615384615</v>
      </c>
      <c r="BA61" s="120">
        <v>0.84615384615384615</v>
      </c>
      <c r="BB61" s="120">
        <v>0.84615384615384615</v>
      </c>
      <c r="BC61" s="120">
        <v>0.84615384615384615</v>
      </c>
      <c r="BD61" s="120">
        <v>0</v>
      </c>
      <c r="BE61" s="120">
        <v>0</v>
      </c>
      <c r="BF61" s="120">
        <v>0</v>
      </c>
      <c r="BG61" s="120">
        <v>0</v>
      </c>
      <c r="BH61" s="120">
        <v>0</v>
      </c>
      <c r="BI61" s="120">
        <v>0</v>
      </c>
      <c r="BJ61" s="120">
        <v>0</v>
      </c>
      <c r="BK61" s="120">
        <v>0</v>
      </c>
      <c r="BL61" s="120">
        <v>0</v>
      </c>
      <c r="BM61" s="120">
        <v>0</v>
      </c>
      <c r="BN61" s="120">
        <v>0</v>
      </c>
      <c r="BO61" s="120">
        <v>0</v>
      </c>
      <c r="BP61" s="120">
        <v>0</v>
      </c>
      <c r="BQ61" s="120">
        <v>0</v>
      </c>
      <c r="BR61" s="120">
        <v>0</v>
      </c>
      <c r="BS61" s="120">
        <v>0</v>
      </c>
      <c r="BT61" s="120">
        <v>0</v>
      </c>
      <c r="BU61" s="120">
        <v>0</v>
      </c>
      <c r="BV61" s="120">
        <v>0</v>
      </c>
      <c r="BW61" s="120">
        <v>0</v>
      </c>
      <c r="BX61" s="120">
        <v>0</v>
      </c>
      <c r="BY61" s="120">
        <v>0</v>
      </c>
      <c r="BZ61" s="120">
        <v>0</v>
      </c>
      <c r="CA61" s="120">
        <v>0</v>
      </c>
      <c r="CB61" s="120">
        <v>0</v>
      </c>
      <c r="CC61" s="120">
        <v>0</v>
      </c>
      <c r="CD61" s="120">
        <v>0</v>
      </c>
      <c r="CE61" s="120">
        <v>0</v>
      </c>
      <c r="CF61" s="120">
        <v>0</v>
      </c>
      <c r="CG61" s="120">
        <v>0</v>
      </c>
      <c r="CH61" s="120">
        <v>0</v>
      </c>
      <c r="CI61" s="120">
        <v>0</v>
      </c>
      <c r="CJ61" s="120">
        <v>0</v>
      </c>
      <c r="CK61" s="120">
        <v>0</v>
      </c>
      <c r="CL61" s="120">
        <v>0</v>
      </c>
      <c r="CM61" s="120">
        <v>0</v>
      </c>
      <c r="CN61" s="120">
        <v>0</v>
      </c>
      <c r="CO61" s="120">
        <v>0</v>
      </c>
      <c r="CP61" s="120">
        <v>0</v>
      </c>
      <c r="CQ61" s="120">
        <v>0</v>
      </c>
      <c r="CR61" s="120">
        <v>0</v>
      </c>
      <c r="CS61" s="120">
        <v>0</v>
      </c>
      <c r="CT61" s="120">
        <v>0</v>
      </c>
      <c r="CU61" s="120">
        <v>0</v>
      </c>
      <c r="CV61" s="120">
        <v>0</v>
      </c>
      <c r="CW61" s="120">
        <v>0</v>
      </c>
      <c r="CX61" s="120">
        <v>0</v>
      </c>
      <c r="CY61" s="120">
        <v>0</v>
      </c>
      <c r="CZ61" s="120">
        <v>0</v>
      </c>
      <c r="DA61" s="120">
        <v>0</v>
      </c>
      <c r="DB61" s="120">
        <v>0</v>
      </c>
      <c r="DC61" s="120">
        <v>0</v>
      </c>
      <c r="DD61" s="120">
        <v>0</v>
      </c>
      <c r="DE61" s="120">
        <v>0</v>
      </c>
      <c r="DF61" s="120">
        <v>0</v>
      </c>
      <c r="DG61" s="120">
        <v>0</v>
      </c>
      <c r="DH61" s="120">
        <v>0</v>
      </c>
      <c r="DI61" s="120">
        <v>0</v>
      </c>
      <c r="DJ61" s="120">
        <v>0</v>
      </c>
      <c r="DK61" s="120">
        <v>0</v>
      </c>
      <c r="DL61" s="120">
        <v>0</v>
      </c>
      <c r="DM61" s="120">
        <v>2681.5766478475653</v>
      </c>
      <c r="DN61" s="120">
        <v>2681.5766478475653</v>
      </c>
      <c r="DO61" s="120">
        <v>2681.5766478475653</v>
      </c>
      <c r="DP61" s="120">
        <v>2681.5766478475653</v>
      </c>
      <c r="DQ61" s="120">
        <v>2681.5766478475653</v>
      </c>
      <c r="DR61" s="120">
        <v>2681.5766478475653</v>
      </c>
      <c r="DS61" s="120">
        <v>2681.5766478475653</v>
      </c>
      <c r="DT61" s="120">
        <v>2681.5766478475653</v>
      </c>
      <c r="DU61" s="120">
        <v>2681.5766478475653</v>
      </c>
      <c r="DV61" s="120">
        <v>2681.5766478475653</v>
      </c>
      <c r="DW61" s="120">
        <v>2681.5766478475653</v>
      </c>
      <c r="DX61" s="120">
        <v>2681.5766478475653</v>
      </c>
      <c r="DY61" s="120">
        <v>32178.919774170779</v>
      </c>
      <c r="DZ61" s="120">
        <v>32178.919774170779</v>
      </c>
      <c r="EA61" s="120">
        <v>32178.919774170779</v>
      </c>
      <c r="EB61" s="120">
        <v>32178.919774170779</v>
      </c>
      <c r="EC61" s="120">
        <v>32178.919774170779</v>
      </c>
      <c r="ED61" s="120">
        <v>32178.919774170779</v>
      </c>
      <c r="EE61" s="120">
        <v>32178.919774170779</v>
      </c>
      <c r="EF61" s="120">
        <v>32178.919774170779</v>
      </c>
      <c r="EG61" s="120">
        <v>32178.919774170779</v>
      </c>
      <c r="EH61" s="120">
        <v>32178.919774170779</v>
      </c>
      <c r="EI61" s="120">
        <v>32178.919774170779</v>
      </c>
      <c r="EJ61" s="120">
        <v>32178.919774170779</v>
      </c>
      <c r="EK61" s="120">
        <v>29497.343126323212</v>
      </c>
      <c r="EL61" s="120">
        <v>29497.343126323212</v>
      </c>
      <c r="EM61" s="120">
        <v>29497.343126323212</v>
      </c>
      <c r="EN61" s="120">
        <v>29497.343126323212</v>
      </c>
      <c r="EO61" s="120">
        <v>29497.343126323212</v>
      </c>
      <c r="EP61" s="120">
        <v>29497.343126323212</v>
      </c>
      <c r="EQ61" s="120">
        <v>29497.343126323212</v>
      </c>
      <c r="ER61" s="120">
        <v>29497.343126323212</v>
      </c>
      <c r="ES61" s="120">
        <v>29497.343126323212</v>
      </c>
      <c r="ET61" s="120">
        <v>29497.343126323212</v>
      </c>
      <c r="EU61" s="120">
        <v>29497.343126323212</v>
      </c>
      <c r="EV61" s="120">
        <v>29497.343126323212</v>
      </c>
      <c r="EW61" s="120">
        <v>0</v>
      </c>
      <c r="EX61" s="120">
        <v>0</v>
      </c>
      <c r="EY61" s="120">
        <v>0</v>
      </c>
      <c r="EZ61" s="120">
        <v>0</v>
      </c>
      <c r="FA61" s="120">
        <v>0</v>
      </c>
      <c r="FB61" s="120">
        <v>0</v>
      </c>
      <c r="FC61" s="120">
        <v>0</v>
      </c>
      <c r="FD61" s="120">
        <v>0</v>
      </c>
      <c r="FE61" s="120">
        <v>0</v>
      </c>
      <c r="FF61" s="120">
        <v>0</v>
      </c>
      <c r="FG61" s="120">
        <v>0</v>
      </c>
      <c r="FH61" s="120">
        <v>0</v>
      </c>
      <c r="FI61" s="120">
        <v>0</v>
      </c>
      <c r="FJ61" s="120">
        <v>0</v>
      </c>
      <c r="FK61" s="120">
        <v>0</v>
      </c>
      <c r="FL61" s="120">
        <v>0</v>
      </c>
      <c r="FM61" s="120">
        <v>0</v>
      </c>
      <c r="FN61" s="120">
        <v>0</v>
      </c>
      <c r="FO61" s="120">
        <v>0</v>
      </c>
      <c r="FP61" s="120">
        <v>0</v>
      </c>
      <c r="FQ61" s="120">
        <v>0</v>
      </c>
      <c r="FR61" s="120">
        <v>0</v>
      </c>
      <c r="FS61" s="120">
        <v>0</v>
      </c>
      <c r="FT61" s="120">
        <v>0</v>
      </c>
      <c r="FU61" s="120">
        <v>0</v>
      </c>
      <c r="FV61" s="120">
        <v>0</v>
      </c>
      <c r="FW61" s="120">
        <v>0</v>
      </c>
      <c r="FX61" s="120">
        <v>0</v>
      </c>
      <c r="FY61" s="120">
        <v>0</v>
      </c>
      <c r="FZ61" s="120">
        <v>0</v>
      </c>
      <c r="GA61" s="120">
        <v>0</v>
      </c>
      <c r="GB61" s="120">
        <v>0</v>
      </c>
      <c r="GC61" s="120">
        <v>0</v>
      </c>
      <c r="GD61" s="120">
        <v>0</v>
      </c>
      <c r="GE61" s="120">
        <v>0</v>
      </c>
      <c r="GF61" s="120">
        <v>0</v>
      </c>
      <c r="GG61" s="120">
        <v>0</v>
      </c>
      <c r="GH61" s="120">
        <v>0</v>
      </c>
      <c r="GI61" s="120">
        <v>0</v>
      </c>
      <c r="GJ61" s="120">
        <v>0</v>
      </c>
      <c r="GK61" s="120">
        <v>0</v>
      </c>
      <c r="GL61" s="120">
        <v>0</v>
      </c>
      <c r="GM61" s="120">
        <v>0</v>
      </c>
      <c r="GN61" s="120">
        <v>0</v>
      </c>
      <c r="GO61" s="120">
        <v>0</v>
      </c>
      <c r="GP61" s="120">
        <v>0</v>
      </c>
      <c r="GQ61" s="120">
        <v>0</v>
      </c>
      <c r="GR61" s="120">
        <v>0</v>
      </c>
      <c r="GS61" s="120">
        <v>0</v>
      </c>
      <c r="GU61" s="200">
        <f t="shared" si="16"/>
        <v>0</v>
      </c>
      <c r="GV61" s="200">
        <f t="shared" si="16"/>
        <v>0</v>
      </c>
      <c r="GW61" s="200">
        <f t="shared" si="16"/>
        <v>32178.919774170776</v>
      </c>
      <c r="GX61" s="200">
        <f t="shared" si="16"/>
        <v>386147.03729004943</v>
      </c>
      <c r="GY61" s="200">
        <f t="shared" si="16"/>
        <v>353968.11751587852</v>
      </c>
      <c r="GZ61" s="200">
        <f t="shared" si="16"/>
        <v>0</v>
      </c>
      <c r="HA61" s="200">
        <f t="shared" si="16"/>
        <v>0</v>
      </c>
      <c r="HB61" s="200">
        <f t="shared" si="16"/>
        <v>0</v>
      </c>
      <c r="HC61" s="200">
        <f t="shared" si="16"/>
        <v>0</v>
      </c>
      <c r="HD61" s="134" t="str">
        <f t="shared" si="3"/>
        <v>OK</v>
      </c>
      <c r="HE61" s="200">
        <f t="shared" si="4"/>
        <v>772294.07458009874</v>
      </c>
      <c r="HG61" s="200">
        <f t="shared" si="5"/>
        <v>418325.95706422016</v>
      </c>
      <c r="HH61" s="200">
        <f>HG61*'Key assumptions'!$H$20*'Key assumptions'!$H$21</f>
        <v>15687.223389908255</v>
      </c>
      <c r="HI61" s="255">
        <f t="shared" si="9"/>
        <v>0.23963133640552994</v>
      </c>
      <c r="HJ61" s="200">
        <f t="shared" si="7"/>
        <v>3759.1503054158029</v>
      </c>
      <c r="HO61" s="120">
        <f t="shared" si="17"/>
        <v>0</v>
      </c>
      <c r="HP61" s="120">
        <f t="shared" si="17"/>
        <v>12</v>
      </c>
      <c r="HQ61" s="120">
        <f t="shared" si="17"/>
        <v>12</v>
      </c>
      <c r="HR61" s="120">
        <f t="shared" si="17"/>
        <v>12</v>
      </c>
      <c r="HS61" s="120">
        <f t="shared" si="17"/>
        <v>0</v>
      </c>
      <c r="HT61" s="120">
        <f t="shared" si="17"/>
        <v>0</v>
      </c>
      <c r="HU61" s="120">
        <f t="shared" si="17"/>
        <v>0</v>
      </c>
      <c r="HV61" s="120">
        <f t="shared" si="17"/>
        <v>0</v>
      </c>
      <c r="HW61" s="120">
        <f t="shared" si="8"/>
        <v>12</v>
      </c>
    </row>
    <row r="62" spans="1:231" ht="13.5" thickBot="1" x14ac:dyDescent="0.25">
      <c r="A62" s="120" t="str">
        <v>Network Operations</v>
      </c>
      <c r="B62" s="120" t="str">
        <v>Engineer</v>
      </c>
      <c r="C62" s="120" t="str">
        <v>Internal Labour</v>
      </c>
      <c r="D62" s="120" t="str">
        <v>Operational Document Management System</v>
      </c>
      <c r="E62" s="120" t="str">
        <v>SCADA Officer (Nwk Operations Tech)</v>
      </c>
      <c r="F62" s="120">
        <v>195.6201907033639</v>
      </c>
      <c r="G62" s="120">
        <v>0</v>
      </c>
      <c r="H62" s="120">
        <v>0</v>
      </c>
      <c r="I62" s="120">
        <v>0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20">
        <v>0</v>
      </c>
      <c r="Q62" s="120">
        <v>0</v>
      </c>
      <c r="R62" s="120">
        <v>0</v>
      </c>
      <c r="S62" s="120">
        <v>0</v>
      </c>
      <c r="T62" s="120">
        <v>0</v>
      </c>
      <c r="U62" s="120">
        <v>0</v>
      </c>
      <c r="V62" s="120">
        <v>0</v>
      </c>
      <c r="W62" s="120">
        <v>0</v>
      </c>
      <c r="X62" s="120">
        <v>0</v>
      </c>
      <c r="Y62" s="120">
        <v>0</v>
      </c>
      <c r="Z62" s="120">
        <v>0</v>
      </c>
      <c r="AA62" s="120">
        <v>0</v>
      </c>
      <c r="AB62" s="120">
        <v>0</v>
      </c>
      <c r="AC62" s="120">
        <v>0</v>
      </c>
      <c r="AD62" s="120">
        <v>0</v>
      </c>
      <c r="AE62" s="120">
        <v>0</v>
      </c>
      <c r="AF62" s="120">
        <v>0.76923076923076927</v>
      </c>
      <c r="AG62" s="120">
        <v>0.76923076923076927</v>
      </c>
      <c r="AH62" s="120">
        <v>0.76923076923076927</v>
      </c>
      <c r="AI62" s="120">
        <v>0.76923076923076927</v>
      </c>
      <c r="AJ62" s="120">
        <v>0.76923076923076927</v>
      </c>
      <c r="AK62" s="120">
        <v>0.76923076923076927</v>
      </c>
      <c r="AL62" s="120">
        <v>0.76923076923076927</v>
      </c>
      <c r="AM62" s="120">
        <v>0.76923076923076927</v>
      </c>
      <c r="AN62" s="120">
        <v>0.76923076923076927</v>
      </c>
      <c r="AO62" s="120">
        <v>0.76923076923076927</v>
      </c>
      <c r="AP62" s="120">
        <v>0.76923076923076927</v>
      </c>
      <c r="AQ62" s="120">
        <v>0.76923076923076927</v>
      </c>
      <c r="AR62" s="120">
        <v>7.6923076923076913E-2</v>
      </c>
      <c r="AS62" s="120">
        <v>7.6923076923076913E-2</v>
      </c>
      <c r="AT62" s="120">
        <v>7.6923076923076913E-2</v>
      </c>
      <c r="AU62" s="120">
        <v>7.6923076923076913E-2</v>
      </c>
      <c r="AV62" s="120">
        <v>7.6923076923076913E-2</v>
      </c>
      <c r="AW62" s="120">
        <v>7.6923076923076913E-2</v>
      </c>
      <c r="AX62" s="120">
        <v>7.6923076923076913E-2</v>
      </c>
      <c r="AY62" s="120">
        <v>7.6923076923076913E-2</v>
      </c>
      <c r="AZ62" s="120">
        <v>7.6923076923076913E-2</v>
      </c>
      <c r="BA62" s="120">
        <v>7.6923076923076913E-2</v>
      </c>
      <c r="BB62" s="120">
        <v>7.6923076923076913E-2</v>
      </c>
      <c r="BC62" s="120">
        <v>7.6923076923076913E-2</v>
      </c>
      <c r="BD62" s="120">
        <v>0</v>
      </c>
      <c r="BE62" s="120">
        <v>0</v>
      </c>
      <c r="BF62" s="120">
        <v>0</v>
      </c>
      <c r="BG62" s="120">
        <v>0</v>
      </c>
      <c r="BH62" s="120">
        <v>0</v>
      </c>
      <c r="BI62" s="120">
        <v>0</v>
      </c>
      <c r="BJ62" s="120">
        <v>0</v>
      </c>
      <c r="BK62" s="120">
        <v>0</v>
      </c>
      <c r="BL62" s="120">
        <v>0</v>
      </c>
      <c r="BM62" s="120">
        <v>0</v>
      </c>
      <c r="BN62" s="120">
        <v>0</v>
      </c>
      <c r="BO62" s="120">
        <v>0</v>
      </c>
      <c r="BP62" s="120">
        <v>0</v>
      </c>
      <c r="BQ62" s="120">
        <v>0</v>
      </c>
      <c r="BR62" s="120">
        <v>0</v>
      </c>
      <c r="BS62" s="120">
        <v>0</v>
      </c>
      <c r="BT62" s="120">
        <v>0</v>
      </c>
      <c r="BU62" s="120">
        <v>0</v>
      </c>
      <c r="BV62" s="120">
        <v>0</v>
      </c>
      <c r="BW62" s="120">
        <v>0</v>
      </c>
      <c r="BX62" s="120">
        <v>0</v>
      </c>
      <c r="BY62" s="120">
        <v>0</v>
      </c>
      <c r="BZ62" s="120">
        <v>0</v>
      </c>
      <c r="CA62" s="120">
        <v>0</v>
      </c>
      <c r="CB62" s="120">
        <v>0</v>
      </c>
      <c r="CC62" s="120">
        <v>0</v>
      </c>
      <c r="CD62" s="120">
        <v>0</v>
      </c>
      <c r="CE62" s="120">
        <v>0</v>
      </c>
      <c r="CF62" s="120">
        <v>0</v>
      </c>
      <c r="CG62" s="120">
        <v>0</v>
      </c>
      <c r="CH62" s="120">
        <v>0</v>
      </c>
      <c r="CI62" s="120">
        <v>0</v>
      </c>
      <c r="CJ62" s="120">
        <v>0</v>
      </c>
      <c r="CK62" s="120">
        <v>0</v>
      </c>
      <c r="CL62" s="120">
        <v>0</v>
      </c>
      <c r="CM62" s="120">
        <v>0</v>
      </c>
      <c r="CN62" s="120">
        <v>0</v>
      </c>
      <c r="CO62" s="120">
        <v>0</v>
      </c>
      <c r="CP62" s="120">
        <v>0</v>
      </c>
      <c r="CQ62" s="120">
        <v>0</v>
      </c>
      <c r="CR62" s="120">
        <v>0</v>
      </c>
      <c r="CS62" s="120">
        <v>0</v>
      </c>
      <c r="CT62" s="120">
        <v>0</v>
      </c>
      <c r="CU62" s="120">
        <v>0</v>
      </c>
      <c r="CV62" s="120">
        <v>0</v>
      </c>
      <c r="CW62" s="120">
        <v>0</v>
      </c>
      <c r="CX62" s="120">
        <v>0</v>
      </c>
      <c r="CY62" s="120">
        <v>0</v>
      </c>
      <c r="CZ62" s="120">
        <v>0</v>
      </c>
      <c r="DA62" s="120">
        <v>0</v>
      </c>
      <c r="DB62" s="120">
        <v>0</v>
      </c>
      <c r="DC62" s="120">
        <v>0</v>
      </c>
      <c r="DD62" s="120">
        <v>0</v>
      </c>
      <c r="DE62" s="120">
        <v>0</v>
      </c>
      <c r="DF62" s="120">
        <v>0</v>
      </c>
      <c r="DG62" s="120">
        <v>0</v>
      </c>
      <c r="DH62" s="120">
        <v>0</v>
      </c>
      <c r="DI62" s="120">
        <v>0</v>
      </c>
      <c r="DJ62" s="120">
        <v>0</v>
      </c>
      <c r="DK62" s="120">
        <v>0</v>
      </c>
      <c r="DL62" s="120">
        <v>0</v>
      </c>
      <c r="DM62" s="120">
        <v>0</v>
      </c>
      <c r="DN62" s="120">
        <v>0</v>
      </c>
      <c r="DO62" s="120">
        <v>0</v>
      </c>
      <c r="DP62" s="120">
        <v>0</v>
      </c>
      <c r="DQ62" s="120">
        <v>0</v>
      </c>
      <c r="DR62" s="120">
        <v>0</v>
      </c>
      <c r="DS62" s="120">
        <v>0</v>
      </c>
      <c r="DT62" s="120">
        <v>0</v>
      </c>
      <c r="DU62" s="120">
        <v>0</v>
      </c>
      <c r="DV62" s="120">
        <v>0</v>
      </c>
      <c r="DW62" s="120">
        <v>0</v>
      </c>
      <c r="DX62" s="120">
        <v>0</v>
      </c>
      <c r="DY62" s="120">
        <v>22571.56046577276</v>
      </c>
      <c r="DZ62" s="120">
        <v>22571.56046577276</v>
      </c>
      <c r="EA62" s="120">
        <v>22571.56046577276</v>
      </c>
      <c r="EB62" s="120">
        <v>22571.56046577276</v>
      </c>
      <c r="EC62" s="120">
        <v>22571.56046577276</v>
      </c>
      <c r="ED62" s="120">
        <v>22571.56046577276</v>
      </c>
      <c r="EE62" s="120">
        <v>22571.56046577276</v>
      </c>
      <c r="EF62" s="120">
        <v>22571.56046577276</v>
      </c>
      <c r="EG62" s="120">
        <v>22571.56046577276</v>
      </c>
      <c r="EH62" s="120">
        <v>22571.56046577276</v>
      </c>
      <c r="EI62" s="120">
        <v>22571.56046577276</v>
      </c>
      <c r="EJ62" s="120">
        <v>22571.56046577276</v>
      </c>
      <c r="EK62" s="120">
        <v>2257.1560465772754</v>
      </c>
      <c r="EL62" s="120">
        <v>2257.1560465772754</v>
      </c>
      <c r="EM62" s="120">
        <v>2257.1560465772754</v>
      </c>
      <c r="EN62" s="120">
        <v>2257.1560465772754</v>
      </c>
      <c r="EO62" s="120">
        <v>2257.1560465772754</v>
      </c>
      <c r="EP62" s="120">
        <v>2257.1560465772754</v>
      </c>
      <c r="EQ62" s="120">
        <v>2257.1560465772754</v>
      </c>
      <c r="ER62" s="120">
        <v>2257.1560465772754</v>
      </c>
      <c r="ES62" s="120">
        <v>2257.1560465772754</v>
      </c>
      <c r="ET62" s="120">
        <v>2257.1560465772754</v>
      </c>
      <c r="EU62" s="120">
        <v>2257.1560465772754</v>
      </c>
      <c r="EV62" s="120">
        <v>2257.1560465772754</v>
      </c>
      <c r="EW62" s="120">
        <v>0</v>
      </c>
      <c r="EX62" s="120">
        <v>0</v>
      </c>
      <c r="EY62" s="120">
        <v>0</v>
      </c>
      <c r="EZ62" s="120">
        <v>0</v>
      </c>
      <c r="FA62" s="120">
        <v>0</v>
      </c>
      <c r="FB62" s="120">
        <v>0</v>
      </c>
      <c r="FC62" s="120">
        <v>0</v>
      </c>
      <c r="FD62" s="120">
        <v>0</v>
      </c>
      <c r="FE62" s="120">
        <v>0</v>
      </c>
      <c r="FF62" s="120">
        <v>0</v>
      </c>
      <c r="FG62" s="120">
        <v>0</v>
      </c>
      <c r="FH62" s="120">
        <v>0</v>
      </c>
      <c r="FI62" s="120">
        <v>0</v>
      </c>
      <c r="FJ62" s="120">
        <v>0</v>
      </c>
      <c r="FK62" s="120">
        <v>0</v>
      </c>
      <c r="FL62" s="120">
        <v>0</v>
      </c>
      <c r="FM62" s="120">
        <v>0</v>
      </c>
      <c r="FN62" s="120">
        <v>0</v>
      </c>
      <c r="FO62" s="120">
        <v>0</v>
      </c>
      <c r="FP62" s="120">
        <v>0</v>
      </c>
      <c r="FQ62" s="120">
        <v>0</v>
      </c>
      <c r="FR62" s="120">
        <v>0</v>
      </c>
      <c r="FS62" s="120">
        <v>0</v>
      </c>
      <c r="FT62" s="120">
        <v>0</v>
      </c>
      <c r="FU62" s="120">
        <v>0</v>
      </c>
      <c r="FV62" s="120">
        <v>0</v>
      </c>
      <c r="FW62" s="120">
        <v>0</v>
      </c>
      <c r="FX62" s="120">
        <v>0</v>
      </c>
      <c r="FY62" s="120">
        <v>0</v>
      </c>
      <c r="FZ62" s="120">
        <v>0</v>
      </c>
      <c r="GA62" s="120">
        <v>0</v>
      </c>
      <c r="GB62" s="120">
        <v>0</v>
      </c>
      <c r="GC62" s="120">
        <v>0</v>
      </c>
      <c r="GD62" s="120">
        <v>0</v>
      </c>
      <c r="GE62" s="120">
        <v>0</v>
      </c>
      <c r="GF62" s="120">
        <v>0</v>
      </c>
      <c r="GG62" s="120">
        <v>0</v>
      </c>
      <c r="GH62" s="120">
        <v>0</v>
      </c>
      <c r="GI62" s="120">
        <v>0</v>
      </c>
      <c r="GJ62" s="120">
        <v>0</v>
      </c>
      <c r="GK62" s="120">
        <v>0</v>
      </c>
      <c r="GL62" s="120">
        <v>0</v>
      </c>
      <c r="GM62" s="120">
        <v>0</v>
      </c>
      <c r="GN62" s="120">
        <v>0</v>
      </c>
      <c r="GO62" s="120">
        <v>0</v>
      </c>
      <c r="GP62" s="120">
        <v>0</v>
      </c>
      <c r="GQ62" s="120">
        <v>0</v>
      </c>
      <c r="GR62" s="120">
        <v>0</v>
      </c>
      <c r="GS62" s="120">
        <v>0</v>
      </c>
      <c r="GU62" s="200">
        <f t="shared" si="16"/>
        <v>0</v>
      </c>
      <c r="GV62" s="200">
        <f t="shared" si="16"/>
        <v>0</v>
      </c>
      <c r="GW62" s="200">
        <f t="shared" si="16"/>
        <v>0</v>
      </c>
      <c r="GX62" s="200">
        <f t="shared" si="16"/>
        <v>270858.72558927309</v>
      </c>
      <c r="GY62" s="200">
        <f t="shared" si="16"/>
        <v>27085.872558927298</v>
      </c>
      <c r="GZ62" s="200">
        <f t="shared" si="16"/>
        <v>0</v>
      </c>
      <c r="HA62" s="200">
        <f t="shared" si="16"/>
        <v>0</v>
      </c>
      <c r="HB62" s="200">
        <f t="shared" si="16"/>
        <v>0</v>
      </c>
      <c r="HC62" s="200">
        <f t="shared" si="16"/>
        <v>0</v>
      </c>
      <c r="HD62" s="134" t="str">
        <f t="shared" si="3"/>
        <v>OK</v>
      </c>
      <c r="HE62" s="200">
        <f t="shared" si="4"/>
        <v>297944.59814820037</v>
      </c>
      <c r="HG62" s="200">
        <f t="shared" si="5"/>
        <v>352116.34326605505</v>
      </c>
      <c r="HH62" s="200">
        <f>HG62*'Key assumptions'!$H$20*'Key assumptions'!$H$21</f>
        <v>13204.362872477064</v>
      </c>
      <c r="HI62" s="255">
        <f t="shared" si="9"/>
        <v>0.23963133640552994</v>
      </c>
      <c r="HJ62" s="200">
        <f t="shared" si="7"/>
        <v>3164.1791215152411</v>
      </c>
      <c r="HO62" s="120">
        <f t="shared" si="17"/>
        <v>0</v>
      </c>
      <c r="HP62" s="120">
        <f t="shared" si="17"/>
        <v>0</v>
      </c>
      <c r="HQ62" s="120">
        <f t="shared" si="17"/>
        <v>12</v>
      </c>
      <c r="HR62" s="120">
        <f t="shared" si="17"/>
        <v>12</v>
      </c>
      <c r="HS62" s="120">
        <f t="shared" si="17"/>
        <v>0</v>
      </c>
      <c r="HT62" s="120">
        <f t="shared" si="17"/>
        <v>0</v>
      </c>
      <c r="HU62" s="120">
        <f t="shared" si="17"/>
        <v>0</v>
      </c>
      <c r="HV62" s="120">
        <f t="shared" si="17"/>
        <v>0</v>
      </c>
      <c r="HW62" s="120">
        <f t="shared" si="8"/>
        <v>12</v>
      </c>
    </row>
    <row r="63" spans="1:231" ht="13.5" thickBot="1" x14ac:dyDescent="0.25">
      <c r="A63" s="120" t="str">
        <v>Network Operations</v>
      </c>
      <c r="B63" s="120" t="str">
        <v xml:space="preserve">Product Manager </v>
      </c>
      <c r="C63" s="120" t="str">
        <v>Internal Labour</v>
      </c>
      <c r="D63" s="120" t="str">
        <v>Control Centre</v>
      </c>
      <c r="E63" s="120" t="str">
        <v>Project Manager (Network Projects)</v>
      </c>
      <c r="F63" s="120">
        <v>216.32758128440364</v>
      </c>
      <c r="G63" s="120">
        <v>0</v>
      </c>
      <c r="H63" s="120">
        <v>0</v>
      </c>
      <c r="I63" s="120">
        <v>0</v>
      </c>
      <c r="J63" s="120">
        <v>0</v>
      </c>
      <c r="K63" s="120">
        <v>0</v>
      </c>
      <c r="L63" s="120">
        <v>0</v>
      </c>
      <c r="M63" s="120">
        <v>0</v>
      </c>
      <c r="N63" s="120">
        <v>0</v>
      </c>
      <c r="O63" s="120">
        <v>0</v>
      </c>
      <c r="P63" s="120">
        <v>0</v>
      </c>
      <c r="Q63" s="120">
        <v>0</v>
      </c>
      <c r="R63" s="120">
        <v>0</v>
      </c>
      <c r="S63" s="120">
        <v>0</v>
      </c>
      <c r="T63" s="120">
        <v>0.69230769230769229</v>
      </c>
      <c r="U63" s="120">
        <v>0.69230769230769229</v>
      </c>
      <c r="V63" s="120">
        <v>0.69230769230769229</v>
      </c>
      <c r="W63" s="120">
        <v>0.69230769230769229</v>
      </c>
      <c r="X63" s="120">
        <v>0.69230769230769229</v>
      </c>
      <c r="Y63" s="120">
        <v>0.69230769230769229</v>
      </c>
      <c r="Z63" s="120">
        <v>0.69230769230769229</v>
      </c>
      <c r="AA63" s="120">
        <v>0.69230769230769229</v>
      </c>
      <c r="AB63" s="120">
        <v>0.69230769230769229</v>
      </c>
      <c r="AC63" s="120">
        <v>0.69230769230769229</v>
      </c>
      <c r="AD63" s="120">
        <v>0.69230769230769229</v>
      </c>
      <c r="AE63" s="120">
        <v>0.69230769230769229</v>
      </c>
      <c r="AF63" s="120">
        <v>0.9230769230769228</v>
      </c>
      <c r="AG63" s="120">
        <v>0.9230769230769228</v>
      </c>
      <c r="AH63" s="120">
        <v>0.9230769230769228</v>
      </c>
      <c r="AI63" s="120">
        <v>0.9230769230769228</v>
      </c>
      <c r="AJ63" s="120">
        <v>0.9230769230769228</v>
      </c>
      <c r="AK63" s="120">
        <v>0.9230769230769228</v>
      </c>
      <c r="AL63" s="120">
        <v>0.9230769230769228</v>
      </c>
      <c r="AM63" s="120">
        <v>0.9230769230769228</v>
      </c>
      <c r="AN63" s="120">
        <v>0.9230769230769228</v>
      </c>
      <c r="AO63" s="120">
        <v>0.9230769230769228</v>
      </c>
      <c r="AP63" s="120">
        <v>0.9230769230769228</v>
      </c>
      <c r="AQ63" s="120">
        <v>0.9230769230769228</v>
      </c>
      <c r="AR63" s="120">
        <v>0.9230769230769228</v>
      </c>
      <c r="AS63" s="120">
        <v>0.9230769230769228</v>
      </c>
      <c r="AT63" s="120">
        <v>0.9230769230769228</v>
      </c>
      <c r="AU63" s="120">
        <v>0.9230769230769228</v>
      </c>
      <c r="AV63" s="120">
        <v>0.9230769230769228</v>
      </c>
      <c r="AW63" s="120">
        <v>0.9230769230769228</v>
      </c>
      <c r="AX63" s="120">
        <v>0.9230769230769228</v>
      </c>
      <c r="AY63" s="120">
        <v>0.9230769230769228</v>
      </c>
      <c r="AZ63" s="120">
        <v>0.9230769230769228</v>
      </c>
      <c r="BA63" s="120">
        <v>0.9230769230769228</v>
      </c>
      <c r="BB63" s="120">
        <v>0.9230769230769228</v>
      </c>
      <c r="BC63" s="120">
        <v>0.9230769230769228</v>
      </c>
      <c r="BD63" s="120">
        <v>0.9230769230769228</v>
      </c>
      <c r="BE63" s="120">
        <v>0.9230769230769228</v>
      </c>
      <c r="BF63" s="120">
        <v>0.9230769230769228</v>
      </c>
      <c r="BG63" s="120">
        <v>0.9230769230769228</v>
      </c>
      <c r="BH63" s="120">
        <v>0.9230769230769228</v>
      </c>
      <c r="BI63" s="120">
        <v>0.9230769230769228</v>
      </c>
      <c r="BJ63" s="120">
        <v>0.9230769230769228</v>
      </c>
      <c r="BK63" s="120">
        <v>0.9230769230769228</v>
      </c>
      <c r="BL63" s="120">
        <v>0.9230769230769228</v>
      </c>
      <c r="BM63" s="120">
        <v>0.9230769230769228</v>
      </c>
      <c r="BN63" s="120">
        <v>0.9230769230769228</v>
      </c>
      <c r="BO63" s="120">
        <v>0.9230769230769228</v>
      </c>
      <c r="BP63" s="120">
        <v>0.76923076923076916</v>
      </c>
      <c r="BQ63" s="120">
        <v>0.76923076923076916</v>
      </c>
      <c r="BR63" s="120">
        <v>0.76923076923076916</v>
      </c>
      <c r="BS63" s="120">
        <v>0.76923076923076916</v>
      </c>
      <c r="BT63" s="120">
        <v>0.76923076923076916</v>
      </c>
      <c r="BU63" s="120">
        <v>0.76923076923076916</v>
      </c>
      <c r="BV63" s="120">
        <v>0.76923076923076916</v>
      </c>
      <c r="BW63" s="120">
        <v>0.76923076923076916</v>
      </c>
      <c r="BX63" s="120">
        <v>0.76923076923076916</v>
      </c>
      <c r="BY63" s="120">
        <v>0.76923076923076916</v>
      </c>
      <c r="BZ63" s="120">
        <v>0.76923076923076916</v>
      </c>
      <c r="CA63" s="120">
        <v>0.76923076923076916</v>
      </c>
      <c r="CB63" s="120">
        <v>0</v>
      </c>
      <c r="CC63" s="120">
        <v>0</v>
      </c>
      <c r="CD63" s="120">
        <v>0</v>
      </c>
      <c r="CE63" s="120">
        <v>0</v>
      </c>
      <c r="CF63" s="120">
        <v>0</v>
      </c>
      <c r="CG63" s="120">
        <v>0</v>
      </c>
      <c r="CH63" s="120">
        <v>0</v>
      </c>
      <c r="CI63" s="120">
        <v>0</v>
      </c>
      <c r="CJ63" s="120">
        <v>0</v>
      </c>
      <c r="CK63" s="120">
        <v>0</v>
      </c>
      <c r="CL63" s="120">
        <v>0</v>
      </c>
      <c r="CM63" s="120">
        <v>0</v>
      </c>
      <c r="CN63" s="120">
        <v>0</v>
      </c>
      <c r="CO63" s="120">
        <v>0</v>
      </c>
      <c r="CP63" s="120">
        <v>0</v>
      </c>
      <c r="CQ63" s="120">
        <v>0</v>
      </c>
      <c r="CR63" s="120">
        <v>0</v>
      </c>
      <c r="CS63" s="120">
        <v>0</v>
      </c>
      <c r="CT63" s="120">
        <v>0</v>
      </c>
      <c r="CU63" s="120">
        <v>0</v>
      </c>
      <c r="CV63" s="120">
        <v>0</v>
      </c>
      <c r="CW63" s="120">
        <v>0</v>
      </c>
      <c r="CX63" s="120">
        <v>0</v>
      </c>
      <c r="CY63" s="120">
        <v>0</v>
      </c>
      <c r="CZ63" s="120">
        <v>0</v>
      </c>
      <c r="DA63" s="120">
        <v>0</v>
      </c>
      <c r="DB63" s="120">
        <v>0</v>
      </c>
      <c r="DC63" s="120">
        <v>0</v>
      </c>
      <c r="DD63" s="120">
        <v>0</v>
      </c>
      <c r="DE63" s="120">
        <v>0</v>
      </c>
      <c r="DF63" s="120">
        <v>0</v>
      </c>
      <c r="DG63" s="120">
        <v>0</v>
      </c>
      <c r="DH63" s="120">
        <v>0</v>
      </c>
      <c r="DI63" s="120">
        <v>0</v>
      </c>
      <c r="DJ63" s="120">
        <v>0</v>
      </c>
      <c r="DK63" s="120">
        <v>0</v>
      </c>
      <c r="DL63" s="120">
        <v>0</v>
      </c>
      <c r="DM63" s="120">
        <v>22464.787287226532</v>
      </c>
      <c r="DN63" s="120">
        <v>22464.787287226532</v>
      </c>
      <c r="DO63" s="120">
        <v>22464.787287226532</v>
      </c>
      <c r="DP63" s="120">
        <v>22464.787287226532</v>
      </c>
      <c r="DQ63" s="120">
        <v>22464.787287226532</v>
      </c>
      <c r="DR63" s="120">
        <v>22464.787287226532</v>
      </c>
      <c r="DS63" s="120">
        <v>22464.787287226532</v>
      </c>
      <c r="DT63" s="120">
        <v>22464.787287226532</v>
      </c>
      <c r="DU63" s="120">
        <v>22464.787287226532</v>
      </c>
      <c r="DV63" s="120">
        <v>22464.787287226532</v>
      </c>
      <c r="DW63" s="120">
        <v>22464.787287226532</v>
      </c>
      <c r="DX63" s="120">
        <v>22464.787287226532</v>
      </c>
      <c r="DY63" s="120">
        <v>29953.049716302034</v>
      </c>
      <c r="DZ63" s="120">
        <v>29953.049716302034</v>
      </c>
      <c r="EA63" s="120">
        <v>29953.049716302034</v>
      </c>
      <c r="EB63" s="120">
        <v>29953.049716302034</v>
      </c>
      <c r="EC63" s="120">
        <v>29953.049716302034</v>
      </c>
      <c r="ED63" s="120">
        <v>29953.049716302034</v>
      </c>
      <c r="EE63" s="120">
        <v>29953.049716302034</v>
      </c>
      <c r="EF63" s="120">
        <v>29953.049716302034</v>
      </c>
      <c r="EG63" s="120">
        <v>29953.049716302034</v>
      </c>
      <c r="EH63" s="120">
        <v>29953.049716302034</v>
      </c>
      <c r="EI63" s="120">
        <v>29953.049716302034</v>
      </c>
      <c r="EJ63" s="120">
        <v>29953.049716302034</v>
      </c>
      <c r="EK63" s="120">
        <v>29953.049716302034</v>
      </c>
      <c r="EL63" s="120">
        <v>29953.049716302034</v>
      </c>
      <c r="EM63" s="120">
        <v>29953.049716302034</v>
      </c>
      <c r="EN63" s="120">
        <v>29953.049716302034</v>
      </c>
      <c r="EO63" s="120">
        <v>29953.049716302034</v>
      </c>
      <c r="EP63" s="120">
        <v>29953.049716302034</v>
      </c>
      <c r="EQ63" s="120">
        <v>29953.049716302034</v>
      </c>
      <c r="ER63" s="120">
        <v>29953.049716302034</v>
      </c>
      <c r="ES63" s="120">
        <v>29953.049716302034</v>
      </c>
      <c r="ET63" s="120">
        <v>29953.049716302034</v>
      </c>
      <c r="EU63" s="120">
        <v>29953.049716302034</v>
      </c>
      <c r="EV63" s="120">
        <v>29953.049716302034</v>
      </c>
      <c r="EW63" s="120">
        <v>29953.049716302034</v>
      </c>
      <c r="EX63" s="120">
        <v>29953.049716302034</v>
      </c>
      <c r="EY63" s="120">
        <v>29953.049716302034</v>
      </c>
      <c r="EZ63" s="120">
        <v>29953.049716302034</v>
      </c>
      <c r="FA63" s="120">
        <v>29953.049716302034</v>
      </c>
      <c r="FB63" s="120">
        <v>29953.049716302034</v>
      </c>
      <c r="FC63" s="120">
        <v>29953.049716302034</v>
      </c>
      <c r="FD63" s="120">
        <v>29953.049716302034</v>
      </c>
      <c r="FE63" s="120">
        <v>29953.049716302034</v>
      </c>
      <c r="FF63" s="120">
        <v>29953.049716302034</v>
      </c>
      <c r="FG63" s="120">
        <v>29953.049716302034</v>
      </c>
      <c r="FH63" s="120">
        <v>29953.049716302034</v>
      </c>
      <c r="FI63" s="120">
        <v>24960.874763585034</v>
      </c>
      <c r="FJ63" s="120">
        <v>24960.874763585034</v>
      </c>
      <c r="FK63" s="120">
        <v>24960.874763585034</v>
      </c>
      <c r="FL63" s="120">
        <v>24960.874763585034</v>
      </c>
      <c r="FM63" s="120">
        <v>24960.874763585034</v>
      </c>
      <c r="FN63" s="120">
        <v>24960.874763585034</v>
      </c>
      <c r="FO63" s="120">
        <v>24960.874763585034</v>
      </c>
      <c r="FP63" s="120">
        <v>24960.874763585034</v>
      </c>
      <c r="FQ63" s="120">
        <v>24960.874763585034</v>
      </c>
      <c r="FR63" s="120">
        <v>24960.874763585034</v>
      </c>
      <c r="FS63" s="120">
        <v>24960.874763585034</v>
      </c>
      <c r="FT63" s="120">
        <v>24960.874763585034</v>
      </c>
      <c r="FU63" s="120">
        <v>0</v>
      </c>
      <c r="FV63" s="120">
        <v>0</v>
      </c>
      <c r="FW63" s="120">
        <v>0</v>
      </c>
      <c r="FX63" s="120">
        <v>0</v>
      </c>
      <c r="FY63" s="120">
        <v>0</v>
      </c>
      <c r="FZ63" s="120">
        <v>0</v>
      </c>
      <c r="GA63" s="120">
        <v>0</v>
      </c>
      <c r="GB63" s="120">
        <v>0</v>
      </c>
      <c r="GC63" s="120">
        <v>0</v>
      </c>
      <c r="GD63" s="120">
        <v>0</v>
      </c>
      <c r="GE63" s="120">
        <v>0</v>
      </c>
      <c r="GF63" s="120">
        <v>0</v>
      </c>
      <c r="GG63" s="120">
        <v>0</v>
      </c>
      <c r="GH63" s="120">
        <v>0</v>
      </c>
      <c r="GI63" s="120">
        <v>0</v>
      </c>
      <c r="GJ63" s="120">
        <v>0</v>
      </c>
      <c r="GK63" s="120">
        <v>0</v>
      </c>
      <c r="GL63" s="120">
        <v>0</v>
      </c>
      <c r="GM63" s="120">
        <v>0</v>
      </c>
      <c r="GN63" s="120">
        <v>0</v>
      </c>
      <c r="GO63" s="120">
        <v>0</v>
      </c>
      <c r="GP63" s="120">
        <v>0</v>
      </c>
      <c r="GQ63" s="120">
        <v>0</v>
      </c>
      <c r="GR63" s="120">
        <v>0</v>
      </c>
      <c r="GS63" s="120">
        <v>0</v>
      </c>
      <c r="GU63" s="200">
        <f t="shared" si="16"/>
        <v>0</v>
      </c>
      <c r="GV63" s="200">
        <f t="shared" si="16"/>
        <v>0</v>
      </c>
      <c r="GW63" s="200">
        <f t="shared" si="16"/>
        <v>269577.4474467184</v>
      </c>
      <c r="GX63" s="200">
        <f t="shared" si="16"/>
        <v>359436.59659562429</v>
      </c>
      <c r="GY63" s="200">
        <f t="shared" si="16"/>
        <v>359436.59659562429</v>
      </c>
      <c r="GZ63" s="200">
        <f t="shared" si="16"/>
        <v>359436.59659562429</v>
      </c>
      <c r="HA63" s="200">
        <f t="shared" si="16"/>
        <v>299530.49716302048</v>
      </c>
      <c r="HB63" s="200">
        <f t="shared" si="16"/>
        <v>0</v>
      </c>
      <c r="HC63" s="200">
        <f t="shared" si="16"/>
        <v>0</v>
      </c>
      <c r="HD63" s="134" t="str">
        <f t="shared" si="3"/>
        <v>OK</v>
      </c>
      <c r="HE63" s="200">
        <f t="shared" si="4"/>
        <v>1647417.7343966118</v>
      </c>
      <c r="HG63" s="200">
        <f t="shared" si="5"/>
        <v>389389.64631192654</v>
      </c>
      <c r="HH63" s="200">
        <f>HG63*'Key assumptions'!$H$20*'Key assumptions'!$H$21</f>
        <v>14602.111736697245</v>
      </c>
      <c r="HI63" s="255">
        <f t="shared" si="9"/>
        <v>0.23963133640552994</v>
      </c>
      <c r="HJ63" s="200">
        <f t="shared" si="7"/>
        <v>3499.1235498076344</v>
      </c>
      <c r="HO63" s="120">
        <f t="shared" si="17"/>
        <v>0</v>
      </c>
      <c r="HP63" s="120">
        <f t="shared" si="17"/>
        <v>12</v>
      </c>
      <c r="HQ63" s="120">
        <f t="shared" si="17"/>
        <v>12</v>
      </c>
      <c r="HR63" s="120">
        <f t="shared" si="17"/>
        <v>12</v>
      </c>
      <c r="HS63" s="120">
        <f t="shared" si="17"/>
        <v>12</v>
      </c>
      <c r="HT63" s="120">
        <f t="shared" si="17"/>
        <v>12</v>
      </c>
      <c r="HU63" s="120">
        <f t="shared" si="17"/>
        <v>0</v>
      </c>
      <c r="HV63" s="120">
        <f t="shared" si="17"/>
        <v>0</v>
      </c>
      <c r="HW63" s="120">
        <f t="shared" si="8"/>
        <v>36</v>
      </c>
    </row>
    <row r="64" spans="1:231" ht="13.5" thickBot="1" x14ac:dyDescent="0.25">
      <c r="A64" s="120" t="str">
        <v>Network Operations</v>
      </c>
      <c r="B64" s="120" t="str">
        <v>Senior Engineer</v>
      </c>
      <c r="C64" s="120" t="str">
        <v>Internal Labour</v>
      </c>
      <c r="D64" s="120" t="str">
        <v>Change Management</v>
      </c>
      <c r="E64" s="120" t="str">
        <v>Project Engineer - Senior (Network Projects)</v>
      </c>
      <c r="F64" s="120">
        <v>245.10178385321092</v>
      </c>
      <c r="G64" s="120">
        <v>0</v>
      </c>
      <c r="H64" s="120">
        <v>0</v>
      </c>
      <c r="I64" s="120">
        <v>0</v>
      </c>
      <c r="J64" s="120">
        <v>0</v>
      </c>
      <c r="K64" s="120">
        <v>0</v>
      </c>
      <c r="L64" s="120">
        <v>0</v>
      </c>
      <c r="M64" s="120">
        <v>0</v>
      </c>
      <c r="N64" s="120">
        <v>0</v>
      </c>
      <c r="O64" s="120">
        <v>0</v>
      </c>
      <c r="P64" s="120">
        <v>0</v>
      </c>
      <c r="Q64" s="120">
        <v>0</v>
      </c>
      <c r="R64" s="120">
        <v>0</v>
      </c>
      <c r="S64" s="120">
        <v>0</v>
      </c>
      <c r="T64" s="120">
        <v>0</v>
      </c>
      <c r="U64" s="120">
        <v>0</v>
      </c>
      <c r="V64" s="120">
        <v>0</v>
      </c>
      <c r="W64" s="120">
        <v>0</v>
      </c>
      <c r="X64" s="120">
        <v>0</v>
      </c>
      <c r="Y64" s="120">
        <v>0</v>
      </c>
      <c r="Z64" s="120">
        <v>0</v>
      </c>
      <c r="AA64" s="120">
        <v>0</v>
      </c>
      <c r="AB64" s="120">
        <v>0</v>
      </c>
      <c r="AC64" s="120">
        <v>0</v>
      </c>
      <c r="AD64" s="120">
        <v>0</v>
      </c>
      <c r="AE64" s="120">
        <v>0</v>
      </c>
      <c r="AF64" s="120">
        <v>0</v>
      </c>
      <c r="AG64" s="120">
        <v>0</v>
      </c>
      <c r="AH64" s="120">
        <v>0</v>
      </c>
      <c r="AI64" s="120">
        <v>0</v>
      </c>
      <c r="AJ64" s="120">
        <v>0</v>
      </c>
      <c r="AK64" s="120">
        <v>0</v>
      </c>
      <c r="AL64" s="120">
        <v>0</v>
      </c>
      <c r="AM64" s="120">
        <v>0</v>
      </c>
      <c r="AN64" s="120">
        <v>0</v>
      </c>
      <c r="AO64" s="120">
        <v>0</v>
      </c>
      <c r="AP64" s="120">
        <v>0</v>
      </c>
      <c r="AQ64" s="120">
        <v>0</v>
      </c>
      <c r="AR64" s="120">
        <v>0</v>
      </c>
      <c r="AS64" s="120">
        <v>0</v>
      </c>
      <c r="AT64" s="120">
        <v>0</v>
      </c>
      <c r="AU64" s="120">
        <v>0</v>
      </c>
      <c r="AV64" s="120">
        <v>0</v>
      </c>
      <c r="AW64" s="120">
        <v>0</v>
      </c>
      <c r="AX64" s="120">
        <v>0</v>
      </c>
      <c r="AY64" s="120">
        <v>0</v>
      </c>
      <c r="AZ64" s="120">
        <v>0</v>
      </c>
      <c r="BA64" s="120">
        <v>0</v>
      </c>
      <c r="BB64" s="120">
        <v>0</v>
      </c>
      <c r="BC64" s="120">
        <v>0</v>
      </c>
      <c r="BD64" s="120">
        <v>0</v>
      </c>
      <c r="BE64" s="120">
        <v>0</v>
      </c>
      <c r="BF64" s="120">
        <v>0</v>
      </c>
      <c r="BG64" s="120">
        <v>0</v>
      </c>
      <c r="BH64" s="120">
        <v>0</v>
      </c>
      <c r="BI64" s="120">
        <v>0</v>
      </c>
      <c r="BJ64" s="120">
        <v>0</v>
      </c>
      <c r="BK64" s="120">
        <v>0</v>
      </c>
      <c r="BL64" s="120">
        <v>0</v>
      </c>
      <c r="BM64" s="120">
        <v>0</v>
      </c>
      <c r="BN64" s="120">
        <v>0</v>
      </c>
      <c r="BO64" s="120">
        <v>0</v>
      </c>
      <c r="BP64" s="120">
        <v>9.2307692307692327E-2</v>
      </c>
      <c r="BQ64" s="120">
        <v>9.2307692307692327E-2</v>
      </c>
      <c r="BR64" s="120">
        <v>9.2307692307692327E-2</v>
      </c>
      <c r="BS64" s="120">
        <v>9.2307692307692327E-2</v>
      </c>
      <c r="BT64" s="120">
        <v>9.2307692307692327E-2</v>
      </c>
      <c r="BU64" s="120">
        <v>9.2307692307692327E-2</v>
      </c>
      <c r="BV64" s="120">
        <v>9.2307692307692327E-2</v>
      </c>
      <c r="BW64" s="120">
        <v>9.2307692307692327E-2</v>
      </c>
      <c r="BX64" s="120">
        <v>9.2307692307692327E-2</v>
      </c>
      <c r="BY64" s="120">
        <v>9.2307692307692327E-2</v>
      </c>
      <c r="BZ64" s="120">
        <v>9.2307692307692327E-2</v>
      </c>
      <c r="CA64" s="120">
        <v>9.2307692307692327E-2</v>
      </c>
      <c r="CB64" s="120">
        <v>0</v>
      </c>
      <c r="CC64" s="120">
        <v>0</v>
      </c>
      <c r="CD64" s="120">
        <v>0</v>
      </c>
      <c r="CE64" s="120">
        <v>0</v>
      </c>
      <c r="CF64" s="120">
        <v>0</v>
      </c>
      <c r="CG64" s="120">
        <v>0</v>
      </c>
      <c r="CH64" s="120">
        <v>0</v>
      </c>
      <c r="CI64" s="120">
        <v>0</v>
      </c>
      <c r="CJ64" s="120">
        <v>0</v>
      </c>
      <c r="CK64" s="120">
        <v>0</v>
      </c>
      <c r="CL64" s="120">
        <v>0</v>
      </c>
      <c r="CM64" s="120">
        <v>0</v>
      </c>
      <c r="CN64" s="120">
        <v>0</v>
      </c>
      <c r="CO64" s="120">
        <v>0</v>
      </c>
      <c r="CP64" s="120">
        <v>0</v>
      </c>
      <c r="CQ64" s="120">
        <v>0</v>
      </c>
      <c r="CR64" s="120">
        <v>0</v>
      </c>
      <c r="CS64" s="120">
        <v>0</v>
      </c>
      <c r="CT64" s="120">
        <v>0</v>
      </c>
      <c r="CU64" s="120">
        <v>0</v>
      </c>
      <c r="CV64" s="120">
        <v>0</v>
      </c>
      <c r="CW64" s="120">
        <v>0</v>
      </c>
      <c r="CX64" s="120">
        <v>0</v>
      </c>
      <c r="CY64" s="120">
        <v>0</v>
      </c>
      <c r="CZ64" s="120">
        <v>0</v>
      </c>
      <c r="DA64" s="120">
        <v>0</v>
      </c>
      <c r="DB64" s="120">
        <v>0</v>
      </c>
      <c r="DC64" s="120">
        <v>0</v>
      </c>
      <c r="DD64" s="120">
        <v>0</v>
      </c>
      <c r="DE64" s="120">
        <v>0</v>
      </c>
      <c r="DF64" s="120">
        <v>0</v>
      </c>
      <c r="DG64" s="120">
        <v>0</v>
      </c>
      <c r="DH64" s="120">
        <v>0</v>
      </c>
      <c r="DI64" s="120">
        <v>0</v>
      </c>
      <c r="DJ64" s="120">
        <v>0</v>
      </c>
      <c r="DK64" s="120">
        <v>0</v>
      </c>
      <c r="DL64" s="120">
        <v>0</v>
      </c>
      <c r="DM64" s="120">
        <v>0</v>
      </c>
      <c r="DN64" s="120">
        <v>0</v>
      </c>
      <c r="DO64" s="120">
        <v>0</v>
      </c>
      <c r="DP64" s="120">
        <v>0</v>
      </c>
      <c r="DQ64" s="120">
        <v>0</v>
      </c>
      <c r="DR64" s="120">
        <v>0</v>
      </c>
      <c r="DS64" s="120">
        <v>0</v>
      </c>
      <c r="DT64" s="120">
        <v>0</v>
      </c>
      <c r="DU64" s="120">
        <v>0</v>
      </c>
      <c r="DV64" s="120">
        <v>0</v>
      </c>
      <c r="DW64" s="120">
        <v>0</v>
      </c>
      <c r="DX64" s="120">
        <v>0</v>
      </c>
      <c r="DY64" s="120">
        <v>0</v>
      </c>
      <c r="DZ64" s="120">
        <v>0</v>
      </c>
      <c r="EA64" s="120">
        <v>0</v>
      </c>
      <c r="EB64" s="120">
        <v>0</v>
      </c>
      <c r="EC64" s="120">
        <v>0</v>
      </c>
      <c r="ED64" s="120">
        <v>0</v>
      </c>
      <c r="EE64" s="120">
        <v>0</v>
      </c>
      <c r="EF64" s="120">
        <v>0</v>
      </c>
      <c r="EG64" s="120">
        <v>0</v>
      </c>
      <c r="EH64" s="120">
        <v>0</v>
      </c>
      <c r="EI64" s="120">
        <v>0</v>
      </c>
      <c r="EJ64" s="120">
        <v>0</v>
      </c>
      <c r="EK64" s="120">
        <v>0</v>
      </c>
      <c r="EL64" s="120">
        <v>0</v>
      </c>
      <c r="EM64" s="120">
        <v>0</v>
      </c>
      <c r="EN64" s="120">
        <v>0</v>
      </c>
      <c r="EO64" s="120">
        <v>0</v>
      </c>
      <c r="EP64" s="120">
        <v>0</v>
      </c>
      <c r="EQ64" s="120">
        <v>0</v>
      </c>
      <c r="ER64" s="120">
        <v>0</v>
      </c>
      <c r="ES64" s="120">
        <v>0</v>
      </c>
      <c r="ET64" s="120">
        <v>0</v>
      </c>
      <c r="EU64" s="120">
        <v>0</v>
      </c>
      <c r="EV64" s="120">
        <v>0</v>
      </c>
      <c r="EW64" s="120">
        <v>0</v>
      </c>
      <c r="EX64" s="120">
        <v>0</v>
      </c>
      <c r="EY64" s="120">
        <v>0</v>
      </c>
      <c r="EZ64" s="120">
        <v>0</v>
      </c>
      <c r="FA64" s="120">
        <v>0</v>
      </c>
      <c r="FB64" s="120">
        <v>0</v>
      </c>
      <c r="FC64" s="120">
        <v>0</v>
      </c>
      <c r="FD64" s="120">
        <v>0</v>
      </c>
      <c r="FE64" s="120">
        <v>0</v>
      </c>
      <c r="FF64" s="120">
        <v>0</v>
      </c>
      <c r="FG64" s="120">
        <v>0</v>
      </c>
      <c r="FH64" s="120">
        <v>0</v>
      </c>
      <c r="FI64" s="120">
        <v>3393.7170071983055</v>
      </c>
      <c r="FJ64" s="120">
        <v>3393.7170071983055</v>
      </c>
      <c r="FK64" s="120">
        <v>3393.7170071983055</v>
      </c>
      <c r="FL64" s="120">
        <v>3393.7170071983055</v>
      </c>
      <c r="FM64" s="120">
        <v>3393.7170071983055</v>
      </c>
      <c r="FN64" s="120">
        <v>3393.7170071983055</v>
      </c>
      <c r="FO64" s="120">
        <v>3393.7170071983055</v>
      </c>
      <c r="FP64" s="120">
        <v>3393.7170071983055</v>
      </c>
      <c r="FQ64" s="120">
        <v>3393.7170071983055</v>
      </c>
      <c r="FR64" s="120">
        <v>3393.7170071983055</v>
      </c>
      <c r="FS64" s="120">
        <v>3393.7170071983055</v>
      </c>
      <c r="FT64" s="120">
        <v>3393.7170071983055</v>
      </c>
      <c r="FU64" s="120">
        <v>0</v>
      </c>
      <c r="FV64" s="120">
        <v>0</v>
      </c>
      <c r="FW64" s="120">
        <v>0</v>
      </c>
      <c r="FX64" s="120">
        <v>0</v>
      </c>
      <c r="FY64" s="120">
        <v>0</v>
      </c>
      <c r="FZ64" s="120">
        <v>0</v>
      </c>
      <c r="GA64" s="120">
        <v>0</v>
      </c>
      <c r="GB64" s="120">
        <v>0</v>
      </c>
      <c r="GC64" s="120">
        <v>0</v>
      </c>
      <c r="GD64" s="120">
        <v>0</v>
      </c>
      <c r="GE64" s="120">
        <v>0</v>
      </c>
      <c r="GF64" s="120">
        <v>0</v>
      </c>
      <c r="GG64" s="120">
        <v>0</v>
      </c>
      <c r="GH64" s="120">
        <v>0</v>
      </c>
      <c r="GI64" s="120">
        <v>0</v>
      </c>
      <c r="GJ64" s="120">
        <v>0</v>
      </c>
      <c r="GK64" s="120">
        <v>0</v>
      </c>
      <c r="GL64" s="120">
        <v>0</v>
      </c>
      <c r="GM64" s="120">
        <v>0</v>
      </c>
      <c r="GN64" s="120">
        <v>0</v>
      </c>
      <c r="GO64" s="120">
        <v>0</v>
      </c>
      <c r="GP64" s="120">
        <v>0</v>
      </c>
      <c r="GQ64" s="120">
        <v>0</v>
      </c>
      <c r="GR64" s="120">
        <v>0</v>
      </c>
      <c r="GS64" s="120">
        <v>0</v>
      </c>
      <c r="GU64" s="200">
        <f t="shared" si="16"/>
        <v>0</v>
      </c>
      <c r="GV64" s="200">
        <f t="shared" si="16"/>
        <v>0</v>
      </c>
      <c r="GW64" s="200">
        <f t="shared" si="16"/>
        <v>0</v>
      </c>
      <c r="GX64" s="200">
        <f t="shared" si="16"/>
        <v>0</v>
      </c>
      <c r="GY64" s="200">
        <f t="shared" si="16"/>
        <v>0</v>
      </c>
      <c r="GZ64" s="200">
        <f t="shared" si="16"/>
        <v>0</v>
      </c>
      <c r="HA64" s="200">
        <f t="shared" si="16"/>
        <v>40724.604086379666</v>
      </c>
      <c r="HB64" s="200">
        <f t="shared" si="16"/>
        <v>0</v>
      </c>
      <c r="HC64" s="200">
        <f t="shared" si="16"/>
        <v>0</v>
      </c>
      <c r="HD64" s="134" t="str">
        <f t="shared" si="3"/>
        <v>OK</v>
      </c>
      <c r="HE64" s="200">
        <f t="shared" si="4"/>
        <v>40724.604086379666</v>
      </c>
      <c r="HG64" s="200">
        <f t="shared" si="5"/>
        <v>441183.21093577961</v>
      </c>
      <c r="HH64" s="200">
        <f>HG64*'Key assumptions'!$H$20*'Key assumptions'!$H$21</f>
        <v>16544.370410091735</v>
      </c>
      <c r="HI64" s="255">
        <f t="shared" si="9"/>
        <v>0.23963133640552994</v>
      </c>
      <c r="HJ64" s="200">
        <f t="shared" si="7"/>
        <v>3964.5495913583877</v>
      </c>
      <c r="HO64" s="120">
        <f t="shared" si="17"/>
        <v>0</v>
      </c>
      <c r="HP64" s="120">
        <f t="shared" si="17"/>
        <v>0</v>
      </c>
      <c r="HQ64" s="120">
        <f t="shared" si="17"/>
        <v>0</v>
      </c>
      <c r="HR64" s="120">
        <f t="shared" si="17"/>
        <v>0</v>
      </c>
      <c r="HS64" s="120">
        <f t="shared" si="17"/>
        <v>0</v>
      </c>
      <c r="HT64" s="120">
        <f t="shared" si="17"/>
        <v>12</v>
      </c>
      <c r="HU64" s="120">
        <f t="shared" si="17"/>
        <v>0</v>
      </c>
      <c r="HV64" s="120">
        <f t="shared" si="17"/>
        <v>0</v>
      </c>
      <c r="HW64" s="120">
        <f t="shared" si="8"/>
        <v>12</v>
      </c>
    </row>
    <row r="65" spans="1:231" ht="13.5" thickBot="1" x14ac:dyDescent="0.25">
      <c r="A65" s="120" t="str">
        <v>Finance</v>
      </c>
      <c r="B65" s="120" t="str">
        <v>Organisation Change Manager</v>
      </c>
      <c r="C65" s="120" t="str">
        <v>Internal Labour</v>
      </c>
      <c r="D65" s="120" t="str">
        <v>Change Management</v>
      </c>
      <c r="E65" s="120" t="str">
        <v>Project Manager (Network Projects)</v>
      </c>
      <c r="F65" s="120">
        <v>216.32758128440364</v>
      </c>
      <c r="G65" s="120">
        <v>0</v>
      </c>
      <c r="H65" s="120">
        <v>0</v>
      </c>
      <c r="I65" s="120">
        <v>0</v>
      </c>
      <c r="J65" s="120">
        <v>0</v>
      </c>
      <c r="K65" s="120">
        <v>0</v>
      </c>
      <c r="L65" s="120">
        <v>0</v>
      </c>
      <c r="M65" s="120">
        <v>0</v>
      </c>
      <c r="N65" s="120">
        <v>0</v>
      </c>
      <c r="O65" s="120">
        <v>0</v>
      </c>
      <c r="P65" s="120">
        <v>0</v>
      </c>
      <c r="Q65" s="120">
        <v>0</v>
      </c>
      <c r="R65" s="120">
        <v>0</v>
      </c>
      <c r="S65" s="120">
        <v>0</v>
      </c>
      <c r="T65" s="120">
        <v>3.0769230769230767E-2</v>
      </c>
      <c r="U65" s="120">
        <v>3.0769230769230767E-2</v>
      </c>
      <c r="V65" s="120">
        <v>3.0769230769230767E-2</v>
      </c>
      <c r="W65" s="120">
        <v>3.0769230769230767E-2</v>
      </c>
      <c r="X65" s="120">
        <v>3.0769230769230767E-2</v>
      </c>
      <c r="Y65" s="120">
        <v>3.0769230769230767E-2</v>
      </c>
      <c r="Z65" s="120">
        <v>3.0769230769230767E-2</v>
      </c>
      <c r="AA65" s="120">
        <v>3.0769230769230767E-2</v>
      </c>
      <c r="AB65" s="120">
        <v>3.0769230769230767E-2</v>
      </c>
      <c r="AC65" s="120">
        <v>3.0769230769230767E-2</v>
      </c>
      <c r="AD65" s="120">
        <v>3.0769230769230767E-2</v>
      </c>
      <c r="AE65" s="120">
        <v>3.0769230769230767E-2</v>
      </c>
      <c r="AF65" s="120">
        <v>0.36923076923076925</v>
      </c>
      <c r="AG65" s="120">
        <v>0.36923076923076925</v>
      </c>
      <c r="AH65" s="120">
        <v>0.36923076923076925</v>
      </c>
      <c r="AI65" s="120">
        <v>0.36923076923076925</v>
      </c>
      <c r="AJ65" s="120">
        <v>0.36923076923076925</v>
      </c>
      <c r="AK65" s="120">
        <v>0.36923076923076925</v>
      </c>
      <c r="AL65" s="120">
        <v>0.36923076923076925</v>
      </c>
      <c r="AM65" s="120">
        <v>0.36923076923076925</v>
      </c>
      <c r="AN65" s="120">
        <v>0.36923076923076925</v>
      </c>
      <c r="AO65" s="120">
        <v>0.36923076923076925</v>
      </c>
      <c r="AP65" s="120">
        <v>0.36923076923076925</v>
      </c>
      <c r="AQ65" s="120">
        <v>0.36923076923076925</v>
      </c>
      <c r="AR65" s="120">
        <v>0.36923076923076925</v>
      </c>
      <c r="AS65" s="120">
        <v>0.36923076923076925</v>
      </c>
      <c r="AT65" s="120">
        <v>0.36923076923076925</v>
      </c>
      <c r="AU65" s="120">
        <v>0.36923076923076925</v>
      </c>
      <c r="AV65" s="120">
        <v>0.36923076923076925</v>
      </c>
      <c r="AW65" s="120">
        <v>0.36923076923076925</v>
      </c>
      <c r="AX65" s="120">
        <v>0.36923076923076925</v>
      </c>
      <c r="AY65" s="120">
        <v>0.36923076923076925</v>
      </c>
      <c r="AZ65" s="120">
        <v>0.36923076923076925</v>
      </c>
      <c r="BA65" s="120">
        <v>0.36923076923076925</v>
      </c>
      <c r="BB65" s="120">
        <v>0.36923076923076925</v>
      </c>
      <c r="BC65" s="120">
        <v>0.36923076923076925</v>
      </c>
      <c r="BD65" s="120">
        <v>0.36923076923076925</v>
      </c>
      <c r="BE65" s="120">
        <v>0.36923076923076925</v>
      </c>
      <c r="BF65" s="120">
        <v>0.36923076923076925</v>
      </c>
      <c r="BG65" s="120">
        <v>0.36923076923076925</v>
      </c>
      <c r="BH65" s="120">
        <v>0.36923076923076925</v>
      </c>
      <c r="BI65" s="120">
        <v>0.36923076923076925</v>
      </c>
      <c r="BJ65" s="120">
        <v>0.36923076923076925</v>
      </c>
      <c r="BK65" s="120">
        <v>0.36923076923076925</v>
      </c>
      <c r="BL65" s="120">
        <v>0.36923076923076925</v>
      </c>
      <c r="BM65" s="120">
        <v>0.36923076923076925</v>
      </c>
      <c r="BN65" s="120">
        <v>0.36923076923076925</v>
      </c>
      <c r="BO65" s="120">
        <v>0.36923076923076925</v>
      </c>
      <c r="BP65" s="120">
        <v>0.30769230769230765</v>
      </c>
      <c r="BQ65" s="120">
        <v>0.30769230769230765</v>
      </c>
      <c r="BR65" s="120">
        <v>0.30769230769230765</v>
      </c>
      <c r="BS65" s="120">
        <v>0.30769230769230765</v>
      </c>
      <c r="BT65" s="120">
        <v>0.30769230769230765</v>
      </c>
      <c r="BU65" s="120">
        <v>0.30769230769230765</v>
      </c>
      <c r="BV65" s="120">
        <v>0.30769230769230765</v>
      </c>
      <c r="BW65" s="120">
        <v>0.30769230769230765</v>
      </c>
      <c r="BX65" s="120">
        <v>0.30769230769230765</v>
      </c>
      <c r="BY65" s="120">
        <v>0.30769230769230765</v>
      </c>
      <c r="BZ65" s="120">
        <v>0.30769230769230765</v>
      </c>
      <c r="CA65" s="120">
        <v>0.30769230769230765</v>
      </c>
      <c r="CB65" s="120">
        <v>0</v>
      </c>
      <c r="CC65" s="120">
        <v>0</v>
      </c>
      <c r="CD65" s="120">
        <v>0</v>
      </c>
      <c r="CE65" s="120">
        <v>0</v>
      </c>
      <c r="CF65" s="120">
        <v>0</v>
      </c>
      <c r="CG65" s="120">
        <v>0</v>
      </c>
      <c r="CH65" s="120">
        <v>0</v>
      </c>
      <c r="CI65" s="120">
        <v>0</v>
      </c>
      <c r="CJ65" s="120">
        <v>0</v>
      </c>
      <c r="CK65" s="120">
        <v>0</v>
      </c>
      <c r="CL65" s="120">
        <v>0</v>
      </c>
      <c r="CM65" s="120">
        <v>0</v>
      </c>
      <c r="CN65" s="120">
        <v>0</v>
      </c>
      <c r="CO65" s="120">
        <v>0</v>
      </c>
      <c r="CP65" s="120">
        <v>0</v>
      </c>
      <c r="CQ65" s="120">
        <v>0</v>
      </c>
      <c r="CR65" s="120">
        <v>0</v>
      </c>
      <c r="CS65" s="120">
        <v>0</v>
      </c>
      <c r="CT65" s="120">
        <v>0</v>
      </c>
      <c r="CU65" s="120">
        <v>0</v>
      </c>
      <c r="CV65" s="120">
        <v>0</v>
      </c>
      <c r="CW65" s="120">
        <v>0</v>
      </c>
      <c r="CX65" s="120">
        <v>0</v>
      </c>
      <c r="CY65" s="120">
        <v>0</v>
      </c>
      <c r="CZ65" s="120">
        <v>0</v>
      </c>
      <c r="DA65" s="120">
        <v>0</v>
      </c>
      <c r="DB65" s="120">
        <v>0</v>
      </c>
      <c r="DC65" s="120">
        <v>0</v>
      </c>
      <c r="DD65" s="120">
        <v>0</v>
      </c>
      <c r="DE65" s="120">
        <v>0</v>
      </c>
      <c r="DF65" s="120">
        <v>0</v>
      </c>
      <c r="DG65" s="120">
        <v>0</v>
      </c>
      <c r="DH65" s="120">
        <v>0</v>
      </c>
      <c r="DI65" s="120">
        <v>0</v>
      </c>
      <c r="DJ65" s="120">
        <v>0</v>
      </c>
      <c r="DK65" s="120">
        <v>0</v>
      </c>
      <c r="DL65" s="120">
        <v>0</v>
      </c>
      <c r="DM65" s="120">
        <v>998.43499054340134</v>
      </c>
      <c r="DN65" s="120">
        <v>998.43499054340134</v>
      </c>
      <c r="DO65" s="120">
        <v>998.43499054340134</v>
      </c>
      <c r="DP65" s="120">
        <v>998.43499054340134</v>
      </c>
      <c r="DQ65" s="120">
        <v>998.43499054340134</v>
      </c>
      <c r="DR65" s="120">
        <v>998.43499054340134</v>
      </c>
      <c r="DS65" s="120">
        <v>998.43499054340134</v>
      </c>
      <c r="DT65" s="120">
        <v>998.43499054340134</v>
      </c>
      <c r="DU65" s="120">
        <v>998.43499054340134</v>
      </c>
      <c r="DV65" s="120">
        <v>998.43499054340134</v>
      </c>
      <c r="DW65" s="120">
        <v>998.43499054340134</v>
      </c>
      <c r="DX65" s="120">
        <v>998.43499054340134</v>
      </c>
      <c r="DY65" s="120">
        <v>11981.219886520817</v>
      </c>
      <c r="DZ65" s="120">
        <v>11981.219886520817</v>
      </c>
      <c r="EA65" s="120">
        <v>11981.219886520817</v>
      </c>
      <c r="EB65" s="120">
        <v>11981.219886520817</v>
      </c>
      <c r="EC65" s="120">
        <v>11981.219886520817</v>
      </c>
      <c r="ED65" s="120">
        <v>11981.219886520817</v>
      </c>
      <c r="EE65" s="120">
        <v>11981.219886520817</v>
      </c>
      <c r="EF65" s="120">
        <v>11981.219886520817</v>
      </c>
      <c r="EG65" s="120">
        <v>11981.219886520817</v>
      </c>
      <c r="EH65" s="120">
        <v>11981.219886520817</v>
      </c>
      <c r="EI65" s="120">
        <v>11981.219886520817</v>
      </c>
      <c r="EJ65" s="120">
        <v>11981.219886520817</v>
      </c>
      <c r="EK65" s="120">
        <v>11981.219886520817</v>
      </c>
      <c r="EL65" s="120">
        <v>11981.219886520817</v>
      </c>
      <c r="EM65" s="120">
        <v>11981.219886520817</v>
      </c>
      <c r="EN65" s="120">
        <v>11981.219886520817</v>
      </c>
      <c r="EO65" s="120">
        <v>11981.219886520817</v>
      </c>
      <c r="EP65" s="120">
        <v>11981.219886520817</v>
      </c>
      <c r="EQ65" s="120">
        <v>11981.219886520817</v>
      </c>
      <c r="ER65" s="120">
        <v>11981.219886520817</v>
      </c>
      <c r="ES65" s="120">
        <v>11981.219886520817</v>
      </c>
      <c r="ET65" s="120">
        <v>11981.219886520817</v>
      </c>
      <c r="EU65" s="120">
        <v>11981.219886520817</v>
      </c>
      <c r="EV65" s="120">
        <v>11981.219886520817</v>
      </c>
      <c r="EW65" s="120">
        <v>11981.219886520817</v>
      </c>
      <c r="EX65" s="120">
        <v>11981.219886520817</v>
      </c>
      <c r="EY65" s="120">
        <v>11981.219886520817</v>
      </c>
      <c r="EZ65" s="120">
        <v>11981.219886520817</v>
      </c>
      <c r="FA65" s="120">
        <v>11981.219886520817</v>
      </c>
      <c r="FB65" s="120">
        <v>11981.219886520817</v>
      </c>
      <c r="FC65" s="120">
        <v>11981.219886520817</v>
      </c>
      <c r="FD65" s="120">
        <v>11981.219886520817</v>
      </c>
      <c r="FE65" s="120">
        <v>11981.219886520817</v>
      </c>
      <c r="FF65" s="120">
        <v>11981.219886520817</v>
      </c>
      <c r="FG65" s="120">
        <v>11981.219886520817</v>
      </c>
      <c r="FH65" s="120">
        <v>11981.219886520817</v>
      </c>
      <c r="FI65" s="120">
        <v>9984.3499054340118</v>
      </c>
      <c r="FJ65" s="120">
        <v>9984.3499054340118</v>
      </c>
      <c r="FK65" s="120">
        <v>9984.3499054340118</v>
      </c>
      <c r="FL65" s="120">
        <v>9984.3499054340118</v>
      </c>
      <c r="FM65" s="120">
        <v>9984.3499054340118</v>
      </c>
      <c r="FN65" s="120">
        <v>9984.3499054340118</v>
      </c>
      <c r="FO65" s="120">
        <v>9984.3499054340118</v>
      </c>
      <c r="FP65" s="120">
        <v>9984.3499054340118</v>
      </c>
      <c r="FQ65" s="120">
        <v>9984.3499054340118</v>
      </c>
      <c r="FR65" s="120">
        <v>9984.3499054340118</v>
      </c>
      <c r="FS65" s="120">
        <v>9984.3499054340118</v>
      </c>
      <c r="FT65" s="120">
        <v>9984.3499054340118</v>
      </c>
      <c r="FU65" s="120">
        <v>0</v>
      </c>
      <c r="FV65" s="120">
        <v>0</v>
      </c>
      <c r="FW65" s="120">
        <v>0</v>
      </c>
      <c r="FX65" s="120">
        <v>0</v>
      </c>
      <c r="FY65" s="120">
        <v>0</v>
      </c>
      <c r="FZ65" s="120">
        <v>0</v>
      </c>
      <c r="GA65" s="120">
        <v>0</v>
      </c>
      <c r="GB65" s="120">
        <v>0</v>
      </c>
      <c r="GC65" s="120">
        <v>0</v>
      </c>
      <c r="GD65" s="120">
        <v>0</v>
      </c>
      <c r="GE65" s="120">
        <v>0</v>
      </c>
      <c r="GF65" s="120">
        <v>0</v>
      </c>
      <c r="GG65" s="120">
        <v>0</v>
      </c>
      <c r="GH65" s="120">
        <v>0</v>
      </c>
      <c r="GI65" s="120">
        <v>0</v>
      </c>
      <c r="GJ65" s="120">
        <v>0</v>
      </c>
      <c r="GK65" s="120">
        <v>0</v>
      </c>
      <c r="GL65" s="120">
        <v>0</v>
      </c>
      <c r="GM65" s="120">
        <v>0</v>
      </c>
      <c r="GN65" s="120">
        <v>0</v>
      </c>
      <c r="GO65" s="120">
        <v>0</v>
      </c>
      <c r="GP65" s="120">
        <v>0</v>
      </c>
      <c r="GQ65" s="120">
        <v>0</v>
      </c>
      <c r="GR65" s="120">
        <v>0</v>
      </c>
      <c r="GS65" s="120">
        <v>0</v>
      </c>
      <c r="GU65" s="200">
        <f t="shared" si="16"/>
        <v>0</v>
      </c>
      <c r="GV65" s="200">
        <f t="shared" si="16"/>
        <v>0</v>
      </c>
      <c r="GW65" s="200">
        <f t="shared" si="16"/>
        <v>11981.219886520814</v>
      </c>
      <c r="GX65" s="200">
        <f t="shared" si="16"/>
        <v>143774.6386382498</v>
      </c>
      <c r="GY65" s="200">
        <f t="shared" si="16"/>
        <v>143774.6386382498</v>
      </c>
      <c r="GZ65" s="200">
        <f t="shared" si="16"/>
        <v>143774.6386382498</v>
      </c>
      <c r="HA65" s="200">
        <f t="shared" si="16"/>
        <v>119812.19886520812</v>
      </c>
      <c r="HB65" s="200">
        <f t="shared" si="16"/>
        <v>0</v>
      </c>
      <c r="HC65" s="200">
        <f t="shared" si="16"/>
        <v>0</v>
      </c>
      <c r="HD65" s="134" t="str">
        <f t="shared" si="3"/>
        <v>OK</v>
      </c>
      <c r="HE65" s="200">
        <f t="shared" si="4"/>
        <v>563117.33466647833</v>
      </c>
      <c r="HG65" s="200">
        <f t="shared" si="5"/>
        <v>389389.64631192654</v>
      </c>
      <c r="HH65" s="200">
        <f>HG65*'Key assumptions'!$H$20*'Key assumptions'!$H$21</f>
        <v>14602.111736697245</v>
      </c>
      <c r="HI65" s="255">
        <f t="shared" si="9"/>
        <v>0.23963133640552994</v>
      </c>
      <c r="HJ65" s="200">
        <f t="shared" si="7"/>
        <v>3499.1235498076344</v>
      </c>
      <c r="HO65" s="120">
        <f t="shared" si="17"/>
        <v>0</v>
      </c>
      <c r="HP65" s="120">
        <f t="shared" si="17"/>
        <v>12</v>
      </c>
      <c r="HQ65" s="120">
        <f t="shared" si="17"/>
        <v>12</v>
      </c>
      <c r="HR65" s="120">
        <f t="shared" si="17"/>
        <v>12</v>
      </c>
      <c r="HS65" s="120">
        <f t="shared" si="17"/>
        <v>12</v>
      </c>
      <c r="HT65" s="120">
        <f t="shared" si="17"/>
        <v>12</v>
      </c>
      <c r="HU65" s="120">
        <f t="shared" si="17"/>
        <v>0</v>
      </c>
      <c r="HV65" s="120">
        <f t="shared" si="17"/>
        <v>0</v>
      </c>
      <c r="HW65" s="120">
        <f t="shared" si="8"/>
        <v>36</v>
      </c>
    </row>
    <row r="66" spans="1:231" ht="13.5" thickBot="1" x14ac:dyDescent="0.25">
      <c r="A66" s="120" t="str">
        <v>Delivery</v>
      </c>
      <c r="B66" s="120" t="str">
        <v>Site Manager - Wallgrove</v>
      </c>
      <c r="C66" s="120" t="str">
        <v>Internal Labour</v>
      </c>
      <c r="D66" s="120" t="str">
        <v>Newcastle and Wallgrove facilities internal costs</v>
      </c>
      <c r="E66" s="120" t="str">
        <v>IT Support Analyst - Senior (IT Service Mgmt)</v>
      </c>
      <c r="F66" s="120">
        <v>275.33303021406721</v>
      </c>
      <c r="G66" s="120">
        <v>0</v>
      </c>
      <c r="H66" s="120">
        <v>0</v>
      </c>
      <c r="I66" s="120">
        <v>0</v>
      </c>
      <c r="J66" s="120">
        <v>0</v>
      </c>
      <c r="K66" s="120">
        <v>0</v>
      </c>
      <c r="L66" s="120">
        <v>0</v>
      </c>
      <c r="M66" s="120">
        <v>0</v>
      </c>
      <c r="N66" s="120">
        <v>0</v>
      </c>
      <c r="O66" s="120">
        <v>0</v>
      </c>
      <c r="P66" s="120">
        <v>0</v>
      </c>
      <c r="Q66" s="120">
        <v>0</v>
      </c>
      <c r="R66" s="120">
        <v>0</v>
      </c>
      <c r="S66" s="120">
        <v>0</v>
      </c>
      <c r="T66" s="120">
        <v>0.1730769230769231</v>
      </c>
      <c r="U66" s="120">
        <v>0.1730769230769231</v>
      </c>
      <c r="V66" s="120">
        <v>0.1730769230769231</v>
      </c>
      <c r="W66" s="120">
        <v>0.1730769230769231</v>
      </c>
      <c r="X66" s="120">
        <v>0.1730769230769231</v>
      </c>
      <c r="Y66" s="120">
        <v>0.1730769230769231</v>
      </c>
      <c r="Z66" s="120">
        <v>0.1730769230769231</v>
      </c>
      <c r="AA66" s="120">
        <v>0.1730769230769231</v>
      </c>
      <c r="AB66" s="120">
        <v>0.1730769230769231</v>
      </c>
      <c r="AC66" s="120">
        <v>0.1730769230769231</v>
      </c>
      <c r="AD66" s="120">
        <v>0.1730769230769231</v>
      </c>
      <c r="AE66" s="120">
        <v>0.1730769230769231</v>
      </c>
      <c r="AF66" s="120">
        <v>5.7692307692307689E-2</v>
      </c>
      <c r="AG66" s="120">
        <v>5.7692307692307689E-2</v>
      </c>
      <c r="AH66" s="120">
        <v>5.7692307692307689E-2</v>
      </c>
      <c r="AI66" s="120">
        <v>5.7692307692307689E-2</v>
      </c>
      <c r="AJ66" s="120">
        <v>5.7692307692307689E-2</v>
      </c>
      <c r="AK66" s="120">
        <v>5.7692307692307689E-2</v>
      </c>
      <c r="AL66" s="120">
        <v>5.7692307692307689E-2</v>
      </c>
      <c r="AM66" s="120">
        <v>5.7692307692307689E-2</v>
      </c>
      <c r="AN66" s="120">
        <v>5.7692307692307689E-2</v>
      </c>
      <c r="AO66" s="120">
        <v>5.7692307692307689E-2</v>
      </c>
      <c r="AP66" s="120">
        <v>5.7692307692307689E-2</v>
      </c>
      <c r="AQ66" s="120">
        <v>5.7692307692307689E-2</v>
      </c>
      <c r="AR66" s="120">
        <v>0</v>
      </c>
      <c r="AS66" s="120">
        <v>0</v>
      </c>
      <c r="AT66" s="120">
        <v>0</v>
      </c>
      <c r="AU66" s="120">
        <v>0</v>
      </c>
      <c r="AV66" s="120">
        <v>0</v>
      </c>
      <c r="AW66" s="120">
        <v>0</v>
      </c>
      <c r="AX66" s="120">
        <v>0</v>
      </c>
      <c r="AY66" s="120">
        <v>0</v>
      </c>
      <c r="AZ66" s="120">
        <v>0</v>
      </c>
      <c r="BA66" s="120">
        <v>0</v>
      </c>
      <c r="BB66" s="120">
        <v>0</v>
      </c>
      <c r="BC66" s="120">
        <v>0</v>
      </c>
      <c r="BD66" s="120">
        <v>0</v>
      </c>
      <c r="BE66" s="120">
        <v>0</v>
      </c>
      <c r="BF66" s="120">
        <v>0</v>
      </c>
      <c r="BG66" s="120">
        <v>0</v>
      </c>
      <c r="BH66" s="120">
        <v>0</v>
      </c>
      <c r="BI66" s="120">
        <v>0</v>
      </c>
      <c r="BJ66" s="120">
        <v>0</v>
      </c>
      <c r="BK66" s="120">
        <v>0</v>
      </c>
      <c r="BL66" s="120">
        <v>0</v>
      </c>
      <c r="BM66" s="120">
        <v>0</v>
      </c>
      <c r="BN66" s="120">
        <v>0</v>
      </c>
      <c r="BO66" s="120">
        <v>0</v>
      </c>
      <c r="BP66" s="120">
        <v>0</v>
      </c>
      <c r="BQ66" s="120">
        <v>0</v>
      </c>
      <c r="BR66" s="120">
        <v>0</v>
      </c>
      <c r="BS66" s="120">
        <v>0</v>
      </c>
      <c r="BT66" s="120">
        <v>0</v>
      </c>
      <c r="BU66" s="120">
        <v>0</v>
      </c>
      <c r="BV66" s="120">
        <v>0</v>
      </c>
      <c r="BW66" s="120">
        <v>0</v>
      </c>
      <c r="BX66" s="120">
        <v>0</v>
      </c>
      <c r="BY66" s="120">
        <v>0</v>
      </c>
      <c r="BZ66" s="120">
        <v>0</v>
      </c>
      <c r="CA66" s="120">
        <v>0</v>
      </c>
      <c r="CB66" s="120">
        <v>0</v>
      </c>
      <c r="CC66" s="120">
        <v>0</v>
      </c>
      <c r="CD66" s="120">
        <v>0</v>
      </c>
      <c r="CE66" s="120">
        <v>0</v>
      </c>
      <c r="CF66" s="120">
        <v>0</v>
      </c>
      <c r="CG66" s="120">
        <v>0</v>
      </c>
      <c r="CH66" s="120">
        <v>0</v>
      </c>
      <c r="CI66" s="120">
        <v>0</v>
      </c>
      <c r="CJ66" s="120">
        <v>0</v>
      </c>
      <c r="CK66" s="120">
        <v>0</v>
      </c>
      <c r="CL66" s="120">
        <v>0</v>
      </c>
      <c r="CM66" s="120">
        <v>0</v>
      </c>
      <c r="CN66" s="120">
        <v>0</v>
      </c>
      <c r="CO66" s="120">
        <v>0</v>
      </c>
      <c r="CP66" s="120">
        <v>0</v>
      </c>
      <c r="CQ66" s="120">
        <v>0</v>
      </c>
      <c r="CR66" s="120">
        <v>0</v>
      </c>
      <c r="CS66" s="120">
        <v>0</v>
      </c>
      <c r="CT66" s="120">
        <v>0</v>
      </c>
      <c r="CU66" s="120">
        <v>0</v>
      </c>
      <c r="CV66" s="120">
        <v>0</v>
      </c>
      <c r="CW66" s="120">
        <v>0</v>
      </c>
      <c r="CX66" s="120">
        <v>0</v>
      </c>
      <c r="CY66" s="120">
        <v>0</v>
      </c>
      <c r="CZ66" s="120">
        <v>0</v>
      </c>
      <c r="DA66" s="120">
        <v>0</v>
      </c>
      <c r="DB66" s="120">
        <v>0</v>
      </c>
      <c r="DC66" s="120">
        <v>0</v>
      </c>
      <c r="DD66" s="120">
        <v>0</v>
      </c>
      <c r="DE66" s="120">
        <v>0</v>
      </c>
      <c r="DF66" s="120">
        <v>0</v>
      </c>
      <c r="DG66" s="120">
        <v>0</v>
      </c>
      <c r="DH66" s="120">
        <v>0</v>
      </c>
      <c r="DI66" s="120">
        <v>0</v>
      </c>
      <c r="DJ66" s="120">
        <v>0</v>
      </c>
      <c r="DK66" s="120">
        <v>0</v>
      </c>
      <c r="DL66" s="120">
        <v>0</v>
      </c>
      <c r="DM66" s="120">
        <v>7148.0690536344373</v>
      </c>
      <c r="DN66" s="120">
        <v>7148.0690536344373</v>
      </c>
      <c r="DO66" s="120">
        <v>7148.0690536344373</v>
      </c>
      <c r="DP66" s="120">
        <v>7148.0690536344373</v>
      </c>
      <c r="DQ66" s="120">
        <v>7148.0690536344373</v>
      </c>
      <c r="DR66" s="120">
        <v>7148.0690536344373</v>
      </c>
      <c r="DS66" s="120">
        <v>7148.0690536344373</v>
      </c>
      <c r="DT66" s="120">
        <v>7148.0690536344373</v>
      </c>
      <c r="DU66" s="120">
        <v>7148.0690536344373</v>
      </c>
      <c r="DV66" s="120">
        <v>7148.0690536344373</v>
      </c>
      <c r="DW66" s="120">
        <v>7148.0690536344373</v>
      </c>
      <c r="DX66" s="120">
        <v>7148.0690536344373</v>
      </c>
      <c r="DY66" s="120">
        <v>2382.6896845448123</v>
      </c>
      <c r="DZ66" s="120">
        <v>2382.6896845448123</v>
      </c>
      <c r="EA66" s="120">
        <v>2382.6896845448123</v>
      </c>
      <c r="EB66" s="120">
        <v>2382.6896845448123</v>
      </c>
      <c r="EC66" s="120">
        <v>2382.6896845448123</v>
      </c>
      <c r="ED66" s="120">
        <v>2382.6896845448123</v>
      </c>
      <c r="EE66" s="120">
        <v>2382.6896845448123</v>
      </c>
      <c r="EF66" s="120">
        <v>2382.6896845448123</v>
      </c>
      <c r="EG66" s="120">
        <v>2382.6896845448123</v>
      </c>
      <c r="EH66" s="120">
        <v>2382.6896845448123</v>
      </c>
      <c r="EI66" s="120">
        <v>2382.6896845448123</v>
      </c>
      <c r="EJ66" s="120">
        <v>2382.6896845448123</v>
      </c>
      <c r="EK66" s="120">
        <v>0</v>
      </c>
      <c r="EL66" s="120">
        <v>0</v>
      </c>
      <c r="EM66" s="120">
        <v>0</v>
      </c>
      <c r="EN66" s="120">
        <v>0</v>
      </c>
      <c r="EO66" s="120">
        <v>0</v>
      </c>
      <c r="EP66" s="120">
        <v>0</v>
      </c>
      <c r="EQ66" s="120">
        <v>0</v>
      </c>
      <c r="ER66" s="120">
        <v>0</v>
      </c>
      <c r="ES66" s="120">
        <v>0</v>
      </c>
      <c r="ET66" s="120">
        <v>0</v>
      </c>
      <c r="EU66" s="120">
        <v>0</v>
      </c>
      <c r="EV66" s="120">
        <v>0</v>
      </c>
      <c r="EW66" s="120">
        <v>0</v>
      </c>
      <c r="EX66" s="120">
        <v>0</v>
      </c>
      <c r="EY66" s="120">
        <v>0</v>
      </c>
      <c r="EZ66" s="120">
        <v>0</v>
      </c>
      <c r="FA66" s="120">
        <v>0</v>
      </c>
      <c r="FB66" s="120">
        <v>0</v>
      </c>
      <c r="FC66" s="120">
        <v>0</v>
      </c>
      <c r="FD66" s="120">
        <v>0</v>
      </c>
      <c r="FE66" s="120">
        <v>0</v>
      </c>
      <c r="FF66" s="120">
        <v>0</v>
      </c>
      <c r="FG66" s="120">
        <v>0</v>
      </c>
      <c r="FH66" s="120">
        <v>0</v>
      </c>
      <c r="FI66" s="120">
        <v>0</v>
      </c>
      <c r="FJ66" s="120">
        <v>0</v>
      </c>
      <c r="FK66" s="120">
        <v>0</v>
      </c>
      <c r="FL66" s="120">
        <v>0</v>
      </c>
      <c r="FM66" s="120">
        <v>0</v>
      </c>
      <c r="FN66" s="120">
        <v>0</v>
      </c>
      <c r="FO66" s="120">
        <v>0</v>
      </c>
      <c r="FP66" s="120">
        <v>0</v>
      </c>
      <c r="FQ66" s="120">
        <v>0</v>
      </c>
      <c r="FR66" s="120">
        <v>0</v>
      </c>
      <c r="FS66" s="120">
        <v>0</v>
      </c>
      <c r="FT66" s="120">
        <v>0</v>
      </c>
      <c r="FU66" s="120">
        <v>0</v>
      </c>
      <c r="FV66" s="120">
        <v>0</v>
      </c>
      <c r="FW66" s="120">
        <v>0</v>
      </c>
      <c r="FX66" s="120">
        <v>0</v>
      </c>
      <c r="FY66" s="120">
        <v>0</v>
      </c>
      <c r="FZ66" s="120">
        <v>0</v>
      </c>
      <c r="GA66" s="120">
        <v>0</v>
      </c>
      <c r="GB66" s="120">
        <v>0</v>
      </c>
      <c r="GC66" s="120">
        <v>0</v>
      </c>
      <c r="GD66" s="120">
        <v>0</v>
      </c>
      <c r="GE66" s="120">
        <v>0</v>
      </c>
      <c r="GF66" s="120">
        <v>0</v>
      </c>
      <c r="GG66" s="120">
        <v>0</v>
      </c>
      <c r="GH66" s="120">
        <v>0</v>
      </c>
      <c r="GI66" s="120">
        <v>0</v>
      </c>
      <c r="GJ66" s="120">
        <v>0</v>
      </c>
      <c r="GK66" s="120">
        <v>0</v>
      </c>
      <c r="GL66" s="120">
        <v>0</v>
      </c>
      <c r="GM66" s="120">
        <v>0</v>
      </c>
      <c r="GN66" s="120">
        <v>0</v>
      </c>
      <c r="GO66" s="120">
        <v>0</v>
      </c>
      <c r="GP66" s="120">
        <v>0</v>
      </c>
      <c r="GQ66" s="120">
        <v>0</v>
      </c>
      <c r="GR66" s="120">
        <v>0</v>
      </c>
      <c r="GS66" s="120">
        <v>0</v>
      </c>
      <c r="GU66" s="200">
        <f t="shared" si="16"/>
        <v>0</v>
      </c>
      <c r="GV66" s="200">
        <f t="shared" si="16"/>
        <v>0</v>
      </c>
      <c r="GW66" s="200">
        <f t="shared" si="16"/>
        <v>85776.828643613218</v>
      </c>
      <c r="GX66" s="200">
        <f t="shared" si="16"/>
        <v>28592.276214537753</v>
      </c>
      <c r="GY66" s="200">
        <f t="shared" si="16"/>
        <v>0</v>
      </c>
      <c r="GZ66" s="200">
        <f t="shared" si="16"/>
        <v>0</v>
      </c>
      <c r="HA66" s="200">
        <f t="shared" si="16"/>
        <v>0</v>
      </c>
      <c r="HB66" s="200">
        <f t="shared" si="16"/>
        <v>0</v>
      </c>
      <c r="HC66" s="200">
        <f t="shared" si="16"/>
        <v>0</v>
      </c>
      <c r="HD66" s="134" t="str">
        <f t="shared" si="3"/>
        <v>OK</v>
      </c>
      <c r="HE66" s="200">
        <f t="shared" si="4"/>
        <v>114369.10485815097</v>
      </c>
      <c r="HG66" s="200">
        <f t="shared" si="5"/>
        <v>495599.45438532101</v>
      </c>
      <c r="HH66" s="200">
        <f>HG66*'Key assumptions'!$H$20*'Key assumptions'!$H$21</f>
        <v>18584.979539449538</v>
      </c>
      <c r="HI66" s="255">
        <f t="shared" si="9"/>
        <v>0.23963133640552994</v>
      </c>
      <c r="HJ66" s="200">
        <f t="shared" si="7"/>
        <v>4453.5434841077231</v>
      </c>
      <c r="HO66" s="120">
        <f t="shared" si="17"/>
        <v>0</v>
      </c>
      <c r="HP66" s="120">
        <f t="shared" si="17"/>
        <v>12</v>
      </c>
      <c r="HQ66" s="120">
        <f t="shared" si="17"/>
        <v>12</v>
      </c>
      <c r="HR66" s="120">
        <f t="shared" si="17"/>
        <v>0</v>
      </c>
      <c r="HS66" s="120">
        <f t="shared" si="17"/>
        <v>0</v>
      </c>
      <c r="HT66" s="120">
        <f t="shared" si="17"/>
        <v>0</v>
      </c>
      <c r="HU66" s="120">
        <f t="shared" si="17"/>
        <v>0</v>
      </c>
      <c r="HV66" s="120">
        <f t="shared" si="17"/>
        <v>0</v>
      </c>
      <c r="HW66" s="120">
        <f t="shared" si="8"/>
        <v>0</v>
      </c>
    </row>
    <row r="67" spans="1:231" ht="13.5" thickBot="1" x14ac:dyDescent="0.25">
      <c r="A67" s="120" t="str">
        <v>Delivery</v>
      </c>
      <c r="B67" s="120" t="str">
        <v xml:space="preserve">Site Manager - Newcastle </v>
      </c>
      <c r="C67" s="120" t="str">
        <v>Internal Labour</v>
      </c>
      <c r="D67" s="120" t="str">
        <v>Newcastle and Wallgrove facilities internal costs</v>
      </c>
      <c r="E67" s="120" t="str">
        <v>IT Support Analyst - Senior (IT Service Mgmt)</v>
      </c>
      <c r="F67" s="120">
        <v>275.33303021406721</v>
      </c>
      <c r="G67" s="120">
        <v>0</v>
      </c>
      <c r="H67" s="120">
        <v>0</v>
      </c>
      <c r="I67" s="120">
        <v>0</v>
      </c>
      <c r="J67" s="120">
        <v>0</v>
      </c>
      <c r="K67" s="120">
        <v>0</v>
      </c>
      <c r="L67" s="120">
        <v>0</v>
      </c>
      <c r="M67" s="120">
        <v>0</v>
      </c>
      <c r="N67" s="120">
        <v>0</v>
      </c>
      <c r="O67" s="120">
        <v>0</v>
      </c>
      <c r="P67" s="120">
        <v>0</v>
      </c>
      <c r="Q67" s="120">
        <v>0</v>
      </c>
      <c r="R67" s="120">
        <v>0</v>
      </c>
      <c r="S67" s="120">
        <v>0</v>
      </c>
      <c r="T67" s="120">
        <v>0.1730769230769231</v>
      </c>
      <c r="U67" s="120">
        <v>0.1730769230769231</v>
      </c>
      <c r="V67" s="120">
        <v>0.1730769230769231</v>
      </c>
      <c r="W67" s="120">
        <v>0.1730769230769231</v>
      </c>
      <c r="X67" s="120">
        <v>0.1730769230769231</v>
      </c>
      <c r="Y67" s="120">
        <v>0.1730769230769231</v>
      </c>
      <c r="Z67" s="120">
        <v>0.1730769230769231</v>
      </c>
      <c r="AA67" s="120">
        <v>0.1730769230769231</v>
      </c>
      <c r="AB67" s="120">
        <v>0.1730769230769231</v>
      </c>
      <c r="AC67" s="120">
        <v>0.1730769230769231</v>
      </c>
      <c r="AD67" s="120">
        <v>0.1730769230769231</v>
      </c>
      <c r="AE67" s="120">
        <v>0.1730769230769231</v>
      </c>
      <c r="AF67" s="120">
        <v>5.7692307692307689E-2</v>
      </c>
      <c r="AG67" s="120">
        <v>5.7692307692307689E-2</v>
      </c>
      <c r="AH67" s="120">
        <v>5.7692307692307689E-2</v>
      </c>
      <c r="AI67" s="120">
        <v>5.7692307692307689E-2</v>
      </c>
      <c r="AJ67" s="120">
        <v>5.7692307692307689E-2</v>
      </c>
      <c r="AK67" s="120">
        <v>5.7692307692307689E-2</v>
      </c>
      <c r="AL67" s="120">
        <v>5.7692307692307689E-2</v>
      </c>
      <c r="AM67" s="120">
        <v>5.7692307692307689E-2</v>
      </c>
      <c r="AN67" s="120">
        <v>5.7692307692307689E-2</v>
      </c>
      <c r="AO67" s="120">
        <v>5.7692307692307689E-2</v>
      </c>
      <c r="AP67" s="120">
        <v>5.7692307692307689E-2</v>
      </c>
      <c r="AQ67" s="120">
        <v>5.7692307692307689E-2</v>
      </c>
      <c r="AR67" s="120">
        <v>0</v>
      </c>
      <c r="AS67" s="120">
        <v>0</v>
      </c>
      <c r="AT67" s="120">
        <v>0</v>
      </c>
      <c r="AU67" s="120">
        <v>0</v>
      </c>
      <c r="AV67" s="120">
        <v>0</v>
      </c>
      <c r="AW67" s="120">
        <v>0</v>
      </c>
      <c r="AX67" s="120">
        <v>0</v>
      </c>
      <c r="AY67" s="120">
        <v>0</v>
      </c>
      <c r="AZ67" s="120">
        <v>0</v>
      </c>
      <c r="BA67" s="120">
        <v>0</v>
      </c>
      <c r="BB67" s="120">
        <v>0</v>
      </c>
      <c r="BC67" s="120">
        <v>0</v>
      </c>
      <c r="BD67" s="120">
        <v>0</v>
      </c>
      <c r="BE67" s="120">
        <v>0</v>
      </c>
      <c r="BF67" s="120">
        <v>0</v>
      </c>
      <c r="BG67" s="120">
        <v>0</v>
      </c>
      <c r="BH67" s="120">
        <v>0</v>
      </c>
      <c r="BI67" s="120">
        <v>0</v>
      </c>
      <c r="BJ67" s="120">
        <v>0</v>
      </c>
      <c r="BK67" s="120">
        <v>0</v>
      </c>
      <c r="BL67" s="120">
        <v>0</v>
      </c>
      <c r="BM67" s="120">
        <v>0</v>
      </c>
      <c r="BN67" s="120">
        <v>0</v>
      </c>
      <c r="BO67" s="120">
        <v>0</v>
      </c>
      <c r="BP67" s="120">
        <v>0</v>
      </c>
      <c r="BQ67" s="120">
        <v>0</v>
      </c>
      <c r="BR67" s="120">
        <v>0</v>
      </c>
      <c r="BS67" s="120">
        <v>0</v>
      </c>
      <c r="BT67" s="120">
        <v>0</v>
      </c>
      <c r="BU67" s="120">
        <v>0</v>
      </c>
      <c r="BV67" s="120">
        <v>0</v>
      </c>
      <c r="BW67" s="120">
        <v>0</v>
      </c>
      <c r="BX67" s="120">
        <v>0</v>
      </c>
      <c r="BY67" s="120">
        <v>0</v>
      </c>
      <c r="BZ67" s="120">
        <v>0</v>
      </c>
      <c r="CA67" s="120">
        <v>0</v>
      </c>
      <c r="CB67" s="120">
        <v>0</v>
      </c>
      <c r="CC67" s="120">
        <v>0</v>
      </c>
      <c r="CD67" s="120">
        <v>0</v>
      </c>
      <c r="CE67" s="120">
        <v>0</v>
      </c>
      <c r="CF67" s="120">
        <v>0</v>
      </c>
      <c r="CG67" s="120">
        <v>0</v>
      </c>
      <c r="CH67" s="120">
        <v>0</v>
      </c>
      <c r="CI67" s="120">
        <v>0</v>
      </c>
      <c r="CJ67" s="120">
        <v>0</v>
      </c>
      <c r="CK67" s="120">
        <v>0</v>
      </c>
      <c r="CL67" s="120">
        <v>0</v>
      </c>
      <c r="CM67" s="120">
        <v>0</v>
      </c>
      <c r="CN67" s="120">
        <v>0</v>
      </c>
      <c r="CO67" s="120">
        <v>0</v>
      </c>
      <c r="CP67" s="120">
        <v>0</v>
      </c>
      <c r="CQ67" s="120">
        <v>0</v>
      </c>
      <c r="CR67" s="120">
        <v>0</v>
      </c>
      <c r="CS67" s="120">
        <v>0</v>
      </c>
      <c r="CT67" s="120">
        <v>0</v>
      </c>
      <c r="CU67" s="120">
        <v>0</v>
      </c>
      <c r="CV67" s="120">
        <v>0</v>
      </c>
      <c r="CW67" s="120">
        <v>0</v>
      </c>
      <c r="CX67" s="120">
        <v>0</v>
      </c>
      <c r="CY67" s="120">
        <v>0</v>
      </c>
      <c r="CZ67" s="120">
        <v>0</v>
      </c>
      <c r="DA67" s="120">
        <v>0</v>
      </c>
      <c r="DB67" s="120">
        <v>0</v>
      </c>
      <c r="DC67" s="120">
        <v>0</v>
      </c>
      <c r="DD67" s="120">
        <v>0</v>
      </c>
      <c r="DE67" s="120">
        <v>0</v>
      </c>
      <c r="DF67" s="120">
        <v>0</v>
      </c>
      <c r="DG67" s="120">
        <v>0</v>
      </c>
      <c r="DH67" s="120">
        <v>0</v>
      </c>
      <c r="DI67" s="120">
        <v>0</v>
      </c>
      <c r="DJ67" s="120">
        <v>0</v>
      </c>
      <c r="DK67" s="120">
        <v>0</v>
      </c>
      <c r="DL67" s="120">
        <v>0</v>
      </c>
      <c r="DM67" s="120">
        <v>7148.0690536344373</v>
      </c>
      <c r="DN67" s="120">
        <v>7148.0690536344373</v>
      </c>
      <c r="DO67" s="120">
        <v>7148.0690536344373</v>
      </c>
      <c r="DP67" s="120">
        <v>7148.0690536344373</v>
      </c>
      <c r="DQ67" s="120">
        <v>7148.0690536344373</v>
      </c>
      <c r="DR67" s="120">
        <v>7148.0690536344373</v>
      </c>
      <c r="DS67" s="120">
        <v>7148.0690536344373</v>
      </c>
      <c r="DT67" s="120">
        <v>7148.0690536344373</v>
      </c>
      <c r="DU67" s="120">
        <v>7148.0690536344373</v>
      </c>
      <c r="DV67" s="120">
        <v>7148.0690536344373</v>
      </c>
      <c r="DW67" s="120">
        <v>7148.0690536344373</v>
      </c>
      <c r="DX67" s="120">
        <v>7148.0690536344373</v>
      </c>
      <c r="DY67" s="120">
        <v>2382.6896845448123</v>
      </c>
      <c r="DZ67" s="120">
        <v>2382.6896845448123</v>
      </c>
      <c r="EA67" s="120">
        <v>2382.6896845448123</v>
      </c>
      <c r="EB67" s="120">
        <v>2382.6896845448123</v>
      </c>
      <c r="EC67" s="120">
        <v>2382.6896845448123</v>
      </c>
      <c r="ED67" s="120">
        <v>2382.6896845448123</v>
      </c>
      <c r="EE67" s="120">
        <v>2382.6896845448123</v>
      </c>
      <c r="EF67" s="120">
        <v>2382.6896845448123</v>
      </c>
      <c r="EG67" s="120">
        <v>2382.6896845448123</v>
      </c>
      <c r="EH67" s="120">
        <v>2382.6896845448123</v>
      </c>
      <c r="EI67" s="120">
        <v>2382.6896845448123</v>
      </c>
      <c r="EJ67" s="120">
        <v>2382.6896845448123</v>
      </c>
      <c r="EK67" s="120">
        <v>0</v>
      </c>
      <c r="EL67" s="120">
        <v>0</v>
      </c>
      <c r="EM67" s="120">
        <v>0</v>
      </c>
      <c r="EN67" s="120">
        <v>0</v>
      </c>
      <c r="EO67" s="120">
        <v>0</v>
      </c>
      <c r="EP67" s="120">
        <v>0</v>
      </c>
      <c r="EQ67" s="120">
        <v>0</v>
      </c>
      <c r="ER67" s="120">
        <v>0</v>
      </c>
      <c r="ES67" s="120">
        <v>0</v>
      </c>
      <c r="ET67" s="120">
        <v>0</v>
      </c>
      <c r="EU67" s="120">
        <v>0</v>
      </c>
      <c r="EV67" s="120">
        <v>0</v>
      </c>
      <c r="EW67" s="120">
        <v>0</v>
      </c>
      <c r="EX67" s="120">
        <v>0</v>
      </c>
      <c r="EY67" s="120">
        <v>0</v>
      </c>
      <c r="EZ67" s="120">
        <v>0</v>
      </c>
      <c r="FA67" s="120">
        <v>0</v>
      </c>
      <c r="FB67" s="120">
        <v>0</v>
      </c>
      <c r="FC67" s="120">
        <v>0</v>
      </c>
      <c r="FD67" s="120">
        <v>0</v>
      </c>
      <c r="FE67" s="120">
        <v>0</v>
      </c>
      <c r="FF67" s="120">
        <v>0</v>
      </c>
      <c r="FG67" s="120">
        <v>0</v>
      </c>
      <c r="FH67" s="120">
        <v>0</v>
      </c>
      <c r="FI67" s="120">
        <v>0</v>
      </c>
      <c r="FJ67" s="120">
        <v>0</v>
      </c>
      <c r="FK67" s="120">
        <v>0</v>
      </c>
      <c r="FL67" s="120">
        <v>0</v>
      </c>
      <c r="FM67" s="120">
        <v>0</v>
      </c>
      <c r="FN67" s="120">
        <v>0</v>
      </c>
      <c r="FO67" s="120">
        <v>0</v>
      </c>
      <c r="FP67" s="120">
        <v>0</v>
      </c>
      <c r="FQ67" s="120">
        <v>0</v>
      </c>
      <c r="FR67" s="120">
        <v>0</v>
      </c>
      <c r="FS67" s="120">
        <v>0</v>
      </c>
      <c r="FT67" s="120">
        <v>0</v>
      </c>
      <c r="FU67" s="120">
        <v>0</v>
      </c>
      <c r="FV67" s="120">
        <v>0</v>
      </c>
      <c r="FW67" s="120">
        <v>0</v>
      </c>
      <c r="FX67" s="120">
        <v>0</v>
      </c>
      <c r="FY67" s="120">
        <v>0</v>
      </c>
      <c r="FZ67" s="120">
        <v>0</v>
      </c>
      <c r="GA67" s="120">
        <v>0</v>
      </c>
      <c r="GB67" s="120">
        <v>0</v>
      </c>
      <c r="GC67" s="120">
        <v>0</v>
      </c>
      <c r="GD67" s="120">
        <v>0</v>
      </c>
      <c r="GE67" s="120">
        <v>0</v>
      </c>
      <c r="GF67" s="120">
        <v>0</v>
      </c>
      <c r="GG67" s="120">
        <v>0</v>
      </c>
      <c r="GH67" s="120">
        <v>0</v>
      </c>
      <c r="GI67" s="120">
        <v>0</v>
      </c>
      <c r="GJ67" s="120">
        <v>0</v>
      </c>
      <c r="GK67" s="120">
        <v>0</v>
      </c>
      <c r="GL67" s="120">
        <v>0</v>
      </c>
      <c r="GM67" s="120">
        <v>0</v>
      </c>
      <c r="GN67" s="120">
        <v>0</v>
      </c>
      <c r="GO67" s="120">
        <v>0</v>
      </c>
      <c r="GP67" s="120">
        <v>0</v>
      </c>
      <c r="GQ67" s="120">
        <v>0</v>
      </c>
      <c r="GR67" s="120">
        <v>0</v>
      </c>
      <c r="GS67" s="120">
        <v>0</v>
      </c>
      <c r="GU67" s="200">
        <f t="shared" si="16"/>
        <v>0</v>
      </c>
      <c r="GV67" s="200">
        <f t="shared" si="16"/>
        <v>0</v>
      </c>
      <c r="GW67" s="200">
        <f t="shared" si="16"/>
        <v>85776.828643613218</v>
      </c>
      <c r="GX67" s="200">
        <f t="shared" si="16"/>
        <v>28592.276214537753</v>
      </c>
      <c r="GY67" s="200">
        <f t="shared" si="16"/>
        <v>0</v>
      </c>
      <c r="GZ67" s="200">
        <f t="shared" si="16"/>
        <v>0</v>
      </c>
      <c r="HA67" s="200">
        <f t="shared" si="16"/>
        <v>0</v>
      </c>
      <c r="HB67" s="200">
        <f t="shared" si="16"/>
        <v>0</v>
      </c>
      <c r="HC67" s="200">
        <f t="shared" si="16"/>
        <v>0</v>
      </c>
      <c r="HD67" s="134" t="str">
        <f t="shared" si="3"/>
        <v>OK</v>
      </c>
      <c r="HE67" s="200">
        <f t="shared" si="4"/>
        <v>114369.10485815097</v>
      </c>
      <c r="HG67" s="200">
        <f t="shared" si="5"/>
        <v>495599.45438532101</v>
      </c>
      <c r="HH67" s="200">
        <f>HG67*'Key assumptions'!$H$20*'Key assumptions'!$H$21</f>
        <v>18584.979539449538</v>
      </c>
      <c r="HI67" s="255">
        <f t="shared" si="9"/>
        <v>0.23963133640552994</v>
      </c>
      <c r="HJ67" s="200">
        <f t="shared" si="7"/>
        <v>4453.5434841077231</v>
      </c>
      <c r="HO67" s="120">
        <f t="shared" si="17"/>
        <v>0</v>
      </c>
      <c r="HP67" s="120">
        <f t="shared" si="17"/>
        <v>12</v>
      </c>
      <c r="HQ67" s="120">
        <f t="shared" si="17"/>
        <v>12</v>
      </c>
      <c r="HR67" s="120">
        <f t="shared" si="17"/>
        <v>0</v>
      </c>
      <c r="HS67" s="120">
        <f t="shared" si="17"/>
        <v>0</v>
      </c>
      <c r="HT67" s="120">
        <f t="shared" si="17"/>
        <v>0</v>
      </c>
      <c r="HU67" s="120">
        <f t="shared" si="17"/>
        <v>0</v>
      </c>
      <c r="HV67" s="120">
        <f t="shared" si="17"/>
        <v>0</v>
      </c>
      <c r="HW67" s="120">
        <f t="shared" si="8"/>
        <v>0</v>
      </c>
    </row>
    <row r="68" spans="1:231" ht="13.5" thickBot="1" x14ac:dyDescent="0.25">
      <c r="A68" s="120" t="str">
        <v>Corporate</v>
      </c>
      <c r="B68" s="120" t="str">
        <v>CPA submission - Internal Labour - Corporate</v>
      </c>
      <c r="C68" s="120" t="str">
        <v>Internal Labour</v>
      </c>
      <c r="D68" s="120" t="str">
        <v>CPA submission</v>
      </c>
      <c r="E68" s="120" t="str">
        <v>Project stage gate assurance review</v>
      </c>
      <c r="F68" s="120">
        <v>27.987573120050182</v>
      </c>
      <c r="G68" s="120">
        <v>0</v>
      </c>
      <c r="H68" s="120">
        <v>1</v>
      </c>
      <c r="I68" s="120">
        <v>1</v>
      </c>
      <c r="J68" s="120">
        <v>1</v>
      </c>
      <c r="K68" s="120">
        <v>1</v>
      </c>
      <c r="L68" s="120">
        <v>1</v>
      </c>
      <c r="M68" s="120">
        <v>1</v>
      </c>
      <c r="N68" s="120">
        <v>1</v>
      </c>
      <c r="O68" s="120">
        <v>1</v>
      </c>
      <c r="P68" s="120">
        <v>1</v>
      </c>
      <c r="Q68" s="120">
        <v>1</v>
      </c>
      <c r="R68" s="120">
        <v>1</v>
      </c>
      <c r="S68" s="120">
        <v>1</v>
      </c>
      <c r="T68" s="120">
        <v>0</v>
      </c>
      <c r="U68" s="120">
        <v>0</v>
      </c>
      <c r="V68" s="120">
        <v>0</v>
      </c>
      <c r="W68" s="120">
        <v>0</v>
      </c>
      <c r="X68" s="120">
        <v>0</v>
      </c>
      <c r="Y68" s="120">
        <v>0</v>
      </c>
      <c r="Z68" s="120">
        <v>0</v>
      </c>
      <c r="AA68" s="120">
        <v>0</v>
      </c>
      <c r="AB68" s="120">
        <v>0</v>
      </c>
      <c r="AC68" s="120">
        <v>0</v>
      </c>
      <c r="AD68" s="120">
        <v>0</v>
      </c>
      <c r="AE68" s="120">
        <v>0</v>
      </c>
      <c r="AF68" s="120">
        <v>0</v>
      </c>
      <c r="AG68" s="120">
        <v>0</v>
      </c>
      <c r="AH68" s="120">
        <v>0</v>
      </c>
      <c r="AI68" s="120">
        <v>0</v>
      </c>
      <c r="AJ68" s="120">
        <v>0</v>
      </c>
      <c r="AK68" s="120">
        <v>0</v>
      </c>
      <c r="AL68" s="120">
        <v>0</v>
      </c>
      <c r="AM68" s="120">
        <v>0</v>
      </c>
      <c r="AN68" s="120">
        <v>0</v>
      </c>
      <c r="AO68" s="120">
        <v>0</v>
      </c>
      <c r="AP68" s="120">
        <v>0</v>
      </c>
      <c r="AQ68" s="120">
        <v>0</v>
      </c>
      <c r="AR68" s="120">
        <v>0</v>
      </c>
      <c r="AS68" s="120">
        <v>0</v>
      </c>
      <c r="AT68" s="120">
        <v>0</v>
      </c>
      <c r="AU68" s="120">
        <v>0</v>
      </c>
      <c r="AV68" s="120">
        <v>0</v>
      </c>
      <c r="AW68" s="120">
        <v>0</v>
      </c>
      <c r="AX68" s="120">
        <v>0</v>
      </c>
      <c r="AY68" s="120">
        <v>0</v>
      </c>
      <c r="AZ68" s="120">
        <v>0</v>
      </c>
      <c r="BA68" s="120">
        <v>0</v>
      </c>
      <c r="BB68" s="120">
        <v>0</v>
      </c>
      <c r="BC68" s="120">
        <v>0</v>
      </c>
      <c r="BD68" s="120">
        <v>0</v>
      </c>
      <c r="BE68" s="120">
        <v>0</v>
      </c>
      <c r="BF68" s="120">
        <v>0</v>
      </c>
      <c r="BG68" s="120">
        <v>0</v>
      </c>
      <c r="BH68" s="120">
        <v>0</v>
      </c>
      <c r="BI68" s="120">
        <v>0</v>
      </c>
      <c r="BJ68" s="120">
        <v>0</v>
      </c>
      <c r="BK68" s="120">
        <v>0</v>
      </c>
      <c r="BL68" s="120">
        <v>0</v>
      </c>
      <c r="BM68" s="120">
        <v>0</v>
      </c>
      <c r="BN68" s="120">
        <v>0</v>
      </c>
      <c r="BO68" s="120">
        <v>0</v>
      </c>
      <c r="BP68" s="120">
        <v>0</v>
      </c>
      <c r="BQ68" s="120">
        <v>0</v>
      </c>
      <c r="BR68" s="120">
        <v>0</v>
      </c>
      <c r="BS68" s="120">
        <v>0</v>
      </c>
      <c r="BT68" s="120">
        <v>0</v>
      </c>
      <c r="BU68" s="120">
        <v>0</v>
      </c>
      <c r="BV68" s="120">
        <v>0</v>
      </c>
      <c r="BW68" s="120">
        <v>0</v>
      </c>
      <c r="BX68" s="120">
        <v>0</v>
      </c>
      <c r="BY68" s="120">
        <v>0</v>
      </c>
      <c r="BZ68" s="120">
        <v>0</v>
      </c>
      <c r="CA68" s="120">
        <v>0</v>
      </c>
      <c r="CB68" s="120">
        <v>0</v>
      </c>
      <c r="CC68" s="120">
        <v>0</v>
      </c>
      <c r="CD68" s="120">
        <v>0</v>
      </c>
      <c r="CE68" s="120">
        <v>0</v>
      </c>
      <c r="CF68" s="120">
        <v>0</v>
      </c>
      <c r="CG68" s="120">
        <v>0</v>
      </c>
      <c r="CH68" s="120">
        <v>0</v>
      </c>
      <c r="CI68" s="120">
        <v>0</v>
      </c>
      <c r="CJ68" s="120">
        <v>0</v>
      </c>
      <c r="CK68" s="120">
        <v>0</v>
      </c>
      <c r="CL68" s="120">
        <v>0</v>
      </c>
      <c r="CM68" s="120">
        <v>0</v>
      </c>
      <c r="CN68" s="120">
        <v>0</v>
      </c>
      <c r="CO68" s="120">
        <v>0</v>
      </c>
      <c r="CP68" s="120">
        <v>0</v>
      </c>
      <c r="CQ68" s="120">
        <v>0</v>
      </c>
      <c r="CR68" s="120">
        <v>0</v>
      </c>
      <c r="CS68" s="120">
        <v>0</v>
      </c>
      <c r="CT68" s="120">
        <v>0</v>
      </c>
      <c r="CU68" s="120">
        <v>0</v>
      </c>
      <c r="CV68" s="120">
        <v>0</v>
      </c>
      <c r="CW68" s="120">
        <v>0</v>
      </c>
      <c r="CX68" s="120">
        <v>0</v>
      </c>
      <c r="CY68" s="120">
        <v>0</v>
      </c>
      <c r="CZ68" s="120">
        <v>0</v>
      </c>
      <c r="DA68" s="120">
        <v>4198.1359680075275</v>
      </c>
      <c r="DB68" s="120">
        <v>4198.1359680075275</v>
      </c>
      <c r="DC68" s="120">
        <v>4198.1359680075275</v>
      </c>
      <c r="DD68" s="120">
        <v>4198.1359680075275</v>
      </c>
      <c r="DE68" s="120">
        <v>4198.1359680075275</v>
      </c>
      <c r="DF68" s="120">
        <v>4198.1359680075275</v>
      </c>
      <c r="DG68" s="120">
        <v>4198.1359680075275</v>
      </c>
      <c r="DH68" s="120">
        <v>4198.1359680075275</v>
      </c>
      <c r="DI68" s="120">
        <v>4198.1359680075275</v>
      </c>
      <c r="DJ68" s="120">
        <v>4198.1359680075275</v>
      </c>
      <c r="DK68" s="120">
        <v>4198.1359680075275</v>
      </c>
      <c r="DL68" s="120">
        <v>4198.1359680075275</v>
      </c>
      <c r="DM68" s="120">
        <v>0</v>
      </c>
      <c r="DN68" s="120">
        <v>0</v>
      </c>
      <c r="DO68" s="120">
        <v>0</v>
      </c>
      <c r="DP68" s="120">
        <v>0</v>
      </c>
      <c r="DQ68" s="120">
        <v>0</v>
      </c>
      <c r="DR68" s="120">
        <v>0</v>
      </c>
      <c r="DS68" s="120">
        <v>0</v>
      </c>
      <c r="DT68" s="120">
        <v>0</v>
      </c>
      <c r="DU68" s="120">
        <v>0</v>
      </c>
      <c r="DV68" s="120">
        <v>0</v>
      </c>
      <c r="DW68" s="120">
        <v>0</v>
      </c>
      <c r="DX68" s="120">
        <v>0</v>
      </c>
      <c r="DY68" s="120">
        <v>0</v>
      </c>
      <c r="DZ68" s="120">
        <v>0</v>
      </c>
      <c r="EA68" s="120">
        <v>0</v>
      </c>
      <c r="EB68" s="120">
        <v>0</v>
      </c>
      <c r="EC68" s="120">
        <v>0</v>
      </c>
      <c r="ED68" s="120">
        <v>0</v>
      </c>
      <c r="EE68" s="120">
        <v>0</v>
      </c>
      <c r="EF68" s="120">
        <v>0</v>
      </c>
      <c r="EG68" s="120">
        <v>0</v>
      </c>
      <c r="EH68" s="120">
        <v>0</v>
      </c>
      <c r="EI68" s="120">
        <v>0</v>
      </c>
      <c r="EJ68" s="120">
        <v>0</v>
      </c>
      <c r="EK68" s="120">
        <v>0</v>
      </c>
      <c r="EL68" s="120">
        <v>0</v>
      </c>
      <c r="EM68" s="120">
        <v>0</v>
      </c>
      <c r="EN68" s="120">
        <v>0</v>
      </c>
      <c r="EO68" s="120">
        <v>0</v>
      </c>
      <c r="EP68" s="120">
        <v>0</v>
      </c>
      <c r="EQ68" s="120">
        <v>0</v>
      </c>
      <c r="ER68" s="120">
        <v>0</v>
      </c>
      <c r="ES68" s="120">
        <v>0</v>
      </c>
      <c r="ET68" s="120">
        <v>0</v>
      </c>
      <c r="EU68" s="120">
        <v>0</v>
      </c>
      <c r="EV68" s="120">
        <v>0</v>
      </c>
      <c r="EW68" s="120">
        <v>0</v>
      </c>
      <c r="EX68" s="120">
        <v>0</v>
      </c>
      <c r="EY68" s="120">
        <v>0</v>
      </c>
      <c r="EZ68" s="120">
        <v>0</v>
      </c>
      <c r="FA68" s="120">
        <v>0</v>
      </c>
      <c r="FB68" s="120">
        <v>0</v>
      </c>
      <c r="FC68" s="120">
        <v>0</v>
      </c>
      <c r="FD68" s="120">
        <v>0</v>
      </c>
      <c r="FE68" s="120">
        <v>0</v>
      </c>
      <c r="FF68" s="120">
        <v>0</v>
      </c>
      <c r="FG68" s="120">
        <v>0</v>
      </c>
      <c r="FH68" s="120">
        <v>0</v>
      </c>
      <c r="FI68" s="120">
        <v>0</v>
      </c>
      <c r="FJ68" s="120">
        <v>0</v>
      </c>
      <c r="FK68" s="120">
        <v>0</v>
      </c>
      <c r="FL68" s="120">
        <v>0</v>
      </c>
      <c r="FM68" s="120">
        <v>0</v>
      </c>
      <c r="FN68" s="120">
        <v>0</v>
      </c>
      <c r="FO68" s="120">
        <v>0</v>
      </c>
      <c r="FP68" s="120">
        <v>0</v>
      </c>
      <c r="FQ68" s="120">
        <v>0</v>
      </c>
      <c r="FR68" s="120">
        <v>0</v>
      </c>
      <c r="FS68" s="120">
        <v>0</v>
      </c>
      <c r="FT68" s="120">
        <v>0</v>
      </c>
      <c r="FU68" s="120">
        <v>0</v>
      </c>
      <c r="FV68" s="120">
        <v>0</v>
      </c>
      <c r="FW68" s="120">
        <v>0</v>
      </c>
      <c r="FX68" s="120">
        <v>0</v>
      </c>
      <c r="FY68" s="120">
        <v>0</v>
      </c>
      <c r="FZ68" s="120">
        <v>0</v>
      </c>
      <c r="GA68" s="120">
        <v>0</v>
      </c>
      <c r="GB68" s="120">
        <v>0</v>
      </c>
      <c r="GC68" s="120">
        <v>0</v>
      </c>
      <c r="GD68" s="120">
        <v>0</v>
      </c>
      <c r="GE68" s="120">
        <v>0</v>
      </c>
      <c r="GF68" s="120">
        <v>0</v>
      </c>
      <c r="GG68" s="120">
        <v>0</v>
      </c>
      <c r="GH68" s="120">
        <v>0</v>
      </c>
      <c r="GI68" s="120">
        <v>0</v>
      </c>
      <c r="GJ68" s="120">
        <v>0</v>
      </c>
      <c r="GK68" s="120">
        <v>0</v>
      </c>
      <c r="GL68" s="120">
        <v>0</v>
      </c>
      <c r="GM68" s="120">
        <v>0</v>
      </c>
      <c r="GN68" s="120">
        <v>0</v>
      </c>
      <c r="GO68" s="120">
        <v>0</v>
      </c>
      <c r="GP68" s="120">
        <v>0</v>
      </c>
      <c r="GQ68" s="120">
        <v>0</v>
      </c>
      <c r="GR68" s="120">
        <v>0</v>
      </c>
      <c r="GS68" s="120">
        <v>0</v>
      </c>
      <c r="GU68" s="200">
        <f t="shared" si="16"/>
        <v>0</v>
      </c>
      <c r="GV68" s="200">
        <f t="shared" si="16"/>
        <v>50377.631616090315</v>
      </c>
      <c r="GW68" s="200">
        <f t="shared" si="16"/>
        <v>0</v>
      </c>
      <c r="GX68" s="200">
        <f t="shared" si="16"/>
        <v>0</v>
      </c>
      <c r="GY68" s="200">
        <f t="shared" si="16"/>
        <v>0</v>
      </c>
      <c r="GZ68" s="200">
        <f t="shared" si="16"/>
        <v>0</v>
      </c>
      <c r="HA68" s="200">
        <f t="shared" si="16"/>
        <v>0</v>
      </c>
      <c r="HB68" s="200">
        <f t="shared" si="16"/>
        <v>0</v>
      </c>
      <c r="HC68" s="200">
        <f t="shared" si="16"/>
        <v>0</v>
      </c>
      <c r="HD68" s="134" t="str">
        <f t="shared" si="3"/>
        <v>OK</v>
      </c>
      <c r="HE68" s="200">
        <f t="shared" si="4"/>
        <v>50377.631616090315</v>
      </c>
      <c r="HG68" s="200">
        <f t="shared" si="5"/>
        <v>50377.63161609033</v>
      </c>
      <c r="HH68" s="200">
        <f>HG68*'Key assumptions'!$H$20*'Key assumptions'!$H$21</f>
        <v>1889.1611856033874</v>
      </c>
      <c r="HI68" s="255">
        <f t="shared" si="9"/>
        <v>0.23963133640552994</v>
      </c>
      <c r="HJ68" s="200">
        <f t="shared" si="7"/>
        <v>452.70221959159511</v>
      </c>
      <c r="HO68" s="120">
        <f t="shared" si="17"/>
        <v>12</v>
      </c>
      <c r="HP68" s="120">
        <f t="shared" si="17"/>
        <v>0</v>
      </c>
      <c r="HQ68" s="120">
        <f t="shared" si="17"/>
        <v>0</v>
      </c>
      <c r="HR68" s="120">
        <f t="shared" si="17"/>
        <v>0</v>
      </c>
      <c r="HS68" s="120">
        <f t="shared" si="17"/>
        <v>0</v>
      </c>
      <c r="HT68" s="120">
        <f t="shared" si="17"/>
        <v>0</v>
      </c>
      <c r="HU68" s="120">
        <f t="shared" si="17"/>
        <v>0</v>
      </c>
      <c r="HV68" s="120">
        <f t="shared" si="17"/>
        <v>0</v>
      </c>
      <c r="HW68" s="120">
        <f t="shared" si="8"/>
        <v>0</v>
      </c>
    </row>
    <row r="69" spans="1:231" ht="13.5" thickBot="1" x14ac:dyDescent="0.25">
      <c r="A69" s="120" t="str">
        <v>Delivery</v>
      </c>
      <c r="B69" s="120" t="str">
        <v>CPA submission - Internal Labour - Delivery</v>
      </c>
      <c r="C69" s="120" t="str">
        <v>Internal Labour</v>
      </c>
      <c r="D69" s="120" t="str">
        <v>CPA submission</v>
      </c>
      <c r="E69" s="120" t="str">
        <v>Project administration and schedule management</v>
      </c>
      <c r="F69" s="120">
        <v>26.209519328785383</v>
      </c>
      <c r="G69" s="120">
        <v>0</v>
      </c>
      <c r="H69" s="120">
        <v>1</v>
      </c>
      <c r="I69" s="120">
        <v>1</v>
      </c>
      <c r="J69" s="120">
        <v>1</v>
      </c>
      <c r="K69" s="120">
        <v>1</v>
      </c>
      <c r="L69" s="120">
        <v>1</v>
      </c>
      <c r="M69" s="120">
        <v>1</v>
      </c>
      <c r="N69" s="120">
        <v>1</v>
      </c>
      <c r="O69" s="120">
        <v>1</v>
      </c>
      <c r="P69" s="120">
        <v>1</v>
      </c>
      <c r="Q69" s="120">
        <v>1</v>
      </c>
      <c r="R69" s="120">
        <v>1</v>
      </c>
      <c r="S69" s="120">
        <v>1</v>
      </c>
      <c r="T69" s="120">
        <v>0</v>
      </c>
      <c r="U69" s="120">
        <v>0</v>
      </c>
      <c r="V69" s="120">
        <v>0</v>
      </c>
      <c r="W69" s="120">
        <v>0</v>
      </c>
      <c r="X69" s="120">
        <v>0</v>
      </c>
      <c r="Y69" s="120">
        <v>0</v>
      </c>
      <c r="Z69" s="120">
        <v>0</v>
      </c>
      <c r="AA69" s="120">
        <v>0</v>
      </c>
      <c r="AB69" s="120">
        <v>0</v>
      </c>
      <c r="AC69" s="120">
        <v>0</v>
      </c>
      <c r="AD69" s="120">
        <v>0</v>
      </c>
      <c r="AE69" s="120">
        <v>0</v>
      </c>
      <c r="AF69" s="120">
        <v>0</v>
      </c>
      <c r="AG69" s="120">
        <v>0</v>
      </c>
      <c r="AH69" s="120">
        <v>0</v>
      </c>
      <c r="AI69" s="120">
        <v>0</v>
      </c>
      <c r="AJ69" s="120">
        <v>0</v>
      </c>
      <c r="AK69" s="120">
        <v>0</v>
      </c>
      <c r="AL69" s="120">
        <v>0</v>
      </c>
      <c r="AM69" s="120">
        <v>0</v>
      </c>
      <c r="AN69" s="120">
        <v>0</v>
      </c>
      <c r="AO69" s="120">
        <v>0</v>
      </c>
      <c r="AP69" s="120">
        <v>0</v>
      </c>
      <c r="AQ69" s="120">
        <v>0</v>
      </c>
      <c r="AR69" s="120">
        <v>0</v>
      </c>
      <c r="AS69" s="120">
        <v>0</v>
      </c>
      <c r="AT69" s="120">
        <v>0</v>
      </c>
      <c r="AU69" s="120">
        <v>0</v>
      </c>
      <c r="AV69" s="120">
        <v>0</v>
      </c>
      <c r="AW69" s="120">
        <v>0</v>
      </c>
      <c r="AX69" s="120">
        <v>0</v>
      </c>
      <c r="AY69" s="120">
        <v>0</v>
      </c>
      <c r="AZ69" s="120">
        <v>0</v>
      </c>
      <c r="BA69" s="120">
        <v>0</v>
      </c>
      <c r="BB69" s="120">
        <v>0</v>
      </c>
      <c r="BC69" s="120">
        <v>0</v>
      </c>
      <c r="BD69" s="120">
        <v>0</v>
      </c>
      <c r="BE69" s="120">
        <v>0</v>
      </c>
      <c r="BF69" s="120">
        <v>0</v>
      </c>
      <c r="BG69" s="120">
        <v>0</v>
      </c>
      <c r="BH69" s="120">
        <v>0</v>
      </c>
      <c r="BI69" s="120">
        <v>0</v>
      </c>
      <c r="BJ69" s="120">
        <v>0</v>
      </c>
      <c r="BK69" s="120">
        <v>0</v>
      </c>
      <c r="BL69" s="120">
        <v>0</v>
      </c>
      <c r="BM69" s="120">
        <v>0</v>
      </c>
      <c r="BN69" s="120">
        <v>0</v>
      </c>
      <c r="BO69" s="120">
        <v>0</v>
      </c>
      <c r="BP69" s="120">
        <v>0</v>
      </c>
      <c r="BQ69" s="120">
        <v>0</v>
      </c>
      <c r="BR69" s="120">
        <v>0</v>
      </c>
      <c r="BS69" s="120">
        <v>0</v>
      </c>
      <c r="BT69" s="120">
        <v>0</v>
      </c>
      <c r="BU69" s="120">
        <v>0</v>
      </c>
      <c r="BV69" s="120">
        <v>0</v>
      </c>
      <c r="BW69" s="120">
        <v>0</v>
      </c>
      <c r="BX69" s="120">
        <v>0</v>
      </c>
      <c r="BY69" s="120">
        <v>0</v>
      </c>
      <c r="BZ69" s="120">
        <v>0</v>
      </c>
      <c r="CA69" s="120">
        <v>0</v>
      </c>
      <c r="CB69" s="120">
        <v>0</v>
      </c>
      <c r="CC69" s="120">
        <v>0</v>
      </c>
      <c r="CD69" s="120">
        <v>0</v>
      </c>
      <c r="CE69" s="120">
        <v>0</v>
      </c>
      <c r="CF69" s="120">
        <v>0</v>
      </c>
      <c r="CG69" s="120">
        <v>0</v>
      </c>
      <c r="CH69" s="120">
        <v>0</v>
      </c>
      <c r="CI69" s="120">
        <v>0</v>
      </c>
      <c r="CJ69" s="120">
        <v>0</v>
      </c>
      <c r="CK69" s="120">
        <v>0</v>
      </c>
      <c r="CL69" s="120">
        <v>0</v>
      </c>
      <c r="CM69" s="120">
        <v>0</v>
      </c>
      <c r="CN69" s="120">
        <v>0</v>
      </c>
      <c r="CO69" s="120">
        <v>0</v>
      </c>
      <c r="CP69" s="120">
        <v>0</v>
      </c>
      <c r="CQ69" s="120">
        <v>0</v>
      </c>
      <c r="CR69" s="120">
        <v>0</v>
      </c>
      <c r="CS69" s="120">
        <v>0</v>
      </c>
      <c r="CT69" s="120">
        <v>0</v>
      </c>
      <c r="CU69" s="120">
        <v>0</v>
      </c>
      <c r="CV69" s="120">
        <v>0</v>
      </c>
      <c r="CW69" s="120">
        <v>0</v>
      </c>
      <c r="CX69" s="120">
        <v>0</v>
      </c>
      <c r="CY69" s="120">
        <v>0</v>
      </c>
      <c r="CZ69" s="120">
        <v>0</v>
      </c>
      <c r="DA69" s="120">
        <v>3931.4278993178073</v>
      </c>
      <c r="DB69" s="120">
        <v>3931.4278993178073</v>
      </c>
      <c r="DC69" s="120">
        <v>3931.4278993178073</v>
      </c>
      <c r="DD69" s="120">
        <v>3931.4278993178073</v>
      </c>
      <c r="DE69" s="120">
        <v>3931.4278993178073</v>
      </c>
      <c r="DF69" s="120">
        <v>3931.4278993178073</v>
      </c>
      <c r="DG69" s="120">
        <v>3931.4278993178073</v>
      </c>
      <c r="DH69" s="120">
        <v>3931.4278993178073</v>
      </c>
      <c r="DI69" s="120">
        <v>3931.4278993178073</v>
      </c>
      <c r="DJ69" s="120">
        <v>3931.4278993178073</v>
      </c>
      <c r="DK69" s="120">
        <v>3931.4278993178073</v>
      </c>
      <c r="DL69" s="120">
        <v>3931.4278993178073</v>
      </c>
      <c r="DM69" s="120">
        <v>0</v>
      </c>
      <c r="DN69" s="120">
        <v>0</v>
      </c>
      <c r="DO69" s="120">
        <v>0</v>
      </c>
      <c r="DP69" s="120">
        <v>0</v>
      </c>
      <c r="DQ69" s="120">
        <v>0</v>
      </c>
      <c r="DR69" s="120">
        <v>0</v>
      </c>
      <c r="DS69" s="120">
        <v>0</v>
      </c>
      <c r="DT69" s="120">
        <v>0</v>
      </c>
      <c r="DU69" s="120">
        <v>0</v>
      </c>
      <c r="DV69" s="120">
        <v>0</v>
      </c>
      <c r="DW69" s="120">
        <v>0</v>
      </c>
      <c r="DX69" s="120">
        <v>0</v>
      </c>
      <c r="DY69" s="120">
        <v>0</v>
      </c>
      <c r="DZ69" s="120">
        <v>0</v>
      </c>
      <c r="EA69" s="120">
        <v>0</v>
      </c>
      <c r="EB69" s="120">
        <v>0</v>
      </c>
      <c r="EC69" s="120">
        <v>0</v>
      </c>
      <c r="ED69" s="120">
        <v>0</v>
      </c>
      <c r="EE69" s="120">
        <v>0</v>
      </c>
      <c r="EF69" s="120">
        <v>0</v>
      </c>
      <c r="EG69" s="120">
        <v>0</v>
      </c>
      <c r="EH69" s="120">
        <v>0</v>
      </c>
      <c r="EI69" s="120">
        <v>0</v>
      </c>
      <c r="EJ69" s="120">
        <v>0</v>
      </c>
      <c r="EK69" s="120">
        <v>0</v>
      </c>
      <c r="EL69" s="120">
        <v>0</v>
      </c>
      <c r="EM69" s="120">
        <v>0</v>
      </c>
      <c r="EN69" s="120">
        <v>0</v>
      </c>
      <c r="EO69" s="120">
        <v>0</v>
      </c>
      <c r="EP69" s="120">
        <v>0</v>
      </c>
      <c r="EQ69" s="120">
        <v>0</v>
      </c>
      <c r="ER69" s="120">
        <v>0</v>
      </c>
      <c r="ES69" s="120">
        <v>0</v>
      </c>
      <c r="ET69" s="120">
        <v>0</v>
      </c>
      <c r="EU69" s="120">
        <v>0</v>
      </c>
      <c r="EV69" s="120">
        <v>0</v>
      </c>
      <c r="EW69" s="120">
        <v>0</v>
      </c>
      <c r="EX69" s="120">
        <v>0</v>
      </c>
      <c r="EY69" s="120">
        <v>0</v>
      </c>
      <c r="EZ69" s="120">
        <v>0</v>
      </c>
      <c r="FA69" s="120">
        <v>0</v>
      </c>
      <c r="FB69" s="120">
        <v>0</v>
      </c>
      <c r="FC69" s="120">
        <v>0</v>
      </c>
      <c r="FD69" s="120">
        <v>0</v>
      </c>
      <c r="FE69" s="120">
        <v>0</v>
      </c>
      <c r="FF69" s="120">
        <v>0</v>
      </c>
      <c r="FG69" s="120">
        <v>0</v>
      </c>
      <c r="FH69" s="120">
        <v>0</v>
      </c>
      <c r="FI69" s="120">
        <v>0</v>
      </c>
      <c r="FJ69" s="120">
        <v>0</v>
      </c>
      <c r="FK69" s="120">
        <v>0</v>
      </c>
      <c r="FL69" s="120">
        <v>0</v>
      </c>
      <c r="FM69" s="120">
        <v>0</v>
      </c>
      <c r="FN69" s="120">
        <v>0</v>
      </c>
      <c r="FO69" s="120">
        <v>0</v>
      </c>
      <c r="FP69" s="120">
        <v>0</v>
      </c>
      <c r="FQ69" s="120">
        <v>0</v>
      </c>
      <c r="FR69" s="120">
        <v>0</v>
      </c>
      <c r="FS69" s="120">
        <v>0</v>
      </c>
      <c r="FT69" s="120">
        <v>0</v>
      </c>
      <c r="FU69" s="120">
        <v>0</v>
      </c>
      <c r="FV69" s="120">
        <v>0</v>
      </c>
      <c r="FW69" s="120">
        <v>0</v>
      </c>
      <c r="FX69" s="120">
        <v>0</v>
      </c>
      <c r="FY69" s="120">
        <v>0</v>
      </c>
      <c r="FZ69" s="120">
        <v>0</v>
      </c>
      <c r="GA69" s="120">
        <v>0</v>
      </c>
      <c r="GB69" s="120">
        <v>0</v>
      </c>
      <c r="GC69" s="120">
        <v>0</v>
      </c>
      <c r="GD69" s="120">
        <v>0</v>
      </c>
      <c r="GE69" s="120">
        <v>0</v>
      </c>
      <c r="GF69" s="120">
        <v>0</v>
      </c>
      <c r="GG69" s="120">
        <v>0</v>
      </c>
      <c r="GH69" s="120">
        <v>0</v>
      </c>
      <c r="GI69" s="120">
        <v>0</v>
      </c>
      <c r="GJ69" s="120">
        <v>0</v>
      </c>
      <c r="GK69" s="120">
        <v>0</v>
      </c>
      <c r="GL69" s="120">
        <v>0</v>
      </c>
      <c r="GM69" s="120">
        <v>0</v>
      </c>
      <c r="GN69" s="120">
        <v>0</v>
      </c>
      <c r="GO69" s="120">
        <v>0</v>
      </c>
      <c r="GP69" s="120">
        <v>0</v>
      </c>
      <c r="GQ69" s="120">
        <v>0</v>
      </c>
      <c r="GR69" s="120">
        <v>0</v>
      </c>
      <c r="GS69" s="120">
        <v>0</v>
      </c>
      <c r="GU69" s="200">
        <f t="shared" si="16"/>
        <v>0</v>
      </c>
      <c r="GV69" s="200">
        <f t="shared" si="16"/>
        <v>47177.134791813696</v>
      </c>
      <c r="GW69" s="200">
        <f t="shared" si="16"/>
        <v>0</v>
      </c>
      <c r="GX69" s="200">
        <f t="shared" si="16"/>
        <v>0</v>
      </c>
      <c r="GY69" s="200">
        <f t="shared" si="16"/>
        <v>0</v>
      </c>
      <c r="GZ69" s="200">
        <f t="shared" si="16"/>
        <v>0</v>
      </c>
      <c r="HA69" s="200">
        <f t="shared" si="16"/>
        <v>0</v>
      </c>
      <c r="HB69" s="200">
        <f t="shared" si="16"/>
        <v>0</v>
      </c>
      <c r="HC69" s="200">
        <f t="shared" si="16"/>
        <v>0</v>
      </c>
      <c r="HD69" s="134" t="str">
        <f t="shared" si="3"/>
        <v>OK</v>
      </c>
      <c r="HE69" s="200">
        <f t="shared" si="4"/>
        <v>47177.134791813696</v>
      </c>
      <c r="HG69" s="200">
        <f t="shared" si="5"/>
        <v>47177.134791813689</v>
      </c>
      <c r="HH69" s="200">
        <f>HG69*'Key assumptions'!$H$20*'Key assumptions'!$H$21</f>
        <v>1769.1425546930134</v>
      </c>
      <c r="HI69" s="255">
        <f t="shared" si="9"/>
        <v>0.23963133640552994</v>
      </c>
      <c r="HJ69" s="200">
        <f t="shared" si="7"/>
        <v>423.94199467298017</v>
      </c>
      <c r="HO69" s="120">
        <f t="shared" ref="HO69:HV78" si="18">COUNTIFS($H$6:$CY$6,HO$8,$H69:$CY69,"&lt;&gt;"&amp;0)</f>
        <v>12</v>
      </c>
      <c r="HP69" s="120">
        <f t="shared" si="18"/>
        <v>0</v>
      </c>
      <c r="HQ69" s="120">
        <f t="shared" si="18"/>
        <v>0</v>
      </c>
      <c r="HR69" s="120">
        <f t="shared" si="18"/>
        <v>0</v>
      </c>
      <c r="HS69" s="120">
        <f t="shared" si="18"/>
        <v>0</v>
      </c>
      <c r="HT69" s="120">
        <f t="shared" si="18"/>
        <v>0</v>
      </c>
      <c r="HU69" s="120">
        <f t="shared" si="18"/>
        <v>0</v>
      </c>
      <c r="HV69" s="120">
        <f t="shared" si="18"/>
        <v>0</v>
      </c>
      <c r="HW69" s="120">
        <f t="shared" si="8"/>
        <v>0</v>
      </c>
    </row>
    <row r="70" spans="1:231" ht="13.5" thickBot="1" x14ac:dyDescent="0.25">
      <c r="A70" s="120" t="str">
        <v>Network Planning</v>
      </c>
      <c r="B70" s="120" t="str">
        <v>CPA submission - Internal Labour - Network Planning</v>
      </c>
      <c r="C70" s="120" t="str">
        <v>Internal Labour</v>
      </c>
      <c r="D70" s="120" t="str">
        <v>CPA submission</v>
      </c>
      <c r="E70" s="120" t="str">
        <v>[Spare]</v>
      </c>
      <c r="F70" s="120">
        <v>0</v>
      </c>
      <c r="G70" s="120">
        <v>0</v>
      </c>
      <c r="H70" s="120">
        <v>0</v>
      </c>
      <c r="I70" s="120">
        <v>0</v>
      </c>
      <c r="J70" s="120">
        <v>0</v>
      </c>
      <c r="K70" s="120">
        <v>0</v>
      </c>
      <c r="L70" s="120">
        <v>0</v>
      </c>
      <c r="M70" s="120">
        <v>0</v>
      </c>
      <c r="N70" s="120">
        <v>0</v>
      </c>
      <c r="O70" s="120">
        <v>0</v>
      </c>
      <c r="P70" s="120">
        <v>0</v>
      </c>
      <c r="Q70" s="120">
        <v>0</v>
      </c>
      <c r="R70" s="120">
        <v>0</v>
      </c>
      <c r="S70" s="120">
        <v>0</v>
      </c>
      <c r="T70" s="120">
        <v>0</v>
      </c>
      <c r="U70" s="120">
        <v>0</v>
      </c>
      <c r="V70" s="120">
        <v>0</v>
      </c>
      <c r="W70" s="120">
        <v>0</v>
      </c>
      <c r="X70" s="120">
        <v>0</v>
      </c>
      <c r="Y70" s="120">
        <v>0</v>
      </c>
      <c r="Z70" s="120">
        <v>0</v>
      </c>
      <c r="AA70" s="120">
        <v>0</v>
      </c>
      <c r="AB70" s="120">
        <v>0</v>
      </c>
      <c r="AC70" s="120">
        <v>0</v>
      </c>
      <c r="AD70" s="120">
        <v>0</v>
      </c>
      <c r="AE70" s="120">
        <v>0</v>
      </c>
      <c r="AF70" s="120">
        <v>0</v>
      </c>
      <c r="AG70" s="120">
        <v>0</v>
      </c>
      <c r="AH70" s="120">
        <v>0</v>
      </c>
      <c r="AI70" s="120">
        <v>0</v>
      </c>
      <c r="AJ70" s="120">
        <v>0</v>
      </c>
      <c r="AK70" s="120">
        <v>0</v>
      </c>
      <c r="AL70" s="120">
        <v>0</v>
      </c>
      <c r="AM70" s="120">
        <v>0</v>
      </c>
      <c r="AN70" s="120">
        <v>0</v>
      </c>
      <c r="AO70" s="120">
        <v>0</v>
      </c>
      <c r="AP70" s="120">
        <v>0</v>
      </c>
      <c r="AQ70" s="120">
        <v>0</v>
      </c>
      <c r="AR70" s="120">
        <v>0</v>
      </c>
      <c r="AS70" s="120">
        <v>0</v>
      </c>
      <c r="AT70" s="120">
        <v>0</v>
      </c>
      <c r="AU70" s="120">
        <v>0</v>
      </c>
      <c r="AV70" s="120">
        <v>0</v>
      </c>
      <c r="AW70" s="120">
        <v>0</v>
      </c>
      <c r="AX70" s="120">
        <v>0</v>
      </c>
      <c r="AY70" s="120">
        <v>0</v>
      </c>
      <c r="AZ70" s="120">
        <v>0</v>
      </c>
      <c r="BA70" s="120">
        <v>0</v>
      </c>
      <c r="BB70" s="120">
        <v>0</v>
      </c>
      <c r="BC70" s="120">
        <v>0</v>
      </c>
      <c r="BD70" s="120">
        <v>0</v>
      </c>
      <c r="BE70" s="120">
        <v>0</v>
      </c>
      <c r="BF70" s="120">
        <v>0</v>
      </c>
      <c r="BG70" s="120">
        <v>0</v>
      </c>
      <c r="BH70" s="120">
        <v>0</v>
      </c>
      <c r="BI70" s="120">
        <v>0</v>
      </c>
      <c r="BJ70" s="120">
        <v>0</v>
      </c>
      <c r="BK70" s="120">
        <v>0</v>
      </c>
      <c r="BL70" s="120">
        <v>0</v>
      </c>
      <c r="BM70" s="120">
        <v>0</v>
      </c>
      <c r="BN70" s="120">
        <v>0</v>
      </c>
      <c r="BO70" s="120">
        <v>0</v>
      </c>
      <c r="BP70" s="120">
        <v>0</v>
      </c>
      <c r="BQ70" s="120">
        <v>0</v>
      </c>
      <c r="BR70" s="120">
        <v>0</v>
      </c>
      <c r="BS70" s="120">
        <v>0</v>
      </c>
      <c r="BT70" s="120">
        <v>0</v>
      </c>
      <c r="BU70" s="120">
        <v>0</v>
      </c>
      <c r="BV70" s="120">
        <v>0</v>
      </c>
      <c r="BW70" s="120">
        <v>0</v>
      </c>
      <c r="BX70" s="120">
        <v>0</v>
      </c>
      <c r="BY70" s="120">
        <v>0</v>
      </c>
      <c r="BZ70" s="120">
        <v>0</v>
      </c>
      <c r="CA70" s="120">
        <v>0</v>
      </c>
      <c r="CB70" s="120">
        <v>0</v>
      </c>
      <c r="CC70" s="120">
        <v>0</v>
      </c>
      <c r="CD70" s="120">
        <v>0</v>
      </c>
      <c r="CE70" s="120">
        <v>0</v>
      </c>
      <c r="CF70" s="120">
        <v>0</v>
      </c>
      <c r="CG70" s="120">
        <v>0</v>
      </c>
      <c r="CH70" s="120">
        <v>0</v>
      </c>
      <c r="CI70" s="120">
        <v>0</v>
      </c>
      <c r="CJ70" s="120">
        <v>0</v>
      </c>
      <c r="CK70" s="120">
        <v>0</v>
      </c>
      <c r="CL70" s="120">
        <v>0</v>
      </c>
      <c r="CM70" s="120">
        <v>0</v>
      </c>
      <c r="CN70" s="120">
        <v>0</v>
      </c>
      <c r="CO70" s="120">
        <v>0</v>
      </c>
      <c r="CP70" s="120">
        <v>0</v>
      </c>
      <c r="CQ70" s="120">
        <v>0</v>
      </c>
      <c r="CR70" s="120">
        <v>0</v>
      </c>
      <c r="CS70" s="120">
        <v>0</v>
      </c>
      <c r="CT70" s="120">
        <v>0</v>
      </c>
      <c r="CU70" s="120">
        <v>0</v>
      </c>
      <c r="CV70" s="120">
        <v>0</v>
      </c>
      <c r="CW70" s="120">
        <v>0</v>
      </c>
      <c r="CX70" s="120">
        <v>0</v>
      </c>
      <c r="CY70" s="120">
        <v>0</v>
      </c>
      <c r="CZ70" s="120">
        <v>0</v>
      </c>
      <c r="DA70" s="120">
        <v>0</v>
      </c>
      <c r="DB70" s="120">
        <v>0</v>
      </c>
      <c r="DC70" s="120">
        <v>0</v>
      </c>
      <c r="DD70" s="120">
        <v>0</v>
      </c>
      <c r="DE70" s="120">
        <v>0</v>
      </c>
      <c r="DF70" s="120">
        <v>0</v>
      </c>
      <c r="DG70" s="120">
        <v>0</v>
      </c>
      <c r="DH70" s="120">
        <v>0</v>
      </c>
      <c r="DI70" s="120">
        <v>0</v>
      </c>
      <c r="DJ70" s="120">
        <v>0</v>
      </c>
      <c r="DK70" s="120">
        <v>0</v>
      </c>
      <c r="DL70" s="120">
        <v>0</v>
      </c>
      <c r="DM70" s="120">
        <v>0</v>
      </c>
      <c r="DN70" s="120">
        <v>0</v>
      </c>
      <c r="DO70" s="120">
        <v>0</v>
      </c>
      <c r="DP70" s="120">
        <v>0</v>
      </c>
      <c r="DQ70" s="120">
        <v>0</v>
      </c>
      <c r="DR70" s="120">
        <v>0</v>
      </c>
      <c r="DS70" s="120">
        <v>0</v>
      </c>
      <c r="DT70" s="120">
        <v>0</v>
      </c>
      <c r="DU70" s="120">
        <v>0</v>
      </c>
      <c r="DV70" s="120">
        <v>0</v>
      </c>
      <c r="DW70" s="120">
        <v>0</v>
      </c>
      <c r="DX70" s="120">
        <v>0</v>
      </c>
      <c r="DY70" s="120">
        <v>0</v>
      </c>
      <c r="DZ70" s="120">
        <v>0</v>
      </c>
      <c r="EA70" s="120">
        <v>0</v>
      </c>
      <c r="EB70" s="120">
        <v>0</v>
      </c>
      <c r="EC70" s="120">
        <v>0</v>
      </c>
      <c r="ED70" s="120">
        <v>0</v>
      </c>
      <c r="EE70" s="120">
        <v>0</v>
      </c>
      <c r="EF70" s="120">
        <v>0</v>
      </c>
      <c r="EG70" s="120">
        <v>0</v>
      </c>
      <c r="EH70" s="120">
        <v>0</v>
      </c>
      <c r="EI70" s="120">
        <v>0</v>
      </c>
      <c r="EJ70" s="120">
        <v>0</v>
      </c>
      <c r="EK70" s="120">
        <v>0</v>
      </c>
      <c r="EL70" s="120">
        <v>0</v>
      </c>
      <c r="EM70" s="120">
        <v>0</v>
      </c>
      <c r="EN70" s="120">
        <v>0</v>
      </c>
      <c r="EO70" s="120">
        <v>0</v>
      </c>
      <c r="EP70" s="120">
        <v>0</v>
      </c>
      <c r="EQ70" s="120">
        <v>0</v>
      </c>
      <c r="ER70" s="120">
        <v>0</v>
      </c>
      <c r="ES70" s="120">
        <v>0</v>
      </c>
      <c r="ET70" s="120">
        <v>0</v>
      </c>
      <c r="EU70" s="120">
        <v>0</v>
      </c>
      <c r="EV70" s="120">
        <v>0</v>
      </c>
      <c r="EW70" s="120">
        <v>0</v>
      </c>
      <c r="EX70" s="120">
        <v>0</v>
      </c>
      <c r="EY70" s="120">
        <v>0</v>
      </c>
      <c r="EZ70" s="120">
        <v>0</v>
      </c>
      <c r="FA70" s="120">
        <v>0</v>
      </c>
      <c r="FB70" s="120">
        <v>0</v>
      </c>
      <c r="FC70" s="120">
        <v>0</v>
      </c>
      <c r="FD70" s="120">
        <v>0</v>
      </c>
      <c r="FE70" s="120">
        <v>0</v>
      </c>
      <c r="FF70" s="120">
        <v>0</v>
      </c>
      <c r="FG70" s="120">
        <v>0</v>
      </c>
      <c r="FH70" s="120">
        <v>0</v>
      </c>
      <c r="FI70" s="120">
        <v>0</v>
      </c>
      <c r="FJ70" s="120">
        <v>0</v>
      </c>
      <c r="FK70" s="120">
        <v>0</v>
      </c>
      <c r="FL70" s="120">
        <v>0</v>
      </c>
      <c r="FM70" s="120">
        <v>0</v>
      </c>
      <c r="FN70" s="120">
        <v>0</v>
      </c>
      <c r="FO70" s="120">
        <v>0</v>
      </c>
      <c r="FP70" s="120">
        <v>0</v>
      </c>
      <c r="FQ70" s="120">
        <v>0</v>
      </c>
      <c r="FR70" s="120">
        <v>0</v>
      </c>
      <c r="FS70" s="120">
        <v>0</v>
      </c>
      <c r="FT70" s="120">
        <v>0</v>
      </c>
      <c r="FU70" s="120">
        <v>0</v>
      </c>
      <c r="FV70" s="120">
        <v>0</v>
      </c>
      <c r="FW70" s="120">
        <v>0</v>
      </c>
      <c r="FX70" s="120">
        <v>0</v>
      </c>
      <c r="FY70" s="120">
        <v>0</v>
      </c>
      <c r="FZ70" s="120">
        <v>0</v>
      </c>
      <c r="GA70" s="120">
        <v>0</v>
      </c>
      <c r="GB70" s="120">
        <v>0</v>
      </c>
      <c r="GC70" s="120">
        <v>0</v>
      </c>
      <c r="GD70" s="120">
        <v>0</v>
      </c>
      <c r="GE70" s="120">
        <v>0</v>
      </c>
      <c r="GF70" s="120">
        <v>0</v>
      </c>
      <c r="GG70" s="120">
        <v>0</v>
      </c>
      <c r="GH70" s="120">
        <v>0</v>
      </c>
      <c r="GI70" s="120">
        <v>0</v>
      </c>
      <c r="GJ70" s="120">
        <v>0</v>
      </c>
      <c r="GK70" s="120">
        <v>0</v>
      </c>
      <c r="GL70" s="120">
        <v>0</v>
      </c>
      <c r="GM70" s="120">
        <v>0</v>
      </c>
      <c r="GN70" s="120">
        <v>0</v>
      </c>
      <c r="GO70" s="120">
        <v>0</v>
      </c>
      <c r="GP70" s="120">
        <v>0</v>
      </c>
      <c r="GQ70" s="120">
        <v>0</v>
      </c>
      <c r="GR70" s="120">
        <v>0</v>
      </c>
      <c r="GS70" s="120">
        <v>0</v>
      </c>
      <c r="GU70" s="200">
        <f t="shared" si="16"/>
        <v>0</v>
      </c>
      <c r="GV70" s="200">
        <f t="shared" si="16"/>
        <v>0</v>
      </c>
      <c r="GW70" s="200">
        <f t="shared" si="16"/>
        <v>0</v>
      </c>
      <c r="GX70" s="200">
        <f t="shared" si="16"/>
        <v>0</v>
      </c>
      <c r="GY70" s="200">
        <f t="shared" si="16"/>
        <v>0</v>
      </c>
      <c r="GZ70" s="200">
        <f t="shared" si="16"/>
        <v>0</v>
      </c>
      <c r="HA70" s="200">
        <f t="shared" si="16"/>
        <v>0</v>
      </c>
      <c r="HB70" s="200">
        <f t="shared" si="16"/>
        <v>0</v>
      </c>
      <c r="HC70" s="200">
        <f t="shared" si="16"/>
        <v>0</v>
      </c>
      <c r="HD70" s="134" t="str">
        <f t="shared" si="3"/>
        <v>OK</v>
      </c>
      <c r="HE70" s="200">
        <f t="shared" si="4"/>
        <v>0</v>
      </c>
      <c r="HG70" s="200">
        <f t="shared" si="5"/>
        <v>0</v>
      </c>
      <c r="HH70" s="200">
        <f>HG70*'Key assumptions'!$H$20*'Key assumptions'!$H$21</f>
        <v>0</v>
      </c>
      <c r="HI70" s="255">
        <f t="shared" si="9"/>
        <v>0.23963133640552994</v>
      </c>
      <c r="HJ70" s="200">
        <f t="shared" si="7"/>
        <v>0</v>
      </c>
      <c r="HO70" s="120">
        <f t="shared" si="18"/>
        <v>0</v>
      </c>
      <c r="HP70" s="120">
        <f t="shared" si="18"/>
        <v>0</v>
      </c>
      <c r="HQ70" s="120">
        <f t="shared" si="18"/>
        <v>0</v>
      </c>
      <c r="HR70" s="120">
        <f t="shared" si="18"/>
        <v>0</v>
      </c>
      <c r="HS70" s="120">
        <f t="shared" si="18"/>
        <v>0</v>
      </c>
      <c r="HT70" s="120">
        <f t="shared" si="18"/>
        <v>0</v>
      </c>
      <c r="HU70" s="120">
        <f t="shared" si="18"/>
        <v>0</v>
      </c>
      <c r="HV70" s="120">
        <f t="shared" si="18"/>
        <v>0</v>
      </c>
      <c r="HW70" s="120">
        <f t="shared" si="8"/>
        <v>0</v>
      </c>
    </row>
    <row r="71" spans="1:231" ht="13.5" thickBot="1" x14ac:dyDescent="0.25">
      <c r="A71" s="120" t="str">
        <v>Network Operations</v>
      </c>
      <c r="B71" s="120" t="str">
        <v>CPA submission - Internal Labour - Network Operations</v>
      </c>
      <c r="C71" s="120" t="str">
        <v>Internal Labour</v>
      </c>
      <c r="D71" s="120" t="str">
        <v>CPA submission</v>
      </c>
      <c r="E71" s="120" t="str">
        <v>[Spare]</v>
      </c>
      <c r="F71" s="120">
        <v>0</v>
      </c>
      <c r="G71" s="120">
        <v>0</v>
      </c>
      <c r="H71" s="120">
        <v>0</v>
      </c>
      <c r="I71" s="120">
        <v>0</v>
      </c>
      <c r="J71" s="120">
        <v>0</v>
      </c>
      <c r="K71" s="120">
        <v>0</v>
      </c>
      <c r="L71" s="120">
        <v>0</v>
      </c>
      <c r="M71" s="120">
        <v>0</v>
      </c>
      <c r="N71" s="120">
        <v>0</v>
      </c>
      <c r="O71" s="120">
        <v>0</v>
      </c>
      <c r="P71" s="120">
        <v>0</v>
      </c>
      <c r="Q71" s="120">
        <v>0</v>
      </c>
      <c r="R71" s="120">
        <v>0</v>
      </c>
      <c r="S71" s="120">
        <v>0</v>
      </c>
      <c r="T71" s="120">
        <v>0</v>
      </c>
      <c r="U71" s="120">
        <v>0</v>
      </c>
      <c r="V71" s="120">
        <v>0</v>
      </c>
      <c r="W71" s="120">
        <v>0</v>
      </c>
      <c r="X71" s="120">
        <v>0</v>
      </c>
      <c r="Y71" s="120">
        <v>0</v>
      </c>
      <c r="Z71" s="120">
        <v>0</v>
      </c>
      <c r="AA71" s="120">
        <v>0</v>
      </c>
      <c r="AB71" s="120">
        <v>0</v>
      </c>
      <c r="AC71" s="120">
        <v>0</v>
      </c>
      <c r="AD71" s="120">
        <v>0</v>
      </c>
      <c r="AE71" s="120">
        <v>0</v>
      </c>
      <c r="AF71" s="120">
        <v>0</v>
      </c>
      <c r="AG71" s="120">
        <v>0</v>
      </c>
      <c r="AH71" s="120">
        <v>0</v>
      </c>
      <c r="AI71" s="120">
        <v>0</v>
      </c>
      <c r="AJ71" s="120">
        <v>0</v>
      </c>
      <c r="AK71" s="120">
        <v>0</v>
      </c>
      <c r="AL71" s="120">
        <v>0</v>
      </c>
      <c r="AM71" s="120">
        <v>0</v>
      </c>
      <c r="AN71" s="120">
        <v>0</v>
      </c>
      <c r="AO71" s="120">
        <v>0</v>
      </c>
      <c r="AP71" s="120">
        <v>0</v>
      </c>
      <c r="AQ71" s="120">
        <v>0</v>
      </c>
      <c r="AR71" s="120">
        <v>0</v>
      </c>
      <c r="AS71" s="120">
        <v>0</v>
      </c>
      <c r="AT71" s="120">
        <v>0</v>
      </c>
      <c r="AU71" s="120">
        <v>0</v>
      </c>
      <c r="AV71" s="120">
        <v>0</v>
      </c>
      <c r="AW71" s="120">
        <v>0</v>
      </c>
      <c r="AX71" s="120">
        <v>0</v>
      </c>
      <c r="AY71" s="120">
        <v>0</v>
      </c>
      <c r="AZ71" s="120">
        <v>0</v>
      </c>
      <c r="BA71" s="120">
        <v>0</v>
      </c>
      <c r="BB71" s="120">
        <v>0</v>
      </c>
      <c r="BC71" s="120">
        <v>0</v>
      </c>
      <c r="BD71" s="120">
        <v>0</v>
      </c>
      <c r="BE71" s="120">
        <v>0</v>
      </c>
      <c r="BF71" s="120">
        <v>0</v>
      </c>
      <c r="BG71" s="120">
        <v>0</v>
      </c>
      <c r="BH71" s="120">
        <v>0</v>
      </c>
      <c r="BI71" s="120">
        <v>0</v>
      </c>
      <c r="BJ71" s="120">
        <v>0</v>
      </c>
      <c r="BK71" s="120">
        <v>0</v>
      </c>
      <c r="BL71" s="120">
        <v>0</v>
      </c>
      <c r="BM71" s="120">
        <v>0</v>
      </c>
      <c r="BN71" s="120">
        <v>0</v>
      </c>
      <c r="BO71" s="120">
        <v>0</v>
      </c>
      <c r="BP71" s="120">
        <v>0</v>
      </c>
      <c r="BQ71" s="120">
        <v>0</v>
      </c>
      <c r="BR71" s="120">
        <v>0</v>
      </c>
      <c r="BS71" s="120">
        <v>0</v>
      </c>
      <c r="BT71" s="120">
        <v>0</v>
      </c>
      <c r="BU71" s="120">
        <v>0</v>
      </c>
      <c r="BV71" s="120">
        <v>0</v>
      </c>
      <c r="BW71" s="120">
        <v>0</v>
      </c>
      <c r="BX71" s="120">
        <v>0</v>
      </c>
      <c r="BY71" s="120">
        <v>0</v>
      </c>
      <c r="BZ71" s="120">
        <v>0</v>
      </c>
      <c r="CA71" s="120">
        <v>0</v>
      </c>
      <c r="CB71" s="120">
        <v>0</v>
      </c>
      <c r="CC71" s="120">
        <v>0</v>
      </c>
      <c r="CD71" s="120">
        <v>0</v>
      </c>
      <c r="CE71" s="120">
        <v>0</v>
      </c>
      <c r="CF71" s="120">
        <v>0</v>
      </c>
      <c r="CG71" s="120">
        <v>0</v>
      </c>
      <c r="CH71" s="120">
        <v>0</v>
      </c>
      <c r="CI71" s="120">
        <v>0</v>
      </c>
      <c r="CJ71" s="120">
        <v>0</v>
      </c>
      <c r="CK71" s="120">
        <v>0</v>
      </c>
      <c r="CL71" s="120">
        <v>0</v>
      </c>
      <c r="CM71" s="120">
        <v>0</v>
      </c>
      <c r="CN71" s="120">
        <v>0</v>
      </c>
      <c r="CO71" s="120">
        <v>0</v>
      </c>
      <c r="CP71" s="120">
        <v>0</v>
      </c>
      <c r="CQ71" s="120">
        <v>0</v>
      </c>
      <c r="CR71" s="120">
        <v>0</v>
      </c>
      <c r="CS71" s="120">
        <v>0</v>
      </c>
      <c r="CT71" s="120">
        <v>0</v>
      </c>
      <c r="CU71" s="120">
        <v>0</v>
      </c>
      <c r="CV71" s="120">
        <v>0</v>
      </c>
      <c r="CW71" s="120">
        <v>0</v>
      </c>
      <c r="CX71" s="120">
        <v>0</v>
      </c>
      <c r="CY71" s="120">
        <v>0</v>
      </c>
      <c r="CZ71" s="120">
        <v>0</v>
      </c>
      <c r="DA71" s="120">
        <v>0</v>
      </c>
      <c r="DB71" s="120">
        <v>0</v>
      </c>
      <c r="DC71" s="120">
        <v>0</v>
      </c>
      <c r="DD71" s="120">
        <v>0</v>
      </c>
      <c r="DE71" s="120">
        <v>0</v>
      </c>
      <c r="DF71" s="120">
        <v>0</v>
      </c>
      <c r="DG71" s="120">
        <v>0</v>
      </c>
      <c r="DH71" s="120">
        <v>0</v>
      </c>
      <c r="DI71" s="120">
        <v>0</v>
      </c>
      <c r="DJ71" s="120">
        <v>0</v>
      </c>
      <c r="DK71" s="120">
        <v>0</v>
      </c>
      <c r="DL71" s="120">
        <v>0</v>
      </c>
      <c r="DM71" s="120">
        <v>0</v>
      </c>
      <c r="DN71" s="120">
        <v>0</v>
      </c>
      <c r="DO71" s="120">
        <v>0</v>
      </c>
      <c r="DP71" s="120">
        <v>0</v>
      </c>
      <c r="DQ71" s="120">
        <v>0</v>
      </c>
      <c r="DR71" s="120">
        <v>0</v>
      </c>
      <c r="DS71" s="120">
        <v>0</v>
      </c>
      <c r="DT71" s="120">
        <v>0</v>
      </c>
      <c r="DU71" s="120">
        <v>0</v>
      </c>
      <c r="DV71" s="120">
        <v>0</v>
      </c>
      <c r="DW71" s="120">
        <v>0</v>
      </c>
      <c r="DX71" s="120">
        <v>0</v>
      </c>
      <c r="DY71" s="120">
        <v>0</v>
      </c>
      <c r="DZ71" s="120">
        <v>0</v>
      </c>
      <c r="EA71" s="120">
        <v>0</v>
      </c>
      <c r="EB71" s="120">
        <v>0</v>
      </c>
      <c r="EC71" s="120">
        <v>0</v>
      </c>
      <c r="ED71" s="120">
        <v>0</v>
      </c>
      <c r="EE71" s="120">
        <v>0</v>
      </c>
      <c r="EF71" s="120">
        <v>0</v>
      </c>
      <c r="EG71" s="120">
        <v>0</v>
      </c>
      <c r="EH71" s="120">
        <v>0</v>
      </c>
      <c r="EI71" s="120">
        <v>0</v>
      </c>
      <c r="EJ71" s="120">
        <v>0</v>
      </c>
      <c r="EK71" s="120">
        <v>0</v>
      </c>
      <c r="EL71" s="120">
        <v>0</v>
      </c>
      <c r="EM71" s="120">
        <v>0</v>
      </c>
      <c r="EN71" s="120">
        <v>0</v>
      </c>
      <c r="EO71" s="120">
        <v>0</v>
      </c>
      <c r="EP71" s="120">
        <v>0</v>
      </c>
      <c r="EQ71" s="120">
        <v>0</v>
      </c>
      <c r="ER71" s="120">
        <v>0</v>
      </c>
      <c r="ES71" s="120">
        <v>0</v>
      </c>
      <c r="ET71" s="120">
        <v>0</v>
      </c>
      <c r="EU71" s="120">
        <v>0</v>
      </c>
      <c r="EV71" s="120">
        <v>0</v>
      </c>
      <c r="EW71" s="120">
        <v>0</v>
      </c>
      <c r="EX71" s="120">
        <v>0</v>
      </c>
      <c r="EY71" s="120">
        <v>0</v>
      </c>
      <c r="EZ71" s="120">
        <v>0</v>
      </c>
      <c r="FA71" s="120">
        <v>0</v>
      </c>
      <c r="FB71" s="120">
        <v>0</v>
      </c>
      <c r="FC71" s="120">
        <v>0</v>
      </c>
      <c r="FD71" s="120">
        <v>0</v>
      </c>
      <c r="FE71" s="120">
        <v>0</v>
      </c>
      <c r="FF71" s="120">
        <v>0</v>
      </c>
      <c r="FG71" s="120">
        <v>0</v>
      </c>
      <c r="FH71" s="120">
        <v>0</v>
      </c>
      <c r="FI71" s="120">
        <v>0</v>
      </c>
      <c r="FJ71" s="120">
        <v>0</v>
      </c>
      <c r="FK71" s="120">
        <v>0</v>
      </c>
      <c r="FL71" s="120">
        <v>0</v>
      </c>
      <c r="FM71" s="120">
        <v>0</v>
      </c>
      <c r="FN71" s="120">
        <v>0</v>
      </c>
      <c r="FO71" s="120">
        <v>0</v>
      </c>
      <c r="FP71" s="120">
        <v>0</v>
      </c>
      <c r="FQ71" s="120">
        <v>0</v>
      </c>
      <c r="FR71" s="120">
        <v>0</v>
      </c>
      <c r="FS71" s="120">
        <v>0</v>
      </c>
      <c r="FT71" s="120">
        <v>0</v>
      </c>
      <c r="FU71" s="120">
        <v>0</v>
      </c>
      <c r="FV71" s="120">
        <v>0</v>
      </c>
      <c r="FW71" s="120">
        <v>0</v>
      </c>
      <c r="FX71" s="120">
        <v>0</v>
      </c>
      <c r="FY71" s="120">
        <v>0</v>
      </c>
      <c r="FZ71" s="120">
        <v>0</v>
      </c>
      <c r="GA71" s="120">
        <v>0</v>
      </c>
      <c r="GB71" s="120">
        <v>0</v>
      </c>
      <c r="GC71" s="120">
        <v>0</v>
      </c>
      <c r="GD71" s="120">
        <v>0</v>
      </c>
      <c r="GE71" s="120">
        <v>0</v>
      </c>
      <c r="GF71" s="120">
        <v>0</v>
      </c>
      <c r="GG71" s="120">
        <v>0</v>
      </c>
      <c r="GH71" s="120">
        <v>0</v>
      </c>
      <c r="GI71" s="120">
        <v>0</v>
      </c>
      <c r="GJ71" s="120">
        <v>0</v>
      </c>
      <c r="GK71" s="120">
        <v>0</v>
      </c>
      <c r="GL71" s="120">
        <v>0</v>
      </c>
      <c r="GM71" s="120">
        <v>0</v>
      </c>
      <c r="GN71" s="120">
        <v>0</v>
      </c>
      <c r="GO71" s="120">
        <v>0</v>
      </c>
      <c r="GP71" s="120">
        <v>0</v>
      </c>
      <c r="GQ71" s="120">
        <v>0</v>
      </c>
      <c r="GR71" s="120">
        <v>0</v>
      </c>
      <c r="GS71" s="120">
        <v>0</v>
      </c>
      <c r="GU71" s="200">
        <f t="shared" si="16"/>
        <v>0</v>
      </c>
      <c r="GV71" s="200">
        <f t="shared" si="16"/>
        <v>0</v>
      </c>
      <c r="GW71" s="200">
        <f t="shared" si="16"/>
        <v>0</v>
      </c>
      <c r="GX71" s="200">
        <f t="shared" si="16"/>
        <v>0</v>
      </c>
      <c r="GY71" s="200">
        <f t="shared" si="16"/>
        <v>0</v>
      </c>
      <c r="GZ71" s="200">
        <f t="shared" si="16"/>
        <v>0</v>
      </c>
      <c r="HA71" s="200">
        <f t="shared" si="16"/>
        <v>0</v>
      </c>
      <c r="HB71" s="200">
        <f t="shared" si="16"/>
        <v>0</v>
      </c>
      <c r="HC71" s="200">
        <f t="shared" si="16"/>
        <v>0</v>
      </c>
      <c r="HD71" s="134" t="str">
        <f t="shared" si="3"/>
        <v>OK</v>
      </c>
      <c r="HE71" s="200">
        <f t="shared" si="4"/>
        <v>0</v>
      </c>
      <c r="HG71" s="200">
        <f t="shared" si="5"/>
        <v>0</v>
      </c>
      <c r="HH71" s="200">
        <f>HG71*'Key assumptions'!$H$20*'Key assumptions'!$H$21</f>
        <v>0</v>
      </c>
      <c r="HI71" s="255">
        <f t="shared" si="9"/>
        <v>0.23963133640552994</v>
      </c>
      <c r="HJ71" s="200">
        <f t="shared" si="7"/>
        <v>0</v>
      </c>
      <c r="HO71" s="120">
        <f t="shared" si="18"/>
        <v>0</v>
      </c>
      <c r="HP71" s="120">
        <f t="shared" si="18"/>
        <v>0</v>
      </c>
      <c r="HQ71" s="120">
        <f t="shared" si="18"/>
        <v>0</v>
      </c>
      <c r="HR71" s="120">
        <f t="shared" si="18"/>
        <v>0</v>
      </c>
      <c r="HS71" s="120">
        <f t="shared" si="18"/>
        <v>0</v>
      </c>
      <c r="HT71" s="120">
        <f t="shared" si="18"/>
        <v>0</v>
      </c>
      <c r="HU71" s="120">
        <f t="shared" si="18"/>
        <v>0</v>
      </c>
      <c r="HV71" s="120">
        <f t="shared" si="18"/>
        <v>0</v>
      </c>
      <c r="HW71" s="120">
        <f t="shared" si="8"/>
        <v>0</v>
      </c>
    </row>
    <row r="72" spans="1:231" ht="13.5" thickBot="1" x14ac:dyDescent="0.25">
      <c r="A72" s="120" t="str">
        <v>IT</v>
      </c>
      <c r="B72" s="120" t="str">
        <v>CPA submission - Internal Labour - IT</v>
      </c>
      <c r="C72" s="120" t="str">
        <v>Internal Labour</v>
      </c>
      <c r="D72" s="120" t="str">
        <v>CPA submission</v>
      </c>
      <c r="E72" s="120" t="str">
        <v>[Spare]</v>
      </c>
      <c r="F72" s="120">
        <v>0</v>
      </c>
      <c r="G72" s="120">
        <v>0</v>
      </c>
      <c r="H72" s="120">
        <v>0</v>
      </c>
      <c r="I72" s="120">
        <v>0</v>
      </c>
      <c r="J72" s="120">
        <v>0</v>
      </c>
      <c r="K72" s="120">
        <v>0</v>
      </c>
      <c r="L72" s="120">
        <v>0</v>
      </c>
      <c r="M72" s="120">
        <v>0</v>
      </c>
      <c r="N72" s="120">
        <v>0</v>
      </c>
      <c r="O72" s="120">
        <v>0</v>
      </c>
      <c r="P72" s="120">
        <v>0</v>
      </c>
      <c r="Q72" s="120">
        <v>0</v>
      </c>
      <c r="R72" s="120">
        <v>0</v>
      </c>
      <c r="S72" s="120">
        <v>0</v>
      </c>
      <c r="T72" s="120">
        <v>0</v>
      </c>
      <c r="U72" s="120">
        <v>0</v>
      </c>
      <c r="V72" s="120">
        <v>0</v>
      </c>
      <c r="W72" s="120">
        <v>0</v>
      </c>
      <c r="X72" s="120">
        <v>0</v>
      </c>
      <c r="Y72" s="120">
        <v>0</v>
      </c>
      <c r="Z72" s="120">
        <v>0</v>
      </c>
      <c r="AA72" s="120">
        <v>0</v>
      </c>
      <c r="AB72" s="120">
        <v>0</v>
      </c>
      <c r="AC72" s="120">
        <v>0</v>
      </c>
      <c r="AD72" s="120">
        <v>0</v>
      </c>
      <c r="AE72" s="120">
        <v>0</v>
      </c>
      <c r="AF72" s="120">
        <v>0</v>
      </c>
      <c r="AG72" s="120">
        <v>0</v>
      </c>
      <c r="AH72" s="120">
        <v>0</v>
      </c>
      <c r="AI72" s="120">
        <v>0</v>
      </c>
      <c r="AJ72" s="120">
        <v>0</v>
      </c>
      <c r="AK72" s="120">
        <v>0</v>
      </c>
      <c r="AL72" s="120">
        <v>0</v>
      </c>
      <c r="AM72" s="120">
        <v>0</v>
      </c>
      <c r="AN72" s="120">
        <v>0</v>
      </c>
      <c r="AO72" s="120">
        <v>0</v>
      </c>
      <c r="AP72" s="120">
        <v>0</v>
      </c>
      <c r="AQ72" s="120">
        <v>0</v>
      </c>
      <c r="AR72" s="120">
        <v>0</v>
      </c>
      <c r="AS72" s="120">
        <v>0</v>
      </c>
      <c r="AT72" s="120">
        <v>0</v>
      </c>
      <c r="AU72" s="120">
        <v>0</v>
      </c>
      <c r="AV72" s="120">
        <v>0</v>
      </c>
      <c r="AW72" s="120">
        <v>0</v>
      </c>
      <c r="AX72" s="120">
        <v>0</v>
      </c>
      <c r="AY72" s="120">
        <v>0</v>
      </c>
      <c r="AZ72" s="120">
        <v>0</v>
      </c>
      <c r="BA72" s="120">
        <v>0</v>
      </c>
      <c r="BB72" s="120">
        <v>0</v>
      </c>
      <c r="BC72" s="120">
        <v>0</v>
      </c>
      <c r="BD72" s="120">
        <v>0</v>
      </c>
      <c r="BE72" s="120">
        <v>0</v>
      </c>
      <c r="BF72" s="120">
        <v>0</v>
      </c>
      <c r="BG72" s="120">
        <v>0</v>
      </c>
      <c r="BH72" s="120">
        <v>0</v>
      </c>
      <c r="BI72" s="120">
        <v>0</v>
      </c>
      <c r="BJ72" s="120">
        <v>0</v>
      </c>
      <c r="BK72" s="120">
        <v>0</v>
      </c>
      <c r="BL72" s="120">
        <v>0</v>
      </c>
      <c r="BM72" s="120">
        <v>0</v>
      </c>
      <c r="BN72" s="120">
        <v>0</v>
      </c>
      <c r="BO72" s="120">
        <v>0</v>
      </c>
      <c r="BP72" s="120">
        <v>0</v>
      </c>
      <c r="BQ72" s="120">
        <v>0</v>
      </c>
      <c r="BR72" s="120">
        <v>0</v>
      </c>
      <c r="BS72" s="120">
        <v>0</v>
      </c>
      <c r="BT72" s="120">
        <v>0</v>
      </c>
      <c r="BU72" s="120">
        <v>0</v>
      </c>
      <c r="BV72" s="120">
        <v>0</v>
      </c>
      <c r="BW72" s="120">
        <v>0</v>
      </c>
      <c r="BX72" s="120">
        <v>0</v>
      </c>
      <c r="BY72" s="120">
        <v>0</v>
      </c>
      <c r="BZ72" s="120">
        <v>0</v>
      </c>
      <c r="CA72" s="120">
        <v>0</v>
      </c>
      <c r="CB72" s="120">
        <v>0</v>
      </c>
      <c r="CC72" s="120">
        <v>0</v>
      </c>
      <c r="CD72" s="120">
        <v>0</v>
      </c>
      <c r="CE72" s="120">
        <v>0</v>
      </c>
      <c r="CF72" s="120">
        <v>0</v>
      </c>
      <c r="CG72" s="120">
        <v>0</v>
      </c>
      <c r="CH72" s="120">
        <v>0</v>
      </c>
      <c r="CI72" s="120">
        <v>0</v>
      </c>
      <c r="CJ72" s="120">
        <v>0</v>
      </c>
      <c r="CK72" s="120">
        <v>0</v>
      </c>
      <c r="CL72" s="120">
        <v>0</v>
      </c>
      <c r="CM72" s="120">
        <v>0</v>
      </c>
      <c r="CN72" s="120">
        <v>0</v>
      </c>
      <c r="CO72" s="120">
        <v>0</v>
      </c>
      <c r="CP72" s="120">
        <v>0</v>
      </c>
      <c r="CQ72" s="120">
        <v>0</v>
      </c>
      <c r="CR72" s="120">
        <v>0</v>
      </c>
      <c r="CS72" s="120">
        <v>0</v>
      </c>
      <c r="CT72" s="120">
        <v>0</v>
      </c>
      <c r="CU72" s="120">
        <v>0</v>
      </c>
      <c r="CV72" s="120">
        <v>0</v>
      </c>
      <c r="CW72" s="120">
        <v>0</v>
      </c>
      <c r="CX72" s="120">
        <v>0</v>
      </c>
      <c r="CY72" s="120">
        <v>0</v>
      </c>
      <c r="CZ72" s="120">
        <v>0</v>
      </c>
      <c r="DA72" s="120">
        <v>0</v>
      </c>
      <c r="DB72" s="120">
        <v>0</v>
      </c>
      <c r="DC72" s="120">
        <v>0</v>
      </c>
      <c r="DD72" s="120">
        <v>0</v>
      </c>
      <c r="DE72" s="120">
        <v>0</v>
      </c>
      <c r="DF72" s="120">
        <v>0</v>
      </c>
      <c r="DG72" s="120">
        <v>0</v>
      </c>
      <c r="DH72" s="120">
        <v>0</v>
      </c>
      <c r="DI72" s="120">
        <v>0</v>
      </c>
      <c r="DJ72" s="120">
        <v>0</v>
      </c>
      <c r="DK72" s="120">
        <v>0</v>
      </c>
      <c r="DL72" s="120">
        <v>0</v>
      </c>
      <c r="DM72" s="120">
        <v>0</v>
      </c>
      <c r="DN72" s="120">
        <v>0</v>
      </c>
      <c r="DO72" s="120">
        <v>0</v>
      </c>
      <c r="DP72" s="120">
        <v>0</v>
      </c>
      <c r="DQ72" s="120">
        <v>0</v>
      </c>
      <c r="DR72" s="120">
        <v>0</v>
      </c>
      <c r="DS72" s="120">
        <v>0</v>
      </c>
      <c r="DT72" s="120">
        <v>0</v>
      </c>
      <c r="DU72" s="120">
        <v>0</v>
      </c>
      <c r="DV72" s="120">
        <v>0</v>
      </c>
      <c r="DW72" s="120">
        <v>0</v>
      </c>
      <c r="DX72" s="120">
        <v>0</v>
      </c>
      <c r="DY72" s="120">
        <v>0</v>
      </c>
      <c r="DZ72" s="120">
        <v>0</v>
      </c>
      <c r="EA72" s="120">
        <v>0</v>
      </c>
      <c r="EB72" s="120">
        <v>0</v>
      </c>
      <c r="EC72" s="120">
        <v>0</v>
      </c>
      <c r="ED72" s="120">
        <v>0</v>
      </c>
      <c r="EE72" s="120">
        <v>0</v>
      </c>
      <c r="EF72" s="120">
        <v>0</v>
      </c>
      <c r="EG72" s="120">
        <v>0</v>
      </c>
      <c r="EH72" s="120">
        <v>0</v>
      </c>
      <c r="EI72" s="120">
        <v>0</v>
      </c>
      <c r="EJ72" s="120">
        <v>0</v>
      </c>
      <c r="EK72" s="120">
        <v>0</v>
      </c>
      <c r="EL72" s="120">
        <v>0</v>
      </c>
      <c r="EM72" s="120">
        <v>0</v>
      </c>
      <c r="EN72" s="120">
        <v>0</v>
      </c>
      <c r="EO72" s="120">
        <v>0</v>
      </c>
      <c r="EP72" s="120">
        <v>0</v>
      </c>
      <c r="EQ72" s="120">
        <v>0</v>
      </c>
      <c r="ER72" s="120">
        <v>0</v>
      </c>
      <c r="ES72" s="120">
        <v>0</v>
      </c>
      <c r="ET72" s="120">
        <v>0</v>
      </c>
      <c r="EU72" s="120">
        <v>0</v>
      </c>
      <c r="EV72" s="120">
        <v>0</v>
      </c>
      <c r="EW72" s="120">
        <v>0</v>
      </c>
      <c r="EX72" s="120">
        <v>0</v>
      </c>
      <c r="EY72" s="120">
        <v>0</v>
      </c>
      <c r="EZ72" s="120">
        <v>0</v>
      </c>
      <c r="FA72" s="120">
        <v>0</v>
      </c>
      <c r="FB72" s="120">
        <v>0</v>
      </c>
      <c r="FC72" s="120">
        <v>0</v>
      </c>
      <c r="FD72" s="120">
        <v>0</v>
      </c>
      <c r="FE72" s="120">
        <v>0</v>
      </c>
      <c r="FF72" s="120">
        <v>0</v>
      </c>
      <c r="FG72" s="120">
        <v>0</v>
      </c>
      <c r="FH72" s="120">
        <v>0</v>
      </c>
      <c r="FI72" s="120">
        <v>0</v>
      </c>
      <c r="FJ72" s="120">
        <v>0</v>
      </c>
      <c r="FK72" s="120">
        <v>0</v>
      </c>
      <c r="FL72" s="120">
        <v>0</v>
      </c>
      <c r="FM72" s="120">
        <v>0</v>
      </c>
      <c r="FN72" s="120">
        <v>0</v>
      </c>
      <c r="FO72" s="120">
        <v>0</v>
      </c>
      <c r="FP72" s="120">
        <v>0</v>
      </c>
      <c r="FQ72" s="120">
        <v>0</v>
      </c>
      <c r="FR72" s="120">
        <v>0</v>
      </c>
      <c r="FS72" s="120">
        <v>0</v>
      </c>
      <c r="FT72" s="120">
        <v>0</v>
      </c>
      <c r="FU72" s="120">
        <v>0</v>
      </c>
      <c r="FV72" s="120">
        <v>0</v>
      </c>
      <c r="FW72" s="120">
        <v>0</v>
      </c>
      <c r="FX72" s="120">
        <v>0</v>
      </c>
      <c r="FY72" s="120">
        <v>0</v>
      </c>
      <c r="FZ72" s="120">
        <v>0</v>
      </c>
      <c r="GA72" s="120">
        <v>0</v>
      </c>
      <c r="GB72" s="120">
        <v>0</v>
      </c>
      <c r="GC72" s="120">
        <v>0</v>
      </c>
      <c r="GD72" s="120">
        <v>0</v>
      </c>
      <c r="GE72" s="120">
        <v>0</v>
      </c>
      <c r="GF72" s="120">
        <v>0</v>
      </c>
      <c r="GG72" s="120">
        <v>0</v>
      </c>
      <c r="GH72" s="120">
        <v>0</v>
      </c>
      <c r="GI72" s="120">
        <v>0</v>
      </c>
      <c r="GJ72" s="120">
        <v>0</v>
      </c>
      <c r="GK72" s="120">
        <v>0</v>
      </c>
      <c r="GL72" s="120">
        <v>0</v>
      </c>
      <c r="GM72" s="120">
        <v>0</v>
      </c>
      <c r="GN72" s="120">
        <v>0</v>
      </c>
      <c r="GO72" s="120">
        <v>0</v>
      </c>
      <c r="GP72" s="120">
        <v>0</v>
      </c>
      <c r="GQ72" s="120">
        <v>0</v>
      </c>
      <c r="GR72" s="120">
        <v>0</v>
      </c>
      <c r="GS72" s="120">
        <v>0</v>
      </c>
      <c r="GU72" s="200">
        <f t="shared" si="16"/>
        <v>0</v>
      </c>
      <c r="GV72" s="200">
        <f t="shared" si="16"/>
        <v>0</v>
      </c>
      <c r="GW72" s="200">
        <f t="shared" si="16"/>
        <v>0</v>
      </c>
      <c r="GX72" s="200">
        <f t="shared" si="16"/>
        <v>0</v>
      </c>
      <c r="GY72" s="200">
        <f t="shared" si="16"/>
        <v>0</v>
      </c>
      <c r="GZ72" s="200">
        <f t="shared" si="16"/>
        <v>0</v>
      </c>
      <c r="HA72" s="200">
        <f t="shared" si="16"/>
        <v>0</v>
      </c>
      <c r="HB72" s="200">
        <f t="shared" si="16"/>
        <v>0</v>
      </c>
      <c r="HC72" s="200">
        <f t="shared" si="16"/>
        <v>0</v>
      </c>
      <c r="HD72" s="134" t="str">
        <f t="shared" si="3"/>
        <v>OK</v>
      </c>
      <c r="HE72" s="200">
        <f t="shared" si="4"/>
        <v>0</v>
      </c>
      <c r="HG72" s="200">
        <f t="shared" si="5"/>
        <v>0</v>
      </c>
      <c r="HH72" s="200">
        <f>HG72*'Key assumptions'!$H$20*'Key assumptions'!$H$21</f>
        <v>0</v>
      </c>
      <c r="HI72" s="255">
        <f t="shared" si="9"/>
        <v>0.23963133640552994</v>
      </c>
      <c r="HJ72" s="200">
        <f t="shared" si="7"/>
        <v>0</v>
      </c>
      <c r="HO72" s="120">
        <f t="shared" si="18"/>
        <v>0</v>
      </c>
      <c r="HP72" s="120">
        <f t="shared" si="18"/>
        <v>0</v>
      </c>
      <c r="HQ72" s="120">
        <f t="shared" si="18"/>
        <v>0</v>
      </c>
      <c r="HR72" s="120">
        <f t="shared" si="18"/>
        <v>0</v>
      </c>
      <c r="HS72" s="120">
        <f t="shared" si="18"/>
        <v>0</v>
      </c>
      <c r="HT72" s="120">
        <f t="shared" si="18"/>
        <v>0</v>
      </c>
      <c r="HU72" s="120">
        <f t="shared" si="18"/>
        <v>0</v>
      </c>
      <c r="HV72" s="120">
        <f t="shared" si="18"/>
        <v>0</v>
      </c>
      <c r="HW72" s="120">
        <f t="shared" si="8"/>
        <v>0</v>
      </c>
    </row>
    <row r="73" spans="1:231" ht="13.5" thickBot="1" x14ac:dyDescent="0.25">
      <c r="A73" s="120" t="str">
        <v>Regulatory submissions</v>
      </c>
      <c r="B73" s="120" t="str">
        <v>CPA submission - Internal Labour - Regulatory submissions</v>
      </c>
      <c r="C73" s="120" t="str">
        <v>Internal Labour</v>
      </c>
      <c r="D73" s="120" t="str">
        <v>CPA submission</v>
      </c>
      <c r="E73" s="120" t="str">
        <v>Regulatory Manager</v>
      </c>
      <c r="F73" s="120">
        <v>41.935230926056605</v>
      </c>
      <c r="G73" s="120">
        <v>0</v>
      </c>
      <c r="H73" s="120">
        <v>1</v>
      </c>
      <c r="I73" s="120">
        <v>1</v>
      </c>
      <c r="J73" s="120">
        <v>1</v>
      </c>
      <c r="K73" s="120">
        <v>1</v>
      </c>
      <c r="L73" s="120">
        <v>1</v>
      </c>
      <c r="M73" s="120">
        <v>1</v>
      </c>
      <c r="N73" s="120">
        <v>1</v>
      </c>
      <c r="O73" s="120">
        <v>1</v>
      </c>
      <c r="P73" s="120">
        <v>1</v>
      </c>
      <c r="Q73" s="120">
        <v>1</v>
      </c>
      <c r="R73" s="120">
        <v>1</v>
      </c>
      <c r="S73" s="120">
        <v>1</v>
      </c>
      <c r="T73" s="120">
        <v>0</v>
      </c>
      <c r="U73" s="120">
        <v>0</v>
      </c>
      <c r="V73" s="120">
        <v>0</v>
      </c>
      <c r="W73" s="120">
        <v>0</v>
      </c>
      <c r="X73" s="120">
        <v>0</v>
      </c>
      <c r="Y73" s="120">
        <v>0</v>
      </c>
      <c r="Z73" s="120">
        <v>0</v>
      </c>
      <c r="AA73" s="120">
        <v>0</v>
      </c>
      <c r="AB73" s="120">
        <v>0</v>
      </c>
      <c r="AC73" s="120">
        <v>0</v>
      </c>
      <c r="AD73" s="120">
        <v>0</v>
      </c>
      <c r="AE73" s="120">
        <v>0</v>
      </c>
      <c r="AF73" s="120">
        <v>0</v>
      </c>
      <c r="AG73" s="120">
        <v>0</v>
      </c>
      <c r="AH73" s="120">
        <v>0</v>
      </c>
      <c r="AI73" s="120">
        <v>0</v>
      </c>
      <c r="AJ73" s="120">
        <v>0</v>
      </c>
      <c r="AK73" s="120">
        <v>0</v>
      </c>
      <c r="AL73" s="120">
        <v>0</v>
      </c>
      <c r="AM73" s="120">
        <v>0</v>
      </c>
      <c r="AN73" s="120">
        <v>0</v>
      </c>
      <c r="AO73" s="120">
        <v>0</v>
      </c>
      <c r="AP73" s="120">
        <v>0</v>
      </c>
      <c r="AQ73" s="120">
        <v>0</v>
      </c>
      <c r="AR73" s="120">
        <v>0</v>
      </c>
      <c r="AS73" s="120">
        <v>0</v>
      </c>
      <c r="AT73" s="120">
        <v>0</v>
      </c>
      <c r="AU73" s="120">
        <v>0</v>
      </c>
      <c r="AV73" s="120">
        <v>0</v>
      </c>
      <c r="AW73" s="120">
        <v>0</v>
      </c>
      <c r="AX73" s="120">
        <v>0</v>
      </c>
      <c r="AY73" s="120">
        <v>0</v>
      </c>
      <c r="AZ73" s="120">
        <v>0</v>
      </c>
      <c r="BA73" s="120">
        <v>0</v>
      </c>
      <c r="BB73" s="120">
        <v>0</v>
      </c>
      <c r="BC73" s="120">
        <v>0</v>
      </c>
      <c r="BD73" s="120">
        <v>0</v>
      </c>
      <c r="BE73" s="120">
        <v>0</v>
      </c>
      <c r="BF73" s="120">
        <v>0</v>
      </c>
      <c r="BG73" s="120">
        <v>0</v>
      </c>
      <c r="BH73" s="120">
        <v>0</v>
      </c>
      <c r="BI73" s="120">
        <v>0</v>
      </c>
      <c r="BJ73" s="120">
        <v>0</v>
      </c>
      <c r="BK73" s="120">
        <v>0</v>
      </c>
      <c r="BL73" s="120">
        <v>0</v>
      </c>
      <c r="BM73" s="120">
        <v>0</v>
      </c>
      <c r="BN73" s="120">
        <v>0</v>
      </c>
      <c r="BO73" s="120">
        <v>0</v>
      </c>
      <c r="BP73" s="120">
        <v>0</v>
      </c>
      <c r="BQ73" s="120">
        <v>0</v>
      </c>
      <c r="BR73" s="120">
        <v>0</v>
      </c>
      <c r="BS73" s="120">
        <v>0</v>
      </c>
      <c r="BT73" s="120">
        <v>0</v>
      </c>
      <c r="BU73" s="120">
        <v>0</v>
      </c>
      <c r="BV73" s="120">
        <v>0</v>
      </c>
      <c r="BW73" s="120">
        <v>0</v>
      </c>
      <c r="BX73" s="120">
        <v>0</v>
      </c>
      <c r="BY73" s="120">
        <v>0</v>
      </c>
      <c r="BZ73" s="120">
        <v>0</v>
      </c>
      <c r="CA73" s="120">
        <v>0</v>
      </c>
      <c r="CB73" s="120">
        <v>0</v>
      </c>
      <c r="CC73" s="120">
        <v>0</v>
      </c>
      <c r="CD73" s="120">
        <v>0</v>
      </c>
      <c r="CE73" s="120">
        <v>0</v>
      </c>
      <c r="CF73" s="120">
        <v>0</v>
      </c>
      <c r="CG73" s="120">
        <v>0</v>
      </c>
      <c r="CH73" s="120">
        <v>0</v>
      </c>
      <c r="CI73" s="120">
        <v>0</v>
      </c>
      <c r="CJ73" s="120">
        <v>0</v>
      </c>
      <c r="CK73" s="120">
        <v>0</v>
      </c>
      <c r="CL73" s="120">
        <v>0</v>
      </c>
      <c r="CM73" s="120">
        <v>0</v>
      </c>
      <c r="CN73" s="120">
        <v>0</v>
      </c>
      <c r="CO73" s="120">
        <v>0</v>
      </c>
      <c r="CP73" s="120">
        <v>0</v>
      </c>
      <c r="CQ73" s="120">
        <v>0</v>
      </c>
      <c r="CR73" s="120">
        <v>0</v>
      </c>
      <c r="CS73" s="120">
        <v>0</v>
      </c>
      <c r="CT73" s="120">
        <v>0</v>
      </c>
      <c r="CU73" s="120">
        <v>0</v>
      </c>
      <c r="CV73" s="120">
        <v>0</v>
      </c>
      <c r="CW73" s="120">
        <v>0</v>
      </c>
      <c r="CX73" s="120">
        <v>0</v>
      </c>
      <c r="CY73" s="120">
        <v>0</v>
      </c>
      <c r="CZ73" s="120">
        <v>0</v>
      </c>
      <c r="DA73" s="120">
        <v>6290.2846389084907</v>
      </c>
      <c r="DB73" s="120">
        <v>6290.2846389084907</v>
      </c>
      <c r="DC73" s="120">
        <v>6290.2846389084907</v>
      </c>
      <c r="DD73" s="120">
        <v>6290.2846389084907</v>
      </c>
      <c r="DE73" s="120">
        <v>6290.2846389084907</v>
      </c>
      <c r="DF73" s="120">
        <v>6290.2846389084907</v>
      </c>
      <c r="DG73" s="120">
        <v>6290.2846389084907</v>
      </c>
      <c r="DH73" s="120">
        <v>6290.2846389084907</v>
      </c>
      <c r="DI73" s="120">
        <v>6290.2846389084907</v>
      </c>
      <c r="DJ73" s="120">
        <v>6290.2846389084907</v>
      </c>
      <c r="DK73" s="120">
        <v>6290.2846389084907</v>
      </c>
      <c r="DL73" s="120">
        <v>6290.2846389084907</v>
      </c>
      <c r="DM73" s="120">
        <v>0</v>
      </c>
      <c r="DN73" s="120">
        <v>0</v>
      </c>
      <c r="DO73" s="120">
        <v>0</v>
      </c>
      <c r="DP73" s="120">
        <v>0</v>
      </c>
      <c r="DQ73" s="120">
        <v>0</v>
      </c>
      <c r="DR73" s="120">
        <v>0</v>
      </c>
      <c r="DS73" s="120">
        <v>0</v>
      </c>
      <c r="DT73" s="120">
        <v>0</v>
      </c>
      <c r="DU73" s="120">
        <v>0</v>
      </c>
      <c r="DV73" s="120">
        <v>0</v>
      </c>
      <c r="DW73" s="120">
        <v>0</v>
      </c>
      <c r="DX73" s="120">
        <v>0</v>
      </c>
      <c r="DY73" s="120">
        <v>0</v>
      </c>
      <c r="DZ73" s="120">
        <v>0</v>
      </c>
      <c r="EA73" s="120">
        <v>0</v>
      </c>
      <c r="EB73" s="120">
        <v>0</v>
      </c>
      <c r="EC73" s="120">
        <v>0</v>
      </c>
      <c r="ED73" s="120">
        <v>0</v>
      </c>
      <c r="EE73" s="120">
        <v>0</v>
      </c>
      <c r="EF73" s="120">
        <v>0</v>
      </c>
      <c r="EG73" s="120">
        <v>0</v>
      </c>
      <c r="EH73" s="120">
        <v>0</v>
      </c>
      <c r="EI73" s="120">
        <v>0</v>
      </c>
      <c r="EJ73" s="120">
        <v>0</v>
      </c>
      <c r="EK73" s="120">
        <v>0</v>
      </c>
      <c r="EL73" s="120">
        <v>0</v>
      </c>
      <c r="EM73" s="120">
        <v>0</v>
      </c>
      <c r="EN73" s="120">
        <v>0</v>
      </c>
      <c r="EO73" s="120">
        <v>0</v>
      </c>
      <c r="EP73" s="120">
        <v>0</v>
      </c>
      <c r="EQ73" s="120">
        <v>0</v>
      </c>
      <c r="ER73" s="120">
        <v>0</v>
      </c>
      <c r="ES73" s="120">
        <v>0</v>
      </c>
      <c r="ET73" s="120">
        <v>0</v>
      </c>
      <c r="EU73" s="120">
        <v>0</v>
      </c>
      <c r="EV73" s="120">
        <v>0</v>
      </c>
      <c r="EW73" s="120">
        <v>0</v>
      </c>
      <c r="EX73" s="120">
        <v>0</v>
      </c>
      <c r="EY73" s="120">
        <v>0</v>
      </c>
      <c r="EZ73" s="120">
        <v>0</v>
      </c>
      <c r="FA73" s="120">
        <v>0</v>
      </c>
      <c r="FB73" s="120">
        <v>0</v>
      </c>
      <c r="FC73" s="120">
        <v>0</v>
      </c>
      <c r="FD73" s="120">
        <v>0</v>
      </c>
      <c r="FE73" s="120">
        <v>0</v>
      </c>
      <c r="FF73" s="120">
        <v>0</v>
      </c>
      <c r="FG73" s="120">
        <v>0</v>
      </c>
      <c r="FH73" s="120">
        <v>0</v>
      </c>
      <c r="FI73" s="120">
        <v>0</v>
      </c>
      <c r="FJ73" s="120">
        <v>0</v>
      </c>
      <c r="FK73" s="120">
        <v>0</v>
      </c>
      <c r="FL73" s="120">
        <v>0</v>
      </c>
      <c r="FM73" s="120">
        <v>0</v>
      </c>
      <c r="FN73" s="120">
        <v>0</v>
      </c>
      <c r="FO73" s="120">
        <v>0</v>
      </c>
      <c r="FP73" s="120">
        <v>0</v>
      </c>
      <c r="FQ73" s="120">
        <v>0</v>
      </c>
      <c r="FR73" s="120">
        <v>0</v>
      </c>
      <c r="FS73" s="120">
        <v>0</v>
      </c>
      <c r="FT73" s="120">
        <v>0</v>
      </c>
      <c r="FU73" s="120">
        <v>0</v>
      </c>
      <c r="FV73" s="120">
        <v>0</v>
      </c>
      <c r="FW73" s="120">
        <v>0</v>
      </c>
      <c r="FX73" s="120">
        <v>0</v>
      </c>
      <c r="FY73" s="120">
        <v>0</v>
      </c>
      <c r="FZ73" s="120">
        <v>0</v>
      </c>
      <c r="GA73" s="120">
        <v>0</v>
      </c>
      <c r="GB73" s="120">
        <v>0</v>
      </c>
      <c r="GC73" s="120">
        <v>0</v>
      </c>
      <c r="GD73" s="120">
        <v>0</v>
      </c>
      <c r="GE73" s="120">
        <v>0</v>
      </c>
      <c r="GF73" s="120">
        <v>0</v>
      </c>
      <c r="GG73" s="120">
        <v>0</v>
      </c>
      <c r="GH73" s="120">
        <v>0</v>
      </c>
      <c r="GI73" s="120">
        <v>0</v>
      </c>
      <c r="GJ73" s="120">
        <v>0</v>
      </c>
      <c r="GK73" s="120">
        <v>0</v>
      </c>
      <c r="GL73" s="120">
        <v>0</v>
      </c>
      <c r="GM73" s="120">
        <v>0</v>
      </c>
      <c r="GN73" s="120">
        <v>0</v>
      </c>
      <c r="GO73" s="120">
        <v>0</v>
      </c>
      <c r="GP73" s="120">
        <v>0</v>
      </c>
      <c r="GQ73" s="120">
        <v>0</v>
      </c>
      <c r="GR73" s="120">
        <v>0</v>
      </c>
      <c r="GS73" s="120">
        <v>0</v>
      </c>
      <c r="GU73" s="200">
        <f t="shared" ref="GU73:HC88" si="19">SUMIF($DA$6:$GR$6,GU$8,$DA73:$GR73)</f>
        <v>0</v>
      </c>
      <c r="GV73" s="200">
        <f t="shared" si="19"/>
        <v>75483.41566690187</v>
      </c>
      <c r="GW73" s="200">
        <f t="shared" si="19"/>
        <v>0</v>
      </c>
      <c r="GX73" s="200">
        <f t="shared" si="19"/>
        <v>0</v>
      </c>
      <c r="GY73" s="200">
        <f t="shared" si="19"/>
        <v>0</v>
      </c>
      <c r="GZ73" s="200">
        <f t="shared" si="19"/>
        <v>0</v>
      </c>
      <c r="HA73" s="200">
        <f t="shared" si="19"/>
        <v>0</v>
      </c>
      <c r="HB73" s="200">
        <f t="shared" si="19"/>
        <v>0</v>
      </c>
      <c r="HC73" s="200">
        <f t="shared" si="19"/>
        <v>0</v>
      </c>
      <c r="HD73" s="134" t="str">
        <f t="shared" ref="HD73:HD136" si="20">IF(ROUND(HE73-SUM(DA73:GR73),3)=0,"OK","ERROR")</f>
        <v>OK</v>
      </c>
      <c r="HE73" s="200">
        <f t="shared" ref="HE73:HE136" si="21">SUM(GU73:HC73)</f>
        <v>75483.41566690187</v>
      </c>
      <c r="HG73" s="200">
        <f t="shared" ref="HG73:HG136" si="22">F73*avg_hrs*12</f>
        <v>75483.415666901885</v>
      </c>
      <c r="HH73" s="200">
        <f>HG73*'Key assumptions'!$H$20*'Key assumptions'!$H$21</f>
        <v>2830.6280875088205</v>
      </c>
      <c r="HI73" s="255">
        <f t="shared" si="9"/>
        <v>0.23963133640552994</v>
      </c>
      <c r="HJ73" s="200">
        <f t="shared" si="7"/>
        <v>678.30719147676803</v>
      </c>
      <c r="HO73" s="120">
        <f t="shared" si="18"/>
        <v>12</v>
      </c>
      <c r="HP73" s="120">
        <f t="shared" si="18"/>
        <v>0</v>
      </c>
      <c r="HQ73" s="120">
        <f t="shared" si="18"/>
        <v>0</v>
      </c>
      <c r="HR73" s="120">
        <f t="shared" si="18"/>
        <v>0</v>
      </c>
      <c r="HS73" s="120">
        <f t="shared" si="18"/>
        <v>0</v>
      </c>
      <c r="HT73" s="120">
        <f t="shared" si="18"/>
        <v>0</v>
      </c>
      <c r="HU73" s="120">
        <f t="shared" si="18"/>
        <v>0</v>
      </c>
      <c r="HV73" s="120">
        <f t="shared" si="18"/>
        <v>0</v>
      </c>
      <c r="HW73" s="120">
        <f t="shared" si="8"/>
        <v>0</v>
      </c>
    </row>
    <row r="74" spans="1:231" ht="13.5" thickBot="1" x14ac:dyDescent="0.25">
      <c r="A74" s="120" t="str">
        <v xml:space="preserve">System Resilience </v>
      </c>
      <c r="B74" s="120" t="str">
        <v xml:space="preserve">CPA submission - Internal Labour - System Resilience </v>
      </c>
      <c r="C74" s="120" t="str">
        <v>Internal Labour</v>
      </c>
      <c r="D74" s="120" t="str">
        <v>CPA submission</v>
      </c>
      <c r="E74" s="120" t="str">
        <v>Senior control room specialist and project management</v>
      </c>
      <c r="F74" s="120">
        <v>209.67615463028307</v>
      </c>
      <c r="G74" s="120">
        <v>0</v>
      </c>
      <c r="H74" s="120">
        <v>1</v>
      </c>
      <c r="I74" s="120">
        <v>1</v>
      </c>
      <c r="J74" s="120">
        <v>1</v>
      </c>
      <c r="K74" s="120">
        <v>1</v>
      </c>
      <c r="L74" s="120">
        <v>1</v>
      </c>
      <c r="M74" s="120">
        <v>1</v>
      </c>
      <c r="N74" s="120">
        <v>1</v>
      </c>
      <c r="O74" s="120">
        <v>1</v>
      </c>
      <c r="P74" s="120">
        <v>1</v>
      </c>
      <c r="Q74" s="120">
        <v>1</v>
      </c>
      <c r="R74" s="120">
        <v>1</v>
      </c>
      <c r="S74" s="120">
        <v>1</v>
      </c>
      <c r="T74" s="120">
        <v>0</v>
      </c>
      <c r="U74" s="120">
        <v>0</v>
      </c>
      <c r="V74" s="120">
        <v>0</v>
      </c>
      <c r="W74" s="120">
        <v>0</v>
      </c>
      <c r="X74" s="120">
        <v>0</v>
      </c>
      <c r="Y74" s="120">
        <v>0</v>
      </c>
      <c r="Z74" s="120">
        <v>0</v>
      </c>
      <c r="AA74" s="120">
        <v>0</v>
      </c>
      <c r="AB74" s="120">
        <v>0</v>
      </c>
      <c r="AC74" s="120">
        <v>0</v>
      </c>
      <c r="AD74" s="120">
        <v>0</v>
      </c>
      <c r="AE74" s="120">
        <v>0</v>
      </c>
      <c r="AF74" s="120">
        <v>0</v>
      </c>
      <c r="AG74" s="120">
        <v>0</v>
      </c>
      <c r="AH74" s="120">
        <v>0</v>
      </c>
      <c r="AI74" s="120">
        <v>0</v>
      </c>
      <c r="AJ74" s="120">
        <v>0</v>
      </c>
      <c r="AK74" s="120">
        <v>0</v>
      </c>
      <c r="AL74" s="120">
        <v>0</v>
      </c>
      <c r="AM74" s="120">
        <v>0</v>
      </c>
      <c r="AN74" s="120">
        <v>0</v>
      </c>
      <c r="AO74" s="120">
        <v>0</v>
      </c>
      <c r="AP74" s="120">
        <v>0</v>
      </c>
      <c r="AQ74" s="120">
        <v>0</v>
      </c>
      <c r="AR74" s="120">
        <v>0</v>
      </c>
      <c r="AS74" s="120">
        <v>0</v>
      </c>
      <c r="AT74" s="120">
        <v>0</v>
      </c>
      <c r="AU74" s="120">
        <v>0</v>
      </c>
      <c r="AV74" s="120">
        <v>0</v>
      </c>
      <c r="AW74" s="120">
        <v>0</v>
      </c>
      <c r="AX74" s="120">
        <v>0</v>
      </c>
      <c r="AY74" s="120">
        <v>0</v>
      </c>
      <c r="AZ74" s="120">
        <v>0</v>
      </c>
      <c r="BA74" s="120">
        <v>0</v>
      </c>
      <c r="BB74" s="120">
        <v>0</v>
      </c>
      <c r="BC74" s="120">
        <v>0</v>
      </c>
      <c r="BD74" s="120">
        <v>0</v>
      </c>
      <c r="BE74" s="120">
        <v>0</v>
      </c>
      <c r="BF74" s="120">
        <v>0</v>
      </c>
      <c r="BG74" s="120">
        <v>0</v>
      </c>
      <c r="BH74" s="120">
        <v>0</v>
      </c>
      <c r="BI74" s="120">
        <v>0</v>
      </c>
      <c r="BJ74" s="120">
        <v>0</v>
      </c>
      <c r="BK74" s="120">
        <v>0</v>
      </c>
      <c r="BL74" s="120">
        <v>0</v>
      </c>
      <c r="BM74" s="120">
        <v>0</v>
      </c>
      <c r="BN74" s="120">
        <v>0</v>
      </c>
      <c r="BO74" s="120">
        <v>0</v>
      </c>
      <c r="BP74" s="120">
        <v>0</v>
      </c>
      <c r="BQ74" s="120">
        <v>0</v>
      </c>
      <c r="BR74" s="120">
        <v>0</v>
      </c>
      <c r="BS74" s="120">
        <v>0</v>
      </c>
      <c r="BT74" s="120">
        <v>0</v>
      </c>
      <c r="BU74" s="120">
        <v>0</v>
      </c>
      <c r="BV74" s="120">
        <v>0</v>
      </c>
      <c r="BW74" s="120">
        <v>0</v>
      </c>
      <c r="BX74" s="120">
        <v>0</v>
      </c>
      <c r="BY74" s="120">
        <v>0</v>
      </c>
      <c r="BZ74" s="120">
        <v>0</v>
      </c>
      <c r="CA74" s="120">
        <v>0</v>
      </c>
      <c r="CB74" s="120">
        <v>0</v>
      </c>
      <c r="CC74" s="120">
        <v>0</v>
      </c>
      <c r="CD74" s="120">
        <v>0</v>
      </c>
      <c r="CE74" s="120">
        <v>0</v>
      </c>
      <c r="CF74" s="120">
        <v>0</v>
      </c>
      <c r="CG74" s="120">
        <v>0</v>
      </c>
      <c r="CH74" s="120">
        <v>0</v>
      </c>
      <c r="CI74" s="120">
        <v>0</v>
      </c>
      <c r="CJ74" s="120">
        <v>0</v>
      </c>
      <c r="CK74" s="120">
        <v>0</v>
      </c>
      <c r="CL74" s="120">
        <v>0</v>
      </c>
      <c r="CM74" s="120">
        <v>0</v>
      </c>
      <c r="CN74" s="120">
        <v>0</v>
      </c>
      <c r="CO74" s="120">
        <v>0</v>
      </c>
      <c r="CP74" s="120">
        <v>0</v>
      </c>
      <c r="CQ74" s="120">
        <v>0</v>
      </c>
      <c r="CR74" s="120">
        <v>0</v>
      </c>
      <c r="CS74" s="120">
        <v>0</v>
      </c>
      <c r="CT74" s="120">
        <v>0</v>
      </c>
      <c r="CU74" s="120">
        <v>0</v>
      </c>
      <c r="CV74" s="120">
        <v>0</v>
      </c>
      <c r="CW74" s="120">
        <v>0</v>
      </c>
      <c r="CX74" s="120">
        <v>0</v>
      </c>
      <c r="CY74" s="120">
        <v>0</v>
      </c>
      <c r="CZ74" s="120">
        <v>0</v>
      </c>
      <c r="DA74" s="120">
        <v>31451.423194542458</v>
      </c>
      <c r="DB74" s="120">
        <v>31451.423194542458</v>
      </c>
      <c r="DC74" s="120">
        <v>31451.423194542458</v>
      </c>
      <c r="DD74" s="120">
        <v>31451.423194542458</v>
      </c>
      <c r="DE74" s="120">
        <v>31451.423194542458</v>
      </c>
      <c r="DF74" s="120">
        <v>31451.423194542458</v>
      </c>
      <c r="DG74" s="120">
        <v>31451.423194542458</v>
      </c>
      <c r="DH74" s="120">
        <v>31451.423194542458</v>
      </c>
      <c r="DI74" s="120">
        <v>31451.423194542458</v>
      </c>
      <c r="DJ74" s="120">
        <v>31451.423194542458</v>
      </c>
      <c r="DK74" s="120">
        <v>31451.423194542458</v>
      </c>
      <c r="DL74" s="120">
        <v>31451.423194542458</v>
      </c>
      <c r="DM74" s="120">
        <v>0</v>
      </c>
      <c r="DN74" s="120">
        <v>0</v>
      </c>
      <c r="DO74" s="120">
        <v>0</v>
      </c>
      <c r="DP74" s="120">
        <v>0</v>
      </c>
      <c r="DQ74" s="120">
        <v>0</v>
      </c>
      <c r="DR74" s="120">
        <v>0</v>
      </c>
      <c r="DS74" s="120">
        <v>0</v>
      </c>
      <c r="DT74" s="120">
        <v>0</v>
      </c>
      <c r="DU74" s="120">
        <v>0</v>
      </c>
      <c r="DV74" s="120">
        <v>0</v>
      </c>
      <c r="DW74" s="120">
        <v>0</v>
      </c>
      <c r="DX74" s="120">
        <v>0</v>
      </c>
      <c r="DY74" s="120">
        <v>0</v>
      </c>
      <c r="DZ74" s="120">
        <v>0</v>
      </c>
      <c r="EA74" s="120">
        <v>0</v>
      </c>
      <c r="EB74" s="120">
        <v>0</v>
      </c>
      <c r="EC74" s="120">
        <v>0</v>
      </c>
      <c r="ED74" s="120">
        <v>0</v>
      </c>
      <c r="EE74" s="120">
        <v>0</v>
      </c>
      <c r="EF74" s="120">
        <v>0</v>
      </c>
      <c r="EG74" s="120">
        <v>0</v>
      </c>
      <c r="EH74" s="120">
        <v>0</v>
      </c>
      <c r="EI74" s="120">
        <v>0</v>
      </c>
      <c r="EJ74" s="120">
        <v>0</v>
      </c>
      <c r="EK74" s="120">
        <v>0</v>
      </c>
      <c r="EL74" s="120">
        <v>0</v>
      </c>
      <c r="EM74" s="120">
        <v>0</v>
      </c>
      <c r="EN74" s="120">
        <v>0</v>
      </c>
      <c r="EO74" s="120">
        <v>0</v>
      </c>
      <c r="EP74" s="120">
        <v>0</v>
      </c>
      <c r="EQ74" s="120">
        <v>0</v>
      </c>
      <c r="ER74" s="120">
        <v>0</v>
      </c>
      <c r="ES74" s="120">
        <v>0</v>
      </c>
      <c r="ET74" s="120">
        <v>0</v>
      </c>
      <c r="EU74" s="120">
        <v>0</v>
      </c>
      <c r="EV74" s="120">
        <v>0</v>
      </c>
      <c r="EW74" s="120">
        <v>0</v>
      </c>
      <c r="EX74" s="120">
        <v>0</v>
      </c>
      <c r="EY74" s="120">
        <v>0</v>
      </c>
      <c r="EZ74" s="120">
        <v>0</v>
      </c>
      <c r="FA74" s="120">
        <v>0</v>
      </c>
      <c r="FB74" s="120">
        <v>0</v>
      </c>
      <c r="FC74" s="120">
        <v>0</v>
      </c>
      <c r="FD74" s="120">
        <v>0</v>
      </c>
      <c r="FE74" s="120">
        <v>0</v>
      </c>
      <c r="FF74" s="120">
        <v>0</v>
      </c>
      <c r="FG74" s="120">
        <v>0</v>
      </c>
      <c r="FH74" s="120">
        <v>0</v>
      </c>
      <c r="FI74" s="120">
        <v>0</v>
      </c>
      <c r="FJ74" s="120">
        <v>0</v>
      </c>
      <c r="FK74" s="120">
        <v>0</v>
      </c>
      <c r="FL74" s="120">
        <v>0</v>
      </c>
      <c r="FM74" s="120">
        <v>0</v>
      </c>
      <c r="FN74" s="120">
        <v>0</v>
      </c>
      <c r="FO74" s="120">
        <v>0</v>
      </c>
      <c r="FP74" s="120">
        <v>0</v>
      </c>
      <c r="FQ74" s="120">
        <v>0</v>
      </c>
      <c r="FR74" s="120">
        <v>0</v>
      </c>
      <c r="FS74" s="120">
        <v>0</v>
      </c>
      <c r="FT74" s="120">
        <v>0</v>
      </c>
      <c r="FU74" s="120">
        <v>0</v>
      </c>
      <c r="FV74" s="120">
        <v>0</v>
      </c>
      <c r="FW74" s="120">
        <v>0</v>
      </c>
      <c r="FX74" s="120">
        <v>0</v>
      </c>
      <c r="FY74" s="120">
        <v>0</v>
      </c>
      <c r="FZ74" s="120">
        <v>0</v>
      </c>
      <c r="GA74" s="120">
        <v>0</v>
      </c>
      <c r="GB74" s="120">
        <v>0</v>
      </c>
      <c r="GC74" s="120">
        <v>0</v>
      </c>
      <c r="GD74" s="120">
        <v>0</v>
      </c>
      <c r="GE74" s="120">
        <v>0</v>
      </c>
      <c r="GF74" s="120">
        <v>0</v>
      </c>
      <c r="GG74" s="120">
        <v>0</v>
      </c>
      <c r="GH74" s="120">
        <v>0</v>
      </c>
      <c r="GI74" s="120">
        <v>0</v>
      </c>
      <c r="GJ74" s="120">
        <v>0</v>
      </c>
      <c r="GK74" s="120">
        <v>0</v>
      </c>
      <c r="GL74" s="120">
        <v>0</v>
      </c>
      <c r="GM74" s="120">
        <v>0</v>
      </c>
      <c r="GN74" s="120">
        <v>0</v>
      </c>
      <c r="GO74" s="120">
        <v>0</v>
      </c>
      <c r="GP74" s="120">
        <v>0</v>
      </c>
      <c r="GQ74" s="120">
        <v>0</v>
      </c>
      <c r="GR74" s="120">
        <v>0</v>
      </c>
      <c r="GS74" s="120">
        <v>0</v>
      </c>
      <c r="GU74" s="200">
        <f t="shared" si="19"/>
        <v>0</v>
      </c>
      <c r="GV74" s="200">
        <f t="shared" si="19"/>
        <v>377417.07833450957</v>
      </c>
      <c r="GW74" s="200">
        <f t="shared" si="19"/>
        <v>0</v>
      </c>
      <c r="GX74" s="200">
        <f t="shared" si="19"/>
        <v>0</v>
      </c>
      <c r="GY74" s="200">
        <f t="shared" si="19"/>
        <v>0</v>
      </c>
      <c r="GZ74" s="200">
        <f t="shared" si="19"/>
        <v>0</v>
      </c>
      <c r="HA74" s="200">
        <f t="shared" si="19"/>
        <v>0</v>
      </c>
      <c r="HB74" s="200">
        <f t="shared" si="19"/>
        <v>0</v>
      </c>
      <c r="HC74" s="200">
        <f t="shared" si="19"/>
        <v>0</v>
      </c>
      <c r="HD74" s="134" t="str">
        <f t="shared" si="20"/>
        <v>OK</v>
      </c>
      <c r="HE74" s="200">
        <f t="shared" si="21"/>
        <v>377417.07833450957</v>
      </c>
      <c r="HG74" s="200">
        <f t="shared" si="22"/>
        <v>377417.07833450951</v>
      </c>
      <c r="HH74" s="200">
        <f>HG74*'Key assumptions'!$H$20*'Key assumptions'!$H$21</f>
        <v>14153.140437544107</v>
      </c>
      <c r="HI74" s="255">
        <f t="shared" si="9"/>
        <v>0.23963133640552994</v>
      </c>
      <c r="HJ74" s="200">
        <f t="shared" ref="HJ74:HJ137" si="23">HH74*HI74</f>
        <v>3391.5359573838414</v>
      </c>
      <c r="HO74" s="120">
        <f t="shared" si="18"/>
        <v>12</v>
      </c>
      <c r="HP74" s="120">
        <f t="shared" si="18"/>
        <v>0</v>
      </c>
      <c r="HQ74" s="120">
        <f t="shared" si="18"/>
        <v>0</v>
      </c>
      <c r="HR74" s="120">
        <f t="shared" si="18"/>
        <v>0</v>
      </c>
      <c r="HS74" s="120">
        <f t="shared" si="18"/>
        <v>0</v>
      </c>
      <c r="HT74" s="120">
        <f t="shared" si="18"/>
        <v>0</v>
      </c>
      <c r="HU74" s="120">
        <f t="shared" si="18"/>
        <v>0</v>
      </c>
      <c r="HV74" s="120">
        <f t="shared" si="18"/>
        <v>0</v>
      </c>
      <c r="HW74" s="120">
        <f t="shared" ref="HW74:HW137" si="24">SUM(HR74:HV74)</f>
        <v>0</v>
      </c>
    </row>
    <row r="75" spans="1:231" ht="13.5" thickBot="1" x14ac:dyDescent="0.25">
      <c r="GU75" s="200">
        <f t="shared" si="19"/>
        <v>0</v>
      </c>
      <c r="GV75" s="200">
        <f t="shared" si="19"/>
        <v>0</v>
      </c>
      <c r="GW75" s="200">
        <f t="shared" si="19"/>
        <v>0</v>
      </c>
      <c r="GX75" s="200">
        <f t="shared" si="19"/>
        <v>0</v>
      </c>
      <c r="GY75" s="200">
        <f t="shared" si="19"/>
        <v>0</v>
      </c>
      <c r="GZ75" s="200">
        <f t="shared" si="19"/>
        <v>0</v>
      </c>
      <c r="HA75" s="200">
        <f t="shared" si="19"/>
        <v>0</v>
      </c>
      <c r="HB75" s="200">
        <f t="shared" si="19"/>
        <v>0</v>
      </c>
      <c r="HC75" s="200">
        <f t="shared" si="19"/>
        <v>0</v>
      </c>
      <c r="HD75" s="134" t="str">
        <f t="shared" si="20"/>
        <v>OK</v>
      </c>
      <c r="HE75" s="200">
        <f t="shared" si="21"/>
        <v>0</v>
      </c>
      <c r="HG75" s="200">
        <f t="shared" si="22"/>
        <v>0</v>
      </c>
      <c r="HH75" s="200">
        <f>HG75*'Key assumptions'!$H$20*'Key assumptions'!$H$21</f>
        <v>0</v>
      </c>
      <c r="HI75" s="255">
        <f t="shared" ref="HI75:HI138" si="25">HI74</f>
        <v>0.23963133640552994</v>
      </c>
      <c r="HJ75" s="200">
        <f t="shared" si="23"/>
        <v>0</v>
      </c>
      <c r="HO75" s="120">
        <f t="shared" si="18"/>
        <v>12</v>
      </c>
      <c r="HP75" s="120">
        <f t="shared" si="18"/>
        <v>12</v>
      </c>
      <c r="HQ75" s="120">
        <f t="shared" si="18"/>
        <v>12</v>
      </c>
      <c r="HR75" s="120">
        <f t="shared" si="18"/>
        <v>12</v>
      </c>
      <c r="HS75" s="120">
        <f t="shared" si="18"/>
        <v>12</v>
      </c>
      <c r="HT75" s="120">
        <f t="shared" si="18"/>
        <v>12</v>
      </c>
      <c r="HU75" s="120">
        <f t="shared" si="18"/>
        <v>12</v>
      </c>
      <c r="HV75" s="120">
        <f t="shared" si="18"/>
        <v>12</v>
      </c>
      <c r="HW75" s="120">
        <f t="shared" si="24"/>
        <v>60</v>
      </c>
    </row>
    <row r="76" spans="1:231" ht="13.5" thickBot="1" x14ac:dyDescent="0.25">
      <c r="GU76" s="200">
        <f t="shared" si="19"/>
        <v>0</v>
      </c>
      <c r="GV76" s="200">
        <f t="shared" si="19"/>
        <v>0</v>
      </c>
      <c r="GW76" s="200">
        <f t="shared" si="19"/>
        <v>0</v>
      </c>
      <c r="GX76" s="200">
        <f t="shared" si="19"/>
        <v>0</v>
      </c>
      <c r="GY76" s="200">
        <f t="shared" si="19"/>
        <v>0</v>
      </c>
      <c r="GZ76" s="200">
        <f t="shared" si="19"/>
        <v>0</v>
      </c>
      <c r="HA76" s="200">
        <f t="shared" si="19"/>
        <v>0</v>
      </c>
      <c r="HB76" s="200">
        <f t="shared" si="19"/>
        <v>0</v>
      </c>
      <c r="HC76" s="200">
        <f t="shared" si="19"/>
        <v>0</v>
      </c>
      <c r="HD76" s="134" t="str">
        <f t="shared" si="20"/>
        <v>OK</v>
      </c>
      <c r="HE76" s="200">
        <f t="shared" si="21"/>
        <v>0</v>
      </c>
      <c r="HG76" s="200">
        <f t="shared" si="22"/>
        <v>0</v>
      </c>
      <c r="HH76" s="200">
        <f>HG76*'Key assumptions'!$H$20*'Key assumptions'!$H$21</f>
        <v>0</v>
      </c>
      <c r="HI76" s="255">
        <f t="shared" si="25"/>
        <v>0.23963133640552994</v>
      </c>
      <c r="HJ76" s="200">
        <f t="shared" si="23"/>
        <v>0</v>
      </c>
      <c r="HO76" s="120">
        <f t="shared" si="18"/>
        <v>12</v>
      </c>
      <c r="HP76" s="120">
        <f t="shared" si="18"/>
        <v>12</v>
      </c>
      <c r="HQ76" s="120">
        <f t="shared" si="18"/>
        <v>12</v>
      </c>
      <c r="HR76" s="120">
        <f t="shared" si="18"/>
        <v>12</v>
      </c>
      <c r="HS76" s="120">
        <f t="shared" si="18"/>
        <v>12</v>
      </c>
      <c r="HT76" s="120">
        <f t="shared" si="18"/>
        <v>12</v>
      </c>
      <c r="HU76" s="120">
        <f t="shared" si="18"/>
        <v>12</v>
      </c>
      <c r="HV76" s="120">
        <f t="shared" si="18"/>
        <v>12</v>
      </c>
      <c r="HW76" s="120">
        <f t="shared" si="24"/>
        <v>60</v>
      </c>
    </row>
    <row r="77" spans="1:231" ht="13.5" thickBot="1" x14ac:dyDescent="0.25">
      <c r="GU77" s="200">
        <f t="shared" si="19"/>
        <v>0</v>
      </c>
      <c r="GV77" s="200">
        <f t="shared" si="19"/>
        <v>0</v>
      </c>
      <c r="GW77" s="200">
        <f t="shared" si="19"/>
        <v>0</v>
      </c>
      <c r="GX77" s="200">
        <f t="shared" si="19"/>
        <v>0</v>
      </c>
      <c r="GY77" s="200">
        <f t="shared" si="19"/>
        <v>0</v>
      </c>
      <c r="GZ77" s="200">
        <f t="shared" si="19"/>
        <v>0</v>
      </c>
      <c r="HA77" s="200">
        <f t="shared" si="19"/>
        <v>0</v>
      </c>
      <c r="HB77" s="200">
        <f t="shared" si="19"/>
        <v>0</v>
      </c>
      <c r="HC77" s="200">
        <f t="shared" si="19"/>
        <v>0</v>
      </c>
      <c r="HD77" s="134" t="str">
        <f t="shared" si="20"/>
        <v>OK</v>
      </c>
      <c r="HE77" s="200">
        <f t="shared" si="21"/>
        <v>0</v>
      </c>
      <c r="HG77" s="200">
        <f t="shared" si="22"/>
        <v>0</v>
      </c>
      <c r="HH77" s="200">
        <f>HG77*'Key assumptions'!$H$20*'Key assumptions'!$H$21</f>
        <v>0</v>
      </c>
      <c r="HI77" s="255">
        <f t="shared" si="25"/>
        <v>0.23963133640552994</v>
      </c>
      <c r="HJ77" s="200">
        <f t="shared" si="23"/>
        <v>0</v>
      </c>
      <c r="HO77" s="120">
        <f t="shared" si="18"/>
        <v>12</v>
      </c>
      <c r="HP77" s="120">
        <f t="shared" si="18"/>
        <v>12</v>
      </c>
      <c r="HQ77" s="120">
        <f t="shared" si="18"/>
        <v>12</v>
      </c>
      <c r="HR77" s="120">
        <f t="shared" si="18"/>
        <v>12</v>
      </c>
      <c r="HS77" s="120">
        <f t="shared" si="18"/>
        <v>12</v>
      </c>
      <c r="HT77" s="120">
        <f t="shared" si="18"/>
        <v>12</v>
      </c>
      <c r="HU77" s="120">
        <f t="shared" si="18"/>
        <v>12</v>
      </c>
      <c r="HV77" s="120">
        <f t="shared" si="18"/>
        <v>12</v>
      </c>
      <c r="HW77" s="120">
        <f t="shared" si="24"/>
        <v>60</v>
      </c>
    </row>
    <row r="78" spans="1:231" ht="13.5" thickBot="1" x14ac:dyDescent="0.25">
      <c r="GU78" s="200">
        <f t="shared" si="19"/>
        <v>0</v>
      </c>
      <c r="GV78" s="200">
        <f t="shared" si="19"/>
        <v>0</v>
      </c>
      <c r="GW78" s="200">
        <f t="shared" si="19"/>
        <v>0</v>
      </c>
      <c r="GX78" s="200">
        <f t="shared" si="19"/>
        <v>0</v>
      </c>
      <c r="GY78" s="200">
        <f t="shared" si="19"/>
        <v>0</v>
      </c>
      <c r="GZ78" s="200">
        <f t="shared" si="19"/>
        <v>0</v>
      </c>
      <c r="HA78" s="200">
        <f t="shared" si="19"/>
        <v>0</v>
      </c>
      <c r="HB78" s="200">
        <f t="shared" si="19"/>
        <v>0</v>
      </c>
      <c r="HC78" s="200">
        <f t="shared" si="19"/>
        <v>0</v>
      </c>
      <c r="HD78" s="134" t="str">
        <f t="shared" si="20"/>
        <v>OK</v>
      </c>
      <c r="HE78" s="200">
        <f t="shared" si="21"/>
        <v>0</v>
      </c>
      <c r="HG78" s="200">
        <f t="shared" si="22"/>
        <v>0</v>
      </c>
      <c r="HH78" s="200">
        <f>HG78*'Key assumptions'!$H$20*'Key assumptions'!$H$21</f>
        <v>0</v>
      </c>
      <c r="HI78" s="255">
        <f t="shared" si="25"/>
        <v>0.23963133640552994</v>
      </c>
      <c r="HJ78" s="200">
        <f t="shared" si="23"/>
        <v>0</v>
      </c>
      <c r="HO78" s="120">
        <f t="shared" si="18"/>
        <v>12</v>
      </c>
      <c r="HP78" s="120">
        <f t="shared" si="18"/>
        <v>12</v>
      </c>
      <c r="HQ78" s="120">
        <f t="shared" si="18"/>
        <v>12</v>
      </c>
      <c r="HR78" s="120">
        <f t="shared" si="18"/>
        <v>12</v>
      </c>
      <c r="HS78" s="120">
        <f t="shared" si="18"/>
        <v>12</v>
      </c>
      <c r="HT78" s="120">
        <f t="shared" si="18"/>
        <v>12</v>
      </c>
      <c r="HU78" s="120">
        <f t="shared" si="18"/>
        <v>12</v>
      </c>
      <c r="HV78" s="120">
        <f t="shared" si="18"/>
        <v>12</v>
      </c>
      <c r="HW78" s="120">
        <f t="shared" si="24"/>
        <v>60</v>
      </c>
    </row>
    <row r="79" spans="1:231" ht="13.5" thickBot="1" x14ac:dyDescent="0.25">
      <c r="GU79" s="200">
        <f t="shared" si="19"/>
        <v>0</v>
      </c>
      <c r="GV79" s="200">
        <f t="shared" si="19"/>
        <v>0</v>
      </c>
      <c r="GW79" s="200">
        <f t="shared" si="19"/>
        <v>0</v>
      </c>
      <c r="GX79" s="200">
        <f t="shared" si="19"/>
        <v>0</v>
      </c>
      <c r="GY79" s="200">
        <f t="shared" si="19"/>
        <v>0</v>
      </c>
      <c r="GZ79" s="200">
        <f t="shared" si="19"/>
        <v>0</v>
      </c>
      <c r="HA79" s="200">
        <f t="shared" si="19"/>
        <v>0</v>
      </c>
      <c r="HB79" s="200">
        <f t="shared" si="19"/>
        <v>0</v>
      </c>
      <c r="HC79" s="200">
        <f t="shared" si="19"/>
        <v>0</v>
      </c>
      <c r="HD79" s="134" t="str">
        <f t="shared" si="20"/>
        <v>OK</v>
      </c>
      <c r="HE79" s="200">
        <f t="shared" si="21"/>
        <v>0</v>
      </c>
      <c r="HG79" s="200">
        <f t="shared" si="22"/>
        <v>0</v>
      </c>
      <c r="HH79" s="200">
        <f>HG79*'Key assumptions'!$H$20*'Key assumptions'!$H$21</f>
        <v>0</v>
      </c>
      <c r="HI79" s="255">
        <f t="shared" si="25"/>
        <v>0.23963133640552994</v>
      </c>
      <c r="HJ79" s="200">
        <f t="shared" si="23"/>
        <v>0</v>
      </c>
      <c r="HO79" s="120">
        <f t="shared" ref="HO79:HV88" si="26">COUNTIFS($H$6:$CY$6,HO$8,$H79:$CY79,"&lt;&gt;"&amp;0)</f>
        <v>12</v>
      </c>
      <c r="HP79" s="120">
        <f t="shared" si="26"/>
        <v>12</v>
      </c>
      <c r="HQ79" s="120">
        <f t="shared" si="26"/>
        <v>12</v>
      </c>
      <c r="HR79" s="120">
        <f t="shared" si="26"/>
        <v>12</v>
      </c>
      <c r="HS79" s="120">
        <f t="shared" si="26"/>
        <v>12</v>
      </c>
      <c r="HT79" s="120">
        <f t="shared" si="26"/>
        <v>12</v>
      </c>
      <c r="HU79" s="120">
        <f t="shared" si="26"/>
        <v>12</v>
      </c>
      <c r="HV79" s="120">
        <f t="shared" si="26"/>
        <v>12</v>
      </c>
      <c r="HW79" s="120">
        <f t="shared" si="24"/>
        <v>60</v>
      </c>
    </row>
    <row r="80" spans="1:231" ht="13.5" thickBot="1" x14ac:dyDescent="0.25">
      <c r="GU80" s="200">
        <f t="shared" si="19"/>
        <v>0</v>
      </c>
      <c r="GV80" s="200">
        <f t="shared" si="19"/>
        <v>0</v>
      </c>
      <c r="GW80" s="200">
        <f t="shared" si="19"/>
        <v>0</v>
      </c>
      <c r="GX80" s="200">
        <f t="shared" si="19"/>
        <v>0</v>
      </c>
      <c r="GY80" s="200">
        <f t="shared" si="19"/>
        <v>0</v>
      </c>
      <c r="GZ80" s="200">
        <f t="shared" si="19"/>
        <v>0</v>
      </c>
      <c r="HA80" s="200">
        <f t="shared" si="19"/>
        <v>0</v>
      </c>
      <c r="HB80" s="200">
        <f t="shared" si="19"/>
        <v>0</v>
      </c>
      <c r="HC80" s="200">
        <f t="shared" si="19"/>
        <v>0</v>
      </c>
      <c r="HD80" s="134" t="str">
        <f t="shared" si="20"/>
        <v>OK</v>
      </c>
      <c r="HE80" s="200">
        <f t="shared" si="21"/>
        <v>0</v>
      </c>
      <c r="HG80" s="200">
        <f t="shared" si="22"/>
        <v>0</v>
      </c>
      <c r="HH80" s="200">
        <f>HG80*'Key assumptions'!$H$20*'Key assumptions'!$H$21</f>
        <v>0</v>
      </c>
      <c r="HI80" s="255">
        <f t="shared" si="25"/>
        <v>0.23963133640552994</v>
      </c>
      <c r="HJ80" s="200">
        <f t="shared" si="23"/>
        <v>0</v>
      </c>
      <c r="HO80" s="120">
        <f t="shared" si="26"/>
        <v>12</v>
      </c>
      <c r="HP80" s="120">
        <f t="shared" si="26"/>
        <v>12</v>
      </c>
      <c r="HQ80" s="120">
        <f t="shared" si="26"/>
        <v>12</v>
      </c>
      <c r="HR80" s="120">
        <f t="shared" si="26"/>
        <v>12</v>
      </c>
      <c r="HS80" s="120">
        <f t="shared" si="26"/>
        <v>12</v>
      </c>
      <c r="HT80" s="120">
        <f t="shared" si="26"/>
        <v>12</v>
      </c>
      <c r="HU80" s="120">
        <f t="shared" si="26"/>
        <v>12</v>
      </c>
      <c r="HV80" s="120">
        <f t="shared" si="26"/>
        <v>12</v>
      </c>
      <c r="HW80" s="120">
        <f t="shared" si="24"/>
        <v>60</v>
      </c>
    </row>
    <row r="81" spans="203:231" ht="13.5" thickBot="1" x14ac:dyDescent="0.25">
      <c r="GU81" s="200">
        <f t="shared" si="19"/>
        <v>0</v>
      </c>
      <c r="GV81" s="200">
        <f t="shared" si="19"/>
        <v>0</v>
      </c>
      <c r="GW81" s="200">
        <f t="shared" si="19"/>
        <v>0</v>
      </c>
      <c r="GX81" s="200">
        <f t="shared" si="19"/>
        <v>0</v>
      </c>
      <c r="GY81" s="200">
        <f t="shared" si="19"/>
        <v>0</v>
      </c>
      <c r="GZ81" s="200">
        <f t="shared" si="19"/>
        <v>0</v>
      </c>
      <c r="HA81" s="200">
        <f t="shared" si="19"/>
        <v>0</v>
      </c>
      <c r="HB81" s="200">
        <f t="shared" si="19"/>
        <v>0</v>
      </c>
      <c r="HC81" s="200">
        <f t="shared" si="19"/>
        <v>0</v>
      </c>
      <c r="HD81" s="134" t="str">
        <f t="shared" si="20"/>
        <v>OK</v>
      </c>
      <c r="HE81" s="200">
        <f t="shared" si="21"/>
        <v>0</v>
      </c>
      <c r="HG81" s="200">
        <f t="shared" si="22"/>
        <v>0</v>
      </c>
      <c r="HH81" s="200">
        <f>HG81*'Key assumptions'!$H$20*'Key assumptions'!$H$21</f>
        <v>0</v>
      </c>
      <c r="HI81" s="255">
        <f t="shared" si="25"/>
        <v>0.23963133640552994</v>
      </c>
      <c r="HJ81" s="200">
        <f t="shared" si="23"/>
        <v>0</v>
      </c>
      <c r="HO81" s="120">
        <f t="shared" si="26"/>
        <v>12</v>
      </c>
      <c r="HP81" s="120">
        <f t="shared" si="26"/>
        <v>12</v>
      </c>
      <c r="HQ81" s="120">
        <f t="shared" si="26"/>
        <v>12</v>
      </c>
      <c r="HR81" s="120">
        <f t="shared" si="26"/>
        <v>12</v>
      </c>
      <c r="HS81" s="120">
        <f t="shared" si="26"/>
        <v>12</v>
      </c>
      <c r="HT81" s="120">
        <f t="shared" si="26"/>
        <v>12</v>
      </c>
      <c r="HU81" s="120">
        <f t="shared" si="26"/>
        <v>12</v>
      </c>
      <c r="HV81" s="120">
        <f t="shared" si="26"/>
        <v>12</v>
      </c>
      <c r="HW81" s="120">
        <f t="shared" si="24"/>
        <v>60</v>
      </c>
    </row>
    <row r="82" spans="203:231" ht="13.5" thickBot="1" x14ac:dyDescent="0.25">
      <c r="GU82" s="200">
        <f t="shared" si="19"/>
        <v>0</v>
      </c>
      <c r="GV82" s="200">
        <f t="shared" si="19"/>
        <v>0</v>
      </c>
      <c r="GW82" s="200">
        <f t="shared" si="19"/>
        <v>0</v>
      </c>
      <c r="GX82" s="200">
        <f t="shared" si="19"/>
        <v>0</v>
      </c>
      <c r="GY82" s="200">
        <f t="shared" si="19"/>
        <v>0</v>
      </c>
      <c r="GZ82" s="200">
        <f t="shared" si="19"/>
        <v>0</v>
      </c>
      <c r="HA82" s="200">
        <f t="shared" si="19"/>
        <v>0</v>
      </c>
      <c r="HB82" s="200">
        <f t="shared" si="19"/>
        <v>0</v>
      </c>
      <c r="HC82" s="200">
        <f t="shared" si="19"/>
        <v>0</v>
      </c>
      <c r="HD82" s="134" t="str">
        <f t="shared" si="20"/>
        <v>OK</v>
      </c>
      <c r="HE82" s="200">
        <f t="shared" si="21"/>
        <v>0</v>
      </c>
      <c r="HG82" s="200">
        <f t="shared" si="22"/>
        <v>0</v>
      </c>
      <c r="HH82" s="200">
        <f>HG82*'Key assumptions'!$H$20*'Key assumptions'!$H$21</f>
        <v>0</v>
      </c>
      <c r="HI82" s="255">
        <f t="shared" si="25"/>
        <v>0.23963133640552994</v>
      </c>
      <c r="HJ82" s="200">
        <f t="shared" si="23"/>
        <v>0</v>
      </c>
      <c r="HO82" s="120">
        <f t="shared" si="26"/>
        <v>12</v>
      </c>
      <c r="HP82" s="120">
        <f t="shared" si="26"/>
        <v>12</v>
      </c>
      <c r="HQ82" s="120">
        <f t="shared" si="26"/>
        <v>12</v>
      </c>
      <c r="HR82" s="120">
        <f t="shared" si="26"/>
        <v>12</v>
      </c>
      <c r="HS82" s="120">
        <f t="shared" si="26"/>
        <v>12</v>
      </c>
      <c r="HT82" s="120">
        <f t="shared" si="26"/>
        <v>12</v>
      </c>
      <c r="HU82" s="120">
        <f t="shared" si="26"/>
        <v>12</v>
      </c>
      <c r="HV82" s="120">
        <f t="shared" si="26"/>
        <v>12</v>
      </c>
      <c r="HW82" s="120">
        <f t="shared" si="24"/>
        <v>60</v>
      </c>
    </row>
    <row r="83" spans="203:231" ht="13.5" thickBot="1" x14ac:dyDescent="0.25">
      <c r="GU83" s="200">
        <f t="shared" si="19"/>
        <v>0</v>
      </c>
      <c r="GV83" s="200">
        <f t="shared" si="19"/>
        <v>0</v>
      </c>
      <c r="GW83" s="200">
        <f t="shared" si="19"/>
        <v>0</v>
      </c>
      <c r="GX83" s="200">
        <f t="shared" si="19"/>
        <v>0</v>
      </c>
      <c r="GY83" s="200">
        <f t="shared" si="19"/>
        <v>0</v>
      </c>
      <c r="GZ83" s="200">
        <f t="shared" si="19"/>
        <v>0</v>
      </c>
      <c r="HA83" s="200">
        <f t="shared" si="19"/>
        <v>0</v>
      </c>
      <c r="HB83" s="200">
        <f t="shared" si="19"/>
        <v>0</v>
      </c>
      <c r="HC83" s="200">
        <f t="shared" si="19"/>
        <v>0</v>
      </c>
      <c r="HD83" s="134" t="str">
        <f t="shared" si="20"/>
        <v>OK</v>
      </c>
      <c r="HE83" s="200">
        <f t="shared" si="21"/>
        <v>0</v>
      </c>
      <c r="HG83" s="200">
        <f t="shared" si="22"/>
        <v>0</v>
      </c>
      <c r="HH83" s="200">
        <f>HG83*'Key assumptions'!$H$20*'Key assumptions'!$H$21</f>
        <v>0</v>
      </c>
      <c r="HI83" s="255">
        <f t="shared" si="25"/>
        <v>0.23963133640552994</v>
      </c>
      <c r="HJ83" s="200">
        <f t="shared" si="23"/>
        <v>0</v>
      </c>
      <c r="HO83" s="120">
        <f t="shared" si="26"/>
        <v>12</v>
      </c>
      <c r="HP83" s="120">
        <f t="shared" si="26"/>
        <v>12</v>
      </c>
      <c r="HQ83" s="120">
        <f t="shared" si="26"/>
        <v>12</v>
      </c>
      <c r="HR83" s="120">
        <f t="shared" si="26"/>
        <v>12</v>
      </c>
      <c r="HS83" s="120">
        <f t="shared" si="26"/>
        <v>12</v>
      </c>
      <c r="HT83" s="120">
        <f t="shared" si="26"/>
        <v>12</v>
      </c>
      <c r="HU83" s="120">
        <f t="shared" si="26"/>
        <v>12</v>
      </c>
      <c r="HV83" s="120">
        <f t="shared" si="26"/>
        <v>12</v>
      </c>
      <c r="HW83" s="120">
        <f t="shared" si="24"/>
        <v>60</v>
      </c>
    </row>
    <row r="84" spans="203:231" ht="13.5" thickBot="1" x14ac:dyDescent="0.25">
      <c r="GU84" s="200">
        <f t="shared" si="19"/>
        <v>0</v>
      </c>
      <c r="GV84" s="200">
        <f t="shared" si="19"/>
        <v>0</v>
      </c>
      <c r="GW84" s="200">
        <f t="shared" si="19"/>
        <v>0</v>
      </c>
      <c r="GX84" s="200">
        <f t="shared" si="19"/>
        <v>0</v>
      </c>
      <c r="GY84" s="200">
        <f t="shared" si="19"/>
        <v>0</v>
      </c>
      <c r="GZ84" s="200">
        <f t="shared" si="19"/>
        <v>0</v>
      </c>
      <c r="HA84" s="200">
        <f t="shared" si="19"/>
        <v>0</v>
      </c>
      <c r="HB84" s="200">
        <f t="shared" si="19"/>
        <v>0</v>
      </c>
      <c r="HC84" s="200">
        <f t="shared" si="19"/>
        <v>0</v>
      </c>
      <c r="HD84" s="134" t="str">
        <f t="shared" si="20"/>
        <v>OK</v>
      </c>
      <c r="HE84" s="200">
        <f t="shared" si="21"/>
        <v>0</v>
      </c>
      <c r="HG84" s="200">
        <f t="shared" si="22"/>
        <v>0</v>
      </c>
      <c r="HH84" s="200">
        <f>HG84*'Key assumptions'!$H$20*'Key assumptions'!$H$21</f>
        <v>0</v>
      </c>
      <c r="HI84" s="255">
        <f t="shared" si="25"/>
        <v>0.23963133640552994</v>
      </c>
      <c r="HJ84" s="200">
        <f t="shared" si="23"/>
        <v>0</v>
      </c>
      <c r="HO84" s="120">
        <f t="shared" si="26"/>
        <v>12</v>
      </c>
      <c r="HP84" s="120">
        <f t="shared" si="26"/>
        <v>12</v>
      </c>
      <c r="HQ84" s="120">
        <f t="shared" si="26"/>
        <v>12</v>
      </c>
      <c r="HR84" s="120">
        <f t="shared" si="26"/>
        <v>12</v>
      </c>
      <c r="HS84" s="120">
        <f t="shared" si="26"/>
        <v>12</v>
      </c>
      <c r="HT84" s="120">
        <f t="shared" si="26"/>
        <v>12</v>
      </c>
      <c r="HU84" s="120">
        <f t="shared" si="26"/>
        <v>12</v>
      </c>
      <c r="HV84" s="120">
        <f t="shared" si="26"/>
        <v>12</v>
      </c>
      <c r="HW84" s="120">
        <f t="shared" si="24"/>
        <v>60</v>
      </c>
    </row>
    <row r="85" spans="203:231" ht="13.5" thickBot="1" x14ac:dyDescent="0.25">
      <c r="GU85" s="200">
        <f t="shared" si="19"/>
        <v>0</v>
      </c>
      <c r="GV85" s="200">
        <f t="shared" si="19"/>
        <v>0</v>
      </c>
      <c r="GW85" s="200">
        <f t="shared" si="19"/>
        <v>0</v>
      </c>
      <c r="GX85" s="200">
        <f t="shared" si="19"/>
        <v>0</v>
      </c>
      <c r="GY85" s="200">
        <f t="shared" si="19"/>
        <v>0</v>
      </c>
      <c r="GZ85" s="200">
        <f t="shared" si="19"/>
        <v>0</v>
      </c>
      <c r="HA85" s="200">
        <f t="shared" si="19"/>
        <v>0</v>
      </c>
      <c r="HB85" s="200">
        <f t="shared" si="19"/>
        <v>0</v>
      </c>
      <c r="HC85" s="200">
        <f t="shared" si="19"/>
        <v>0</v>
      </c>
      <c r="HD85" s="134" t="str">
        <f t="shared" si="20"/>
        <v>OK</v>
      </c>
      <c r="HE85" s="200">
        <f t="shared" si="21"/>
        <v>0</v>
      </c>
      <c r="HG85" s="200">
        <f t="shared" si="22"/>
        <v>0</v>
      </c>
      <c r="HH85" s="200">
        <f>HG85*'Key assumptions'!$H$20*'Key assumptions'!$H$21</f>
        <v>0</v>
      </c>
      <c r="HI85" s="255">
        <f t="shared" si="25"/>
        <v>0.23963133640552994</v>
      </c>
      <c r="HJ85" s="200">
        <f t="shared" si="23"/>
        <v>0</v>
      </c>
      <c r="HO85" s="120">
        <f t="shared" si="26"/>
        <v>12</v>
      </c>
      <c r="HP85" s="120">
        <f t="shared" si="26"/>
        <v>12</v>
      </c>
      <c r="HQ85" s="120">
        <f t="shared" si="26"/>
        <v>12</v>
      </c>
      <c r="HR85" s="120">
        <f t="shared" si="26"/>
        <v>12</v>
      </c>
      <c r="HS85" s="120">
        <f t="shared" si="26"/>
        <v>12</v>
      </c>
      <c r="HT85" s="120">
        <f t="shared" si="26"/>
        <v>12</v>
      </c>
      <c r="HU85" s="120">
        <f t="shared" si="26"/>
        <v>12</v>
      </c>
      <c r="HV85" s="120">
        <f t="shared" si="26"/>
        <v>12</v>
      </c>
      <c r="HW85" s="120">
        <f t="shared" si="24"/>
        <v>60</v>
      </c>
    </row>
    <row r="86" spans="203:231" ht="13.5" thickBot="1" x14ac:dyDescent="0.25">
      <c r="GU86" s="200">
        <f t="shared" si="19"/>
        <v>0</v>
      </c>
      <c r="GV86" s="200">
        <f t="shared" si="19"/>
        <v>0</v>
      </c>
      <c r="GW86" s="200">
        <f t="shared" si="19"/>
        <v>0</v>
      </c>
      <c r="GX86" s="200">
        <f t="shared" si="19"/>
        <v>0</v>
      </c>
      <c r="GY86" s="200">
        <f t="shared" si="19"/>
        <v>0</v>
      </c>
      <c r="GZ86" s="200">
        <f t="shared" si="19"/>
        <v>0</v>
      </c>
      <c r="HA86" s="200">
        <f t="shared" si="19"/>
        <v>0</v>
      </c>
      <c r="HB86" s="200">
        <f t="shared" si="19"/>
        <v>0</v>
      </c>
      <c r="HC86" s="200">
        <f t="shared" si="19"/>
        <v>0</v>
      </c>
      <c r="HD86" s="134" t="str">
        <f t="shared" si="20"/>
        <v>OK</v>
      </c>
      <c r="HE86" s="200">
        <f t="shared" si="21"/>
        <v>0</v>
      </c>
      <c r="HG86" s="200">
        <f t="shared" si="22"/>
        <v>0</v>
      </c>
      <c r="HH86" s="200">
        <f>HG86*'Key assumptions'!$H$20*'Key assumptions'!$H$21</f>
        <v>0</v>
      </c>
      <c r="HI86" s="255">
        <f t="shared" si="25"/>
        <v>0.23963133640552994</v>
      </c>
      <c r="HJ86" s="200">
        <f t="shared" si="23"/>
        <v>0</v>
      </c>
      <c r="HO86" s="120">
        <f t="shared" si="26"/>
        <v>12</v>
      </c>
      <c r="HP86" s="120">
        <f t="shared" si="26"/>
        <v>12</v>
      </c>
      <c r="HQ86" s="120">
        <f t="shared" si="26"/>
        <v>12</v>
      </c>
      <c r="HR86" s="120">
        <f t="shared" si="26"/>
        <v>12</v>
      </c>
      <c r="HS86" s="120">
        <f t="shared" si="26"/>
        <v>12</v>
      </c>
      <c r="HT86" s="120">
        <f t="shared" si="26"/>
        <v>12</v>
      </c>
      <c r="HU86" s="120">
        <f t="shared" si="26"/>
        <v>12</v>
      </c>
      <c r="HV86" s="120">
        <f t="shared" si="26"/>
        <v>12</v>
      </c>
      <c r="HW86" s="120">
        <f t="shared" si="24"/>
        <v>60</v>
      </c>
    </row>
    <row r="87" spans="203:231" ht="13.5" thickBot="1" x14ac:dyDescent="0.25">
      <c r="GU87" s="200">
        <f t="shared" si="19"/>
        <v>0</v>
      </c>
      <c r="GV87" s="200">
        <f t="shared" si="19"/>
        <v>0</v>
      </c>
      <c r="GW87" s="200">
        <f t="shared" si="19"/>
        <v>0</v>
      </c>
      <c r="GX87" s="200">
        <f t="shared" si="19"/>
        <v>0</v>
      </c>
      <c r="GY87" s="200">
        <f t="shared" si="19"/>
        <v>0</v>
      </c>
      <c r="GZ87" s="200">
        <f t="shared" si="19"/>
        <v>0</v>
      </c>
      <c r="HA87" s="200">
        <f t="shared" si="19"/>
        <v>0</v>
      </c>
      <c r="HB87" s="200">
        <f t="shared" si="19"/>
        <v>0</v>
      </c>
      <c r="HC87" s="200">
        <f t="shared" si="19"/>
        <v>0</v>
      </c>
      <c r="HD87" s="134" t="str">
        <f t="shared" si="20"/>
        <v>OK</v>
      </c>
      <c r="HE87" s="200">
        <f t="shared" si="21"/>
        <v>0</v>
      </c>
      <c r="HG87" s="200">
        <f t="shared" si="22"/>
        <v>0</v>
      </c>
      <c r="HH87" s="200">
        <f>HG87*'Key assumptions'!$H$20*'Key assumptions'!$H$21</f>
        <v>0</v>
      </c>
      <c r="HI87" s="255">
        <f t="shared" si="25"/>
        <v>0.23963133640552994</v>
      </c>
      <c r="HJ87" s="200">
        <f t="shared" si="23"/>
        <v>0</v>
      </c>
      <c r="HO87" s="120">
        <f t="shared" si="26"/>
        <v>12</v>
      </c>
      <c r="HP87" s="120">
        <f t="shared" si="26"/>
        <v>12</v>
      </c>
      <c r="HQ87" s="120">
        <f t="shared" si="26"/>
        <v>12</v>
      </c>
      <c r="HR87" s="120">
        <f t="shared" si="26"/>
        <v>12</v>
      </c>
      <c r="HS87" s="120">
        <f t="shared" si="26"/>
        <v>12</v>
      </c>
      <c r="HT87" s="120">
        <f t="shared" si="26"/>
        <v>12</v>
      </c>
      <c r="HU87" s="120">
        <f t="shared" si="26"/>
        <v>12</v>
      </c>
      <c r="HV87" s="120">
        <f t="shared" si="26"/>
        <v>12</v>
      </c>
      <c r="HW87" s="120">
        <f t="shared" si="24"/>
        <v>60</v>
      </c>
    </row>
    <row r="88" spans="203:231" ht="13.5" thickBot="1" x14ac:dyDescent="0.25">
      <c r="GU88" s="200">
        <f t="shared" si="19"/>
        <v>0</v>
      </c>
      <c r="GV88" s="200">
        <f t="shared" si="19"/>
        <v>0</v>
      </c>
      <c r="GW88" s="200">
        <f t="shared" si="19"/>
        <v>0</v>
      </c>
      <c r="GX88" s="200">
        <f t="shared" si="19"/>
        <v>0</v>
      </c>
      <c r="GY88" s="200">
        <f t="shared" si="19"/>
        <v>0</v>
      </c>
      <c r="GZ88" s="200">
        <f t="shared" si="19"/>
        <v>0</v>
      </c>
      <c r="HA88" s="200">
        <f t="shared" si="19"/>
        <v>0</v>
      </c>
      <c r="HB88" s="200">
        <f t="shared" si="19"/>
        <v>0</v>
      </c>
      <c r="HC88" s="200">
        <f t="shared" si="19"/>
        <v>0</v>
      </c>
      <c r="HD88" s="134" t="str">
        <f t="shared" si="20"/>
        <v>OK</v>
      </c>
      <c r="HE88" s="200">
        <f t="shared" si="21"/>
        <v>0</v>
      </c>
      <c r="HG88" s="200">
        <f t="shared" si="22"/>
        <v>0</v>
      </c>
      <c r="HH88" s="200">
        <f>HG88*'Key assumptions'!$H$20*'Key assumptions'!$H$21</f>
        <v>0</v>
      </c>
      <c r="HI88" s="255">
        <f t="shared" si="25"/>
        <v>0.23963133640552994</v>
      </c>
      <c r="HJ88" s="200">
        <f t="shared" si="23"/>
        <v>0</v>
      </c>
      <c r="HO88" s="120">
        <f t="shared" si="26"/>
        <v>12</v>
      </c>
      <c r="HP88" s="120">
        <f t="shared" si="26"/>
        <v>12</v>
      </c>
      <c r="HQ88" s="120">
        <f t="shared" si="26"/>
        <v>12</v>
      </c>
      <c r="HR88" s="120">
        <f t="shared" si="26"/>
        <v>12</v>
      </c>
      <c r="HS88" s="120">
        <f t="shared" si="26"/>
        <v>12</v>
      </c>
      <c r="HT88" s="120">
        <f t="shared" si="26"/>
        <v>12</v>
      </c>
      <c r="HU88" s="120">
        <f t="shared" si="26"/>
        <v>12</v>
      </c>
      <c r="HV88" s="120">
        <f t="shared" si="26"/>
        <v>12</v>
      </c>
      <c r="HW88" s="120">
        <f t="shared" si="24"/>
        <v>60</v>
      </c>
    </row>
    <row r="89" spans="203:231" ht="13.5" thickBot="1" x14ac:dyDescent="0.25">
      <c r="GU89" s="200">
        <f t="shared" ref="GU89:HC104" si="27">SUMIF($DA$6:$GR$6,GU$8,$DA89:$GR89)</f>
        <v>0</v>
      </c>
      <c r="GV89" s="200">
        <f t="shared" si="27"/>
        <v>0</v>
      </c>
      <c r="GW89" s="200">
        <f t="shared" si="27"/>
        <v>0</v>
      </c>
      <c r="GX89" s="200">
        <f t="shared" si="27"/>
        <v>0</v>
      </c>
      <c r="GY89" s="200">
        <f t="shared" si="27"/>
        <v>0</v>
      </c>
      <c r="GZ89" s="200">
        <f t="shared" si="27"/>
        <v>0</v>
      </c>
      <c r="HA89" s="200">
        <f t="shared" si="27"/>
        <v>0</v>
      </c>
      <c r="HB89" s="200">
        <f t="shared" si="27"/>
        <v>0</v>
      </c>
      <c r="HC89" s="200">
        <f t="shared" si="27"/>
        <v>0</v>
      </c>
      <c r="HD89" s="134" t="str">
        <f t="shared" si="20"/>
        <v>OK</v>
      </c>
      <c r="HE89" s="200">
        <f t="shared" si="21"/>
        <v>0</v>
      </c>
      <c r="HG89" s="200">
        <f t="shared" si="22"/>
        <v>0</v>
      </c>
      <c r="HH89" s="200">
        <f>HG89*'Key assumptions'!$H$20*'Key assumptions'!$H$21</f>
        <v>0</v>
      </c>
      <c r="HI89" s="255">
        <f t="shared" si="25"/>
        <v>0.23963133640552994</v>
      </c>
      <c r="HJ89" s="200">
        <f t="shared" si="23"/>
        <v>0</v>
      </c>
      <c r="HO89" s="120">
        <f t="shared" ref="HO89:HV98" si="28">COUNTIFS($H$6:$CY$6,HO$8,$H89:$CY89,"&lt;&gt;"&amp;0)</f>
        <v>12</v>
      </c>
      <c r="HP89" s="120">
        <f t="shared" si="28"/>
        <v>12</v>
      </c>
      <c r="HQ89" s="120">
        <f t="shared" si="28"/>
        <v>12</v>
      </c>
      <c r="HR89" s="120">
        <f t="shared" si="28"/>
        <v>12</v>
      </c>
      <c r="HS89" s="120">
        <f t="shared" si="28"/>
        <v>12</v>
      </c>
      <c r="HT89" s="120">
        <f t="shared" si="28"/>
        <v>12</v>
      </c>
      <c r="HU89" s="120">
        <f t="shared" si="28"/>
        <v>12</v>
      </c>
      <c r="HV89" s="120">
        <f t="shared" si="28"/>
        <v>12</v>
      </c>
      <c r="HW89" s="120">
        <f t="shared" si="24"/>
        <v>60</v>
      </c>
    </row>
    <row r="90" spans="203:231" ht="13.5" thickBot="1" x14ac:dyDescent="0.25">
      <c r="GU90" s="200">
        <f t="shared" si="27"/>
        <v>0</v>
      </c>
      <c r="GV90" s="200">
        <f t="shared" si="27"/>
        <v>0</v>
      </c>
      <c r="GW90" s="200">
        <f t="shared" si="27"/>
        <v>0</v>
      </c>
      <c r="GX90" s="200">
        <f t="shared" si="27"/>
        <v>0</v>
      </c>
      <c r="GY90" s="200">
        <f t="shared" si="27"/>
        <v>0</v>
      </c>
      <c r="GZ90" s="200">
        <f t="shared" si="27"/>
        <v>0</v>
      </c>
      <c r="HA90" s="200">
        <f t="shared" si="27"/>
        <v>0</v>
      </c>
      <c r="HB90" s="200">
        <f t="shared" si="27"/>
        <v>0</v>
      </c>
      <c r="HC90" s="200">
        <f t="shared" si="27"/>
        <v>0</v>
      </c>
      <c r="HD90" s="134" t="str">
        <f t="shared" si="20"/>
        <v>OK</v>
      </c>
      <c r="HE90" s="200">
        <f t="shared" si="21"/>
        <v>0</v>
      </c>
      <c r="HG90" s="200">
        <f t="shared" si="22"/>
        <v>0</v>
      </c>
      <c r="HH90" s="200">
        <f>HG90*'Key assumptions'!$H$20*'Key assumptions'!$H$21</f>
        <v>0</v>
      </c>
      <c r="HI90" s="255">
        <f t="shared" si="25"/>
        <v>0.23963133640552994</v>
      </c>
      <c r="HJ90" s="200">
        <f t="shared" si="23"/>
        <v>0</v>
      </c>
      <c r="HO90" s="120">
        <f t="shared" si="28"/>
        <v>12</v>
      </c>
      <c r="HP90" s="120">
        <f t="shared" si="28"/>
        <v>12</v>
      </c>
      <c r="HQ90" s="120">
        <f t="shared" si="28"/>
        <v>12</v>
      </c>
      <c r="HR90" s="120">
        <f t="shared" si="28"/>
        <v>12</v>
      </c>
      <c r="HS90" s="120">
        <f t="shared" si="28"/>
        <v>12</v>
      </c>
      <c r="HT90" s="120">
        <f t="shared" si="28"/>
        <v>12</v>
      </c>
      <c r="HU90" s="120">
        <f t="shared" si="28"/>
        <v>12</v>
      </c>
      <c r="HV90" s="120">
        <f t="shared" si="28"/>
        <v>12</v>
      </c>
      <c r="HW90" s="120">
        <f t="shared" si="24"/>
        <v>60</v>
      </c>
    </row>
    <row r="91" spans="203:231" ht="13.5" thickBot="1" x14ac:dyDescent="0.25">
      <c r="GU91" s="200">
        <f t="shared" si="27"/>
        <v>0</v>
      </c>
      <c r="GV91" s="200">
        <f t="shared" si="27"/>
        <v>0</v>
      </c>
      <c r="GW91" s="200">
        <f t="shared" si="27"/>
        <v>0</v>
      </c>
      <c r="GX91" s="200">
        <f t="shared" si="27"/>
        <v>0</v>
      </c>
      <c r="GY91" s="200">
        <f t="shared" si="27"/>
        <v>0</v>
      </c>
      <c r="GZ91" s="200">
        <f t="shared" si="27"/>
        <v>0</v>
      </c>
      <c r="HA91" s="200">
        <f t="shared" si="27"/>
        <v>0</v>
      </c>
      <c r="HB91" s="200">
        <f t="shared" si="27"/>
        <v>0</v>
      </c>
      <c r="HC91" s="200">
        <f t="shared" si="27"/>
        <v>0</v>
      </c>
      <c r="HD91" s="134" t="str">
        <f t="shared" si="20"/>
        <v>OK</v>
      </c>
      <c r="HE91" s="200">
        <f t="shared" si="21"/>
        <v>0</v>
      </c>
      <c r="HG91" s="200">
        <f t="shared" si="22"/>
        <v>0</v>
      </c>
      <c r="HH91" s="200">
        <f>HG91*'Key assumptions'!$H$20*'Key assumptions'!$H$21</f>
        <v>0</v>
      </c>
      <c r="HI91" s="255">
        <f t="shared" si="25"/>
        <v>0.23963133640552994</v>
      </c>
      <c r="HJ91" s="200">
        <f t="shared" si="23"/>
        <v>0</v>
      </c>
      <c r="HO91" s="120">
        <f t="shared" si="28"/>
        <v>12</v>
      </c>
      <c r="HP91" s="120">
        <f t="shared" si="28"/>
        <v>12</v>
      </c>
      <c r="HQ91" s="120">
        <f t="shared" si="28"/>
        <v>12</v>
      </c>
      <c r="HR91" s="120">
        <f t="shared" si="28"/>
        <v>12</v>
      </c>
      <c r="HS91" s="120">
        <f t="shared" si="28"/>
        <v>12</v>
      </c>
      <c r="HT91" s="120">
        <f t="shared" si="28"/>
        <v>12</v>
      </c>
      <c r="HU91" s="120">
        <f t="shared" si="28"/>
        <v>12</v>
      </c>
      <c r="HV91" s="120">
        <f t="shared" si="28"/>
        <v>12</v>
      </c>
      <c r="HW91" s="120">
        <f t="shared" si="24"/>
        <v>60</v>
      </c>
    </row>
    <row r="92" spans="203:231" ht="13.5" thickBot="1" x14ac:dyDescent="0.25">
      <c r="GU92" s="200">
        <f t="shared" si="27"/>
        <v>0</v>
      </c>
      <c r="GV92" s="200">
        <f t="shared" si="27"/>
        <v>0</v>
      </c>
      <c r="GW92" s="200">
        <f t="shared" si="27"/>
        <v>0</v>
      </c>
      <c r="GX92" s="200">
        <f t="shared" si="27"/>
        <v>0</v>
      </c>
      <c r="GY92" s="200">
        <f t="shared" si="27"/>
        <v>0</v>
      </c>
      <c r="GZ92" s="200">
        <f t="shared" si="27"/>
        <v>0</v>
      </c>
      <c r="HA92" s="200">
        <f t="shared" si="27"/>
        <v>0</v>
      </c>
      <c r="HB92" s="200">
        <f t="shared" si="27"/>
        <v>0</v>
      </c>
      <c r="HC92" s="200">
        <f t="shared" si="27"/>
        <v>0</v>
      </c>
      <c r="HD92" s="134" t="str">
        <f t="shared" si="20"/>
        <v>OK</v>
      </c>
      <c r="HE92" s="200">
        <f t="shared" si="21"/>
        <v>0</v>
      </c>
      <c r="HG92" s="200">
        <f t="shared" si="22"/>
        <v>0</v>
      </c>
      <c r="HH92" s="200">
        <f>HG92*'Key assumptions'!$H$20*'Key assumptions'!$H$21</f>
        <v>0</v>
      </c>
      <c r="HI92" s="255">
        <f t="shared" si="25"/>
        <v>0.23963133640552994</v>
      </c>
      <c r="HJ92" s="200">
        <f t="shared" si="23"/>
        <v>0</v>
      </c>
      <c r="HO92" s="120">
        <f t="shared" si="28"/>
        <v>12</v>
      </c>
      <c r="HP92" s="120">
        <f t="shared" si="28"/>
        <v>12</v>
      </c>
      <c r="HQ92" s="120">
        <f t="shared" si="28"/>
        <v>12</v>
      </c>
      <c r="HR92" s="120">
        <f t="shared" si="28"/>
        <v>12</v>
      </c>
      <c r="HS92" s="120">
        <f t="shared" si="28"/>
        <v>12</v>
      </c>
      <c r="HT92" s="120">
        <f t="shared" si="28"/>
        <v>12</v>
      </c>
      <c r="HU92" s="120">
        <f t="shared" si="28"/>
        <v>12</v>
      </c>
      <c r="HV92" s="120">
        <f t="shared" si="28"/>
        <v>12</v>
      </c>
      <c r="HW92" s="120">
        <f t="shared" si="24"/>
        <v>60</v>
      </c>
    </row>
    <row r="93" spans="203:231" ht="13.5" thickBot="1" x14ac:dyDescent="0.25">
      <c r="GU93" s="200">
        <f t="shared" si="27"/>
        <v>0</v>
      </c>
      <c r="GV93" s="200">
        <f t="shared" si="27"/>
        <v>0</v>
      </c>
      <c r="GW93" s="200">
        <f t="shared" si="27"/>
        <v>0</v>
      </c>
      <c r="GX93" s="200">
        <f t="shared" si="27"/>
        <v>0</v>
      </c>
      <c r="GY93" s="200">
        <f t="shared" si="27"/>
        <v>0</v>
      </c>
      <c r="GZ93" s="200">
        <f t="shared" si="27"/>
        <v>0</v>
      </c>
      <c r="HA93" s="200">
        <f t="shared" si="27"/>
        <v>0</v>
      </c>
      <c r="HB93" s="200">
        <f t="shared" si="27"/>
        <v>0</v>
      </c>
      <c r="HC93" s="200">
        <f t="shared" si="27"/>
        <v>0</v>
      </c>
      <c r="HD93" s="134" t="str">
        <f t="shared" si="20"/>
        <v>OK</v>
      </c>
      <c r="HE93" s="200">
        <f t="shared" si="21"/>
        <v>0</v>
      </c>
      <c r="HG93" s="200">
        <f t="shared" si="22"/>
        <v>0</v>
      </c>
      <c r="HH93" s="200">
        <f>HG93*'Key assumptions'!$H$20*'Key assumptions'!$H$21</f>
        <v>0</v>
      </c>
      <c r="HI93" s="255">
        <f t="shared" si="25"/>
        <v>0.23963133640552994</v>
      </c>
      <c r="HJ93" s="200">
        <f t="shared" si="23"/>
        <v>0</v>
      </c>
      <c r="HO93" s="120">
        <f t="shared" si="28"/>
        <v>12</v>
      </c>
      <c r="HP93" s="120">
        <f t="shared" si="28"/>
        <v>12</v>
      </c>
      <c r="HQ93" s="120">
        <f t="shared" si="28"/>
        <v>12</v>
      </c>
      <c r="HR93" s="120">
        <f t="shared" si="28"/>
        <v>12</v>
      </c>
      <c r="HS93" s="120">
        <f t="shared" si="28"/>
        <v>12</v>
      </c>
      <c r="HT93" s="120">
        <f t="shared" si="28"/>
        <v>12</v>
      </c>
      <c r="HU93" s="120">
        <f t="shared" si="28"/>
        <v>12</v>
      </c>
      <c r="HV93" s="120">
        <f t="shared" si="28"/>
        <v>12</v>
      </c>
      <c r="HW93" s="120">
        <f t="shared" si="24"/>
        <v>60</v>
      </c>
    </row>
    <row r="94" spans="203:231" ht="13.5" thickBot="1" x14ac:dyDescent="0.25">
      <c r="GU94" s="200">
        <f t="shared" si="27"/>
        <v>0</v>
      </c>
      <c r="GV94" s="200">
        <f t="shared" si="27"/>
        <v>0</v>
      </c>
      <c r="GW94" s="200">
        <f t="shared" si="27"/>
        <v>0</v>
      </c>
      <c r="GX94" s="200">
        <f t="shared" si="27"/>
        <v>0</v>
      </c>
      <c r="GY94" s="200">
        <f t="shared" si="27"/>
        <v>0</v>
      </c>
      <c r="GZ94" s="200">
        <f t="shared" si="27"/>
        <v>0</v>
      </c>
      <c r="HA94" s="200">
        <f t="shared" si="27"/>
        <v>0</v>
      </c>
      <c r="HB94" s="200">
        <f t="shared" si="27"/>
        <v>0</v>
      </c>
      <c r="HC94" s="200">
        <f t="shared" si="27"/>
        <v>0</v>
      </c>
      <c r="HD94" s="134" t="str">
        <f t="shared" si="20"/>
        <v>OK</v>
      </c>
      <c r="HE94" s="200">
        <f t="shared" si="21"/>
        <v>0</v>
      </c>
      <c r="HG94" s="200">
        <f t="shared" si="22"/>
        <v>0</v>
      </c>
      <c r="HH94" s="200">
        <f>HG94*'Key assumptions'!$H$20*'Key assumptions'!$H$21</f>
        <v>0</v>
      </c>
      <c r="HI94" s="255">
        <f t="shared" si="25"/>
        <v>0.23963133640552994</v>
      </c>
      <c r="HJ94" s="200">
        <f t="shared" si="23"/>
        <v>0</v>
      </c>
      <c r="HO94" s="120">
        <f t="shared" si="28"/>
        <v>12</v>
      </c>
      <c r="HP94" s="120">
        <f t="shared" si="28"/>
        <v>12</v>
      </c>
      <c r="HQ94" s="120">
        <f t="shared" si="28"/>
        <v>12</v>
      </c>
      <c r="HR94" s="120">
        <f t="shared" si="28"/>
        <v>12</v>
      </c>
      <c r="HS94" s="120">
        <f t="shared" si="28"/>
        <v>12</v>
      </c>
      <c r="HT94" s="120">
        <f t="shared" si="28"/>
        <v>12</v>
      </c>
      <c r="HU94" s="120">
        <f t="shared" si="28"/>
        <v>12</v>
      </c>
      <c r="HV94" s="120">
        <f t="shared" si="28"/>
        <v>12</v>
      </c>
      <c r="HW94" s="120">
        <f t="shared" si="24"/>
        <v>60</v>
      </c>
    </row>
    <row r="95" spans="203:231" ht="13.5" thickBot="1" x14ac:dyDescent="0.25">
      <c r="GU95" s="200">
        <f t="shared" si="27"/>
        <v>0</v>
      </c>
      <c r="GV95" s="200">
        <f t="shared" si="27"/>
        <v>0</v>
      </c>
      <c r="GW95" s="200">
        <f t="shared" si="27"/>
        <v>0</v>
      </c>
      <c r="GX95" s="200">
        <f t="shared" si="27"/>
        <v>0</v>
      </c>
      <c r="GY95" s="200">
        <f t="shared" si="27"/>
        <v>0</v>
      </c>
      <c r="GZ95" s="200">
        <f t="shared" si="27"/>
        <v>0</v>
      </c>
      <c r="HA95" s="200">
        <f t="shared" si="27"/>
        <v>0</v>
      </c>
      <c r="HB95" s="200">
        <f t="shared" si="27"/>
        <v>0</v>
      </c>
      <c r="HC95" s="200">
        <f t="shared" si="27"/>
        <v>0</v>
      </c>
      <c r="HD95" s="134" t="str">
        <f t="shared" si="20"/>
        <v>OK</v>
      </c>
      <c r="HE95" s="200">
        <f t="shared" si="21"/>
        <v>0</v>
      </c>
      <c r="HG95" s="200">
        <f t="shared" si="22"/>
        <v>0</v>
      </c>
      <c r="HH95" s="200">
        <f>HG95*'Key assumptions'!$H$20*'Key assumptions'!$H$21</f>
        <v>0</v>
      </c>
      <c r="HI95" s="255">
        <f t="shared" si="25"/>
        <v>0.23963133640552994</v>
      </c>
      <c r="HJ95" s="200">
        <f t="shared" si="23"/>
        <v>0</v>
      </c>
      <c r="HO95" s="120">
        <f t="shared" si="28"/>
        <v>12</v>
      </c>
      <c r="HP95" s="120">
        <f t="shared" si="28"/>
        <v>12</v>
      </c>
      <c r="HQ95" s="120">
        <f t="shared" si="28"/>
        <v>12</v>
      </c>
      <c r="HR95" s="120">
        <f t="shared" si="28"/>
        <v>12</v>
      </c>
      <c r="HS95" s="120">
        <f t="shared" si="28"/>
        <v>12</v>
      </c>
      <c r="HT95" s="120">
        <f t="shared" si="28"/>
        <v>12</v>
      </c>
      <c r="HU95" s="120">
        <f t="shared" si="28"/>
        <v>12</v>
      </c>
      <c r="HV95" s="120">
        <f t="shared" si="28"/>
        <v>12</v>
      </c>
      <c r="HW95" s="120">
        <f t="shared" si="24"/>
        <v>60</v>
      </c>
    </row>
    <row r="96" spans="203:231" ht="13.5" thickBot="1" x14ac:dyDescent="0.25">
      <c r="GU96" s="200">
        <f t="shared" si="27"/>
        <v>0</v>
      </c>
      <c r="GV96" s="200">
        <f t="shared" si="27"/>
        <v>0</v>
      </c>
      <c r="GW96" s="200">
        <f t="shared" si="27"/>
        <v>0</v>
      </c>
      <c r="GX96" s="200">
        <f t="shared" si="27"/>
        <v>0</v>
      </c>
      <c r="GY96" s="200">
        <f t="shared" si="27"/>
        <v>0</v>
      </c>
      <c r="GZ96" s="200">
        <f t="shared" si="27"/>
        <v>0</v>
      </c>
      <c r="HA96" s="200">
        <f t="shared" si="27"/>
        <v>0</v>
      </c>
      <c r="HB96" s="200">
        <f t="shared" si="27"/>
        <v>0</v>
      </c>
      <c r="HC96" s="200">
        <f t="shared" si="27"/>
        <v>0</v>
      </c>
      <c r="HD96" s="134" t="str">
        <f t="shared" si="20"/>
        <v>OK</v>
      </c>
      <c r="HE96" s="200">
        <f t="shared" si="21"/>
        <v>0</v>
      </c>
      <c r="HG96" s="200">
        <f t="shared" si="22"/>
        <v>0</v>
      </c>
      <c r="HH96" s="200">
        <f>HG96*'Key assumptions'!$H$20*'Key assumptions'!$H$21</f>
        <v>0</v>
      </c>
      <c r="HI96" s="255">
        <f t="shared" si="25"/>
        <v>0.23963133640552994</v>
      </c>
      <c r="HJ96" s="200">
        <f t="shared" si="23"/>
        <v>0</v>
      </c>
      <c r="HO96" s="120">
        <f t="shared" si="28"/>
        <v>12</v>
      </c>
      <c r="HP96" s="120">
        <f t="shared" si="28"/>
        <v>12</v>
      </c>
      <c r="HQ96" s="120">
        <f t="shared" si="28"/>
        <v>12</v>
      </c>
      <c r="HR96" s="120">
        <f t="shared" si="28"/>
        <v>12</v>
      </c>
      <c r="HS96" s="120">
        <f t="shared" si="28"/>
        <v>12</v>
      </c>
      <c r="HT96" s="120">
        <f t="shared" si="28"/>
        <v>12</v>
      </c>
      <c r="HU96" s="120">
        <f t="shared" si="28"/>
        <v>12</v>
      </c>
      <c r="HV96" s="120">
        <f t="shared" si="28"/>
        <v>12</v>
      </c>
      <c r="HW96" s="120">
        <f t="shared" si="24"/>
        <v>60</v>
      </c>
    </row>
    <row r="97" spans="203:231" ht="13.5" thickBot="1" x14ac:dyDescent="0.25">
      <c r="GU97" s="200">
        <f t="shared" si="27"/>
        <v>0</v>
      </c>
      <c r="GV97" s="200">
        <f t="shared" si="27"/>
        <v>0</v>
      </c>
      <c r="GW97" s="200">
        <f t="shared" si="27"/>
        <v>0</v>
      </c>
      <c r="GX97" s="200">
        <f t="shared" si="27"/>
        <v>0</v>
      </c>
      <c r="GY97" s="200">
        <f t="shared" si="27"/>
        <v>0</v>
      </c>
      <c r="GZ97" s="200">
        <f t="shared" si="27"/>
        <v>0</v>
      </c>
      <c r="HA97" s="200">
        <f t="shared" si="27"/>
        <v>0</v>
      </c>
      <c r="HB97" s="200">
        <f t="shared" si="27"/>
        <v>0</v>
      </c>
      <c r="HC97" s="200">
        <f t="shared" si="27"/>
        <v>0</v>
      </c>
      <c r="HD97" s="134" t="str">
        <f t="shared" si="20"/>
        <v>OK</v>
      </c>
      <c r="HE97" s="200">
        <f t="shared" si="21"/>
        <v>0</v>
      </c>
      <c r="HG97" s="200">
        <f t="shared" si="22"/>
        <v>0</v>
      </c>
      <c r="HH97" s="200">
        <f>HG97*'Key assumptions'!$H$20*'Key assumptions'!$H$21</f>
        <v>0</v>
      </c>
      <c r="HI97" s="255">
        <f t="shared" si="25"/>
        <v>0.23963133640552994</v>
      </c>
      <c r="HJ97" s="200">
        <f t="shared" si="23"/>
        <v>0</v>
      </c>
      <c r="HO97" s="120">
        <f t="shared" si="28"/>
        <v>12</v>
      </c>
      <c r="HP97" s="120">
        <f t="shared" si="28"/>
        <v>12</v>
      </c>
      <c r="HQ97" s="120">
        <f t="shared" si="28"/>
        <v>12</v>
      </c>
      <c r="HR97" s="120">
        <f t="shared" si="28"/>
        <v>12</v>
      </c>
      <c r="HS97" s="120">
        <f t="shared" si="28"/>
        <v>12</v>
      </c>
      <c r="HT97" s="120">
        <f t="shared" si="28"/>
        <v>12</v>
      </c>
      <c r="HU97" s="120">
        <f t="shared" si="28"/>
        <v>12</v>
      </c>
      <c r="HV97" s="120">
        <f t="shared" si="28"/>
        <v>12</v>
      </c>
      <c r="HW97" s="120">
        <f t="shared" si="24"/>
        <v>60</v>
      </c>
    </row>
    <row r="98" spans="203:231" ht="13.5" thickBot="1" x14ac:dyDescent="0.25">
      <c r="GU98" s="200">
        <f t="shared" si="27"/>
        <v>0</v>
      </c>
      <c r="GV98" s="200">
        <f t="shared" si="27"/>
        <v>0</v>
      </c>
      <c r="GW98" s="200">
        <f t="shared" si="27"/>
        <v>0</v>
      </c>
      <c r="GX98" s="200">
        <f t="shared" si="27"/>
        <v>0</v>
      </c>
      <c r="GY98" s="200">
        <f t="shared" si="27"/>
        <v>0</v>
      </c>
      <c r="GZ98" s="200">
        <f t="shared" si="27"/>
        <v>0</v>
      </c>
      <c r="HA98" s="200">
        <f t="shared" si="27"/>
        <v>0</v>
      </c>
      <c r="HB98" s="200">
        <f t="shared" si="27"/>
        <v>0</v>
      </c>
      <c r="HC98" s="200">
        <f t="shared" si="27"/>
        <v>0</v>
      </c>
      <c r="HD98" s="134" t="str">
        <f t="shared" si="20"/>
        <v>OK</v>
      </c>
      <c r="HE98" s="200">
        <f t="shared" si="21"/>
        <v>0</v>
      </c>
      <c r="HG98" s="200">
        <f t="shared" si="22"/>
        <v>0</v>
      </c>
      <c r="HH98" s="200">
        <f>HG98*'Key assumptions'!$H$20*'Key assumptions'!$H$21</f>
        <v>0</v>
      </c>
      <c r="HI98" s="255">
        <f t="shared" si="25"/>
        <v>0.23963133640552994</v>
      </c>
      <c r="HJ98" s="200">
        <f t="shared" si="23"/>
        <v>0</v>
      </c>
      <c r="HO98" s="120">
        <f t="shared" si="28"/>
        <v>12</v>
      </c>
      <c r="HP98" s="120">
        <f t="shared" si="28"/>
        <v>12</v>
      </c>
      <c r="HQ98" s="120">
        <f t="shared" si="28"/>
        <v>12</v>
      </c>
      <c r="HR98" s="120">
        <f t="shared" si="28"/>
        <v>12</v>
      </c>
      <c r="HS98" s="120">
        <f t="shared" si="28"/>
        <v>12</v>
      </c>
      <c r="HT98" s="120">
        <f t="shared" si="28"/>
        <v>12</v>
      </c>
      <c r="HU98" s="120">
        <f t="shared" si="28"/>
        <v>12</v>
      </c>
      <c r="HV98" s="120">
        <f t="shared" si="28"/>
        <v>12</v>
      </c>
      <c r="HW98" s="120">
        <f t="shared" si="24"/>
        <v>60</v>
      </c>
    </row>
    <row r="99" spans="203:231" ht="13.5" thickBot="1" x14ac:dyDescent="0.25">
      <c r="GU99" s="200">
        <f t="shared" si="27"/>
        <v>0</v>
      </c>
      <c r="GV99" s="200">
        <f t="shared" si="27"/>
        <v>0</v>
      </c>
      <c r="GW99" s="200">
        <f t="shared" si="27"/>
        <v>0</v>
      </c>
      <c r="GX99" s="200">
        <f t="shared" si="27"/>
        <v>0</v>
      </c>
      <c r="GY99" s="200">
        <f t="shared" si="27"/>
        <v>0</v>
      </c>
      <c r="GZ99" s="200">
        <f t="shared" si="27"/>
        <v>0</v>
      </c>
      <c r="HA99" s="200">
        <f t="shared" si="27"/>
        <v>0</v>
      </c>
      <c r="HB99" s="200">
        <f t="shared" si="27"/>
        <v>0</v>
      </c>
      <c r="HC99" s="200">
        <f t="shared" si="27"/>
        <v>0</v>
      </c>
      <c r="HD99" s="134" t="str">
        <f t="shared" si="20"/>
        <v>OK</v>
      </c>
      <c r="HE99" s="200">
        <f t="shared" si="21"/>
        <v>0</v>
      </c>
      <c r="HG99" s="200">
        <f t="shared" si="22"/>
        <v>0</v>
      </c>
      <c r="HH99" s="200">
        <f>HG99*'Key assumptions'!$H$20*'Key assumptions'!$H$21</f>
        <v>0</v>
      </c>
      <c r="HI99" s="255">
        <f t="shared" si="25"/>
        <v>0.23963133640552994</v>
      </c>
      <c r="HJ99" s="200">
        <f t="shared" si="23"/>
        <v>0</v>
      </c>
      <c r="HO99" s="120">
        <f t="shared" ref="HO99:HV108" si="29">COUNTIFS($H$6:$CY$6,HO$8,$H99:$CY99,"&lt;&gt;"&amp;0)</f>
        <v>12</v>
      </c>
      <c r="HP99" s="120">
        <f t="shared" si="29"/>
        <v>12</v>
      </c>
      <c r="HQ99" s="120">
        <f t="shared" si="29"/>
        <v>12</v>
      </c>
      <c r="HR99" s="120">
        <f t="shared" si="29"/>
        <v>12</v>
      </c>
      <c r="HS99" s="120">
        <f t="shared" si="29"/>
        <v>12</v>
      </c>
      <c r="HT99" s="120">
        <f t="shared" si="29"/>
        <v>12</v>
      </c>
      <c r="HU99" s="120">
        <f t="shared" si="29"/>
        <v>12</v>
      </c>
      <c r="HV99" s="120">
        <f t="shared" si="29"/>
        <v>12</v>
      </c>
      <c r="HW99" s="120">
        <f t="shared" si="24"/>
        <v>60</v>
      </c>
    </row>
    <row r="100" spans="203:231" ht="13.5" thickBot="1" x14ac:dyDescent="0.25">
      <c r="GU100" s="200">
        <f t="shared" si="27"/>
        <v>0</v>
      </c>
      <c r="GV100" s="200">
        <f t="shared" si="27"/>
        <v>0</v>
      </c>
      <c r="GW100" s="200">
        <f t="shared" si="27"/>
        <v>0</v>
      </c>
      <c r="GX100" s="200">
        <f t="shared" si="27"/>
        <v>0</v>
      </c>
      <c r="GY100" s="200">
        <f t="shared" si="27"/>
        <v>0</v>
      </c>
      <c r="GZ100" s="200">
        <f t="shared" si="27"/>
        <v>0</v>
      </c>
      <c r="HA100" s="200">
        <f t="shared" si="27"/>
        <v>0</v>
      </c>
      <c r="HB100" s="200">
        <f t="shared" si="27"/>
        <v>0</v>
      </c>
      <c r="HC100" s="200">
        <f t="shared" si="27"/>
        <v>0</v>
      </c>
      <c r="HD100" s="134" t="str">
        <f t="shared" si="20"/>
        <v>OK</v>
      </c>
      <c r="HE100" s="200">
        <f t="shared" si="21"/>
        <v>0</v>
      </c>
      <c r="HG100" s="200">
        <f t="shared" si="22"/>
        <v>0</v>
      </c>
      <c r="HH100" s="200">
        <f>HG100*'Key assumptions'!$H$20*'Key assumptions'!$H$21</f>
        <v>0</v>
      </c>
      <c r="HI100" s="255">
        <f t="shared" si="25"/>
        <v>0.23963133640552994</v>
      </c>
      <c r="HJ100" s="200">
        <f t="shared" si="23"/>
        <v>0</v>
      </c>
      <c r="HO100" s="120">
        <f t="shared" si="29"/>
        <v>12</v>
      </c>
      <c r="HP100" s="120">
        <f t="shared" si="29"/>
        <v>12</v>
      </c>
      <c r="HQ100" s="120">
        <f t="shared" si="29"/>
        <v>12</v>
      </c>
      <c r="HR100" s="120">
        <f t="shared" si="29"/>
        <v>12</v>
      </c>
      <c r="HS100" s="120">
        <f t="shared" si="29"/>
        <v>12</v>
      </c>
      <c r="HT100" s="120">
        <f t="shared" si="29"/>
        <v>12</v>
      </c>
      <c r="HU100" s="120">
        <f t="shared" si="29"/>
        <v>12</v>
      </c>
      <c r="HV100" s="120">
        <f t="shared" si="29"/>
        <v>12</v>
      </c>
      <c r="HW100" s="120">
        <f t="shared" si="24"/>
        <v>60</v>
      </c>
    </row>
    <row r="101" spans="203:231" ht="13.5" thickBot="1" x14ac:dyDescent="0.25">
      <c r="GU101" s="200">
        <f t="shared" si="27"/>
        <v>0</v>
      </c>
      <c r="GV101" s="200">
        <f t="shared" si="27"/>
        <v>0</v>
      </c>
      <c r="GW101" s="200">
        <f t="shared" si="27"/>
        <v>0</v>
      </c>
      <c r="GX101" s="200">
        <f t="shared" si="27"/>
        <v>0</v>
      </c>
      <c r="GY101" s="200">
        <f t="shared" si="27"/>
        <v>0</v>
      </c>
      <c r="GZ101" s="200">
        <f t="shared" si="27"/>
        <v>0</v>
      </c>
      <c r="HA101" s="200">
        <f t="shared" si="27"/>
        <v>0</v>
      </c>
      <c r="HB101" s="200">
        <f t="shared" si="27"/>
        <v>0</v>
      </c>
      <c r="HC101" s="200">
        <f t="shared" si="27"/>
        <v>0</v>
      </c>
      <c r="HD101" s="134" t="str">
        <f t="shared" si="20"/>
        <v>OK</v>
      </c>
      <c r="HE101" s="200">
        <f t="shared" si="21"/>
        <v>0</v>
      </c>
      <c r="HG101" s="200">
        <f t="shared" si="22"/>
        <v>0</v>
      </c>
      <c r="HH101" s="200">
        <f>HG101*'Key assumptions'!$H$20*'Key assumptions'!$H$21</f>
        <v>0</v>
      </c>
      <c r="HI101" s="255">
        <f t="shared" si="25"/>
        <v>0.23963133640552994</v>
      </c>
      <c r="HJ101" s="200">
        <f t="shared" si="23"/>
        <v>0</v>
      </c>
      <c r="HO101" s="120">
        <f t="shared" si="29"/>
        <v>12</v>
      </c>
      <c r="HP101" s="120">
        <f t="shared" si="29"/>
        <v>12</v>
      </c>
      <c r="HQ101" s="120">
        <f t="shared" si="29"/>
        <v>12</v>
      </c>
      <c r="HR101" s="120">
        <f t="shared" si="29"/>
        <v>12</v>
      </c>
      <c r="HS101" s="120">
        <f t="shared" si="29"/>
        <v>12</v>
      </c>
      <c r="HT101" s="120">
        <f t="shared" si="29"/>
        <v>12</v>
      </c>
      <c r="HU101" s="120">
        <f t="shared" si="29"/>
        <v>12</v>
      </c>
      <c r="HV101" s="120">
        <f t="shared" si="29"/>
        <v>12</v>
      </c>
      <c r="HW101" s="120">
        <f t="shared" si="24"/>
        <v>60</v>
      </c>
    </row>
    <row r="102" spans="203:231" ht="13.5" thickBot="1" x14ac:dyDescent="0.25">
      <c r="GU102" s="200">
        <f t="shared" si="27"/>
        <v>0</v>
      </c>
      <c r="GV102" s="200">
        <f t="shared" si="27"/>
        <v>0</v>
      </c>
      <c r="GW102" s="200">
        <f t="shared" si="27"/>
        <v>0</v>
      </c>
      <c r="GX102" s="200">
        <f t="shared" si="27"/>
        <v>0</v>
      </c>
      <c r="GY102" s="200">
        <f t="shared" si="27"/>
        <v>0</v>
      </c>
      <c r="GZ102" s="200">
        <f t="shared" si="27"/>
        <v>0</v>
      </c>
      <c r="HA102" s="200">
        <f t="shared" si="27"/>
        <v>0</v>
      </c>
      <c r="HB102" s="200">
        <f t="shared" si="27"/>
        <v>0</v>
      </c>
      <c r="HC102" s="200">
        <f t="shared" si="27"/>
        <v>0</v>
      </c>
      <c r="HD102" s="134" t="str">
        <f t="shared" si="20"/>
        <v>OK</v>
      </c>
      <c r="HE102" s="200">
        <f t="shared" si="21"/>
        <v>0</v>
      </c>
      <c r="HG102" s="200">
        <f t="shared" si="22"/>
        <v>0</v>
      </c>
      <c r="HH102" s="200">
        <f>HG102*'Key assumptions'!$H$20*'Key assumptions'!$H$21</f>
        <v>0</v>
      </c>
      <c r="HI102" s="255">
        <f t="shared" si="25"/>
        <v>0.23963133640552994</v>
      </c>
      <c r="HJ102" s="200">
        <f t="shared" si="23"/>
        <v>0</v>
      </c>
      <c r="HO102" s="120">
        <f t="shared" si="29"/>
        <v>12</v>
      </c>
      <c r="HP102" s="120">
        <f t="shared" si="29"/>
        <v>12</v>
      </c>
      <c r="HQ102" s="120">
        <f t="shared" si="29"/>
        <v>12</v>
      </c>
      <c r="HR102" s="120">
        <f t="shared" si="29"/>
        <v>12</v>
      </c>
      <c r="HS102" s="120">
        <f t="shared" si="29"/>
        <v>12</v>
      </c>
      <c r="HT102" s="120">
        <f t="shared" si="29"/>
        <v>12</v>
      </c>
      <c r="HU102" s="120">
        <f t="shared" si="29"/>
        <v>12</v>
      </c>
      <c r="HV102" s="120">
        <f t="shared" si="29"/>
        <v>12</v>
      </c>
      <c r="HW102" s="120">
        <f t="shared" si="24"/>
        <v>60</v>
      </c>
    </row>
    <row r="103" spans="203:231" ht="13.5" thickBot="1" x14ac:dyDescent="0.25">
      <c r="GU103" s="200">
        <f t="shared" si="27"/>
        <v>0</v>
      </c>
      <c r="GV103" s="200">
        <f t="shared" si="27"/>
        <v>0</v>
      </c>
      <c r="GW103" s="200">
        <f t="shared" si="27"/>
        <v>0</v>
      </c>
      <c r="GX103" s="200">
        <f t="shared" si="27"/>
        <v>0</v>
      </c>
      <c r="GY103" s="200">
        <f t="shared" si="27"/>
        <v>0</v>
      </c>
      <c r="GZ103" s="200">
        <f t="shared" si="27"/>
        <v>0</v>
      </c>
      <c r="HA103" s="200">
        <f t="shared" si="27"/>
        <v>0</v>
      </c>
      <c r="HB103" s="200">
        <f t="shared" si="27"/>
        <v>0</v>
      </c>
      <c r="HC103" s="200">
        <f t="shared" si="27"/>
        <v>0</v>
      </c>
      <c r="HD103" s="134" t="str">
        <f t="shared" si="20"/>
        <v>OK</v>
      </c>
      <c r="HE103" s="200">
        <f t="shared" si="21"/>
        <v>0</v>
      </c>
      <c r="HG103" s="200">
        <f t="shared" si="22"/>
        <v>0</v>
      </c>
      <c r="HH103" s="200">
        <f>HG103*'Key assumptions'!$H$20*'Key assumptions'!$H$21</f>
        <v>0</v>
      </c>
      <c r="HI103" s="255">
        <f t="shared" si="25"/>
        <v>0.23963133640552994</v>
      </c>
      <c r="HJ103" s="200">
        <f t="shared" si="23"/>
        <v>0</v>
      </c>
      <c r="HO103" s="120">
        <f t="shared" si="29"/>
        <v>12</v>
      </c>
      <c r="HP103" s="120">
        <f t="shared" si="29"/>
        <v>12</v>
      </c>
      <c r="HQ103" s="120">
        <f t="shared" si="29"/>
        <v>12</v>
      </c>
      <c r="HR103" s="120">
        <f t="shared" si="29"/>
        <v>12</v>
      </c>
      <c r="HS103" s="120">
        <f t="shared" si="29"/>
        <v>12</v>
      </c>
      <c r="HT103" s="120">
        <f t="shared" si="29"/>
        <v>12</v>
      </c>
      <c r="HU103" s="120">
        <f t="shared" si="29"/>
        <v>12</v>
      </c>
      <c r="HV103" s="120">
        <f t="shared" si="29"/>
        <v>12</v>
      </c>
      <c r="HW103" s="120">
        <f t="shared" si="24"/>
        <v>60</v>
      </c>
    </row>
    <row r="104" spans="203:231" ht="13.5" thickBot="1" x14ac:dyDescent="0.25">
      <c r="GU104" s="200">
        <f t="shared" si="27"/>
        <v>0</v>
      </c>
      <c r="GV104" s="200">
        <f t="shared" si="27"/>
        <v>0</v>
      </c>
      <c r="GW104" s="200">
        <f t="shared" si="27"/>
        <v>0</v>
      </c>
      <c r="GX104" s="200">
        <f t="shared" si="27"/>
        <v>0</v>
      </c>
      <c r="GY104" s="200">
        <f t="shared" si="27"/>
        <v>0</v>
      </c>
      <c r="GZ104" s="200">
        <f t="shared" si="27"/>
        <v>0</v>
      </c>
      <c r="HA104" s="200">
        <f t="shared" si="27"/>
        <v>0</v>
      </c>
      <c r="HB104" s="200">
        <f t="shared" si="27"/>
        <v>0</v>
      </c>
      <c r="HC104" s="200">
        <f t="shared" si="27"/>
        <v>0</v>
      </c>
      <c r="HD104" s="134" t="str">
        <f t="shared" si="20"/>
        <v>OK</v>
      </c>
      <c r="HE104" s="200">
        <f t="shared" si="21"/>
        <v>0</v>
      </c>
      <c r="HG104" s="200">
        <f t="shared" si="22"/>
        <v>0</v>
      </c>
      <c r="HH104" s="200">
        <f>HG104*'Key assumptions'!$H$20*'Key assumptions'!$H$21</f>
        <v>0</v>
      </c>
      <c r="HI104" s="255">
        <f t="shared" si="25"/>
        <v>0.23963133640552994</v>
      </c>
      <c r="HJ104" s="200">
        <f t="shared" si="23"/>
        <v>0</v>
      </c>
      <c r="HO104" s="120">
        <f t="shared" si="29"/>
        <v>12</v>
      </c>
      <c r="HP104" s="120">
        <f t="shared" si="29"/>
        <v>12</v>
      </c>
      <c r="HQ104" s="120">
        <f t="shared" si="29"/>
        <v>12</v>
      </c>
      <c r="HR104" s="120">
        <f t="shared" si="29"/>
        <v>12</v>
      </c>
      <c r="HS104" s="120">
        <f t="shared" si="29"/>
        <v>12</v>
      </c>
      <c r="HT104" s="120">
        <f t="shared" si="29"/>
        <v>12</v>
      </c>
      <c r="HU104" s="120">
        <f t="shared" si="29"/>
        <v>12</v>
      </c>
      <c r="HV104" s="120">
        <f t="shared" si="29"/>
        <v>12</v>
      </c>
      <c r="HW104" s="120">
        <f t="shared" si="24"/>
        <v>60</v>
      </c>
    </row>
    <row r="105" spans="203:231" ht="13.5" thickBot="1" x14ac:dyDescent="0.25">
      <c r="GU105" s="200">
        <f t="shared" ref="GU105:HC120" si="30">SUMIF($DA$6:$GR$6,GU$8,$DA105:$GR105)</f>
        <v>0</v>
      </c>
      <c r="GV105" s="200">
        <f t="shared" si="30"/>
        <v>0</v>
      </c>
      <c r="GW105" s="200">
        <f t="shared" si="30"/>
        <v>0</v>
      </c>
      <c r="GX105" s="200">
        <f t="shared" si="30"/>
        <v>0</v>
      </c>
      <c r="GY105" s="200">
        <f t="shared" si="30"/>
        <v>0</v>
      </c>
      <c r="GZ105" s="200">
        <f t="shared" si="30"/>
        <v>0</v>
      </c>
      <c r="HA105" s="200">
        <f t="shared" si="30"/>
        <v>0</v>
      </c>
      <c r="HB105" s="200">
        <f t="shared" si="30"/>
        <v>0</v>
      </c>
      <c r="HC105" s="200">
        <f t="shared" si="30"/>
        <v>0</v>
      </c>
      <c r="HD105" s="134" t="str">
        <f t="shared" si="20"/>
        <v>OK</v>
      </c>
      <c r="HE105" s="200">
        <f t="shared" si="21"/>
        <v>0</v>
      </c>
      <c r="HG105" s="200">
        <f t="shared" si="22"/>
        <v>0</v>
      </c>
      <c r="HH105" s="200">
        <f>HG105*'Key assumptions'!$H$20*'Key assumptions'!$H$21</f>
        <v>0</v>
      </c>
      <c r="HI105" s="255">
        <f t="shared" si="25"/>
        <v>0.23963133640552994</v>
      </c>
      <c r="HJ105" s="200">
        <f t="shared" si="23"/>
        <v>0</v>
      </c>
      <c r="HO105" s="120">
        <f t="shared" si="29"/>
        <v>12</v>
      </c>
      <c r="HP105" s="120">
        <f t="shared" si="29"/>
        <v>12</v>
      </c>
      <c r="HQ105" s="120">
        <f t="shared" si="29"/>
        <v>12</v>
      </c>
      <c r="HR105" s="120">
        <f t="shared" si="29"/>
        <v>12</v>
      </c>
      <c r="HS105" s="120">
        <f t="shared" si="29"/>
        <v>12</v>
      </c>
      <c r="HT105" s="120">
        <f t="shared" si="29"/>
        <v>12</v>
      </c>
      <c r="HU105" s="120">
        <f t="shared" si="29"/>
        <v>12</v>
      </c>
      <c r="HV105" s="120">
        <f t="shared" si="29"/>
        <v>12</v>
      </c>
      <c r="HW105" s="120">
        <f t="shared" si="24"/>
        <v>60</v>
      </c>
    </row>
    <row r="106" spans="203:231" ht="13.5" thickBot="1" x14ac:dyDescent="0.25">
      <c r="GU106" s="200">
        <f t="shared" si="30"/>
        <v>0</v>
      </c>
      <c r="GV106" s="200">
        <f t="shared" si="30"/>
        <v>0</v>
      </c>
      <c r="GW106" s="200">
        <f t="shared" si="30"/>
        <v>0</v>
      </c>
      <c r="GX106" s="200">
        <f t="shared" si="30"/>
        <v>0</v>
      </c>
      <c r="GY106" s="200">
        <f t="shared" si="30"/>
        <v>0</v>
      </c>
      <c r="GZ106" s="200">
        <f t="shared" si="30"/>
        <v>0</v>
      </c>
      <c r="HA106" s="200">
        <f t="shared" si="30"/>
        <v>0</v>
      </c>
      <c r="HB106" s="200">
        <f t="shared" si="30"/>
        <v>0</v>
      </c>
      <c r="HC106" s="200">
        <f t="shared" si="30"/>
        <v>0</v>
      </c>
      <c r="HD106" s="134" t="str">
        <f t="shared" si="20"/>
        <v>OK</v>
      </c>
      <c r="HE106" s="200">
        <f t="shared" si="21"/>
        <v>0</v>
      </c>
      <c r="HG106" s="200">
        <f t="shared" si="22"/>
        <v>0</v>
      </c>
      <c r="HH106" s="200">
        <f>HG106*'Key assumptions'!$H$20*'Key assumptions'!$H$21</f>
        <v>0</v>
      </c>
      <c r="HI106" s="255">
        <f t="shared" si="25"/>
        <v>0.23963133640552994</v>
      </c>
      <c r="HJ106" s="200">
        <f t="shared" si="23"/>
        <v>0</v>
      </c>
      <c r="HO106" s="120">
        <f t="shared" si="29"/>
        <v>12</v>
      </c>
      <c r="HP106" s="120">
        <f t="shared" si="29"/>
        <v>12</v>
      </c>
      <c r="HQ106" s="120">
        <f t="shared" si="29"/>
        <v>12</v>
      </c>
      <c r="HR106" s="120">
        <f t="shared" si="29"/>
        <v>12</v>
      </c>
      <c r="HS106" s="120">
        <f t="shared" si="29"/>
        <v>12</v>
      </c>
      <c r="HT106" s="120">
        <f t="shared" si="29"/>
        <v>12</v>
      </c>
      <c r="HU106" s="120">
        <f t="shared" si="29"/>
        <v>12</v>
      </c>
      <c r="HV106" s="120">
        <f t="shared" si="29"/>
        <v>12</v>
      </c>
      <c r="HW106" s="120">
        <f t="shared" si="24"/>
        <v>60</v>
      </c>
    </row>
    <row r="107" spans="203:231" ht="13.5" thickBot="1" x14ac:dyDescent="0.25">
      <c r="GU107" s="200">
        <f t="shared" si="30"/>
        <v>0</v>
      </c>
      <c r="GV107" s="200">
        <f t="shared" si="30"/>
        <v>0</v>
      </c>
      <c r="GW107" s="200">
        <f t="shared" si="30"/>
        <v>0</v>
      </c>
      <c r="GX107" s="200">
        <f t="shared" si="30"/>
        <v>0</v>
      </c>
      <c r="GY107" s="200">
        <f t="shared" si="30"/>
        <v>0</v>
      </c>
      <c r="GZ107" s="200">
        <f t="shared" si="30"/>
        <v>0</v>
      </c>
      <c r="HA107" s="200">
        <f t="shared" si="30"/>
        <v>0</v>
      </c>
      <c r="HB107" s="200">
        <f t="shared" si="30"/>
        <v>0</v>
      </c>
      <c r="HC107" s="200">
        <f t="shared" si="30"/>
        <v>0</v>
      </c>
      <c r="HD107" s="134" t="str">
        <f t="shared" si="20"/>
        <v>OK</v>
      </c>
      <c r="HE107" s="200">
        <f t="shared" si="21"/>
        <v>0</v>
      </c>
      <c r="HG107" s="200">
        <f t="shared" si="22"/>
        <v>0</v>
      </c>
      <c r="HH107" s="200">
        <f>HG107*'Key assumptions'!$H$20*'Key assumptions'!$H$21</f>
        <v>0</v>
      </c>
      <c r="HI107" s="255">
        <f t="shared" si="25"/>
        <v>0.23963133640552994</v>
      </c>
      <c r="HJ107" s="200">
        <f t="shared" si="23"/>
        <v>0</v>
      </c>
      <c r="HO107" s="120">
        <f t="shared" si="29"/>
        <v>12</v>
      </c>
      <c r="HP107" s="120">
        <f t="shared" si="29"/>
        <v>12</v>
      </c>
      <c r="HQ107" s="120">
        <f t="shared" si="29"/>
        <v>12</v>
      </c>
      <c r="HR107" s="120">
        <f t="shared" si="29"/>
        <v>12</v>
      </c>
      <c r="HS107" s="120">
        <f t="shared" si="29"/>
        <v>12</v>
      </c>
      <c r="HT107" s="120">
        <f t="shared" si="29"/>
        <v>12</v>
      </c>
      <c r="HU107" s="120">
        <f t="shared" si="29"/>
        <v>12</v>
      </c>
      <c r="HV107" s="120">
        <f t="shared" si="29"/>
        <v>12</v>
      </c>
      <c r="HW107" s="120">
        <f t="shared" si="24"/>
        <v>60</v>
      </c>
    </row>
    <row r="108" spans="203:231" ht="13.5" thickBot="1" x14ac:dyDescent="0.25">
      <c r="GU108" s="200">
        <f t="shared" si="30"/>
        <v>0</v>
      </c>
      <c r="GV108" s="200">
        <f t="shared" si="30"/>
        <v>0</v>
      </c>
      <c r="GW108" s="200">
        <f t="shared" si="30"/>
        <v>0</v>
      </c>
      <c r="GX108" s="200">
        <f t="shared" si="30"/>
        <v>0</v>
      </c>
      <c r="GY108" s="200">
        <f t="shared" si="30"/>
        <v>0</v>
      </c>
      <c r="GZ108" s="200">
        <f t="shared" si="30"/>
        <v>0</v>
      </c>
      <c r="HA108" s="200">
        <f t="shared" si="30"/>
        <v>0</v>
      </c>
      <c r="HB108" s="200">
        <f t="shared" si="30"/>
        <v>0</v>
      </c>
      <c r="HC108" s="200">
        <f t="shared" si="30"/>
        <v>0</v>
      </c>
      <c r="HD108" s="134" t="str">
        <f t="shared" si="20"/>
        <v>OK</v>
      </c>
      <c r="HE108" s="200">
        <f t="shared" si="21"/>
        <v>0</v>
      </c>
      <c r="HG108" s="200">
        <f t="shared" si="22"/>
        <v>0</v>
      </c>
      <c r="HH108" s="200">
        <f>HG108*'Key assumptions'!$H$20*'Key assumptions'!$H$21</f>
        <v>0</v>
      </c>
      <c r="HI108" s="255">
        <f t="shared" si="25"/>
        <v>0.23963133640552994</v>
      </c>
      <c r="HJ108" s="200">
        <f t="shared" si="23"/>
        <v>0</v>
      </c>
      <c r="HO108" s="120">
        <f t="shared" si="29"/>
        <v>12</v>
      </c>
      <c r="HP108" s="120">
        <f t="shared" si="29"/>
        <v>12</v>
      </c>
      <c r="HQ108" s="120">
        <f t="shared" si="29"/>
        <v>12</v>
      </c>
      <c r="HR108" s="120">
        <f t="shared" si="29"/>
        <v>12</v>
      </c>
      <c r="HS108" s="120">
        <f t="shared" si="29"/>
        <v>12</v>
      </c>
      <c r="HT108" s="120">
        <f t="shared" si="29"/>
        <v>12</v>
      </c>
      <c r="HU108" s="120">
        <f t="shared" si="29"/>
        <v>12</v>
      </c>
      <c r="HV108" s="120">
        <f t="shared" si="29"/>
        <v>12</v>
      </c>
      <c r="HW108" s="120">
        <f t="shared" si="24"/>
        <v>60</v>
      </c>
    </row>
    <row r="109" spans="203:231" ht="13.5" thickBot="1" x14ac:dyDescent="0.25">
      <c r="GU109" s="200">
        <f t="shared" si="30"/>
        <v>0</v>
      </c>
      <c r="GV109" s="200">
        <f t="shared" si="30"/>
        <v>0</v>
      </c>
      <c r="GW109" s="200">
        <f t="shared" si="30"/>
        <v>0</v>
      </c>
      <c r="GX109" s="200">
        <f t="shared" si="30"/>
        <v>0</v>
      </c>
      <c r="GY109" s="200">
        <f t="shared" si="30"/>
        <v>0</v>
      </c>
      <c r="GZ109" s="200">
        <f t="shared" si="30"/>
        <v>0</v>
      </c>
      <c r="HA109" s="200">
        <f t="shared" si="30"/>
        <v>0</v>
      </c>
      <c r="HB109" s="200">
        <f t="shared" si="30"/>
        <v>0</v>
      </c>
      <c r="HC109" s="200">
        <f t="shared" si="30"/>
        <v>0</v>
      </c>
      <c r="HD109" s="134" t="str">
        <f t="shared" si="20"/>
        <v>OK</v>
      </c>
      <c r="HE109" s="200">
        <f t="shared" si="21"/>
        <v>0</v>
      </c>
      <c r="HG109" s="200">
        <f t="shared" si="22"/>
        <v>0</v>
      </c>
      <c r="HH109" s="200">
        <f>HG109*'Key assumptions'!$H$20*'Key assumptions'!$H$21</f>
        <v>0</v>
      </c>
      <c r="HI109" s="255">
        <f t="shared" si="25"/>
        <v>0.23963133640552994</v>
      </c>
      <c r="HJ109" s="200">
        <f t="shared" si="23"/>
        <v>0</v>
      </c>
      <c r="HO109" s="120">
        <f t="shared" ref="HO109:HV118" si="31">COUNTIFS($H$6:$CY$6,HO$8,$H109:$CY109,"&lt;&gt;"&amp;0)</f>
        <v>12</v>
      </c>
      <c r="HP109" s="120">
        <f t="shared" si="31"/>
        <v>12</v>
      </c>
      <c r="HQ109" s="120">
        <f t="shared" si="31"/>
        <v>12</v>
      </c>
      <c r="HR109" s="120">
        <f t="shared" si="31"/>
        <v>12</v>
      </c>
      <c r="HS109" s="120">
        <f t="shared" si="31"/>
        <v>12</v>
      </c>
      <c r="HT109" s="120">
        <f t="shared" si="31"/>
        <v>12</v>
      </c>
      <c r="HU109" s="120">
        <f t="shared" si="31"/>
        <v>12</v>
      </c>
      <c r="HV109" s="120">
        <f t="shared" si="31"/>
        <v>12</v>
      </c>
      <c r="HW109" s="120">
        <f t="shared" si="24"/>
        <v>60</v>
      </c>
    </row>
    <row r="110" spans="203:231" ht="13.5" thickBot="1" x14ac:dyDescent="0.25">
      <c r="GU110" s="200">
        <f t="shared" si="30"/>
        <v>0</v>
      </c>
      <c r="GV110" s="200">
        <f t="shared" si="30"/>
        <v>0</v>
      </c>
      <c r="GW110" s="200">
        <f t="shared" si="30"/>
        <v>0</v>
      </c>
      <c r="GX110" s="200">
        <f t="shared" si="30"/>
        <v>0</v>
      </c>
      <c r="GY110" s="200">
        <f t="shared" si="30"/>
        <v>0</v>
      </c>
      <c r="GZ110" s="200">
        <f t="shared" si="30"/>
        <v>0</v>
      </c>
      <c r="HA110" s="200">
        <f t="shared" si="30"/>
        <v>0</v>
      </c>
      <c r="HB110" s="200">
        <f t="shared" si="30"/>
        <v>0</v>
      </c>
      <c r="HC110" s="200">
        <f t="shared" si="30"/>
        <v>0</v>
      </c>
      <c r="HD110" s="134" t="str">
        <f t="shared" si="20"/>
        <v>OK</v>
      </c>
      <c r="HE110" s="200">
        <f t="shared" si="21"/>
        <v>0</v>
      </c>
      <c r="HG110" s="200">
        <f t="shared" si="22"/>
        <v>0</v>
      </c>
      <c r="HH110" s="200">
        <f>HG110*'Key assumptions'!$H$20*'Key assumptions'!$H$21</f>
        <v>0</v>
      </c>
      <c r="HI110" s="255">
        <f t="shared" si="25"/>
        <v>0.23963133640552994</v>
      </c>
      <c r="HJ110" s="200">
        <f t="shared" si="23"/>
        <v>0</v>
      </c>
      <c r="HO110" s="120">
        <f t="shared" si="31"/>
        <v>12</v>
      </c>
      <c r="HP110" s="120">
        <f t="shared" si="31"/>
        <v>12</v>
      </c>
      <c r="HQ110" s="120">
        <f t="shared" si="31"/>
        <v>12</v>
      </c>
      <c r="HR110" s="120">
        <f t="shared" si="31"/>
        <v>12</v>
      </c>
      <c r="HS110" s="120">
        <f t="shared" si="31"/>
        <v>12</v>
      </c>
      <c r="HT110" s="120">
        <f t="shared" si="31"/>
        <v>12</v>
      </c>
      <c r="HU110" s="120">
        <f t="shared" si="31"/>
        <v>12</v>
      </c>
      <c r="HV110" s="120">
        <f t="shared" si="31"/>
        <v>12</v>
      </c>
      <c r="HW110" s="120">
        <f t="shared" si="24"/>
        <v>60</v>
      </c>
    </row>
    <row r="111" spans="203:231" ht="13.5" thickBot="1" x14ac:dyDescent="0.25">
      <c r="GU111" s="200">
        <f t="shared" si="30"/>
        <v>0</v>
      </c>
      <c r="GV111" s="200">
        <f t="shared" si="30"/>
        <v>0</v>
      </c>
      <c r="GW111" s="200">
        <f t="shared" si="30"/>
        <v>0</v>
      </c>
      <c r="GX111" s="200">
        <f t="shared" si="30"/>
        <v>0</v>
      </c>
      <c r="GY111" s="200">
        <f t="shared" si="30"/>
        <v>0</v>
      </c>
      <c r="GZ111" s="200">
        <f t="shared" si="30"/>
        <v>0</v>
      </c>
      <c r="HA111" s="200">
        <f t="shared" si="30"/>
        <v>0</v>
      </c>
      <c r="HB111" s="200">
        <f t="shared" si="30"/>
        <v>0</v>
      </c>
      <c r="HC111" s="200">
        <f t="shared" si="30"/>
        <v>0</v>
      </c>
      <c r="HD111" s="134" t="str">
        <f t="shared" si="20"/>
        <v>OK</v>
      </c>
      <c r="HE111" s="200">
        <f t="shared" si="21"/>
        <v>0</v>
      </c>
      <c r="HG111" s="200">
        <f t="shared" si="22"/>
        <v>0</v>
      </c>
      <c r="HH111" s="200">
        <f>HG111*'Key assumptions'!$H$20*'Key assumptions'!$H$21</f>
        <v>0</v>
      </c>
      <c r="HI111" s="255">
        <f t="shared" si="25"/>
        <v>0.23963133640552994</v>
      </c>
      <c r="HJ111" s="200">
        <f t="shared" si="23"/>
        <v>0</v>
      </c>
      <c r="HO111" s="120">
        <f t="shared" si="31"/>
        <v>12</v>
      </c>
      <c r="HP111" s="120">
        <f t="shared" si="31"/>
        <v>12</v>
      </c>
      <c r="HQ111" s="120">
        <f t="shared" si="31"/>
        <v>12</v>
      </c>
      <c r="HR111" s="120">
        <f t="shared" si="31"/>
        <v>12</v>
      </c>
      <c r="HS111" s="120">
        <f t="shared" si="31"/>
        <v>12</v>
      </c>
      <c r="HT111" s="120">
        <f t="shared" si="31"/>
        <v>12</v>
      </c>
      <c r="HU111" s="120">
        <f t="shared" si="31"/>
        <v>12</v>
      </c>
      <c r="HV111" s="120">
        <f t="shared" si="31"/>
        <v>12</v>
      </c>
      <c r="HW111" s="120">
        <f t="shared" si="24"/>
        <v>60</v>
      </c>
    </row>
    <row r="112" spans="203:231" ht="13.5" thickBot="1" x14ac:dyDescent="0.25">
      <c r="GU112" s="200">
        <f t="shared" si="30"/>
        <v>0</v>
      </c>
      <c r="GV112" s="200">
        <f t="shared" si="30"/>
        <v>0</v>
      </c>
      <c r="GW112" s="200">
        <f t="shared" si="30"/>
        <v>0</v>
      </c>
      <c r="GX112" s="200">
        <f t="shared" si="30"/>
        <v>0</v>
      </c>
      <c r="GY112" s="200">
        <f t="shared" si="30"/>
        <v>0</v>
      </c>
      <c r="GZ112" s="200">
        <f t="shared" si="30"/>
        <v>0</v>
      </c>
      <c r="HA112" s="200">
        <f t="shared" si="30"/>
        <v>0</v>
      </c>
      <c r="HB112" s="200">
        <f t="shared" si="30"/>
        <v>0</v>
      </c>
      <c r="HC112" s="200">
        <f t="shared" si="30"/>
        <v>0</v>
      </c>
      <c r="HD112" s="134" t="str">
        <f t="shared" si="20"/>
        <v>OK</v>
      </c>
      <c r="HE112" s="200">
        <f t="shared" si="21"/>
        <v>0</v>
      </c>
      <c r="HG112" s="200">
        <f t="shared" si="22"/>
        <v>0</v>
      </c>
      <c r="HH112" s="200">
        <f>HG112*'Key assumptions'!$H$20*'Key assumptions'!$H$21</f>
        <v>0</v>
      </c>
      <c r="HI112" s="255">
        <f t="shared" si="25"/>
        <v>0.23963133640552994</v>
      </c>
      <c r="HJ112" s="200">
        <f t="shared" si="23"/>
        <v>0</v>
      </c>
      <c r="HO112" s="120">
        <f t="shared" si="31"/>
        <v>12</v>
      </c>
      <c r="HP112" s="120">
        <f t="shared" si="31"/>
        <v>12</v>
      </c>
      <c r="HQ112" s="120">
        <f t="shared" si="31"/>
        <v>12</v>
      </c>
      <c r="HR112" s="120">
        <f t="shared" si="31"/>
        <v>12</v>
      </c>
      <c r="HS112" s="120">
        <f t="shared" si="31"/>
        <v>12</v>
      </c>
      <c r="HT112" s="120">
        <f t="shared" si="31"/>
        <v>12</v>
      </c>
      <c r="HU112" s="120">
        <f t="shared" si="31"/>
        <v>12</v>
      </c>
      <c r="HV112" s="120">
        <f t="shared" si="31"/>
        <v>12</v>
      </c>
      <c r="HW112" s="120">
        <f t="shared" si="24"/>
        <v>60</v>
      </c>
    </row>
    <row r="113" spans="203:231" ht="13.5" thickBot="1" x14ac:dyDescent="0.25">
      <c r="GU113" s="200">
        <f t="shared" si="30"/>
        <v>0</v>
      </c>
      <c r="GV113" s="200">
        <f t="shared" si="30"/>
        <v>0</v>
      </c>
      <c r="GW113" s="200">
        <f t="shared" si="30"/>
        <v>0</v>
      </c>
      <c r="GX113" s="200">
        <f t="shared" si="30"/>
        <v>0</v>
      </c>
      <c r="GY113" s="200">
        <f t="shared" si="30"/>
        <v>0</v>
      </c>
      <c r="GZ113" s="200">
        <f t="shared" si="30"/>
        <v>0</v>
      </c>
      <c r="HA113" s="200">
        <f t="shared" si="30"/>
        <v>0</v>
      </c>
      <c r="HB113" s="200">
        <f t="shared" si="30"/>
        <v>0</v>
      </c>
      <c r="HC113" s="200">
        <f t="shared" si="30"/>
        <v>0</v>
      </c>
      <c r="HD113" s="134" t="str">
        <f t="shared" si="20"/>
        <v>OK</v>
      </c>
      <c r="HE113" s="200">
        <f t="shared" si="21"/>
        <v>0</v>
      </c>
      <c r="HG113" s="200">
        <f t="shared" si="22"/>
        <v>0</v>
      </c>
      <c r="HH113" s="200">
        <f>HG113*'Key assumptions'!$H$20*'Key assumptions'!$H$21</f>
        <v>0</v>
      </c>
      <c r="HI113" s="255">
        <f t="shared" si="25"/>
        <v>0.23963133640552994</v>
      </c>
      <c r="HJ113" s="200">
        <f t="shared" si="23"/>
        <v>0</v>
      </c>
      <c r="HO113" s="120">
        <f t="shared" si="31"/>
        <v>12</v>
      </c>
      <c r="HP113" s="120">
        <f t="shared" si="31"/>
        <v>12</v>
      </c>
      <c r="HQ113" s="120">
        <f t="shared" si="31"/>
        <v>12</v>
      </c>
      <c r="HR113" s="120">
        <f t="shared" si="31"/>
        <v>12</v>
      </c>
      <c r="HS113" s="120">
        <f t="shared" si="31"/>
        <v>12</v>
      </c>
      <c r="HT113" s="120">
        <f t="shared" si="31"/>
        <v>12</v>
      </c>
      <c r="HU113" s="120">
        <f t="shared" si="31"/>
        <v>12</v>
      </c>
      <c r="HV113" s="120">
        <f t="shared" si="31"/>
        <v>12</v>
      </c>
      <c r="HW113" s="120">
        <f t="shared" si="24"/>
        <v>60</v>
      </c>
    </row>
    <row r="114" spans="203:231" ht="13.5" thickBot="1" x14ac:dyDescent="0.25">
      <c r="GU114" s="200">
        <f t="shared" si="30"/>
        <v>0</v>
      </c>
      <c r="GV114" s="200">
        <f t="shared" si="30"/>
        <v>0</v>
      </c>
      <c r="GW114" s="200">
        <f t="shared" si="30"/>
        <v>0</v>
      </c>
      <c r="GX114" s="200">
        <f t="shared" si="30"/>
        <v>0</v>
      </c>
      <c r="GY114" s="200">
        <f t="shared" si="30"/>
        <v>0</v>
      </c>
      <c r="GZ114" s="200">
        <f t="shared" si="30"/>
        <v>0</v>
      </c>
      <c r="HA114" s="200">
        <f t="shared" si="30"/>
        <v>0</v>
      </c>
      <c r="HB114" s="200">
        <f t="shared" si="30"/>
        <v>0</v>
      </c>
      <c r="HC114" s="200">
        <f t="shared" si="30"/>
        <v>0</v>
      </c>
      <c r="HD114" s="134" t="str">
        <f t="shared" si="20"/>
        <v>OK</v>
      </c>
      <c r="HE114" s="200">
        <f t="shared" si="21"/>
        <v>0</v>
      </c>
      <c r="HG114" s="200">
        <f t="shared" si="22"/>
        <v>0</v>
      </c>
      <c r="HH114" s="200">
        <f>HG114*'Key assumptions'!$H$20*'Key assumptions'!$H$21</f>
        <v>0</v>
      </c>
      <c r="HI114" s="255">
        <f t="shared" si="25"/>
        <v>0.23963133640552994</v>
      </c>
      <c r="HJ114" s="200">
        <f t="shared" si="23"/>
        <v>0</v>
      </c>
      <c r="HO114" s="120">
        <f t="shared" si="31"/>
        <v>12</v>
      </c>
      <c r="HP114" s="120">
        <f t="shared" si="31"/>
        <v>12</v>
      </c>
      <c r="HQ114" s="120">
        <f t="shared" si="31"/>
        <v>12</v>
      </c>
      <c r="HR114" s="120">
        <f t="shared" si="31"/>
        <v>12</v>
      </c>
      <c r="HS114" s="120">
        <f t="shared" si="31"/>
        <v>12</v>
      </c>
      <c r="HT114" s="120">
        <f t="shared" si="31"/>
        <v>12</v>
      </c>
      <c r="HU114" s="120">
        <f t="shared" si="31"/>
        <v>12</v>
      </c>
      <c r="HV114" s="120">
        <f t="shared" si="31"/>
        <v>12</v>
      </c>
      <c r="HW114" s="120">
        <f t="shared" si="24"/>
        <v>60</v>
      </c>
    </row>
    <row r="115" spans="203:231" ht="13.5" thickBot="1" x14ac:dyDescent="0.25">
      <c r="GU115" s="200">
        <f t="shared" si="30"/>
        <v>0</v>
      </c>
      <c r="GV115" s="200">
        <f t="shared" si="30"/>
        <v>0</v>
      </c>
      <c r="GW115" s="200">
        <f t="shared" si="30"/>
        <v>0</v>
      </c>
      <c r="GX115" s="200">
        <f t="shared" si="30"/>
        <v>0</v>
      </c>
      <c r="GY115" s="200">
        <f t="shared" si="30"/>
        <v>0</v>
      </c>
      <c r="GZ115" s="200">
        <f t="shared" si="30"/>
        <v>0</v>
      </c>
      <c r="HA115" s="200">
        <f t="shared" si="30"/>
        <v>0</v>
      </c>
      <c r="HB115" s="200">
        <f t="shared" si="30"/>
        <v>0</v>
      </c>
      <c r="HC115" s="200">
        <f t="shared" si="30"/>
        <v>0</v>
      </c>
      <c r="HD115" s="134" t="str">
        <f t="shared" si="20"/>
        <v>OK</v>
      </c>
      <c r="HE115" s="200">
        <f t="shared" si="21"/>
        <v>0</v>
      </c>
      <c r="HG115" s="200">
        <f t="shared" si="22"/>
        <v>0</v>
      </c>
      <c r="HH115" s="200">
        <f>HG115*'Key assumptions'!$H$20*'Key assumptions'!$H$21</f>
        <v>0</v>
      </c>
      <c r="HI115" s="255">
        <f t="shared" si="25"/>
        <v>0.23963133640552994</v>
      </c>
      <c r="HJ115" s="200">
        <f t="shared" si="23"/>
        <v>0</v>
      </c>
      <c r="HO115" s="120">
        <f t="shared" si="31"/>
        <v>12</v>
      </c>
      <c r="HP115" s="120">
        <f t="shared" si="31"/>
        <v>12</v>
      </c>
      <c r="HQ115" s="120">
        <f t="shared" si="31"/>
        <v>12</v>
      </c>
      <c r="HR115" s="120">
        <f t="shared" si="31"/>
        <v>12</v>
      </c>
      <c r="HS115" s="120">
        <f t="shared" si="31"/>
        <v>12</v>
      </c>
      <c r="HT115" s="120">
        <f t="shared" si="31"/>
        <v>12</v>
      </c>
      <c r="HU115" s="120">
        <f t="shared" si="31"/>
        <v>12</v>
      </c>
      <c r="HV115" s="120">
        <f t="shared" si="31"/>
        <v>12</v>
      </c>
      <c r="HW115" s="120">
        <f t="shared" si="24"/>
        <v>60</v>
      </c>
    </row>
    <row r="116" spans="203:231" ht="13.5" thickBot="1" x14ac:dyDescent="0.25">
      <c r="GU116" s="200">
        <f t="shared" si="30"/>
        <v>0</v>
      </c>
      <c r="GV116" s="200">
        <f t="shared" si="30"/>
        <v>0</v>
      </c>
      <c r="GW116" s="200">
        <f t="shared" si="30"/>
        <v>0</v>
      </c>
      <c r="GX116" s="200">
        <f t="shared" si="30"/>
        <v>0</v>
      </c>
      <c r="GY116" s="200">
        <f t="shared" si="30"/>
        <v>0</v>
      </c>
      <c r="GZ116" s="200">
        <f t="shared" si="30"/>
        <v>0</v>
      </c>
      <c r="HA116" s="200">
        <f t="shared" si="30"/>
        <v>0</v>
      </c>
      <c r="HB116" s="200">
        <f t="shared" si="30"/>
        <v>0</v>
      </c>
      <c r="HC116" s="200">
        <f t="shared" si="30"/>
        <v>0</v>
      </c>
      <c r="HD116" s="134" t="str">
        <f t="shared" si="20"/>
        <v>OK</v>
      </c>
      <c r="HE116" s="200">
        <f t="shared" si="21"/>
        <v>0</v>
      </c>
      <c r="HG116" s="200">
        <f t="shared" si="22"/>
        <v>0</v>
      </c>
      <c r="HH116" s="200">
        <f>HG116*'Key assumptions'!$H$20*'Key assumptions'!$H$21</f>
        <v>0</v>
      </c>
      <c r="HI116" s="255">
        <f t="shared" si="25"/>
        <v>0.23963133640552994</v>
      </c>
      <c r="HJ116" s="200">
        <f t="shared" si="23"/>
        <v>0</v>
      </c>
      <c r="HO116" s="120">
        <f t="shared" si="31"/>
        <v>12</v>
      </c>
      <c r="HP116" s="120">
        <f t="shared" si="31"/>
        <v>12</v>
      </c>
      <c r="HQ116" s="120">
        <f t="shared" si="31"/>
        <v>12</v>
      </c>
      <c r="HR116" s="120">
        <f t="shared" si="31"/>
        <v>12</v>
      </c>
      <c r="HS116" s="120">
        <f t="shared" si="31"/>
        <v>12</v>
      </c>
      <c r="HT116" s="120">
        <f t="shared" si="31"/>
        <v>12</v>
      </c>
      <c r="HU116" s="120">
        <f t="shared" si="31"/>
        <v>12</v>
      </c>
      <c r="HV116" s="120">
        <f t="shared" si="31"/>
        <v>12</v>
      </c>
      <c r="HW116" s="120">
        <f t="shared" si="24"/>
        <v>60</v>
      </c>
    </row>
    <row r="117" spans="203:231" ht="13.5" thickBot="1" x14ac:dyDescent="0.25">
      <c r="GU117" s="200">
        <f t="shared" si="30"/>
        <v>0</v>
      </c>
      <c r="GV117" s="200">
        <f t="shared" si="30"/>
        <v>0</v>
      </c>
      <c r="GW117" s="200">
        <f t="shared" si="30"/>
        <v>0</v>
      </c>
      <c r="GX117" s="200">
        <f t="shared" si="30"/>
        <v>0</v>
      </c>
      <c r="GY117" s="200">
        <f t="shared" si="30"/>
        <v>0</v>
      </c>
      <c r="GZ117" s="200">
        <f t="shared" si="30"/>
        <v>0</v>
      </c>
      <c r="HA117" s="200">
        <f t="shared" si="30"/>
        <v>0</v>
      </c>
      <c r="HB117" s="200">
        <f t="shared" si="30"/>
        <v>0</v>
      </c>
      <c r="HC117" s="200">
        <f t="shared" si="30"/>
        <v>0</v>
      </c>
      <c r="HD117" s="134" t="str">
        <f t="shared" si="20"/>
        <v>OK</v>
      </c>
      <c r="HE117" s="200">
        <f t="shared" si="21"/>
        <v>0</v>
      </c>
      <c r="HG117" s="200">
        <f t="shared" si="22"/>
        <v>0</v>
      </c>
      <c r="HH117" s="200">
        <f>HG117*'Key assumptions'!$H$20*'Key assumptions'!$H$21</f>
        <v>0</v>
      </c>
      <c r="HI117" s="255">
        <f t="shared" si="25"/>
        <v>0.23963133640552994</v>
      </c>
      <c r="HJ117" s="200">
        <f t="shared" si="23"/>
        <v>0</v>
      </c>
      <c r="HO117" s="120">
        <f t="shared" si="31"/>
        <v>12</v>
      </c>
      <c r="HP117" s="120">
        <f t="shared" si="31"/>
        <v>12</v>
      </c>
      <c r="HQ117" s="120">
        <f t="shared" si="31"/>
        <v>12</v>
      </c>
      <c r="HR117" s="120">
        <f t="shared" si="31"/>
        <v>12</v>
      </c>
      <c r="HS117" s="120">
        <f t="shared" si="31"/>
        <v>12</v>
      </c>
      <c r="HT117" s="120">
        <f t="shared" si="31"/>
        <v>12</v>
      </c>
      <c r="HU117" s="120">
        <f t="shared" si="31"/>
        <v>12</v>
      </c>
      <c r="HV117" s="120">
        <f t="shared" si="31"/>
        <v>12</v>
      </c>
      <c r="HW117" s="120">
        <f t="shared" si="24"/>
        <v>60</v>
      </c>
    </row>
    <row r="118" spans="203:231" ht="13.5" thickBot="1" x14ac:dyDescent="0.25">
      <c r="GU118" s="200">
        <f t="shared" si="30"/>
        <v>0</v>
      </c>
      <c r="GV118" s="200">
        <f t="shared" si="30"/>
        <v>0</v>
      </c>
      <c r="GW118" s="200">
        <f t="shared" si="30"/>
        <v>0</v>
      </c>
      <c r="GX118" s="200">
        <f t="shared" si="30"/>
        <v>0</v>
      </c>
      <c r="GY118" s="200">
        <f t="shared" si="30"/>
        <v>0</v>
      </c>
      <c r="GZ118" s="200">
        <f t="shared" si="30"/>
        <v>0</v>
      </c>
      <c r="HA118" s="200">
        <f t="shared" si="30"/>
        <v>0</v>
      </c>
      <c r="HB118" s="200">
        <f t="shared" si="30"/>
        <v>0</v>
      </c>
      <c r="HC118" s="200">
        <f t="shared" si="30"/>
        <v>0</v>
      </c>
      <c r="HD118" s="134" t="str">
        <f t="shared" si="20"/>
        <v>OK</v>
      </c>
      <c r="HE118" s="200">
        <f t="shared" si="21"/>
        <v>0</v>
      </c>
      <c r="HG118" s="200">
        <f t="shared" si="22"/>
        <v>0</v>
      </c>
      <c r="HH118" s="200">
        <f>HG118*'Key assumptions'!$H$20*'Key assumptions'!$H$21</f>
        <v>0</v>
      </c>
      <c r="HI118" s="255">
        <f t="shared" si="25"/>
        <v>0.23963133640552994</v>
      </c>
      <c r="HJ118" s="200">
        <f t="shared" si="23"/>
        <v>0</v>
      </c>
      <c r="HO118" s="120">
        <f t="shared" si="31"/>
        <v>12</v>
      </c>
      <c r="HP118" s="120">
        <f t="shared" si="31"/>
        <v>12</v>
      </c>
      <c r="HQ118" s="120">
        <f t="shared" si="31"/>
        <v>12</v>
      </c>
      <c r="HR118" s="120">
        <f t="shared" si="31"/>
        <v>12</v>
      </c>
      <c r="HS118" s="120">
        <f t="shared" si="31"/>
        <v>12</v>
      </c>
      <c r="HT118" s="120">
        <f t="shared" si="31"/>
        <v>12</v>
      </c>
      <c r="HU118" s="120">
        <f t="shared" si="31"/>
        <v>12</v>
      </c>
      <c r="HV118" s="120">
        <f t="shared" si="31"/>
        <v>12</v>
      </c>
      <c r="HW118" s="120">
        <f t="shared" si="24"/>
        <v>60</v>
      </c>
    </row>
    <row r="119" spans="203:231" ht="13.5" thickBot="1" x14ac:dyDescent="0.25">
      <c r="GU119" s="200">
        <f t="shared" si="30"/>
        <v>0</v>
      </c>
      <c r="GV119" s="200">
        <f t="shared" si="30"/>
        <v>0</v>
      </c>
      <c r="GW119" s="200">
        <f t="shared" si="30"/>
        <v>0</v>
      </c>
      <c r="GX119" s="200">
        <f t="shared" si="30"/>
        <v>0</v>
      </c>
      <c r="GY119" s="200">
        <f t="shared" si="30"/>
        <v>0</v>
      </c>
      <c r="GZ119" s="200">
        <f t="shared" si="30"/>
        <v>0</v>
      </c>
      <c r="HA119" s="200">
        <f t="shared" si="30"/>
        <v>0</v>
      </c>
      <c r="HB119" s="200">
        <f t="shared" si="30"/>
        <v>0</v>
      </c>
      <c r="HC119" s="200">
        <f t="shared" si="30"/>
        <v>0</v>
      </c>
      <c r="HD119" s="134" t="str">
        <f t="shared" si="20"/>
        <v>OK</v>
      </c>
      <c r="HE119" s="200">
        <f t="shared" si="21"/>
        <v>0</v>
      </c>
      <c r="HG119" s="200">
        <f t="shared" si="22"/>
        <v>0</v>
      </c>
      <c r="HH119" s="200">
        <f>HG119*'Key assumptions'!$H$20*'Key assumptions'!$H$21</f>
        <v>0</v>
      </c>
      <c r="HI119" s="255">
        <f t="shared" si="25"/>
        <v>0.23963133640552994</v>
      </c>
      <c r="HJ119" s="200">
        <f t="shared" si="23"/>
        <v>0</v>
      </c>
      <c r="HO119" s="120">
        <f t="shared" ref="HO119:HV128" si="32">COUNTIFS($H$6:$CY$6,HO$8,$H119:$CY119,"&lt;&gt;"&amp;0)</f>
        <v>12</v>
      </c>
      <c r="HP119" s="120">
        <f t="shared" si="32"/>
        <v>12</v>
      </c>
      <c r="HQ119" s="120">
        <f t="shared" si="32"/>
        <v>12</v>
      </c>
      <c r="HR119" s="120">
        <f t="shared" si="32"/>
        <v>12</v>
      </c>
      <c r="HS119" s="120">
        <f t="shared" si="32"/>
        <v>12</v>
      </c>
      <c r="HT119" s="120">
        <f t="shared" si="32"/>
        <v>12</v>
      </c>
      <c r="HU119" s="120">
        <f t="shared" si="32"/>
        <v>12</v>
      </c>
      <c r="HV119" s="120">
        <f t="shared" si="32"/>
        <v>12</v>
      </c>
      <c r="HW119" s="120">
        <f t="shared" si="24"/>
        <v>60</v>
      </c>
    </row>
    <row r="120" spans="203:231" ht="13.5" thickBot="1" x14ac:dyDescent="0.25">
      <c r="GU120" s="200">
        <f t="shared" si="30"/>
        <v>0</v>
      </c>
      <c r="GV120" s="200">
        <f t="shared" si="30"/>
        <v>0</v>
      </c>
      <c r="GW120" s="200">
        <f t="shared" si="30"/>
        <v>0</v>
      </c>
      <c r="GX120" s="200">
        <f t="shared" si="30"/>
        <v>0</v>
      </c>
      <c r="GY120" s="200">
        <f t="shared" si="30"/>
        <v>0</v>
      </c>
      <c r="GZ120" s="200">
        <f t="shared" si="30"/>
        <v>0</v>
      </c>
      <c r="HA120" s="200">
        <f t="shared" si="30"/>
        <v>0</v>
      </c>
      <c r="HB120" s="200">
        <f t="shared" si="30"/>
        <v>0</v>
      </c>
      <c r="HC120" s="200">
        <f t="shared" si="30"/>
        <v>0</v>
      </c>
      <c r="HD120" s="134" t="str">
        <f t="shared" si="20"/>
        <v>OK</v>
      </c>
      <c r="HE120" s="200">
        <f t="shared" si="21"/>
        <v>0</v>
      </c>
      <c r="HG120" s="200">
        <f t="shared" si="22"/>
        <v>0</v>
      </c>
      <c r="HH120" s="200">
        <f>HG120*'Key assumptions'!$H$20*'Key assumptions'!$H$21</f>
        <v>0</v>
      </c>
      <c r="HI120" s="255">
        <f t="shared" si="25"/>
        <v>0.23963133640552994</v>
      </c>
      <c r="HJ120" s="200">
        <f t="shared" si="23"/>
        <v>0</v>
      </c>
      <c r="HO120" s="120">
        <f t="shared" si="32"/>
        <v>12</v>
      </c>
      <c r="HP120" s="120">
        <f t="shared" si="32"/>
        <v>12</v>
      </c>
      <c r="HQ120" s="120">
        <f t="shared" si="32"/>
        <v>12</v>
      </c>
      <c r="HR120" s="120">
        <f t="shared" si="32"/>
        <v>12</v>
      </c>
      <c r="HS120" s="120">
        <f t="shared" si="32"/>
        <v>12</v>
      </c>
      <c r="HT120" s="120">
        <f t="shared" si="32"/>
        <v>12</v>
      </c>
      <c r="HU120" s="120">
        <f t="shared" si="32"/>
        <v>12</v>
      </c>
      <c r="HV120" s="120">
        <f t="shared" si="32"/>
        <v>12</v>
      </c>
      <c r="HW120" s="120">
        <f t="shared" si="24"/>
        <v>60</v>
      </c>
    </row>
    <row r="121" spans="203:231" ht="13.5" thickBot="1" x14ac:dyDescent="0.25">
      <c r="GU121" s="200">
        <f t="shared" ref="GU121:HC136" si="33">SUMIF($DA$6:$GR$6,GU$8,$DA121:$GR121)</f>
        <v>0</v>
      </c>
      <c r="GV121" s="200">
        <f t="shared" si="33"/>
        <v>0</v>
      </c>
      <c r="GW121" s="200">
        <f t="shared" si="33"/>
        <v>0</v>
      </c>
      <c r="GX121" s="200">
        <f t="shared" si="33"/>
        <v>0</v>
      </c>
      <c r="GY121" s="200">
        <f t="shared" si="33"/>
        <v>0</v>
      </c>
      <c r="GZ121" s="200">
        <f t="shared" si="33"/>
        <v>0</v>
      </c>
      <c r="HA121" s="200">
        <f t="shared" si="33"/>
        <v>0</v>
      </c>
      <c r="HB121" s="200">
        <f t="shared" si="33"/>
        <v>0</v>
      </c>
      <c r="HC121" s="200">
        <f t="shared" si="33"/>
        <v>0</v>
      </c>
      <c r="HD121" s="134" t="str">
        <f t="shared" si="20"/>
        <v>OK</v>
      </c>
      <c r="HE121" s="200">
        <f t="shared" si="21"/>
        <v>0</v>
      </c>
      <c r="HG121" s="200">
        <f t="shared" si="22"/>
        <v>0</v>
      </c>
      <c r="HH121" s="200">
        <f>HG121*'Key assumptions'!$H$20*'Key assumptions'!$H$21</f>
        <v>0</v>
      </c>
      <c r="HI121" s="255">
        <f t="shared" si="25"/>
        <v>0.23963133640552994</v>
      </c>
      <c r="HJ121" s="200">
        <f t="shared" si="23"/>
        <v>0</v>
      </c>
      <c r="HO121" s="120">
        <f t="shared" si="32"/>
        <v>12</v>
      </c>
      <c r="HP121" s="120">
        <f t="shared" si="32"/>
        <v>12</v>
      </c>
      <c r="HQ121" s="120">
        <f t="shared" si="32"/>
        <v>12</v>
      </c>
      <c r="HR121" s="120">
        <f t="shared" si="32"/>
        <v>12</v>
      </c>
      <c r="HS121" s="120">
        <f t="shared" si="32"/>
        <v>12</v>
      </c>
      <c r="HT121" s="120">
        <f t="shared" si="32"/>
        <v>12</v>
      </c>
      <c r="HU121" s="120">
        <f t="shared" si="32"/>
        <v>12</v>
      </c>
      <c r="HV121" s="120">
        <f t="shared" si="32"/>
        <v>12</v>
      </c>
      <c r="HW121" s="120">
        <f t="shared" si="24"/>
        <v>60</v>
      </c>
    </row>
    <row r="122" spans="203:231" ht="13.5" thickBot="1" x14ac:dyDescent="0.25">
      <c r="GU122" s="200">
        <f t="shared" si="33"/>
        <v>0</v>
      </c>
      <c r="GV122" s="200">
        <f t="shared" si="33"/>
        <v>0</v>
      </c>
      <c r="GW122" s="200">
        <f t="shared" si="33"/>
        <v>0</v>
      </c>
      <c r="GX122" s="200">
        <f t="shared" si="33"/>
        <v>0</v>
      </c>
      <c r="GY122" s="200">
        <f t="shared" si="33"/>
        <v>0</v>
      </c>
      <c r="GZ122" s="200">
        <f t="shared" si="33"/>
        <v>0</v>
      </c>
      <c r="HA122" s="200">
        <f t="shared" si="33"/>
        <v>0</v>
      </c>
      <c r="HB122" s="200">
        <f t="shared" si="33"/>
        <v>0</v>
      </c>
      <c r="HC122" s="200">
        <f t="shared" si="33"/>
        <v>0</v>
      </c>
      <c r="HD122" s="134" t="str">
        <f t="shared" si="20"/>
        <v>OK</v>
      </c>
      <c r="HE122" s="200">
        <f t="shared" si="21"/>
        <v>0</v>
      </c>
      <c r="HG122" s="200">
        <f t="shared" si="22"/>
        <v>0</v>
      </c>
      <c r="HH122" s="200">
        <f>HG122*'Key assumptions'!$H$20*'Key assumptions'!$H$21</f>
        <v>0</v>
      </c>
      <c r="HI122" s="255">
        <f t="shared" si="25"/>
        <v>0.23963133640552994</v>
      </c>
      <c r="HJ122" s="200">
        <f t="shared" si="23"/>
        <v>0</v>
      </c>
      <c r="HO122" s="120">
        <f t="shared" si="32"/>
        <v>12</v>
      </c>
      <c r="HP122" s="120">
        <f t="shared" si="32"/>
        <v>12</v>
      </c>
      <c r="HQ122" s="120">
        <f t="shared" si="32"/>
        <v>12</v>
      </c>
      <c r="HR122" s="120">
        <f t="shared" si="32"/>
        <v>12</v>
      </c>
      <c r="HS122" s="120">
        <f t="shared" si="32"/>
        <v>12</v>
      </c>
      <c r="HT122" s="120">
        <f t="shared" si="32"/>
        <v>12</v>
      </c>
      <c r="HU122" s="120">
        <f t="shared" si="32"/>
        <v>12</v>
      </c>
      <c r="HV122" s="120">
        <f t="shared" si="32"/>
        <v>12</v>
      </c>
      <c r="HW122" s="120">
        <f t="shared" si="24"/>
        <v>60</v>
      </c>
    </row>
    <row r="123" spans="203:231" ht="13.5" thickBot="1" x14ac:dyDescent="0.25">
      <c r="GU123" s="200">
        <f t="shared" si="33"/>
        <v>0</v>
      </c>
      <c r="GV123" s="200">
        <f t="shared" si="33"/>
        <v>0</v>
      </c>
      <c r="GW123" s="200">
        <f t="shared" si="33"/>
        <v>0</v>
      </c>
      <c r="GX123" s="200">
        <f t="shared" si="33"/>
        <v>0</v>
      </c>
      <c r="GY123" s="200">
        <f t="shared" si="33"/>
        <v>0</v>
      </c>
      <c r="GZ123" s="200">
        <f t="shared" si="33"/>
        <v>0</v>
      </c>
      <c r="HA123" s="200">
        <f t="shared" si="33"/>
        <v>0</v>
      </c>
      <c r="HB123" s="200">
        <f t="shared" si="33"/>
        <v>0</v>
      </c>
      <c r="HC123" s="200">
        <f t="shared" si="33"/>
        <v>0</v>
      </c>
      <c r="HD123" s="134" t="str">
        <f t="shared" si="20"/>
        <v>OK</v>
      </c>
      <c r="HE123" s="200">
        <f t="shared" si="21"/>
        <v>0</v>
      </c>
      <c r="HG123" s="200">
        <f t="shared" si="22"/>
        <v>0</v>
      </c>
      <c r="HH123" s="200">
        <f>HG123*'Key assumptions'!$H$20*'Key assumptions'!$H$21</f>
        <v>0</v>
      </c>
      <c r="HI123" s="255">
        <f t="shared" si="25"/>
        <v>0.23963133640552994</v>
      </c>
      <c r="HJ123" s="200">
        <f t="shared" si="23"/>
        <v>0</v>
      </c>
      <c r="HO123" s="120">
        <f t="shared" si="32"/>
        <v>12</v>
      </c>
      <c r="HP123" s="120">
        <f t="shared" si="32"/>
        <v>12</v>
      </c>
      <c r="HQ123" s="120">
        <f t="shared" si="32"/>
        <v>12</v>
      </c>
      <c r="HR123" s="120">
        <f t="shared" si="32"/>
        <v>12</v>
      </c>
      <c r="HS123" s="120">
        <f t="shared" si="32"/>
        <v>12</v>
      </c>
      <c r="HT123" s="120">
        <f t="shared" si="32"/>
        <v>12</v>
      </c>
      <c r="HU123" s="120">
        <f t="shared" si="32"/>
        <v>12</v>
      </c>
      <c r="HV123" s="120">
        <f t="shared" si="32"/>
        <v>12</v>
      </c>
      <c r="HW123" s="120">
        <f t="shared" si="24"/>
        <v>60</v>
      </c>
    </row>
    <row r="124" spans="203:231" ht="13.5" thickBot="1" x14ac:dyDescent="0.25">
      <c r="GU124" s="200">
        <f t="shared" si="33"/>
        <v>0</v>
      </c>
      <c r="GV124" s="200">
        <f t="shared" si="33"/>
        <v>0</v>
      </c>
      <c r="GW124" s="200">
        <f t="shared" si="33"/>
        <v>0</v>
      </c>
      <c r="GX124" s="200">
        <f t="shared" si="33"/>
        <v>0</v>
      </c>
      <c r="GY124" s="200">
        <f t="shared" si="33"/>
        <v>0</v>
      </c>
      <c r="GZ124" s="200">
        <f t="shared" si="33"/>
        <v>0</v>
      </c>
      <c r="HA124" s="200">
        <f t="shared" si="33"/>
        <v>0</v>
      </c>
      <c r="HB124" s="200">
        <f t="shared" si="33"/>
        <v>0</v>
      </c>
      <c r="HC124" s="200">
        <f t="shared" si="33"/>
        <v>0</v>
      </c>
      <c r="HD124" s="134" t="str">
        <f t="shared" si="20"/>
        <v>OK</v>
      </c>
      <c r="HE124" s="200">
        <f t="shared" si="21"/>
        <v>0</v>
      </c>
      <c r="HG124" s="200">
        <f t="shared" si="22"/>
        <v>0</v>
      </c>
      <c r="HH124" s="200">
        <f>HG124*'Key assumptions'!$H$20*'Key assumptions'!$H$21</f>
        <v>0</v>
      </c>
      <c r="HI124" s="255">
        <f t="shared" si="25"/>
        <v>0.23963133640552994</v>
      </c>
      <c r="HJ124" s="200">
        <f t="shared" si="23"/>
        <v>0</v>
      </c>
      <c r="HO124" s="120">
        <f t="shared" si="32"/>
        <v>12</v>
      </c>
      <c r="HP124" s="120">
        <f t="shared" si="32"/>
        <v>12</v>
      </c>
      <c r="HQ124" s="120">
        <f t="shared" si="32"/>
        <v>12</v>
      </c>
      <c r="HR124" s="120">
        <f t="shared" si="32"/>
        <v>12</v>
      </c>
      <c r="HS124" s="120">
        <f t="shared" si="32"/>
        <v>12</v>
      </c>
      <c r="HT124" s="120">
        <f t="shared" si="32"/>
        <v>12</v>
      </c>
      <c r="HU124" s="120">
        <f t="shared" si="32"/>
        <v>12</v>
      </c>
      <c r="HV124" s="120">
        <f t="shared" si="32"/>
        <v>12</v>
      </c>
      <c r="HW124" s="120">
        <f t="shared" si="24"/>
        <v>60</v>
      </c>
    </row>
    <row r="125" spans="203:231" ht="13.5" thickBot="1" x14ac:dyDescent="0.25">
      <c r="GU125" s="200">
        <f t="shared" si="33"/>
        <v>0</v>
      </c>
      <c r="GV125" s="200">
        <f t="shared" si="33"/>
        <v>0</v>
      </c>
      <c r="GW125" s="200">
        <f t="shared" si="33"/>
        <v>0</v>
      </c>
      <c r="GX125" s="200">
        <f t="shared" si="33"/>
        <v>0</v>
      </c>
      <c r="GY125" s="200">
        <f t="shared" si="33"/>
        <v>0</v>
      </c>
      <c r="GZ125" s="200">
        <f t="shared" si="33"/>
        <v>0</v>
      </c>
      <c r="HA125" s="200">
        <f t="shared" si="33"/>
        <v>0</v>
      </c>
      <c r="HB125" s="200">
        <f t="shared" si="33"/>
        <v>0</v>
      </c>
      <c r="HC125" s="200">
        <f t="shared" si="33"/>
        <v>0</v>
      </c>
      <c r="HD125" s="134" t="str">
        <f t="shared" si="20"/>
        <v>OK</v>
      </c>
      <c r="HE125" s="200">
        <f t="shared" si="21"/>
        <v>0</v>
      </c>
      <c r="HG125" s="200">
        <f t="shared" si="22"/>
        <v>0</v>
      </c>
      <c r="HH125" s="200">
        <f>HG125*'Key assumptions'!$H$20*'Key assumptions'!$H$21</f>
        <v>0</v>
      </c>
      <c r="HI125" s="255">
        <f t="shared" si="25"/>
        <v>0.23963133640552994</v>
      </c>
      <c r="HJ125" s="200">
        <f t="shared" si="23"/>
        <v>0</v>
      </c>
      <c r="HO125" s="120">
        <f t="shared" si="32"/>
        <v>12</v>
      </c>
      <c r="HP125" s="120">
        <f t="shared" si="32"/>
        <v>12</v>
      </c>
      <c r="HQ125" s="120">
        <f t="shared" si="32"/>
        <v>12</v>
      </c>
      <c r="HR125" s="120">
        <f t="shared" si="32"/>
        <v>12</v>
      </c>
      <c r="HS125" s="120">
        <f t="shared" si="32"/>
        <v>12</v>
      </c>
      <c r="HT125" s="120">
        <f t="shared" si="32"/>
        <v>12</v>
      </c>
      <c r="HU125" s="120">
        <f t="shared" si="32"/>
        <v>12</v>
      </c>
      <c r="HV125" s="120">
        <f t="shared" si="32"/>
        <v>12</v>
      </c>
      <c r="HW125" s="120">
        <f t="shared" si="24"/>
        <v>60</v>
      </c>
    </row>
    <row r="126" spans="203:231" ht="13.5" thickBot="1" x14ac:dyDescent="0.25">
      <c r="GU126" s="200">
        <f t="shared" si="33"/>
        <v>0</v>
      </c>
      <c r="GV126" s="200">
        <f t="shared" si="33"/>
        <v>0</v>
      </c>
      <c r="GW126" s="200">
        <f t="shared" si="33"/>
        <v>0</v>
      </c>
      <c r="GX126" s="200">
        <f t="shared" si="33"/>
        <v>0</v>
      </c>
      <c r="GY126" s="200">
        <f t="shared" si="33"/>
        <v>0</v>
      </c>
      <c r="GZ126" s="200">
        <f t="shared" si="33"/>
        <v>0</v>
      </c>
      <c r="HA126" s="200">
        <f t="shared" si="33"/>
        <v>0</v>
      </c>
      <c r="HB126" s="200">
        <f t="shared" si="33"/>
        <v>0</v>
      </c>
      <c r="HC126" s="200">
        <f t="shared" si="33"/>
        <v>0</v>
      </c>
      <c r="HD126" s="134" t="str">
        <f t="shared" si="20"/>
        <v>OK</v>
      </c>
      <c r="HE126" s="200">
        <f t="shared" si="21"/>
        <v>0</v>
      </c>
      <c r="HG126" s="200">
        <f t="shared" si="22"/>
        <v>0</v>
      </c>
      <c r="HH126" s="200">
        <f>HG126*'Key assumptions'!$H$20*'Key assumptions'!$H$21</f>
        <v>0</v>
      </c>
      <c r="HI126" s="255">
        <f t="shared" si="25"/>
        <v>0.23963133640552994</v>
      </c>
      <c r="HJ126" s="200">
        <f t="shared" si="23"/>
        <v>0</v>
      </c>
      <c r="HO126" s="120">
        <f t="shared" si="32"/>
        <v>12</v>
      </c>
      <c r="HP126" s="120">
        <f t="shared" si="32"/>
        <v>12</v>
      </c>
      <c r="HQ126" s="120">
        <f t="shared" si="32"/>
        <v>12</v>
      </c>
      <c r="HR126" s="120">
        <f t="shared" si="32"/>
        <v>12</v>
      </c>
      <c r="HS126" s="120">
        <f t="shared" si="32"/>
        <v>12</v>
      </c>
      <c r="HT126" s="120">
        <f t="shared" si="32"/>
        <v>12</v>
      </c>
      <c r="HU126" s="120">
        <f t="shared" si="32"/>
        <v>12</v>
      </c>
      <c r="HV126" s="120">
        <f t="shared" si="32"/>
        <v>12</v>
      </c>
      <c r="HW126" s="120">
        <f t="shared" si="24"/>
        <v>60</v>
      </c>
    </row>
    <row r="127" spans="203:231" ht="13.5" thickBot="1" x14ac:dyDescent="0.25">
      <c r="GU127" s="200">
        <f t="shared" si="33"/>
        <v>0</v>
      </c>
      <c r="GV127" s="200">
        <f t="shared" si="33"/>
        <v>0</v>
      </c>
      <c r="GW127" s="200">
        <f t="shared" si="33"/>
        <v>0</v>
      </c>
      <c r="GX127" s="200">
        <f t="shared" si="33"/>
        <v>0</v>
      </c>
      <c r="GY127" s="200">
        <f t="shared" si="33"/>
        <v>0</v>
      </c>
      <c r="GZ127" s="200">
        <f t="shared" si="33"/>
        <v>0</v>
      </c>
      <c r="HA127" s="200">
        <f t="shared" si="33"/>
        <v>0</v>
      </c>
      <c r="HB127" s="200">
        <f t="shared" si="33"/>
        <v>0</v>
      </c>
      <c r="HC127" s="200">
        <f t="shared" si="33"/>
        <v>0</v>
      </c>
      <c r="HD127" s="134" t="str">
        <f t="shared" si="20"/>
        <v>OK</v>
      </c>
      <c r="HE127" s="200">
        <f t="shared" si="21"/>
        <v>0</v>
      </c>
      <c r="HG127" s="200">
        <f t="shared" si="22"/>
        <v>0</v>
      </c>
      <c r="HH127" s="200">
        <f>HG127*'Key assumptions'!$H$20*'Key assumptions'!$H$21</f>
        <v>0</v>
      </c>
      <c r="HI127" s="255">
        <f t="shared" si="25"/>
        <v>0.23963133640552994</v>
      </c>
      <c r="HJ127" s="200">
        <f t="shared" si="23"/>
        <v>0</v>
      </c>
      <c r="HO127" s="120">
        <f t="shared" si="32"/>
        <v>12</v>
      </c>
      <c r="HP127" s="120">
        <f t="shared" si="32"/>
        <v>12</v>
      </c>
      <c r="HQ127" s="120">
        <f t="shared" si="32"/>
        <v>12</v>
      </c>
      <c r="HR127" s="120">
        <f t="shared" si="32"/>
        <v>12</v>
      </c>
      <c r="HS127" s="120">
        <f t="shared" si="32"/>
        <v>12</v>
      </c>
      <c r="HT127" s="120">
        <f t="shared" si="32"/>
        <v>12</v>
      </c>
      <c r="HU127" s="120">
        <f t="shared" si="32"/>
        <v>12</v>
      </c>
      <c r="HV127" s="120">
        <f t="shared" si="32"/>
        <v>12</v>
      </c>
      <c r="HW127" s="120">
        <f t="shared" si="24"/>
        <v>60</v>
      </c>
    </row>
    <row r="128" spans="203:231" ht="13.5" thickBot="1" x14ac:dyDescent="0.25">
      <c r="GU128" s="200">
        <f t="shared" si="33"/>
        <v>0</v>
      </c>
      <c r="GV128" s="200">
        <f t="shared" si="33"/>
        <v>0</v>
      </c>
      <c r="GW128" s="200">
        <f t="shared" si="33"/>
        <v>0</v>
      </c>
      <c r="GX128" s="200">
        <f t="shared" si="33"/>
        <v>0</v>
      </c>
      <c r="GY128" s="200">
        <f t="shared" si="33"/>
        <v>0</v>
      </c>
      <c r="GZ128" s="200">
        <f t="shared" si="33"/>
        <v>0</v>
      </c>
      <c r="HA128" s="200">
        <f t="shared" si="33"/>
        <v>0</v>
      </c>
      <c r="HB128" s="200">
        <f t="shared" si="33"/>
        <v>0</v>
      </c>
      <c r="HC128" s="200">
        <f t="shared" si="33"/>
        <v>0</v>
      </c>
      <c r="HD128" s="134" t="str">
        <f t="shared" si="20"/>
        <v>OK</v>
      </c>
      <c r="HE128" s="200">
        <f t="shared" si="21"/>
        <v>0</v>
      </c>
      <c r="HG128" s="200">
        <f t="shared" si="22"/>
        <v>0</v>
      </c>
      <c r="HH128" s="200">
        <f>HG128*'Key assumptions'!$H$20*'Key assumptions'!$H$21</f>
        <v>0</v>
      </c>
      <c r="HI128" s="255">
        <f t="shared" si="25"/>
        <v>0.23963133640552994</v>
      </c>
      <c r="HJ128" s="200">
        <f t="shared" si="23"/>
        <v>0</v>
      </c>
      <c r="HO128" s="120">
        <f t="shared" si="32"/>
        <v>12</v>
      </c>
      <c r="HP128" s="120">
        <f t="shared" si="32"/>
        <v>12</v>
      </c>
      <c r="HQ128" s="120">
        <f t="shared" si="32"/>
        <v>12</v>
      </c>
      <c r="HR128" s="120">
        <f t="shared" si="32"/>
        <v>12</v>
      </c>
      <c r="HS128" s="120">
        <f t="shared" si="32"/>
        <v>12</v>
      </c>
      <c r="HT128" s="120">
        <f t="shared" si="32"/>
        <v>12</v>
      </c>
      <c r="HU128" s="120">
        <f t="shared" si="32"/>
        <v>12</v>
      </c>
      <c r="HV128" s="120">
        <f t="shared" si="32"/>
        <v>12</v>
      </c>
      <c r="HW128" s="120">
        <f t="shared" si="24"/>
        <v>60</v>
      </c>
    </row>
    <row r="129" spans="203:231" ht="13.5" thickBot="1" x14ac:dyDescent="0.25">
      <c r="GU129" s="200">
        <f t="shared" si="33"/>
        <v>0</v>
      </c>
      <c r="GV129" s="200">
        <f t="shared" si="33"/>
        <v>0</v>
      </c>
      <c r="GW129" s="200">
        <f t="shared" si="33"/>
        <v>0</v>
      </c>
      <c r="GX129" s="200">
        <f t="shared" si="33"/>
        <v>0</v>
      </c>
      <c r="GY129" s="200">
        <f t="shared" si="33"/>
        <v>0</v>
      </c>
      <c r="GZ129" s="200">
        <f t="shared" si="33"/>
        <v>0</v>
      </c>
      <c r="HA129" s="200">
        <f t="shared" si="33"/>
        <v>0</v>
      </c>
      <c r="HB129" s="200">
        <f t="shared" si="33"/>
        <v>0</v>
      </c>
      <c r="HC129" s="200">
        <f t="shared" si="33"/>
        <v>0</v>
      </c>
      <c r="HD129" s="134" t="str">
        <f t="shared" si="20"/>
        <v>OK</v>
      </c>
      <c r="HE129" s="200">
        <f t="shared" si="21"/>
        <v>0</v>
      </c>
      <c r="HG129" s="200">
        <f t="shared" si="22"/>
        <v>0</v>
      </c>
      <c r="HH129" s="200">
        <f>HG129*'Key assumptions'!$H$20*'Key assumptions'!$H$21</f>
        <v>0</v>
      </c>
      <c r="HI129" s="255">
        <f t="shared" si="25"/>
        <v>0.23963133640552994</v>
      </c>
      <c r="HJ129" s="200">
        <f t="shared" si="23"/>
        <v>0</v>
      </c>
      <c r="HO129" s="120">
        <f t="shared" ref="HO129:HV138" si="34">COUNTIFS($H$6:$CY$6,HO$8,$H129:$CY129,"&lt;&gt;"&amp;0)</f>
        <v>12</v>
      </c>
      <c r="HP129" s="120">
        <f t="shared" si="34"/>
        <v>12</v>
      </c>
      <c r="HQ129" s="120">
        <f t="shared" si="34"/>
        <v>12</v>
      </c>
      <c r="HR129" s="120">
        <f t="shared" si="34"/>
        <v>12</v>
      </c>
      <c r="HS129" s="120">
        <f t="shared" si="34"/>
        <v>12</v>
      </c>
      <c r="HT129" s="120">
        <f t="shared" si="34"/>
        <v>12</v>
      </c>
      <c r="HU129" s="120">
        <f t="shared" si="34"/>
        <v>12</v>
      </c>
      <c r="HV129" s="120">
        <f t="shared" si="34"/>
        <v>12</v>
      </c>
      <c r="HW129" s="120">
        <f t="shared" si="24"/>
        <v>60</v>
      </c>
    </row>
    <row r="130" spans="203:231" ht="13.5" thickBot="1" x14ac:dyDescent="0.25">
      <c r="GU130" s="200">
        <f t="shared" si="33"/>
        <v>0</v>
      </c>
      <c r="GV130" s="200">
        <f t="shared" si="33"/>
        <v>0</v>
      </c>
      <c r="GW130" s="200">
        <f t="shared" si="33"/>
        <v>0</v>
      </c>
      <c r="GX130" s="200">
        <f t="shared" si="33"/>
        <v>0</v>
      </c>
      <c r="GY130" s="200">
        <f t="shared" si="33"/>
        <v>0</v>
      </c>
      <c r="GZ130" s="200">
        <f t="shared" si="33"/>
        <v>0</v>
      </c>
      <c r="HA130" s="200">
        <f t="shared" si="33"/>
        <v>0</v>
      </c>
      <c r="HB130" s="200">
        <f t="shared" si="33"/>
        <v>0</v>
      </c>
      <c r="HC130" s="200">
        <f t="shared" si="33"/>
        <v>0</v>
      </c>
      <c r="HD130" s="134" t="str">
        <f t="shared" si="20"/>
        <v>OK</v>
      </c>
      <c r="HE130" s="200">
        <f t="shared" si="21"/>
        <v>0</v>
      </c>
      <c r="HG130" s="200">
        <f t="shared" si="22"/>
        <v>0</v>
      </c>
      <c r="HH130" s="200">
        <f>HG130*'Key assumptions'!$H$20*'Key assumptions'!$H$21</f>
        <v>0</v>
      </c>
      <c r="HI130" s="255">
        <f t="shared" si="25"/>
        <v>0.23963133640552994</v>
      </c>
      <c r="HJ130" s="200">
        <f t="shared" si="23"/>
        <v>0</v>
      </c>
      <c r="HO130" s="120">
        <f t="shared" si="34"/>
        <v>12</v>
      </c>
      <c r="HP130" s="120">
        <f t="shared" si="34"/>
        <v>12</v>
      </c>
      <c r="HQ130" s="120">
        <f t="shared" si="34"/>
        <v>12</v>
      </c>
      <c r="HR130" s="120">
        <f t="shared" si="34"/>
        <v>12</v>
      </c>
      <c r="HS130" s="120">
        <f t="shared" si="34"/>
        <v>12</v>
      </c>
      <c r="HT130" s="120">
        <f t="shared" si="34"/>
        <v>12</v>
      </c>
      <c r="HU130" s="120">
        <f t="shared" si="34"/>
        <v>12</v>
      </c>
      <c r="HV130" s="120">
        <f t="shared" si="34"/>
        <v>12</v>
      </c>
      <c r="HW130" s="120">
        <f t="shared" si="24"/>
        <v>60</v>
      </c>
    </row>
    <row r="131" spans="203:231" ht="13.5" thickBot="1" x14ac:dyDescent="0.25">
      <c r="GU131" s="200">
        <f t="shared" si="33"/>
        <v>0</v>
      </c>
      <c r="GV131" s="200">
        <f t="shared" si="33"/>
        <v>0</v>
      </c>
      <c r="GW131" s="200">
        <f t="shared" si="33"/>
        <v>0</v>
      </c>
      <c r="GX131" s="200">
        <f t="shared" si="33"/>
        <v>0</v>
      </c>
      <c r="GY131" s="200">
        <f t="shared" si="33"/>
        <v>0</v>
      </c>
      <c r="GZ131" s="200">
        <f t="shared" si="33"/>
        <v>0</v>
      </c>
      <c r="HA131" s="200">
        <f t="shared" si="33"/>
        <v>0</v>
      </c>
      <c r="HB131" s="200">
        <f t="shared" si="33"/>
        <v>0</v>
      </c>
      <c r="HC131" s="200">
        <f t="shared" si="33"/>
        <v>0</v>
      </c>
      <c r="HD131" s="134" t="str">
        <f t="shared" si="20"/>
        <v>OK</v>
      </c>
      <c r="HE131" s="200">
        <f t="shared" si="21"/>
        <v>0</v>
      </c>
      <c r="HG131" s="200">
        <f t="shared" si="22"/>
        <v>0</v>
      </c>
      <c r="HH131" s="200">
        <f>HG131*'Key assumptions'!$H$20*'Key assumptions'!$H$21</f>
        <v>0</v>
      </c>
      <c r="HI131" s="255">
        <f t="shared" si="25"/>
        <v>0.23963133640552994</v>
      </c>
      <c r="HJ131" s="200">
        <f t="shared" si="23"/>
        <v>0</v>
      </c>
      <c r="HO131" s="120">
        <f t="shared" si="34"/>
        <v>12</v>
      </c>
      <c r="HP131" s="120">
        <f t="shared" si="34"/>
        <v>12</v>
      </c>
      <c r="HQ131" s="120">
        <f t="shared" si="34"/>
        <v>12</v>
      </c>
      <c r="HR131" s="120">
        <f t="shared" si="34"/>
        <v>12</v>
      </c>
      <c r="HS131" s="120">
        <f t="shared" si="34"/>
        <v>12</v>
      </c>
      <c r="HT131" s="120">
        <f t="shared" si="34"/>
        <v>12</v>
      </c>
      <c r="HU131" s="120">
        <f t="shared" si="34"/>
        <v>12</v>
      </c>
      <c r="HV131" s="120">
        <f t="shared" si="34"/>
        <v>12</v>
      </c>
      <c r="HW131" s="120">
        <f t="shared" si="24"/>
        <v>60</v>
      </c>
    </row>
    <row r="132" spans="203:231" ht="13.5" thickBot="1" x14ac:dyDescent="0.25">
      <c r="GU132" s="200">
        <f t="shared" si="33"/>
        <v>0</v>
      </c>
      <c r="GV132" s="200">
        <f t="shared" si="33"/>
        <v>0</v>
      </c>
      <c r="GW132" s="200">
        <f t="shared" si="33"/>
        <v>0</v>
      </c>
      <c r="GX132" s="200">
        <f t="shared" si="33"/>
        <v>0</v>
      </c>
      <c r="GY132" s="200">
        <f t="shared" si="33"/>
        <v>0</v>
      </c>
      <c r="GZ132" s="200">
        <f t="shared" si="33"/>
        <v>0</v>
      </c>
      <c r="HA132" s="200">
        <f t="shared" si="33"/>
        <v>0</v>
      </c>
      <c r="HB132" s="200">
        <f t="shared" si="33"/>
        <v>0</v>
      </c>
      <c r="HC132" s="200">
        <f t="shared" si="33"/>
        <v>0</v>
      </c>
      <c r="HD132" s="134" t="str">
        <f t="shared" si="20"/>
        <v>OK</v>
      </c>
      <c r="HE132" s="200">
        <f t="shared" si="21"/>
        <v>0</v>
      </c>
      <c r="HG132" s="200">
        <f t="shared" si="22"/>
        <v>0</v>
      </c>
      <c r="HH132" s="200">
        <f>HG132*'Key assumptions'!$H$20*'Key assumptions'!$H$21</f>
        <v>0</v>
      </c>
      <c r="HI132" s="255">
        <f t="shared" si="25"/>
        <v>0.23963133640552994</v>
      </c>
      <c r="HJ132" s="200">
        <f t="shared" si="23"/>
        <v>0</v>
      </c>
      <c r="HO132" s="120">
        <f t="shared" si="34"/>
        <v>12</v>
      </c>
      <c r="HP132" s="120">
        <f t="shared" si="34"/>
        <v>12</v>
      </c>
      <c r="HQ132" s="120">
        <f t="shared" si="34"/>
        <v>12</v>
      </c>
      <c r="HR132" s="120">
        <f t="shared" si="34"/>
        <v>12</v>
      </c>
      <c r="HS132" s="120">
        <f t="shared" si="34"/>
        <v>12</v>
      </c>
      <c r="HT132" s="120">
        <f t="shared" si="34"/>
        <v>12</v>
      </c>
      <c r="HU132" s="120">
        <f t="shared" si="34"/>
        <v>12</v>
      </c>
      <c r="HV132" s="120">
        <f t="shared" si="34"/>
        <v>12</v>
      </c>
      <c r="HW132" s="120">
        <f t="shared" si="24"/>
        <v>60</v>
      </c>
    </row>
    <row r="133" spans="203:231" ht="13.5" thickBot="1" x14ac:dyDescent="0.25">
      <c r="GU133" s="200">
        <f t="shared" si="33"/>
        <v>0</v>
      </c>
      <c r="GV133" s="200">
        <f t="shared" si="33"/>
        <v>0</v>
      </c>
      <c r="GW133" s="200">
        <f t="shared" si="33"/>
        <v>0</v>
      </c>
      <c r="GX133" s="200">
        <f t="shared" si="33"/>
        <v>0</v>
      </c>
      <c r="GY133" s="200">
        <f t="shared" si="33"/>
        <v>0</v>
      </c>
      <c r="GZ133" s="200">
        <f t="shared" si="33"/>
        <v>0</v>
      </c>
      <c r="HA133" s="200">
        <f t="shared" si="33"/>
        <v>0</v>
      </c>
      <c r="HB133" s="200">
        <f t="shared" si="33"/>
        <v>0</v>
      </c>
      <c r="HC133" s="200">
        <f t="shared" si="33"/>
        <v>0</v>
      </c>
      <c r="HD133" s="134" t="str">
        <f t="shared" si="20"/>
        <v>OK</v>
      </c>
      <c r="HE133" s="200">
        <f t="shared" si="21"/>
        <v>0</v>
      </c>
      <c r="HG133" s="200">
        <f t="shared" si="22"/>
        <v>0</v>
      </c>
      <c r="HH133" s="200">
        <f>HG133*'Key assumptions'!$H$20*'Key assumptions'!$H$21</f>
        <v>0</v>
      </c>
      <c r="HI133" s="255">
        <f t="shared" si="25"/>
        <v>0.23963133640552994</v>
      </c>
      <c r="HJ133" s="200">
        <f t="shared" si="23"/>
        <v>0</v>
      </c>
      <c r="HO133" s="120">
        <f t="shared" si="34"/>
        <v>12</v>
      </c>
      <c r="HP133" s="120">
        <f t="shared" si="34"/>
        <v>12</v>
      </c>
      <c r="HQ133" s="120">
        <f t="shared" si="34"/>
        <v>12</v>
      </c>
      <c r="HR133" s="120">
        <f t="shared" si="34"/>
        <v>12</v>
      </c>
      <c r="HS133" s="120">
        <f t="shared" si="34"/>
        <v>12</v>
      </c>
      <c r="HT133" s="120">
        <f t="shared" si="34"/>
        <v>12</v>
      </c>
      <c r="HU133" s="120">
        <f t="shared" si="34"/>
        <v>12</v>
      </c>
      <c r="HV133" s="120">
        <f t="shared" si="34"/>
        <v>12</v>
      </c>
      <c r="HW133" s="120">
        <f t="shared" si="24"/>
        <v>60</v>
      </c>
    </row>
    <row r="134" spans="203:231" ht="13.5" thickBot="1" x14ac:dyDescent="0.25">
      <c r="GU134" s="200">
        <f t="shared" si="33"/>
        <v>0</v>
      </c>
      <c r="GV134" s="200">
        <f t="shared" si="33"/>
        <v>0</v>
      </c>
      <c r="GW134" s="200">
        <f t="shared" si="33"/>
        <v>0</v>
      </c>
      <c r="GX134" s="200">
        <f t="shared" si="33"/>
        <v>0</v>
      </c>
      <c r="GY134" s="200">
        <f t="shared" si="33"/>
        <v>0</v>
      </c>
      <c r="GZ134" s="200">
        <f t="shared" si="33"/>
        <v>0</v>
      </c>
      <c r="HA134" s="200">
        <f t="shared" si="33"/>
        <v>0</v>
      </c>
      <c r="HB134" s="200">
        <f t="shared" si="33"/>
        <v>0</v>
      </c>
      <c r="HC134" s="200">
        <f t="shared" si="33"/>
        <v>0</v>
      </c>
      <c r="HD134" s="134" t="str">
        <f t="shared" si="20"/>
        <v>OK</v>
      </c>
      <c r="HE134" s="200">
        <f t="shared" si="21"/>
        <v>0</v>
      </c>
      <c r="HG134" s="200">
        <f t="shared" si="22"/>
        <v>0</v>
      </c>
      <c r="HH134" s="200">
        <f>HG134*'Key assumptions'!$H$20*'Key assumptions'!$H$21</f>
        <v>0</v>
      </c>
      <c r="HI134" s="255">
        <f t="shared" si="25"/>
        <v>0.23963133640552994</v>
      </c>
      <c r="HJ134" s="200">
        <f t="shared" si="23"/>
        <v>0</v>
      </c>
      <c r="HO134" s="120">
        <f t="shared" si="34"/>
        <v>12</v>
      </c>
      <c r="HP134" s="120">
        <f t="shared" si="34"/>
        <v>12</v>
      </c>
      <c r="HQ134" s="120">
        <f t="shared" si="34"/>
        <v>12</v>
      </c>
      <c r="HR134" s="120">
        <f t="shared" si="34"/>
        <v>12</v>
      </c>
      <c r="HS134" s="120">
        <f t="shared" si="34"/>
        <v>12</v>
      </c>
      <c r="HT134" s="120">
        <f t="shared" si="34"/>
        <v>12</v>
      </c>
      <c r="HU134" s="120">
        <f t="shared" si="34"/>
        <v>12</v>
      </c>
      <c r="HV134" s="120">
        <f t="shared" si="34"/>
        <v>12</v>
      </c>
      <c r="HW134" s="120">
        <f t="shared" si="24"/>
        <v>60</v>
      </c>
    </row>
    <row r="135" spans="203:231" ht="13.5" thickBot="1" x14ac:dyDescent="0.25">
      <c r="GU135" s="200">
        <f t="shared" si="33"/>
        <v>0</v>
      </c>
      <c r="GV135" s="200">
        <f t="shared" si="33"/>
        <v>0</v>
      </c>
      <c r="GW135" s="200">
        <f t="shared" si="33"/>
        <v>0</v>
      </c>
      <c r="GX135" s="200">
        <f t="shared" si="33"/>
        <v>0</v>
      </c>
      <c r="GY135" s="200">
        <f t="shared" si="33"/>
        <v>0</v>
      </c>
      <c r="GZ135" s="200">
        <f t="shared" si="33"/>
        <v>0</v>
      </c>
      <c r="HA135" s="200">
        <f t="shared" si="33"/>
        <v>0</v>
      </c>
      <c r="HB135" s="200">
        <f t="shared" si="33"/>
        <v>0</v>
      </c>
      <c r="HC135" s="200">
        <f t="shared" si="33"/>
        <v>0</v>
      </c>
      <c r="HD135" s="134" t="str">
        <f t="shared" si="20"/>
        <v>OK</v>
      </c>
      <c r="HE135" s="200">
        <f t="shared" si="21"/>
        <v>0</v>
      </c>
      <c r="HG135" s="200">
        <f t="shared" si="22"/>
        <v>0</v>
      </c>
      <c r="HH135" s="200">
        <f>HG135*'Key assumptions'!$H$20*'Key assumptions'!$H$21</f>
        <v>0</v>
      </c>
      <c r="HI135" s="255">
        <f t="shared" si="25"/>
        <v>0.23963133640552994</v>
      </c>
      <c r="HJ135" s="200">
        <f t="shared" si="23"/>
        <v>0</v>
      </c>
      <c r="HO135" s="120">
        <f t="shared" si="34"/>
        <v>12</v>
      </c>
      <c r="HP135" s="120">
        <f t="shared" si="34"/>
        <v>12</v>
      </c>
      <c r="HQ135" s="120">
        <f t="shared" si="34"/>
        <v>12</v>
      </c>
      <c r="HR135" s="120">
        <f t="shared" si="34"/>
        <v>12</v>
      </c>
      <c r="HS135" s="120">
        <f t="shared" si="34"/>
        <v>12</v>
      </c>
      <c r="HT135" s="120">
        <f t="shared" si="34"/>
        <v>12</v>
      </c>
      <c r="HU135" s="120">
        <f t="shared" si="34"/>
        <v>12</v>
      </c>
      <c r="HV135" s="120">
        <f t="shared" si="34"/>
        <v>12</v>
      </c>
      <c r="HW135" s="120">
        <f t="shared" si="24"/>
        <v>60</v>
      </c>
    </row>
    <row r="136" spans="203:231" ht="13.5" thickBot="1" x14ac:dyDescent="0.25">
      <c r="GU136" s="200">
        <f t="shared" si="33"/>
        <v>0</v>
      </c>
      <c r="GV136" s="200">
        <f t="shared" si="33"/>
        <v>0</v>
      </c>
      <c r="GW136" s="200">
        <f t="shared" si="33"/>
        <v>0</v>
      </c>
      <c r="GX136" s="200">
        <f t="shared" si="33"/>
        <v>0</v>
      </c>
      <c r="GY136" s="200">
        <f t="shared" si="33"/>
        <v>0</v>
      </c>
      <c r="GZ136" s="200">
        <f t="shared" si="33"/>
        <v>0</v>
      </c>
      <c r="HA136" s="200">
        <f t="shared" si="33"/>
        <v>0</v>
      </c>
      <c r="HB136" s="200">
        <f t="shared" si="33"/>
        <v>0</v>
      </c>
      <c r="HC136" s="200">
        <f t="shared" si="33"/>
        <v>0</v>
      </c>
      <c r="HD136" s="134" t="str">
        <f t="shared" si="20"/>
        <v>OK</v>
      </c>
      <c r="HE136" s="200">
        <f t="shared" si="21"/>
        <v>0</v>
      </c>
      <c r="HG136" s="200">
        <f t="shared" si="22"/>
        <v>0</v>
      </c>
      <c r="HH136" s="200">
        <f>HG136*'Key assumptions'!$H$20*'Key assumptions'!$H$21</f>
        <v>0</v>
      </c>
      <c r="HI136" s="255">
        <f t="shared" si="25"/>
        <v>0.23963133640552994</v>
      </c>
      <c r="HJ136" s="200">
        <f t="shared" si="23"/>
        <v>0</v>
      </c>
      <c r="HO136" s="120">
        <f t="shared" si="34"/>
        <v>12</v>
      </c>
      <c r="HP136" s="120">
        <f t="shared" si="34"/>
        <v>12</v>
      </c>
      <c r="HQ136" s="120">
        <f t="shared" si="34"/>
        <v>12</v>
      </c>
      <c r="HR136" s="120">
        <f t="shared" si="34"/>
        <v>12</v>
      </c>
      <c r="HS136" s="120">
        <f t="shared" si="34"/>
        <v>12</v>
      </c>
      <c r="HT136" s="120">
        <f t="shared" si="34"/>
        <v>12</v>
      </c>
      <c r="HU136" s="120">
        <f t="shared" si="34"/>
        <v>12</v>
      </c>
      <c r="HV136" s="120">
        <f t="shared" si="34"/>
        <v>12</v>
      </c>
      <c r="HW136" s="120">
        <f t="shared" si="24"/>
        <v>60</v>
      </c>
    </row>
    <row r="137" spans="203:231" ht="13.5" thickBot="1" x14ac:dyDescent="0.25">
      <c r="GU137" s="200">
        <f t="shared" ref="GU137:HC152" si="35">SUMIF($DA$6:$GR$6,GU$8,$DA137:$GR137)</f>
        <v>0</v>
      </c>
      <c r="GV137" s="200">
        <f t="shared" si="35"/>
        <v>0</v>
      </c>
      <c r="GW137" s="200">
        <f t="shared" si="35"/>
        <v>0</v>
      </c>
      <c r="GX137" s="200">
        <f t="shared" si="35"/>
        <v>0</v>
      </c>
      <c r="GY137" s="200">
        <f t="shared" si="35"/>
        <v>0</v>
      </c>
      <c r="GZ137" s="200">
        <f t="shared" si="35"/>
        <v>0</v>
      </c>
      <c r="HA137" s="200">
        <f t="shared" si="35"/>
        <v>0</v>
      </c>
      <c r="HB137" s="200">
        <f t="shared" si="35"/>
        <v>0</v>
      </c>
      <c r="HC137" s="200">
        <f t="shared" si="35"/>
        <v>0</v>
      </c>
      <c r="HD137" s="134" t="str">
        <f t="shared" ref="HD137:HD200" si="36">IF(ROUND(HE137-SUM(DA137:GR137),3)=0,"OK","ERROR")</f>
        <v>OK</v>
      </c>
      <c r="HE137" s="200">
        <f t="shared" ref="HE137:HE200" si="37">SUM(GU137:HC137)</f>
        <v>0</v>
      </c>
      <c r="HG137" s="200">
        <f t="shared" ref="HG137:HG200" si="38">F137*avg_hrs*12</f>
        <v>0</v>
      </c>
      <c r="HH137" s="200">
        <f>HG137*'Key assumptions'!$H$20*'Key assumptions'!$H$21</f>
        <v>0</v>
      </c>
      <c r="HI137" s="255">
        <f t="shared" si="25"/>
        <v>0.23963133640552994</v>
      </c>
      <c r="HJ137" s="200">
        <f t="shared" si="23"/>
        <v>0</v>
      </c>
      <c r="HO137" s="120">
        <f t="shared" si="34"/>
        <v>12</v>
      </c>
      <c r="HP137" s="120">
        <f t="shared" si="34"/>
        <v>12</v>
      </c>
      <c r="HQ137" s="120">
        <f t="shared" si="34"/>
        <v>12</v>
      </c>
      <c r="HR137" s="120">
        <f t="shared" si="34"/>
        <v>12</v>
      </c>
      <c r="HS137" s="120">
        <f t="shared" si="34"/>
        <v>12</v>
      </c>
      <c r="HT137" s="120">
        <f t="shared" si="34"/>
        <v>12</v>
      </c>
      <c r="HU137" s="120">
        <f t="shared" si="34"/>
        <v>12</v>
      </c>
      <c r="HV137" s="120">
        <f t="shared" si="34"/>
        <v>12</v>
      </c>
      <c r="HW137" s="120">
        <f t="shared" si="24"/>
        <v>60</v>
      </c>
    </row>
    <row r="138" spans="203:231" ht="13.5" thickBot="1" x14ac:dyDescent="0.25">
      <c r="GU138" s="200">
        <f t="shared" si="35"/>
        <v>0</v>
      </c>
      <c r="GV138" s="200">
        <f t="shared" si="35"/>
        <v>0</v>
      </c>
      <c r="GW138" s="200">
        <f t="shared" si="35"/>
        <v>0</v>
      </c>
      <c r="GX138" s="200">
        <f t="shared" si="35"/>
        <v>0</v>
      </c>
      <c r="GY138" s="200">
        <f t="shared" si="35"/>
        <v>0</v>
      </c>
      <c r="GZ138" s="200">
        <f t="shared" si="35"/>
        <v>0</v>
      </c>
      <c r="HA138" s="200">
        <f t="shared" si="35"/>
        <v>0</v>
      </c>
      <c r="HB138" s="200">
        <f t="shared" si="35"/>
        <v>0</v>
      </c>
      <c r="HC138" s="200">
        <f t="shared" si="35"/>
        <v>0</v>
      </c>
      <c r="HD138" s="134" t="str">
        <f t="shared" si="36"/>
        <v>OK</v>
      </c>
      <c r="HE138" s="200">
        <f t="shared" si="37"/>
        <v>0</v>
      </c>
      <c r="HG138" s="200">
        <f t="shared" si="38"/>
        <v>0</v>
      </c>
      <c r="HH138" s="200">
        <f>HG138*'Key assumptions'!$H$20*'Key assumptions'!$H$21</f>
        <v>0</v>
      </c>
      <c r="HI138" s="255">
        <f t="shared" si="25"/>
        <v>0.23963133640552994</v>
      </c>
      <c r="HJ138" s="200">
        <f t="shared" ref="HJ138:HJ201" si="39">HH138*HI138</f>
        <v>0</v>
      </c>
      <c r="HO138" s="120">
        <f t="shared" si="34"/>
        <v>12</v>
      </c>
      <c r="HP138" s="120">
        <f t="shared" si="34"/>
        <v>12</v>
      </c>
      <c r="HQ138" s="120">
        <f t="shared" si="34"/>
        <v>12</v>
      </c>
      <c r="HR138" s="120">
        <f t="shared" si="34"/>
        <v>12</v>
      </c>
      <c r="HS138" s="120">
        <f t="shared" si="34"/>
        <v>12</v>
      </c>
      <c r="HT138" s="120">
        <f t="shared" si="34"/>
        <v>12</v>
      </c>
      <c r="HU138" s="120">
        <f t="shared" si="34"/>
        <v>12</v>
      </c>
      <c r="HV138" s="120">
        <f t="shared" si="34"/>
        <v>12</v>
      </c>
      <c r="HW138" s="120">
        <f t="shared" ref="HW138:HW201" si="40">SUM(HR138:HV138)</f>
        <v>60</v>
      </c>
    </row>
    <row r="139" spans="203:231" ht="13.5" thickBot="1" x14ac:dyDescent="0.25">
      <c r="GU139" s="200">
        <f t="shared" si="35"/>
        <v>0</v>
      </c>
      <c r="GV139" s="200">
        <f t="shared" si="35"/>
        <v>0</v>
      </c>
      <c r="GW139" s="200">
        <f t="shared" si="35"/>
        <v>0</v>
      </c>
      <c r="GX139" s="200">
        <f t="shared" si="35"/>
        <v>0</v>
      </c>
      <c r="GY139" s="200">
        <f t="shared" si="35"/>
        <v>0</v>
      </c>
      <c r="GZ139" s="200">
        <f t="shared" si="35"/>
        <v>0</v>
      </c>
      <c r="HA139" s="200">
        <f t="shared" si="35"/>
        <v>0</v>
      </c>
      <c r="HB139" s="200">
        <f t="shared" si="35"/>
        <v>0</v>
      </c>
      <c r="HC139" s="200">
        <f t="shared" si="35"/>
        <v>0</v>
      </c>
      <c r="HD139" s="134" t="str">
        <f t="shared" si="36"/>
        <v>OK</v>
      </c>
      <c r="HE139" s="200">
        <f t="shared" si="37"/>
        <v>0</v>
      </c>
      <c r="HG139" s="200">
        <f t="shared" si="38"/>
        <v>0</v>
      </c>
      <c r="HH139" s="200">
        <f>HG139*'Key assumptions'!$H$20*'Key assumptions'!$H$21</f>
        <v>0</v>
      </c>
      <c r="HI139" s="255">
        <f t="shared" ref="HI139:HI202" si="41">HI138</f>
        <v>0.23963133640552994</v>
      </c>
      <c r="HJ139" s="200">
        <f t="shared" si="39"/>
        <v>0</v>
      </c>
      <c r="HO139" s="120">
        <f t="shared" ref="HO139:HV148" si="42">COUNTIFS($H$6:$CY$6,HO$8,$H139:$CY139,"&lt;&gt;"&amp;0)</f>
        <v>12</v>
      </c>
      <c r="HP139" s="120">
        <f t="shared" si="42"/>
        <v>12</v>
      </c>
      <c r="HQ139" s="120">
        <f t="shared" si="42"/>
        <v>12</v>
      </c>
      <c r="HR139" s="120">
        <f t="shared" si="42"/>
        <v>12</v>
      </c>
      <c r="HS139" s="120">
        <f t="shared" si="42"/>
        <v>12</v>
      </c>
      <c r="HT139" s="120">
        <f t="shared" si="42"/>
        <v>12</v>
      </c>
      <c r="HU139" s="120">
        <f t="shared" si="42"/>
        <v>12</v>
      </c>
      <c r="HV139" s="120">
        <f t="shared" si="42"/>
        <v>12</v>
      </c>
      <c r="HW139" s="120">
        <f t="shared" si="40"/>
        <v>60</v>
      </c>
    </row>
    <row r="140" spans="203:231" ht="13.5" thickBot="1" x14ac:dyDescent="0.25">
      <c r="GU140" s="200">
        <f t="shared" si="35"/>
        <v>0</v>
      </c>
      <c r="GV140" s="200">
        <f t="shared" si="35"/>
        <v>0</v>
      </c>
      <c r="GW140" s="200">
        <f t="shared" si="35"/>
        <v>0</v>
      </c>
      <c r="GX140" s="200">
        <f t="shared" si="35"/>
        <v>0</v>
      </c>
      <c r="GY140" s="200">
        <f t="shared" si="35"/>
        <v>0</v>
      </c>
      <c r="GZ140" s="200">
        <f t="shared" si="35"/>
        <v>0</v>
      </c>
      <c r="HA140" s="200">
        <f t="shared" si="35"/>
        <v>0</v>
      </c>
      <c r="HB140" s="200">
        <f t="shared" si="35"/>
        <v>0</v>
      </c>
      <c r="HC140" s="200">
        <f t="shared" si="35"/>
        <v>0</v>
      </c>
      <c r="HD140" s="134" t="str">
        <f t="shared" si="36"/>
        <v>OK</v>
      </c>
      <c r="HE140" s="200">
        <f t="shared" si="37"/>
        <v>0</v>
      </c>
      <c r="HG140" s="200">
        <f t="shared" si="38"/>
        <v>0</v>
      </c>
      <c r="HH140" s="200">
        <f>HG140*'Key assumptions'!$H$20*'Key assumptions'!$H$21</f>
        <v>0</v>
      </c>
      <c r="HI140" s="255">
        <f t="shared" si="41"/>
        <v>0.23963133640552994</v>
      </c>
      <c r="HJ140" s="200">
        <f t="shared" si="39"/>
        <v>0</v>
      </c>
      <c r="HO140" s="120">
        <f t="shared" si="42"/>
        <v>12</v>
      </c>
      <c r="HP140" s="120">
        <f t="shared" si="42"/>
        <v>12</v>
      </c>
      <c r="HQ140" s="120">
        <f t="shared" si="42"/>
        <v>12</v>
      </c>
      <c r="HR140" s="120">
        <f t="shared" si="42"/>
        <v>12</v>
      </c>
      <c r="HS140" s="120">
        <f t="shared" si="42"/>
        <v>12</v>
      </c>
      <c r="HT140" s="120">
        <f t="shared" si="42"/>
        <v>12</v>
      </c>
      <c r="HU140" s="120">
        <f t="shared" si="42"/>
        <v>12</v>
      </c>
      <c r="HV140" s="120">
        <f t="shared" si="42"/>
        <v>12</v>
      </c>
      <c r="HW140" s="120">
        <f t="shared" si="40"/>
        <v>60</v>
      </c>
    </row>
    <row r="141" spans="203:231" ht="13.5" thickBot="1" x14ac:dyDescent="0.25">
      <c r="GU141" s="200">
        <f t="shared" si="35"/>
        <v>0</v>
      </c>
      <c r="GV141" s="200">
        <f t="shared" si="35"/>
        <v>0</v>
      </c>
      <c r="GW141" s="200">
        <f t="shared" si="35"/>
        <v>0</v>
      </c>
      <c r="GX141" s="200">
        <f t="shared" si="35"/>
        <v>0</v>
      </c>
      <c r="GY141" s="200">
        <f t="shared" si="35"/>
        <v>0</v>
      </c>
      <c r="GZ141" s="200">
        <f t="shared" si="35"/>
        <v>0</v>
      </c>
      <c r="HA141" s="200">
        <f t="shared" si="35"/>
        <v>0</v>
      </c>
      <c r="HB141" s="200">
        <f t="shared" si="35"/>
        <v>0</v>
      </c>
      <c r="HC141" s="200">
        <f t="shared" si="35"/>
        <v>0</v>
      </c>
      <c r="HD141" s="134" t="str">
        <f t="shared" si="36"/>
        <v>OK</v>
      </c>
      <c r="HE141" s="200">
        <f t="shared" si="37"/>
        <v>0</v>
      </c>
      <c r="HG141" s="200">
        <f t="shared" si="38"/>
        <v>0</v>
      </c>
      <c r="HH141" s="200">
        <f>HG141*'Key assumptions'!$H$20*'Key assumptions'!$H$21</f>
        <v>0</v>
      </c>
      <c r="HI141" s="255">
        <f t="shared" si="41"/>
        <v>0.23963133640552994</v>
      </c>
      <c r="HJ141" s="200">
        <f t="shared" si="39"/>
        <v>0</v>
      </c>
      <c r="HO141" s="120">
        <f t="shared" si="42"/>
        <v>12</v>
      </c>
      <c r="HP141" s="120">
        <f t="shared" si="42"/>
        <v>12</v>
      </c>
      <c r="HQ141" s="120">
        <f t="shared" si="42"/>
        <v>12</v>
      </c>
      <c r="HR141" s="120">
        <f t="shared" si="42"/>
        <v>12</v>
      </c>
      <c r="HS141" s="120">
        <f t="shared" si="42"/>
        <v>12</v>
      </c>
      <c r="HT141" s="120">
        <f t="shared" si="42"/>
        <v>12</v>
      </c>
      <c r="HU141" s="120">
        <f t="shared" si="42"/>
        <v>12</v>
      </c>
      <c r="HV141" s="120">
        <f t="shared" si="42"/>
        <v>12</v>
      </c>
      <c r="HW141" s="120">
        <f t="shared" si="40"/>
        <v>60</v>
      </c>
    </row>
    <row r="142" spans="203:231" ht="13.5" thickBot="1" x14ac:dyDescent="0.25">
      <c r="GU142" s="200">
        <f t="shared" si="35"/>
        <v>0</v>
      </c>
      <c r="GV142" s="200">
        <f t="shared" si="35"/>
        <v>0</v>
      </c>
      <c r="GW142" s="200">
        <f t="shared" si="35"/>
        <v>0</v>
      </c>
      <c r="GX142" s="200">
        <f t="shared" si="35"/>
        <v>0</v>
      </c>
      <c r="GY142" s="200">
        <f t="shared" si="35"/>
        <v>0</v>
      </c>
      <c r="GZ142" s="200">
        <f t="shared" si="35"/>
        <v>0</v>
      </c>
      <c r="HA142" s="200">
        <f t="shared" si="35"/>
        <v>0</v>
      </c>
      <c r="HB142" s="200">
        <f t="shared" si="35"/>
        <v>0</v>
      </c>
      <c r="HC142" s="200">
        <f t="shared" si="35"/>
        <v>0</v>
      </c>
      <c r="HD142" s="134" t="str">
        <f t="shared" si="36"/>
        <v>OK</v>
      </c>
      <c r="HE142" s="200">
        <f t="shared" si="37"/>
        <v>0</v>
      </c>
      <c r="HG142" s="200">
        <f t="shared" si="38"/>
        <v>0</v>
      </c>
      <c r="HH142" s="200">
        <f>HG142*'Key assumptions'!$H$20*'Key assumptions'!$H$21</f>
        <v>0</v>
      </c>
      <c r="HI142" s="255">
        <f t="shared" si="41"/>
        <v>0.23963133640552994</v>
      </c>
      <c r="HJ142" s="200">
        <f t="shared" si="39"/>
        <v>0</v>
      </c>
      <c r="HO142" s="120">
        <f t="shared" si="42"/>
        <v>12</v>
      </c>
      <c r="HP142" s="120">
        <f t="shared" si="42"/>
        <v>12</v>
      </c>
      <c r="HQ142" s="120">
        <f t="shared" si="42"/>
        <v>12</v>
      </c>
      <c r="HR142" s="120">
        <f t="shared" si="42"/>
        <v>12</v>
      </c>
      <c r="HS142" s="120">
        <f t="shared" si="42"/>
        <v>12</v>
      </c>
      <c r="HT142" s="120">
        <f t="shared" si="42"/>
        <v>12</v>
      </c>
      <c r="HU142" s="120">
        <f t="shared" si="42"/>
        <v>12</v>
      </c>
      <c r="HV142" s="120">
        <f t="shared" si="42"/>
        <v>12</v>
      </c>
      <c r="HW142" s="120">
        <f t="shared" si="40"/>
        <v>60</v>
      </c>
    </row>
    <row r="143" spans="203:231" ht="13.5" thickBot="1" x14ac:dyDescent="0.25">
      <c r="GU143" s="200">
        <f t="shared" si="35"/>
        <v>0</v>
      </c>
      <c r="GV143" s="200">
        <f t="shared" si="35"/>
        <v>0</v>
      </c>
      <c r="GW143" s="200">
        <f t="shared" si="35"/>
        <v>0</v>
      </c>
      <c r="GX143" s="200">
        <f t="shared" si="35"/>
        <v>0</v>
      </c>
      <c r="GY143" s="200">
        <f t="shared" si="35"/>
        <v>0</v>
      </c>
      <c r="GZ143" s="200">
        <f t="shared" si="35"/>
        <v>0</v>
      </c>
      <c r="HA143" s="200">
        <f t="shared" si="35"/>
        <v>0</v>
      </c>
      <c r="HB143" s="200">
        <f t="shared" si="35"/>
        <v>0</v>
      </c>
      <c r="HC143" s="200">
        <f t="shared" si="35"/>
        <v>0</v>
      </c>
      <c r="HD143" s="134" t="str">
        <f t="shared" si="36"/>
        <v>OK</v>
      </c>
      <c r="HE143" s="200">
        <f t="shared" si="37"/>
        <v>0</v>
      </c>
      <c r="HG143" s="200">
        <f t="shared" si="38"/>
        <v>0</v>
      </c>
      <c r="HH143" s="200">
        <f>HG143*'Key assumptions'!$H$20*'Key assumptions'!$H$21</f>
        <v>0</v>
      </c>
      <c r="HI143" s="255">
        <f t="shared" si="41"/>
        <v>0.23963133640552994</v>
      </c>
      <c r="HJ143" s="200">
        <f t="shared" si="39"/>
        <v>0</v>
      </c>
      <c r="HO143" s="120">
        <f t="shared" si="42"/>
        <v>12</v>
      </c>
      <c r="HP143" s="120">
        <f t="shared" si="42"/>
        <v>12</v>
      </c>
      <c r="HQ143" s="120">
        <f t="shared" si="42"/>
        <v>12</v>
      </c>
      <c r="HR143" s="120">
        <f t="shared" si="42"/>
        <v>12</v>
      </c>
      <c r="HS143" s="120">
        <f t="shared" si="42"/>
        <v>12</v>
      </c>
      <c r="HT143" s="120">
        <f t="shared" si="42"/>
        <v>12</v>
      </c>
      <c r="HU143" s="120">
        <f t="shared" si="42"/>
        <v>12</v>
      </c>
      <c r="HV143" s="120">
        <f t="shared" si="42"/>
        <v>12</v>
      </c>
      <c r="HW143" s="120">
        <f t="shared" si="40"/>
        <v>60</v>
      </c>
    </row>
    <row r="144" spans="203:231" ht="13.5" thickBot="1" x14ac:dyDescent="0.25">
      <c r="GU144" s="200">
        <f t="shared" si="35"/>
        <v>0</v>
      </c>
      <c r="GV144" s="200">
        <f t="shared" si="35"/>
        <v>0</v>
      </c>
      <c r="GW144" s="200">
        <f t="shared" si="35"/>
        <v>0</v>
      </c>
      <c r="GX144" s="200">
        <f t="shared" si="35"/>
        <v>0</v>
      </c>
      <c r="GY144" s="200">
        <f t="shared" si="35"/>
        <v>0</v>
      </c>
      <c r="GZ144" s="200">
        <f t="shared" si="35"/>
        <v>0</v>
      </c>
      <c r="HA144" s="200">
        <f t="shared" si="35"/>
        <v>0</v>
      </c>
      <c r="HB144" s="200">
        <f t="shared" si="35"/>
        <v>0</v>
      </c>
      <c r="HC144" s="200">
        <f t="shared" si="35"/>
        <v>0</v>
      </c>
      <c r="HD144" s="134" t="str">
        <f t="shared" si="36"/>
        <v>OK</v>
      </c>
      <c r="HE144" s="200">
        <f t="shared" si="37"/>
        <v>0</v>
      </c>
      <c r="HG144" s="200">
        <f t="shared" si="38"/>
        <v>0</v>
      </c>
      <c r="HH144" s="200">
        <f>HG144*'Key assumptions'!$H$20*'Key assumptions'!$H$21</f>
        <v>0</v>
      </c>
      <c r="HI144" s="255">
        <f t="shared" si="41"/>
        <v>0.23963133640552994</v>
      </c>
      <c r="HJ144" s="200">
        <f t="shared" si="39"/>
        <v>0</v>
      </c>
      <c r="HO144" s="120">
        <f t="shared" si="42"/>
        <v>12</v>
      </c>
      <c r="HP144" s="120">
        <f t="shared" si="42"/>
        <v>12</v>
      </c>
      <c r="HQ144" s="120">
        <f t="shared" si="42"/>
        <v>12</v>
      </c>
      <c r="HR144" s="120">
        <f t="shared" si="42"/>
        <v>12</v>
      </c>
      <c r="HS144" s="120">
        <f t="shared" si="42"/>
        <v>12</v>
      </c>
      <c r="HT144" s="120">
        <f t="shared" si="42"/>
        <v>12</v>
      </c>
      <c r="HU144" s="120">
        <f t="shared" si="42"/>
        <v>12</v>
      </c>
      <c r="HV144" s="120">
        <f t="shared" si="42"/>
        <v>12</v>
      </c>
      <c r="HW144" s="120">
        <f t="shared" si="40"/>
        <v>60</v>
      </c>
    </row>
    <row r="145" spans="203:231" ht="13.5" thickBot="1" x14ac:dyDescent="0.25">
      <c r="GU145" s="200">
        <f t="shared" si="35"/>
        <v>0</v>
      </c>
      <c r="GV145" s="200">
        <f t="shared" si="35"/>
        <v>0</v>
      </c>
      <c r="GW145" s="200">
        <f t="shared" si="35"/>
        <v>0</v>
      </c>
      <c r="GX145" s="200">
        <f t="shared" si="35"/>
        <v>0</v>
      </c>
      <c r="GY145" s="200">
        <f t="shared" si="35"/>
        <v>0</v>
      </c>
      <c r="GZ145" s="200">
        <f t="shared" si="35"/>
        <v>0</v>
      </c>
      <c r="HA145" s="200">
        <f t="shared" si="35"/>
        <v>0</v>
      </c>
      <c r="HB145" s="200">
        <f t="shared" si="35"/>
        <v>0</v>
      </c>
      <c r="HC145" s="200">
        <f t="shared" si="35"/>
        <v>0</v>
      </c>
      <c r="HD145" s="134" t="str">
        <f t="shared" si="36"/>
        <v>OK</v>
      </c>
      <c r="HE145" s="200">
        <f t="shared" si="37"/>
        <v>0</v>
      </c>
      <c r="HG145" s="200">
        <f t="shared" si="38"/>
        <v>0</v>
      </c>
      <c r="HH145" s="200">
        <f>HG145*'Key assumptions'!$H$20*'Key assumptions'!$H$21</f>
        <v>0</v>
      </c>
      <c r="HI145" s="255">
        <f t="shared" si="41"/>
        <v>0.23963133640552994</v>
      </c>
      <c r="HJ145" s="200">
        <f t="shared" si="39"/>
        <v>0</v>
      </c>
      <c r="HO145" s="120">
        <f t="shared" si="42"/>
        <v>12</v>
      </c>
      <c r="HP145" s="120">
        <f t="shared" si="42"/>
        <v>12</v>
      </c>
      <c r="HQ145" s="120">
        <f t="shared" si="42"/>
        <v>12</v>
      </c>
      <c r="HR145" s="120">
        <f t="shared" si="42"/>
        <v>12</v>
      </c>
      <c r="HS145" s="120">
        <f t="shared" si="42"/>
        <v>12</v>
      </c>
      <c r="HT145" s="120">
        <f t="shared" si="42"/>
        <v>12</v>
      </c>
      <c r="HU145" s="120">
        <f t="shared" si="42"/>
        <v>12</v>
      </c>
      <c r="HV145" s="120">
        <f t="shared" si="42"/>
        <v>12</v>
      </c>
      <c r="HW145" s="120">
        <f t="shared" si="40"/>
        <v>60</v>
      </c>
    </row>
    <row r="146" spans="203:231" ht="13.5" thickBot="1" x14ac:dyDescent="0.25">
      <c r="GU146" s="200">
        <f t="shared" si="35"/>
        <v>0</v>
      </c>
      <c r="GV146" s="200">
        <f t="shared" si="35"/>
        <v>0</v>
      </c>
      <c r="GW146" s="200">
        <f t="shared" si="35"/>
        <v>0</v>
      </c>
      <c r="GX146" s="200">
        <f t="shared" si="35"/>
        <v>0</v>
      </c>
      <c r="GY146" s="200">
        <f t="shared" si="35"/>
        <v>0</v>
      </c>
      <c r="GZ146" s="200">
        <f t="shared" si="35"/>
        <v>0</v>
      </c>
      <c r="HA146" s="200">
        <f t="shared" si="35"/>
        <v>0</v>
      </c>
      <c r="HB146" s="200">
        <f t="shared" si="35"/>
        <v>0</v>
      </c>
      <c r="HC146" s="200">
        <f t="shared" si="35"/>
        <v>0</v>
      </c>
      <c r="HD146" s="134" t="str">
        <f t="shared" si="36"/>
        <v>OK</v>
      </c>
      <c r="HE146" s="200">
        <f t="shared" si="37"/>
        <v>0</v>
      </c>
      <c r="HG146" s="200">
        <f t="shared" si="38"/>
        <v>0</v>
      </c>
      <c r="HH146" s="200">
        <f>HG146*'Key assumptions'!$H$20*'Key assumptions'!$H$21</f>
        <v>0</v>
      </c>
      <c r="HI146" s="255">
        <f t="shared" si="41"/>
        <v>0.23963133640552994</v>
      </c>
      <c r="HJ146" s="200">
        <f t="shared" si="39"/>
        <v>0</v>
      </c>
      <c r="HO146" s="120">
        <f t="shared" si="42"/>
        <v>12</v>
      </c>
      <c r="HP146" s="120">
        <f t="shared" si="42"/>
        <v>12</v>
      </c>
      <c r="HQ146" s="120">
        <f t="shared" si="42"/>
        <v>12</v>
      </c>
      <c r="HR146" s="120">
        <f t="shared" si="42"/>
        <v>12</v>
      </c>
      <c r="HS146" s="120">
        <f t="shared" si="42"/>
        <v>12</v>
      </c>
      <c r="HT146" s="120">
        <f t="shared" si="42"/>
        <v>12</v>
      </c>
      <c r="HU146" s="120">
        <f t="shared" si="42"/>
        <v>12</v>
      </c>
      <c r="HV146" s="120">
        <f t="shared" si="42"/>
        <v>12</v>
      </c>
      <c r="HW146" s="120">
        <f t="shared" si="40"/>
        <v>60</v>
      </c>
    </row>
    <row r="147" spans="203:231" ht="13.5" thickBot="1" x14ac:dyDescent="0.25">
      <c r="GU147" s="200">
        <f t="shared" si="35"/>
        <v>0</v>
      </c>
      <c r="GV147" s="200">
        <f t="shared" si="35"/>
        <v>0</v>
      </c>
      <c r="GW147" s="200">
        <f t="shared" si="35"/>
        <v>0</v>
      </c>
      <c r="GX147" s="200">
        <f t="shared" si="35"/>
        <v>0</v>
      </c>
      <c r="GY147" s="200">
        <f t="shared" si="35"/>
        <v>0</v>
      </c>
      <c r="GZ147" s="200">
        <f t="shared" si="35"/>
        <v>0</v>
      </c>
      <c r="HA147" s="200">
        <f t="shared" si="35"/>
        <v>0</v>
      </c>
      <c r="HB147" s="200">
        <f t="shared" si="35"/>
        <v>0</v>
      </c>
      <c r="HC147" s="200">
        <f t="shared" si="35"/>
        <v>0</v>
      </c>
      <c r="HD147" s="134" t="str">
        <f t="shared" si="36"/>
        <v>OK</v>
      </c>
      <c r="HE147" s="200">
        <f t="shared" si="37"/>
        <v>0</v>
      </c>
      <c r="HG147" s="200">
        <f t="shared" si="38"/>
        <v>0</v>
      </c>
      <c r="HH147" s="200">
        <f>HG147*'Key assumptions'!$H$20*'Key assumptions'!$H$21</f>
        <v>0</v>
      </c>
      <c r="HI147" s="255">
        <f t="shared" si="41"/>
        <v>0.23963133640552994</v>
      </c>
      <c r="HJ147" s="200">
        <f t="shared" si="39"/>
        <v>0</v>
      </c>
      <c r="HO147" s="120">
        <f t="shared" si="42"/>
        <v>12</v>
      </c>
      <c r="HP147" s="120">
        <f t="shared" si="42"/>
        <v>12</v>
      </c>
      <c r="HQ147" s="120">
        <f t="shared" si="42"/>
        <v>12</v>
      </c>
      <c r="HR147" s="120">
        <f t="shared" si="42"/>
        <v>12</v>
      </c>
      <c r="HS147" s="120">
        <f t="shared" si="42"/>
        <v>12</v>
      </c>
      <c r="HT147" s="120">
        <f t="shared" si="42"/>
        <v>12</v>
      </c>
      <c r="HU147" s="120">
        <f t="shared" si="42"/>
        <v>12</v>
      </c>
      <c r="HV147" s="120">
        <f t="shared" si="42"/>
        <v>12</v>
      </c>
      <c r="HW147" s="120">
        <f t="shared" si="40"/>
        <v>60</v>
      </c>
    </row>
    <row r="148" spans="203:231" ht="13.5" thickBot="1" x14ac:dyDescent="0.25">
      <c r="GU148" s="200">
        <f t="shared" si="35"/>
        <v>0</v>
      </c>
      <c r="GV148" s="200">
        <f t="shared" si="35"/>
        <v>0</v>
      </c>
      <c r="GW148" s="200">
        <f t="shared" si="35"/>
        <v>0</v>
      </c>
      <c r="GX148" s="200">
        <f t="shared" si="35"/>
        <v>0</v>
      </c>
      <c r="GY148" s="200">
        <f t="shared" si="35"/>
        <v>0</v>
      </c>
      <c r="GZ148" s="200">
        <f t="shared" si="35"/>
        <v>0</v>
      </c>
      <c r="HA148" s="200">
        <f t="shared" si="35"/>
        <v>0</v>
      </c>
      <c r="HB148" s="200">
        <f t="shared" si="35"/>
        <v>0</v>
      </c>
      <c r="HC148" s="200">
        <f t="shared" si="35"/>
        <v>0</v>
      </c>
      <c r="HD148" s="134" t="str">
        <f t="shared" si="36"/>
        <v>OK</v>
      </c>
      <c r="HE148" s="200">
        <f t="shared" si="37"/>
        <v>0</v>
      </c>
      <c r="HG148" s="200">
        <f t="shared" si="38"/>
        <v>0</v>
      </c>
      <c r="HH148" s="200">
        <f>HG148*'Key assumptions'!$H$20*'Key assumptions'!$H$21</f>
        <v>0</v>
      </c>
      <c r="HI148" s="255">
        <f t="shared" si="41"/>
        <v>0.23963133640552994</v>
      </c>
      <c r="HJ148" s="200">
        <f t="shared" si="39"/>
        <v>0</v>
      </c>
      <c r="HO148" s="120">
        <f t="shared" si="42"/>
        <v>12</v>
      </c>
      <c r="HP148" s="120">
        <f t="shared" si="42"/>
        <v>12</v>
      </c>
      <c r="HQ148" s="120">
        <f t="shared" si="42"/>
        <v>12</v>
      </c>
      <c r="HR148" s="120">
        <f t="shared" si="42"/>
        <v>12</v>
      </c>
      <c r="HS148" s="120">
        <f t="shared" si="42"/>
        <v>12</v>
      </c>
      <c r="HT148" s="120">
        <f t="shared" si="42"/>
        <v>12</v>
      </c>
      <c r="HU148" s="120">
        <f t="shared" si="42"/>
        <v>12</v>
      </c>
      <c r="HV148" s="120">
        <f t="shared" si="42"/>
        <v>12</v>
      </c>
      <c r="HW148" s="120">
        <f t="shared" si="40"/>
        <v>60</v>
      </c>
    </row>
    <row r="149" spans="203:231" ht="13.5" thickBot="1" x14ac:dyDescent="0.25">
      <c r="GU149" s="200">
        <f t="shared" si="35"/>
        <v>0</v>
      </c>
      <c r="GV149" s="200">
        <f t="shared" si="35"/>
        <v>0</v>
      </c>
      <c r="GW149" s="200">
        <f t="shared" si="35"/>
        <v>0</v>
      </c>
      <c r="GX149" s="200">
        <f t="shared" si="35"/>
        <v>0</v>
      </c>
      <c r="GY149" s="200">
        <f t="shared" si="35"/>
        <v>0</v>
      </c>
      <c r="GZ149" s="200">
        <f t="shared" si="35"/>
        <v>0</v>
      </c>
      <c r="HA149" s="200">
        <f t="shared" si="35"/>
        <v>0</v>
      </c>
      <c r="HB149" s="200">
        <f t="shared" si="35"/>
        <v>0</v>
      </c>
      <c r="HC149" s="200">
        <f t="shared" si="35"/>
        <v>0</v>
      </c>
      <c r="HD149" s="134" t="str">
        <f t="shared" si="36"/>
        <v>OK</v>
      </c>
      <c r="HE149" s="200">
        <f t="shared" si="37"/>
        <v>0</v>
      </c>
      <c r="HG149" s="200">
        <f t="shared" si="38"/>
        <v>0</v>
      </c>
      <c r="HH149" s="200">
        <f>HG149*'Key assumptions'!$H$20*'Key assumptions'!$H$21</f>
        <v>0</v>
      </c>
      <c r="HI149" s="255">
        <f t="shared" si="41"/>
        <v>0.23963133640552994</v>
      </c>
      <c r="HJ149" s="200">
        <f t="shared" si="39"/>
        <v>0</v>
      </c>
      <c r="HO149" s="120">
        <f t="shared" ref="HO149:HV158" si="43">COUNTIFS($H$6:$CY$6,HO$8,$H149:$CY149,"&lt;&gt;"&amp;0)</f>
        <v>12</v>
      </c>
      <c r="HP149" s="120">
        <f t="shared" si="43"/>
        <v>12</v>
      </c>
      <c r="HQ149" s="120">
        <f t="shared" si="43"/>
        <v>12</v>
      </c>
      <c r="HR149" s="120">
        <f t="shared" si="43"/>
        <v>12</v>
      </c>
      <c r="HS149" s="120">
        <f t="shared" si="43"/>
        <v>12</v>
      </c>
      <c r="HT149" s="120">
        <f t="shared" si="43"/>
        <v>12</v>
      </c>
      <c r="HU149" s="120">
        <f t="shared" si="43"/>
        <v>12</v>
      </c>
      <c r="HV149" s="120">
        <f t="shared" si="43"/>
        <v>12</v>
      </c>
      <c r="HW149" s="120">
        <f t="shared" si="40"/>
        <v>60</v>
      </c>
    </row>
    <row r="150" spans="203:231" ht="13.5" thickBot="1" x14ac:dyDescent="0.25">
      <c r="GU150" s="200">
        <f t="shared" si="35"/>
        <v>0</v>
      </c>
      <c r="GV150" s="200">
        <f t="shared" si="35"/>
        <v>0</v>
      </c>
      <c r="GW150" s="200">
        <f t="shared" si="35"/>
        <v>0</v>
      </c>
      <c r="GX150" s="200">
        <f t="shared" si="35"/>
        <v>0</v>
      </c>
      <c r="GY150" s="200">
        <f t="shared" si="35"/>
        <v>0</v>
      </c>
      <c r="GZ150" s="200">
        <f t="shared" si="35"/>
        <v>0</v>
      </c>
      <c r="HA150" s="200">
        <f t="shared" si="35"/>
        <v>0</v>
      </c>
      <c r="HB150" s="200">
        <f t="shared" si="35"/>
        <v>0</v>
      </c>
      <c r="HC150" s="200">
        <f t="shared" si="35"/>
        <v>0</v>
      </c>
      <c r="HD150" s="134" t="str">
        <f t="shared" si="36"/>
        <v>OK</v>
      </c>
      <c r="HE150" s="200">
        <f t="shared" si="37"/>
        <v>0</v>
      </c>
      <c r="HG150" s="200">
        <f t="shared" si="38"/>
        <v>0</v>
      </c>
      <c r="HH150" s="200">
        <f>HG150*'Key assumptions'!$H$20*'Key assumptions'!$H$21</f>
        <v>0</v>
      </c>
      <c r="HI150" s="255">
        <f t="shared" si="41"/>
        <v>0.23963133640552994</v>
      </c>
      <c r="HJ150" s="200">
        <f t="shared" si="39"/>
        <v>0</v>
      </c>
      <c r="HO150" s="120">
        <f t="shared" si="43"/>
        <v>12</v>
      </c>
      <c r="HP150" s="120">
        <f t="shared" si="43"/>
        <v>12</v>
      </c>
      <c r="HQ150" s="120">
        <f t="shared" si="43"/>
        <v>12</v>
      </c>
      <c r="HR150" s="120">
        <f t="shared" si="43"/>
        <v>12</v>
      </c>
      <c r="HS150" s="120">
        <f t="shared" si="43"/>
        <v>12</v>
      </c>
      <c r="HT150" s="120">
        <f t="shared" si="43"/>
        <v>12</v>
      </c>
      <c r="HU150" s="120">
        <f t="shared" si="43"/>
        <v>12</v>
      </c>
      <c r="HV150" s="120">
        <f t="shared" si="43"/>
        <v>12</v>
      </c>
      <c r="HW150" s="120">
        <f t="shared" si="40"/>
        <v>60</v>
      </c>
    </row>
    <row r="151" spans="203:231" ht="13.5" thickBot="1" x14ac:dyDescent="0.25">
      <c r="GU151" s="200">
        <f t="shared" si="35"/>
        <v>0</v>
      </c>
      <c r="GV151" s="200">
        <f t="shared" si="35"/>
        <v>0</v>
      </c>
      <c r="GW151" s="200">
        <f t="shared" si="35"/>
        <v>0</v>
      </c>
      <c r="GX151" s="200">
        <f t="shared" si="35"/>
        <v>0</v>
      </c>
      <c r="GY151" s="200">
        <f t="shared" si="35"/>
        <v>0</v>
      </c>
      <c r="GZ151" s="200">
        <f t="shared" si="35"/>
        <v>0</v>
      </c>
      <c r="HA151" s="200">
        <f t="shared" si="35"/>
        <v>0</v>
      </c>
      <c r="HB151" s="200">
        <f t="shared" si="35"/>
        <v>0</v>
      </c>
      <c r="HC151" s="200">
        <f t="shared" si="35"/>
        <v>0</v>
      </c>
      <c r="HD151" s="134" t="str">
        <f t="shared" si="36"/>
        <v>OK</v>
      </c>
      <c r="HE151" s="200">
        <f t="shared" si="37"/>
        <v>0</v>
      </c>
      <c r="HG151" s="200">
        <f t="shared" si="38"/>
        <v>0</v>
      </c>
      <c r="HH151" s="200">
        <f>HG151*'Key assumptions'!$H$20*'Key assumptions'!$H$21</f>
        <v>0</v>
      </c>
      <c r="HI151" s="255">
        <f t="shared" si="41"/>
        <v>0.23963133640552994</v>
      </c>
      <c r="HJ151" s="200">
        <f t="shared" si="39"/>
        <v>0</v>
      </c>
      <c r="HO151" s="120">
        <f t="shared" si="43"/>
        <v>12</v>
      </c>
      <c r="HP151" s="120">
        <f t="shared" si="43"/>
        <v>12</v>
      </c>
      <c r="HQ151" s="120">
        <f t="shared" si="43"/>
        <v>12</v>
      </c>
      <c r="HR151" s="120">
        <f t="shared" si="43"/>
        <v>12</v>
      </c>
      <c r="HS151" s="120">
        <f t="shared" si="43"/>
        <v>12</v>
      </c>
      <c r="HT151" s="120">
        <f t="shared" si="43"/>
        <v>12</v>
      </c>
      <c r="HU151" s="120">
        <f t="shared" si="43"/>
        <v>12</v>
      </c>
      <c r="HV151" s="120">
        <f t="shared" si="43"/>
        <v>12</v>
      </c>
      <c r="HW151" s="120">
        <f t="shared" si="40"/>
        <v>60</v>
      </c>
    </row>
    <row r="152" spans="203:231" ht="13.5" thickBot="1" x14ac:dyDescent="0.25">
      <c r="GU152" s="200">
        <f t="shared" si="35"/>
        <v>0</v>
      </c>
      <c r="GV152" s="200">
        <f t="shared" si="35"/>
        <v>0</v>
      </c>
      <c r="GW152" s="200">
        <f t="shared" si="35"/>
        <v>0</v>
      </c>
      <c r="GX152" s="200">
        <f t="shared" si="35"/>
        <v>0</v>
      </c>
      <c r="GY152" s="200">
        <f t="shared" si="35"/>
        <v>0</v>
      </c>
      <c r="GZ152" s="200">
        <f t="shared" si="35"/>
        <v>0</v>
      </c>
      <c r="HA152" s="200">
        <f t="shared" si="35"/>
        <v>0</v>
      </c>
      <c r="HB152" s="200">
        <f t="shared" si="35"/>
        <v>0</v>
      </c>
      <c r="HC152" s="200">
        <f t="shared" si="35"/>
        <v>0</v>
      </c>
      <c r="HD152" s="134" t="str">
        <f t="shared" si="36"/>
        <v>OK</v>
      </c>
      <c r="HE152" s="200">
        <f t="shared" si="37"/>
        <v>0</v>
      </c>
      <c r="HG152" s="200">
        <f t="shared" si="38"/>
        <v>0</v>
      </c>
      <c r="HH152" s="200">
        <f>HG152*'Key assumptions'!$H$20*'Key assumptions'!$H$21</f>
        <v>0</v>
      </c>
      <c r="HI152" s="255">
        <f t="shared" si="41"/>
        <v>0.23963133640552994</v>
      </c>
      <c r="HJ152" s="200">
        <f t="shared" si="39"/>
        <v>0</v>
      </c>
      <c r="HO152" s="120">
        <f t="shared" si="43"/>
        <v>12</v>
      </c>
      <c r="HP152" s="120">
        <f t="shared" si="43"/>
        <v>12</v>
      </c>
      <c r="HQ152" s="120">
        <f t="shared" si="43"/>
        <v>12</v>
      </c>
      <c r="HR152" s="120">
        <f t="shared" si="43"/>
        <v>12</v>
      </c>
      <c r="HS152" s="120">
        <f t="shared" si="43"/>
        <v>12</v>
      </c>
      <c r="HT152" s="120">
        <f t="shared" si="43"/>
        <v>12</v>
      </c>
      <c r="HU152" s="120">
        <f t="shared" si="43"/>
        <v>12</v>
      </c>
      <c r="HV152" s="120">
        <f t="shared" si="43"/>
        <v>12</v>
      </c>
      <c r="HW152" s="120">
        <f t="shared" si="40"/>
        <v>60</v>
      </c>
    </row>
    <row r="153" spans="203:231" ht="13.5" thickBot="1" x14ac:dyDescent="0.25">
      <c r="GU153" s="200">
        <f t="shared" ref="GU153:HC168" si="44">SUMIF($DA$6:$GR$6,GU$8,$DA153:$GR153)</f>
        <v>0</v>
      </c>
      <c r="GV153" s="200">
        <f t="shared" si="44"/>
        <v>0</v>
      </c>
      <c r="GW153" s="200">
        <f t="shared" si="44"/>
        <v>0</v>
      </c>
      <c r="GX153" s="200">
        <f t="shared" si="44"/>
        <v>0</v>
      </c>
      <c r="GY153" s="200">
        <f t="shared" si="44"/>
        <v>0</v>
      </c>
      <c r="GZ153" s="200">
        <f t="shared" si="44"/>
        <v>0</v>
      </c>
      <c r="HA153" s="200">
        <f t="shared" si="44"/>
        <v>0</v>
      </c>
      <c r="HB153" s="200">
        <f t="shared" si="44"/>
        <v>0</v>
      </c>
      <c r="HC153" s="200">
        <f t="shared" si="44"/>
        <v>0</v>
      </c>
      <c r="HD153" s="134" t="str">
        <f t="shared" si="36"/>
        <v>OK</v>
      </c>
      <c r="HE153" s="200">
        <f t="shared" si="37"/>
        <v>0</v>
      </c>
      <c r="HG153" s="200">
        <f t="shared" si="38"/>
        <v>0</v>
      </c>
      <c r="HH153" s="200">
        <f>HG153*'Key assumptions'!$H$20*'Key assumptions'!$H$21</f>
        <v>0</v>
      </c>
      <c r="HI153" s="255">
        <f t="shared" si="41"/>
        <v>0.23963133640552994</v>
      </c>
      <c r="HJ153" s="200">
        <f t="shared" si="39"/>
        <v>0</v>
      </c>
      <c r="HO153" s="120">
        <f t="shared" si="43"/>
        <v>12</v>
      </c>
      <c r="HP153" s="120">
        <f t="shared" si="43"/>
        <v>12</v>
      </c>
      <c r="HQ153" s="120">
        <f t="shared" si="43"/>
        <v>12</v>
      </c>
      <c r="HR153" s="120">
        <f t="shared" si="43"/>
        <v>12</v>
      </c>
      <c r="HS153" s="120">
        <f t="shared" si="43"/>
        <v>12</v>
      </c>
      <c r="HT153" s="120">
        <f t="shared" si="43"/>
        <v>12</v>
      </c>
      <c r="HU153" s="120">
        <f t="shared" si="43"/>
        <v>12</v>
      </c>
      <c r="HV153" s="120">
        <f t="shared" si="43"/>
        <v>12</v>
      </c>
      <c r="HW153" s="120">
        <f t="shared" si="40"/>
        <v>60</v>
      </c>
    </row>
    <row r="154" spans="203:231" ht="13.5" thickBot="1" x14ac:dyDescent="0.25">
      <c r="GU154" s="200">
        <f t="shared" si="44"/>
        <v>0</v>
      </c>
      <c r="GV154" s="200">
        <f t="shared" si="44"/>
        <v>0</v>
      </c>
      <c r="GW154" s="200">
        <f t="shared" si="44"/>
        <v>0</v>
      </c>
      <c r="GX154" s="200">
        <f t="shared" si="44"/>
        <v>0</v>
      </c>
      <c r="GY154" s="200">
        <f t="shared" si="44"/>
        <v>0</v>
      </c>
      <c r="GZ154" s="200">
        <f t="shared" si="44"/>
        <v>0</v>
      </c>
      <c r="HA154" s="200">
        <f t="shared" si="44"/>
        <v>0</v>
      </c>
      <c r="HB154" s="200">
        <f t="shared" si="44"/>
        <v>0</v>
      </c>
      <c r="HC154" s="200">
        <f t="shared" si="44"/>
        <v>0</v>
      </c>
      <c r="HD154" s="134" t="str">
        <f t="shared" si="36"/>
        <v>OK</v>
      </c>
      <c r="HE154" s="200">
        <f t="shared" si="37"/>
        <v>0</v>
      </c>
      <c r="HG154" s="200">
        <f t="shared" si="38"/>
        <v>0</v>
      </c>
      <c r="HH154" s="200">
        <f>HG154*'Key assumptions'!$H$20*'Key assumptions'!$H$21</f>
        <v>0</v>
      </c>
      <c r="HI154" s="255">
        <f t="shared" si="41"/>
        <v>0.23963133640552994</v>
      </c>
      <c r="HJ154" s="200">
        <f t="shared" si="39"/>
        <v>0</v>
      </c>
      <c r="HO154" s="120">
        <f t="shared" si="43"/>
        <v>12</v>
      </c>
      <c r="HP154" s="120">
        <f t="shared" si="43"/>
        <v>12</v>
      </c>
      <c r="HQ154" s="120">
        <f t="shared" si="43"/>
        <v>12</v>
      </c>
      <c r="HR154" s="120">
        <f t="shared" si="43"/>
        <v>12</v>
      </c>
      <c r="HS154" s="120">
        <f t="shared" si="43"/>
        <v>12</v>
      </c>
      <c r="HT154" s="120">
        <f t="shared" si="43"/>
        <v>12</v>
      </c>
      <c r="HU154" s="120">
        <f t="shared" si="43"/>
        <v>12</v>
      </c>
      <c r="HV154" s="120">
        <f t="shared" si="43"/>
        <v>12</v>
      </c>
      <c r="HW154" s="120">
        <f t="shared" si="40"/>
        <v>60</v>
      </c>
    </row>
    <row r="155" spans="203:231" ht="13.5" thickBot="1" x14ac:dyDescent="0.25">
      <c r="GU155" s="200">
        <f t="shared" si="44"/>
        <v>0</v>
      </c>
      <c r="GV155" s="200">
        <f t="shared" si="44"/>
        <v>0</v>
      </c>
      <c r="GW155" s="200">
        <f t="shared" si="44"/>
        <v>0</v>
      </c>
      <c r="GX155" s="200">
        <f t="shared" si="44"/>
        <v>0</v>
      </c>
      <c r="GY155" s="200">
        <f t="shared" si="44"/>
        <v>0</v>
      </c>
      <c r="GZ155" s="200">
        <f t="shared" si="44"/>
        <v>0</v>
      </c>
      <c r="HA155" s="200">
        <f t="shared" si="44"/>
        <v>0</v>
      </c>
      <c r="HB155" s="200">
        <f t="shared" si="44"/>
        <v>0</v>
      </c>
      <c r="HC155" s="200">
        <f t="shared" si="44"/>
        <v>0</v>
      </c>
      <c r="HD155" s="134" t="str">
        <f t="shared" si="36"/>
        <v>OK</v>
      </c>
      <c r="HE155" s="200">
        <f t="shared" si="37"/>
        <v>0</v>
      </c>
      <c r="HG155" s="200">
        <f t="shared" si="38"/>
        <v>0</v>
      </c>
      <c r="HH155" s="200">
        <f>HG155*'Key assumptions'!$H$20*'Key assumptions'!$H$21</f>
        <v>0</v>
      </c>
      <c r="HI155" s="255">
        <f t="shared" si="41"/>
        <v>0.23963133640552994</v>
      </c>
      <c r="HJ155" s="200">
        <f t="shared" si="39"/>
        <v>0</v>
      </c>
      <c r="HO155" s="120">
        <f t="shared" si="43"/>
        <v>12</v>
      </c>
      <c r="HP155" s="120">
        <f t="shared" si="43"/>
        <v>12</v>
      </c>
      <c r="HQ155" s="120">
        <f t="shared" si="43"/>
        <v>12</v>
      </c>
      <c r="HR155" s="120">
        <f t="shared" si="43"/>
        <v>12</v>
      </c>
      <c r="HS155" s="120">
        <f t="shared" si="43"/>
        <v>12</v>
      </c>
      <c r="HT155" s="120">
        <f t="shared" si="43"/>
        <v>12</v>
      </c>
      <c r="HU155" s="120">
        <f t="shared" si="43"/>
        <v>12</v>
      </c>
      <c r="HV155" s="120">
        <f t="shared" si="43"/>
        <v>12</v>
      </c>
      <c r="HW155" s="120">
        <f t="shared" si="40"/>
        <v>60</v>
      </c>
    </row>
    <row r="156" spans="203:231" ht="13.5" thickBot="1" x14ac:dyDescent="0.25">
      <c r="GU156" s="200">
        <f t="shared" si="44"/>
        <v>0</v>
      </c>
      <c r="GV156" s="200">
        <f t="shared" si="44"/>
        <v>0</v>
      </c>
      <c r="GW156" s="200">
        <f t="shared" si="44"/>
        <v>0</v>
      </c>
      <c r="GX156" s="200">
        <f t="shared" si="44"/>
        <v>0</v>
      </c>
      <c r="GY156" s="200">
        <f t="shared" si="44"/>
        <v>0</v>
      </c>
      <c r="GZ156" s="200">
        <f t="shared" si="44"/>
        <v>0</v>
      </c>
      <c r="HA156" s="200">
        <f t="shared" si="44"/>
        <v>0</v>
      </c>
      <c r="HB156" s="200">
        <f t="shared" si="44"/>
        <v>0</v>
      </c>
      <c r="HC156" s="200">
        <f t="shared" si="44"/>
        <v>0</v>
      </c>
      <c r="HD156" s="134" t="str">
        <f t="shared" si="36"/>
        <v>OK</v>
      </c>
      <c r="HE156" s="200">
        <f t="shared" si="37"/>
        <v>0</v>
      </c>
      <c r="HG156" s="200">
        <f t="shared" si="38"/>
        <v>0</v>
      </c>
      <c r="HH156" s="200">
        <f>HG156*'Key assumptions'!$H$20*'Key assumptions'!$H$21</f>
        <v>0</v>
      </c>
      <c r="HI156" s="255">
        <f t="shared" si="41"/>
        <v>0.23963133640552994</v>
      </c>
      <c r="HJ156" s="200">
        <f t="shared" si="39"/>
        <v>0</v>
      </c>
      <c r="HO156" s="120">
        <f t="shared" si="43"/>
        <v>12</v>
      </c>
      <c r="HP156" s="120">
        <f t="shared" si="43"/>
        <v>12</v>
      </c>
      <c r="HQ156" s="120">
        <f t="shared" si="43"/>
        <v>12</v>
      </c>
      <c r="HR156" s="120">
        <f t="shared" si="43"/>
        <v>12</v>
      </c>
      <c r="HS156" s="120">
        <f t="shared" si="43"/>
        <v>12</v>
      </c>
      <c r="HT156" s="120">
        <f t="shared" si="43"/>
        <v>12</v>
      </c>
      <c r="HU156" s="120">
        <f t="shared" si="43"/>
        <v>12</v>
      </c>
      <c r="HV156" s="120">
        <f t="shared" si="43"/>
        <v>12</v>
      </c>
      <c r="HW156" s="120">
        <f t="shared" si="40"/>
        <v>60</v>
      </c>
    </row>
    <row r="157" spans="203:231" ht="13.5" thickBot="1" x14ac:dyDescent="0.25">
      <c r="GU157" s="200">
        <f t="shared" si="44"/>
        <v>0</v>
      </c>
      <c r="GV157" s="200">
        <f t="shared" si="44"/>
        <v>0</v>
      </c>
      <c r="GW157" s="200">
        <f t="shared" si="44"/>
        <v>0</v>
      </c>
      <c r="GX157" s="200">
        <f t="shared" si="44"/>
        <v>0</v>
      </c>
      <c r="GY157" s="200">
        <f t="shared" si="44"/>
        <v>0</v>
      </c>
      <c r="GZ157" s="200">
        <f t="shared" si="44"/>
        <v>0</v>
      </c>
      <c r="HA157" s="200">
        <f t="shared" si="44"/>
        <v>0</v>
      </c>
      <c r="HB157" s="200">
        <f t="shared" si="44"/>
        <v>0</v>
      </c>
      <c r="HC157" s="200">
        <f t="shared" si="44"/>
        <v>0</v>
      </c>
      <c r="HD157" s="134" t="str">
        <f t="shared" si="36"/>
        <v>OK</v>
      </c>
      <c r="HE157" s="200">
        <f t="shared" si="37"/>
        <v>0</v>
      </c>
      <c r="HG157" s="200">
        <f t="shared" si="38"/>
        <v>0</v>
      </c>
      <c r="HH157" s="200">
        <f>HG157*'Key assumptions'!$H$20*'Key assumptions'!$H$21</f>
        <v>0</v>
      </c>
      <c r="HI157" s="255">
        <f t="shared" si="41"/>
        <v>0.23963133640552994</v>
      </c>
      <c r="HJ157" s="200">
        <f t="shared" si="39"/>
        <v>0</v>
      </c>
      <c r="HO157" s="120">
        <f t="shared" si="43"/>
        <v>12</v>
      </c>
      <c r="HP157" s="120">
        <f t="shared" si="43"/>
        <v>12</v>
      </c>
      <c r="HQ157" s="120">
        <f t="shared" si="43"/>
        <v>12</v>
      </c>
      <c r="HR157" s="120">
        <f t="shared" si="43"/>
        <v>12</v>
      </c>
      <c r="HS157" s="120">
        <f t="shared" si="43"/>
        <v>12</v>
      </c>
      <c r="HT157" s="120">
        <f t="shared" si="43"/>
        <v>12</v>
      </c>
      <c r="HU157" s="120">
        <f t="shared" si="43"/>
        <v>12</v>
      </c>
      <c r="HV157" s="120">
        <f t="shared" si="43"/>
        <v>12</v>
      </c>
      <c r="HW157" s="120">
        <f t="shared" si="40"/>
        <v>60</v>
      </c>
    </row>
    <row r="158" spans="203:231" ht="13.5" thickBot="1" x14ac:dyDescent="0.25">
      <c r="GU158" s="200">
        <f t="shared" si="44"/>
        <v>0</v>
      </c>
      <c r="GV158" s="200">
        <f t="shared" si="44"/>
        <v>0</v>
      </c>
      <c r="GW158" s="200">
        <f t="shared" si="44"/>
        <v>0</v>
      </c>
      <c r="GX158" s="200">
        <f t="shared" si="44"/>
        <v>0</v>
      </c>
      <c r="GY158" s="200">
        <f t="shared" si="44"/>
        <v>0</v>
      </c>
      <c r="GZ158" s="200">
        <f t="shared" si="44"/>
        <v>0</v>
      </c>
      <c r="HA158" s="200">
        <f t="shared" si="44"/>
        <v>0</v>
      </c>
      <c r="HB158" s="200">
        <f t="shared" si="44"/>
        <v>0</v>
      </c>
      <c r="HC158" s="200">
        <f t="shared" si="44"/>
        <v>0</v>
      </c>
      <c r="HD158" s="134" t="str">
        <f t="shared" si="36"/>
        <v>OK</v>
      </c>
      <c r="HE158" s="200">
        <f t="shared" si="37"/>
        <v>0</v>
      </c>
      <c r="HG158" s="200">
        <f t="shared" si="38"/>
        <v>0</v>
      </c>
      <c r="HH158" s="200">
        <f>HG158*'Key assumptions'!$H$20*'Key assumptions'!$H$21</f>
        <v>0</v>
      </c>
      <c r="HI158" s="255">
        <f t="shared" si="41"/>
        <v>0.23963133640552994</v>
      </c>
      <c r="HJ158" s="200">
        <f t="shared" si="39"/>
        <v>0</v>
      </c>
      <c r="HO158" s="120">
        <f t="shared" si="43"/>
        <v>12</v>
      </c>
      <c r="HP158" s="120">
        <f t="shared" si="43"/>
        <v>12</v>
      </c>
      <c r="HQ158" s="120">
        <f t="shared" si="43"/>
        <v>12</v>
      </c>
      <c r="HR158" s="120">
        <f t="shared" si="43"/>
        <v>12</v>
      </c>
      <c r="HS158" s="120">
        <f t="shared" si="43"/>
        <v>12</v>
      </c>
      <c r="HT158" s="120">
        <f t="shared" si="43"/>
        <v>12</v>
      </c>
      <c r="HU158" s="120">
        <f t="shared" si="43"/>
        <v>12</v>
      </c>
      <c r="HV158" s="120">
        <f t="shared" si="43"/>
        <v>12</v>
      </c>
      <c r="HW158" s="120">
        <f t="shared" si="40"/>
        <v>60</v>
      </c>
    </row>
    <row r="159" spans="203:231" ht="13.5" thickBot="1" x14ac:dyDescent="0.25">
      <c r="GU159" s="200">
        <f t="shared" si="44"/>
        <v>0</v>
      </c>
      <c r="GV159" s="200">
        <f t="shared" si="44"/>
        <v>0</v>
      </c>
      <c r="GW159" s="200">
        <f t="shared" si="44"/>
        <v>0</v>
      </c>
      <c r="GX159" s="200">
        <f t="shared" si="44"/>
        <v>0</v>
      </c>
      <c r="GY159" s="200">
        <f t="shared" si="44"/>
        <v>0</v>
      </c>
      <c r="GZ159" s="200">
        <f t="shared" si="44"/>
        <v>0</v>
      </c>
      <c r="HA159" s="200">
        <f t="shared" si="44"/>
        <v>0</v>
      </c>
      <c r="HB159" s="200">
        <f t="shared" si="44"/>
        <v>0</v>
      </c>
      <c r="HC159" s="200">
        <f t="shared" si="44"/>
        <v>0</v>
      </c>
      <c r="HD159" s="134" t="str">
        <f t="shared" si="36"/>
        <v>OK</v>
      </c>
      <c r="HE159" s="200">
        <f t="shared" si="37"/>
        <v>0</v>
      </c>
      <c r="HG159" s="200">
        <f t="shared" si="38"/>
        <v>0</v>
      </c>
      <c r="HH159" s="200">
        <f>HG159*'Key assumptions'!$H$20*'Key assumptions'!$H$21</f>
        <v>0</v>
      </c>
      <c r="HI159" s="255">
        <f t="shared" si="41"/>
        <v>0.23963133640552994</v>
      </c>
      <c r="HJ159" s="200">
        <f t="shared" si="39"/>
        <v>0</v>
      </c>
      <c r="HO159" s="120">
        <f t="shared" ref="HO159:HV168" si="45">COUNTIFS($H$6:$CY$6,HO$8,$H159:$CY159,"&lt;&gt;"&amp;0)</f>
        <v>12</v>
      </c>
      <c r="HP159" s="120">
        <f t="shared" si="45"/>
        <v>12</v>
      </c>
      <c r="HQ159" s="120">
        <f t="shared" si="45"/>
        <v>12</v>
      </c>
      <c r="HR159" s="120">
        <f t="shared" si="45"/>
        <v>12</v>
      </c>
      <c r="HS159" s="120">
        <f t="shared" si="45"/>
        <v>12</v>
      </c>
      <c r="HT159" s="120">
        <f t="shared" si="45"/>
        <v>12</v>
      </c>
      <c r="HU159" s="120">
        <f t="shared" si="45"/>
        <v>12</v>
      </c>
      <c r="HV159" s="120">
        <f t="shared" si="45"/>
        <v>12</v>
      </c>
      <c r="HW159" s="120">
        <f t="shared" si="40"/>
        <v>60</v>
      </c>
    </row>
    <row r="160" spans="203:231" ht="13.5" thickBot="1" x14ac:dyDescent="0.25">
      <c r="GU160" s="200">
        <f t="shared" si="44"/>
        <v>0</v>
      </c>
      <c r="GV160" s="200">
        <f t="shared" si="44"/>
        <v>0</v>
      </c>
      <c r="GW160" s="200">
        <f t="shared" si="44"/>
        <v>0</v>
      </c>
      <c r="GX160" s="200">
        <f t="shared" si="44"/>
        <v>0</v>
      </c>
      <c r="GY160" s="200">
        <f t="shared" si="44"/>
        <v>0</v>
      </c>
      <c r="GZ160" s="200">
        <f t="shared" si="44"/>
        <v>0</v>
      </c>
      <c r="HA160" s="200">
        <f t="shared" si="44"/>
        <v>0</v>
      </c>
      <c r="HB160" s="200">
        <f t="shared" si="44"/>
        <v>0</v>
      </c>
      <c r="HC160" s="200">
        <f t="shared" si="44"/>
        <v>0</v>
      </c>
      <c r="HD160" s="134" t="str">
        <f t="shared" si="36"/>
        <v>OK</v>
      </c>
      <c r="HE160" s="200">
        <f t="shared" si="37"/>
        <v>0</v>
      </c>
      <c r="HG160" s="200">
        <f t="shared" si="38"/>
        <v>0</v>
      </c>
      <c r="HH160" s="200">
        <f>HG160*'Key assumptions'!$H$20*'Key assumptions'!$H$21</f>
        <v>0</v>
      </c>
      <c r="HI160" s="255">
        <f t="shared" si="41"/>
        <v>0.23963133640552994</v>
      </c>
      <c r="HJ160" s="200">
        <f t="shared" si="39"/>
        <v>0</v>
      </c>
      <c r="HO160" s="120">
        <f t="shared" si="45"/>
        <v>12</v>
      </c>
      <c r="HP160" s="120">
        <f t="shared" si="45"/>
        <v>12</v>
      </c>
      <c r="HQ160" s="120">
        <f t="shared" si="45"/>
        <v>12</v>
      </c>
      <c r="HR160" s="120">
        <f t="shared" si="45"/>
        <v>12</v>
      </c>
      <c r="HS160" s="120">
        <f t="shared" si="45"/>
        <v>12</v>
      </c>
      <c r="HT160" s="120">
        <f t="shared" si="45"/>
        <v>12</v>
      </c>
      <c r="HU160" s="120">
        <f t="shared" si="45"/>
        <v>12</v>
      </c>
      <c r="HV160" s="120">
        <f t="shared" si="45"/>
        <v>12</v>
      </c>
      <c r="HW160" s="120">
        <f t="shared" si="40"/>
        <v>60</v>
      </c>
    </row>
    <row r="161" spans="203:231" ht="13.5" thickBot="1" x14ac:dyDescent="0.25">
      <c r="GU161" s="200">
        <f t="shared" si="44"/>
        <v>0</v>
      </c>
      <c r="GV161" s="200">
        <f t="shared" si="44"/>
        <v>0</v>
      </c>
      <c r="GW161" s="200">
        <f t="shared" si="44"/>
        <v>0</v>
      </c>
      <c r="GX161" s="200">
        <f t="shared" si="44"/>
        <v>0</v>
      </c>
      <c r="GY161" s="200">
        <f t="shared" si="44"/>
        <v>0</v>
      </c>
      <c r="GZ161" s="200">
        <f t="shared" si="44"/>
        <v>0</v>
      </c>
      <c r="HA161" s="200">
        <f t="shared" si="44"/>
        <v>0</v>
      </c>
      <c r="HB161" s="200">
        <f t="shared" si="44"/>
        <v>0</v>
      </c>
      <c r="HC161" s="200">
        <f t="shared" si="44"/>
        <v>0</v>
      </c>
      <c r="HD161" s="134" t="str">
        <f t="shared" si="36"/>
        <v>OK</v>
      </c>
      <c r="HE161" s="200">
        <f t="shared" si="37"/>
        <v>0</v>
      </c>
      <c r="HG161" s="200">
        <f t="shared" si="38"/>
        <v>0</v>
      </c>
      <c r="HH161" s="200">
        <f>HG161*'Key assumptions'!$H$20*'Key assumptions'!$H$21</f>
        <v>0</v>
      </c>
      <c r="HI161" s="255">
        <f t="shared" si="41"/>
        <v>0.23963133640552994</v>
      </c>
      <c r="HJ161" s="200">
        <f t="shared" si="39"/>
        <v>0</v>
      </c>
      <c r="HO161" s="120">
        <f t="shared" si="45"/>
        <v>12</v>
      </c>
      <c r="HP161" s="120">
        <f t="shared" si="45"/>
        <v>12</v>
      </c>
      <c r="HQ161" s="120">
        <f t="shared" si="45"/>
        <v>12</v>
      </c>
      <c r="HR161" s="120">
        <f t="shared" si="45"/>
        <v>12</v>
      </c>
      <c r="HS161" s="120">
        <f t="shared" si="45"/>
        <v>12</v>
      </c>
      <c r="HT161" s="120">
        <f t="shared" si="45"/>
        <v>12</v>
      </c>
      <c r="HU161" s="120">
        <f t="shared" si="45"/>
        <v>12</v>
      </c>
      <c r="HV161" s="120">
        <f t="shared" si="45"/>
        <v>12</v>
      </c>
      <c r="HW161" s="120">
        <f t="shared" si="40"/>
        <v>60</v>
      </c>
    </row>
    <row r="162" spans="203:231" ht="13.5" thickBot="1" x14ac:dyDescent="0.25">
      <c r="GU162" s="200">
        <f t="shared" si="44"/>
        <v>0</v>
      </c>
      <c r="GV162" s="200">
        <f t="shared" si="44"/>
        <v>0</v>
      </c>
      <c r="GW162" s="200">
        <f t="shared" si="44"/>
        <v>0</v>
      </c>
      <c r="GX162" s="200">
        <f t="shared" si="44"/>
        <v>0</v>
      </c>
      <c r="GY162" s="200">
        <f t="shared" si="44"/>
        <v>0</v>
      </c>
      <c r="GZ162" s="200">
        <f t="shared" si="44"/>
        <v>0</v>
      </c>
      <c r="HA162" s="200">
        <f t="shared" si="44"/>
        <v>0</v>
      </c>
      <c r="HB162" s="200">
        <f t="shared" si="44"/>
        <v>0</v>
      </c>
      <c r="HC162" s="200">
        <f t="shared" si="44"/>
        <v>0</v>
      </c>
      <c r="HD162" s="134" t="str">
        <f t="shared" si="36"/>
        <v>OK</v>
      </c>
      <c r="HE162" s="200">
        <f t="shared" si="37"/>
        <v>0</v>
      </c>
      <c r="HG162" s="200">
        <f t="shared" si="38"/>
        <v>0</v>
      </c>
      <c r="HH162" s="200">
        <f>HG162*'Key assumptions'!$H$20*'Key assumptions'!$H$21</f>
        <v>0</v>
      </c>
      <c r="HI162" s="255">
        <f t="shared" si="41"/>
        <v>0.23963133640552994</v>
      </c>
      <c r="HJ162" s="200">
        <f t="shared" si="39"/>
        <v>0</v>
      </c>
      <c r="HO162" s="120">
        <f t="shared" si="45"/>
        <v>12</v>
      </c>
      <c r="HP162" s="120">
        <f t="shared" si="45"/>
        <v>12</v>
      </c>
      <c r="HQ162" s="120">
        <f t="shared" si="45"/>
        <v>12</v>
      </c>
      <c r="HR162" s="120">
        <f t="shared" si="45"/>
        <v>12</v>
      </c>
      <c r="HS162" s="120">
        <f t="shared" si="45"/>
        <v>12</v>
      </c>
      <c r="HT162" s="120">
        <f t="shared" si="45"/>
        <v>12</v>
      </c>
      <c r="HU162" s="120">
        <f t="shared" si="45"/>
        <v>12</v>
      </c>
      <c r="HV162" s="120">
        <f t="shared" si="45"/>
        <v>12</v>
      </c>
      <c r="HW162" s="120">
        <f t="shared" si="40"/>
        <v>60</v>
      </c>
    </row>
    <row r="163" spans="203:231" ht="13.5" thickBot="1" x14ac:dyDescent="0.25">
      <c r="GU163" s="200">
        <f t="shared" si="44"/>
        <v>0</v>
      </c>
      <c r="GV163" s="200">
        <f t="shared" si="44"/>
        <v>0</v>
      </c>
      <c r="GW163" s="200">
        <f t="shared" si="44"/>
        <v>0</v>
      </c>
      <c r="GX163" s="200">
        <f t="shared" si="44"/>
        <v>0</v>
      </c>
      <c r="GY163" s="200">
        <f t="shared" si="44"/>
        <v>0</v>
      </c>
      <c r="GZ163" s="200">
        <f t="shared" si="44"/>
        <v>0</v>
      </c>
      <c r="HA163" s="200">
        <f t="shared" si="44"/>
        <v>0</v>
      </c>
      <c r="HB163" s="200">
        <f t="shared" si="44"/>
        <v>0</v>
      </c>
      <c r="HC163" s="200">
        <f t="shared" si="44"/>
        <v>0</v>
      </c>
      <c r="HD163" s="134" t="str">
        <f t="shared" si="36"/>
        <v>OK</v>
      </c>
      <c r="HE163" s="200">
        <f t="shared" si="37"/>
        <v>0</v>
      </c>
      <c r="HG163" s="200">
        <f t="shared" si="38"/>
        <v>0</v>
      </c>
      <c r="HH163" s="200">
        <f>HG163*'Key assumptions'!$H$20*'Key assumptions'!$H$21</f>
        <v>0</v>
      </c>
      <c r="HI163" s="255">
        <f t="shared" si="41"/>
        <v>0.23963133640552994</v>
      </c>
      <c r="HJ163" s="200">
        <f t="shared" si="39"/>
        <v>0</v>
      </c>
      <c r="HO163" s="120">
        <f t="shared" si="45"/>
        <v>12</v>
      </c>
      <c r="HP163" s="120">
        <f t="shared" si="45"/>
        <v>12</v>
      </c>
      <c r="HQ163" s="120">
        <f t="shared" si="45"/>
        <v>12</v>
      </c>
      <c r="HR163" s="120">
        <f t="shared" si="45"/>
        <v>12</v>
      </c>
      <c r="HS163" s="120">
        <f t="shared" si="45"/>
        <v>12</v>
      </c>
      <c r="HT163" s="120">
        <f t="shared" si="45"/>
        <v>12</v>
      </c>
      <c r="HU163" s="120">
        <f t="shared" si="45"/>
        <v>12</v>
      </c>
      <c r="HV163" s="120">
        <f t="shared" si="45"/>
        <v>12</v>
      </c>
      <c r="HW163" s="120">
        <f t="shared" si="40"/>
        <v>60</v>
      </c>
    </row>
    <row r="164" spans="203:231" ht="13.5" thickBot="1" x14ac:dyDescent="0.25">
      <c r="GU164" s="200">
        <f t="shared" si="44"/>
        <v>0</v>
      </c>
      <c r="GV164" s="200">
        <f t="shared" si="44"/>
        <v>0</v>
      </c>
      <c r="GW164" s="200">
        <f t="shared" si="44"/>
        <v>0</v>
      </c>
      <c r="GX164" s="200">
        <f t="shared" si="44"/>
        <v>0</v>
      </c>
      <c r="GY164" s="200">
        <f t="shared" si="44"/>
        <v>0</v>
      </c>
      <c r="GZ164" s="200">
        <f t="shared" si="44"/>
        <v>0</v>
      </c>
      <c r="HA164" s="200">
        <f t="shared" si="44"/>
        <v>0</v>
      </c>
      <c r="HB164" s="200">
        <f t="shared" si="44"/>
        <v>0</v>
      </c>
      <c r="HC164" s="200">
        <f t="shared" si="44"/>
        <v>0</v>
      </c>
      <c r="HD164" s="134" t="str">
        <f t="shared" si="36"/>
        <v>OK</v>
      </c>
      <c r="HE164" s="200">
        <f t="shared" si="37"/>
        <v>0</v>
      </c>
      <c r="HG164" s="200">
        <f t="shared" si="38"/>
        <v>0</v>
      </c>
      <c r="HH164" s="200">
        <f>HG164*'Key assumptions'!$H$20*'Key assumptions'!$H$21</f>
        <v>0</v>
      </c>
      <c r="HI164" s="255">
        <f t="shared" si="41"/>
        <v>0.23963133640552994</v>
      </c>
      <c r="HJ164" s="200">
        <f t="shared" si="39"/>
        <v>0</v>
      </c>
      <c r="HO164" s="120">
        <f t="shared" si="45"/>
        <v>12</v>
      </c>
      <c r="HP164" s="120">
        <f t="shared" si="45"/>
        <v>12</v>
      </c>
      <c r="HQ164" s="120">
        <f t="shared" si="45"/>
        <v>12</v>
      </c>
      <c r="HR164" s="120">
        <f t="shared" si="45"/>
        <v>12</v>
      </c>
      <c r="HS164" s="120">
        <f t="shared" si="45"/>
        <v>12</v>
      </c>
      <c r="HT164" s="120">
        <f t="shared" si="45"/>
        <v>12</v>
      </c>
      <c r="HU164" s="120">
        <f t="shared" si="45"/>
        <v>12</v>
      </c>
      <c r="HV164" s="120">
        <f t="shared" si="45"/>
        <v>12</v>
      </c>
      <c r="HW164" s="120">
        <f t="shared" si="40"/>
        <v>60</v>
      </c>
    </row>
    <row r="165" spans="203:231" ht="13.5" thickBot="1" x14ac:dyDescent="0.25">
      <c r="GU165" s="200">
        <f t="shared" si="44"/>
        <v>0</v>
      </c>
      <c r="GV165" s="200">
        <f t="shared" si="44"/>
        <v>0</v>
      </c>
      <c r="GW165" s="200">
        <f t="shared" si="44"/>
        <v>0</v>
      </c>
      <c r="GX165" s="200">
        <f t="shared" si="44"/>
        <v>0</v>
      </c>
      <c r="GY165" s="200">
        <f t="shared" si="44"/>
        <v>0</v>
      </c>
      <c r="GZ165" s="200">
        <f t="shared" si="44"/>
        <v>0</v>
      </c>
      <c r="HA165" s="200">
        <f t="shared" si="44"/>
        <v>0</v>
      </c>
      <c r="HB165" s="200">
        <f t="shared" si="44"/>
        <v>0</v>
      </c>
      <c r="HC165" s="200">
        <f t="shared" si="44"/>
        <v>0</v>
      </c>
      <c r="HD165" s="134" t="str">
        <f t="shared" si="36"/>
        <v>OK</v>
      </c>
      <c r="HE165" s="200">
        <f t="shared" si="37"/>
        <v>0</v>
      </c>
      <c r="HG165" s="200">
        <f t="shared" si="38"/>
        <v>0</v>
      </c>
      <c r="HH165" s="200">
        <f>HG165*'Key assumptions'!$H$20*'Key assumptions'!$H$21</f>
        <v>0</v>
      </c>
      <c r="HI165" s="255">
        <f t="shared" si="41"/>
        <v>0.23963133640552994</v>
      </c>
      <c r="HJ165" s="200">
        <f t="shared" si="39"/>
        <v>0</v>
      </c>
      <c r="HO165" s="120">
        <f t="shared" si="45"/>
        <v>12</v>
      </c>
      <c r="HP165" s="120">
        <f t="shared" si="45"/>
        <v>12</v>
      </c>
      <c r="HQ165" s="120">
        <f t="shared" si="45"/>
        <v>12</v>
      </c>
      <c r="HR165" s="120">
        <f t="shared" si="45"/>
        <v>12</v>
      </c>
      <c r="HS165" s="120">
        <f t="shared" si="45"/>
        <v>12</v>
      </c>
      <c r="HT165" s="120">
        <f t="shared" si="45"/>
        <v>12</v>
      </c>
      <c r="HU165" s="120">
        <f t="shared" si="45"/>
        <v>12</v>
      </c>
      <c r="HV165" s="120">
        <f t="shared" si="45"/>
        <v>12</v>
      </c>
      <c r="HW165" s="120">
        <f t="shared" si="40"/>
        <v>60</v>
      </c>
    </row>
    <row r="166" spans="203:231" ht="13.5" thickBot="1" x14ac:dyDescent="0.25">
      <c r="GU166" s="200">
        <f t="shared" si="44"/>
        <v>0</v>
      </c>
      <c r="GV166" s="200">
        <f t="shared" si="44"/>
        <v>0</v>
      </c>
      <c r="GW166" s="200">
        <f t="shared" si="44"/>
        <v>0</v>
      </c>
      <c r="GX166" s="200">
        <f t="shared" si="44"/>
        <v>0</v>
      </c>
      <c r="GY166" s="200">
        <f t="shared" si="44"/>
        <v>0</v>
      </c>
      <c r="GZ166" s="200">
        <f t="shared" si="44"/>
        <v>0</v>
      </c>
      <c r="HA166" s="200">
        <f t="shared" si="44"/>
        <v>0</v>
      </c>
      <c r="HB166" s="200">
        <f t="shared" si="44"/>
        <v>0</v>
      </c>
      <c r="HC166" s="200">
        <f t="shared" si="44"/>
        <v>0</v>
      </c>
      <c r="HD166" s="134" t="str">
        <f t="shared" si="36"/>
        <v>OK</v>
      </c>
      <c r="HE166" s="200">
        <f t="shared" si="37"/>
        <v>0</v>
      </c>
      <c r="HG166" s="200">
        <f t="shared" si="38"/>
        <v>0</v>
      </c>
      <c r="HH166" s="200">
        <f>HG166*'Key assumptions'!$H$20*'Key assumptions'!$H$21</f>
        <v>0</v>
      </c>
      <c r="HI166" s="255">
        <f t="shared" si="41"/>
        <v>0.23963133640552994</v>
      </c>
      <c r="HJ166" s="200">
        <f t="shared" si="39"/>
        <v>0</v>
      </c>
      <c r="HO166" s="120">
        <f t="shared" si="45"/>
        <v>12</v>
      </c>
      <c r="HP166" s="120">
        <f t="shared" si="45"/>
        <v>12</v>
      </c>
      <c r="HQ166" s="120">
        <f t="shared" si="45"/>
        <v>12</v>
      </c>
      <c r="HR166" s="120">
        <f t="shared" si="45"/>
        <v>12</v>
      </c>
      <c r="HS166" s="120">
        <f t="shared" si="45"/>
        <v>12</v>
      </c>
      <c r="HT166" s="120">
        <f t="shared" si="45"/>
        <v>12</v>
      </c>
      <c r="HU166" s="120">
        <f t="shared" si="45"/>
        <v>12</v>
      </c>
      <c r="HV166" s="120">
        <f t="shared" si="45"/>
        <v>12</v>
      </c>
      <c r="HW166" s="120">
        <f t="shared" si="40"/>
        <v>60</v>
      </c>
    </row>
    <row r="167" spans="203:231" ht="13.5" thickBot="1" x14ac:dyDescent="0.25">
      <c r="GU167" s="200">
        <f t="shared" si="44"/>
        <v>0</v>
      </c>
      <c r="GV167" s="200">
        <f t="shared" si="44"/>
        <v>0</v>
      </c>
      <c r="GW167" s="200">
        <f t="shared" si="44"/>
        <v>0</v>
      </c>
      <c r="GX167" s="200">
        <f t="shared" si="44"/>
        <v>0</v>
      </c>
      <c r="GY167" s="200">
        <f t="shared" si="44"/>
        <v>0</v>
      </c>
      <c r="GZ167" s="200">
        <f t="shared" si="44"/>
        <v>0</v>
      </c>
      <c r="HA167" s="200">
        <f t="shared" si="44"/>
        <v>0</v>
      </c>
      <c r="HB167" s="200">
        <f t="shared" si="44"/>
        <v>0</v>
      </c>
      <c r="HC167" s="200">
        <f t="shared" si="44"/>
        <v>0</v>
      </c>
      <c r="HD167" s="134" t="str">
        <f t="shared" si="36"/>
        <v>OK</v>
      </c>
      <c r="HE167" s="200">
        <f t="shared" si="37"/>
        <v>0</v>
      </c>
      <c r="HG167" s="200">
        <f t="shared" si="38"/>
        <v>0</v>
      </c>
      <c r="HH167" s="200">
        <f>HG167*'Key assumptions'!$H$20*'Key assumptions'!$H$21</f>
        <v>0</v>
      </c>
      <c r="HI167" s="255">
        <f t="shared" si="41"/>
        <v>0.23963133640552994</v>
      </c>
      <c r="HJ167" s="200">
        <f t="shared" si="39"/>
        <v>0</v>
      </c>
      <c r="HO167" s="120">
        <f t="shared" si="45"/>
        <v>12</v>
      </c>
      <c r="HP167" s="120">
        <f t="shared" si="45"/>
        <v>12</v>
      </c>
      <c r="HQ167" s="120">
        <f t="shared" si="45"/>
        <v>12</v>
      </c>
      <c r="HR167" s="120">
        <f t="shared" si="45"/>
        <v>12</v>
      </c>
      <c r="HS167" s="120">
        <f t="shared" si="45"/>
        <v>12</v>
      </c>
      <c r="HT167" s="120">
        <f t="shared" si="45"/>
        <v>12</v>
      </c>
      <c r="HU167" s="120">
        <f t="shared" si="45"/>
        <v>12</v>
      </c>
      <c r="HV167" s="120">
        <f t="shared" si="45"/>
        <v>12</v>
      </c>
      <c r="HW167" s="120">
        <f t="shared" si="40"/>
        <v>60</v>
      </c>
    </row>
    <row r="168" spans="203:231" ht="13.5" thickBot="1" x14ac:dyDescent="0.25">
      <c r="GU168" s="200">
        <f t="shared" si="44"/>
        <v>0</v>
      </c>
      <c r="GV168" s="200">
        <f t="shared" si="44"/>
        <v>0</v>
      </c>
      <c r="GW168" s="200">
        <f t="shared" si="44"/>
        <v>0</v>
      </c>
      <c r="GX168" s="200">
        <f t="shared" si="44"/>
        <v>0</v>
      </c>
      <c r="GY168" s="200">
        <f t="shared" si="44"/>
        <v>0</v>
      </c>
      <c r="GZ168" s="200">
        <f t="shared" si="44"/>
        <v>0</v>
      </c>
      <c r="HA168" s="200">
        <f t="shared" si="44"/>
        <v>0</v>
      </c>
      <c r="HB168" s="200">
        <f t="shared" si="44"/>
        <v>0</v>
      </c>
      <c r="HC168" s="200">
        <f t="shared" si="44"/>
        <v>0</v>
      </c>
      <c r="HD168" s="134" t="str">
        <f t="shared" si="36"/>
        <v>OK</v>
      </c>
      <c r="HE168" s="200">
        <f t="shared" si="37"/>
        <v>0</v>
      </c>
      <c r="HG168" s="200">
        <f t="shared" si="38"/>
        <v>0</v>
      </c>
      <c r="HH168" s="200">
        <f>HG168*'Key assumptions'!$H$20*'Key assumptions'!$H$21</f>
        <v>0</v>
      </c>
      <c r="HI168" s="255">
        <f t="shared" si="41"/>
        <v>0.23963133640552994</v>
      </c>
      <c r="HJ168" s="200">
        <f t="shared" si="39"/>
        <v>0</v>
      </c>
      <c r="HO168" s="120">
        <f t="shared" si="45"/>
        <v>12</v>
      </c>
      <c r="HP168" s="120">
        <f t="shared" si="45"/>
        <v>12</v>
      </c>
      <c r="HQ168" s="120">
        <f t="shared" si="45"/>
        <v>12</v>
      </c>
      <c r="HR168" s="120">
        <f t="shared" si="45"/>
        <v>12</v>
      </c>
      <c r="HS168" s="120">
        <f t="shared" si="45"/>
        <v>12</v>
      </c>
      <c r="HT168" s="120">
        <f t="shared" si="45"/>
        <v>12</v>
      </c>
      <c r="HU168" s="120">
        <f t="shared" si="45"/>
        <v>12</v>
      </c>
      <c r="HV168" s="120">
        <f t="shared" si="45"/>
        <v>12</v>
      </c>
      <c r="HW168" s="120">
        <f t="shared" si="40"/>
        <v>60</v>
      </c>
    </row>
    <row r="169" spans="203:231" ht="13.5" thickBot="1" x14ac:dyDescent="0.25">
      <c r="GU169" s="200">
        <f t="shared" ref="GU169:HC184" si="46">SUMIF($DA$6:$GR$6,GU$8,$DA169:$GR169)</f>
        <v>0</v>
      </c>
      <c r="GV169" s="200">
        <f t="shared" si="46"/>
        <v>0</v>
      </c>
      <c r="GW169" s="200">
        <f t="shared" si="46"/>
        <v>0</v>
      </c>
      <c r="GX169" s="200">
        <f t="shared" si="46"/>
        <v>0</v>
      </c>
      <c r="GY169" s="200">
        <f t="shared" si="46"/>
        <v>0</v>
      </c>
      <c r="GZ169" s="200">
        <f t="shared" si="46"/>
        <v>0</v>
      </c>
      <c r="HA169" s="200">
        <f t="shared" si="46"/>
        <v>0</v>
      </c>
      <c r="HB169" s="200">
        <f t="shared" si="46"/>
        <v>0</v>
      </c>
      <c r="HC169" s="200">
        <f t="shared" si="46"/>
        <v>0</v>
      </c>
      <c r="HD169" s="134" t="str">
        <f t="shared" si="36"/>
        <v>OK</v>
      </c>
      <c r="HE169" s="200">
        <f t="shared" si="37"/>
        <v>0</v>
      </c>
      <c r="HG169" s="200">
        <f t="shared" si="38"/>
        <v>0</v>
      </c>
      <c r="HH169" s="200">
        <f>HG169*'Key assumptions'!$H$20*'Key assumptions'!$H$21</f>
        <v>0</v>
      </c>
      <c r="HI169" s="255">
        <f t="shared" si="41"/>
        <v>0.23963133640552994</v>
      </c>
      <c r="HJ169" s="200">
        <f t="shared" si="39"/>
        <v>0</v>
      </c>
      <c r="HO169" s="120">
        <f t="shared" ref="HO169:HV178" si="47">COUNTIFS($H$6:$CY$6,HO$8,$H169:$CY169,"&lt;&gt;"&amp;0)</f>
        <v>12</v>
      </c>
      <c r="HP169" s="120">
        <f t="shared" si="47"/>
        <v>12</v>
      </c>
      <c r="HQ169" s="120">
        <f t="shared" si="47"/>
        <v>12</v>
      </c>
      <c r="HR169" s="120">
        <f t="shared" si="47"/>
        <v>12</v>
      </c>
      <c r="HS169" s="120">
        <f t="shared" si="47"/>
        <v>12</v>
      </c>
      <c r="HT169" s="120">
        <f t="shared" si="47"/>
        <v>12</v>
      </c>
      <c r="HU169" s="120">
        <f t="shared" si="47"/>
        <v>12</v>
      </c>
      <c r="HV169" s="120">
        <f t="shared" si="47"/>
        <v>12</v>
      </c>
      <c r="HW169" s="120">
        <f t="shared" si="40"/>
        <v>60</v>
      </c>
    </row>
    <row r="170" spans="203:231" ht="13.5" thickBot="1" x14ac:dyDescent="0.25">
      <c r="GU170" s="200">
        <f t="shared" si="46"/>
        <v>0</v>
      </c>
      <c r="GV170" s="200">
        <f t="shared" si="46"/>
        <v>0</v>
      </c>
      <c r="GW170" s="200">
        <f t="shared" si="46"/>
        <v>0</v>
      </c>
      <c r="GX170" s="200">
        <f t="shared" si="46"/>
        <v>0</v>
      </c>
      <c r="GY170" s="200">
        <f t="shared" si="46"/>
        <v>0</v>
      </c>
      <c r="GZ170" s="200">
        <f t="shared" si="46"/>
        <v>0</v>
      </c>
      <c r="HA170" s="200">
        <f t="shared" si="46"/>
        <v>0</v>
      </c>
      <c r="HB170" s="200">
        <f t="shared" si="46"/>
        <v>0</v>
      </c>
      <c r="HC170" s="200">
        <f t="shared" si="46"/>
        <v>0</v>
      </c>
      <c r="HD170" s="134" t="str">
        <f t="shared" si="36"/>
        <v>OK</v>
      </c>
      <c r="HE170" s="200">
        <f t="shared" si="37"/>
        <v>0</v>
      </c>
      <c r="HG170" s="200">
        <f t="shared" si="38"/>
        <v>0</v>
      </c>
      <c r="HH170" s="200">
        <f>HG170*'Key assumptions'!$H$20*'Key assumptions'!$H$21</f>
        <v>0</v>
      </c>
      <c r="HI170" s="255">
        <f t="shared" si="41"/>
        <v>0.23963133640552994</v>
      </c>
      <c r="HJ170" s="200">
        <f t="shared" si="39"/>
        <v>0</v>
      </c>
      <c r="HO170" s="120">
        <f t="shared" si="47"/>
        <v>12</v>
      </c>
      <c r="HP170" s="120">
        <f t="shared" si="47"/>
        <v>12</v>
      </c>
      <c r="HQ170" s="120">
        <f t="shared" si="47"/>
        <v>12</v>
      </c>
      <c r="HR170" s="120">
        <f t="shared" si="47"/>
        <v>12</v>
      </c>
      <c r="HS170" s="120">
        <f t="shared" si="47"/>
        <v>12</v>
      </c>
      <c r="HT170" s="120">
        <f t="shared" si="47"/>
        <v>12</v>
      </c>
      <c r="HU170" s="120">
        <f t="shared" si="47"/>
        <v>12</v>
      </c>
      <c r="HV170" s="120">
        <f t="shared" si="47"/>
        <v>12</v>
      </c>
      <c r="HW170" s="120">
        <f t="shared" si="40"/>
        <v>60</v>
      </c>
    </row>
    <row r="171" spans="203:231" ht="13.5" thickBot="1" x14ac:dyDescent="0.25">
      <c r="GU171" s="200">
        <f t="shared" si="46"/>
        <v>0</v>
      </c>
      <c r="GV171" s="200">
        <f t="shared" si="46"/>
        <v>0</v>
      </c>
      <c r="GW171" s="200">
        <f t="shared" si="46"/>
        <v>0</v>
      </c>
      <c r="GX171" s="200">
        <f t="shared" si="46"/>
        <v>0</v>
      </c>
      <c r="GY171" s="200">
        <f t="shared" si="46"/>
        <v>0</v>
      </c>
      <c r="GZ171" s="200">
        <f t="shared" si="46"/>
        <v>0</v>
      </c>
      <c r="HA171" s="200">
        <f t="shared" si="46"/>
        <v>0</v>
      </c>
      <c r="HB171" s="200">
        <f t="shared" si="46"/>
        <v>0</v>
      </c>
      <c r="HC171" s="200">
        <f t="shared" si="46"/>
        <v>0</v>
      </c>
      <c r="HD171" s="134" t="str">
        <f t="shared" si="36"/>
        <v>OK</v>
      </c>
      <c r="HE171" s="200">
        <f t="shared" si="37"/>
        <v>0</v>
      </c>
      <c r="HG171" s="200">
        <f t="shared" si="38"/>
        <v>0</v>
      </c>
      <c r="HH171" s="200">
        <f>HG171*'Key assumptions'!$H$20*'Key assumptions'!$H$21</f>
        <v>0</v>
      </c>
      <c r="HI171" s="255">
        <f t="shared" si="41"/>
        <v>0.23963133640552994</v>
      </c>
      <c r="HJ171" s="200">
        <f t="shared" si="39"/>
        <v>0</v>
      </c>
      <c r="HO171" s="120">
        <f t="shared" si="47"/>
        <v>12</v>
      </c>
      <c r="HP171" s="120">
        <f t="shared" si="47"/>
        <v>12</v>
      </c>
      <c r="HQ171" s="120">
        <f t="shared" si="47"/>
        <v>12</v>
      </c>
      <c r="HR171" s="120">
        <f t="shared" si="47"/>
        <v>12</v>
      </c>
      <c r="HS171" s="120">
        <f t="shared" si="47"/>
        <v>12</v>
      </c>
      <c r="HT171" s="120">
        <f t="shared" si="47"/>
        <v>12</v>
      </c>
      <c r="HU171" s="120">
        <f t="shared" si="47"/>
        <v>12</v>
      </c>
      <c r="HV171" s="120">
        <f t="shared" si="47"/>
        <v>12</v>
      </c>
      <c r="HW171" s="120">
        <f t="shared" si="40"/>
        <v>60</v>
      </c>
    </row>
    <row r="172" spans="203:231" ht="13.5" thickBot="1" x14ac:dyDescent="0.25">
      <c r="GU172" s="200">
        <f t="shared" si="46"/>
        <v>0</v>
      </c>
      <c r="GV172" s="200">
        <f t="shared" si="46"/>
        <v>0</v>
      </c>
      <c r="GW172" s="200">
        <f t="shared" si="46"/>
        <v>0</v>
      </c>
      <c r="GX172" s="200">
        <f t="shared" si="46"/>
        <v>0</v>
      </c>
      <c r="GY172" s="200">
        <f t="shared" si="46"/>
        <v>0</v>
      </c>
      <c r="GZ172" s="200">
        <f t="shared" si="46"/>
        <v>0</v>
      </c>
      <c r="HA172" s="200">
        <f t="shared" si="46"/>
        <v>0</v>
      </c>
      <c r="HB172" s="200">
        <f t="shared" si="46"/>
        <v>0</v>
      </c>
      <c r="HC172" s="200">
        <f t="shared" si="46"/>
        <v>0</v>
      </c>
      <c r="HD172" s="134" t="str">
        <f t="shared" si="36"/>
        <v>OK</v>
      </c>
      <c r="HE172" s="200">
        <f t="shared" si="37"/>
        <v>0</v>
      </c>
      <c r="HG172" s="200">
        <f t="shared" si="38"/>
        <v>0</v>
      </c>
      <c r="HH172" s="200">
        <f>HG172*'Key assumptions'!$H$20*'Key assumptions'!$H$21</f>
        <v>0</v>
      </c>
      <c r="HI172" s="255">
        <f t="shared" si="41"/>
        <v>0.23963133640552994</v>
      </c>
      <c r="HJ172" s="200">
        <f t="shared" si="39"/>
        <v>0</v>
      </c>
      <c r="HO172" s="120">
        <f t="shared" si="47"/>
        <v>12</v>
      </c>
      <c r="HP172" s="120">
        <f t="shared" si="47"/>
        <v>12</v>
      </c>
      <c r="HQ172" s="120">
        <f t="shared" si="47"/>
        <v>12</v>
      </c>
      <c r="HR172" s="120">
        <f t="shared" si="47"/>
        <v>12</v>
      </c>
      <c r="HS172" s="120">
        <f t="shared" si="47"/>
        <v>12</v>
      </c>
      <c r="HT172" s="120">
        <f t="shared" si="47"/>
        <v>12</v>
      </c>
      <c r="HU172" s="120">
        <f t="shared" si="47"/>
        <v>12</v>
      </c>
      <c r="HV172" s="120">
        <f t="shared" si="47"/>
        <v>12</v>
      </c>
      <c r="HW172" s="120">
        <f t="shared" si="40"/>
        <v>60</v>
      </c>
    </row>
    <row r="173" spans="203:231" ht="13.5" thickBot="1" x14ac:dyDescent="0.25">
      <c r="GU173" s="200">
        <f t="shared" si="46"/>
        <v>0</v>
      </c>
      <c r="GV173" s="200">
        <f t="shared" si="46"/>
        <v>0</v>
      </c>
      <c r="GW173" s="200">
        <f t="shared" si="46"/>
        <v>0</v>
      </c>
      <c r="GX173" s="200">
        <f t="shared" si="46"/>
        <v>0</v>
      </c>
      <c r="GY173" s="200">
        <f t="shared" si="46"/>
        <v>0</v>
      </c>
      <c r="GZ173" s="200">
        <f t="shared" si="46"/>
        <v>0</v>
      </c>
      <c r="HA173" s="200">
        <f t="shared" si="46"/>
        <v>0</v>
      </c>
      <c r="HB173" s="200">
        <f t="shared" si="46"/>
        <v>0</v>
      </c>
      <c r="HC173" s="200">
        <f t="shared" si="46"/>
        <v>0</v>
      </c>
      <c r="HD173" s="134" t="str">
        <f t="shared" si="36"/>
        <v>OK</v>
      </c>
      <c r="HE173" s="200">
        <f t="shared" si="37"/>
        <v>0</v>
      </c>
      <c r="HG173" s="200">
        <f t="shared" si="38"/>
        <v>0</v>
      </c>
      <c r="HH173" s="200">
        <f>HG173*'Key assumptions'!$H$20*'Key assumptions'!$H$21</f>
        <v>0</v>
      </c>
      <c r="HI173" s="255">
        <f t="shared" si="41"/>
        <v>0.23963133640552994</v>
      </c>
      <c r="HJ173" s="200">
        <f t="shared" si="39"/>
        <v>0</v>
      </c>
      <c r="HO173" s="120">
        <f t="shared" si="47"/>
        <v>12</v>
      </c>
      <c r="HP173" s="120">
        <f t="shared" si="47"/>
        <v>12</v>
      </c>
      <c r="HQ173" s="120">
        <f t="shared" si="47"/>
        <v>12</v>
      </c>
      <c r="HR173" s="120">
        <f t="shared" si="47"/>
        <v>12</v>
      </c>
      <c r="HS173" s="120">
        <f t="shared" si="47"/>
        <v>12</v>
      </c>
      <c r="HT173" s="120">
        <f t="shared" si="47"/>
        <v>12</v>
      </c>
      <c r="HU173" s="120">
        <f t="shared" si="47"/>
        <v>12</v>
      </c>
      <c r="HV173" s="120">
        <f t="shared" si="47"/>
        <v>12</v>
      </c>
      <c r="HW173" s="120">
        <f t="shared" si="40"/>
        <v>60</v>
      </c>
    </row>
    <row r="174" spans="203:231" ht="13.5" thickBot="1" x14ac:dyDescent="0.25">
      <c r="GU174" s="200">
        <f t="shared" si="46"/>
        <v>0</v>
      </c>
      <c r="GV174" s="200">
        <f t="shared" si="46"/>
        <v>0</v>
      </c>
      <c r="GW174" s="200">
        <f t="shared" si="46"/>
        <v>0</v>
      </c>
      <c r="GX174" s="200">
        <f t="shared" si="46"/>
        <v>0</v>
      </c>
      <c r="GY174" s="200">
        <f t="shared" si="46"/>
        <v>0</v>
      </c>
      <c r="GZ174" s="200">
        <f t="shared" si="46"/>
        <v>0</v>
      </c>
      <c r="HA174" s="200">
        <f t="shared" si="46"/>
        <v>0</v>
      </c>
      <c r="HB174" s="200">
        <f t="shared" si="46"/>
        <v>0</v>
      </c>
      <c r="HC174" s="200">
        <f t="shared" si="46"/>
        <v>0</v>
      </c>
      <c r="HD174" s="134" t="str">
        <f t="shared" si="36"/>
        <v>OK</v>
      </c>
      <c r="HE174" s="200">
        <f t="shared" si="37"/>
        <v>0</v>
      </c>
      <c r="HG174" s="200">
        <f t="shared" si="38"/>
        <v>0</v>
      </c>
      <c r="HH174" s="200">
        <f>HG174*'Key assumptions'!$H$20*'Key assumptions'!$H$21</f>
        <v>0</v>
      </c>
      <c r="HI174" s="255">
        <f t="shared" si="41"/>
        <v>0.23963133640552994</v>
      </c>
      <c r="HJ174" s="200">
        <f t="shared" si="39"/>
        <v>0</v>
      </c>
      <c r="HO174" s="120">
        <f t="shared" si="47"/>
        <v>12</v>
      </c>
      <c r="HP174" s="120">
        <f t="shared" si="47"/>
        <v>12</v>
      </c>
      <c r="HQ174" s="120">
        <f t="shared" si="47"/>
        <v>12</v>
      </c>
      <c r="HR174" s="120">
        <f t="shared" si="47"/>
        <v>12</v>
      </c>
      <c r="HS174" s="120">
        <f t="shared" si="47"/>
        <v>12</v>
      </c>
      <c r="HT174" s="120">
        <f t="shared" si="47"/>
        <v>12</v>
      </c>
      <c r="HU174" s="120">
        <f t="shared" si="47"/>
        <v>12</v>
      </c>
      <c r="HV174" s="120">
        <f t="shared" si="47"/>
        <v>12</v>
      </c>
      <c r="HW174" s="120">
        <f t="shared" si="40"/>
        <v>60</v>
      </c>
    </row>
    <row r="175" spans="203:231" ht="13.5" thickBot="1" x14ac:dyDescent="0.25">
      <c r="GU175" s="200">
        <f t="shared" si="46"/>
        <v>0</v>
      </c>
      <c r="GV175" s="200">
        <f t="shared" si="46"/>
        <v>0</v>
      </c>
      <c r="GW175" s="200">
        <f t="shared" si="46"/>
        <v>0</v>
      </c>
      <c r="GX175" s="200">
        <f t="shared" si="46"/>
        <v>0</v>
      </c>
      <c r="GY175" s="200">
        <f t="shared" si="46"/>
        <v>0</v>
      </c>
      <c r="GZ175" s="200">
        <f t="shared" si="46"/>
        <v>0</v>
      </c>
      <c r="HA175" s="200">
        <f t="shared" si="46"/>
        <v>0</v>
      </c>
      <c r="HB175" s="200">
        <f t="shared" si="46"/>
        <v>0</v>
      </c>
      <c r="HC175" s="200">
        <f t="shared" si="46"/>
        <v>0</v>
      </c>
      <c r="HD175" s="134" t="str">
        <f t="shared" si="36"/>
        <v>OK</v>
      </c>
      <c r="HE175" s="200">
        <f t="shared" si="37"/>
        <v>0</v>
      </c>
      <c r="HG175" s="200">
        <f t="shared" si="38"/>
        <v>0</v>
      </c>
      <c r="HH175" s="200">
        <f>HG175*'Key assumptions'!$H$20*'Key assumptions'!$H$21</f>
        <v>0</v>
      </c>
      <c r="HI175" s="255">
        <f t="shared" si="41"/>
        <v>0.23963133640552994</v>
      </c>
      <c r="HJ175" s="200">
        <f t="shared" si="39"/>
        <v>0</v>
      </c>
      <c r="HO175" s="120">
        <f t="shared" si="47"/>
        <v>12</v>
      </c>
      <c r="HP175" s="120">
        <f t="shared" si="47"/>
        <v>12</v>
      </c>
      <c r="HQ175" s="120">
        <f t="shared" si="47"/>
        <v>12</v>
      </c>
      <c r="HR175" s="120">
        <f t="shared" si="47"/>
        <v>12</v>
      </c>
      <c r="HS175" s="120">
        <f t="shared" si="47"/>
        <v>12</v>
      </c>
      <c r="HT175" s="120">
        <f t="shared" si="47"/>
        <v>12</v>
      </c>
      <c r="HU175" s="120">
        <f t="shared" si="47"/>
        <v>12</v>
      </c>
      <c r="HV175" s="120">
        <f t="shared" si="47"/>
        <v>12</v>
      </c>
      <c r="HW175" s="120">
        <f t="shared" si="40"/>
        <v>60</v>
      </c>
    </row>
    <row r="176" spans="203:231" ht="13.5" thickBot="1" x14ac:dyDescent="0.25">
      <c r="GU176" s="200">
        <f t="shared" si="46"/>
        <v>0</v>
      </c>
      <c r="GV176" s="200">
        <f t="shared" si="46"/>
        <v>0</v>
      </c>
      <c r="GW176" s="200">
        <f t="shared" si="46"/>
        <v>0</v>
      </c>
      <c r="GX176" s="200">
        <f t="shared" si="46"/>
        <v>0</v>
      </c>
      <c r="GY176" s="200">
        <f t="shared" si="46"/>
        <v>0</v>
      </c>
      <c r="GZ176" s="200">
        <f t="shared" si="46"/>
        <v>0</v>
      </c>
      <c r="HA176" s="200">
        <f t="shared" si="46"/>
        <v>0</v>
      </c>
      <c r="HB176" s="200">
        <f t="shared" si="46"/>
        <v>0</v>
      </c>
      <c r="HC176" s="200">
        <f t="shared" si="46"/>
        <v>0</v>
      </c>
      <c r="HD176" s="134" t="str">
        <f t="shared" si="36"/>
        <v>OK</v>
      </c>
      <c r="HE176" s="200">
        <f t="shared" si="37"/>
        <v>0</v>
      </c>
      <c r="HG176" s="200">
        <f t="shared" si="38"/>
        <v>0</v>
      </c>
      <c r="HH176" s="200">
        <f>HG176*'Key assumptions'!$H$20*'Key assumptions'!$H$21</f>
        <v>0</v>
      </c>
      <c r="HI176" s="255">
        <f t="shared" si="41"/>
        <v>0.23963133640552994</v>
      </c>
      <c r="HJ176" s="200">
        <f t="shared" si="39"/>
        <v>0</v>
      </c>
      <c r="HO176" s="120">
        <f t="shared" si="47"/>
        <v>12</v>
      </c>
      <c r="HP176" s="120">
        <f t="shared" si="47"/>
        <v>12</v>
      </c>
      <c r="HQ176" s="120">
        <f t="shared" si="47"/>
        <v>12</v>
      </c>
      <c r="HR176" s="120">
        <f t="shared" si="47"/>
        <v>12</v>
      </c>
      <c r="HS176" s="120">
        <f t="shared" si="47"/>
        <v>12</v>
      </c>
      <c r="HT176" s="120">
        <f t="shared" si="47"/>
        <v>12</v>
      </c>
      <c r="HU176" s="120">
        <f t="shared" si="47"/>
        <v>12</v>
      </c>
      <c r="HV176" s="120">
        <f t="shared" si="47"/>
        <v>12</v>
      </c>
      <c r="HW176" s="120">
        <f t="shared" si="40"/>
        <v>60</v>
      </c>
    </row>
    <row r="177" spans="203:231" ht="13.5" thickBot="1" x14ac:dyDescent="0.25">
      <c r="GU177" s="200">
        <f t="shared" si="46"/>
        <v>0</v>
      </c>
      <c r="GV177" s="200">
        <f t="shared" si="46"/>
        <v>0</v>
      </c>
      <c r="GW177" s="200">
        <f t="shared" si="46"/>
        <v>0</v>
      </c>
      <c r="GX177" s="200">
        <f t="shared" si="46"/>
        <v>0</v>
      </c>
      <c r="GY177" s="200">
        <f t="shared" si="46"/>
        <v>0</v>
      </c>
      <c r="GZ177" s="200">
        <f t="shared" si="46"/>
        <v>0</v>
      </c>
      <c r="HA177" s="200">
        <f t="shared" si="46"/>
        <v>0</v>
      </c>
      <c r="HB177" s="200">
        <f t="shared" si="46"/>
        <v>0</v>
      </c>
      <c r="HC177" s="200">
        <f t="shared" si="46"/>
        <v>0</v>
      </c>
      <c r="HD177" s="134" t="str">
        <f t="shared" si="36"/>
        <v>OK</v>
      </c>
      <c r="HE177" s="200">
        <f t="shared" si="37"/>
        <v>0</v>
      </c>
      <c r="HG177" s="200">
        <f t="shared" si="38"/>
        <v>0</v>
      </c>
      <c r="HH177" s="200">
        <f>HG177*'Key assumptions'!$H$20*'Key assumptions'!$H$21</f>
        <v>0</v>
      </c>
      <c r="HI177" s="255">
        <f t="shared" si="41"/>
        <v>0.23963133640552994</v>
      </c>
      <c r="HJ177" s="200">
        <f t="shared" si="39"/>
        <v>0</v>
      </c>
      <c r="HO177" s="120">
        <f t="shared" si="47"/>
        <v>12</v>
      </c>
      <c r="HP177" s="120">
        <f t="shared" si="47"/>
        <v>12</v>
      </c>
      <c r="HQ177" s="120">
        <f t="shared" si="47"/>
        <v>12</v>
      </c>
      <c r="HR177" s="120">
        <f t="shared" si="47"/>
        <v>12</v>
      </c>
      <c r="HS177" s="120">
        <f t="shared" si="47"/>
        <v>12</v>
      </c>
      <c r="HT177" s="120">
        <f t="shared" si="47"/>
        <v>12</v>
      </c>
      <c r="HU177" s="120">
        <f t="shared" si="47"/>
        <v>12</v>
      </c>
      <c r="HV177" s="120">
        <f t="shared" si="47"/>
        <v>12</v>
      </c>
      <c r="HW177" s="120">
        <f t="shared" si="40"/>
        <v>60</v>
      </c>
    </row>
    <row r="178" spans="203:231" ht="13.5" thickBot="1" x14ac:dyDescent="0.25">
      <c r="GU178" s="200">
        <f t="shared" si="46"/>
        <v>0</v>
      </c>
      <c r="GV178" s="200">
        <f t="shared" si="46"/>
        <v>0</v>
      </c>
      <c r="GW178" s="200">
        <f t="shared" si="46"/>
        <v>0</v>
      </c>
      <c r="GX178" s="200">
        <f t="shared" si="46"/>
        <v>0</v>
      </c>
      <c r="GY178" s="200">
        <f t="shared" si="46"/>
        <v>0</v>
      </c>
      <c r="GZ178" s="200">
        <f t="shared" si="46"/>
        <v>0</v>
      </c>
      <c r="HA178" s="200">
        <f t="shared" si="46"/>
        <v>0</v>
      </c>
      <c r="HB178" s="200">
        <f t="shared" si="46"/>
        <v>0</v>
      </c>
      <c r="HC178" s="200">
        <f t="shared" si="46"/>
        <v>0</v>
      </c>
      <c r="HD178" s="134" t="str">
        <f t="shared" si="36"/>
        <v>OK</v>
      </c>
      <c r="HE178" s="200">
        <f t="shared" si="37"/>
        <v>0</v>
      </c>
      <c r="HG178" s="200">
        <f t="shared" si="38"/>
        <v>0</v>
      </c>
      <c r="HH178" s="200">
        <f>HG178*'Key assumptions'!$H$20*'Key assumptions'!$H$21</f>
        <v>0</v>
      </c>
      <c r="HI178" s="255">
        <f t="shared" si="41"/>
        <v>0.23963133640552994</v>
      </c>
      <c r="HJ178" s="200">
        <f t="shared" si="39"/>
        <v>0</v>
      </c>
      <c r="HO178" s="120">
        <f t="shared" si="47"/>
        <v>12</v>
      </c>
      <c r="HP178" s="120">
        <f t="shared" si="47"/>
        <v>12</v>
      </c>
      <c r="HQ178" s="120">
        <f t="shared" si="47"/>
        <v>12</v>
      </c>
      <c r="HR178" s="120">
        <f t="shared" si="47"/>
        <v>12</v>
      </c>
      <c r="HS178" s="120">
        <f t="shared" si="47"/>
        <v>12</v>
      </c>
      <c r="HT178" s="120">
        <f t="shared" si="47"/>
        <v>12</v>
      </c>
      <c r="HU178" s="120">
        <f t="shared" si="47"/>
        <v>12</v>
      </c>
      <c r="HV178" s="120">
        <f t="shared" si="47"/>
        <v>12</v>
      </c>
      <c r="HW178" s="120">
        <f t="shared" si="40"/>
        <v>60</v>
      </c>
    </row>
    <row r="179" spans="203:231" ht="13.5" thickBot="1" x14ac:dyDescent="0.25">
      <c r="GU179" s="200">
        <f t="shared" si="46"/>
        <v>0</v>
      </c>
      <c r="GV179" s="200">
        <f t="shared" si="46"/>
        <v>0</v>
      </c>
      <c r="GW179" s="200">
        <f t="shared" si="46"/>
        <v>0</v>
      </c>
      <c r="GX179" s="200">
        <f t="shared" si="46"/>
        <v>0</v>
      </c>
      <c r="GY179" s="200">
        <f t="shared" si="46"/>
        <v>0</v>
      </c>
      <c r="GZ179" s="200">
        <f t="shared" si="46"/>
        <v>0</v>
      </c>
      <c r="HA179" s="200">
        <f t="shared" si="46"/>
        <v>0</v>
      </c>
      <c r="HB179" s="200">
        <f t="shared" si="46"/>
        <v>0</v>
      </c>
      <c r="HC179" s="200">
        <f t="shared" si="46"/>
        <v>0</v>
      </c>
      <c r="HD179" s="134" t="str">
        <f t="shared" si="36"/>
        <v>OK</v>
      </c>
      <c r="HE179" s="200">
        <f t="shared" si="37"/>
        <v>0</v>
      </c>
      <c r="HG179" s="200">
        <f t="shared" si="38"/>
        <v>0</v>
      </c>
      <c r="HH179" s="200">
        <f>HG179*'Key assumptions'!$H$20*'Key assumptions'!$H$21</f>
        <v>0</v>
      </c>
      <c r="HI179" s="255">
        <f t="shared" si="41"/>
        <v>0.23963133640552994</v>
      </c>
      <c r="HJ179" s="200">
        <f t="shared" si="39"/>
        <v>0</v>
      </c>
      <c r="HO179" s="120">
        <f t="shared" ref="HO179:HV188" si="48">COUNTIFS($H$6:$CY$6,HO$8,$H179:$CY179,"&lt;&gt;"&amp;0)</f>
        <v>12</v>
      </c>
      <c r="HP179" s="120">
        <f t="shared" si="48"/>
        <v>12</v>
      </c>
      <c r="HQ179" s="120">
        <f t="shared" si="48"/>
        <v>12</v>
      </c>
      <c r="HR179" s="120">
        <f t="shared" si="48"/>
        <v>12</v>
      </c>
      <c r="HS179" s="120">
        <f t="shared" si="48"/>
        <v>12</v>
      </c>
      <c r="HT179" s="120">
        <f t="shared" si="48"/>
        <v>12</v>
      </c>
      <c r="HU179" s="120">
        <f t="shared" si="48"/>
        <v>12</v>
      </c>
      <c r="HV179" s="120">
        <f t="shared" si="48"/>
        <v>12</v>
      </c>
      <c r="HW179" s="120">
        <f t="shared" si="40"/>
        <v>60</v>
      </c>
    </row>
    <row r="180" spans="203:231" ht="13.5" thickBot="1" x14ac:dyDescent="0.25">
      <c r="GU180" s="200">
        <f t="shared" si="46"/>
        <v>0</v>
      </c>
      <c r="GV180" s="200">
        <f t="shared" si="46"/>
        <v>0</v>
      </c>
      <c r="GW180" s="200">
        <f t="shared" si="46"/>
        <v>0</v>
      </c>
      <c r="GX180" s="200">
        <f t="shared" si="46"/>
        <v>0</v>
      </c>
      <c r="GY180" s="200">
        <f t="shared" si="46"/>
        <v>0</v>
      </c>
      <c r="GZ180" s="200">
        <f t="shared" si="46"/>
        <v>0</v>
      </c>
      <c r="HA180" s="200">
        <f t="shared" si="46"/>
        <v>0</v>
      </c>
      <c r="HB180" s="200">
        <f t="shared" si="46"/>
        <v>0</v>
      </c>
      <c r="HC180" s="200">
        <f t="shared" si="46"/>
        <v>0</v>
      </c>
      <c r="HD180" s="134" t="str">
        <f t="shared" si="36"/>
        <v>OK</v>
      </c>
      <c r="HE180" s="200">
        <f t="shared" si="37"/>
        <v>0</v>
      </c>
      <c r="HG180" s="200">
        <f t="shared" si="38"/>
        <v>0</v>
      </c>
      <c r="HH180" s="200">
        <f>HG180*'Key assumptions'!$H$20*'Key assumptions'!$H$21</f>
        <v>0</v>
      </c>
      <c r="HI180" s="255">
        <f t="shared" si="41"/>
        <v>0.23963133640552994</v>
      </c>
      <c r="HJ180" s="200">
        <f t="shared" si="39"/>
        <v>0</v>
      </c>
      <c r="HO180" s="120">
        <f t="shared" si="48"/>
        <v>12</v>
      </c>
      <c r="HP180" s="120">
        <f t="shared" si="48"/>
        <v>12</v>
      </c>
      <c r="HQ180" s="120">
        <f t="shared" si="48"/>
        <v>12</v>
      </c>
      <c r="HR180" s="120">
        <f t="shared" si="48"/>
        <v>12</v>
      </c>
      <c r="HS180" s="120">
        <f t="shared" si="48"/>
        <v>12</v>
      </c>
      <c r="HT180" s="120">
        <f t="shared" si="48"/>
        <v>12</v>
      </c>
      <c r="HU180" s="120">
        <f t="shared" si="48"/>
        <v>12</v>
      </c>
      <c r="HV180" s="120">
        <f t="shared" si="48"/>
        <v>12</v>
      </c>
      <c r="HW180" s="120">
        <f t="shared" si="40"/>
        <v>60</v>
      </c>
    </row>
    <row r="181" spans="203:231" ht="13.5" thickBot="1" x14ac:dyDescent="0.25">
      <c r="GU181" s="200">
        <f t="shared" si="46"/>
        <v>0</v>
      </c>
      <c r="GV181" s="200">
        <f t="shared" si="46"/>
        <v>0</v>
      </c>
      <c r="GW181" s="200">
        <f t="shared" si="46"/>
        <v>0</v>
      </c>
      <c r="GX181" s="200">
        <f t="shared" si="46"/>
        <v>0</v>
      </c>
      <c r="GY181" s="200">
        <f t="shared" si="46"/>
        <v>0</v>
      </c>
      <c r="GZ181" s="200">
        <f t="shared" si="46"/>
        <v>0</v>
      </c>
      <c r="HA181" s="200">
        <f t="shared" si="46"/>
        <v>0</v>
      </c>
      <c r="HB181" s="200">
        <f t="shared" si="46"/>
        <v>0</v>
      </c>
      <c r="HC181" s="200">
        <f t="shared" si="46"/>
        <v>0</v>
      </c>
      <c r="HD181" s="134" t="str">
        <f t="shared" si="36"/>
        <v>OK</v>
      </c>
      <c r="HE181" s="200">
        <f t="shared" si="37"/>
        <v>0</v>
      </c>
      <c r="HG181" s="200">
        <f t="shared" si="38"/>
        <v>0</v>
      </c>
      <c r="HH181" s="200">
        <f>HG181*'Key assumptions'!$H$20*'Key assumptions'!$H$21</f>
        <v>0</v>
      </c>
      <c r="HI181" s="255">
        <f t="shared" si="41"/>
        <v>0.23963133640552994</v>
      </c>
      <c r="HJ181" s="200">
        <f t="shared" si="39"/>
        <v>0</v>
      </c>
      <c r="HO181" s="120">
        <f t="shared" si="48"/>
        <v>12</v>
      </c>
      <c r="HP181" s="120">
        <f t="shared" si="48"/>
        <v>12</v>
      </c>
      <c r="HQ181" s="120">
        <f t="shared" si="48"/>
        <v>12</v>
      </c>
      <c r="HR181" s="120">
        <f t="shared" si="48"/>
        <v>12</v>
      </c>
      <c r="HS181" s="120">
        <f t="shared" si="48"/>
        <v>12</v>
      </c>
      <c r="HT181" s="120">
        <f t="shared" si="48"/>
        <v>12</v>
      </c>
      <c r="HU181" s="120">
        <f t="shared" si="48"/>
        <v>12</v>
      </c>
      <c r="HV181" s="120">
        <f t="shared" si="48"/>
        <v>12</v>
      </c>
      <c r="HW181" s="120">
        <f t="shared" si="40"/>
        <v>60</v>
      </c>
    </row>
    <row r="182" spans="203:231" ht="13.5" thickBot="1" x14ac:dyDescent="0.25">
      <c r="GU182" s="200">
        <f t="shared" si="46"/>
        <v>0</v>
      </c>
      <c r="GV182" s="200">
        <f t="shared" si="46"/>
        <v>0</v>
      </c>
      <c r="GW182" s="200">
        <f t="shared" si="46"/>
        <v>0</v>
      </c>
      <c r="GX182" s="200">
        <f t="shared" si="46"/>
        <v>0</v>
      </c>
      <c r="GY182" s="200">
        <f t="shared" si="46"/>
        <v>0</v>
      </c>
      <c r="GZ182" s="200">
        <f t="shared" si="46"/>
        <v>0</v>
      </c>
      <c r="HA182" s="200">
        <f t="shared" si="46"/>
        <v>0</v>
      </c>
      <c r="HB182" s="200">
        <f t="shared" si="46"/>
        <v>0</v>
      </c>
      <c r="HC182" s="200">
        <f t="shared" si="46"/>
        <v>0</v>
      </c>
      <c r="HD182" s="134" t="str">
        <f t="shared" si="36"/>
        <v>OK</v>
      </c>
      <c r="HE182" s="200">
        <f t="shared" si="37"/>
        <v>0</v>
      </c>
      <c r="HG182" s="200">
        <f t="shared" si="38"/>
        <v>0</v>
      </c>
      <c r="HH182" s="200">
        <f>HG182*'Key assumptions'!$H$20*'Key assumptions'!$H$21</f>
        <v>0</v>
      </c>
      <c r="HI182" s="255">
        <f t="shared" si="41"/>
        <v>0.23963133640552994</v>
      </c>
      <c r="HJ182" s="200">
        <f t="shared" si="39"/>
        <v>0</v>
      </c>
      <c r="HO182" s="120">
        <f t="shared" si="48"/>
        <v>12</v>
      </c>
      <c r="HP182" s="120">
        <f t="shared" si="48"/>
        <v>12</v>
      </c>
      <c r="HQ182" s="120">
        <f t="shared" si="48"/>
        <v>12</v>
      </c>
      <c r="HR182" s="120">
        <f t="shared" si="48"/>
        <v>12</v>
      </c>
      <c r="HS182" s="120">
        <f t="shared" si="48"/>
        <v>12</v>
      </c>
      <c r="HT182" s="120">
        <f t="shared" si="48"/>
        <v>12</v>
      </c>
      <c r="HU182" s="120">
        <f t="shared" si="48"/>
        <v>12</v>
      </c>
      <c r="HV182" s="120">
        <f t="shared" si="48"/>
        <v>12</v>
      </c>
      <c r="HW182" s="120">
        <f t="shared" si="40"/>
        <v>60</v>
      </c>
    </row>
    <row r="183" spans="203:231" ht="13.5" thickBot="1" x14ac:dyDescent="0.25">
      <c r="GU183" s="200">
        <f t="shared" si="46"/>
        <v>0</v>
      </c>
      <c r="GV183" s="200">
        <f t="shared" si="46"/>
        <v>0</v>
      </c>
      <c r="GW183" s="200">
        <f t="shared" si="46"/>
        <v>0</v>
      </c>
      <c r="GX183" s="200">
        <f t="shared" si="46"/>
        <v>0</v>
      </c>
      <c r="GY183" s="200">
        <f t="shared" si="46"/>
        <v>0</v>
      </c>
      <c r="GZ183" s="200">
        <f t="shared" si="46"/>
        <v>0</v>
      </c>
      <c r="HA183" s="200">
        <f t="shared" si="46"/>
        <v>0</v>
      </c>
      <c r="HB183" s="200">
        <f t="shared" si="46"/>
        <v>0</v>
      </c>
      <c r="HC183" s="200">
        <f t="shared" si="46"/>
        <v>0</v>
      </c>
      <c r="HD183" s="134" t="str">
        <f t="shared" si="36"/>
        <v>OK</v>
      </c>
      <c r="HE183" s="200">
        <f t="shared" si="37"/>
        <v>0</v>
      </c>
      <c r="HG183" s="200">
        <f t="shared" si="38"/>
        <v>0</v>
      </c>
      <c r="HH183" s="200">
        <f>HG183*'Key assumptions'!$H$20*'Key assumptions'!$H$21</f>
        <v>0</v>
      </c>
      <c r="HI183" s="255">
        <f t="shared" si="41"/>
        <v>0.23963133640552994</v>
      </c>
      <c r="HJ183" s="200">
        <f t="shared" si="39"/>
        <v>0</v>
      </c>
      <c r="HO183" s="120">
        <f t="shared" si="48"/>
        <v>12</v>
      </c>
      <c r="HP183" s="120">
        <f t="shared" si="48"/>
        <v>12</v>
      </c>
      <c r="HQ183" s="120">
        <f t="shared" si="48"/>
        <v>12</v>
      </c>
      <c r="HR183" s="120">
        <f t="shared" si="48"/>
        <v>12</v>
      </c>
      <c r="HS183" s="120">
        <f t="shared" si="48"/>
        <v>12</v>
      </c>
      <c r="HT183" s="120">
        <f t="shared" si="48"/>
        <v>12</v>
      </c>
      <c r="HU183" s="120">
        <f t="shared" si="48"/>
        <v>12</v>
      </c>
      <c r="HV183" s="120">
        <f t="shared" si="48"/>
        <v>12</v>
      </c>
      <c r="HW183" s="120">
        <f t="shared" si="40"/>
        <v>60</v>
      </c>
    </row>
    <row r="184" spans="203:231" ht="13.5" thickBot="1" x14ac:dyDescent="0.25">
      <c r="GU184" s="200">
        <f t="shared" si="46"/>
        <v>0</v>
      </c>
      <c r="GV184" s="200">
        <f t="shared" si="46"/>
        <v>0</v>
      </c>
      <c r="GW184" s="200">
        <f t="shared" si="46"/>
        <v>0</v>
      </c>
      <c r="GX184" s="200">
        <f t="shared" si="46"/>
        <v>0</v>
      </c>
      <c r="GY184" s="200">
        <f t="shared" si="46"/>
        <v>0</v>
      </c>
      <c r="GZ184" s="200">
        <f t="shared" si="46"/>
        <v>0</v>
      </c>
      <c r="HA184" s="200">
        <f t="shared" si="46"/>
        <v>0</v>
      </c>
      <c r="HB184" s="200">
        <f t="shared" si="46"/>
        <v>0</v>
      </c>
      <c r="HC184" s="200">
        <f t="shared" si="46"/>
        <v>0</v>
      </c>
      <c r="HD184" s="134" t="str">
        <f t="shared" si="36"/>
        <v>OK</v>
      </c>
      <c r="HE184" s="200">
        <f t="shared" si="37"/>
        <v>0</v>
      </c>
      <c r="HG184" s="200">
        <f t="shared" si="38"/>
        <v>0</v>
      </c>
      <c r="HH184" s="200">
        <f>HG184*'Key assumptions'!$H$20*'Key assumptions'!$H$21</f>
        <v>0</v>
      </c>
      <c r="HI184" s="255">
        <f t="shared" si="41"/>
        <v>0.23963133640552994</v>
      </c>
      <c r="HJ184" s="200">
        <f t="shared" si="39"/>
        <v>0</v>
      </c>
      <c r="HO184" s="120">
        <f t="shared" si="48"/>
        <v>12</v>
      </c>
      <c r="HP184" s="120">
        <f t="shared" si="48"/>
        <v>12</v>
      </c>
      <c r="HQ184" s="120">
        <f t="shared" si="48"/>
        <v>12</v>
      </c>
      <c r="HR184" s="120">
        <f t="shared" si="48"/>
        <v>12</v>
      </c>
      <c r="HS184" s="120">
        <f t="shared" si="48"/>
        <v>12</v>
      </c>
      <c r="HT184" s="120">
        <f t="shared" si="48"/>
        <v>12</v>
      </c>
      <c r="HU184" s="120">
        <f t="shared" si="48"/>
        <v>12</v>
      </c>
      <c r="HV184" s="120">
        <f t="shared" si="48"/>
        <v>12</v>
      </c>
      <c r="HW184" s="120">
        <f t="shared" si="40"/>
        <v>60</v>
      </c>
    </row>
    <row r="185" spans="203:231" ht="13.5" thickBot="1" x14ac:dyDescent="0.25">
      <c r="GU185" s="200">
        <f t="shared" ref="GU185:HC200" si="49">SUMIF($DA$6:$GR$6,GU$8,$DA185:$GR185)</f>
        <v>0</v>
      </c>
      <c r="GV185" s="200">
        <f t="shared" si="49"/>
        <v>0</v>
      </c>
      <c r="GW185" s="200">
        <f t="shared" si="49"/>
        <v>0</v>
      </c>
      <c r="GX185" s="200">
        <f t="shared" si="49"/>
        <v>0</v>
      </c>
      <c r="GY185" s="200">
        <f t="shared" si="49"/>
        <v>0</v>
      </c>
      <c r="GZ185" s="200">
        <f t="shared" si="49"/>
        <v>0</v>
      </c>
      <c r="HA185" s="200">
        <f t="shared" si="49"/>
        <v>0</v>
      </c>
      <c r="HB185" s="200">
        <f t="shared" si="49"/>
        <v>0</v>
      </c>
      <c r="HC185" s="200">
        <f t="shared" si="49"/>
        <v>0</v>
      </c>
      <c r="HD185" s="134" t="str">
        <f t="shared" si="36"/>
        <v>OK</v>
      </c>
      <c r="HE185" s="200">
        <f t="shared" si="37"/>
        <v>0</v>
      </c>
      <c r="HG185" s="200">
        <f t="shared" si="38"/>
        <v>0</v>
      </c>
      <c r="HH185" s="200">
        <f>HG185*'Key assumptions'!$H$20*'Key assumptions'!$H$21</f>
        <v>0</v>
      </c>
      <c r="HI185" s="255">
        <f t="shared" si="41"/>
        <v>0.23963133640552994</v>
      </c>
      <c r="HJ185" s="200">
        <f t="shared" si="39"/>
        <v>0</v>
      </c>
      <c r="HO185" s="120">
        <f t="shared" si="48"/>
        <v>12</v>
      </c>
      <c r="HP185" s="120">
        <f t="shared" si="48"/>
        <v>12</v>
      </c>
      <c r="HQ185" s="120">
        <f t="shared" si="48"/>
        <v>12</v>
      </c>
      <c r="HR185" s="120">
        <f t="shared" si="48"/>
        <v>12</v>
      </c>
      <c r="HS185" s="120">
        <f t="shared" si="48"/>
        <v>12</v>
      </c>
      <c r="HT185" s="120">
        <f t="shared" si="48"/>
        <v>12</v>
      </c>
      <c r="HU185" s="120">
        <f t="shared" si="48"/>
        <v>12</v>
      </c>
      <c r="HV185" s="120">
        <f t="shared" si="48"/>
        <v>12</v>
      </c>
      <c r="HW185" s="120">
        <f t="shared" si="40"/>
        <v>60</v>
      </c>
    </row>
    <row r="186" spans="203:231" ht="13.5" thickBot="1" x14ac:dyDescent="0.25">
      <c r="GU186" s="200">
        <f t="shared" si="49"/>
        <v>0</v>
      </c>
      <c r="GV186" s="200">
        <f t="shared" si="49"/>
        <v>0</v>
      </c>
      <c r="GW186" s="200">
        <f t="shared" si="49"/>
        <v>0</v>
      </c>
      <c r="GX186" s="200">
        <f t="shared" si="49"/>
        <v>0</v>
      </c>
      <c r="GY186" s="200">
        <f t="shared" si="49"/>
        <v>0</v>
      </c>
      <c r="GZ186" s="200">
        <f t="shared" si="49"/>
        <v>0</v>
      </c>
      <c r="HA186" s="200">
        <f t="shared" si="49"/>
        <v>0</v>
      </c>
      <c r="HB186" s="200">
        <f t="shared" si="49"/>
        <v>0</v>
      </c>
      <c r="HC186" s="200">
        <f t="shared" si="49"/>
        <v>0</v>
      </c>
      <c r="HD186" s="134" t="str">
        <f t="shared" si="36"/>
        <v>OK</v>
      </c>
      <c r="HE186" s="200">
        <f t="shared" si="37"/>
        <v>0</v>
      </c>
      <c r="HG186" s="200">
        <f t="shared" si="38"/>
        <v>0</v>
      </c>
      <c r="HH186" s="200">
        <f>HG186*'Key assumptions'!$H$20*'Key assumptions'!$H$21</f>
        <v>0</v>
      </c>
      <c r="HI186" s="255">
        <f t="shared" si="41"/>
        <v>0.23963133640552994</v>
      </c>
      <c r="HJ186" s="200">
        <f t="shared" si="39"/>
        <v>0</v>
      </c>
      <c r="HO186" s="120">
        <f t="shared" si="48"/>
        <v>12</v>
      </c>
      <c r="HP186" s="120">
        <f t="shared" si="48"/>
        <v>12</v>
      </c>
      <c r="HQ186" s="120">
        <f t="shared" si="48"/>
        <v>12</v>
      </c>
      <c r="HR186" s="120">
        <f t="shared" si="48"/>
        <v>12</v>
      </c>
      <c r="HS186" s="120">
        <f t="shared" si="48"/>
        <v>12</v>
      </c>
      <c r="HT186" s="120">
        <f t="shared" si="48"/>
        <v>12</v>
      </c>
      <c r="HU186" s="120">
        <f t="shared" si="48"/>
        <v>12</v>
      </c>
      <c r="HV186" s="120">
        <f t="shared" si="48"/>
        <v>12</v>
      </c>
      <c r="HW186" s="120">
        <f t="shared" si="40"/>
        <v>60</v>
      </c>
    </row>
    <row r="187" spans="203:231" ht="13.5" thickBot="1" x14ac:dyDescent="0.25">
      <c r="GU187" s="200">
        <f t="shared" si="49"/>
        <v>0</v>
      </c>
      <c r="GV187" s="200">
        <f t="shared" si="49"/>
        <v>0</v>
      </c>
      <c r="GW187" s="200">
        <f t="shared" si="49"/>
        <v>0</v>
      </c>
      <c r="GX187" s="200">
        <f t="shared" si="49"/>
        <v>0</v>
      </c>
      <c r="GY187" s="200">
        <f t="shared" si="49"/>
        <v>0</v>
      </c>
      <c r="GZ187" s="200">
        <f t="shared" si="49"/>
        <v>0</v>
      </c>
      <c r="HA187" s="200">
        <f t="shared" si="49"/>
        <v>0</v>
      </c>
      <c r="HB187" s="200">
        <f t="shared" si="49"/>
        <v>0</v>
      </c>
      <c r="HC187" s="200">
        <f t="shared" si="49"/>
        <v>0</v>
      </c>
      <c r="HD187" s="134" t="str">
        <f t="shared" si="36"/>
        <v>OK</v>
      </c>
      <c r="HE187" s="200">
        <f t="shared" si="37"/>
        <v>0</v>
      </c>
      <c r="HG187" s="200">
        <f t="shared" si="38"/>
        <v>0</v>
      </c>
      <c r="HH187" s="200">
        <f>HG187*'Key assumptions'!$H$20*'Key assumptions'!$H$21</f>
        <v>0</v>
      </c>
      <c r="HI187" s="255">
        <f t="shared" si="41"/>
        <v>0.23963133640552994</v>
      </c>
      <c r="HJ187" s="200">
        <f t="shared" si="39"/>
        <v>0</v>
      </c>
      <c r="HO187" s="120">
        <f t="shared" si="48"/>
        <v>12</v>
      </c>
      <c r="HP187" s="120">
        <f t="shared" si="48"/>
        <v>12</v>
      </c>
      <c r="HQ187" s="120">
        <f t="shared" si="48"/>
        <v>12</v>
      </c>
      <c r="HR187" s="120">
        <f t="shared" si="48"/>
        <v>12</v>
      </c>
      <c r="HS187" s="120">
        <f t="shared" si="48"/>
        <v>12</v>
      </c>
      <c r="HT187" s="120">
        <f t="shared" si="48"/>
        <v>12</v>
      </c>
      <c r="HU187" s="120">
        <f t="shared" si="48"/>
        <v>12</v>
      </c>
      <c r="HV187" s="120">
        <f t="shared" si="48"/>
        <v>12</v>
      </c>
      <c r="HW187" s="120">
        <f t="shared" si="40"/>
        <v>60</v>
      </c>
    </row>
    <row r="188" spans="203:231" ht="13.5" thickBot="1" x14ac:dyDescent="0.25">
      <c r="GU188" s="200">
        <f t="shared" si="49"/>
        <v>0</v>
      </c>
      <c r="GV188" s="200">
        <f t="shared" si="49"/>
        <v>0</v>
      </c>
      <c r="GW188" s="200">
        <f t="shared" si="49"/>
        <v>0</v>
      </c>
      <c r="GX188" s="200">
        <f t="shared" si="49"/>
        <v>0</v>
      </c>
      <c r="GY188" s="200">
        <f t="shared" si="49"/>
        <v>0</v>
      </c>
      <c r="GZ188" s="200">
        <f t="shared" si="49"/>
        <v>0</v>
      </c>
      <c r="HA188" s="200">
        <f t="shared" si="49"/>
        <v>0</v>
      </c>
      <c r="HB188" s="200">
        <f t="shared" si="49"/>
        <v>0</v>
      </c>
      <c r="HC188" s="200">
        <f t="shared" si="49"/>
        <v>0</v>
      </c>
      <c r="HD188" s="134" t="str">
        <f t="shared" si="36"/>
        <v>OK</v>
      </c>
      <c r="HE188" s="200">
        <f t="shared" si="37"/>
        <v>0</v>
      </c>
      <c r="HG188" s="200">
        <f t="shared" si="38"/>
        <v>0</v>
      </c>
      <c r="HH188" s="200">
        <f>HG188*'Key assumptions'!$H$20*'Key assumptions'!$H$21</f>
        <v>0</v>
      </c>
      <c r="HI188" s="255">
        <f t="shared" si="41"/>
        <v>0.23963133640552994</v>
      </c>
      <c r="HJ188" s="200">
        <f t="shared" si="39"/>
        <v>0</v>
      </c>
      <c r="HO188" s="120">
        <f t="shared" si="48"/>
        <v>12</v>
      </c>
      <c r="HP188" s="120">
        <f t="shared" si="48"/>
        <v>12</v>
      </c>
      <c r="HQ188" s="120">
        <f t="shared" si="48"/>
        <v>12</v>
      </c>
      <c r="HR188" s="120">
        <f t="shared" si="48"/>
        <v>12</v>
      </c>
      <c r="HS188" s="120">
        <f t="shared" si="48"/>
        <v>12</v>
      </c>
      <c r="HT188" s="120">
        <f t="shared" si="48"/>
        <v>12</v>
      </c>
      <c r="HU188" s="120">
        <f t="shared" si="48"/>
        <v>12</v>
      </c>
      <c r="HV188" s="120">
        <f t="shared" si="48"/>
        <v>12</v>
      </c>
      <c r="HW188" s="120">
        <f t="shared" si="40"/>
        <v>60</v>
      </c>
    </row>
    <row r="189" spans="203:231" ht="13.5" thickBot="1" x14ac:dyDescent="0.25">
      <c r="GU189" s="200">
        <f t="shared" si="49"/>
        <v>0</v>
      </c>
      <c r="GV189" s="200">
        <f t="shared" si="49"/>
        <v>0</v>
      </c>
      <c r="GW189" s="200">
        <f t="shared" si="49"/>
        <v>0</v>
      </c>
      <c r="GX189" s="200">
        <f t="shared" si="49"/>
        <v>0</v>
      </c>
      <c r="GY189" s="200">
        <f t="shared" si="49"/>
        <v>0</v>
      </c>
      <c r="GZ189" s="200">
        <f t="shared" si="49"/>
        <v>0</v>
      </c>
      <c r="HA189" s="200">
        <f t="shared" si="49"/>
        <v>0</v>
      </c>
      <c r="HB189" s="200">
        <f t="shared" si="49"/>
        <v>0</v>
      </c>
      <c r="HC189" s="200">
        <f t="shared" si="49"/>
        <v>0</v>
      </c>
      <c r="HD189" s="134" t="str">
        <f t="shared" si="36"/>
        <v>OK</v>
      </c>
      <c r="HE189" s="200">
        <f t="shared" si="37"/>
        <v>0</v>
      </c>
      <c r="HG189" s="200">
        <f t="shared" si="38"/>
        <v>0</v>
      </c>
      <c r="HH189" s="200">
        <f>HG189*'Key assumptions'!$H$20*'Key assumptions'!$H$21</f>
        <v>0</v>
      </c>
      <c r="HI189" s="255">
        <f t="shared" si="41"/>
        <v>0.23963133640552994</v>
      </c>
      <c r="HJ189" s="200">
        <f t="shared" si="39"/>
        <v>0</v>
      </c>
      <c r="HO189" s="120">
        <f t="shared" ref="HO189:HV198" si="50">COUNTIFS($H$6:$CY$6,HO$8,$H189:$CY189,"&lt;&gt;"&amp;0)</f>
        <v>12</v>
      </c>
      <c r="HP189" s="120">
        <f t="shared" si="50"/>
        <v>12</v>
      </c>
      <c r="HQ189" s="120">
        <f t="shared" si="50"/>
        <v>12</v>
      </c>
      <c r="HR189" s="120">
        <f t="shared" si="50"/>
        <v>12</v>
      </c>
      <c r="HS189" s="120">
        <f t="shared" si="50"/>
        <v>12</v>
      </c>
      <c r="HT189" s="120">
        <f t="shared" si="50"/>
        <v>12</v>
      </c>
      <c r="HU189" s="120">
        <f t="shared" si="50"/>
        <v>12</v>
      </c>
      <c r="HV189" s="120">
        <f t="shared" si="50"/>
        <v>12</v>
      </c>
      <c r="HW189" s="120">
        <f t="shared" si="40"/>
        <v>60</v>
      </c>
    </row>
    <row r="190" spans="203:231" ht="13.5" thickBot="1" x14ac:dyDescent="0.25">
      <c r="GU190" s="200">
        <f t="shared" si="49"/>
        <v>0</v>
      </c>
      <c r="GV190" s="200">
        <f t="shared" si="49"/>
        <v>0</v>
      </c>
      <c r="GW190" s="200">
        <f t="shared" si="49"/>
        <v>0</v>
      </c>
      <c r="GX190" s="200">
        <f t="shared" si="49"/>
        <v>0</v>
      </c>
      <c r="GY190" s="200">
        <f t="shared" si="49"/>
        <v>0</v>
      </c>
      <c r="GZ190" s="200">
        <f t="shared" si="49"/>
        <v>0</v>
      </c>
      <c r="HA190" s="200">
        <f t="shared" si="49"/>
        <v>0</v>
      </c>
      <c r="HB190" s="200">
        <f t="shared" si="49"/>
        <v>0</v>
      </c>
      <c r="HC190" s="200">
        <f t="shared" si="49"/>
        <v>0</v>
      </c>
      <c r="HD190" s="134" t="str">
        <f t="shared" si="36"/>
        <v>OK</v>
      </c>
      <c r="HE190" s="200">
        <f t="shared" si="37"/>
        <v>0</v>
      </c>
      <c r="HG190" s="200">
        <f t="shared" si="38"/>
        <v>0</v>
      </c>
      <c r="HH190" s="200">
        <f>HG190*'Key assumptions'!$H$20*'Key assumptions'!$H$21</f>
        <v>0</v>
      </c>
      <c r="HI190" s="255">
        <f t="shared" si="41"/>
        <v>0.23963133640552994</v>
      </c>
      <c r="HJ190" s="200">
        <f t="shared" si="39"/>
        <v>0</v>
      </c>
      <c r="HO190" s="120">
        <f t="shared" si="50"/>
        <v>12</v>
      </c>
      <c r="HP190" s="120">
        <f t="shared" si="50"/>
        <v>12</v>
      </c>
      <c r="HQ190" s="120">
        <f t="shared" si="50"/>
        <v>12</v>
      </c>
      <c r="HR190" s="120">
        <f t="shared" si="50"/>
        <v>12</v>
      </c>
      <c r="HS190" s="120">
        <f t="shared" si="50"/>
        <v>12</v>
      </c>
      <c r="HT190" s="120">
        <f t="shared" si="50"/>
        <v>12</v>
      </c>
      <c r="HU190" s="120">
        <f t="shared" si="50"/>
        <v>12</v>
      </c>
      <c r="HV190" s="120">
        <f t="shared" si="50"/>
        <v>12</v>
      </c>
      <c r="HW190" s="120">
        <f t="shared" si="40"/>
        <v>60</v>
      </c>
    </row>
    <row r="191" spans="203:231" ht="13.5" thickBot="1" x14ac:dyDescent="0.25">
      <c r="GU191" s="200">
        <f t="shared" si="49"/>
        <v>0</v>
      </c>
      <c r="GV191" s="200">
        <f t="shared" si="49"/>
        <v>0</v>
      </c>
      <c r="GW191" s="200">
        <f t="shared" si="49"/>
        <v>0</v>
      </c>
      <c r="GX191" s="200">
        <f t="shared" si="49"/>
        <v>0</v>
      </c>
      <c r="GY191" s="200">
        <f t="shared" si="49"/>
        <v>0</v>
      </c>
      <c r="GZ191" s="200">
        <f t="shared" si="49"/>
        <v>0</v>
      </c>
      <c r="HA191" s="200">
        <f t="shared" si="49"/>
        <v>0</v>
      </c>
      <c r="HB191" s="200">
        <f t="shared" si="49"/>
        <v>0</v>
      </c>
      <c r="HC191" s="200">
        <f t="shared" si="49"/>
        <v>0</v>
      </c>
      <c r="HD191" s="134" t="str">
        <f t="shared" si="36"/>
        <v>OK</v>
      </c>
      <c r="HE191" s="200">
        <f t="shared" si="37"/>
        <v>0</v>
      </c>
      <c r="HG191" s="200">
        <f t="shared" si="38"/>
        <v>0</v>
      </c>
      <c r="HH191" s="200">
        <f>HG191*'Key assumptions'!$H$20*'Key assumptions'!$H$21</f>
        <v>0</v>
      </c>
      <c r="HI191" s="255">
        <f t="shared" si="41"/>
        <v>0.23963133640552994</v>
      </c>
      <c r="HJ191" s="200">
        <f t="shared" si="39"/>
        <v>0</v>
      </c>
      <c r="HO191" s="120">
        <f t="shared" si="50"/>
        <v>12</v>
      </c>
      <c r="HP191" s="120">
        <f t="shared" si="50"/>
        <v>12</v>
      </c>
      <c r="HQ191" s="120">
        <f t="shared" si="50"/>
        <v>12</v>
      </c>
      <c r="HR191" s="120">
        <f t="shared" si="50"/>
        <v>12</v>
      </c>
      <c r="HS191" s="120">
        <f t="shared" si="50"/>
        <v>12</v>
      </c>
      <c r="HT191" s="120">
        <f t="shared" si="50"/>
        <v>12</v>
      </c>
      <c r="HU191" s="120">
        <f t="shared" si="50"/>
        <v>12</v>
      </c>
      <c r="HV191" s="120">
        <f t="shared" si="50"/>
        <v>12</v>
      </c>
      <c r="HW191" s="120">
        <f t="shared" si="40"/>
        <v>60</v>
      </c>
    </row>
    <row r="192" spans="203:231" ht="13.5" thickBot="1" x14ac:dyDescent="0.25">
      <c r="GU192" s="200">
        <f t="shared" si="49"/>
        <v>0</v>
      </c>
      <c r="GV192" s="200">
        <f t="shared" si="49"/>
        <v>0</v>
      </c>
      <c r="GW192" s="200">
        <f t="shared" si="49"/>
        <v>0</v>
      </c>
      <c r="GX192" s="200">
        <f t="shared" si="49"/>
        <v>0</v>
      </c>
      <c r="GY192" s="200">
        <f t="shared" si="49"/>
        <v>0</v>
      </c>
      <c r="GZ192" s="200">
        <f t="shared" si="49"/>
        <v>0</v>
      </c>
      <c r="HA192" s="200">
        <f t="shared" si="49"/>
        <v>0</v>
      </c>
      <c r="HB192" s="200">
        <f t="shared" si="49"/>
        <v>0</v>
      </c>
      <c r="HC192" s="200">
        <f t="shared" si="49"/>
        <v>0</v>
      </c>
      <c r="HD192" s="134" t="str">
        <f t="shared" si="36"/>
        <v>OK</v>
      </c>
      <c r="HE192" s="200">
        <f t="shared" si="37"/>
        <v>0</v>
      </c>
      <c r="HG192" s="200">
        <f t="shared" si="38"/>
        <v>0</v>
      </c>
      <c r="HH192" s="200">
        <f>HG192*'Key assumptions'!$H$20*'Key assumptions'!$H$21</f>
        <v>0</v>
      </c>
      <c r="HI192" s="255">
        <f t="shared" si="41"/>
        <v>0.23963133640552994</v>
      </c>
      <c r="HJ192" s="200">
        <f t="shared" si="39"/>
        <v>0</v>
      </c>
      <c r="HO192" s="120">
        <f t="shared" si="50"/>
        <v>12</v>
      </c>
      <c r="HP192" s="120">
        <f t="shared" si="50"/>
        <v>12</v>
      </c>
      <c r="HQ192" s="120">
        <f t="shared" si="50"/>
        <v>12</v>
      </c>
      <c r="HR192" s="120">
        <f t="shared" si="50"/>
        <v>12</v>
      </c>
      <c r="HS192" s="120">
        <f t="shared" si="50"/>
        <v>12</v>
      </c>
      <c r="HT192" s="120">
        <f t="shared" si="50"/>
        <v>12</v>
      </c>
      <c r="HU192" s="120">
        <f t="shared" si="50"/>
        <v>12</v>
      </c>
      <c r="HV192" s="120">
        <f t="shared" si="50"/>
        <v>12</v>
      </c>
      <c r="HW192" s="120">
        <f t="shared" si="40"/>
        <v>60</v>
      </c>
    </row>
    <row r="193" spans="203:231" ht="13.5" thickBot="1" x14ac:dyDescent="0.25">
      <c r="GU193" s="200">
        <f t="shared" si="49"/>
        <v>0</v>
      </c>
      <c r="GV193" s="200">
        <f t="shared" si="49"/>
        <v>0</v>
      </c>
      <c r="GW193" s="200">
        <f t="shared" si="49"/>
        <v>0</v>
      </c>
      <c r="GX193" s="200">
        <f t="shared" si="49"/>
        <v>0</v>
      </c>
      <c r="GY193" s="200">
        <f t="shared" si="49"/>
        <v>0</v>
      </c>
      <c r="GZ193" s="200">
        <f t="shared" si="49"/>
        <v>0</v>
      </c>
      <c r="HA193" s="200">
        <f t="shared" si="49"/>
        <v>0</v>
      </c>
      <c r="HB193" s="200">
        <f t="shared" si="49"/>
        <v>0</v>
      </c>
      <c r="HC193" s="200">
        <f t="shared" si="49"/>
        <v>0</v>
      </c>
      <c r="HD193" s="134" t="str">
        <f t="shared" si="36"/>
        <v>OK</v>
      </c>
      <c r="HE193" s="200">
        <f t="shared" si="37"/>
        <v>0</v>
      </c>
      <c r="HG193" s="200">
        <f t="shared" si="38"/>
        <v>0</v>
      </c>
      <c r="HH193" s="200">
        <f>HG193*'Key assumptions'!$H$20*'Key assumptions'!$H$21</f>
        <v>0</v>
      </c>
      <c r="HI193" s="255">
        <f t="shared" si="41"/>
        <v>0.23963133640552994</v>
      </c>
      <c r="HJ193" s="200">
        <f t="shared" si="39"/>
        <v>0</v>
      </c>
      <c r="HO193" s="120">
        <f t="shared" si="50"/>
        <v>12</v>
      </c>
      <c r="HP193" s="120">
        <f t="shared" si="50"/>
        <v>12</v>
      </c>
      <c r="HQ193" s="120">
        <f t="shared" si="50"/>
        <v>12</v>
      </c>
      <c r="HR193" s="120">
        <f t="shared" si="50"/>
        <v>12</v>
      </c>
      <c r="HS193" s="120">
        <f t="shared" si="50"/>
        <v>12</v>
      </c>
      <c r="HT193" s="120">
        <f t="shared" si="50"/>
        <v>12</v>
      </c>
      <c r="HU193" s="120">
        <f t="shared" si="50"/>
        <v>12</v>
      </c>
      <c r="HV193" s="120">
        <f t="shared" si="50"/>
        <v>12</v>
      </c>
      <c r="HW193" s="120">
        <f t="shared" si="40"/>
        <v>60</v>
      </c>
    </row>
    <row r="194" spans="203:231" ht="13.5" thickBot="1" x14ac:dyDescent="0.25">
      <c r="GU194" s="200">
        <f t="shared" si="49"/>
        <v>0</v>
      </c>
      <c r="GV194" s="200">
        <f t="shared" si="49"/>
        <v>0</v>
      </c>
      <c r="GW194" s="200">
        <f t="shared" si="49"/>
        <v>0</v>
      </c>
      <c r="GX194" s="200">
        <f t="shared" si="49"/>
        <v>0</v>
      </c>
      <c r="GY194" s="200">
        <f t="shared" si="49"/>
        <v>0</v>
      </c>
      <c r="GZ194" s="200">
        <f t="shared" si="49"/>
        <v>0</v>
      </c>
      <c r="HA194" s="200">
        <f t="shared" si="49"/>
        <v>0</v>
      </c>
      <c r="HB194" s="200">
        <f t="shared" si="49"/>
        <v>0</v>
      </c>
      <c r="HC194" s="200">
        <f t="shared" si="49"/>
        <v>0</v>
      </c>
      <c r="HD194" s="134" t="str">
        <f t="shared" si="36"/>
        <v>OK</v>
      </c>
      <c r="HE194" s="200">
        <f t="shared" si="37"/>
        <v>0</v>
      </c>
      <c r="HG194" s="200">
        <f t="shared" si="38"/>
        <v>0</v>
      </c>
      <c r="HH194" s="200">
        <f>HG194*'Key assumptions'!$H$20*'Key assumptions'!$H$21</f>
        <v>0</v>
      </c>
      <c r="HI194" s="255">
        <f t="shared" si="41"/>
        <v>0.23963133640552994</v>
      </c>
      <c r="HJ194" s="200">
        <f t="shared" si="39"/>
        <v>0</v>
      </c>
      <c r="HO194" s="120">
        <f t="shared" si="50"/>
        <v>12</v>
      </c>
      <c r="HP194" s="120">
        <f t="shared" si="50"/>
        <v>12</v>
      </c>
      <c r="HQ194" s="120">
        <f t="shared" si="50"/>
        <v>12</v>
      </c>
      <c r="HR194" s="120">
        <f t="shared" si="50"/>
        <v>12</v>
      </c>
      <c r="HS194" s="120">
        <f t="shared" si="50"/>
        <v>12</v>
      </c>
      <c r="HT194" s="120">
        <f t="shared" si="50"/>
        <v>12</v>
      </c>
      <c r="HU194" s="120">
        <f t="shared" si="50"/>
        <v>12</v>
      </c>
      <c r="HV194" s="120">
        <f t="shared" si="50"/>
        <v>12</v>
      </c>
      <c r="HW194" s="120">
        <f t="shared" si="40"/>
        <v>60</v>
      </c>
    </row>
    <row r="195" spans="203:231" ht="13.5" thickBot="1" x14ac:dyDescent="0.25">
      <c r="GU195" s="200">
        <f t="shared" si="49"/>
        <v>0</v>
      </c>
      <c r="GV195" s="200">
        <f t="shared" si="49"/>
        <v>0</v>
      </c>
      <c r="GW195" s="200">
        <f t="shared" si="49"/>
        <v>0</v>
      </c>
      <c r="GX195" s="200">
        <f t="shared" si="49"/>
        <v>0</v>
      </c>
      <c r="GY195" s="200">
        <f t="shared" si="49"/>
        <v>0</v>
      </c>
      <c r="GZ195" s="200">
        <f t="shared" si="49"/>
        <v>0</v>
      </c>
      <c r="HA195" s="200">
        <f t="shared" si="49"/>
        <v>0</v>
      </c>
      <c r="HB195" s="200">
        <f t="shared" si="49"/>
        <v>0</v>
      </c>
      <c r="HC195" s="200">
        <f t="shared" si="49"/>
        <v>0</v>
      </c>
      <c r="HD195" s="134" t="str">
        <f t="shared" si="36"/>
        <v>OK</v>
      </c>
      <c r="HE195" s="200">
        <f t="shared" si="37"/>
        <v>0</v>
      </c>
      <c r="HG195" s="200">
        <f t="shared" si="38"/>
        <v>0</v>
      </c>
      <c r="HH195" s="200">
        <f>HG195*'Key assumptions'!$H$20*'Key assumptions'!$H$21</f>
        <v>0</v>
      </c>
      <c r="HI195" s="255">
        <f t="shared" si="41"/>
        <v>0.23963133640552994</v>
      </c>
      <c r="HJ195" s="200">
        <f t="shared" si="39"/>
        <v>0</v>
      </c>
      <c r="HO195" s="120">
        <f t="shared" si="50"/>
        <v>12</v>
      </c>
      <c r="HP195" s="120">
        <f t="shared" si="50"/>
        <v>12</v>
      </c>
      <c r="HQ195" s="120">
        <f t="shared" si="50"/>
        <v>12</v>
      </c>
      <c r="HR195" s="120">
        <f t="shared" si="50"/>
        <v>12</v>
      </c>
      <c r="HS195" s="120">
        <f t="shared" si="50"/>
        <v>12</v>
      </c>
      <c r="HT195" s="120">
        <f t="shared" si="50"/>
        <v>12</v>
      </c>
      <c r="HU195" s="120">
        <f t="shared" si="50"/>
        <v>12</v>
      </c>
      <c r="HV195" s="120">
        <f t="shared" si="50"/>
        <v>12</v>
      </c>
      <c r="HW195" s="120">
        <f t="shared" si="40"/>
        <v>60</v>
      </c>
    </row>
    <row r="196" spans="203:231" ht="13.5" thickBot="1" x14ac:dyDescent="0.25">
      <c r="GU196" s="200">
        <f t="shared" si="49"/>
        <v>0</v>
      </c>
      <c r="GV196" s="200">
        <f t="shared" si="49"/>
        <v>0</v>
      </c>
      <c r="GW196" s="200">
        <f t="shared" si="49"/>
        <v>0</v>
      </c>
      <c r="GX196" s="200">
        <f t="shared" si="49"/>
        <v>0</v>
      </c>
      <c r="GY196" s="200">
        <f t="shared" si="49"/>
        <v>0</v>
      </c>
      <c r="GZ196" s="200">
        <f t="shared" si="49"/>
        <v>0</v>
      </c>
      <c r="HA196" s="200">
        <f t="shared" si="49"/>
        <v>0</v>
      </c>
      <c r="HB196" s="200">
        <f t="shared" si="49"/>
        <v>0</v>
      </c>
      <c r="HC196" s="200">
        <f t="shared" si="49"/>
        <v>0</v>
      </c>
      <c r="HD196" s="134" t="str">
        <f t="shared" si="36"/>
        <v>OK</v>
      </c>
      <c r="HE196" s="200">
        <f t="shared" si="37"/>
        <v>0</v>
      </c>
      <c r="HG196" s="200">
        <f t="shared" si="38"/>
        <v>0</v>
      </c>
      <c r="HH196" s="200">
        <f>HG196*'Key assumptions'!$H$20*'Key assumptions'!$H$21</f>
        <v>0</v>
      </c>
      <c r="HI196" s="255">
        <f t="shared" si="41"/>
        <v>0.23963133640552994</v>
      </c>
      <c r="HJ196" s="200">
        <f t="shared" si="39"/>
        <v>0</v>
      </c>
      <c r="HO196" s="120">
        <f t="shared" si="50"/>
        <v>12</v>
      </c>
      <c r="HP196" s="120">
        <f t="shared" si="50"/>
        <v>12</v>
      </c>
      <c r="HQ196" s="120">
        <f t="shared" si="50"/>
        <v>12</v>
      </c>
      <c r="HR196" s="120">
        <f t="shared" si="50"/>
        <v>12</v>
      </c>
      <c r="HS196" s="120">
        <f t="shared" si="50"/>
        <v>12</v>
      </c>
      <c r="HT196" s="120">
        <f t="shared" si="50"/>
        <v>12</v>
      </c>
      <c r="HU196" s="120">
        <f t="shared" si="50"/>
        <v>12</v>
      </c>
      <c r="HV196" s="120">
        <f t="shared" si="50"/>
        <v>12</v>
      </c>
      <c r="HW196" s="120">
        <f t="shared" si="40"/>
        <v>60</v>
      </c>
    </row>
    <row r="197" spans="203:231" ht="13.5" thickBot="1" x14ac:dyDescent="0.25">
      <c r="GU197" s="200">
        <f t="shared" si="49"/>
        <v>0</v>
      </c>
      <c r="GV197" s="200">
        <f t="shared" si="49"/>
        <v>0</v>
      </c>
      <c r="GW197" s="200">
        <f t="shared" si="49"/>
        <v>0</v>
      </c>
      <c r="GX197" s="200">
        <f t="shared" si="49"/>
        <v>0</v>
      </c>
      <c r="GY197" s="200">
        <f t="shared" si="49"/>
        <v>0</v>
      </c>
      <c r="GZ197" s="200">
        <f t="shared" si="49"/>
        <v>0</v>
      </c>
      <c r="HA197" s="200">
        <f t="shared" si="49"/>
        <v>0</v>
      </c>
      <c r="HB197" s="200">
        <f t="shared" si="49"/>
        <v>0</v>
      </c>
      <c r="HC197" s="200">
        <f t="shared" si="49"/>
        <v>0</v>
      </c>
      <c r="HD197" s="134" t="str">
        <f t="shared" si="36"/>
        <v>OK</v>
      </c>
      <c r="HE197" s="200">
        <f t="shared" si="37"/>
        <v>0</v>
      </c>
      <c r="HG197" s="200">
        <f t="shared" si="38"/>
        <v>0</v>
      </c>
      <c r="HH197" s="200">
        <f>HG197*'Key assumptions'!$H$20*'Key assumptions'!$H$21</f>
        <v>0</v>
      </c>
      <c r="HI197" s="255">
        <f t="shared" si="41"/>
        <v>0.23963133640552994</v>
      </c>
      <c r="HJ197" s="200">
        <f t="shared" si="39"/>
        <v>0</v>
      </c>
      <c r="HO197" s="120">
        <f t="shared" si="50"/>
        <v>12</v>
      </c>
      <c r="HP197" s="120">
        <f t="shared" si="50"/>
        <v>12</v>
      </c>
      <c r="HQ197" s="120">
        <f t="shared" si="50"/>
        <v>12</v>
      </c>
      <c r="HR197" s="120">
        <f t="shared" si="50"/>
        <v>12</v>
      </c>
      <c r="HS197" s="120">
        <f t="shared" si="50"/>
        <v>12</v>
      </c>
      <c r="HT197" s="120">
        <f t="shared" si="50"/>
        <v>12</v>
      </c>
      <c r="HU197" s="120">
        <f t="shared" si="50"/>
        <v>12</v>
      </c>
      <c r="HV197" s="120">
        <f t="shared" si="50"/>
        <v>12</v>
      </c>
      <c r="HW197" s="120">
        <f t="shared" si="40"/>
        <v>60</v>
      </c>
    </row>
    <row r="198" spans="203:231" ht="13.5" thickBot="1" x14ac:dyDescent="0.25">
      <c r="GU198" s="200">
        <f t="shared" si="49"/>
        <v>0</v>
      </c>
      <c r="GV198" s="200">
        <f t="shared" si="49"/>
        <v>0</v>
      </c>
      <c r="GW198" s="200">
        <f t="shared" si="49"/>
        <v>0</v>
      </c>
      <c r="GX198" s="200">
        <f t="shared" si="49"/>
        <v>0</v>
      </c>
      <c r="GY198" s="200">
        <f t="shared" si="49"/>
        <v>0</v>
      </c>
      <c r="GZ198" s="200">
        <f t="shared" si="49"/>
        <v>0</v>
      </c>
      <c r="HA198" s="200">
        <f t="shared" si="49"/>
        <v>0</v>
      </c>
      <c r="HB198" s="200">
        <f t="shared" si="49"/>
        <v>0</v>
      </c>
      <c r="HC198" s="200">
        <f t="shared" si="49"/>
        <v>0</v>
      </c>
      <c r="HD198" s="134" t="str">
        <f t="shared" si="36"/>
        <v>OK</v>
      </c>
      <c r="HE198" s="200">
        <f t="shared" si="37"/>
        <v>0</v>
      </c>
      <c r="HG198" s="200">
        <f t="shared" si="38"/>
        <v>0</v>
      </c>
      <c r="HH198" s="200">
        <f>HG198*'Key assumptions'!$H$20*'Key assumptions'!$H$21</f>
        <v>0</v>
      </c>
      <c r="HI198" s="255">
        <f t="shared" si="41"/>
        <v>0.23963133640552994</v>
      </c>
      <c r="HJ198" s="200">
        <f t="shared" si="39"/>
        <v>0</v>
      </c>
      <c r="HO198" s="120">
        <f t="shared" si="50"/>
        <v>12</v>
      </c>
      <c r="HP198" s="120">
        <f t="shared" si="50"/>
        <v>12</v>
      </c>
      <c r="HQ198" s="120">
        <f t="shared" si="50"/>
        <v>12</v>
      </c>
      <c r="HR198" s="120">
        <f t="shared" si="50"/>
        <v>12</v>
      </c>
      <c r="HS198" s="120">
        <f t="shared" si="50"/>
        <v>12</v>
      </c>
      <c r="HT198" s="120">
        <f t="shared" si="50"/>
        <v>12</v>
      </c>
      <c r="HU198" s="120">
        <f t="shared" si="50"/>
        <v>12</v>
      </c>
      <c r="HV198" s="120">
        <f t="shared" si="50"/>
        <v>12</v>
      </c>
      <c r="HW198" s="120">
        <f t="shared" si="40"/>
        <v>60</v>
      </c>
    </row>
    <row r="199" spans="203:231" ht="13.5" thickBot="1" x14ac:dyDescent="0.25">
      <c r="GU199" s="200">
        <f t="shared" si="49"/>
        <v>0</v>
      </c>
      <c r="GV199" s="200">
        <f t="shared" si="49"/>
        <v>0</v>
      </c>
      <c r="GW199" s="200">
        <f t="shared" si="49"/>
        <v>0</v>
      </c>
      <c r="GX199" s="200">
        <f t="shared" si="49"/>
        <v>0</v>
      </c>
      <c r="GY199" s="200">
        <f t="shared" si="49"/>
        <v>0</v>
      </c>
      <c r="GZ199" s="200">
        <f t="shared" si="49"/>
        <v>0</v>
      </c>
      <c r="HA199" s="200">
        <f t="shared" si="49"/>
        <v>0</v>
      </c>
      <c r="HB199" s="200">
        <f t="shared" si="49"/>
        <v>0</v>
      </c>
      <c r="HC199" s="200">
        <f t="shared" si="49"/>
        <v>0</v>
      </c>
      <c r="HD199" s="134" t="str">
        <f t="shared" si="36"/>
        <v>OK</v>
      </c>
      <c r="HE199" s="200">
        <f t="shared" si="37"/>
        <v>0</v>
      </c>
      <c r="HG199" s="200">
        <f t="shared" si="38"/>
        <v>0</v>
      </c>
      <c r="HH199" s="200">
        <f>HG199*'Key assumptions'!$H$20*'Key assumptions'!$H$21</f>
        <v>0</v>
      </c>
      <c r="HI199" s="255">
        <f t="shared" si="41"/>
        <v>0.23963133640552994</v>
      </c>
      <c r="HJ199" s="200">
        <f t="shared" si="39"/>
        <v>0</v>
      </c>
      <c r="HO199" s="120">
        <f t="shared" ref="HO199:HV208" si="51">COUNTIFS($H$6:$CY$6,HO$8,$H199:$CY199,"&lt;&gt;"&amp;0)</f>
        <v>12</v>
      </c>
      <c r="HP199" s="120">
        <f t="shared" si="51"/>
        <v>12</v>
      </c>
      <c r="HQ199" s="120">
        <f t="shared" si="51"/>
        <v>12</v>
      </c>
      <c r="HR199" s="120">
        <f t="shared" si="51"/>
        <v>12</v>
      </c>
      <c r="HS199" s="120">
        <f t="shared" si="51"/>
        <v>12</v>
      </c>
      <c r="HT199" s="120">
        <f t="shared" si="51"/>
        <v>12</v>
      </c>
      <c r="HU199" s="120">
        <f t="shared" si="51"/>
        <v>12</v>
      </c>
      <c r="HV199" s="120">
        <f t="shared" si="51"/>
        <v>12</v>
      </c>
      <c r="HW199" s="120">
        <f t="shared" si="40"/>
        <v>60</v>
      </c>
    </row>
    <row r="200" spans="203:231" ht="13.5" thickBot="1" x14ac:dyDescent="0.25">
      <c r="GU200" s="200">
        <f t="shared" si="49"/>
        <v>0</v>
      </c>
      <c r="GV200" s="200">
        <f t="shared" si="49"/>
        <v>0</v>
      </c>
      <c r="GW200" s="200">
        <f t="shared" si="49"/>
        <v>0</v>
      </c>
      <c r="GX200" s="200">
        <f t="shared" si="49"/>
        <v>0</v>
      </c>
      <c r="GY200" s="200">
        <f t="shared" si="49"/>
        <v>0</v>
      </c>
      <c r="GZ200" s="200">
        <f t="shared" si="49"/>
        <v>0</v>
      </c>
      <c r="HA200" s="200">
        <f t="shared" si="49"/>
        <v>0</v>
      </c>
      <c r="HB200" s="200">
        <f t="shared" si="49"/>
        <v>0</v>
      </c>
      <c r="HC200" s="200">
        <f t="shared" si="49"/>
        <v>0</v>
      </c>
      <c r="HD200" s="134" t="str">
        <f t="shared" si="36"/>
        <v>OK</v>
      </c>
      <c r="HE200" s="200">
        <f t="shared" si="37"/>
        <v>0</v>
      </c>
      <c r="HG200" s="200">
        <f t="shared" si="38"/>
        <v>0</v>
      </c>
      <c r="HH200" s="200">
        <f>HG200*'Key assumptions'!$H$20*'Key assumptions'!$H$21</f>
        <v>0</v>
      </c>
      <c r="HI200" s="255">
        <f t="shared" si="41"/>
        <v>0.23963133640552994</v>
      </c>
      <c r="HJ200" s="200">
        <f t="shared" si="39"/>
        <v>0</v>
      </c>
      <c r="HO200" s="120">
        <f t="shared" si="51"/>
        <v>12</v>
      </c>
      <c r="HP200" s="120">
        <f t="shared" si="51"/>
        <v>12</v>
      </c>
      <c r="HQ200" s="120">
        <f t="shared" si="51"/>
        <v>12</v>
      </c>
      <c r="HR200" s="120">
        <f t="shared" si="51"/>
        <v>12</v>
      </c>
      <c r="HS200" s="120">
        <f t="shared" si="51"/>
        <v>12</v>
      </c>
      <c r="HT200" s="120">
        <f t="shared" si="51"/>
        <v>12</v>
      </c>
      <c r="HU200" s="120">
        <f t="shared" si="51"/>
        <v>12</v>
      </c>
      <c r="HV200" s="120">
        <f t="shared" si="51"/>
        <v>12</v>
      </c>
      <c r="HW200" s="120">
        <f t="shared" si="40"/>
        <v>60</v>
      </c>
    </row>
    <row r="201" spans="203:231" ht="13.5" thickBot="1" x14ac:dyDescent="0.25">
      <c r="GU201" s="200">
        <f t="shared" ref="GU201:HC216" si="52">SUMIF($DA$6:$GR$6,GU$8,$DA201:$GR201)</f>
        <v>0</v>
      </c>
      <c r="GV201" s="200">
        <f t="shared" si="52"/>
        <v>0</v>
      </c>
      <c r="GW201" s="200">
        <f t="shared" si="52"/>
        <v>0</v>
      </c>
      <c r="GX201" s="200">
        <f t="shared" si="52"/>
        <v>0</v>
      </c>
      <c r="GY201" s="200">
        <f t="shared" si="52"/>
        <v>0</v>
      </c>
      <c r="GZ201" s="200">
        <f t="shared" si="52"/>
        <v>0</v>
      </c>
      <c r="HA201" s="200">
        <f t="shared" si="52"/>
        <v>0</v>
      </c>
      <c r="HB201" s="200">
        <f t="shared" si="52"/>
        <v>0</v>
      </c>
      <c r="HC201" s="200">
        <f t="shared" si="52"/>
        <v>0</v>
      </c>
      <c r="HD201" s="134" t="str">
        <f t="shared" ref="HD201:HD264" si="53">IF(ROUND(HE201-SUM(DA201:GR201),3)=0,"OK","ERROR")</f>
        <v>OK</v>
      </c>
      <c r="HE201" s="200">
        <f t="shared" ref="HE201:HE264" si="54">SUM(GU201:HC201)</f>
        <v>0</v>
      </c>
      <c r="HG201" s="200">
        <f t="shared" ref="HG201:HG264" si="55">F201*avg_hrs*12</f>
        <v>0</v>
      </c>
      <c r="HH201" s="200">
        <f>HG201*'Key assumptions'!$H$20*'Key assumptions'!$H$21</f>
        <v>0</v>
      </c>
      <c r="HI201" s="255">
        <f t="shared" si="41"/>
        <v>0.23963133640552994</v>
      </c>
      <c r="HJ201" s="200">
        <f t="shared" si="39"/>
        <v>0</v>
      </c>
      <c r="HO201" s="120">
        <f t="shared" si="51"/>
        <v>12</v>
      </c>
      <c r="HP201" s="120">
        <f t="shared" si="51"/>
        <v>12</v>
      </c>
      <c r="HQ201" s="120">
        <f t="shared" si="51"/>
        <v>12</v>
      </c>
      <c r="HR201" s="120">
        <f t="shared" si="51"/>
        <v>12</v>
      </c>
      <c r="HS201" s="120">
        <f t="shared" si="51"/>
        <v>12</v>
      </c>
      <c r="HT201" s="120">
        <f t="shared" si="51"/>
        <v>12</v>
      </c>
      <c r="HU201" s="120">
        <f t="shared" si="51"/>
        <v>12</v>
      </c>
      <c r="HV201" s="120">
        <f t="shared" si="51"/>
        <v>12</v>
      </c>
      <c r="HW201" s="120">
        <f t="shared" si="40"/>
        <v>60</v>
      </c>
    </row>
    <row r="202" spans="203:231" ht="13.5" thickBot="1" x14ac:dyDescent="0.25">
      <c r="GU202" s="200">
        <f t="shared" si="52"/>
        <v>0</v>
      </c>
      <c r="GV202" s="200">
        <f t="shared" si="52"/>
        <v>0</v>
      </c>
      <c r="GW202" s="200">
        <f t="shared" si="52"/>
        <v>0</v>
      </c>
      <c r="GX202" s="200">
        <f t="shared" si="52"/>
        <v>0</v>
      </c>
      <c r="GY202" s="200">
        <f t="shared" si="52"/>
        <v>0</v>
      </c>
      <c r="GZ202" s="200">
        <f t="shared" si="52"/>
        <v>0</v>
      </c>
      <c r="HA202" s="200">
        <f t="shared" si="52"/>
        <v>0</v>
      </c>
      <c r="HB202" s="200">
        <f t="shared" si="52"/>
        <v>0</v>
      </c>
      <c r="HC202" s="200">
        <f t="shared" si="52"/>
        <v>0</v>
      </c>
      <c r="HD202" s="134" t="str">
        <f t="shared" si="53"/>
        <v>OK</v>
      </c>
      <c r="HE202" s="200">
        <f t="shared" si="54"/>
        <v>0</v>
      </c>
      <c r="HG202" s="200">
        <f t="shared" si="55"/>
        <v>0</v>
      </c>
      <c r="HH202" s="200">
        <f>HG202*'Key assumptions'!$H$20*'Key assumptions'!$H$21</f>
        <v>0</v>
      </c>
      <c r="HI202" s="255">
        <f t="shared" si="41"/>
        <v>0.23963133640552994</v>
      </c>
      <c r="HJ202" s="200">
        <f t="shared" ref="HJ202:HJ265" si="56">HH202*HI202</f>
        <v>0</v>
      </c>
      <c r="HO202" s="120">
        <f t="shared" si="51"/>
        <v>12</v>
      </c>
      <c r="HP202" s="120">
        <f t="shared" si="51"/>
        <v>12</v>
      </c>
      <c r="HQ202" s="120">
        <f t="shared" si="51"/>
        <v>12</v>
      </c>
      <c r="HR202" s="120">
        <f t="shared" si="51"/>
        <v>12</v>
      </c>
      <c r="HS202" s="120">
        <f t="shared" si="51"/>
        <v>12</v>
      </c>
      <c r="HT202" s="120">
        <f t="shared" si="51"/>
        <v>12</v>
      </c>
      <c r="HU202" s="120">
        <f t="shared" si="51"/>
        <v>12</v>
      </c>
      <c r="HV202" s="120">
        <f t="shared" si="51"/>
        <v>12</v>
      </c>
      <c r="HW202" s="120">
        <f t="shared" ref="HW202:HW265" si="57">SUM(HR202:HV202)</f>
        <v>60</v>
      </c>
    </row>
    <row r="203" spans="203:231" ht="13.5" thickBot="1" x14ac:dyDescent="0.25">
      <c r="GU203" s="200">
        <f t="shared" si="52"/>
        <v>0</v>
      </c>
      <c r="GV203" s="200">
        <f t="shared" si="52"/>
        <v>0</v>
      </c>
      <c r="GW203" s="200">
        <f t="shared" si="52"/>
        <v>0</v>
      </c>
      <c r="GX203" s="200">
        <f t="shared" si="52"/>
        <v>0</v>
      </c>
      <c r="GY203" s="200">
        <f t="shared" si="52"/>
        <v>0</v>
      </c>
      <c r="GZ203" s="200">
        <f t="shared" si="52"/>
        <v>0</v>
      </c>
      <c r="HA203" s="200">
        <f t="shared" si="52"/>
        <v>0</v>
      </c>
      <c r="HB203" s="200">
        <f t="shared" si="52"/>
        <v>0</v>
      </c>
      <c r="HC203" s="200">
        <f t="shared" si="52"/>
        <v>0</v>
      </c>
      <c r="HD203" s="134" t="str">
        <f t="shared" si="53"/>
        <v>OK</v>
      </c>
      <c r="HE203" s="200">
        <f t="shared" si="54"/>
        <v>0</v>
      </c>
      <c r="HG203" s="200">
        <f t="shared" si="55"/>
        <v>0</v>
      </c>
      <c r="HH203" s="200">
        <f>HG203*'Key assumptions'!$H$20*'Key assumptions'!$H$21</f>
        <v>0</v>
      </c>
      <c r="HI203" s="255">
        <f t="shared" ref="HI203:HI266" si="58">HI202</f>
        <v>0.23963133640552994</v>
      </c>
      <c r="HJ203" s="200">
        <f t="shared" si="56"/>
        <v>0</v>
      </c>
      <c r="HO203" s="120">
        <f t="shared" si="51"/>
        <v>12</v>
      </c>
      <c r="HP203" s="120">
        <f t="shared" si="51"/>
        <v>12</v>
      </c>
      <c r="HQ203" s="120">
        <f t="shared" si="51"/>
        <v>12</v>
      </c>
      <c r="HR203" s="120">
        <f t="shared" si="51"/>
        <v>12</v>
      </c>
      <c r="HS203" s="120">
        <f t="shared" si="51"/>
        <v>12</v>
      </c>
      <c r="HT203" s="120">
        <f t="shared" si="51"/>
        <v>12</v>
      </c>
      <c r="HU203" s="120">
        <f t="shared" si="51"/>
        <v>12</v>
      </c>
      <c r="HV203" s="120">
        <f t="shared" si="51"/>
        <v>12</v>
      </c>
      <c r="HW203" s="120">
        <f t="shared" si="57"/>
        <v>60</v>
      </c>
    </row>
    <row r="204" spans="203:231" ht="13.5" thickBot="1" x14ac:dyDescent="0.25">
      <c r="GU204" s="200">
        <f t="shared" si="52"/>
        <v>0</v>
      </c>
      <c r="GV204" s="200">
        <f t="shared" si="52"/>
        <v>0</v>
      </c>
      <c r="GW204" s="200">
        <f t="shared" si="52"/>
        <v>0</v>
      </c>
      <c r="GX204" s="200">
        <f t="shared" si="52"/>
        <v>0</v>
      </c>
      <c r="GY204" s="200">
        <f t="shared" si="52"/>
        <v>0</v>
      </c>
      <c r="GZ204" s="200">
        <f t="shared" si="52"/>
        <v>0</v>
      </c>
      <c r="HA204" s="200">
        <f t="shared" si="52"/>
        <v>0</v>
      </c>
      <c r="HB204" s="200">
        <f t="shared" si="52"/>
        <v>0</v>
      </c>
      <c r="HC204" s="200">
        <f t="shared" si="52"/>
        <v>0</v>
      </c>
      <c r="HD204" s="134" t="str">
        <f t="shared" si="53"/>
        <v>OK</v>
      </c>
      <c r="HE204" s="200">
        <f t="shared" si="54"/>
        <v>0</v>
      </c>
      <c r="HG204" s="200">
        <f t="shared" si="55"/>
        <v>0</v>
      </c>
      <c r="HH204" s="200">
        <f>HG204*'Key assumptions'!$H$20*'Key assumptions'!$H$21</f>
        <v>0</v>
      </c>
      <c r="HI204" s="255">
        <f t="shared" si="58"/>
        <v>0.23963133640552994</v>
      </c>
      <c r="HJ204" s="200">
        <f t="shared" si="56"/>
        <v>0</v>
      </c>
      <c r="HO204" s="120">
        <f t="shared" si="51"/>
        <v>12</v>
      </c>
      <c r="HP204" s="120">
        <f t="shared" si="51"/>
        <v>12</v>
      </c>
      <c r="HQ204" s="120">
        <f t="shared" si="51"/>
        <v>12</v>
      </c>
      <c r="HR204" s="120">
        <f t="shared" si="51"/>
        <v>12</v>
      </c>
      <c r="HS204" s="120">
        <f t="shared" si="51"/>
        <v>12</v>
      </c>
      <c r="HT204" s="120">
        <f t="shared" si="51"/>
        <v>12</v>
      </c>
      <c r="HU204" s="120">
        <f t="shared" si="51"/>
        <v>12</v>
      </c>
      <c r="HV204" s="120">
        <f t="shared" si="51"/>
        <v>12</v>
      </c>
      <c r="HW204" s="120">
        <f t="shared" si="57"/>
        <v>60</v>
      </c>
    </row>
    <row r="205" spans="203:231" ht="13.5" thickBot="1" x14ac:dyDescent="0.25">
      <c r="GU205" s="200">
        <f t="shared" si="52"/>
        <v>0</v>
      </c>
      <c r="GV205" s="200">
        <f t="shared" si="52"/>
        <v>0</v>
      </c>
      <c r="GW205" s="200">
        <f t="shared" si="52"/>
        <v>0</v>
      </c>
      <c r="GX205" s="200">
        <f t="shared" si="52"/>
        <v>0</v>
      </c>
      <c r="GY205" s="200">
        <f t="shared" si="52"/>
        <v>0</v>
      </c>
      <c r="GZ205" s="200">
        <f t="shared" si="52"/>
        <v>0</v>
      </c>
      <c r="HA205" s="200">
        <f t="shared" si="52"/>
        <v>0</v>
      </c>
      <c r="HB205" s="200">
        <f t="shared" si="52"/>
        <v>0</v>
      </c>
      <c r="HC205" s="200">
        <f t="shared" si="52"/>
        <v>0</v>
      </c>
      <c r="HD205" s="134" t="str">
        <f t="shared" si="53"/>
        <v>OK</v>
      </c>
      <c r="HE205" s="200">
        <f t="shared" si="54"/>
        <v>0</v>
      </c>
      <c r="HG205" s="200">
        <f t="shared" si="55"/>
        <v>0</v>
      </c>
      <c r="HH205" s="200">
        <f>HG205*'Key assumptions'!$H$20*'Key assumptions'!$H$21</f>
        <v>0</v>
      </c>
      <c r="HI205" s="255">
        <f t="shared" si="58"/>
        <v>0.23963133640552994</v>
      </c>
      <c r="HJ205" s="200">
        <f t="shared" si="56"/>
        <v>0</v>
      </c>
      <c r="HO205" s="120">
        <f t="shared" si="51"/>
        <v>12</v>
      </c>
      <c r="HP205" s="120">
        <f t="shared" si="51"/>
        <v>12</v>
      </c>
      <c r="HQ205" s="120">
        <f t="shared" si="51"/>
        <v>12</v>
      </c>
      <c r="HR205" s="120">
        <f t="shared" si="51"/>
        <v>12</v>
      </c>
      <c r="HS205" s="120">
        <f t="shared" si="51"/>
        <v>12</v>
      </c>
      <c r="HT205" s="120">
        <f t="shared" si="51"/>
        <v>12</v>
      </c>
      <c r="HU205" s="120">
        <f t="shared" si="51"/>
        <v>12</v>
      </c>
      <c r="HV205" s="120">
        <f t="shared" si="51"/>
        <v>12</v>
      </c>
      <c r="HW205" s="120">
        <f t="shared" si="57"/>
        <v>60</v>
      </c>
    </row>
    <row r="206" spans="203:231" ht="13.5" thickBot="1" x14ac:dyDescent="0.25">
      <c r="GU206" s="200">
        <f t="shared" si="52"/>
        <v>0</v>
      </c>
      <c r="GV206" s="200">
        <f t="shared" si="52"/>
        <v>0</v>
      </c>
      <c r="GW206" s="200">
        <f t="shared" si="52"/>
        <v>0</v>
      </c>
      <c r="GX206" s="200">
        <f t="shared" si="52"/>
        <v>0</v>
      </c>
      <c r="GY206" s="200">
        <f t="shared" si="52"/>
        <v>0</v>
      </c>
      <c r="GZ206" s="200">
        <f t="shared" si="52"/>
        <v>0</v>
      </c>
      <c r="HA206" s="200">
        <f t="shared" si="52"/>
        <v>0</v>
      </c>
      <c r="HB206" s="200">
        <f t="shared" si="52"/>
        <v>0</v>
      </c>
      <c r="HC206" s="200">
        <f t="shared" si="52"/>
        <v>0</v>
      </c>
      <c r="HD206" s="134" t="str">
        <f t="shared" si="53"/>
        <v>OK</v>
      </c>
      <c r="HE206" s="200">
        <f t="shared" si="54"/>
        <v>0</v>
      </c>
      <c r="HG206" s="200">
        <f t="shared" si="55"/>
        <v>0</v>
      </c>
      <c r="HH206" s="200">
        <f>HG206*'Key assumptions'!$H$20*'Key assumptions'!$H$21</f>
        <v>0</v>
      </c>
      <c r="HI206" s="255">
        <f t="shared" si="58"/>
        <v>0.23963133640552994</v>
      </c>
      <c r="HJ206" s="200">
        <f t="shared" si="56"/>
        <v>0</v>
      </c>
      <c r="HO206" s="120">
        <f t="shared" si="51"/>
        <v>12</v>
      </c>
      <c r="HP206" s="120">
        <f t="shared" si="51"/>
        <v>12</v>
      </c>
      <c r="HQ206" s="120">
        <f t="shared" si="51"/>
        <v>12</v>
      </c>
      <c r="HR206" s="120">
        <f t="shared" si="51"/>
        <v>12</v>
      </c>
      <c r="HS206" s="120">
        <f t="shared" si="51"/>
        <v>12</v>
      </c>
      <c r="HT206" s="120">
        <f t="shared" si="51"/>
        <v>12</v>
      </c>
      <c r="HU206" s="120">
        <f t="shared" si="51"/>
        <v>12</v>
      </c>
      <c r="HV206" s="120">
        <f t="shared" si="51"/>
        <v>12</v>
      </c>
      <c r="HW206" s="120">
        <f t="shared" si="57"/>
        <v>60</v>
      </c>
    </row>
    <row r="207" spans="203:231" ht="13.5" thickBot="1" x14ac:dyDescent="0.25">
      <c r="GU207" s="200">
        <f t="shared" si="52"/>
        <v>0</v>
      </c>
      <c r="GV207" s="200">
        <f t="shared" si="52"/>
        <v>0</v>
      </c>
      <c r="GW207" s="200">
        <f t="shared" si="52"/>
        <v>0</v>
      </c>
      <c r="GX207" s="200">
        <f t="shared" si="52"/>
        <v>0</v>
      </c>
      <c r="GY207" s="200">
        <f t="shared" si="52"/>
        <v>0</v>
      </c>
      <c r="GZ207" s="200">
        <f t="shared" si="52"/>
        <v>0</v>
      </c>
      <c r="HA207" s="200">
        <f t="shared" si="52"/>
        <v>0</v>
      </c>
      <c r="HB207" s="200">
        <f t="shared" si="52"/>
        <v>0</v>
      </c>
      <c r="HC207" s="200">
        <f t="shared" si="52"/>
        <v>0</v>
      </c>
      <c r="HD207" s="134" t="str">
        <f t="shared" si="53"/>
        <v>OK</v>
      </c>
      <c r="HE207" s="200">
        <f t="shared" si="54"/>
        <v>0</v>
      </c>
      <c r="HG207" s="200">
        <f t="shared" si="55"/>
        <v>0</v>
      </c>
      <c r="HH207" s="200">
        <f>HG207*'Key assumptions'!$H$20*'Key assumptions'!$H$21</f>
        <v>0</v>
      </c>
      <c r="HI207" s="255">
        <f t="shared" si="58"/>
        <v>0.23963133640552994</v>
      </c>
      <c r="HJ207" s="200">
        <f t="shared" si="56"/>
        <v>0</v>
      </c>
      <c r="HO207" s="120">
        <f t="shared" si="51"/>
        <v>12</v>
      </c>
      <c r="HP207" s="120">
        <f t="shared" si="51"/>
        <v>12</v>
      </c>
      <c r="HQ207" s="120">
        <f t="shared" si="51"/>
        <v>12</v>
      </c>
      <c r="HR207" s="120">
        <f t="shared" si="51"/>
        <v>12</v>
      </c>
      <c r="HS207" s="120">
        <f t="shared" si="51"/>
        <v>12</v>
      </c>
      <c r="HT207" s="120">
        <f t="shared" si="51"/>
        <v>12</v>
      </c>
      <c r="HU207" s="120">
        <f t="shared" si="51"/>
        <v>12</v>
      </c>
      <c r="HV207" s="120">
        <f t="shared" si="51"/>
        <v>12</v>
      </c>
      <c r="HW207" s="120">
        <f t="shared" si="57"/>
        <v>60</v>
      </c>
    </row>
    <row r="208" spans="203:231" ht="13.5" thickBot="1" x14ac:dyDescent="0.25">
      <c r="GU208" s="200">
        <f t="shared" si="52"/>
        <v>0</v>
      </c>
      <c r="GV208" s="200">
        <f t="shared" si="52"/>
        <v>0</v>
      </c>
      <c r="GW208" s="200">
        <f t="shared" si="52"/>
        <v>0</v>
      </c>
      <c r="GX208" s="200">
        <f t="shared" si="52"/>
        <v>0</v>
      </c>
      <c r="GY208" s="200">
        <f t="shared" si="52"/>
        <v>0</v>
      </c>
      <c r="GZ208" s="200">
        <f t="shared" si="52"/>
        <v>0</v>
      </c>
      <c r="HA208" s="200">
        <f t="shared" si="52"/>
        <v>0</v>
      </c>
      <c r="HB208" s="200">
        <f t="shared" si="52"/>
        <v>0</v>
      </c>
      <c r="HC208" s="200">
        <f t="shared" si="52"/>
        <v>0</v>
      </c>
      <c r="HD208" s="134" t="str">
        <f t="shared" si="53"/>
        <v>OK</v>
      </c>
      <c r="HE208" s="200">
        <f t="shared" si="54"/>
        <v>0</v>
      </c>
      <c r="HG208" s="200">
        <f t="shared" si="55"/>
        <v>0</v>
      </c>
      <c r="HH208" s="200">
        <f>HG208*'Key assumptions'!$H$20*'Key assumptions'!$H$21</f>
        <v>0</v>
      </c>
      <c r="HI208" s="255">
        <f t="shared" si="58"/>
        <v>0.23963133640552994</v>
      </c>
      <c r="HJ208" s="200">
        <f t="shared" si="56"/>
        <v>0</v>
      </c>
      <c r="HO208" s="120">
        <f t="shared" si="51"/>
        <v>12</v>
      </c>
      <c r="HP208" s="120">
        <f t="shared" si="51"/>
        <v>12</v>
      </c>
      <c r="HQ208" s="120">
        <f t="shared" si="51"/>
        <v>12</v>
      </c>
      <c r="HR208" s="120">
        <f t="shared" si="51"/>
        <v>12</v>
      </c>
      <c r="HS208" s="120">
        <f t="shared" si="51"/>
        <v>12</v>
      </c>
      <c r="HT208" s="120">
        <f t="shared" si="51"/>
        <v>12</v>
      </c>
      <c r="HU208" s="120">
        <f t="shared" si="51"/>
        <v>12</v>
      </c>
      <c r="HV208" s="120">
        <f t="shared" si="51"/>
        <v>12</v>
      </c>
      <c r="HW208" s="120">
        <f t="shared" si="57"/>
        <v>60</v>
      </c>
    </row>
    <row r="209" spans="203:231" ht="13.5" thickBot="1" x14ac:dyDescent="0.25">
      <c r="GU209" s="200">
        <f t="shared" si="52"/>
        <v>0</v>
      </c>
      <c r="GV209" s="200">
        <f t="shared" si="52"/>
        <v>0</v>
      </c>
      <c r="GW209" s="200">
        <f t="shared" si="52"/>
        <v>0</v>
      </c>
      <c r="GX209" s="200">
        <f t="shared" si="52"/>
        <v>0</v>
      </c>
      <c r="GY209" s="200">
        <f t="shared" si="52"/>
        <v>0</v>
      </c>
      <c r="GZ209" s="200">
        <f t="shared" si="52"/>
        <v>0</v>
      </c>
      <c r="HA209" s="200">
        <f t="shared" si="52"/>
        <v>0</v>
      </c>
      <c r="HB209" s="200">
        <f t="shared" si="52"/>
        <v>0</v>
      </c>
      <c r="HC209" s="200">
        <f t="shared" si="52"/>
        <v>0</v>
      </c>
      <c r="HD209" s="134" t="str">
        <f t="shared" si="53"/>
        <v>OK</v>
      </c>
      <c r="HE209" s="200">
        <f t="shared" si="54"/>
        <v>0</v>
      </c>
      <c r="HG209" s="200">
        <f t="shared" si="55"/>
        <v>0</v>
      </c>
      <c r="HH209" s="200">
        <f>HG209*'Key assumptions'!$H$20*'Key assumptions'!$H$21</f>
        <v>0</v>
      </c>
      <c r="HI209" s="255">
        <f t="shared" si="58"/>
        <v>0.23963133640552994</v>
      </c>
      <c r="HJ209" s="200">
        <f t="shared" si="56"/>
        <v>0</v>
      </c>
      <c r="HO209" s="120">
        <f t="shared" ref="HO209:HV218" si="59">COUNTIFS($H$6:$CY$6,HO$8,$H209:$CY209,"&lt;&gt;"&amp;0)</f>
        <v>12</v>
      </c>
      <c r="HP209" s="120">
        <f t="shared" si="59"/>
        <v>12</v>
      </c>
      <c r="HQ209" s="120">
        <f t="shared" si="59"/>
        <v>12</v>
      </c>
      <c r="HR209" s="120">
        <f t="shared" si="59"/>
        <v>12</v>
      </c>
      <c r="HS209" s="120">
        <f t="shared" si="59"/>
        <v>12</v>
      </c>
      <c r="HT209" s="120">
        <f t="shared" si="59"/>
        <v>12</v>
      </c>
      <c r="HU209" s="120">
        <f t="shared" si="59"/>
        <v>12</v>
      </c>
      <c r="HV209" s="120">
        <f t="shared" si="59"/>
        <v>12</v>
      </c>
      <c r="HW209" s="120">
        <f t="shared" si="57"/>
        <v>60</v>
      </c>
    </row>
    <row r="210" spans="203:231" ht="13.5" thickBot="1" x14ac:dyDescent="0.25">
      <c r="GU210" s="200">
        <f t="shared" si="52"/>
        <v>0</v>
      </c>
      <c r="GV210" s="200">
        <f t="shared" si="52"/>
        <v>0</v>
      </c>
      <c r="GW210" s="200">
        <f t="shared" si="52"/>
        <v>0</v>
      </c>
      <c r="GX210" s="200">
        <f t="shared" si="52"/>
        <v>0</v>
      </c>
      <c r="GY210" s="200">
        <f t="shared" si="52"/>
        <v>0</v>
      </c>
      <c r="GZ210" s="200">
        <f t="shared" si="52"/>
        <v>0</v>
      </c>
      <c r="HA210" s="200">
        <f t="shared" si="52"/>
        <v>0</v>
      </c>
      <c r="HB210" s="200">
        <f t="shared" si="52"/>
        <v>0</v>
      </c>
      <c r="HC210" s="200">
        <f t="shared" si="52"/>
        <v>0</v>
      </c>
      <c r="HD210" s="134" t="str">
        <f t="shared" si="53"/>
        <v>OK</v>
      </c>
      <c r="HE210" s="200">
        <f t="shared" si="54"/>
        <v>0</v>
      </c>
      <c r="HG210" s="200">
        <f t="shared" si="55"/>
        <v>0</v>
      </c>
      <c r="HH210" s="200">
        <f>HG210*'Key assumptions'!$H$20*'Key assumptions'!$H$21</f>
        <v>0</v>
      </c>
      <c r="HI210" s="255">
        <f t="shared" si="58"/>
        <v>0.23963133640552994</v>
      </c>
      <c r="HJ210" s="200">
        <f t="shared" si="56"/>
        <v>0</v>
      </c>
      <c r="HO210" s="120">
        <f t="shared" si="59"/>
        <v>12</v>
      </c>
      <c r="HP210" s="120">
        <f t="shared" si="59"/>
        <v>12</v>
      </c>
      <c r="HQ210" s="120">
        <f t="shared" si="59"/>
        <v>12</v>
      </c>
      <c r="HR210" s="120">
        <f t="shared" si="59"/>
        <v>12</v>
      </c>
      <c r="HS210" s="120">
        <f t="shared" si="59"/>
        <v>12</v>
      </c>
      <c r="HT210" s="120">
        <f t="shared" si="59"/>
        <v>12</v>
      </c>
      <c r="HU210" s="120">
        <f t="shared" si="59"/>
        <v>12</v>
      </c>
      <c r="HV210" s="120">
        <f t="shared" si="59"/>
        <v>12</v>
      </c>
      <c r="HW210" s="120">
        <f t="shared" si="57"/>
        <v>60</v>
      </c>
    </row>
    <row r="211" spans="203:231" ht="13.5" thickBot="1" x14ac:dyDescent="0.25">
      <c r="GU211" s="200">
        <f t="shared" si="52"/>
        <v>0</v>
      </c>
      <c r="GV211" s="200">
        <f t="shared" si="52"/>
        <v>0</v>
      </c>
      <c r="GW211" s="200">
        <f t="shared" si="52"/>
        <v>0</v>
      </c>
      <c r="GX211" s="200">
        <f t="shared" si="52"/>
        <v>0</v>
      </c>
      <c r="GY211" s="200">
        <f t="shared" si="52"/>
        <v>0</v>
      </c>
      <c r="GZ211" s="200">
        <f t="shared" si="52"/>
        <v>0</v>
      </c>
      <c r="HA211" s="200">
        <f t="shared" si="52"/>
        <v>0</v>
      </c>
      <c r="HB211" s="200">
        <f t="shared" si="52"/>
        <v>0</v>
      </c>
      <c r="HC211" s="200">
        <f t="shared" si="52"/>
        <v>0</v>
      </c>
      <c r="HD211" s="134" t="str">
        <f t="shared" si="53"/>
        <v>OK</v>
      </c>
      <c r="HE211" s="200">
        <f t="shared" si="54"/>
        <v>0</v>
      </c>
      <c r="HG211" s="200">
        <f t="shared" si="55"/>
        <v>0</v>
      </c>
      <c r="HH211" s="200">
        <f>HG211*'Key assumptions'!$H$20*'Key assumptions'!$H$21</f>
        <v>0</v>
      </c>
      <c r="HI211" s="255">
        <f t="shared" si="58"/>
        <v>0.23963133640552994</v>
      </c>
      <c r="HJ211" s="200">
        <f t="shared" si="56"/>
        <v>0</v>
      </c>
      <c r="HO211" s="120">
        <f t="shared" si="59"/>
        <v>12</v>
      </c>
      <c r="HP211" s="120">
        <f t="shared" si="59"/>
        <v>12</v>
      </c>
      <c r="HQ211" s="120">
        <f t="shared" si="59"/>
        <v>12</v>
      </c>
      <c r="HR211" s="120">
        <f t="shared" si="59"/>
        <v>12</v>
      </c>
      <c r="HS211" s="120">
        <f t="shared" si="59"/>
        <v>12</v>
      </c>
      <c r="HT211" s="120">
        <f t="shared" si="59"/>
        <v>12</v>
      </c>
      <c r="HU211" s="120">
        <f t="shared" si="59"/>
        <v>12</v>
      </c>
      <c r="HV211" s="120">
        <f t="shared" si="59"/>
        <v>12</v>
      </c>
      <c r="HW211" s="120">
        <f t="shared" si="57"/>
        <v>60</v>
      </c>
    </row>
    <row r="212" spans="203:231" ht="13.5" thickBot="1" x14ac:dyDescent="0.25">
      <c r="GU212" s="200">
        <f t="shared" si="52"/>
        <v>0</v>
      </c>
      <c r="GV212" s="200">
        <f t="shared" si="52"/>
        <v>0</v>
      </c>
      <c r="GW212" s="200">
        <f t="shared" si="52"/>
        <v>0</v>
      </c>
      <c r="GX212" s="200">
        <f t="shared" si="52"/>
        <v>0</v>
      </c>
      <c r="GY212" s="200">
        <f t="shared" si="52"/>
        <v>0</v>
      </c>
      <c r="GZ212" s="200">
        <f t="shared" si="52"/>
        <v>0</v>
      </c>
      <c r="HA212" s="200">
        <f t="shared" si="52"/>
        <v>0</v>
      </c>
      <c r="HB212" s="200">
        <f t="shared" si="52"/>
        <v>0</v>
      </c>
      <c r="HC212" s="200">
        <f t="shared" si="52"/>
        <v>0</v>
      </c>
      <c r="HD212" s="134" t="str">
        <f t="shared" si="53"/>
        <v>OK</v>
      </c>
      <c r="HE212" s="200">
        <f t="shared" si="54"/>
        <v>0</v>
      </c>
      <c r="HG212" s="200">
        <f t="shared" si="55"/>
        <v>0</v>
      </c>
      <c r="HH212" s="200">
        <f>HG212*'Key assumptions'!$H$20*'Key assumptions'!$H$21</f>
        <v>0</v>
      </c>
      <c r="HI212" s="255">
        <f t="shared" si="58"/>
        <v>0.23963133640552994</v>
      </c>
      <c r="HJ212" s="200">
        <f t="shared" si="56"/>
        <v>0</v>
      </c>
      <c r="HO212" s="120">
        <f t="shared" si="59"/>
        <v>12</v>
      </c>
      <c r="HP212" s="120">
        <f t="shared" si="59"/>
        <v>12</v>
      </c>
      <c r="HQ212" s="120">
        <f t="shared" si="59"/>
        <v>12</v>
      </c>
      <c r="HR212" s="120">
        <f t="shared" si="59"/>
        <v>12</v>
      </c>
      <c r="HS212" s="120">
        <f t="shared" si="59"/>
        <v>12</v>
      </c>
      <c r="HT212" s="120">
        <f t="shared" si="59"/>
        <v>12</v>
      </c>
      <c r="HU212" s="120">
        <f t="shared" si="59"/>
        <v>12</v>
      </c>
      <c r="HV212" s="120">
        <f t="shared" si="59"/>
        <v>12</v>
      </c>
      <c r="HW212" s="120">
        <f t="shared" si="57"/>
        <v>60</v>
      </c>
    </row>
    <row r="213" spans="203:231" ht="13.5" thickBot="1" x14ac:dyDescent="0.25">
      <c r="GU213" s="200">
        <f t="shared" si="52"/>
        <v>0</v>
      </c>
      <c r="GV213" s="200">
        <f t="shared" si="52"/>
        <v>0</v>
      </c>
      <c r="GW213" s="200">
        <f t="shared" si="52"/>
        <v>0</v>
      </c>
      <c r="GX213" s="200">
        <f t="shared" si="52"/>
        <v>0</v>
      </c>
      <c r="GY213" s="200">
        <f t="shared" si="52"/>
        <v>0</v>
      </c>
      <c r="GZ213" s="200">
        <f t="shared" si="52"/>
        <v>0</v>
      </c>
      <c r="HA213" s="200">
        <f t="shared" si="52"/>
        <v>0</v>
      </c>
      <c r="HB213" s="200">
        <f t="shared" si="52"/>
        <v>0</v>
      </c>
      <c r="HC213" s="200">
        <f t="shared" si="52"/>
        <v>0</v>
      </c>
      <c r="HD213" s="134" t="str">
        <f t="shared" si="53"/>
        <v>OK</v>
      </c>
      <c r="HE213" s="200">
        <f t="shared" si="54"/>
        <v>0</v>
      </c>
      <c r="HG213" s="200">
        <f t="shared" si="55"/>
        <v>0</v>
      </c>
      <c r="HH213" s="200">
        <f>HG213*'Key assumptions'!$H$20*'Key assumptions'!$H$21</f>
        <v>0</v>
      </c>
      <c r="HI213" s="255">
        <f t="shared" si="58"/>
        <v>0.23963133640552994</v>
      </c>
      <c r="HJ213" s="200">
        <f t="shared" si="56"/>
        <v>0</v>
      </c>
      <c r="HO213" s="120">
        <f t="shared" si="59"/>
        <v>12</v>
      </c>
      <c r="HP213" s="120">
        <f t="shared" si="59"/>
        <v>12</v>
      </c>
      <c r="HQ213" s="120">
        <f t="shared" si="59"/>
        <v>12</v>
      </c>
      <c r="HR213" s="120">
        <f t="shared" si="59"/>
        <v>12</v>
      </c>
      <c r="HS213" s="120">
        <f t="shared" si="59"/>
        <v>12</v>
      </c>
      <c r="HT213" s="120">
        <f t="shared" si="59"/>
        <v>12</v>
      </c>
      <c r="HU213" s="120">
        <f t="shared" si="59"/>
        <v>12</v>
      </c>
      <c r="HV213" s="120">
        <f t="shared" si="59"/>
        <v>12</v>
      </c>
      <c r="HW213" s="120">
        <f t="shared" si="57"/>
        <v>60</v>
      </c>
    </row>
    <row r="214" spans="203:231" ht="13.5" thickBot="1" x14ac:dyDescent="0.25">
      <c r="GU214" s="200">
        <f t="shared" si="52"/>
        <v>0</v>
      </c>
      <c r="GV214" s="200">
        <f t="shared" si="52"/>
        <v>0</v>
      </c>
      <c r="GW214" s="200">
        <f t="shared" si="52"/>
        <v>0</v>
      </c>
      <c r="GX214" s="200">
        <f t="shared" si="52"/>
        <v>0</v>
      </c>
      <c r="GY214" s="200">
        <f t="shared" si="52"/>
        <v>0</v>
      </c>
      <c r="GZ214" s="200">
        <f t="shared" si="52"/>
        <v>0</v>
      </c>
      <c r="HA214" s="200">
        <f t="shared" si="52"/>
        <v>0</v>
      </c>
      <c r="HB214" s="200">
        <f t="shared" si="52"/>
        <v>0</v>
      </c>
      <c r="HC214" s="200">
        <f t="shared" si="52"/>
        <v>0</v>
      </c>
      <c r="HD214" s="134" t="str">
        <f t="shared" si="53"/>
        <v>OK</v>
      </c>
      <c r="HE214" s="200">
        <f t="shared" si="54"/>
        <v>0</v>
      </c>
      <c r="HG214" s="200">
        <f t="shared" si="55"/>
        <v>0</v>
      </c>
      <c r="HH214" s="200">
        <f>HG214*'Key assumptions'!$H$20*'Key assumptions'!$H$21</f>
        <v>0</v>
      </c>
      <c r="HI214" s="255">
        <f t="shared" si="58"/>
        <v>0.23963133640552994</v>
      </c>
      <c r="HJ214" s="200">
        <f t="shared" si="56"/>
        <v>0</v>
      </c>
      <c r="HO214" s="120">
        <f t="shared" si="59"/>
        <v>12</v>
      </c>
      <c r="HP214" s="120">
        <f t="shared" si="59"/>
        <v>12</v>
      </c>
      <c r="HQ214" s="120">
        <f t="shared" si="59"/>
        <v>12</v>
      </c>
      <c r="HR214" s="120">
        <f t="shared" si="59"/>
        <v>12</v>
      </c>
      <c r="HS214" s="120">
        <f t="shared" si="59"/>
        <v>12</v>
      </c>
      <c r="HT214" s="120">
        <f t="shared" si="59"/>
        <v>12</v>
      </c>
      <c r="HU214" s="120">
        <f t="shared" si="59"/>
        <v>12</v>
      </c>
      <c r="HV214" s="120">
        <f t="shared" si="59"/>
        <v>12</v>
      </c>
      <c r="HW214" s="120">
        <f t="shared" si="57"/>
        <v>60</v>
      </c>
    </row>
    <row r="215" spans="203:231" ht="13.5" thickBot="1" x14ac:dyDescent="0.25">
      <c r="GU215" s="200">
        <f t="shared" si="52"/>
        <v>0</v>
      </c>
      <c r="GV215" s="200">
        <f t="shared" si="52"/>
        <v>0</v>
      </c>
      <c r="GW215" s="200">
        <f t="shared" si="52"/>
        <v>0</v>
      </c>
      <c r="GX215" s="200">
        <f t="shared" si="52"/>
        <v>0</v>
      </c>
      <c r="GY215" s="200">
        <f t="shared" si="52"/>
        <v>0</v>
      </c>
      <c r="GZ215" s="200">
        <f t="shared" si="52"/>
        <v>0</v>
      </c>
      <c r="HA215" s="200">
        <f t="shared" si="52"/>
        <v>0</v>
      </c>
      <c r="HB215" s="200">
        <f t="shared" si="52"/>
        <v>0</v>
      </c>
      <c r="HC215" s="200">
        <f t="shared" si="52"/>
        <v>0</v>
      </c>
      <c r="HD215" s="134" t="str">
        <f t="shared" si="53"/>
        <v>OK</v>
      </c>
      <c r="HE215" s="200">
        <f t="shared" si="54"/>
        <v>0</v>
      </c>
      <c r="HG215" s="200">
        <f t="shared" si="55"/>
        <v>0</v>
      </c>
      <c r="HH215" s="200">
        <f>HG215*'Key assumptions'!$H$20*'Key assumptions'!$H$21</f>
        <v>0</v>
      </c>
      <c r="HI215" s="255">
        <f t="shared" si="58"/>
        <v>0.23963133640552994</v>
      </c>
      <c r="HJ215" s="200">
        <f t="shared" si="56"/>
        <v>0</v>
      </c>
      <c r="HO215" s="120">
        <f t="shared" si="59"/>
        <v>12</v>
      </c>
      <c r="HP215" s="120">
        <f t="shared" si="59"/>
        <v>12</v>
      </c>
      <c r="HQ215" s="120">
        <f t="shared" si="59"/>
        <v>12</v>
      </c>
      <c r="HR215" s="120">
        <f t="shared" si="59"/>
        <v>12</v>
      </c>
      <c r="HS215" s="120">
        <f t="shared" si="59"/>
        <v>12</v>
      </c>
      <c r="HT215" s="120">
        <f t="shared" si="59"/>
        <v>12</v>
      </c>
      <c r="HU215" s="120">
        <f t="shared" si="59"/>
        <v>12</v>
      </c>
      <c r="HV215" s="120">
        <f t="shared" si="59"/>
        <v>12</v>
      </c>
      <c r="HW215" s="120">
        <f t="shared" si="57"/>
        <v>60</v>
      </c>
    </row>
    <row r="216" spans="203:231" ht="13.5" thickBot="1" x14ac:dyDescent="0.25">
      <c r="GU216" s="200">
        <f t="shared" si="52"/>
        <v>0</v>
      </c>
      <c r="GV216" s="200">
        <f t="shared" si="52"/>
        <v>0</v>
      </c>
      <c r="GW216" s="200">
        <f t="shared" si="52"/>
        <v>0</v>
      </c>
      <c r="GX216" s="200">
        <f t="shared" si="52"/>
        <v>0</v>
      </c>
      <c r="GY216" s="200">
        <f t="shared" si="52"/>
        <v>0</v>
      </c>
      <c r="GZ216" s="200">
        <f t="shared" si="52"/>
        <v>0</v>
      </c>
      <c r="HA216" s="200">
        <f t="shared" si="52"/>
        <v>0</v>
      </c>
      <c r="HB216" s="200">
        <f t="shared" si="52"/>
        <v>0</v>
      </c>
      <c r="HC216" s="200">
        <f t="shared" si="52"/>
        <v>0</v>
      </c>
      <c r="HD216" s="134" t="str">
        <f t="shared" si="53"/>
        <v>OK</v>
      </c>
      <c r="HE216" s="200">
        <f t="shared" si="54"/>
        <v>0</v>
      </c>
      <c r="HG216" s="200">
        <f t="shared" si="55"/>
        <v>0</v>
      </c>
      <c r="HH216" s="200">
        <f>HG216*'Key assumptions'!$H$20*'Key assumptions'!$H$21</f>
        <v>0</v>
      </c>
      <c r="HI216" s="255">
        <f t="shared" si="58"/>
        <v>0.23963133640552994</v>
      </c>
      <c r="HJ216" s="200">
        <f t="shared" si="56"/>
        <v>0</v>
      </c>
      <c r="HO216" s="120">
        <f t="shared" si="59"/>
        <v>12</v>
      </c>
      <c r="HP216" s="120">
        <f t="shared" si="59"/>
        <v>12</v>
      </c>
      <c r="HQ216" s="120">
        <f t="shared" si="59"/>
        <v>12</v>
      </c>
      <c r="HR216" s="120">
        <f t="shared" si="59"/>
        <v>12</v>
      </c>
      <c r="HS216" s="120">
        <f t="shared" si="59"/>
        <v>12</v>
      </c>
      <c r="HT216" s="120">
        <f t="shared" si="59"/>
        <v>12</v>
      </c>
      <c r="HU216" s="120">
        <f t="shared" si="59"/>
        <v>12</v>
      </c>
      <c r="HV216" s="120">
        <f t="shared" si="59"/>
        <v>12</v>
      </c>
      <c r="HW216" s="120">
        <f t="shared" si="57"/>
        <v>60</v>
      </c>
    </row>
    <row r="217" spans="203:231" ht="13.5" thickBot="1" x14ac:dyDescent="0.25">
      <c r="GU217" s="200">
        <f t="shared" ref="GU217:HC232" si="60">SUMIF($DA$6:$GR$6,GU$8,$DA217:$GR217)</f>
        <v>0</v>
      </c>
      <c r="GV217" s="200">
        <f t="shared" si="60"/>
        <v>0</v>
      </c>
      <c r="GW217" s="200">
        <f t="shared" si="60"/>
        <v>0</v>
      </c>
      <c r="GX217" s="200">
        <f t="shared" si="60"/>
        <v>0</v>
      </c>
      <c r="GY217" s="200">
        <f t="shared" si="60"/>
        <v>0</v>
      </c>
      <c r="GZ217" s="200">
        <f t="shared" si="60"/>
        <v>0</v>
      </c>
      <c r="HA217" s="200">
        <f t="shared" si="60"/>
        <v>0</v>
      </c>
      <c r="HB217" s="200">
        <f t="shared" si="60"/>
        <v>0</v>
      </c>
      <c r="HC217" s="200">
        <f t="shared" si="60"/>
        <v>0</v>
      </c>
      <c r="HD217" s="134" t="str">
        <f t="shared" si="53"/>
        <v>OK</v>
      </c>
      <c r="HE217" s="200">
        <f t="shared" si="54"/>
        <v>0</v>
      </c>
      <c r="HG217" s="200">
        <f t="shared" si="55"/>
        <v>0</v>
      </c>
      <c r="HH217" s="200">
        <f>HG217*'Key assumptions'!$H$20*'Key assumptions'!$H$21</f>
        <v>0</v>
      </c>
      <c r="HI217" s="255">
        <f t="shared" si="58"/>
        <v>0.23963133640552994</v>
      </c>
      <c r="HJ217" s="200">
        <f t="shared" si="56"/>
        <v>0</v>
      </c>
      <c r="HO217" s="120">
        <f t="shared" si="59"/>
        <v>12</v>
      </c>
      <c r="HP217" s="120">
        <f t="shared" si="59"/>
        <v>12</v>
      </c>
      <c r="HQ217" s="120">
        <f t="shared" si="59"/>
        <v>12</v>
      </c>
      <c r="HR217" s="120">
        <f t="shared" si="59"/>
        <v>12</v>
      </c>
      <c r="HS217" s="120">
        <f t="shared" si="59"/>
        <v>12</v>
      </c>
      <c r="HT217" s="120">
        <f t="shared" si="59"/>
        <v>12</v>
      </c>
      <c r="HU217" s="120">
        <f t="shared" si="59"/>
        <v>12</v>
      </c>
      <c r="HV217" s="120">
        <f t="shared" si="59"/>
        <v>12</v>
      </c>
      <c r="HW217" s="120">
        <f t="shared" si="57"/>
        <v>60</v>
      </c>
    </row>
    <row r="218" spans="203:231" ht="13.5" thickBot="1" x14ac:dyDescent="0.25">
      <c r="GU218" s="200">
        <f t="shared" si="60"/>
        <v>0</v>
      </c>
      <c r="GV218" s="200">
        <f t="shared" si="60"/>
        <v>0</v>
      </c>
      <c r="GW218" s="200">
        <f t="shared" si="60"/>
        <v>0</v>
      </c>
      <c r="GX218" s="200">
        <f t="shared" si="60"/>
        <v>0</v>
      </c>
      <c r="GY218" s="200">
        <f t="shared" si="60"/>
        <v>0</v>
      </c>
      <c r="GZ218" s="200">
        <f t="shared" si="60"/>
        <v>0</v>
      </c>
      <c r="HA218" s="200">
        <f t="shared" si="60"/>
        <v>0</v>
      </c>
      <c r="HB218" s="200">
        <f t="shared" si="60"/>
        <v>0</v>
      </c>
      <c r="HC218" s="200">
        <f t="shared" si="60"/>
        <v>0</v>
      </c>
      <c r="HD218" s="134" t="str">
        <f t="shared" si="53"/>
        <v>OK</v>
      </c>
      <c r="HE218" s="200">
        <f t="shared" si="54"/>
        <v>0</v>
      </c>
      <c r="HG218" s="200">
        <f t="shared" si="55"/>
        <v>0</v>
      </c>
      <c r="HH218" s="200">
        <f>HG218*'Key assumptions'!$H$20*'Key assumptions'!$H$21</f>
        <v>0</v>
      </c>
      <c r="HI218" s="255">
        <f t="shared" si="58"/>
        <v>0.23963133640552994</v>
      </c>
      <c r="HJ218" s="200">
        <f t="shared" si="56"/>
        <v>0</v>
      </c>
      <c r="HO218" s="120">
        <f t="shared" si="59"/>
        <v>12</v>
      </c>
      <c r="HP218" s="120">
        <f t="shared" si="59"/>
        <v>12</v>
      </c>
      <c r="HQ218" s="120">
        <f t="shared" si="59"/>
        <v>12</v>
      </c>
      <c r="HR218" s="120">
        <f t="shared" si="59"/>
        <v>12</v>
      </c>
      <c r="HS218" s="120">
        <f t="shared" si="59"/>
        <v>12</v>
      </c>
      <c r="HT218" s="120">
        <f t="shared" si="59"/>
        <v>12</v>
      </c>
      <c r="HU218" s="120">
        <f t="shared" si="59"/>
        <v>12</v>
      </c>
      <c r="HV218" s="120">
        <f t="shared" si="59"/>
        <v>12</v>
      </c>
      <c r="HW218" s="120">
        <f t="shared" si="57"/>
        <v>60</v>
      </c>
    </row>
    <row r="219" spans="203:231" ht="13.5" thickBot="1" x14ac:dyDescent="0.25">
      <c r="GU219" s="200">
        <f t="shared" si="60"/>
        <v>0</v>
      </c>
      <c r="GV219" s="200">
        <f t="shared" si="60"/>
        <v>0</v>
      </c>
      <c r="GW219" s="200">
        <f t="shared" si="60"/>
        <v>0</v>
      </c>
      <c r="GX219" s="200">
        <f t="shared" si="60"/>
        <v>0</v>
      </c>
      <c r="GY219" s="200">
        <f t="shared" si="60"/>
        <v>0</v>
      </c>
      <c r="GZ219" s="200">
        <f t="shared" si="60"/>
        <v>0</v>
      </c>
      <c r="HA219" s="200">
        <f t="shared" si="60"/>
        <v>0</v>
      </c>
      <c r="HB219" s="200">
        <f t="shared" si="60"/>
        <v>0</v>
      </c>
      <c r="HC219" s="200">
        <f t="shared" si="60"/>
        <v>0</v>
      </c>
      <c r="HD219" s="134" t="str">
        <f t="shared" si="53"/>
        <v>OK</v>
      </c>
      <c r="HE219" s="200">
        <f t="shared" si="54"/>
        <v>0</v>
      </c>
      <c r="HG219" s="200">
        <f t="shared" si="55"/>
        <v>0</v>
      </c>
      <c r="HH219" s="200">
        <f>HG219*'Key assumptions'!$H$20*'Key assumptions'!$H$21</f>
        <v>0</v>
      </c>
      <c r="HI219" s="255">
        <f t="shared" si="58"/>
        <v>0.23963133640552994</v>
      </c>
      <c r="HJ219" s="200">
        <f t="shared" si="56"/>
        <v>0</v>
      </c>
      <c r="HO219" s="120">
        <f t="shared" ref="HO219:HV228" si="61">COUNTIFS($H$6:$CY$6,HO$8,$H219:$CY219,"&lt;&gt;"&amp;0)</f>
        <v>12</v>
      </c>
      <c r="HP219" s="120">
        <f t="shared" si="61"/>
        <v>12</v>
      </c>
      <c r="HQ219" s="120">
        <f t="shared" si="61"/>
        <v>12</v>
      </c>
      <c r="HR219" s="120">
        <f t="shared" si="61"/>
        <v>12</v>
      </c>
      <c r="HS219" s="120">
        <f t="shared" si="61"/>
        <v>12</v>
      </c>
      <c r="HT219" s="120">
        <f t="shared" si="61"/>
        <v>12</v>
      </c>
      <c r="HU219" s="120">
        <f t="shared" si="61"/>
        <v>12</v>
      </c>
      <c r="HV219" s="120">
        <f t="shared" si="61"/>
        <v>12</v>
      </c>
      <c r="HW219" s="120">
        <f t="shared" si="57"/>
        <v>60</v>
      </c>
    </row>
    <row r="220" spans="203:231" ht="13.5" thickBot="1" x14ac:dyDescent="0.25">
      <c r="GU220" s="200">
        <f t="shared" si="60"/>
        <v>0</v>
      </c>
      <c r="GV220" s="200">
        <f t="shared" si="60"/>
        <v>0</v>
      </c>
      <c r="GW220" s="200">
        <f t="shared" si="60"/>
        <v>0</v>
      </c>
      <c r="GX220" s="200">
        <f t="shared" si="60"/>
        <v>0</v>
      </c>
      <c r="GY220" s="200">
        <f t="shared" si="60"/>
        <v>0</v>
      </c>
      <c r="GZ220" s="200">
        <f t="shared" si="60"/>
        <v>0</v>
      </c>
      <c r="HA220" s="200">
        <f t="shared" si="60"/>
        <v>0</v>
      </c>
      <c r="HB220" s="200">
        <f t="shared" si="60"/>
        <v>0</v>
      </c>
      <c r="HC220" s="200">
        <f t="shared" si="60"/>
        <v>0</v>
      </c>
      <c r="HD220" s="134" t="str">
        <f t="shared" si="53"/>
        <v>OK</v>
      </c>
      <c r="HE220" s="200">
        <f t="shared" si="54"/>
        <v>0</v>
      </c>
      <c r="HG220" s="200">
        <f t="shared" si="55"/>
        <v>0</v>
      </c>
      <c r="HH220" s="200">
        <f>HG220*'Key assumptions'!$H$20*'Key assumptions'!$H$21</f>
        <v>0</v>
      </c>
      <c r="HI220" s="255">
        <f t="shared" si="58"/>
        <v>0.23963133640552994</v>
      </c>
      <c r="HJ220" s="200">
        <f t="shared" si="56"/>
        <v>0</v>
      </c>
      <c r="HO220" s="120">
        <f t="shared" si="61"/>
        <v>12</v>
      </c>
      <c r="HP220" s="120">
        <f t="shared" si="61"/>
        <v>12</v>
      </c>
      <c r="HQ220" s="120">
        <f t="shared" si="61"/>
        <v>12</v>
      </c>
      <c r="HR220" s="120">
        <f t="shared" si="61"/>
        <v>12</v>
      </c>
      <c r="HS220" s="120">
        <f t="shared" si="61"/>
        <v>12</v>
      </c>
      <c r="HT220" s="120">
        <f t="shared" si="61"/>
        <v>12</v>
      </c>
      <c r="HU220" s="120">
        <f t="shared" si="61"/>
        <v>12</v>
      </c>
      <c r="HV220" s="120">
        <f t="shared" si="61"/>
        <v>12</v>
      </c>
      <c r="HW220" s="120">
        <f t="shared" si="57"/>
        <v>60</v>
      </c>
    </row>
    <row r="221" spans="203:231" ht="13.5" thickBot="1" x14ac:dyDescent="0.25">
      <c r="GU221" s="200">
        <f t="shared" si="60"/>
        <v>0</v>
      </c>
      <c r="GV221" s="200">
        <f t="shared" si="60"/>
        <v>0</v>
      </c>
      <c r="GW221" s="200">
        <f t="shared" si="60"/>
        <v>0</v>
      </c>
      <c r="GX221" s="200">
        <f t="shared" si="60"/>
        <v>0</v>
      </c>
      <c r="GY221" s="200">
        <f t="shared" si="60"/>
        <v>0</v>
      </c>
      <c r="GZ221" s="200">
        <f t="shared" si="60"/>
        <v>0</v>
      </c>
      <c r="HA221" s="200">
        <f t="shared" si="60"/>
        <v>0</v>
      </c>
      <c r="HB221" s="200">
        <f t="shared" si="60"/>
        <v>0</v>
      </c>
      <c r="HC221" s="200">
        <f t="shared" si="60"/>
        <v>0</v>
      </c>
      <c r="HD221" s="134" t="str">
        <f t="shared" si="53"/>
        <v>OK</v>
      </c>
      <c r="HE221" s="200">
        <f t="shared" si="54"/>
        <v>0</v>
      </c>
      <c r="HG221" s="200">
        <f t="shared" si="55"/>
        <v>0</v>
      </c>
      <c r="HH221" s="200">
        <f>HG221*'Key assumptions'!$H$20*'Key assumptions'!$H$21</f>
        <v>0</v>
      </c>
      <c r="HI221" s="255">
        <f t="shared" si="58"/>
        <v>0.23963133640552994</v>
      </c>
      <c r="HJ221" s="200">
        <f t="shared" si="56"/>
        <v>0</v>
      </c>
      <c r="HO221" s="120">
        <f t="shared" si="61"/>
        <v>12</v>
      </c>
      <c r="HP221" s="120">
        <f t="shared" si="61"/>
        <v>12</v>
      </c>
      <c r="HQ221" s="120">
        <f t="shared" si="61"/>
        <v>12</v>
      </c>
      <c r="HR221" s="120">
        <f t="shared" si="61"/>
        <v>12</v>
      </c>
      <c r="HS221" s="120">
        <f t="shared" si="61"/>
        <v>12</v>
      </c>
      <c r="HT221" s="120">
        <f t="shared" si="61"/>
        <v>12</v>
      </c>
      <c r="HU221" s="120">
        <f t="shared" si="61"/>
        <v>12</v>
      </c>
      <c r="HV221" s="120">
        <f t="shared" si="61"/>
        <v>12</v>
      </c>
      <c r="HW221" s="120">
        <f t="shared" si="57"/>
        <v>60</v>
      </c>
    </row>
    <row r="222" spans="203:231" ht="13.5" thickBot="1" x14ac:dyDescent="0.25">
      <c r="GU222" s="200">
        <f t="shared" si="60"/>
        <v>0</v>
      </c>
      <c r="GV222" s="200">
        <f t="shared" si="60"/>
        <v>0</v>
      </c>
      <c r="GW222" s="200">
        <f t="shared" si="60"/>
        <v>0</v>
      </c>
      <c r="GX222" s="200">
        <f t="shared" si="60"/>
        <v>0</v>
      </c>
      <c r="GY222" s="200">
        <f t="shared" si="60"/>
        <v>0</v>
      </c>
      <c r="GZ222" s="200">
        <f t="shared" si="60"/>
        <v>0</v>
      </c>
      <c r="HA222" s="200">
        <f t="shared" si="60"/>
        <v>0</v>
      </c>
      <c r="HB222" s="200">
        <f t="shared" si="60"/>
        <v>0</v>
      </c>
      <c r="HC222" s="200">
        <f t="shared" si="60"/>
        <v>0</v>
      </c>
      <c r="HD222" s="134" t="str">
        <f t="shared" si="53"/>
        <v>OK</v>
      </c>
      <c r="HE222" s="200">
        <f t="shared" si="54"/>
        <v>0</v>
      </c>
      <c r="HG222" s="200">
        <f t="shared" si="55"/>
        <v>0</v>
      </c>
      <c r="HH222" s="200">
        <f>HG222*'Key assumptions'!$H$20*'Key assumptions'!$H$21</f>
        <v>0</v>
      </c>
      <c r="HI222" s="255">
        <f t="shared" si="58"/>
        <v>0.23963133640552994</v>
      </c>
      <c r="HJ222" s="200">
        <f t="shared" si="56"/>
        <v>0</v>
      </c>
      <c r="HO222" s="120">
        <f t="shared" si="61"/>
        <v>12</v>
      </c>
      <c r="HP222" s="120">
        <f t="shared" si="61"/>
        <v>12</v>
      </c>
      <c r="HQ222" s="120">
        <f t="shared" si="61"/>
        <v>12</v>
      </c>
      <c r="HR222" s="120">
        <f t="shared" si="61"/>
        <v>12</v>
      </c>
      <c r="HS222" s="120">
        <f t="shared" si="61"/>
        <v>12</v>
      </c>
      <c r="HT222" s="120">
        <f t="shared" si="61"/>
        <v>12</v>
      </c>
      <c r="HU222" s="120">
        <f t="shared" si="61"/>
        <v>12</v>
      </c>
      <c r="HV222" s="120">
        <f t="shared" si="61"/>
        <v>12</v>
      </c>
      <c r="HW222" s="120">
        <f t="shared" si="57"/>
        <v>60</v>
      </c>
    </row>
    <row r="223" spans="203:231" ht="13.5" thickBot="1" x14ac:dyDescent="0.25">
      <c r="GU223" s="200">
        <f t="shared" si="60"/>
        <v>0</v>
      </c>
      <c r="GV223" s="200">
        <f t="shared" si="60"/>
        <v>0</v>
      </c>
      <c r="GW223" s="200">
        <f t="shared" si="60"/>
        <v>0</v>
      </c>
      <c r="GX223" s="200">
        <f t="shared" si="60"/>
        <v>0</v>
      </c>
      <c r="GY223" s="200">
        <f t="shared" si="60"/>
        <v>0</v>
      </c>
      <c r="GZ223" s="200">
        <f t="shared" si="60"/>
        <v>0</v>
      </c>
      <c r="HA223" s="200">
        <f t="shared" si="60"/>
        <v>0</v>
      </c>
      <c r="HB223" s="200">
        <f t="shared" si="60"/>
        <v>0</v>
      </c>
      <c r="HC223" s="200">
        <f t="shared" si="60"/>
        <v>0</v>
      </c>
      <c r="HD223" s="134" t="str">
        <f t="shared" si="53"/>
        <v>OK</v>
      </c>
      <c r="HE223" s="200">
        <f t="shared" si="54"/>
        <v>0</v>
      </c>
      <c r="HG223" s="200">
        <f t="shared" si="55"/>
        <v>0</v>
      </c>
      <c r="HH223" s="200">
        <f>HG223*'Key assumptions'!$H$20*'Key assumptions'!$H$21</f>
        <v>0</v>
      </c>
      <c r="HI223" s="255">
        <f t="shared" si="58"/>
        <v>0.23963133640552994</v>
      </c>
      <c r="HJ223" s="200">
        <f t="shared" si="56"/>
        <v>0</v>
      </c>
      <c r="HO223" s="120">
        <f t="shared" si="61"/>
        <v>12</v>
      </c>
      <c r="HP223" s="120">
        <f t="shared" si="61"/>
        <v>12</v>
      </c>
      <c r="HQ223" s="120">
        <f t="shared" si="61"/>
        <v>12</v>
      </c>
      <c r="HR223" s="120">
        <f t="shared" si="61"/>
        <v>12</v>
      </c>
      <c r="HS223" s="120">
        <f t="shared" si="61"/>
        <v>12</v>
      </c>
      <c r="HT223" s="120">
        <f t="shared" si="61"/>
        <v>12</v>
      </c>
      <c r="HU223" s="120">
        <f t="shared" si="61"/>
        <v>12</v>
      </c>
      <c r="HV223" s="120">
        <f t="shared" si="61"/>
        <v>12</v>
      </c>
      <c r="HW223" s="120">
        <f t="shared" si="57"/>
        <v>60</v>
      </c>
    </row>
    <row r="224" spans="203:231" ht="13.5" thickBot="1" x14ac:dyDescent="0.25">
      <c r="GU224" s="200">
        <f t="shared" si="60"/>
        <v>0</v>
      </c>
      <c r="GV224" s="200">
        <f t="shared" si="60"/>
        <v>0</v>
      </c>
      <c r="GW224" s="200">
        <f t="shared" si="60"/>
        <v>0</v>
      </c>
      <c r="GX224" s="200">
        <f t="shared" si="60"/>
        <v>0</v>
      </c>
      <c r="GY224" s="200">
        <f t="shared" si="60"/>
        <v>0</v>
      </c>
      <c r="GZ224" s="200">
        <f t="shared" si="60"/>
        <v>0</v>
      </c>
      <c r="HA224" s="200">
        <f t="shared" si="60"/>
        <v>0</v>
      </c>
      <c r="HB224" s="200">
        <f t="shared" si="60"/>
        <v>0</v>
      </c>
      <c r="HC224" s="200">
        <f t="shared" si="60"/>
        <v>0</v>
      </c>
      <c r="HD224" s="134" t="str">
        <f t="shared" si="53"/>
        <v>OK</v>
      </c>
      <c r="HE224" s="200">
        <f t="shared" si="54"/>
        <v>0</v>
      </c>
      <c r="HG224" s="200">
        <f t="shared" si="55"/>
        <v>0</v>
      </c>
      <c r="HH224" s="200">
        <f>HG224*'Key assumptions'!$H$20*'Key assumptions'!$H$21</f>
        <v>0</v>
      </c>
      <c r="HI224" s="255">
        <f t="shared" si="58"/>
        <v>0.23963133640552994</v>
      </c>
      <c r="HJ224" s="200">
        <f t="shared" si="56"/>
        <v>0</v>
      </c>
      <c r="HO224" s="120">
        <f t="shared" si="61"/>
        <v>12</v>
      </c>
      <c r="HP224" s="120">
        <f t="shared" si="61"/>
        <v>12</v>
      </c>
      <c r="HQ224" s="120">
        <f t="shared" si="61"/>
        <v>12</v>
      </c>
      <c r="HR224" s="120">
        <f t="shared" si="61"/>
        <v>12</v>
      </c>
      <c r="HS224" s="120">
        <f t="shared" si="61"/>
        <v>12</v>
      </c>
      <c r="HT224" s="120">
        <f t="shared" si="61"/>
        <v>12</v>
      </c>
      <c r="HU224" s="120">
        <f t="shared" si="61"/>
        <v>12</v>
      </c>
      <c r="HV224" s="120">
        <f t="shared" si="61"/>
        <v>12</v>
      </c>
      <c r="HW224" s="120">
        <f t="shared" si="57"/>
        <v>60</v>
      </c>
    </row>
    <row r="225" spans="203:231" ht="13.5" thickBot="1" x14ac:dyDescent="0.25">
      <c r="GU225" s="200">
        <f t="shared" si="60"/>
        <v>0</v>
      </c>
      <c r="GV225" s="200">
        <f t="shared" si="60"/>
        <v>0</v>
      </c>
      <c r="GW225" s="200">
        <f t="shared" si="60"/>
        <v>0</v>
      </c>
      <c r="GX225" s="200">
        <f t="shared" si="60"/>
        <v>0</v>
      </c>
      <c r="GY225" s="200">
        <f t="shared" si="60"/>
        <v>0</v>
      </c>
      <c r="GZ225" s="200">
        <f t="shared" si="60"/>
        <v>0</v>
      </c>
      <c r="HA225" s="200">
        <f t="shared" si="60"/>
        <v>0</v>
      </c>
      <c r="HB225" s="200">
        <f t="shared" si="60"/>
        <v>0</v>
      </c>
      <c r="HC225" s="200">
        <f t="shared" si="60"/>
        <v>0</v>
      </c>
      <c r="HD225" s="134" t="str">
        <f t="shared" si="53"/>
        <v>OK</v>
      </c>
      <c r="HE225" s="200">
        <f t="shared" si="54"/>
        <v>0</v>
      </c>
      <c r="HG225" s="200">
        <f t="shared" si="55"/>
        <v>0</v>
      </c>
      <c r="HH225" s="200">
        <f>HG225*'Key assumptions'!$H$20*'Key assumptions'!$H$21</f>
        <v>0</v>
      </c>
      <c r="HI225" s="255">
        <f t="shared" si="58"/>
        <v>0.23963133640552994</v>
      </c>
      <c r="HJ225" s="200">
        <f t="shared" si="56"/>
        <v>0</v>
      </c>
      <c r="HO225" s="120">
        <f t="shared" si="61"/>
        <v>12</v>
      </c>
      <c r="HP225" s="120">
        <f t="shared" si="61"/>
        <v>12</v>
      </c>
      <c r="HQ225" s="120">
        <f t="shared" si="61"/>
        <v>12</v>
      </c>
      <c r="HR225" s="120">
        <f t="shared" si="61"/>
        <v>12</v>
      </c>
      <c r="HS225" s="120">
        <f t="shared" si="61"/>
        <v>12</v>
      </c>
      <c r="HT225" s="120">
        <f t="shared" si="61"/>
        <v>12</v>
      </c>
      <c r="HU225" s="120">
        <f t="shared" si="61"/>
        <v>12</v>
      </c>
      <c r="HV225" s="120">
        <f t="shared" si="61"/>
        <v>12</v>
      </c>
      <c r="HW225" s="120">
        <f t="shared" si="57"/>
        <v>60</v>
      </c>
    </row>
    <row r="226" spans="203:231" ht="13.5" thickBot="1" x14ac:dyDescent="0.25">
      <c r="GU226" s="200">
        <f t="shared" si="60"/>
        <v>0</v>
      </c>
      <c r="GV226" s="200">
        <f t="shared" si="60"/>
        <v>0</v>
      </c>
      <c r="GW226" s="200">
        <f t="shared" si="60"/>
        <v>0</v>
      </c>
      <c r="GX226" s="200">
        <f t="shared" si="60"/>
        <v>0</v>
      </c>
      <c r="GY226" s="200">
        <f t="shared" si="60"/>
        <v>0</v>
      </c>
      <c r="GZ226" s="200">
        <f t="shared" si="60"/>
        <v>0</v>
      </c>
      <c r="HA226" s="200">
        <f t="shared" si="60"/>
        <v>0</v>
      </c>
      <c r="HB226" s="200">
        <f t="shared" si="60"/>
        <v>0</v>
      </c>
      <c r="HC226" s="200">
        <f t="shared" si="60"/>
        <v>0</v>
      </c>
      <c r="HD226" s="134" t="str">
        <f t="shared" si="53"/>
        <v>OK</v>
      </c>
      <c r="HE226" s="200">
        <f t="shared" si="54"/>
        <v>0</v>
      </c>
      <c r="HG226" s="200">
        <f t="shared" si="55"/>
        <v>0</v>
      </c>
      <c r="HH226" s="200">
        <f>HG226*'Key assumptions'!$H$20*'Key assumptions'!$H$21</f>
        <v>0</v>
      </c>
      <c r="HI226" s="255">
        <f t="shared" si="58"/>
        <v>0.23963133640552994</v>
      </c>
      <c r="HJ226" s="200">
        <f t="shared" si="56"/>
        <v>0</v>
      </c>
      <c r="HO226" s="120">
        <f t="shared" si="61"/>
        <v>12</v>
      </c>
      <c r="HP226" s="120">
        <f t="shared" si="61"/>
        <v>12</v>
      </c>
      <c r="HQ226" s="120">
        <f t="shared" si="61"/>
        <v>12</v>
      </c>
      <c r="HR226" s="120">
        <f t="shared" si="61"/>
        <v>12</v>
      </c>
      <c r="HS226" s="120">
        <f t="shared" si="61"/>
        <v>12</v>
      </c>
      <c r="HT226" s="120">
        <f t="shared" si="61"/>
        <v>12</v>
      </c>
      <c r="HU226" s="120">
        <f t="shared" si="61"/>
        <v>12</v>
      </c>
      <c r="HV226" s="120">
        <f t="shared" si="61"/>
        <v>12</v>
      </c>
      <c r="HW226" s="120">
        <f t="shared" si="57"/>
        <v>60</v>
      </c>
    </row>
    <row r="227" spans="203:231" ht="13.5" thickBot="1" x14ac:dyDescent="0.25">
      <c r="GU227" s="200">
        <f t="shared" si="60"/>
        <v>0</v>
      </c>
      <c r="GV227" s="200">
        <f t="shared" si="60"/>
        <v>0</v>
      </c>
      <c r="GW227" s="200">
        <f t="shared" si="60"/>
        <v>0</v>
      </c>
      <c r="GX227" s="200">
        <f t="shared" si="60"/>
        <v>0</v>
      </c>
      <c r="GY227" s="200">
        <f t="shared" si="60"/>
        <v>0</v>
      </c>
      <c r="GZ227" s="200">
        <f t="shared" si="60"/>
        <v>0</v>
      </c>
      <c r="HA227" s="200">
        <f t="shared" si="60"/>
        <v>0</v>
      </c>
      <c r="HB227" s="200">
        <f t="shared" si="60"/>
        <v>0</v>
      </c>
      <c r="HC227" s="200">
        <f t="shared" si="60"/>
        <v>0</v>
      </c>
      <c r="HD227" s="134" t="str">
        <f t="shared" si="53"/>
        <v>OK</v>
      </c>
      <c r="HE227" s="200">
        <f t="shared" si="54"/>
        <v>0</v>
      </c>
      <c r="HG227" s="200">
        <f t="shared" si="55"/>
        <v>0</v>
      </c>
      <c r="HH227" s="200">
        <f>HG227*'Key assumptions'!$H$20*'Key assumptions'!$H$21</f>
        <v>0</v>
      </c>
      <c r="HI227" s="255">
        <f t="shared" si="58"/>
        <v>0.23963133640552994</v>
      </c>
      <c r="HJ227" s="200">
        <f t="shared" si="56"/>
        <v>0</v>
      </c>
      <c r="HO227" s="120">
        <f t="shared" si="61"/>
        <v>12</v>
      </c>
      <c r="HP227" s="120">
        <f t="shared" si="61"/>
        <v>12</v>
      </c>
      <c r="HQ227" s="120">
        <f t="shared" si="61"/>
        <v>12</v>
      </c>
      <c r="HR227" s="120">
        <f t="shared" si="61"/>
        <v>12</v>
      </c>
      <c r="HS227" s="120">
        <f t="shared" si="61"/>
        <v>12</v>
      </c>
      <c r="HT227" s="120">
        <f t="shared" si="61"/>
        <v>12</v>
      </c>
      <c r="HU227" s="120">
        <f t="shared" si="61"/>
        <v>12</v>
      </c>
      <c r="HV227" s="120">
        <f t="shared" si="61"/>
        <v>12</v>
      </c>
      <c r="HW227" s="120">
        <f t="shared" si="57"/>
        <v>60</v>
      </c>
    </row>
    <row r="228" spans="203:231" ht="13.5" thickBot="1" x14ac:dyDescent="0.25">
      <c r="GU228" s="200">
        <f t="shared" si="60"/>
        <v>0</v>
      </c>
      <c r="GV228" s="200">
        <f t="shared" si="60"/>
        <v>0</v>
      </c>
      <c r="GW228" s="200">
        <f t="shared" si="60"/>
        <v>0</v>
      </c>
      <c r="GX228" s="200">
        <f t="shared" si="60"/>
        <v>0</v>
      </c>
      <c r="GY228" s="200">
        <f t="shared" si="60"/>
        <v>0</v>
      </c>
      <c r="GZ228" s="200">
        <f t="shared" si="60"/>
        <v>0</v>
      </c>
      <c r="HA228" s="200">
        <f t="shared" si="60"/>
        <v>0</v>
      </c>
      <c r="HB228" s="200">
        <f t="shared" si="60"/>
        <v>0</v>
      </c>
      <c r="HC228" s="200">
        <f t="shared" si="60"/>
        <v>0</v>
      </c>
      <c r="HD228" s="134" t="str">
        <f t="shared" si="53"/>
        <v>OK</v>
      </c>
      <c r="HE228" s="200">
        <f t="shared" si="54"/>
        <v>0</v>
      </c>
      <c r="HG228" s="200">
        <f t="shared" si="55"/>
        <v>0</v>
      </c>
      <c r="HH228" s="200">
        <f>HG228*'Key assumptions'!$H$20*'Key assumptions'!$H$21</f>
        <v>0</v>
      </c>
      <c r="HI228" s="255">
        <f t="shared" si="58"/>
        <v>0.23963133640552994</v>
      </c>
      <c r="HJ228" s="200">
        <f t="shared" si="56"/>
        <v>0</v>
      </c>
      <c r="HO228" s="120">
        <f t="shared" si="61"/>
        <v>12</v>
      </c>
      <c r="HP228" s="120">
        <f t="shared" si="61"/>
        <v>12</v>
      </c>
      <c r="HQ228" s="120">
        <f t="shared" si="61"/>
        <v>12</v>
      </c>
      <c r="HR228" s="120">
        <f t="shared" si="61"/>
        <v>12</v>
      </c>
      <c r="HS228" s="120">
        <f t="shared" si="61"/>
        <v>12</v>
      </c>
      <c r="HT228" s="120">
        <f t="shared" si="61"/>
        <v>12</v>
      </c>
      <c r="HU228" s="120">
        <f t="shared" si="61"/>
        <v>12</v>
      </c>
      <c r="HV228" s="120">
        <f t="shared" si="61"/>
        <v>12</v>
      </c>
      <c r="HW228" s="120">
        <f t="shared" si="57"/>
        <v>60</v>
      </c>
    </row>
    <row r="229" spans="203:231" ht="13.5" thickBot="1" x14ac:dyDescent="0.25">
      <c r="GU229" s="200">
        <f t="shared" si="60"/>
        <v>0</v>
      </c>
      <c r="GV229" s="200">
        <f t="shared" si="60"/>
        <v>0</v>
      </c>
      <c r="GW229" s="200">
        <f t="shared" si="60"/>
        <v>0</v>
      </c>
      <c r="GX229" s="200">
        <f t="shared" si="60"/>
        <v>0</v>
      </c>
      <c r="GY229" s="200">
        <f t="shared" si="60"/>
        <v>0</v>
      </c>
      <c r="GZ229" s="200">
        <f t="shared" si="60"/>
        <v>0</v>
      </c>
      <c r="HA229" s="200">
        <f t="shared" si="60"/>
        <v>0</v>
      </c>
      <c r="HB229" s="200">
        <f t="shared" si="60"/>
        <v>0</v>
      </c>
      <c r="HC229" s="200">
        <f t="shared" si="60"/>
        <v>0</v>
      </c>
      <c r="HD229" s="134" t="str">
        <f t="shared" si="53"/>
        <v>OK</v>
      </c>
      <c r="HE229" s="200">
        <f t="shared" si="54"/>
        <v>0</v>
      </c>
      <c r="HG229" s="200">
        <f t="shared" si="55"/>
        <v>0</v>
      </c>
      <c r="HH229" s="200">
        <f>HG229*'Key assumptions'!$H$20*'Key assumptions'!$H$21</f>
        <v>0</v>
      </c>
      <c r="HI229" s="255">
        <f t="shared" si="58"/>
        <v>0.23963133640552994</v>
      </c>
      <c r="HJ229" s="200">
        <f t="shared" si="56"/>
        <v>0</v>
      </c>
      <c r="HO229" s="120">
        <f t="shared" ref="HO229:HV238" si="62">COUNTIFS($H$6:$CY$6,HO$8,$H229:$CY229,"&lt;&gt;"&amp;0)</f>
        <v>12</v>
      </c>
      <c r="HP229" s="120">
        <f t="shared" si="62"/>
        <v>12</v>
      </c>
      <c r="HQ229" s="120">
        <f t="shared" si="62"/>
        <v>12</v>
      </c>
      <c r="HR229" s="120">
        <f t="shared" si="62"/>
        <v>12</v>
      </c>
      <c r="HS229" s="120">
        <f t="shared" si="62"/>
        <v>12</v>
      </c>
      <c r="HT229" s="120">
        <f t="shared" si="62"/>
        <v>12</v>
      </c>
      <c r="HU229" s="120">
        <f t="shared" si="62"/>
        <v>12</v>
      </c>
      <c r="HV229" s="120">
        <f t="shared" si="62"/>
        <v>12</v>
      </c>
      <c r="HW229" s="120">
        <f t="shared" si="57"/>
        <v>60</v>
      </c>
    </row>
    <row r="230" spans="203:231" ht="13.5" thickBot="1" x14ac:dyDescent="0.25">
      <c r="GU230" s="200">
        <f t="shared" si="60"/>
        <v>0</v>
      </c>
      <c r="GV230" s="200">
        <f t="shared" si="60"/>
        <v>0</v>
      </c>
      <c r="GW230" s="200">
        <f t="shared" si="60"/>
        <v>0</v>
      </c>
      <c r="GX230" s="200">
        <f t="shared" si="60"/>
        <v>0</v>
      </c>
      <c r="GY230" s="200">
        <f t="shared" si="60"/>
        <v>0</v>
      </c>
      <c r="GZ230" s="200">
        <f t="shared" si="60"/>
        <v>0</v>
      </c>
      <c r="HA230" s="200">
        <f t="shared" si="60"/>
        <v>0</v>
      </c>
      <c r="HB230" s="200">
        <f t="shared" si="60"/>
        <v>0</v>
      </c>
      <c r="HC230" s="200">
        <f t="shared" si="60"/>
        <v>0</v>
      </c>
      <c r="HD230" s="134" t="str">
        <f t="shared" si="53"/>
        <v>OK</v>
      </c>
      <c r="HE230" s="200">
        <f t="shared" si="54"/>
        <v>0</v>
      </c>
      <c r="HG230" s="200">
        <f t="shared" si="55"/>
        <v>0</v>
      </c>
      <c r="HH230" s="200">
        <f>HG230*'Key assumptions'!$H$20*'Key assumptions'!$H$21</f>
        <v>0</v>
      </c>
      <c r="HI230" s="255">
        <f t="shared" si="58"/>
        <v>0.23963133640552994</v>
      </c>
      <c r="HJ230" s="200">
        <f t="shared" si="56"/>
        <v>0</v>
      </c>
      <c r="HO230" s="120">
        <f t="shared" si="62"/>
        <v>12</v>
      </c>
      <c r="HP230" s="120">
        <f t="shared" si="62"/>
        <v>12</v>
      </c>
      <c r="HQ230" s="120">
        <f t="shared" si="62"/>
        <v>12</v>
      </c>
      <c r="HR230" s="120">
        <f t="shared" si="62"/>
        <v>12</v>
      </c>
      <c r="HS230" s="120">
        <f t="shared" si="62"/>
        <v>12</v>
      </c>
      <c r="HT230" s="120">
        <f t="shared" si="62"/>
        <v>12</v>
      </c>
      <c r="HU230" s="120">
        <f t="shared" si="62"/>
        <v>12</v>
      </c>
      <c r="HV230" s="120">
        <f t="shared" si="62"/>
        <v>12</v>
      </c>
      <c r="HW230" s="120">
        <f t="shared" si="57"/>
        <v>60</v>
      </c>
    </row>
    <row r="231" spans="203:231" ht="13.5" thickBot="1" x14ac:dyDescent="0.25">
      <c r="GU231" s="200">
        <f t="shared" si="60"/>
        <v>0</v>
      </c>
      <c r="GV231" s="200">
        <f t="shared" si="60"/>
        <v>0</v>
      </c>
      <c r="GW231" s="200">
        <f t="shared" si="60"/>
        <v>0</v>
      </c>
      <c r="GX231" s="200">
        <f t="shared" si="60"/>
        <v>0</v>
      </c>
      <c r="GY231" s="200">
        <f t="shared" si="60"/>
        <v>0</v>
      </c>
      <c r="GZ231" s="200">
        <f t="shared" si="60"/>
        <v>0</v>
      </c>
      <c r="HA231" s="200">
        <f t="shared" si="60"/>
        <v>0</v>
      </c>
      <c r="HB231" s="200">
        <f t="shared" si="60"/>
        <v>0</v>
      </c>
      <c r="HC231" s="200">
        <f t="shared" si="60"/>
        <v>0</v>
      </c>
      <c r="HD231" s="134" t="str">
        <f t="shared" si="53"/>
        <v>OK</v>
      </c>
      <c r="HE231" s="200">
        <f t="shared" si="54"/>
        <v>0</v>
      </c>
      <c r="HG231" s="200">
        <f t="shared" si="55"/>
        <v>0</v>
      </c>
      <c r="HH231" s="200">
        <f>HG231*'Key assumptions'!$H$20*'Key assumptions'!$H$21</f>
        <v>0</v>
      </c>
      <c r="HI231" s="255">
        <f t="shared" si="58"/>
        <v>0.23963133640552994</v>
      </c>
      <c r="HJ231" s="200">
        <f t="shared" si="56"/>
        <v>0</v>
      </c>
      <c r="HO231" s="120">
        <f t="shared" si="62"/>
        <v>12</v>
      </c>
      <c r="HP231" s="120">
        <f t="shared" si="62"/>
        <v>12</v>
      </c>
      <c r="HQ231" s="120">
        <f t="shared" si="62"/>
        <v>12</v>
      </c>
      <c r="HR231" s="120">
        <f t="shared" si="62"/>
        <v>12</v>
      </c>
      <c r="HS231" s="120">
        <f t="shared" si="62"/>
        <v>12</v>
      </c>
      <c r="HT231" s="120">
        <f t="shared" si="62"/>
        <v>12</v>
      </c>
      <c r="HU231" s="120">
        <f t="shared" si="62"/>
        <v>12</v>
      </c>
      <c r="HV231" s="120">
        <f t="shared" si="62"/>
        <v>12</v>
      </c>
      <c r="HW231" s="120">
        <f t="shared" si="57"/>
        <v>60</v>
      </c>
    </row>
    <row r="232" spans="203:231" ht="13.5" thickBot="1" x14ac:dyDescent="0.25">
      <c r="GU232" s="200">
        <f t="shared" si="60"/>
        <v>0</v>
      </c>
      <c r="GV232" s="200">
        <f t="shared" si="60"/>
        <v>0</v>
      </c>
      <c r="GW232" s="200">
        <f t="shared" si="60"/>
        <v>0</v>
      </c>
      <c r="GX232" s="200">
        <f t="shared" si="60"/>
        <v>0</v>
      </c>
      <c r="GY232" s="200">
        <f t="shared" si="60"/>
        <v>0</v>
      </c>
      <c r="GZ232" s="200">
        <f t="shared" si="60"/>
        <v>0</v>
      </c>
      <c r="HA232" s="200">
        <f t="shared" si="60"/>
        <v>0</v>
      </c>
      <c r="HB232" s="200">
        <f t="shared" si="60"/>
        <v>0</v>
      </c>
      <c r="HC232" s="200">
        <f t="shared" si="60"/>
        <v>0</v>
      </c>
      <c r="HD232" s="134" t="str">
        <f t="shared" si="53"/>
        <v>OK</v>
      </c>
      <c r="HE232" s="200">
        <f t="shared" si="54"/>
        <v>0</v>
      </c>
      <c r="HG232" s="200">
        <f t="shared" si="55"/>
        <v>0</v>
      </c>
      <c r="HH232" s="200">
        <f>HG232*'Key assumptions'!$H$20*'Key assumptions'!$H$21</f>
        <v>0</v>
      </c>
      <c r="HI232" s="255">
        <f t="shared" si="58"/>
        <v>0.23963133640552994</v>
      </c>
      <c r="HJ232" s="200">
        <f t="shared" si="56"/>
        <v>0</v>
      </c>
      <c r="HO232" s="120">
        <f t="shared" si="62"/>
        <v>12</v>
      </c>
      <c r="HP232" s="120">
        <f t="shared" si="62"/>
        <v>12</v>
      </c>
      <c r="HQ232" s="120">
        <f t="shared" si="62"/>
        <v>12</v>
      </c>
      <c r="HR232" s="120">
        <f t="shared" si="62"/>
        <v>12</v>
      </c>
      <c r="HS232" s="120">
        <f t="shared" si="62"/>
        <v>12</v>
      </c>
      <c r="HT232" s="120">
        <f t="shared" si="62"/>
        <v>12</v>
      </c>
      <c r="HU232" s="120">
        <f t="shared" si="62"/>
        <v>12</v>
      </c>
      <c r="HV232" s="120">
        <f t="shared" si="62"/>
        <v>12</v>
      </c>
      <c r="HW232" s="120">
        <f t="shared" si="57"/>
        <v>60</v>
      </c>
    </row>
    <row r="233" spans="203:231" ht="13.5" thickBot="1" x14ac:dyDescent="0.25">
      <c r="GU233" s="200">
        <f t="shared" ref="GU233:HC248" si="63">SUMIF($DA$6:$GR$6,GU$8,$DA233:$GR233)</f>
        <v>0</v>
      </c>
      <c r="GV233" s="200">
        <f t="shared" si="63"/>
        <v>0</v>
      </c>
      <c r="GW233" s="200">
        <f t="shared" si="63"/>
        <v>0</v>
      </c>
      <c r="GX233" s="200">
        <f t="shared" si="63"/>
        <v>0</v>
      </c>
      <c r="GY233" s="200">
        <f t="shared" si="63"/>
        <v>0</v>
      </c>
      <c r="GZ233" s="200">
        <f t="shared" si="63"/>
        <v>0</v>
      </c>
      <c r="HA233" s="200">
        <f t="shared" si="63"/>
        <v>0</v>
      </c>
      <c r="HB233" s="200">
        <f t="shared" si="63"/>
        <v>0</v>
      </c>
      <c r="HC233" s="200">
        <f t="shared" si="63"/>
        <v>0</v>
      </c>
      <c r="HD233" s="134" t="str">
        <f t="shared" si="53"/>
        <v>OK</v>
      </c>
      <c r="HE233" s="200">
        <f t="shared" si="54"/>
        <v>0</v>
      </c>
      <c r="HG233" s="200">
        <f t="shared" si="55"/>
        <v>0</v>
      </c>
      <c r="HH233" s="200">
        <f>HG233*'Key assumptions'!$H$20*'Key assumptions'!$H$21</f>
        <v>0</v>
      </c>
      <c r="HI233" s="255">
        <f t="shared" si="58"/>
        <v>0.23963133640552994</v>
      </c>
      <c r="HJ233" s="200">
        <f t="shared" si="56"/>
        <v>0</v>
      </c>
      <c r="HO233" s="120">
        <f t="shared" si="62"/>
        <v>12</v>
      </c>
      <c r="HP233" s="120">
        <f t="shared" si="62"/>
        <v>12</v>
      </c>
      <c r="HQ233" s="120">
        <f t="shared" si="62"/>
        <v>12</v>
      </c>
      <c r="HR233" s="120">
        <f t="shared" si="62"/>
        <v>12</v>
      </c>
      <c r="HS233" s="120">
        <f t="shared" si="62"/>
        <v>12</v>
      </c>
      <c r="HT233" s="120">
        <f t="shared" si="62"/>
        <v>12</v>
      </c>
      <c r="HU233" s="120">
        <f t="shared" si="62"/>
        <v>12</v>
      </c>
      <c r="HV233" s="120">
        <f t="shared" si="62"/>
        <v>12</v>
      </c>
      <c r="HW233" s="120">
        <f t="shared" si="57"/>
        <v>60</v>
      </c>
    </row>
    <row r="234" spans="203:231" ht="13.5" thickBot="1" x14ac:dyDescent="0.25">
      <c r="GU234" s="200">
        <f t="shared" si="63"/>
        <v>0</v>
      </c>
      <c r="GV234" s="200">
        <f t="shared" si="63"/>
        <v>0</v>
      </c>
      <c r="GW234" s="200">
        <f t="shared" si="63"/>
        <v>0</v>
      </c>
      <c r="GX234" s="200">
        <f t="shared" si="63"/>
        <v>0</v>
      </c>
      <c r="GY234" s="200">
        <f t="shared" si="63"/>
        <v>0</v>
      </c>
      <c r="GZ234" s="200">
        <f t="shared" si="63"/>
        <v>0</v>
      </c>
      <c r="HA234" s="200">
        <f t="shared" si="63"/>
        <v>0</v>
      </c>
      <c r="HB234" s="200">
        <f t="shared" si="63"/>
        <v>0</v>
      </c>
      <c r="HC234" s="200">
        <f t="shared" si="63"/>
        <v>0</v>
      </c>
      <c r="HD234" s="134" t="str">
        <f t="shared" si="53"/>
        <v>OK</v>
      </c>
      <c r="HE234" s="200">
        <f t="shared" si="54"/>
        <v>0</v>
      </c>
      <c r="HG234" s="200">
        <f t="shared" si="55"/>
        <v>0</v>
      </c>
      <c r="HH234" s="200">
        <f>HG234*'Key assumptions'!$H$20*'Key assumptions'!$H$21</f>
        <v>0</v>
      </c>
      <c r="HI234" s="255">
        <f t="shared" si="58"/>
        <v>0.23963133640552994</v>
      </c>
      <c r="HJ234" s="200">
        <f t="shared" si="56"/>
        <v>0</v>
      </c>
      <c r="HO234" s="120">
        <f t="shared" si="62"/>
        <v>12</v>
      </c>
      <c r="HP234" s="120">
        <f t="shared" si="62"/>
        <v>12</v>
      </c>
      <c r="HQ234" s="120">
        <f t="shared" si="62"/>
        <v>12</v>
      </c>
      <c r="HR234" s="120">
        <f t="shared" si="62"/>
        <v>12</v>
      </c>
      <c r="HS234" s="120">
        <f t="shared" si="62"/>
        <v>12</v>
      </c>
      <c r="HT234" s="120">
        <f t="shared" si="62"/>
        <v>12</v>
      </c>
      <c r="HU234" s="120">
        <f t="shared" si="62"/>
        <v>12</v>
      </c>
      <c r="HV234" s="120">
        <f t="shared" si="62"/>
        <v>12</v>
      </c>
      <c r="HW234" s="120">
        <f t="shared" si="57"/>
        <v>60</v>
      </c>
    </row>
    <row r="235" spans="203:231" ht="13.5" thickBot="1" x14ac:dyDescent="0.25">
      <c r="GU235" s="200">
        <f t="shared" si="63"/>
        <v>0</v>
      </c>
      <c r="GV235" s="200">
        <f t="shared" si="63"/>
        <v>0</v>
      </c>
      <c r="GW235" s="200">
        <f t="shared" si="63"/>
        <v>0</v>
      </c>
      <c r="GX235" s="200">
        <f t="shared" si="63"/>
        <v>0</v>
      </c>
      <c r="GY235" s="200">
        <f t="shared" si="63"/>
        <v>0</v>
      </c>
      <c r="GZ235" s="200">
        <f t="shared" si="63"/>
        <v>0</v>
      </c>
      <c r="HA235" s="200">
        <f t="shared" si="63"/>
        <v>0</v>
      </c>
      <c r="HB235" s="200">
        <f t="shared" si="63"/>
        <v>0</v>
      </c>
      <c r="HC235" s="200">
        <f t="shared" si="63"/>
        <v>0</v>
      </c>
      <c r="HD235" s="134" t="str">
        <f t="shared" si="53"/>
        <v>OK</v>
      </c>
      <c r="HE235" s="200">
        <f t="shared" si="54"/>
        <v>0</v>
      </c>
      <c r="HG235" s="200">
        <f t="shared" si="55"/>
        <v>0</v>
      </c>
      <c r="HH235" s="200">
        <f>HG235*'Key assumptions'!$H$20*'Key assumptions'!$H$21</f>
        <v>0</v>
      </c>
      <c r="HI235" s="255">
        <f t="shared" si="58"/>
        <v>0.23963133640552994</v>
      </c>
      <c r="HJ235" s="200">
        <f t="shared" si="56"/>
        <v>0</v>
      </c>
      <c r="HO235" s="120">
        <f t="shared" si="62"/>
        <v>12</v>
      </c>
      <c r="HP235" s="120">
        <f t="shared" si="62"/>
        <v>12</v>
      </c>
      <c r="HQ235" s="120">
        <f t="shared" si="62"/>
        <v>12</v>
      </c>
      <c r="HR235" s="120">
        <f t="shared" si="62"/>
        <v>12</v>
      </c>
      <c r="HS235" s="120">
        <f t="shared" si="62"/>
        <v>12</v>
      </c>
      <c r="HT235" s="120">
        <f t="shared" si="62"/>
        <v>12</v>
      </c>
      <c r="HU235" s="120">
        <f t="shared" si="62"/>
        <v>12</v>
      </c>
      <c r="HV235" s="120">
        <f t="shared" si="62"/>
        <v>12</v>
      </c>
      <c r="HW235" s="120">
        <f t="shared" si="57"/>
        <v>60</v>
      </c>
    </row>
    <row r="236" spans="203:231" ht="13.5" thickBot="1" x14ac:dyDescent="0.25">
      <c r="GU236" s="200">
        <f t="shared" si="63"/>
        <v>0</v>
      </c>
      <c r="GV236" s="200">
        <f t="shared" si="63"/>
        <v>0</v>
      </c>
      <c r="GW236" s="200">
        <f t="shared" si="63"/>
        <v>0</v>
      </c>
      <c r="GX236" s="200">
        <f t="shared" si="63"/>
        <v>0</v>
      </c>
      <c r="GY236" s="200">
        <f t="shared" si="63"/>
        <v>0</v>
      </c>
      <c r="GZ236" s="200">
        <f t="shared" si="63"/>
        <v>0</v>
      </c>
      <c r="HA236" s="200">
        <f t="shared" si="63"/>
        <v>0</v>
      </c>
      <c r="HB236" s="200">
        <f t="shared" si="63"/>
        <v>0</v>
      </c>
      <c r="HC236" s="200">
        <f t="shared" si="63"/>
        <v>0</v>
      </c>
      <c r="HD236" s="134" t="str">
        <f t="shared" si="53"/>
        <v>OK</v>
      </c>
      <c r="HE236" s="200">
        <f t="shared" si="54"/>
        <v>0</v>
      </c>
      <c r="HG236" s="200">
        <f t="shared" si="55"/>
        <v>0</v>
      </c>
      <c r="HH236" s="200">
        <f>HG236*'Key assumptions'!$H$20*'Key assumptions'!$H$21</f>
        <v>0</v>
      </c>
      <c r="HI236" s="255">
        <f t="shared" si="58"/>
        <v>0.23963133640552994</v>
      </c>
      <c r="HJ236" s="200">
        <f t="shared" si="56"/>
        <v>0</v>
      </c>
      <c r="HO236" s="120">
        <f t="shared" si="62"/>
        <v>12</v>
      </c>
      <c r="HP236" s="120">
        <f t="shared" si="62"/>
        <v>12</v>
      </c>
      <c r="HQ236" s="120">
        <f t="shared" si="62"/>
        <v>12</v>
      </c>
      <c r="HR236" s="120">
        <f t="shared" si="62"/>
        <v>12</v>
      </c>
      <c r="HS236" s="120">
        <f t="shared" si="62"/>
        <v>12</v>
      </c>
      <c r="HT236" s="120">
        <f t="shared" si="62"/>
        <v>12</v>
      </c>
      <c r="HU236" s="120">
        <f t="shared" si="62"/>
        <v>12</v>
      </c>
      <c r="HV236" s="120">
        <f t="shared" si="62"/>
        <v>12</v>
      </c>
      <c r="HW236" s="120">
        <f t="shared" si="57"/>
        <v>60</v>
      </c>
    </row>
    <row r="237" spans="203:231" ht="13.5" thickBot="1" x14ac:dyDescent="0.25">
      <c r="GU237" s="200">
        <f t="shared" si="63"/>
        <v>0</v>
      </c>
      <c r="GV237" s="200">
        <f t="shared" si="63"/>
        <v>0</v>
      </c>
      <c r="GW237" s="200">
        <f t="shared" si="63"/>
        <v>0</v>
      </c>
      <c r="GX237" s="200">
        <f t="shared" si="63"/>
        <v>0</v>
      </c>
      <c r="GY237" s="200">
        <f t="shared" si="63"/>
        <v>0</v>
      </c>
      <c r="GZ237" s="200">
        <f t="shared" si="63"/>
        <v>0</v>
      </c>
      <c r="HA237" s="200">
        <f t="shared" si="63"/>
        <v>0</v>
      </c>
      <c r="HB237" s="200">
        <f t="shared" si="63"/>
        <v>0</v>
      </c>
      <c r="HC237" s="200">
        <f t="shared" si="63"/>
        <v>0</v>
      </c>
      <c r="HD237" s="134" t="str">
        <f t="shared" si="53"/>
        <v>OK</v>
      </c>
      <c r="HE237" s="200">
        <f t="shared" si="54"/>
        <v>0</v>
      </c>
      <c r="HG237" s="200">
        <f t="shared" si="55"/>
        <v>0</v>
      </c>
      <c r="HH237" s="200">
        <f>HG237*'Key assumptions'!$H$20*'Key assumptions'!$H$21</f>
        <v>0</v>
      </c>
      <c r="HI237" s="255">
        <f t="shared" si="58"/>
        <v>0.23963133640552994</v>
      </c>
      <c r="HJ237" s="200">
        <f t="shared" si="56"/>
        <v>0</v>
      </c>
      <c r="HO237" s="120">
        <f t="shared" si="62"/>
        <v>12</v>
      </c>
      <c r="HP237" s="120">
        <f t="shared" si="62"/>
        <v>12</v>
      </c>
      <c r="HQ237" s="120">
        <f t="shared" si="62"/>
        <v>12</v>
      </c>
      <c r="HR237" s="120">
        <f t="shared" si="62"/>
        <v>12</v>
      </c>
      <c r="HS237" s="120">
        <f t="shared" si="62"/>
        <v>12</v>
      </c>
      <c r="HT237" s="120">
        <f t="shared" si="62"/>
        <v>12</v>
      </c>
      <c r="HU237" s="120">
        <f t="shared" si="62"/>
        <v>12</v>
      </c>
      <c r="HV237" s="120">
        <f t="shared" si="62"/>
        <v>12</v>
      </c>
      <c r="HW237" s="120">
        <f t="shared" si="57"/>
        <v>60</v>
      </c>
    </row>
    <row r="238" spans="203:231" ht="13.5" thickBot="1" x14ac:dyDescent="0.25">
      <c r="GU238" s="200">
        <f t="shared" si="63"/>
        <v>0</v>
      </c>
      <c r="GV238" s="200">
        <f t="shared" si="63"/>
        <v>0</v>
      </c>
      <c r="GW238" s="200">
        <f t="shared" si="63"/>
        <v>0</v>
      </c>
      <c r="GX238" s="200">
        <f t="shared" si="63"/>
        <v>0</v>
      </c>
      <c r="GY238" s="200">
        <f t="shared" si="63"/>
        <v>0</v>
      </c>
      <c r="GZ238" s="200">
        <f t="shared" si="63"/>
        <v>0</v>
      </c>
      <c r="HA238" s="200">
        <f t="shared" si="63"/>
        <v>0</v>
      </c>
      <c r="HB238" s="200">
        <f t="shared" si="63"/>
        <v>0</v>
      </c>
      <c r="HC238" s="200">
        <f t="shared" si="63"/>
        <v>0</v>
      </c>
      <c r="HD238" s="134" t="str">
        <f t="shared" si="53"/>
        <v>OK</v>
      </c>
      <c r="HE238" s="200">
        <f t="shared" si="54"/>
        <v>0</v>
      </c>
      <c r="HG238" s="200">
        <f t="shared" si="55"/>
        <v>0</v>
      </c>
      <c r="HH238" s="200">
        <f>HG238*'Key assumptions'!$H$20*'Key assumptions'!$H$21</f>
        <v>0</v>
      </c>
      <c r="HI238" s="255">
        <f t="shared" si="58"/>
        <v>0.23963133640552994</v>
      </c>
      <c r="HJ238" s="200">
        <f t="shared" si="56"/>
        <v>0</v>
      </c>
      <c r="HO238" s="120">
        <f t="shared" si="62"/>
        <v>12</v>
      </c>
      <c r="HP238" s="120">
        <f t="shared" si="62"/>
        <v>12</v>
      </c>
      <c r="HQ238" s="120">
        <f t="shared" si="62"/>
        <v>12</v>
      </c>
      <c r="HR238" s="120">
        <f t="shared" si="62"/>
        <v>12</v>
      </c>
      <c r="HS238" s="120">
        <f t="shared" si="62"/>
        <v>12</v>
      </c>
      <c r="HT238" s="120">
        <f t="shared" si="62"/>
        <v>12</v>
      </c>
      <c r="HU238" s="120">
        <f t="shared" si="62"/>
        <v>12</v>
      </c>
      <c r="HV238" s="120">
        <f t="shared" si="62"/>
        <v>12</v>
      </c>
      <c r="HW238" s="120">
        <f t="shared" si="57"/>
        <v>60</v>
      </c>
    </row>
    <row r="239" spans="203:231" ht="13.5" thickBot="1" x14ac:dyDescent="0.25">
      <c r="GU239" s="200">
        <f t="shared" si="63"/>
        <v>0</v>
      </c>
      <c r="GV239" s="200">
        <f t="shared" si="63"/>
        <v>0</v>
      </c>
      <c r="GW239" s="200">
        <f t="shared" si="63"/>
        <v>0</v>
      </c>
      <c r="GX239" s="200">
        <f t="shared" si="63"/>
        <v>0</v>
      </c>
      <c r="GY239" s="200">
        <f t="shared" si="63"/>
        <v>0</v>
      </c>
      <c r="GZ239" s="200">
        <f t="shared" si="63"/>
        <v>0</v>
      </c>
      <c r="HA239" s="200">
        <f t="shared" si="63"/>
        <v>0</v>
      </c>
      <c r="HB239" s="200">
        <f t="shared" si="63"/>
        <v>0</v>
      </c>
      <c r="HC239" s="200">
        <f t="shared" si="63"/>
        <v>0</v>
      </c>
      <c r="HD239" s="134" t="str">
        <f t="shared" si="53"/>
        <v>OK</v>
      </c>
      <c r="HE239" s="200">
        <f t="shared" si="54"/>
        <v>0</v>
      </c>
      <c r="HG239" s="200">
        <f t="shared" si="55"/>
        <v>0</v>
      </c>
      <c r="HH239" s="200">
        <f>HG239*'Key assumptions'!$H$20*'Key assumptions'!$H$21</f>
        <v>0</v>
      </c>
      <c r="HI239" s="255">
        <f t="shared" si="58"/>
        <v>0.23963133640552994</v>
      </c>
      <c r="HJ239" s="200">
        <f t="shared" si="56"/>
        <v>0</v>
      </c>
      <c r="HO239" s="120">
        <f t="shared" ref="HO239:HV248" si="64">COUNTIFS($H$6:$CY$6,HO$8,$H239:$CY239,"&lt;&gt;"&amp;0)</f>
        <v>12</v>
      </c>
      <c r="HP239" s="120">
        <f t="shared" si="64"/>
        <v>12</v>
      </c>
      <c r="HQ239" s="120">
        <f t="shared" si="64"/>
        <v>12</v>
      </c>
      <c r="HR239" s="120">
        <f t="shared" si="64"/>
        <v>12</v>
      </c>
      <c r="HS239" s="120">
        <f t="shared" si="64"/>
        <v>12</v>
      </c>
      <c r="HT239" s="120">
        <f t="shared" si="64"/>
        <v>12</v>
      </c>
      <c r="HU239" s="120">
        <f t="shared" si="64"/>
        <v>12</v>
      </c>
      <c r="HV239" s="120">
        <f t="shared" si="64"/>
        <v>12</v>
      </c>
      <c r="HW239" s="120">
        <f t="shared" si="57"/>
        <v>60</v>
      </c>
    </row>
    <row r="240" spans="203:231" ht="13.5" thickBot="1" x14ac:dyDescent="0.25">
      <c r="GU240" s="200">
        <f t="shared" si="63"/>
        <v>0</v>
      </c>
      <c r="GV240" s="200">
        <f t="shared" si="63"/>
        <v>0</v>
      </c>
      <c r="GW240" s="200">
        <f t="shared" si="63"/>
        <v>0</v>
      </c>
      <c r="GX240" s="200">
        <f t="shared" si="63"/>
        <v>0</v>
      </c>
      <c r="GY240" s="200">
        <f t="shared" si="63"/>
        <v>0</v>
      </c>
      <c r="GZ240" s="200">
        <f t="shared" si="63"/>
        <v>0</v>
      </c>
      <c r="HA240" s="200">
        <f t="shared" si="63"/>
        <v>0</v>
      </c>
      <c r="HB240" s="200">
        <f t="shared" si="63"/>
        <v>0</v>
      </c>
      <c r="HC240" s="200">
        <f t="shared" si="63"/>
        <v>0</v>
      </c>
      <c r="HD240" s="134" t="str">
        <f t="shared" si="53"/>
        <v>OK</v>
      </c>
      <c r="HE240" s="200">
        <f t="shared" si="54"/>
        <v>0</v>
      </c>
      <c r="HG240" s="200">
        <f t="shared" si="55"/>
        <v>0</v>
      </c>
      <c r="HH240" s="200">
        <f>HG240*'Key assumptions'!$H$20*'Key assumptions'!$H$21</f>
        <v>0</v>
      </c>
      <c r="HI240" s="255">
        <f t="shared" si="58"/>
        <v>0.23963133640552994</v>
      </c>
      <c r="HJ240" s="200">
        <f t="shared" si="56"/>
        <v>0</v>
      </c>
      <c r="HO240" s="120">
        <f t="shared" si="64"/>
        <v>12</v>
      </c>
      <c r="HP240" s="120">
        <f t="shared" si="64"/>
        <v>12</v>
      </c>
      <c r="HQ240" s="120">
        <f t="shared" si="64"/>
        <v>12</v>
      </c>
      <c r="HR240" s="120">
        <f t="shared" si="64"/>
        <v>12</v>
      </c>
      <c r="HS240" s="120">
        <f t="shared" si="64"/>
        <v>12</v>
      </c>
      <c r="HT240" s="120">
        <f t="shared" si="64"/>
        <v>12</v>
      </c>
      <c r="HU240" s="120">
        <f t="shared" si="64"/>
        <v>12</v>
      </c>
      <c r="HV240" s="120">
        <f t="shared" si="64"/>
        <v>12</v>
      </c>
      <c r="HW240" s="120">
        <f t="shared" si="57"/>
        <v>60</v>
      </c>
    </row>
    <row r="241" spans="203:231" ht="13.5" thickBot="1" x14ac:dyDescent="0.25">
      <c r="GU241" s="200">
        <f t="shared" si="63"/>
        <v>0</v>
      </c>
      <c r="GV241" s="200">
        <f t="shared" si="63"/>
        <v>0</v>
      </c>
      <c r="GW241" s="200">
        <f t="shared" si="63"/>
        <v>0</v>
      </c>
      <c r="GX241" s="200">
        <f t="shared" si="63"/>
        <v>0</v>
      </c>
      <c r="GY241" s="200">
        <f t="shared" si="63"/>
        <v>0</v>
      </c>
      <c r="GZ241" s="200">
        <f t="shared" si="63"/>
        <v>0</v>
      </c>
      <c r="HA241" s="200">
        <f t="shared" si="63"/>
        <v>0</v>
      </c>
      <c r="HB241" s="200">
        <f t="shared" si="63"/>
        <v>0</v>
      </c>
      <c r="HC241" s="200">
        <f t="shared" si="63"/>
        <v>0</v>
      </c>
      <c r="HD241" s="134" t="str">
        <f t="shared" si="53"/>
        <v>OK</v>
      </c>
      <c r="HE241" s="200">
        <f t="shared" si="54"/>
        <v>0</v>
      </c>
      <c r="HG241" s="200">
        <f t="shared" si="55"/>
        <v>0</v>
      </c>
      <c r="HH241" s="200">
        <f>HG241*'Key assumptions'!$H$20*'Key assumptions'!$H$21</f>
        <v>0</v>
      </c>
      <c r="HI241" s="255">
        <f t="shared" si="58"/>
        <v>0.23963133640552994</v>
      </c>
      <c r="HJ241" s="200">
        <f t="shared" si="56"/>
        <v>0</v>
      </c>
      <c r="HO241" s="120">
        <f t="shared" si="64"/>
        <v>12</v>
      </c>
      <c r="HP241" s="120">
        <f t="shared" si="64"/>
        <v>12</v>
      </c>
      <c r="HQ241" s="120">
        <f t="shared" si="64"/>
        <v>12</v>
      </c>
      <c r="HR241" s="120">
        <f t="shared" si="64"/>
        <v>12</v>
      </c>
      <c r="HS241" s="120">
        <f t="shared" si="64"/>
        <v>12</v>
      </c>
      <c r="HT241" s="120">
        <f t="shared" si="64"/>
        <v>12</v>
      </c>
      <c r="HU241" s="120">
        <f t="shared" si="64"/>
        <v>12</v>
      </c>
      <c r="HV241" s="120">
        <f t="shared" si="64"/>
        <v>12</v>
      </c>
      <c r="HW241" s="120">
        <f t="shared" si="57"/>
        <v>60</v>
      </c>
    </row>
    <row r="242" spans="203:231" ht="13.5" thickBot="1" x14ac:dyDescent="0.25">
      <c r="GU242" s="200">
        <f t="shared" si="63"/>
        <v>0</v>
      </c>
      <c r="GV242" s="200">
        <f t="shared" si="63"/>
        <v>0</v>
      </c>
      <c r="GW242" s="200">
        <f t="shared" si="63"/>
        <v>0</v>
      </c>
      <c r="GX242" s="200">
        <f t="shared" si="63"/>
        <v>0</v>
      </c>
      <c r="GY242" s="200">
        <f t="shared" si="63"/>
        <v>0</v>
      </c>
      <c r="GZ242" s="200">
        <f t="shared" si="63"/>
        <v>0</v>
      </c>
      <c r="HA242" s="200">
        <f t="shared" si="63"/>
        <v>0</v>
      </c>
      <c r="HB242" s="200">
        <f t="shared" si="63"/>
        <v>0</v>
      </c>
      <c r="HC242" s="200">
        <f t="shared" si="63"/>
        <v>0</v>
      </c>
      <c r="HD242" s="134" t="str">
        <f t="shared" si="53"/>
        <v>OK</v>
      </c>
      <c r="HE242" s="200">
        <f t="shared" si="54"/>
        <v>0</v>
      </c>
      <c r="HG242" s="200">
        <f t="shared" si="55"/>
        <v>0</v>
      </c>
      <c r="HH242" s="200">
        <f>HG242*'Key assumptions'!$H$20*'Key assumptions'!$H$21</f>
        <v>0</v>
      </c>
      <c r="HI242" s="255">
        <f t="shared" si="58"/>
        <v>0.23963133640552994</v>
      </c>
      <c r="HJ242" s="200">
        <f t="shared" si="56"/>
        <v>0</v>
      </c>
      <c r="HO242" s="120">
        <f t="shared" si="64"/>
        <v>12</v>
      </c>
      <c r="HP242" s="120">
        <f t="shared" si="64"/>
        <v>12</v>
      </c>
      <c r="HQ242" s="120">
        <f t="shared" si="64"/>
        <v>12</v>
      </c>
      <c r="HR242" s="120">
        <f t="shared" si="64"/>
        <v>12</v>
      </c>
      <c r="HS242" s="120">
        <f t="shared" si="64"/>
        <v>12</v>
      </c>
      <c r="HT242" s="120">
        <f t="shared" si="64"/>
        <v>12</v>
      </c>
      <c r="HU242" s="120">
        <f t="shared" si="64"/>
        <v>12</v>
      </c>
      <c r="HV242" s="120">
        <f t="shared" si="64"/>
        <v>12</v>
      </c>
      <c r="HW242" s="120">
        <f t="shared" si="57"/>
        <v>60</v>
      </c>
    </row>
    <row r="243" spans="203:231" ht="13.5" thickBot="1" x14ac:dyDescent="0.25">
      <c r="GU243" s="200">
        <f t="shared" si="63"/>
        <v>0</v>
      </c>
      <c r="GV243" s="200">
        <f t="shared" si="63"/>
        <v>0</v>
      </c>
      <c r="GW243" s="200">
        <f t="shared" si="63"/>
        <v>0</v>
      </c>
      <c r="GX243" s="200">
        <f t="shared" si="63"/>
        <v>0</v>
      </c>
      <c r="GY243" s="200">
        <f t="shared" si="63"/>
        <v>0</v>
      </c>
      <c r="GZ243" s="200">
        <f t="shared" si="63"/>
        <v>0</v>
      </c>
      <c r="HA243" s="200">
        <f t="shared" si="63"/>
        <v>0</v>
      </c>
      <c r="HB243" s="200">
        <f t="shared" si="63"/>
        <v>0</v>
      </c>
      <c r="HC243" s="200">
        <f t="shared" si="63"/>
        <v>0</v>
      </c>
      <c r="HD243" s="134" t="str">
        <f t="shared" si="53"/>
        <v>OK</v>
      </c>
      <c r="HE243" s="200">
        <f t="shared" si="54"/>
        <v>0</v>
      </c>
      <c r="HG243" s="200">
        <f t="shared" si="55"/>
        <v>0</v>
      </c>
      <c r="HH243" s="200">
        <f>HG243*'Key assumptions'!$H$20*'Key assumptions'!$H$21</f>
        <v>0</v>
      </c>
      <c r="HI243" s="255">
        <f t="shared" si="58"/>
        <v>0.23963133640552994</v>
      </c>
      <c r="HJ243" s="200">
        <f t="shared" si="56"/>
        <v>0</v>
      </c>
      <c r="HO243" s="120">
        <f t="shared" si="64"/>
        <v>12</v>
      </c>
      <c r="HP243" s="120">
        <f t="shared" si="64"/>
        <v>12</v>
      </c>
      <c r="HQ243" s="120">
        <f t="shared" si="64"/>
        <v>12</v>
      </c>
      <c r="HR243" s="120">
        <f t="shared" si="64"/>
        <v>12</v>
      </c>
      <c r="HS243" s="120">
        <f t="shared" si="64"/>
        <v>12</v>
      </c>
      <c r="HT243" s="120">
        <f t="shared" si="64"/>
        <v>12</v>
      </c>
      <c r="HU243" s="120">
        <f t="shared" si="64"/>
        <v>12</v>
      </c>
      <c r="HV243" s="120">
        <f t="shared" si="64"/>
        <v>12</v>
      </c>
      <c r="HW243" s="120">
        <f t="shared" si="57"/>
        <v>60</v>
      </c>
    </row>
    <row r="244" spans="203:231" ht="13.5" thickBot="1" x14ac:dyDescent="0.25">
      <c r="GU244" s="200">
        <f t="shared" si="63"/>
        <v>0</v>
      </c>
      <c r="GV244" s="200">
        <f t="shared" si="63"/>
        <v>0</v>
      </c>
      <c r="GW244" s="200">
        <f t="shared" si="63"/>
        <v>0</v>
      </c>
      <c r="GX244" s="200">
        <f t="shared" si="63"/>
        <v>0</v>
      </c>
      <c r="GY244" s="200">
        <f t="shared" si="63"/>
        <v>0</v>
      </c>
      <c r="GZ244" s="200">
        <f t="shared" si="63"/>
        <v>0</v>
      </c>
      <c r="HA244" s="200">
        <f t="shared" si="63"/>
        <v>0</v>
      </c>
      <c r="HB244" s="200">
        <f t="shared" si="63"/>
        <v>0</v>
      </c>
      <c r="HC244" s="200">
        <f t="shared" si="63"/>
        <v>0</v>
      </c>
      <c r="HD244" s="134" t="str">
        <f t="shared" si="53"/>
        <v>OK</v>
      </c>
      <c r="HE244" s="200">
        <f t="shared" si="54"/>
        <v>0</v>
      </c>
      <c r="HG244" s="200">
        <f t="shared" si="55"/>
        <v>0</v>
      </c>
      <c r="HH244" s="200">
        <f>HG244*'Key assumptions'!$H$20*'Key assumptions'!$H$21</f>
        <v>0</v>
      </c>
      <c r="HI244" s="255">
        <f t="shared" si="58"/>
        <v>0.23963133640552994</v>
      </c>
      <c r="HJ244" s="200">
        <f t="shared" si="56"/>
        <v>0</v>
      </c>
      <c r="HO244" s="120">
        <f t="shared" si="64"/>
        <v>12</v>
      </c>
      <c r="HP244" s="120">
        <f t="shared" si="64"/>
        <v>12</v>
      </c>
      <c r="HQ244" s="120">
        <f t="shared" si="64"/>
        <v>12</v>
      </c>
      <c r="HR244" s="120">
        <f t="shared" si="64"/>
        <v>12</v>
      </c>
      <c r="HS244" s="120">
        <f t="shared" si="64"/>
        <v>12</v>
      </c>
      <c r="HT244" s="120">
        <f t="shared" si="64"/>
        <v>12</v>
      </c>
      <c r="HU244" s="120">
        <f t="shared" si="64"/>
        <v>12</v>
      </c>
      <c r="HV244" s="120">
        <f t="shared" si="64"/>
        <v>12</v>
      </c>
      <c r="HW244" s="120">
        <f t="shared" si="57"/>
        <v>60</v>
      </c>
    </row>
    <row r="245" spans="203:231" ht="13.5" thickBot="1" x14ac:dyDescent="0.25">
      <c r="GU245" s="200">
        <f t="shared" si="63"/>
        <v>0</v>
      </c>
      <c r="GV245" s="200">
        <f t="shared" si="63"/>
        <v>0</v>
      </c>
      <c r="GW245" s="200">
        <f t="shared" si="63"/>
        <v>0</v>
      </c>
      <c r="GX245" s="200">
        <f t="shared" si="63"/>
        <v>0</v>
      </c>
      <c r="GY245" s="200">
        <f t="shared" si="63"/>
        <v>0</v>
      </c>
      <c r="GZ245" s="200">
        <f t="shared" si="63"/>
        <v>0</v>
      </c>
      <c r="HA245" s="200">
        <f t="shared" si="63"/>
        <v>0</v>
      </c>
      <c r="HB245" s="200">
        <f t="shared" si="63"/>
        <v>0</v>
      </c>
      <c r="HC245" s="200">
        <f t="shared" si="63"/>
        <v>0</v>
      </c>
      <c r="HD245" s="134" t="str">
        <f t="shared" si="53"/>
        <v>OK</v>
      </c>
      <c r="HE245" s="200">
        <f t="shared" si="54"/>
        <v>0</v>
      </c>
      <c r="HG245" s="200">
        <f t="shared" si="55"/>
        <v>0</v>
      </c>
      <c r="HH245" s="200">
        <f>HG245*'Key assumptions'!$H$20*'Key assumptions'!$H$21</f>
        <v>0</v>
      </c>
      <c r="HI245" s="255">
        <f t="shared" si="58"/>
        <v>0.23963133640552994</v>
      </c>
      <c r="HJ245" s="200">
        <f t="shared" si="56"/>
        <v>0</v>
      </c>
      <c r="HO245" s="120">
        <f t="shared" si="64"/>
        <v>12</v>
      </c>
      <c r="HP245" s="120">
        <f t="shared" si="64"/>
        <v>12</v>
      </c>
      <c r="HQ245" s="120">
        <f t="shared" si="64"/>
        <v>12</v>
      </c>
      <c r="HR245" s="120">
        <f t="shared" si="64"/>
        <v>12</v>
      </c>
      <c r="HS245" s="120">
        <f t="shared" si="64"/>
        <v>12</v>
      </c>
      <c r="HT245" s="120">
        <f t="shared" si="64"/>
        <v>12</v>
      </c>
      <c r="HU245" s="120">
        <f t="shared" si="64"/>
        <v>12</v>
      </c>
      <c r="HV245" s="120">
        <f t="shared" si="64"/>
        <v>12</v>
      </c>
      <c r="HW245" s="120">
        <f t="shared" si="57"/>
        <v>60</v>
      </c>
    </row>
    <row r="246" spans="203:231" ht="13.5" thickBot="1" x14ac:dyDescent="0.25">
      <c r="GU246" s="200">
        <f t="shared" si="63"/>
        <v>0</v>
      </c>
      <c r="GV246" s="200">
        <f t="shared" si="63"/>
        <v>0</v>
      </c>
      <c r="GW246" s="200">
        <f t="shared" si="63"/>
        <v>0</v>
      </c>
      <c r="GX246" s="200">
        <f t="shared" si="63"/>
        <v>0</v>
      </c>
      <c r="GY246" s="200">
        <f t="shared" si="63"/>
        <v>0</v>
      </c>
      <c r="GZ246" s="200">
        <f t="shared" si="63"/>
        <v>0</v>
      </c>
      <c r="HA246" s="200">
        <f t="shared" si="63"/>
        <v>0</v>
      </c>
      <c r="HB246" s="200">
        <f t="shared" si="63"/>
        <v>0</v>
      </c>
      <c r="HC246" s="200">
        <f t="shared" si="63"/>
        <v>0</v>
      </c>
      <c r="HD246" s="134" t="str">
        <f t="shared" si="53"/>
        <v>OK</v>
      </c>
      <c r="HE246" s="200">
        <f t="shared" si="54"/>
        <v>0</v>
      </c>
      <c r="HG246" s="200">
        <f t="shared" si="55"/>
        <v>0</v>
      </c>
      <c r="HH246" s="200">
        <f>HG246*'Key assumptions'!$H$20*'Key assumptions'!$H$21</f>
        <v>0</v>
      </c>
      <c r="HI246" s="255">
        <f t="shared" si="58"/>
        <v>0.23963133640552994</v>
      </c>
      <c r="HJ246" s="200">
        <f t="shared" si="56"/>
        <v>0</v>
      </c>
      <c r="HO246" s="120">
        <f t="shared" si="64"/>
        <v>12</v>
      </c>
      <c r="HP246" s="120">
        <f t="shared" si="64"/>
        <v>12</v>
      </c>
      <c r="HQ246" s="120">
        <f t="shared" si="64"/>
        <v>12</v>
      </c>
      <c r="HR246" s="120">
        <f t="shared" si="64"/>
        <v>12</v>
      </c>
      <c r="HS246" s="120">
        <f t="shared" si="64"/>
        <v>12</v>
      </c>
      <c r="HT246" s="120">
        <f t="shared" si="64"/>
        <v>12</v>
      </c>
      <c r="HU246" s="120">
        <f t="shared" si="64"/>
        <v>12</v>
      </c>
      <c r="HV246" s="120">
        <f t="shared" si="64"/>
        <v>12</v>
      </c>
      <c r="HW246" s="120">
        <f t="shared" si="57"/>
        <v>60</v>
      </c>
    </row>
    <row r="247" spans="203:231" ht="13.5" thickBot="1" x14ac:dyDescent="0.25">
      <c r="GU247" s="200">
        <f t="shared" si="63"/>
        <v>0</v>
      </c>
      <c r="GV247" s="200">
        <f t="shared" si="63"/>
        <v>0</v>
      </c>
      <c r="GW247" s="200">
        <f t="shared" si="63"/>
        <v>0</v>
      </c>
      <c r="GX247" s="200">
        <f t="shared" si="63"/>
        <v>0</v>
      </c>
      <c r="GY247" s="200">
        <f t="shared" si="63"/>
        <v>0</v>
      </c>
      <c r="GZ247" s="200">
        <f t="shared" si="63"/>
        <v>0</v>
      </c>
      <c r="HA247" s="200">
        <f t="shared" si="63"/>
        <v>0</v>
      </c>
      <c r="HB247" s="200">
        <f t="shared" si="63"/>
        <v>0</v>
      </c>
      <c r="HC247" s="200">
        <f t="shared" si="63"/>
        <v>0</v>
      </c>
      <c r="HD247" s="134" t="str">
        <f t="shared" si="53"/>
        <v>OK</v>
      </c>
      <c r="HE247" s="200">
        <f t="shared" si="54"/>
        <v>0</v>
      </c>
      <c r="HG247" s="200">
        <f t="shared" si="55"/>
        <v>0</v>
      </c>
      <c r="HH247" s="200">
        <f>HG247*'Key assumptions'!$H$20*'Key assumptions'!$H$21</f>
        <v>0</v>
      </c>
      <c r="HI247" s="255">
        <f t="shared" si="58"/>
        <v>0.23963133640552994</v>
      </c>
      <c r="HJ247" s="200">
        <f t="shared" si="56"/>
        <v>0</v>
      </c>
      <c r="HO247" s="120">
        <f t="shared" si="64"/>
        <v>12</v>
      </c>
      <c r="HP247" s="120">
        <f t="shared" si="64"/>
        <v>12</v>
      </c>
      <c r="HQ247" s="120">
        <f t="shared" si="64"/>
        <v>12</v>
      </c>
      <c r="HR247" s="120">
        <f t="shared" si="64"/>
        <v>12</v>
      </c>
      <c r="HS247" s="120">
        <f t="shared" si="64"/>
        <v>12</v>
      </c>
      <c r="HT247" s="120">
        <f t="shared" si="64"/>
        <v>12</v>
      </c>
      <c r="HU247" s="120">
        <f t="shared" si="64"/>
        <v>12</v>
      </c>
      <c r="HV247" s="120">
        <f t="shared" si="64"/>
        <v>12</v>
      </c>
      <c r="HW247" s="120">
        <f t="shared" si="57"/>
        <v>60</v>
      </c>
    </row>
    <row r="248" spans="203:231" ht="13.5" thickBot="1" x14ac:dyDescent="0.25">
      <c r="GU248" s="200">
        <f t="shared" si="63"/>
        <v>0</v>
      </c>
      <c r="GV248" s="200">
        <f t="shared" si="63"/>
        <v>0</v>
      </c>
      <c r="GW248" s="200">
        <f t="shared" si="63"/>
        <v>0</v>
      </c>
      <c r="GX248" s="200">
        <f t="shared" si="63"/>
        <v>0</v>
      </c>
      <c r="GY248" s="200">
        <f t="shared" si="63"/>
        <v>0</v>
      </c>
      <c r="GZ248" s="200">
        <f t="shared" si="63"/>
        <v>0</v>
      </c>
      <c r="HA248" s="200">
        <f t="shared" si="63"/>
        <v>0</v>
      </c>
      <c r="HB248" s="200">
        <f t="shared" si="63"/>
        <v>0</v>
      </c>
      <c r="HC248" s="200">
        <f t="shared" si="63"/>
        <v>0</v>
      </c>
      <c r="HD248" s="134" t="str">
        <f t="shared" si="53"/>
        <v>OK</v>
      </c>
      <c r="HE248" s="200">
        <f t="shared" si="54"/>
        <v>0</v>
      </c>
      <c r="HG248" s="200">
        <f t="shared" si="55"/>
        <v>0</v>
      </c>
      <c r="HH248" s="200">
        <f>HG248*'Key assumptions'!$H$20*'Key assumptions'!$H$21</f>
        <v>0</v>
      </c>
      <c r="HI248" s="255">
        <f t="shared" si="58"/>
        <v>0.23963133640552994</v>
      </c>
      <c r="HJ248" s="200">
        <f t="shared" si="56"/>
        <v>0</v>
      </c>
      <c r="HO248" s="120">
        <f t="shared" si="64"/>
        <v>12</v>
      </c>
      <c r="HP248" s="120">
        <f t="shared" si="64"/>
        <v>12</v>
      </c>
      <c r="HQ248" s="120">
        <f t="shared" si="64"/>
        <v>12</v>
      </c>
      <c r="HR248" s="120">
        <f t="shared" si="64"/>
        <v>12</v>
      </c>
      <c r="HS248" s="120">
        <f t="shared" si="64"/>
        <v>12</v>
      </c>
      <c r="HT248" s="120">
        <f t="shared" si="64"/>
        <v>12</v>
      </c>
      <c r="HU248" s="120">
        <f t="shared" si="64"/>
        <v>12</v>
      </c>
      <c r="HV248" s="120">
        <f t="shared" si="64"/>
        <v>12</v>
      </c>
      <c r="HW248" s="120">
        <f t="shared" si="57"/>
        <v>60</v>
      </c>
    </row>
    <row r="249" spans="203:231" ht="13.5" thickBot="1" x14ac:dyDescent="0.25">
      <c r="GU249" s="200">
        <f t="shared" ref="GU249:HC264" si="65">SUMIF($DA$6:$GR$6,GU$8,$DA249:$GR249)</f>
        <v>0</v>
      </c>
      <c r="GV249" s="200">
        <f t="shared" si="65"/>
        <v>0</v>
      </c>
      <c r="GW249" s="200">
        <f t="shared" si="65"/>
        <v>0</v>
      </c>
      <c r="GX249" s="200">
        <f t="shared" si="65"/>
        <v>0</v>
      </c>
      <c r="GY249" s="200">
        <f t="shared" si="65"/>
        <v>0</v>
      </c>
      <c r="GZ249" s="200">
        <f t="shared" si="65"/>
        <v>0</v>
      </c>
      <c r="HA249" s="200">
        <f t="shared" si="65"/>
        <v>0</v>
      </c>
      <c r="HB249" s="200">
        <f t="shared" si="65"/>
        <v>0</v>
      </c>
      <c r="HC249" s="200">
        <f t="shared" si="65"/>
        <v>0</v>
      </c>
      <c r="HD249" s="134" t="str">
        <f t="shared" si="53"/>
        <v>OK</v>
      </c>
      <c r="HE249" s="200">
        <f t="shared" si="54"/>
        <v>0</v>
      </c>
      <c r="HG249" s="200">
        <f t="shared" si="55"/>
        <v>0</v>
      </c>
      <c r="HH249" s="200">
        <f>HG249*'Key assumptions'!$H$20*'Key assumptions'!$H$21</f>
        <v>0</v>
      </c>
      <c r="HI249" s="255">
        <f t="shared" si="58"/>
        <v>0.23963133640552994</v>
      </c>
      <c r="HJ249" s="200">
        <f t="shared" si="56"/>
        <v>0</v>
      </c>
      <c r="HO249" s="120">
        <f t="shared" ref="HO249:HV258" si="66">COUNTIFS($H$6:$CY$6,HO$8,$H249:$CY249,"&lt;&gt;"&amp;0)</f>
        <v>12</v>
      </c>
      <c r="HP249" s="120">
        <f t="shared" si="66"/>
        <v>12</v>
      </c>
      <c r="HQ249" s="120">
        <f t="shared" si="66"/>
        <v>12</v>
      </c>
      <c r="HR249" s="120">
        <f t="shared" si="66"/>
        <v>12</v>
      </c>
      <c r="HS249" s="120">
        <f t="shared" si="66"/>
        <v>12</v>
      </c>
      <c r="HT249" s="120">
        <f t="shared" si="66"/>
        <v>12</v>
      </c>
      <c r="HU249" s="120">
        <f t="shared" si="66"/>
        <v>12</v>
      </c>
      <c r="HV249" s="120">
        <f t="shared" si="66"/>
        <v>12</v>
      </c>
      <c r="HW249" s="120">
        <f t="shared" si="57"/>
        <v>60</v>
      </c>
    </row>
    <row r="250" spans="203:231" ht="13.5" thickBot="1" x14ac:dyDescent="0.25">
      <c r="GU250" s="200">
        <f t="shared" si="65"/>
        <v>0</v>
      </c>
      <c r="GV250" s="200">
        <f t="shared" si="65"/>
        <v>0</v>
      </c>
      <c r="GW250" s="200">
        <f t="shared" si="65"/>
        <v>0</v>
      </c>
      <c r="GX250" s="200">
        <f t="shared" si="65"/>
        <v>0</v>
      </c>
      <c r="GY250" s="200">
        <f t="shared" si="65"/>
        <v>0</v>
      </c>
      <c r="GZ250" s="200">
        <f t="shared" si="65"/>
        <v>0</v>
      </c>
      <c r="HA250" s="200">
        <f t="shared" si="65"/>
        <v>0</v>
      </c>
      <c r="HB250" s="200">
        <f t="shared" si="65"/>
        <v>0</v>
      </c>
      <c r="HC250" s="200">
        <f t="shared" si="65"/>
        <v>0</v>
      </c>
      <c r="HD250" s="134" t="str">
        <f t="shared" si="53"/>
        <v>OK</v>
      </c>
      <c r="HE250" s="200">
        <f t="shared" si="54"/>
        <v>0</v>
      </c>
      <c r="HG250" s="200">
        <f t="shared" si="55"/>
        <v>0</v>
      </c>
      <c r="HH250" s="200">
        <f>HG250*'Key assumptions'!$H$20*'Key assumptions'!$H$21</f>
        <v>0</v>
      </c>
      <c r="HI250" s="255">
        <f t="shared" si="58"/>
        <v>0.23963133640552994</v>
      </c>
      <c r="HJ250" s="200">
        <f t="shared" si="56"/>
        <v>0</v>
      </c>
      <c r="HO250" s="120">
        <f t="shared" si="66"/>
        <v>12</v>
      </c>
      <c r="HP250" s="120">
        <f t="shared" si="66"/>
        <v>12</v>
      </c>
      <c r="HQ250" s="120">
        <f t="shared" si="66"/>
        <v>12</v>
      </c>
      <c r="HR250" s="120">
        <f t="shared" si="66"/>
        <v>12</v>
      </c>
      <c r="HS250" s="120">
        <f t="shared" si="66"/>
        <v>12</v>
      </c>
      <c r="HT250" s="120">
        <f t="shared" si="66"/>
        <v>12</v>
      </c>
      <c r="HU250" s="120">
        <f t="shared" si="66"/>
        <v>12</v>
      </c>
      <c r="HV250" s="120">
        <f t="shared" si="66"/>
        <v>12</v>
      </c>
      <c r="HW250" s="120">
        <f t="shared" si="57"/>
        <v>60</v>
      </c>
    </row>
    <row r="251" spans="203:231" ht="13.5" thickBot="1" x14ac:dyDescent="0.25">
      <c r="GU251" s="200">
        <f t="shared" si="65"/>
        <v>0</v>
      </c>
      <c r="GV251" s="200">
        <f t="shared" si="65"/>
        <v>0</v>
      </c>
      <c r="GW251" s="200">
        <f t="shared" si="65"/>
        <v>0</v>
      </c>
      <c r="GX251" s="200">
        <f t="shared" si="65"/>
        <v>0</v>
      </c>
      <c r="GY251" s="200">
        <f t="shared" si="65"/>
        <v>0</v>
      </c>
      <c r="GZ251" s="200">
        <f t="shared" si="65"/>
        <v>0</v>
      </c>
      <c r="HA251" s="200">
        <f t="shared" si="65"/>
        <v>0</v>
      </c>
      <c r="HB251" s="200">
        <f t="shared" si="65"/>
        <v>0</v>
      </c>
      <c r="HC251" s="200">
        <f t="shared" si="65"/>
        <v>0</v>
      </c>
      <c r="HD251" s="134" t="str">
        <f t="shared" si="53"/>
        <v>OK</v>
      </c>
      <c r="HE251" s="200">
        <f t="shared" si="54"/>
        <v>0</v>
      </c>
      <c r="HG251" s="200">
        <f t="shared" si="55"/>
        <v>0</v>
      </c>
      <c r="HH251" s="200">
        <f>HG251*'Key assumptions'!$H$20*'Key assumptions'!$H$21</f>
        <v>0</v>
      </c>
      <c r="HI251" s="255">
        <f t="shared" si="58"/>
        <v>0.23963133640552994</v>
      </c>
      <c r="HJ251" s="200">
        <f t="shared" si="56"/>
        <v>0</v>
      </c>
      <c r="HO251" s="120">
        <f t="shared" si="66"/>
        <v>12</v>
      </c>
      <c r="HP251" s="120">
        <f t="shared" si="66"/>
        <v>12</v>
      </c>
      <c r="HQ251" s="120">
        <f t="shared" si="66"/>
        <v>12</v>
      </c>
      <c r="HR251" s="120">
        <f t="shared" si="66"/>
        <v>12</v>
      </c>
      <c r="HS251" s="120">
        <f t="shared" si="66"/>
        <v>12</v>
      </c>
      <c r="HT251" s="120">
        <f t="shared" si="66"/>
        <v>12</v>
      </c>
      <c r="HU251" s="120">
        <f t="shared" si="66"/>
        <v>12</v>
      </c>
      <c r="HV251" s="120">
        <f t="shared" si="66"/>
        <v>12</v>
      </c>
      <c r="HW251" s="120">
        <f t="shared" si="57"/>
        <v>60</v>
      </c>
    </row>
    <row r="252" spans="203:231" ht="13.5" thickBot="1" x14ac:dyDescent="0.25">
      <c r="GU252" s="200">
        <f t="shared" si="65"/>
        <v>0</v>
      </c>
      <c r="GV252" s="200">
        <f t="shared" si="65"/>
        <v>0</v>
      </c>
      <c r="GW252" s="200">
        <f t="shared" si="65"/>
        <v>0</v>
      </c>
      <c r="GX252" s="200">
        <f t="shared" si="65"/>
        <v>0</v>
      </c>
      <c r="GY252" s="200">
        <f t="shared" si="65"/>
        <v>0</v>
      </c>
      <c r="GZ252" s="200">
        <f t="shared" si="65"/>
        <v>0</v>
      </c>
      <c r="HA252" s="200">
        <f t="shared" si="65"/>
        <v>0</v>
      </c>
      <c r="HB252" s="200">
        <f t="shared" si="65"/>
        <v>0</v>
      </c>
      <c r="HC252" s="200">
        <f t="shared" si="65"/>
        <v>0</v>
      </c>
      <c r="HD252" s="134" t="str">
        <f t="shared" si="53"/>
        <v>OK</v>
      </c>
      <c r="HE252" s="200">
        <f t="shared" si="54"/>
        <v>0</v>
      </c>
      <c r="HG252" s="200">
        <f t="shared" si="55"/>
        <v>0</v>
      </c>
      <c r="HH252" s="200">
        <f>HG252*'Key assumptions'!$H$20*'Key assumptions'!$H$21</f>
        <v>0</v>
      </c>
      <c r="HI252" s="255">
        <f t="shared" si="58"/>
        <v>0.23963133640552994</v>
      </c>
      <c r="HJ252" s="200">
        <f t="shared" si="56"/>
        <v>0</v>
      </c>
      <c r="HO252" s="120">
        <f t="shared" si="66"/>
        <v>12</v>
      </c>
      <c r="HP252" s="120">
        <f t="shared" si="66"/>
        <v>12</v>
      </c>
      <c r="HQ252" s="120">
        <f t="shared" si="66"/>
        <v>12</v>
      </c>
      <c r="HR252" s="120">
        <f t="shared" si="66"/>
        <v>12</v>
      </c>
      <c r="HS252" s="120">
        <f t="shared" si="66"/>
        <v>12</v>
      </c>
      <c r="HT252" s="120">
        <f t="shared" si="66"/>
        <v>12</v>
      </c>
      <c r="HU252" s="120">
        <f t="shared" si="66"/>
        <v>12</v>
      </c>
      <c r="HV252" s="120">
        <f t="shared" si="66"/>
        <v>12</v>
      </c>
      <c r="HW252" s="120">
        <f t="shared" si="57"/>
        <v>60</v>
      </c>
    </row>
    <row r="253" spans="203:231" ht="13.5" thickBot="1" x14ac:dyDescent="0.25">
      <c r="GU253" s="200">
        <f t="shared" si="65"/>
        <v>0</v>
      </c>
      <c r="GV253" s="200">
        <f t="shared" si="65"/>
        <v>0</v>
      </c>
      <c r="GW253" s="200">
        <f t="shared" si="65"/>
        <v>0</v>
      </c>
      <c r="GX253" s="200">
        <f t="shared" si="65"/>
        <v>0</v>
      </c>
      <c r="GY253" s="200">
        <f t="shared" si="65"/>
        <v>0</v>
      </c>
      <c r="GZ253" s="200">
        <f t="shared" si="65"/>
        <v>0</v>
      </c>
      <c r="HA253" s="200">
        <f t="shared" si="65"/>
        <v>0</v>
      </c>
      <c r="HB253" s="200">
        <f t="shared" si="65"/>
        <v>0</v>
      </c>
      <c r="HC253" s="200">
        <f t="shared" si="65"/>
        <v>0</v>
      </c>
      <c r="HD253" s="134" t="str">
        <f t="shared" si="53"/>
        <v>OK</v>
      </c>
      <c r="HE253" s="200">
        <f t="shared" si="54"/>
        <v>0</v>
      </c>
      <c r="HG253" s="200">
        <f t="shared" si="55"/>
        <v>0</v>
      </c>
      <c r="HH253" s="200">
        <f>HG253*'Key assumptions'!$H$20*'Key assumptions'!$H$21</f>
        <v>0</v>
      </c>
      <c r="HI253" s="255">
        <f t="shared" si="58"/>
        <v>0.23963133640552994</v>
      </c>
      <c r="HJ253" s="200">
        <f t="shared" si="56"/>
        <v>0</v>
      </c>
      <c r="HO253" s="120">
        <f t="shared" si="66"/>
        <v>12</v>
      </c>
      <c r="HP253" s="120">
        <f t="shared" si="66"/>
        <v>12</v>
      </c>
      <c r="HQ253" s="120">
        <f t="shared" si="66"/>
        <v>12</v>
      </c>
      <c r="HR253" s="120">
        <f t="shared" si="66"/>
        <v>12</v>
      </c>
      <c r="HS253" s="120">
        <f t="shared" si="66"/>
        <v>12</v>
      </c>
      <c r="HT253" s="120">
        <f t="shared" si="66"/>
        <v>12</v>
      </c>
      <c r="HU253" s="120">
        <f t="shared" si="66"/>
        <v>12</v>
      </c>
      <c r="HV253" s="120">
        <f t="shared" si="66"/>
        <v>12</v>
      </c>
      <c r="HW253" s="120">
        <f t="shared" si="57"/>
        <v>60</v>
      </c>
    </row>
    <row r="254" spans="203:231" ht="13.5" thickBot="1" x14ac:dyDescent="0.25">
      <c r="GU254" s="200">
        <f t="shared" si="65"/>
        <v>0</v>
      </c>
      <c r="GV254" s="200">
        <f t="shared" si="65"/>
        <v>0</v>
      </c>
      <c r="GW254" s="200">
        <f t="shared" si="65"/>
        <v>0</v>
      </c>
      <c r="GX254" s="200">
        <f t="shared" si="65"/>
        <v>0</v>
      </c>
      <c r="GY254" s="200">
        <f t="shared" si="65"/>
        <v>0</v>
      </c>
      <c r="GZ254" s="200">
        <f t="shared" si="65"/>
        <v>0</v>
      </c>
      <c r="HA254" s="200">
        <f t="shared" si="65"/>
        <v>0</v>
      </c>
      <c r="HB254" s="200">
        <f t="shared" si="65"/>
        <v>0</v>
      </c>
      <c r="HC254" s="200">
        <f t="shared" si="65"/>
        <v>0</v>
      </c>
      <c r="HD254" s="134" t="str">
        <f t="shared" si="53"/>
        <v>OK</v>
      </c>
      <c r="HE254" s="200">
        <f t="shared" si="54"/>
        <v>0</v>
      </c>
      <c r="HG254" s="200">
        <f t="shared" si="55"/>
        <v>0</v>
      </c>
      <c r="HH254" s="200">
        <f>HG254*'Key assumptions'!$H$20*'Key assumptions'!$H$21</f>
        <v>0</v>
      </c>
      <c r="HI254" s="255">
        <f t="shared" si="58"/>
        <v>0.23963133640552994</v>
      </c>
      <c r="HJ254" s="200">
        <f t="shared" si="56"/>
        <v>0</v>
      </c>
      <c r="HO254" s="120">
        <f t="shared" si="66"/>
        <v>12</v>
      </c>
      <c r="HP254" s="120">
        <f t="shared" si="66"/>
        <v>12</v>
      </c>
      <c r="HQ254" s="120">
        <f t="shared" si="66"/>
        <v>12</v>
      </c>
      <c r="HR254" s="120">
        <f t="shared" si="66"/>
        <v>12</v>
      </c>
      <c r="HS254" s="120">
        <f t="shared" si="66"/>
        <v>12</v>
      </c>
      <c r="HT254" s="120">
        <f t="shared" si="66"/>
        <v>12</v>
      </c>
      <c r="HU254" s="120">
        <f t="shared" si="66"/>
        <v>12</v>
      </c>
      <c r="HV254" s="120">
        <f t="shared" si="66"/>
        <v>12</v>
      </c>
      <c r="HW254" s="120">
        <f t="shared" si="57"/>
        <v>60</v>
      </c>
    </row>
    <row r="255" spans="203:231" ht="13.5" thickBot="1" x14ac:dyDescent="0.25">
      <c r="GU255" s="200">
        <f t="shared" si="65"/>
        <v>0</v>
      </c>
      <c r="GV255" s="200">
        <f t="shared" si="65"/>
        <v>0</v>
      </c>
      <c r="GW255" s="200">
        <f t="shared" si="65"/>
        <v>0</v>
      </c>
      <c r="GX255" s="200">
        <f t="shared" si="65"/>
        <v>0</v>
      </c>
      <c r="GY255" s="200">
        <f t="shared" si="65"/>
        <v>0</v>
      </c>
      <c r="GZ255" s="200">
        <f t="shared" si="65"/>
        <v>0</v>
      </c>
      <c r="HA255" s="200">
        <f t="shared" si="65"/>
        <v>0</v>
      </c>
      <c r="HB255" s="200">
        <f t="shared" si="65"/>
        <v>0</v>
      </c>
      <c r="HC255" s="200">
        <f t="shared" si="65"/>
        <v>0</v>
      </c>
      <c r="HD255" s="134" t="str">
        <f t="shared" si="53"/>
        <v>OK</v>
      </c>
      <c r="HE255" s="200">
        <f t="shared" si="54"/>
        <v>0</v>
      </c>
      <c r="HG255" s="200">
        <f t="shared" si="55"/>
        <v>0</v>
      </c>
      <c r="HH255" s="200">
        <f>HG255*'Key assumptions'!$H$20*'Key assumptions'!$H$21</f>
        <v>0</v>
      </c>
      <c r="HI255" s="255">
        <f t="shared" si="58"/>
        <v>0.23963133640552994</v>
      </c>
      <c r="HJ255" s="200">
        <f t="shared" si="56"/>
        <v>0</v>
      </c>
      <c r="HO255" s="120">
        <f t="shared" si="66"/>
        <v>12</v>
      </c>
      <c r="HP255" s="120">
        <f t="shared" si="66"/>
        <v>12</v>
      </c>
      <c r="HQ255" s="120">
        <f t="shared" si="66"/>
        <v>12</v>
      </c>
      <c r="HR255" s="120">
        <f t="shared" si="66"/>
        <v>12</v>
      </c>
      <c r="HS255" s="120">
        <f t="shared" si="66"/>
        <v>12</v>
      </c>
      <c r="HT255" s="120">
        <f t="shared" si="66"/>
        <v>12</v>
      </c>
      <c r="HU255" s="120">
        <f t="shared" si="66"/>
        <v>12</v>
      </c>
      <c r="HV255" s="120">
        <f t="shared" si="66"/>
        <v>12</v>
      </c>
      <c r="HW255" s="120">
        <f t="shared" si="57"/>
        <v>60</v>
      </c>
    </row>
    <row r="256" spans="203:231" ht="13.5" thickBot="1" x14ac:dyDescent="0.25">
      <c r="GU256" s="200">
        <f t="shared" si="65"/>
        <v>0</v>
      </c>
      <c r="GV256" s="200">
        <f t="shared" si="65"/>
        <v>0</v>
      </c>
      <c r="GW256" s="200">
        <f t="shared" si="65"/>
        <v>0</v>
      </c>
      <c r="GX256" s="200">
        <f t="shared" si="65"/>
        <v>0</v>
      </c>
      <c r="GY256" s="200">
        <f t="shared" si="65"/>
        <v>0</v>
      </c>
      <c r="GZ256" s="200">
        <f t="shared" si="65"/>
        <v>0</v>
      </c>
      <c r="HA256" s="200">
        <f t="shared" si="65"/>
        <v>0</v>
      </c>
      <c r="HB256" s="200">
        <f t="shared" si="65"/>
        <v>0</v>
      </c>
      <c r="HC256" s="200">
        <f t="shared" si="65"/>
        <v>0</v>
      </c>
      <c r="HD256" s="134" t="str">
        <f t="shared" si="53"/>
        <v>OK</v>
      </c>
      <c r="HE256" s="200">
        <f t="shared" si="54"/>
        <v>0</v>
      </c>
      <c r="HG256" s="200">
        <f t="shared" si="55"/>
        <v>0</v>
      </c>
      <c r="HH256" s="200">
        <f>HG256*'Key assumptions'!$H$20*'Key assumptions'!$H$21</f>
        <v>0</v>
      </c>
      <c r="HI256" s="255">
        <f t="shared" si="58"/>
        <v>0.23963133640552994</v>
      </c>
      <c r="HJ256" s="200">
        <f t="shared" si="56"/>
        <v>0</v>
      </c>
      <c r="HO256" s="120">
        <f t="shared" si="66"/>
        <v>12</v>
      </c>
      <c r="HP256" s="120">
        <f t="shared" si="66"/>
        <v>12</v>
      </c>
      <c r="HQ256" s="120">
        <f t="shared" si="66"/>
        <v>12</v>
      </c>
      <c r="HR256" s="120">
        <f t="shared" si="66"/>
        <v>12</v>
      </c>
      <c r="HS256" s="120">
        <f t="shared" si="66"/>
        <v>12</v>
      </c>
      <c r="HT256" s="120">
        <f t="shared" si="66"/>
        <v>12</v>
      </c>
      <c r="HU256" s="120">
        <f t="shared" si="66"/>
        <v>12</v>
      </c>
      <c r="HV256" s="120">
        <f t="shared" si="66"/>
        <v>12</v>
      </c>
      <c r="HW256" s="120">
        <f t="shared" si="57"/>
        <v>60</v>
      </c>
    </row>
    <row r="257" spans="203:231" ht="13.5" thickBot="1" x14ac:dyDescent="0.25">
      <c r="GU257" s="200">
        <f t="shared" si="65"/>
        <v>0</v>
      </c>
      <c r="GV257" s="200">
        <f t="shared" si="65"/>
        <v>0</v>
      </c>
      <c r="GW257" s="200">
        <f t="shared" si="65"/>
        <v>0</v>
      </c>
      <c r="GX257" s="200">
        <f t="shared" si="65"/>
        <v>0</v>
      </c>
      <c r="GY257" s="200">
        <f t="shared" si="65"/>
        <v>0</v>
      </c>
      <c r="GZ257" s="200">
        <f t="shared" si="65"/>
        <v>0</v>
      </c>
      <c r="HA257" s="200">
        <f t="shared" si="65"/>
        <v>0</v>
      </c>
      <c r="HB257" s="200">
        <f t="shared" si="65"/>
        <v>0</v>
      </c>
      <c r="HC257" s="200">
        <f t="shared" si="65"/>
        <v>0</v>
      </c>
      <c r="HD257" s="134" t="str">
        <f t="shared" si="53"/>
        <v>OK</v>
      </c>
      <c r="HE257" s="200">
        <f t="shared" si="54"/>
        <v>0</v>
      </c>
      <c r="HG257" s="200">
        <f t="shared" si="55"/>
        <v>0</v>
      </c>
      <c r="HH257" s="200">
        <f>HG257*'Key assumptions'!$H$20*'Key assumptions'!$H$21</f>
        <v>0</v>
      </c>
      <c r="HI257" s="255">
        <f t="shared" si="58"/>
        <v>0.23963133640552994</v>
      </c>
      <c r="HJ257" s="200">
        <f t="shared" si="56"/>
        <v>0</v>
      </c>
      <c r="HO257" s="120">
        <f t="shared" si="66"/>
        <v>12</v>
      </c>
      <c r="HP257" s="120">
        <f t="shared" si="66"/>
        <v>12</v>
      </c>
      <c r="HQ257" s="120">
        <f t="shared" si="66"/>
        <v>12</v>
      </c>
      <c r="HR257" s="120">
        <f t="shared" si="66"/>
        <v>12</v>
      </c>
      <c r="HS257" s="120">
        <f t="shared" si="66"/>
        <v>12</v>
      </c>
      <c r="HT257" s="120">
        <f t="shared" si="66"/>
        <v>12</v>
      </c>
      <c r="HU257" s="120">
        <f t="shared" si="66"/>
        <v>12</v>
      </c>
      <c r="HV257" s="120">
        <f t="shared" si="66"/>
        <v>12</v>
      </c>
      <c r="HW257" s="120">
        <f t="shared" si="57"/>
        <v>60</v>
      </c>
    </row>
    <row r="258" spans="203:231" ht="13.5" thickBot="1" x14ac:dyDescent="0.25">
      <c r="GU258" s="200">
        <f t="shared" si="65"/>
        <v>0</v>
      </c>
      <c r="GV258" s="200">
        <f t="shared" si="65"/>
        <v>0</v>
      </c>
      <c r="GW258" s="200">
        <f t="shared" si="65"/>
        <v>0</v>
      </c>
      <c r="GX258" s="200">
        <f t="shared" si="65"/>
        <v>0</v>
      </c>
      <c r="GY258" s="200">
        <f t="shared" si="65"/>
        <v>0</v>
      </c>
      <c r="GZ258" s="200">
        <f t="shared" si="65"/>
        <v>0</v>
      </c>
      <c r="HA258" s="200">
        <f t="shared" si="65"/>
        <v>0</v>
      </c>
      <c r="HB258" s="200">
        <f t="shared" si="65"/>
        <v>0</v>
      </c>
      <c r="HC258" s="200">
        <f t="shared" si="65"/>
        <v>0</v>
      </c>
      <c r="HD258" s="134" t="str">
        <f t="shared" si="53"/>
        <v>OK</v>
      </c>
      <c r="HE258" s="200">
        <f t="shared" si="54"/>
        <v>0</v>
      </c>
      <c r="HG258" s="200">
        <f t="shared" si="55"/>
        <v>0</v>
      </c>
      <c r="HH258" s="200">
        <f>HG258*'Key assumptions'!$H$20*'Key assumptions'!$H$21</f>
        <v>0</v>
      </c>
      <c r="HI258" s="255">
        <f t="shared" si="58"/>
        <v>0.23963133640552994</v>
      </c>
      <c r="HJ258" s="200">
        <f t="shared" si="56"/>
        <v>0</v>
      </c>
      <c r="HO258" s="120">
        <f t="shared" si="66"/>
        <v>12</v>
      </c>
      <c r="HP258" s="120">
        <f t="shared" si="66"/>
        <v>12</v>
      </c>
      <c r="HQ258" s="120">
        <f t="shared" si="66"/>
        <v>12</v>
      </c>
      <c r="HR258" s="120">
        <f t="shared" si="66"/>
        <v>12</v>
      </c>
      <c r="HS258" s="120">
        <f t="shared" si="66"/>
        <v>12</v>
      </c>
      <c r="HT258" s="120">
        <f t="shared" si="66"/>
        <v>12</v>
      </c>
      <c r="HU258" s="120">
        <f t="shared" si="66"/>
        <v>12</v>
      </c>
      <c r="HV258" s="120">
        <f t="shared" si="66"/>
        <v>12</v>
      </c>
      <c r="HW258" s="120">
        <f t="shared" si="57"/>
        <v>60</v>
      </c>
    </row>
    <row r="259" spans="203:231" ht="13.5" thickBot="1" x14ac:dyDescent="0.25">
      <c r="GU259" s="200">
        <f t="shared" si="65"/>
        <v>0</v>
      </c>
      <c r="GV259" s="200">
        <f t="shared" si="65"/>
        <v>0</v>
      </c>
      <c r="GW259" s="200">
        <f t="shared" si="65"/>
        <v>0</v>
      </c>
      <c r="GX259" s="200">
        <f t="shared" si="65"/>
        <v>0</v>
      </c>
      <c r="GY259" s="200">
        <f t="shared" si="65"/>
        <v>0</v>
      </c>
      <c r="GZ259" s="200">
        <f t="shared" si="65"/>
        <v>0</v>
      </c>
      <c r="HA259" s="200">
        <f t="shared" si="65"/>
        <v>0</v>
      </c>
      <c r="HB259" s="200">
        <f t="shared" si="65"/>
        <v>0</v>
      </c>
      <c r="HC259" s="200">
        <f t="shared" si="65"/>
        <v>0</v>
      </c>
      <c r="HD259" s="134" t="str">
        <f t="shared" si="53"/>
        <v>OK</v>
      </c>
      <c r="HE259" s="200">
        <f t="shared" si="54"/>
        <v>0</v>
      </c>
      <c r="HG259" s="200">
        <f t="shared" si="55"/>
        <v>0</v>
      </c>
      <c r="HH259" s="200">
        <f>HG259*'Key assumptions'!$H$20*'Key assumptions'!$H$21</f>
        <v>0</v>
      </c>
      <c r="HI259" s="255">
        <f t="shared" si="58"/>
        <v>0.23963133640552994</v>
      </c>
      <c r="HJ259" s="200">
        <f t="shared" si="56"/>
        <v>0</v>
      </c>
      <c r="HO259" s="120">
        <f t="shared" ref="HO259:HV268" si="67">COUNTIFS($H$6:$CY$6,HO$8,$H259:$CY259,"&lt;&gt;"&amp;0)</f>
        <v>12</v>
      </c>
      <c r="HP259" s="120">
        <f t="shared" si="67"/>
        <v>12</v>
      </c>
      <c r="HQ259" s="120">
        <f t="shared" si="67"/>
        <v>12</v>
      </c>
      <c r="HR259" s="120">
        <f t="shared" si="67"/>
        <v>12</v>
      </c>
      <c r="HS259" s="120">
        <f t="shared" si="67"/>
        <v>12</v>
      </c>
      <c r="HT259" s="120">
        <f t="shared" si="67"/>
        <v>12</v>
      </c>
      <c r="HU259" s="120">
        <f t="shared" si="67"/>
        <v>12</v>
      </c>
      <c r="HV259" s="120">
        <f t="shared" si="67"/>
        <v>12</v>
      </c>
      <c r="HW259" s="120">
        <f t="shared" si="57"/>
        <v>60</v>
      </c>
    </row>
    <row r="260" spans="203:231" ht="13.5" thickBot="1" x14ac:dyDescent="0.25">
      <c r="GU260" s="200">
        <f t="shared" si="65"/>
        <v>0</v>
      </c>
      <c r="GV260" s="200">
        <f t="shared" si="65"/>
        <v>0</v>
      </c>
      <c r="GW260" s="200">
        <f t="shared" si="65"/>
        <v>0</v>
      </c>
      <c r="GX260" s="200">
        <f t="shared" si="65"/>
        <v>0</v>
      </c>
      <c r="GY260" s="200">
        <f t="shared" si="65"/>
        <v>0</v>
      </c>
      <c r="GZ260" s="200">
        <f t="shared" si="65"/>
        <v>0</v>
      </c>
      <c r="HA260" s="200">
        <f t="shared" si="65"/>
        <v>0</v>
      </c>
      <c r="HB260" s="200">
        <f t="shared" si="65"/>
        <v>0</v>
      </c>
      <c r="HC260" s="200">
        <f t="shared" si="65"/>
        <v>0</v>
      </c>
      <c r="HD260" s="134" t="str">
        <f t="shared" si="53"/>
        <v>OK</v>
      </c>
      <c r="HE260" s="200">
        <f t="shared" si="54"/>
        <v>0</v>
      </c>
      <c r="HG260" s="200">
        <f t="shared" si="55"/>
        <v>0</v>
      </c>
      <c r="HH260" s="200">
        <f>HG260*'Key assumptions'!$H$20*'Key assumptions'!$H$21</f>
        <v>0</v>
      </c>
      <c r="HI260" s="255">
        <f t="shared" si="58"/>
        <v>0.23963133640552994</v>
      </c>
      <c r="HJ260" s="200">
        <f t="shared" si="56"/>
        <v>0</v>
      </c>
      <c r="HO260" s="120">
        <f t="shared" si="67"/>
        <v>12</v>
      </c>
      <c r="HP260" s="120">
        <f t="shared" si="67"/>
        <v>12</v>
      </c>
      <c r="HQ260" s="120">
        <f t="shared" si="67"/>
        <v>12</v>
      </c>
      <c r="HR260" s="120">
        <f t="shared" si="67"/>
        <v>12</v>
      </c>
      <c r="HS260" s="120">
        <f t="shared" si="67"/>
        <v>12</v>
      </c>
      <c r="HT260" s="120">
        <f t="shared" si="67"/>
        <v>12</v>
      </c>
      <c r="HU260" s="120">
        <f t="shared" si="67"/>
        <v>12</v>
      </c>
      <c r="HV260" s="120">
        <f t="shared" si="67"/>
        <v>12</v>
      </c>
      <c r="HW260" s="120">
        <f t="shared" si="57"/>
        <v>60</v>
      </c>
    </row>
    <row r="261" spans="203:231" ht="13.5" thickBot="1" x14ac:dyDescent="0.25">
      <c r="GU261" s="200">
        <f t="shared" si="65"/>
        <v>0</v>
      </c>
      <c r="GV261" s="200">
        <f t="shared" si="65"/>
        <v>0</v>
      </c>
      <c r="GW261" s="200">
        <f t="shared" si="65"/>
        <v>0</v>
      </c>
      <c r="GX261" s="200">
        <f t="shared" si="65"/>
        <v>0</v>
      </c>
      <c r="GY261" s="200">
        <f t="shared" si="65"/>
        <v>0</v>
      </c>
      <c r="GZ261" s="200">
        <f t="shared" si="65"/>
        <v>0</v>
      </c>
      <c r="HA261" s="200">
        <f t="shared" si="65"/>
        <v>0</v>
      </c>
      <c r="HB261" s="200">
        <f t="shared" si="65"/>
        <v>0</v>
      </c>
      <c r="HC261" s="200">
        <f t="shared" si="65"/>
        <v>0</v>
      </c>
      <c r="HD261" s="134" t="str">
        <f t="shared" si="53"/>
        <v>OK</v>
      </c>
      <c r="HE261" s="200">
        <f t="shared" si="54"/>
        <v>0</v>
      </c>
      <c r="HG261" s="200">
        <f t="shared" si="55"/>
        <v>0</v>
      </c>
      <c r="HH261" s="200">
        <f>HG261*'Key assumptions'!$H$20*'Key assumptions'!$H$21</f>
        <v>0</v>
      </c>
      <c r="HI261" s="255">
        <f t="shared" si="58"/>
        <v>0.23963133640552994</v>
      </c>
      <c r="HJ261" s="200">
        <f t="shared" si="56"/>
        <v>0</v>
      </c>
      <c r="HO261" s="120">
        <f t="shared" si="67"/>
        <v>12</v>
      </c>
      <c r="HP261" s="120">
        <f t="shared" si="67"/>
        <v>12</v>
      </c>
      <c r="HQ261" s="120">
        <f t="shared" si="67"/>
        <v>12</v>
      </c>
      <c r="HR261" s="120">
        <f t="shared" si="67"/>
        <v>12</v>
      </c>
      <c r="HS261" s="120">
        <f t="shared" si="67"/>
        <v>12</v>
      </c>
      <c r="HT261" s="120">
        <f t="shared" si="67"/>
        <v>12</v>
      </c>
      <c r="HU261" s="120">
        <f t="shared" si="67"/>
        <v>12</v>
      </c>
      <c r="HV261" s="120">
        <f t="shared" si="67"/>
        <v>12</v>
      </c>
      <c r="HW261" s="120">
        <f t="shared" si="57"/>
        <v>60</v>
      </c>
    </row>
    <row r="262" spans="203:231" ht="13.5" thickBot="1" x14ac:dyDescent="0.25">
      <c r="GU262" s="200">
        <f t="shared" si="65"/>
        <v>0</v>
      </c>
      <c r="GV262" s="200">
        <f t="shared" si="65"/>
        <v>0</v>
      </c>
      <c r="GW262" s="200">
        <f t="shared" si="65"/>
        <v>0</v>
      </c>
      <c r="GX262" s="200">
        <f t="shared" si="65"/>
        <v>0</v>
      </c>
      <c r="GY262" s="200">
        <f t="shared" si="65"/>
        <v>0</v>
      </c>
      <c r="GZ262" s="200">
        <f t="shared" si="65"/>
        <v>0</v>
      </c>
      <c r="HA262" s="200">
        <f t="shared" si="65"/>
        <v>0</v>
      </c>
      <c r="HB262" s="200">
        <f t="shared" si="65"/>
        <v>0</v>
      </c>
      <c r="HC262" s="200">
        <f t="shared" si="65"/>
        <v>0</v>
      </c>
      <c r="HD262" s="134" t="str">
        <f t="shared" si="53"/>
        <v>OK</v>
      </c>
      <c r="HE262" s="200">
        <f t="shared" si="54"/>
        <v>0</v>
      </c>
      <c r="HG262" s="200">
        <f t="shared" si="55"/>
        <v>0</v>
      </c>
      <c r="HH262" s="200">
        <f>HG262*'Key assumptions'!$H$20*'Key assumptions'!$H$21</f>
        <v>0</v>
      </c>
      <c r="HI262" s="255">
        <f t="shared" si="58"/>
        <v>0.23963133640552994</v>
      </c>
      <c r="HJ262" s="200">
        <f t="shared" si="56"/>
        <v>0</v>
      </c>
      <c r="HO262" s="120">
        <f t="shared" si="67"/>
        <v>12</v>
      </c>
      <c r="HP262" s="120">
        <f t="shared" si="67"/>
        <v>12</v>
      </c>
      <c r="HQ262" s="120">
        <f t="shared" si="67"/>
        <v>12</v>
      </c>
      <c r="HR262" s="120">
        <f t="shared" si="67"/>
        <v>12</v>
      </c>
      <c r="HS262" s="120">
        <f t="shared" si="67"/>
        <v>12</v>
      </c>
      <c r="HT262" s="120">
        <f t="shared" si="67"/>
        <v>12</v>
      </c>
      <c r="HU262" s="120">
        <f t="shared" si="67"/>
        <v>12</v>
      </c>
      <c r="HV262" s="120">
        <f t="shared" si="67"/>
        <v>12</v>
      </c>
      <c r="HW262" s="120">
        <f t="shared" si="57"/>
        <v>60</v>
      </c>
    </row>
    <row r="263" spans="203:231" ht="13.5" thickBot="1" x14ac:dyDescent="0.25">
      <c r="GU263" s="200">
        <f t="shared" si="65"/>
        <v>0</v>
      </c>
      <c r="GV263" s="200">
        <f t="shared" si="65"/>
        <v>0</v>
      </c>
      <c r="GW263" s="200">
        <f t="shared" si="65"/>
        <v>0</v>
      </c>
      <c r="GX263" s="200">
        <f t="shared" si="65"/>
        <v>0</v>
      </c>
      <c r="GY263" s="200">
        <f t="shared" si="65"/>
        <v>0</v>
      </c>
      <c r="GZ263" s="200">
        <f t="shared" si="65"/>
        <v>0</v>
      </c>
      <c r="HA263" s="200">
        <f t="shared" si="65"/>
        <v>0</v>
      </c>
      <c r="HB263" s="200">
        <f t="shared" si="65"/>
        <v>0</v>
      </c>
      <c r="HC263" s="200">
        <f t="shared" si="65"/>
        <v>0</v>
      </c>
      <c r="HD263" s="134" t="str">
        <f t="shared" si="53"/>
        <v>OK</v>
      </c>
      <c r="HE263" s="200">
        <f t="shared" si="54"/>
        <v>0</v>
      </c>
      <c r="HG263" s="200">
        <f t="shared" si="55"/>
        <v>0</v>
      </c>
      <c r="HH263" s="200">
        <f>HG263*'Key assumptions'!$H$20*'Key assumptions'!$H$21</f>
        <v>0</v>
      </c>
      <c r="HI263" s="255">
        <f t="shared" si="58"/>
        <v>0.23963133640552994</v>
      </c>
      <c r="HJ263" s="200">
        <f t="shared" si="56"/>
        <v>0</v>
      </c>
      <c r="HO263" s="120">
        <f t="shared" si="67"/>
        <v>12</v>
      </c>
      <c r="HP263" s="120">
        <f t="shared" si="67"/>
        <v>12</v>
      </c>
      <c r="HQ263" s="120">
        <f t="shared" si="67"/>
        <v>12</v>
      </c>
      <c r="HR263" s="120">
        <f t="shared" si="67"/>
        <v>12</v>
      </c>
      <c r="HS263" s="120">
        <f t="shared" si="67"/>
        <v>12</v>
      </c>
      <c r="HT263" s="120">
        <f t="shared" si="67"/>
        <v>12</v>
      </c>
      <c r="HU263" s="120">
        <f t="shared" si="67"/>
        <v>12</v>
      </c>
      <c r="HV263" s="120">
        <f t="shared" si="67"/>
        <v>12</v>
      </c>
      <c r="HW263" s="120">
        <f t="shared" si="57"/>
        <v>60</v>
      </c>
    </row>
    <row r="264" spans="203:231" ht="13.5" thickBot="1" x14ac:dyDescent="0.25">
      <c r="GU264" s="200">
        <f t="shared" si="65"/>
        <v>0</v>
      </c>
      <c r="GV264" s="200">
        <f t="shared" si="65"/>
        <v>0</v>
      </c>
      <c r="GW264" s="200">
        <f t="shared" si="65"/>
        <v>0</v>
      </c>
      <c r="GX264" s="200">
        <f t="shared" si="65"/>
        <v>0</v>
      </c>
      <c r="GY264" s="200">
        <f t="shared" si="65"/>
        <v>0</v>
      </c>
      <c r="GZ264" s="200">
        <f t="shared" si="65"/>
        <v>0</v>
      </c>
      <c r="HA264" s="200">
        <f t="shared" si="65"/>
        <v>0</v>
      </c>
      <c r="HB264" s="200">
        <f t="shared" si="65"/>
        <v>0</v>
      </c>
      <c r="HC264" s="200">
        <f t="shared" si="65"/>
        <v>0</v>
      </c>
      <c r="HD264" s="134" t="str">
        <f t="shared" si="53"/>
        <v>OK</v>
      </c>
      <c r="HE264" s="200">
        <f t="shared" si="54"/>
        <v>0</v>
      </c>
      <c r="HG264" s="200">
        <f t="shared" si="55"/>
        <v>0</v>
      </c>
      <c r="HH264" s="200">
        <f>HG264*'Key assumptions'!$H$20*'Key assumptions'!$H$21</f>
        <v>0</v>
      </c>
      <c r="HI264" s="255">
        <f t="shared" si="58"/>
        <v>0.23963133640552994</v>
      </c>
      <c r="HJ264" s="200">
        <f t="shared" si="56"/>
        <v>0</v>
      </c>
      <c r="HO264" s="120">
        <f t="shared" si="67"/>
        <v>12</v>
      </c>
      <c r="HP264" s="120">
        <f t="shared" si="67"/>
        <v>12</v>
      </c>
      <c r="HQ264" s="120">
        <f t="shared" si="67"/>
        <v>12</v>
      </c>
      <c r="HR264" s="120">
        <f t="shared" si="67"/>
        <v>12</v>
      </c>
      <c r="HS264" s="120">
        <f t="shared" si="67"/>
        <v>12</v>
      </c>
      <c r="HT264" s="120">
        <f t="shared" si="67"/>
        <v>12</v>
      </c>
      <c r="HU264" s="120">
        <f t="shared" si="67"/>
        <v>12</v>
      </c>
      <c r="HV264" s="120">
        <f t="shared" si="67"/>
        <v>12</v>
      </c>
      <c r="HW264" s="120">
        <f t="shared" si="57"/>
        <v>60</v>
      </c>
    </row>
    <row r="265" spans="203:231" ht="13.5" thickBot="1" x14ac:dyDescent="0.25">
      <c r="GU265" s="200">
        <f t="shared" ref="GU265:HC280" si="68">SUMIF($DA$6:$GR$6,GU$8,$DA265:$GR265)</f>
        <v>0</v>
      </c>
      <c r="GV265" s="200">
        <f t="shared" si="68"/>
        <v>0</v>
      </c>
      <c r="GW265" s="200">
        <f t="shared" si="68"/>
        <v>0</v>
      </c>
      <c r="GX265" s="200">
        <f t="shared" si="68"/>
        <v>0</v>
      </c>
      <c r="GY265" s="200">
        <f t="shared" si="68"/>
        <v>0</v>
      </c>
      <c r="GZ265" s="200">
        <f t="shared" si="68"/>
        <v>0</v>
      </c>
      <c r="HA265" s="200">
        <f t="shared" si="68"/>
        <v>0</v>
      </c>
      <c r="HB265" s="200">
        <f t="shared" si="68"/>
        <v>0</v>
      </c>
      <c r="HC265" s="200">
        <f t="shared" si="68"/>
        <v>0</v>
      </c>
      <c r="HD265" s="134" t="str">
        <f t="shared" ref="HD265:HD280" si="69">IF(ROUND(HE265-SUM(DA265:GR265),3)=0,"OK","ERROR")</f>
        <v>OK</v>
      </c>
      <c r="HE265" s="200">
        <f t="shared" ref="HE265:HE280" si="70">SUM(GU265:HC265)</f>
        <v>0</v>
      </c>
      <c r="HG265" s="200">
        <f t="shared" ref="HG265:HG280" si="71">F265*avg_hrs*12</f>
        <v>0</v>
      </c>
      <c r="HH265" s="200">
        <f>HG265*'Key assumptions'!$H$20*'Key assumptions'!$H$21</f>
        <v>0</v>
      </c>
      <c r="HI265" s="255">
        <f t="shared" si="58"/>
        <v>0.23963133640552994</v>
      </c>
      <c r="HJ265" s="200">
        <f t="shared" si="56"/>
        <v>0</v>
      </c>
      <c r="HO265" s="120">
        <f t="shared" si="67"/>
        <v>12</v>
      </c>
      <c r="HP265" s="120">
        <f t="shared" si="67"/>
        <v>12</v>
      </c>
      <c r="HQ265" s="120">
        <f t="shared" si="67"/>
        <v>12</v>
      </c>
      <c r="HR265" s="120">
        <f t="shared" si="67"/>
        <v>12</v>
      </c>
      <c r="HS265" s="120">
        <f t="shared" si="67"/>
        <v>12</v>
      </c>
      <c r="HT265" s="120">
        <f t="shared" si="67"/>
        <v>12</v>
      </c>
      <c r="HU265" s="120">
        <f t="shared" si="67"/>
        <v>12</v>
      </c>
      <c r="HV265" s="120">
        <f t="shared" si="67"/>
        <v>12</v>
      </c>
      <c r="HW265" s="120">
        <f t="shared" si="57"/>
        <v>60</v>
      </c>
    </row>
    <row r="266" spans="203:231" ht="13.5" thickBot="1" x14ac:dyDescent="0.25">
      <c r="GU266" s="200">
        <f t="shared" si="68"/>
        <v>0</v>
      </c>
      <c r="GV266" s="200">
        <f t="shared" si="68"/>
        <v>0</v>
      </c>
      <c r="GW266" s="200">
        <f t="shared" si="68"/>
        <v>0</v>
      </c>
      <c r="GX266" s="200">
        <f t="shared" si="68"/>
        <v>0</v>
      </c>
      <c r="GY266" s="200">
        <f t="shared" si="68"/>
        <v>0</v>
      </c>
      <c r="GZ266" s="200">
        <f t="shared" si="68"/>
        <v>0</v>
      </c>
      <c r="HA266" s="200">
        <f t="shared" si="68"/>
        <v>0</v>
      </c>
      <c r="HB266" s="200">
        <f t="shared" si="68"/>
        <v>0</v>
      </c>
      <c r="HC266" s="200">
        <f t="shared" si="68"/>
        <v>0</v>
      </c>
      <c r="HD266" s="134" t="str">
        <f t="shared" si="69"/>
        <v>OK</v>
      </c>
      <c r="HE266" s="200">
        <f t="shared" si="70"/>
        <v>0</v>
      </c>
      <c r="HG266" s="200">
        <f t="shared" si="71"/>
        <v>0</v>
      </c>
      <c r="HH266" s="200">
        <f>HG266*'Key assumptions'!$H$20*'Key assumptions'!$H$21</f>
        <v>0</v>
      </c>
      <c r="HI266" s="255">
        <f t="shared" si="58"/>
        <v>0.23963133640552994</v>
      </c>
      <c r="HJ266" s="200">
        <f t="shared" ref="HJ266:HJ280" si="72">HH266*HI266</f>
        <v>0</v>
      </c>
      <c r="HO266" s="120">
        <f t="shared" si="67"/>
        <v>12</v>
      </c>
      <c r="HP266" s="120">
        <f t="shared" si="67"/>
        <v>12</v>
      </c>
      <c r="HQ266" s="120">
        <f t="shared" si="67"/>
        <v>12</v>
      </c>
      <c r="HR266" s="120">
        <f t="shared" si="67"/>
        <v>12</v>
      </c>
      <c r="HS266" s="120">
        <f t="shared" si="67"/>
        <v>12</v>
      </c>
      <c r="HT266" s="120">
        <f t="shared" si="67"/>
        <v>12</v>
      </c>
      <c r="HU266" s="120">
        <f t="shared" si="67"/>
        <v>12</v>
      </c>
      <c r="HV266" s="120">
        <f t="shared" si="67"/>
        <v>12</v>
      </c>
      <c r="HW266" s="120">
        <f t="shared" ref="HW266:HW280" si="73">SUM(HR266:HV266)</f>
        <v>60</v>
      </c>
    </row>
    <row r="267" spans="203:231" ht="13.5" thickBot="1" x14ac:dyDescent="0.25">
      <c r="GU267" s="200">
        <f t="shared" si="68"/>
        <v>0</v>
      </c>
      <c r="GV267" s="200">
        <f t="shared" si="68"/>
        <v>0</v>
      </c>
      <c r="GW267" s="200">
        <f t="shared" si="68"/>
        <v>0</v>
      </c>
      <c r="GX267" s="200">
        <f t="shared" si="68"/>
        <v>0</v>
      </c>
      <c r="GY267" s="200">
        <f t="shared" si="68"/>
        <v>0</v>
      </c>
      <c r="GZ267" s="200">
        <f t="shared" si="68"/>
        <v>0</v>
      </c>
      <c r="HA267" s="200">
        <f t="shared" si="68"/>
        <v>0</v>
      </c>
      <c r="HB267" s="200">
        <f t="shared" si="68"/>
        <v>0</v>
      </c>
      <c r="HC267" s="200">
        <f t="shared" si="68"/>
        <v>0</v>
      </c>
      <c r="HD267" s="134" t="str">
        <f t="shared" si="69"/>
        <v>OK</v>
      </c>
      <c r="HE267" s="200">
        <f t="shared" si="70"/>
        <v>0</v>
      </c>
      <c r="HG267" s="200">
        <f t="shared" si="71"/>
        <v>0</v>
      </c>
      <c r="HH267" s="200">
        <f>HG267*'Key assumptions'!$H$20*'Key assumptions'!$H$21</f>
        <v>0</v>
      </c>
      <c r="HI267" s="255">
        <f t="shared" ref="HI267:HI280" si="74">HI266</f>
        <v>0.23963133640552994</v>
      </c>
      <c r="HJ267" s="200">
        <f t="shared" si="72"/>
        <v>0</v>
      </c>
      <c r="HO267" s="120">
        <f t="shared" si="67"/>
        <v>12</v>
      </c>
      <c r="HP267" s="120">
        <f t="shared" si="67"/>
        <v>12</v>
      </c>
      <c r="HQ267" s="120">
        <f t="shared" si="67"/>
        <v>12</v>
      </c>
      <c r="HR267" s="120">
        <f t="shared" si="67"/>
        <v>12</v>
      </c>
      <c r="HS267" s="120">
        <f t="shared" si="67"/>
        <v>12</v>
      </c>
      <c r="HT267" s="120">
        <f t="shared" si="67"/>
        <v>12</v>
      </c>
      <c r="HU267" s="120">
        <f t="shared" si="67"/>
        <v>12</v>
      </c>
      <c r="HV267" s="120">
        <f t="shared" si="67"/>
        <v>12</v>
      </c>
      <c r="HW267" s="120">
        <f t="shared" si="73"/>
        <v>60</v>
      </c>
    </row>
    <row r="268" spans="203:231" ht="13.5" thickBot="1" x14ac:dyDescent="0.25">
      <c r="GU268" s="200">
        <f t="shared" si="68"/>
        <v>0</v>
      </c>
      <c r="GV268" s="200">
        <f t="shared" si="68"/>
        <v>0</v>
      </c>
      <c r="GW268" s="200">
        <f t="shared" si="68"/>
        <v>0</v>
      </c>
      <c r="GX268" s="200">
        <f t="shared" si="68"/>
        <v>0</v>
      </c>
      <c r="GY268" s="200">
        <f t="shared" si="68"/>
        <v>0</v>
      </c>
      <c r="GZ268" s="200">
        <f t="shared" si="68"/>
        <v>0</v>
      </c>
      <c r="HA268" s="200">
        <f t="shared" si="68"/>
        <v>0</v>
      </c>
      <c r="HB268" s="200">
        <f t="shared" si="68"/>
        <v>0</v>
      </c>
      <c r="HC268" s="200">
        <f t="shared" si="68"/>
        <v>0</v>
      </c>
      <c r="HD268" s="134" t="str">
        <f t="shared" si="69"/>
        <v>OK</v>
      </c>
      <c r="HE268" s="200">
        <f t="shared" si="70"/>
        <v>0</v>
      </c>
      <c r="HG268" s="200">
        <f t="shared" si="71"/>
        <v>0</v>
      </c>
      <c r="HH268" s="200">
        <f>HG268*'Key assumptions'!$H$20*'Key assumptions'!$H$21</f>
        <v>0</v>
      </c>
      <c r="HI268" s="255">
        <f t="shared" si="74"/>
        <v>0.23963133640552994</v>
      </c>
      <c r="HJ268" s="200">
        <f t="shared" si="72"/>
        <v>0</v>
      </c>
      <c r="HO268" s="120">
        <f t="shared" si="67"/>
        <v>12</v>
      </c>
      <c r="HP268" s="120">
        <f t="shared" si="67"/>
        <v>12</v>
      </c>
      <c r="HQ268" s="120">
        <f t="shared" si="67"/>
        <v>12</v>
      </c>
      <c r="HR268" s="120">
        <f t="shared" si="67"/>
        <v>12</v>
      </c>
      <c r="HS268" s="120">
        <f t="shared" si="67"/>
        <v>12</v>
      </c>
      <c r="HT268" s="120">
        <f t="shared" si="67"/>
        <v>12</v>
      </c>
      <c r="HU268" s="120">
        <f t="shared" si="67"/>
        <v>12</v>
      </c>
      <c r="HV268" s="120">
        <f t="shared" si="67"/>
        <v>12</v>
      </c>
      <c r="HW268" s="120">
        <f t="shared" si="73"/>
        <v>60</v>
      </c>
    </row>
    <row r="269" spans="203:231" ht="13.5" thickBot="1" x14ac:dyDescent="0.25">
      <c r="GU269" s="200">
        <f t="shared" si="68"/>
        <v>0</v>
      </c>
      <c r="GV269" s="200">
        <f t="shared" si="68"/>
        <v>0</v>
      </c>
      <c r="GW269" s="200">
        <f t="shared" si="68"/>
        <v>0</v>
      </c>
      <c r="GX269" s="200">
        <f t="shared" si="68"/>
        <v>0</v>
      </c>
      <c r="GY269" s="200">
        <f t="shared" si="68"/>
        <v>0</v>
      </c>
      <c r="GZ269" s="200">
        <f t="shared" si="68"/>
        <v>0</v>
      </c>
      <c r="HA269" s="200">
        <f t="shared" si="68"/>
        <v>0</v>
      </c>
      <c r="HB269" s="200">
        <f t="shared" si="68"/>
        <v>0</v>
      </c>
      <c r="HC269" s="200">
        <f t="shared" si="68"/>
        <v>0</v>
      </c>
      <c r="HD269" s="134" t="str">
        <f t="shared" si="69"/>
        <v>OK</v>
      </c>
      <c r="HE269" s="200">
        <f t="shared" si="70"/>
        <v>0</v>
      </c>
      <c r="HG269" s="200">
        <f t="shared" si="71"/>
        <v>0</v>
      </c>
      <c r="HH269" s="200">
        <f>HG269*'Key assumptions'!$H$20*'Key assumptions'!$H$21</f>
        <v>0</v>
      </c>
      <c r="HI269" s="255">
        <f t="shared" si="74"/>
        <v>0.23963133640552994</v>
      </c>
      <c r="HJ269" s="200">
        <f t="shared" si="72"/>
        <v>0</v>
      </c>
      <c r="HO269" s="120">
        <f t="shared" ref="HO269:HV280" si="75">COUNTIFS($H$6:$CY$6,HO$8,$H269:$CY269,"&lt;&gt;"&amp;0)</f>
        <v>12</v>
      </c>
      <c r="HP269" s="120">
        <f t="shared" si="75"/>
        <v>12</v>
      </c>
      <c r="HQ269" s="120">
        <f t="shared" si="75"/>
        <v>12</v>
      </c>
      <c r="HR269" s="120">
        <f t="shared" si="75"/>
        <v>12</v>
      </c>
      <c r="HS269" s="120">
        <f t="shared" si="75"/>
        <v>12</v>
      </c>
      <c r="HT269" s="120">
        <f t="shared" si="75"/>
        <v>12</v>
      </c>
      <c r="HU269" s="120">
        <f t="shared" si="75"/>
        <v>12</v>
      </c>
      <c r="HV269" s="120">
        <f t="shared" si="75"/>
        <v>12</v>
      </c>
      <c r="HW269" s="120">
        <f t="shared" si="73"/>
        <v>60</v>
      </c>
    </row>
    <row r="270" spans="203:231" ht="13.5" thickBot="1" x14ac:dyDescent="0.25">
      <c r="GU270" s="200">
        <f t="shared" si="68"/>
        <v>0</v>
      </c>
      <c r="GV270" s="200">
        <f t="shared" si="68"/>
        <v>0</v>
      </c>
      <c r="GW270" s="200">
        <f t="shared" si="68"/>
        <v>0</v>
      </c>
      <c r="GX270" s="200">
        <f t="shared" si="68"/>
        <v>0</v>
      </c>
      <c r="GY270" s="200">
        <f t="shared" si="68"/>
        <v>0</v>
      </c>
      <c r="GZ270" s="200">
        <f t="shared" si="68"/>
        <v>0</v>
      </c>
      <c r="HA270" s="200">
        <f t="shared" si="68"/>
        <v>0</v>
      </c>
      <c r="HB270" s="200">
        <f t="shared" si="68"/>
        <v>0</v>
      </c>
      <c r="HC270" s="200">
        <f t="shared" si="68"/>
        <v>0</v>
      </c>
      <c r="HD270" s="134" t="str">
        <f t="shared" si="69"/>
        <v>OK</v>
      </c>
      <c r="HE270" s="200">
        <f t="shared" si="70"/>
        <v>0</v>
      </c>
      <c r="HG270" s="200">
        <f t="shared" si="71"/>
        <v>0</v>
      </c>
      <c r="HH270" s="200">
        <f>HG270*'Key assumptions'!$H$20*'Key assumptions'!$H$21</f>
        <v>0</v>
      </c>
      <c r="HI270" s="255">
        <f t="shared" si="74"/>
        <v>0.23963133640552994</v>
      </c>
      <c r="HJ270" s="200">
        <f t="shared" si="72"/>
        <v>0</v>
      </c>
      <c r="HO270" s="120">
        <f t="shared" si="75"/>
        <v>12</v>
      </c>
      <c r="HP270" s="120">
        <f t="shared" si="75"/>
        <v>12</v>
      </c>
      <c r="HQ270" s="120">
        <f t="shared" si="75"/>
        <v>12</v>
      </c>
      <c r="HR270" s="120">
        <f t="shared" si="75"/>
        <v>12</v>
      </c>
      <c r="HS270" s="120">
        <f t="shared" si="75"/>
        <v>12</v>
      </c>
      <c r="HT270" s="120">
        <f t="shared" si="75"/>
        <v>12</v>
      </c>
      <c r="HU270" s="120">
        <f t="shared" si="75"/>
        <v>12</v>
      </c>
      <c r="HV270" s="120">
        <f t="shared" si="75"/>
        <v>12</v>
      </c>
      <c r="HW270" s="120">
        <f t="shared" si="73"/>
        <v>60</v>
      </c>
    </row>
    <row r="271" spans="203:231" ht="13.5" thickBot="1" x14ac:dyDescent="0.25">
      <c r="GU271" s="200">
        <f t="shared" si="68"/>
        <v>0</v>
      </c>
      <c r="GV271" s="200">
        <f t="shared" si="68"/>
        <v>0</v>
      </c>
      <c r="GW271" s="200">
        <f t="shared" si="68"/>
        <v>0</v>
      </c>
      <c r="GX271" s="200">
        <f t="shared" si="68"/>
        <v>0</v>
      </c>
      <c r="GY271" s="200">
        <f t="shared" si="68"/>
        <v>0</v>
      </c>
      <c r="GZ271" s="200">
        <f t="shared" si="68"/>
        <v>0</v>
      </c>
      <c r="HA271" s="200">
        <f t="shared" si="68"/>
        <v>0</v>
      </c>
      <c r="HB271" s="200">
        <f t="shared" si="68"/>
        <v>0</v>
      </c>
      <c r="HC271" s="200">
        <f t="shared" si="68"/>
        <v>0</v>
      </c>
      <c r="HD271" s="134" t="str">
        <f t="shared" si="69"/>
        <v>OK</v>
      </c>
      <c r="HE271" s="200">
        <f t="shared" si="70"/>
        <v>0</v>
      </c>
      <c r="HG271" s="200">
        <f t="shared" si="71"/>
        <v>0</v>
      </c>
      <c r="HH271" s="200">
        <f>HG271*'Key assumptions'!$H$20*'Key assumptions'!$H$21</f>
        <v>0</v>
      </c>
      <c r="HI271" s="255">
        <f t="shared" si="74"/>
        <v>0.23963133640552994</v>
      </c>
      <c r="HJ271" s="200">
        <f t="shared" si="72"/>
        <v>0</v>
      </c>
      <c r="HO271" s="120">
        <f t="shared" si="75"/>
        <v>12</v>
      </c>
      <c r="HP271" s="120">
        <f t="shared" si="75"/>
        <v>12</v>
      </c>
      <c r="HQ271" s="120">
        <f t="shared" si="75"/>
        <v>12</v>
      </c>
      <c r="HR271" s="120">
        <f t="shared" si="75"/>
        <v>12</v>
      </c>
      <c r="HS271" s="120">
        <f t="shared" si="75"/>
        <v>12</v>
      </c>
      <c r="HT271" s="120">
        <f t="shared" si="75"/>
        <v>12</v>
      </c>
      <c r="HU271" s="120">
        <f t="shared" si="75"/>
        <v>12</v>
      </c>
      <c r="HV271" s="120">
        <f t="shared" si="75"/>
        <v>12</v>
      </c>
      <c r="HW271" s="120">
        <f t="shared" si="73"/>
        <v>60</v>
      </c>
    </row>
    <row r="272" spans="203:231" ht="13.5" thickBot="1" x14ac:dyDescent="0.25">
      <c r="GU272" s="200">
        <f t="shared" si="68"/>
        <v>0</v>
      </c>
      <c r="GV272" s="200">
        <f t="shared" si="68"/>
        <v>0</v>
      </c>
      <c r="GW272" s="200">
        <f t="shared" si="68"/>
        <v>0</v>
      </c>
      <c r="GX272" s="200">
        <f t="shared" si="68"/>
        <v>0</v>
      </c>
      <c r="GY272" s="200">
        <f t="shared" si="68"/>
        <v>0</v>
      </c>
      <c r="GZ272" s="200">
        <f t="shared" si="68"/>
        <v>0</v>
      </c>
      <c r="HA272" s="200">
        <f t="shared" si="68"/>
        <v>0</v>
      </c>
      <c r="HB272" s="200">
        <f t="shared" si="68"/>
        <v>0</v>
      </c>
      <c r="HC272" s="200">
        <f t="shared" si="68"/>
        <v>0</v>
      </c>
      <c r="HD272" s="134" t="str">
        <f t="shared" si="69"/>
        <v>OK</v>
      </c>
      <c r="HE272" s="200">
        <f t="shared" si="70"/>
        <v>0</v>
      </c>
      <c r="HG272" s="200">
        <f t="shared" si="71"/>
        <v>0</v>
      </c>
      <c r="HH272" s="200">
        <f>HG272*'Key assumptions'!$H$20*'Key assumptions'!$H$21</f>
        <v>0</v>
      </c>
      <c r="HI272" s="255">
        <f t="shared" si="74"/>
        <v>0.23963133640552994</v>
      </c>
      <c r="HJ272" s="200">
        <f t="shared" si="72"/>
        <v>0</v>
      </c>
      <c r="HO272" s="120">
        <f t="shared" si="75"/>
        <v>12</v>
      </c>
      <c r="HP272" s="120">
        <f t="shared" si="75"/>
        <v>12</v>
      </c>
      <c r="HQ272" s="120">
        <f t="shared" si="75"/>
        <v>12</v>
      </c>
      <c r="HR272" s="120">
        <f t="shared" si="75"/>
        <v>12</v>
      </c>
      <c r="HS272" s="120">
        <f t="shared" si="75"/>
        <v>12</v>
      </c>
      <c r="HT272" s="120">
        <f t="shared" si="75"/>
        <v>12</v>
      </c>
      <c r="HU272" s="120">
        <f t="shared" si="75"/>
        <v>12</v>
      </c>
      <c r="HV272" s="120">
        <f t="shared" si="75"/>
        <v>12</v>
      </c>
      <c r="HW272" s="120">
        <f t="shared" si="73"/>
        <v>60</v>
      </c>
    </row>
    <row r="273" spans="203:231" ht="13.5" thickBot="1" x14ac:dyDescent="0.25">
      <c r="GU273" s="200">
        <f t="shared" si="68"/>
        <v>0</v>
      </c>
      <c r="GV273" s="200">
        <f t="shared" si="68"/>
        <v>0</v>
      </c>
      <c r="GW273" s="200">
        <f t="shared" si="68"/>
        <v>0</v>
      </c>
      <c r="GX273" s="200">
        <f t="shared" si="68"/>
        <v>0</v>
      </c>
      <c r="GY273" s="200">
        <f t="shared" si="68"/>
        <v>0</v>
      </c>
      <c r="GZ273" s="200">
        <f t="shared" si="68"/>
        <v>0</v>
      </c>
      <c r="HA273" s="200">
        <f t="shared" si="68"/>
        <v>0</v>
      </c>
      <c r="HB273" s="200">
        <f t="shared" si="68"/>
        <v>0</v>
      </c>
      <c r="HC273" s="200">
        <f t="shared" si="68"/>
        <v>0</v>
      </c>
      <c r="HD273" s="134" t="str">
        <f t="shared" si="69"/>
        <v>OK</v>
      </c>
      <c r="HE273" s="200">
        <f t="shared" si="70"/>
        <v>0</v>
      </c>
      <c r="HG273" s="200">
        <f t="shared" si="71"/>
        <v>0</v>
      </c>
      <c r="HH273" s="200">
        <f>HG273*'Key assumptions'!$H$20*'Key assumptions'!$H$21</f>
        <v>0</v>
      </c>
      <c r="HI273" s="255">
        <f t="shared" si="74"/>
        <v>0.23963133640552994</v>
      </c>
      <c r="HJ273" s="200">
        <f t="shared" si="72"/>
        <v>0</v>
      </c>
      <c r="HO273" s="120">
        <f t="shared" si="75"/>
        <v>12</v>
      </c>
      <c r="HP273" s="120">
        <f t="shared" si="75"/>
        <v>12</v>
      </c>
      <c r="HQ273" s="120">
        <f t="shared" si="75"/>
        <v>12</v>
      </c>
      <c r="HR273" s="120">
        <f t="shared" si="75"/>
        <v>12</v>
      </c>
      <c r="HS273" s="120">
        <f t="shared" si="75"/>
        <v>12</v>
      </c>
      <c r="HT273" s="120">
        <f t="shared" si="75"/>
        <v>12</v>
      </c>
      <c r="HU273" s="120">
        <f t="shared" si="75"/>
        <v>12</v>
      </c>
      <c r="HV273" s="120">
        <f t="shared" si="75"/>
        <v>12</v>
      </c>
      <c r="HW273" s="120">
        <f t="shared" si="73"/>
        <v>60</v>
      </c>
    </row>
    <row r="274" spans="203:231" ht="13.5" thickBot="1" x14ac:dyDescent="0.25">
      <c r="GU274" s="200">
        <f t="shared" si="68"/>
        <v>0</v>
      </c>
      <c r="GV274" s="200">
        <f t="shared" si="68"/>
        <v>0</v>
      </c>
      <c r="GW274" s="200">
        <f t="shared" si="68"/>
        <v>0</v>
      </c>
      <c r="GX274" s="200">
        <f t="shared" si="68"/>
        <v>0</v>
      </c>
      <c r="GY274" s="200">
        <f t="shared" si="68"/>
        <v>0</v>
      </c>
      <c r="GZ274" s="200">
        <f t="shared" si="68"/>
        <v>0</v>
      </c>
      <c r="HA274" s="200">
        <f t="shared" si="68"/>
        <v>0</v>
      </c>
      <c r="HB274" s="200">
        <f t="shared" si="68"/>
        <v>0</v>
      </c>
      <c r="HC274" s="200">
        <f t="shared" si="68"/>
        <v>0</v>
      </c>
      <c r="HD274" s="134" t="str">
        <f t="shared" si="69"/>
        <v>OK</v>
      </c>
      <c r="HE274" s="200">
        <f t="shared" si="70"/>
        <v>0</v>
      </c>
      <c r="HG274" s="200">
        <f t="shared" si="71"/>
        <v>0</v>
      </c>
      <c r="HH274" s="200">
        <f>HG274*'Key assumptions'!$H$20*'Key assumptions'!$H$21</f>
        <v>0</v>
      </c>
      <c r="HI274" s="255">
        <f t="shared" si="74"/>
        <v>0.23963133640552994</v>
      </c>
      <c r="HJ274" s="200">
        <f t="shared" si="72"/>
        <v>0</v>
      </c>
      <c r="HO274" s="120">
        <f t="shared" si="75"/>
        <v>12</v>
      </c>
      <c r="HP274" s="120">
        <f t="shared" si="75"/>
        <v>12</v>
      </c>
      <c r="HQ274" s="120">
        <f t="shared" si="75"/>
        <v>12</v>
      </c>
      <c r="HR274" s="120">
        <f t="shared" si="75"/>
        <v>12</v>
      </c>
      <c r="HS274" s="120">
        <f t="shared" si="75"/>
        <v>12</v>
      </c>
      <c r="HT274" s="120">
        <f t="shared" si="75"/>
        <v>12</v>
      </c>
      <c r="HU274" s="120">
        <f t="shared" si="75"/>
        <v>12</v>
      </c>
      <c r="HV274" s="120">
        <f t="shared" si="75"/>
        <v>12</v>
      </c>
      <c r="HW274" s="120">
        <f t="shared" si="73"/>
        <v>60</v>
      </c>
    </row>
    <row r="275" spans="203:231" ht="13.5" thickBot="1" x14ac:dyDescent="0.25">
      <c r="GU275" s="200">
        <f t="shared" si="68"/>
        <v>0</v>
      </c>
      <c r="GV275" s="200">
        <f t="shared" si="68"/>
        <v>0</v>
      </c>
      <c r="GW275" s="200">
        <f t="shared" si="68"/>
        <v>0</v>
      </c>
      <c r="GX275" s="200">
        <f t="shared" si="68"/>
        <v>0</v>
      </c>
      <c r="GY275" s="200">
        <f t="shared" si="68"/>
        <v>0</v>
      </c>
      <c r="GZ275" s="200">
        <f t="shared" si="68"/>
        <v>0</v>
      </c>
      <c r="HA275" s="200">
        <f t="shared" si="68"/>
        <v>0</v>
      </c>
      <c r="HB275" s="200">
        <f t="shared" si="68"/>
        <v>0</v>
      </c>
      <c r="HC275" s="200">
        <f t="shared" si="68"/>
        <v>0</v>
      </c>
      <c r="HD275" s="134" t="str">
        <f t="shared" si="69"/>
        <v>OK</v>
      </c>
      <c r="HE275" s="200">
        <f t="shared" si="70"/>
        <v>0</v>
      </c>
      <c r="HG275" s="200">
        <f t="shared" si="71"/>
        <v>0</v>
      </c>
      <c r="HH275" s="200">
        <f>HG275*'Key assumptions'!$H$20*'Key assumptions'!$H$21</f>
        <v>0</v>
      </c>
      <c r="HI275" s="255">
        <f t="shared" si="74"/>
        <v>0.23963133640552994</v>
      </c>
      <c r="HJ275" s="200">
        <f t="shared" si="72"/>
        <v>0</v>
      </c>
      <c r="HO275" s="120">
        <f t="shared" si="75"/>
        <v>12</v>
      </c>
      <c r="HP275" s="120">
        <f t="shared" si="75"/>
        <v>12</v>
      </c>
      <c r="HQ275" s="120">
        <f t="shared" si="75"/>
        <v>12</v>
      </c>
      <c r="HR275" s="120">
        <f t="shared" si="75"/>
        <v>12</v>
      </c>
      <c r="HS275" s="120">
        <f t="shared" si="75"/>
        <v>12</v>
      </c>
      <c r="HT275" s="120">
        <f t="shared" si="75"/>
        <v>12</v>
      </c>
      <c r="HU275" s="120">
        <f t="shared" si="75"/>
        <v>12</v>
      </c>
      <c r="HV275" s="120">
        <f t="shared" si="75"/>
        <v>12</v>
      </c>
      <c r="HW275" s="120">
        <f t="shared" si="73"/>
        <v>60</v>
      </c>
    </row>
    <row r="276" spans="203:231" ht="13.5" thickBot="1" x14ac:dyDescent="0.25">
      <c r="GU276" s="200">
        <f t="shared" si="68"/>
        <v>0</v>
      </c>
      <c r="GV276" s="200">
        <f t="shared" si="68"/>
        <v>0</v>
      </c>
      <c r="GW276" s="200">
        <f t="shared" si="68"/>
        <v>0</v>
      </c>
      <c r="GX276" s="200">
        <f t="shared" si="68"/>
        <v>0</v>
      </c>
      <c r="GY276" s="200">
        <f t="shared" si="68"/>
        <v>0</v>
      </c>
      <c r="GZ276" s="200">
        <f t="shared" si="68"/>
        <v>0</v>
      </c>
      <c r="HA276" s="200">
        <f t="shared" si="68"/>
        <v>0</v>
      </c>
      <c r="HB276" s="200">
        <f t="shared" si="68"/>
        <v>0</v>
      </c>
      <c r="HC276" s="200">
        <f t="shared" si="68"/>
        <v>0</v>
      </c>
      <c r="HD276" s="134" t="str">
        <f t="shared" si="69"/>
        <v>OK</v>
      </c>
      <c r="HE276" s="200">
        <f t="shared" si="70"/>
        <v>0</v>
      </c>
      <c r="HG276" s="200">
        <f t="shared" si="71"/>
        <v>0</v>
      </c>
      <c r="HH276" s="200">
        <f>HG276*'Key assumptions'!$H$20*'Key assumptions'!$H$21</f>
        <v>0</v>
      </c>
      <c r="HI276" s="255">
        <f t="shared" si="74"/>
        <v>0.23963133640552994</v>
      </c>
      <c r="HJ276" s="200">
        <f t="shared" si="72"/>
        <v>0</v>
      </c>
      <c r="HO276" s="120">
        <f t="shared" si="75"/>
        <v>12</v>
      </c>
      <c r="HP276" s="120">
        <f t="shared" si="75"/>
        <v>12</v>
      </c>
      <c r="HQ276" s="120">
        <f t="shared" si="75"/>
        <v>12</v>
      </c>
      <c r="HR276" s="120">
        <f t="shared" si="75"/>
        <v>12</v>
      </c>
      <c r="HS276" s="120">
        <f t="shared" si="75"/>
        <v>12</v>
      </c>
      <c r="HT276" s="120">
        <f t="shared" si="75"/>
        <v>12</v>
      </c>
      <c r="HU276" s="120">
        <f t="shared" si="75"/>
        <v>12</v>
      </c>
      <c r="HV276" s="120">
        <f t="shared" si="75"/>
        <v>12</v>
      </c>
      <c r="HW276" s="120">
        <f t="shared" si="73"/>
        <v>60</v>
      </c>
    </row>
    <row r="277" spans="203:231" ht="13.5" thickBot="1" x14ac:dyDescent="0.25">
      <c r="GU277" s="200">
        <f t="shared" si="68"/>
        <v>0</v>
      </c>
      <c r="GV277" s="200">
        <f t="shared" si="68"/>
        <v>0</v>
      </c>
      <c r="GW277" s="200">
        <f t="shared" si="68"/>
        <v>0</v>
      </c>
      <c r="GX277" s="200">
        <f t="shared" si="68"/>
        <v>0</v>
      </c>
      <c r="GY277" s="200">
        <f t="shared" si="68"/>
        <v>0</v>
      </c>
      <c r="GZ277" s="200">
        <f t="shared" si="68"/>
        <v>0</v>
      </c>
      <c r="HA277" s="200">
        <f t="shared" si="68"/>
        <v>0</v>
      </c>
      <c r="HB277" s="200">
        <f t="shared" si="68"/>
        <v>0</v>
      </c>
      <c r="HC277" s="200">
        <f t="shared" si="68"/>
        <v>0</v>
      </c>
      <c r="HD277" s="134" t="str">
        <f t="shared" si="69"/>
        <v>OK</v>
      </c>
      <c r="HE277" s="200">
        <f t="shared" si="70"/>
        <v>0</v>
      </c>
      <c r="HG277" s="200">
        <f t="shared" si="71"/>
        <v>0</v>
      </c>
      <c r="HH277" s="200">
        <f>HG277*'Key assumptions'!$H$20*'Key assumptions'!$H$21</f>
        <v>0</v>
      </c>
      <c r="HI277" s="255">
        <f t="shared" si="74"/>
        <v>0.23963133640552994</v>
      </c>
      <c r="HJ277" s="200">
        <f t="shared" si="72"/>
        <v>0</v>
      </c>
      <c r="HO277" s="120">
        <f t="shared" si="75"/>
        <v>12</v>
      </c>
      <c r="HP277" s="120">
        <f t="shared" si="75"/>
        <v>12</v>
      </c>
      <c r="HQ277" s="120">
        <f t="shared" si="75"/>
        <v>12</v>
      </c>
      <c r="HR277" s="120">
        <f t="shared" si="75"/>
        <v>12</v>
      </c>
      <c r="HS277" s="120">
        <f t="shared" si="75"/>
        <v>12</v>
      </c>
      <c r="HT277" s="120">
        <f t="shared" si="75"/>
        <v>12</v>
      </c>
      <c r="HU277" s="120">
        <f t="shared" si="75"/>
        <v>12</v>
      </c>
      <c r="HV277" s="120">
        <f t="shared" si="75"/>
        <v>12</v>
      </c>
      <c r="HW277" s="120">
        <f t="shared" si="73"/>
        <v>60</v>
      </c>
    </row>
    <row r="278" spans="203:231" ht="13.5" thickBot="1" x14ac:dyDescent="0.25">
      <c r="GU278" s="200">
        <f t="shared" si="68"/>
        <v>0</v>
      </c>
      <c r="GV278" s="200">
        <f t="shared" si="68"/>
        <v>0</v>
      </c>
      <c r="GW278" s="200">
        <f t="shared" si="68"/>
        <v>0</v>
      </c>
      <c r="GX278" s="200">
        <f t="shared" si="68"/>
        <v>0</v>
      </c>
      <c r="GY278" s="200">
        <f t="shared" si="68"/>
        <v>0</v>
      </c>
      <c r="GZ278" s="200">
        <f t="shared" si="68"/>
        <v>0</v>
      </c>
      <c r="HA278" s="200">
        <f t="shared" si="68"/>
        <v>0</v>
      </c>
      <c r="HB278" s="200">
        <f t="shared" si="68"/>
        <v>0</v>
      </c>
      <c r="HC278" s="200">
        <f t="shared" si="68"/>
        <v>0</v>
      </c>
      <c r="HD278" s="134" t="str">
        <f t="shared" si="69"/>
        <v>OK</v>
      </c>
      <c r="HE278" s="200">
        <f t="shared" si="70"/>
        <v>0</v>
      </c>
      <c r="HG278" s="200">
        <f t="shared" si="71"/>
        <v>0</v>
      </c>
      <c r="HH278" s="200">
        <f>HG278*'Key assumptions'!$H$20*'Key assumptions'!$H$21</f>
        <v>0</v>
      </c>
      <c r="HI278" s="255">
        <f t="shared" si="74"/>
        <v>0.23963133640552994</v>
      </c>
      <c r="HJ278" s="200">
        <f t="shared" si="72"/>
        <v>0</v>
      </c>
      <c r="HO278" s="120">
        <f t="shared" si="75"/>
        <v>12</v>
      </c>
      <c r="HP278" s="120">
        <f t="shared" si="75"/>
        <v>12</v>
      </c>
      <c r="HQ278" s="120">
        <f t="shared" si="75"/>
        <v>12</v>
      </c>
      <c r="HR278" s="120">
        <f t="shared" si="75"/>
        <v>12</v>
      </c>
      <c r="HS278" s="120">
        <f t="shared" si="75"/>
        <v>12</v>
      </c>
      <c r="HT278" s="120">
        <f t="shared" si="75"/>
        <v>12</v>
      </c>
      <c r="HU278" s="120">
        <f t="shared" si="75"/>
        <v>12</v>
      </c>
      <c r="HV278" s="120">
        <f t="shared" si="75"/>
        <v>12</v>
      </c>
      <c r="HW278" s="120">
        <f t="shared" si="73"/>
        <v>60</v>
      </c>
    </row>
    <row r="279" spans="203:231" ht="13.5" thickBot="1" x14ac:dyDescent="0.25">
      <c r="GU279" s="200">
        <f t="shared" si="68"/>
        <v>0</v>
      </c>
      <c r="GV279" s="200">
        <f t="shared" si="68"/>
        <v>0</v>
      </c>
      <c r="GW279" s="200">
        <f t="shared" si="68"/>
        <v>0</v>
      </c>
      <c r="GX279" s="200">
        <f t="shared" si="68"/>
        <v>0</v>
      </c>
      <c r="GY279" s="200">
        <f t="shared" si="68"/>
        <v>0</v>
      </c>
      <c r="GZ279" s="200">
        <f t="shared" si="68"/>
        <v>0</v>
      </c>
      <c r="HA279" s="200">
        <f t="shared" si="68"/>
        <v>0</v>
      </c>
      <c r="HB279" s="200">
        <f t="shared" si="68"/>
        <v>0</v>
      </c>
      <c r="HC279" s="200">
        <f t="shared" si="68"/>
        <v>0</v>
      </c>
      <c r="HD279" s="134" t="str">
        <f t="shared" si="69"/>
        <v>OK</v>
      </c>
      <c r="HE279" s="200">
        <f t="shared" si="70"/>
        <v>0</v>
      </c>
      <c r="HG279" s="200">
        <f t="shared" si="71"/>
        <v>0</v>
      </c>
      <c r="HH279" s="200">
        <f>HG279*'Key assumptions'!$H$20*'Key assumptions'!$H$21</f>
        <v>0</v>
      </c>
      <c r="HI279" s="255">
        <f t="shared" si="74"/>
        <v>0.23963133640552994</v>
      </c>
      <c r="HJ279" s="200">
        <f t="shared" si="72"/>
        <v>0</v>
      </c>
      <c r="HO279" s="120">
        <f t="shared" si="75"/>
        <v>12</v>
      </c>
      <c r="HP279" s="120">
        <f t="shared" si="75"/>
        <v>12</v>
      </c>
      <c r="HQ279" s="120">
        <f t="shared" si="75"/>
        <v>12</v>
      </c>
      <c r="HR279" s="120">
        <f t="shared" si="75"/>
        <v>12</v>
      </c>
      <c r="HS279" s="120">
        <f t="shared" si="75"/>
        <v>12</v>
      </c>
      <c r="HT279" s="120">
        <f t="shared" si="75"/>
        <v>12</v>
      </c>
      <c r="HU279" s="120">
        <f t="shared" si="75"/>
        <v>12</v>
      </c>
      <c r="HV279" s="120">
        <f t="shared" si="75"/>
        <v>12</v>
      </c>
      <c r="HW279" s="120">
        <f t="shared" si="73"/>
        <v>60</v>
      </c>
    </row>
    <row r="280" spans="203:231" ht="13.5" thickBot="1" x14ac:dyDescent="0.25">
      <c r="GU280" s="200">
        <f t="shared" si="68"/>
        <v>0</v>
      </c>
      <c r="GV280" s="200">
        <f t="shared" si="68"/>
        <v>0</v>
      </c>
      <c r="GW280" s="200">
        <f t="shared" si="68"/>
        <v>0</v>
      </c>
      <c r="GX280" s="200">
        <f t="shared" si="68"/>
        <v>0</v>
      </c>
      <c r="GY280" s="200">
        <f t="shared" si="68"/>
        <v>0</v>
      </c>
      <c r="GZ280" s="200">
        <f t="shared" si="68"/>
        <v>0</v>
      </c>
      <c r="HA280" s="200">
        <f t="shared" si="68"/>
        <v>0</v>
      </c>
      <c r="HB280" s="200">
        <f t="shared" si="68"/>
        <v>0</v>
      </c>
      <c r="HC280" s="200">
        <f t="shared" si="68"/>
        <v>0</v>
      </c>
      <c r="HD280" s="134" t="str">
        <f t="shared" si="69"/>
        <v>OK</v>
      </c>
      <c r="HE280" s="200">
        <f t="shared" si="70"/>
        <v>0</v>
      </c>
      <c r="HG280" s="200">
        <f t="shared" si="71"/>
        <v>0</v>
      </c>
      <c r="HH280" s="200">
        <f>HG280*'Key assumptions'!$H$20*'Key assumptions'!$H$21</f>
        <v>0</v>
      </c>
      <c r="HI280" s="255">
        <f t="shared" si="74"/>
        <v>0.23963133640552994</v>
      </c>
      <c r="HJ280" s="200">
        <f t="shared" si="72"/>
        <v>0</v>
      </c>
      <c r="HO280" s="120">
        <f t="shared" si="75"/>
        <v>12</v>
      </c>
      <c r="HP280" s="120">
        <f t="shared" si="75"/>
        <v>12</v>
      </c>
      <c r="HQ280" s="120">
        <f t="shared" si="75"/>
        <v>12</v>
      </c>
      <c r="HR280" s="120">
        <f t="shared" si="75"/>
        <v>12</v>
      </c>
      <c r="HS280" s="120">
        <f t="shared" si="75"/>
        <v>12</v>
      </c>
      <c r="HT280" s="120">
        <f t="shared" si="75"/>
        <v>12</v>
      </c>
      <c r="HU280" s="120">
        <f t="shared" si="75"/>
        <v>12</v>
      </c>
      <c r="HV280" s="120">
        <f t="shared" si="75"/>
        <v>12</v>
      </c>
      <c r="HW280" s="120">
        <f t="shared" si="73"/>
        <v>60</v>
      </c>
    </row>
    <row r="281" spans="203:231" x14ac:dyDescent="0.2">
      <c r="HG281" s="120"/>
      <c r="HH281" s="120"/>
    </row>
    <row r="282" spans="203:231" x14ac:dyDescent="0.2">
      <c r="HG282" s="120"/>
      <c r="HH282" s="120"/>
    </row>
    <row r="283" spans="203:231" x14ac:dyDescent="0.2">
      <c r="HG283" s="120"/>
      <c r="HH283" s="120"/>
    </row>
    <row r="284" spans="203:231" x14ac:dyDescent="0.2">
      <c r="HG284" s="120"/>
      <c r="HH284" s="120"/>
    </row>
    <row r="285" spans="203:231" x14ac:dyDescent="0.2">
      <c r="HG285" s="120"/>
      <c r="HH285" s="120"/>
    </row>
    <row r="286" spans="203:231" x14ac:dyDescent="0.2">
      <c r="HG286" s="120"/>
      <c r="HH286" s="120"/>
    </row>
    <row r="287" spans="203:231" x14ac:dyDescent="0.2">
      <c r="HG287" s="120"/>
      <c r="HH287" s="120"/>
    </row>
    <row r="288" spans="203:231" x14ac:dyDescent="0.2">
      <c r="HG288" s="120"/>
      <c r="HH288" s="120"/>
    </row>
    <row r="289" s="120" customFormat="1" x14ac:dyDescent="0.2"/>
    <row r="290" s="120" customFormat="1" x14ac:dyDescent="0.2"/>
    <row r="291" s="120" customFormat="1" x14ac:dyDescent="0.2"/>
    <row r="292" s="120" customFormat="1" x14ac:dyDescent="0.2"/>
    <row r="293" s="120" customFormat="1" x14ac:dyDescent="0.2"/>
    <row r="294" s="120" customFormat="1" x14ac:dyDescent="0.2"/>
    <row r="295" s="120" customFormat="1" x14ac:dyDescent="0.2"/>
    <row r="296" s="120" customFormat="1" x14ac:dyDescent="0.2"/>
    <row r="297" s="120" customFormat="1" x14ac:dyDescent="0.2"/>
    <row r="298" s="120" customFormat="1" x14ac:dyDescent="0.2"/>
    <row r="299" s="120" customFormat="1" x14ac:dyDescent="0.2"/>
    <row r="300" s="120" customFormat="1" x14ac:dyDescent="0.2"/>
    <row r="301" s="120" customFormat="1" x14ac:dyDescent="0.2"/>
    <row r="302" s="120" customFormat="1" x14ac:dyDescent="0.2"/>
    <row r="303" s="120" customFormat="1" x14ac:dyDescent="0.2"/>
    <row r="304" s="120" customFormat="1" x14ac:dyDescent="0.2"/>
    <row r="305" s="120" customFormat="1" x14ac:dyDescent="0.2"/>
    <row r="306" s="120" customFormat="1" x14ac:dyDescent="0.2"/>
    <row r="307" s="120" customFormat="1" x14ac:dyDescent="0.2"/>
    <row r="308" s="120" customFormat="1" x14ac:dyDescent="0.2"/>
    <row r="309" s="120" customFormat="1" x14ac:dyDescent="0.2"/>
    <row r="310" s="120" customFormat="1" x14ac:dyDescent="0.2"/>
    <row r="311" s="120" customFormat="1" x14ac:dyDescent="0.2"/>
    <row r="312" s="120" customFormat="1" x14ac:dyDescent="0.2"/>
    <row r="313" s="120" customFormat="1" x14ac:dyDescent="0.2"/>
    <row r="314" s="120" customFormat="1" x14ac:dyDescent="0.2"/>
    <row r="315" s="120" customFormat="1" x14ac:dyDescent="0.2"/>
    <row r="316" s="120" customFormat="1" x14ac:dyDescent="0.2"/>
    <row r="317" s="120" customFormat="1" x14ac:dyDescent="0.2"/>
    <row r="318" s="120" customFormat="1" x14ac:dyDescent="0.2"/>
    <row r="319" s="120" customFormat="1" x14ac:dyDescent="0.2"/>
    <row r="320" s="120" customFormat="1" x14ac:dyDescent="0.2"/>
    <row r="321" s="120" customFormat="1" x14ac:dyDescent="0.2"/>
    <row r="322" s="120" customFormat="1" x14ac:dyDescent="0.2"/>
    <row r="323" s="120" customFormat="1" x14ac:dyDescent="0.2"/>
    <row r="324" s="120" customFormat="1" x14ac:dyDescent="0.2"/>
    <row r="325" s="120" customFormat="1" x14ac:dyDescent="0.2"/>
    <row r="326" s="120" customFormat="1" x14ac:dyDescent="0.2"/>
    <row r="327" s="120" customFormat="1" x14ac:dyDescent="0.2"/>
    <row r="328" s="120" customFormat="1" x14ac:dyDescent="0.2"/>
    <row r="329" s="120" customFormat="1" x14ac:dyDescent="0.2"/>
    <row r="330" s="120" customFormat="1" x14ac:dyDescent="0.2"/>
    <row r="331" s="120" customFormat="1" x14ac:dyDescent="0.2"/>
    <row r="332" s="120" customFormat="1" x14ac:dyDescent="0.2"/>
    <row r="333" s="120" customFormat="1" x14ac:dyDescent="0.2"/>
    <row r="334" s="120" customFormat="1" x14ac:dyDescent="0.2"/>
    <row r="335" s="120" customFormat="1" x14ac:dyDescent="0.2"/>
    <row r="336" s="120" customFormat="1" x14ac:dyDescent="0.2"/>
    <row r="337" s="120" customFormat="1" x14ac:dyDescent="0.2"/>
    <row r="338" s="120" customFormat="1" x14ac:dyDescent="0.2"/>
    <row r="339" s="120" customFormat="1" x14ac:dyDescent="0.2"/>
    <row r="340" s="120" customFormat="1" x14ac:dyDescent="0.2"/>
    <row r="341" s="120" customFormat="1" x14ac:dyDescent="0.2"/>
    <row r="342" s="120" customFormat="1" x14ac:dyDescent="0.2"/>
    <row r="343" s="120" customFormat="1" x14ac:dyDescent="0.2"/>
    <row r="344" s="120" customFormat="1" x14ac:dyDescent="0.2"/>
    <row r="345" s="120" customFormat="1" x14ac:dyDescent="0.2"/>
    <row r="346" s="120" customFormat="1" x14ac:dyDescent="0.2"/>
    <row r="347" s="120" customFormat="1" x14ac:dyDescent="0.2"/>
    <row r="348" s="120" customFormat="1" x14ac:dyDescent="0.2"/>
    <row r="349" s="120" customFormat="1" x14ac:dyDescent="0.2"/>
    <row r="350" s="120" customFormat="1" x14ac:dyDescent="0.2"/>
    <row r="351" s="120" customFormat="1" x14ac:dyDescent="0.2"/>
    <row r="352" s="120" customFormat="1" x14ac:dyDescent="0.2"/>
    <row r="353" s="120" customFormat="1" x14ac:dyDescent="0.2"/>
    <row r="354" s="120" customFormat="1" x14ac:dyDescent="0.2"/>
    <row r="355" s="120" customFormat="1" x14ac:dyDescent="0.2"/>
    <row r="356" s="120" customFormat="1" x14ac:dyDescent="0.2"/>
    <row r="357" s="120" customFormat="1" x14ac:dyDescent="0.2"/>
    <row r="358" s="120" customFormat="1" x14ac:dyDescent="0.2"/>
    <row r="359" s="120" customFormat="1" x14ac:dyDescent="0.2"/>
    <row r="360" s="120" customFormat="1" x14ac:dyDescent="0.2"/>
    <row r="361" s="120" customFormat="1" x14ac:dyDescent="0.2"/>
    <row r="362" s="120" customFormat="1" x14ac:dyDescent="0.2"/>
    <row r="363" s="120" customFormat="1" x14ac:dyDescent="0.2"/>
    <row r="364" s="120" customFormat="1" x14ac:dyDescent="0.2"/>
    <row r="365" s="120" customFormat="1" x14ac:dyDescent="0.2"/>
    <row r="366" s="120" customFormat="1" x14ac:dyDescent="0.2"/>
    <row r="367" s="120" customFormat="1" x14ac:dyDescent="0.2"/>
    <row r="368" s="120" customFormat="1" x14ac:dyDescent="0.2"/>
    <row r="369" s="120" customFormat="1" x14ac:dyDescent="0.2"/>
    <row r="370" s="120" customFormat="1" x14ac:dyDescent="0.2"/>
    <row r="371" s="120" customFormat="1" x14ac:dyDescent="0.2"/>
    <row r="372" s="120" customFormat="1" x14ac:dyDescent="0.2"/>
    <row r="373" s="120" customFormat="1" x14ac:dyDescent="0.2"/>
    <row r="374" s="120" customFormat="1" x14ac:dyDescent="0.2"/>
    <row r="375" s="120" customFormat="1" x14ac:dyDescent="0.2"/>
    <row r="376" s="120" customFormat="1" x14ac:dyDescent="0.2"/>
    <row r="377" s="120" customFormat="1" x14ac:dyDescent="0.2"/>
    <row r="378" s="120" customFormat="1" x14ac:dyDescent="0.2"/>
    <row r="379" s="120" customFormat="1" x14ac:dyDescent="0.2"/>
    <row r="380" s="120" customFormat="1" x14ac:dyDescent="0.2"/>
    <row r="381" s="120" customFormat="1" x14ac:dyDescent="0.2"/>
    <row r="382" s="120" customFormat="1" x14ac:dyDescent="0.2"/>
    <row r="383" s="120" customFormat="1" x14ac:dyDescent="0.2"/>
    <row r="384" s="120" customFormat="1" x14ac:dyDescent="0.2"/>
    <row r="385" s="120" customFormat="1" x14ac:dyDescent="0.2"/>
    <row r="386" s="120" customFormat="1" x14ac:dyDescent="0.2"/>
    <row r="387" s="120" customFormat="1" x14ac:dyDescent="0.2"/>
    <row r="388" s="120" customFormat="1" x14ac:dyDescent="0.2"/>
    <row r="389" s="120" customFormat="1" x14ac:dyDescent="0.2"/>
    <row r="390" s="120" customFormat="1" x14ac:dyDescent="0.2"/>
    <row r="391" s="120" customFormat="1" x14ac:dyDescent="0.2"/>
    <row r="392" s="120" customFormat="1" x14ac:dyDescent="0.2"/>
    <row r="393" s="120" customFormat="1" x14ac:dyDescent="0.2"/>
    <row r="394" s="120" customFormat="1" x14ac:dyDescent="0.2"/>
    <row r="395" s="120" customFormat="1" x14ac:dyDescent="0.2"/>
    <row r="396" s="120" customFormat="1" x14ac:dyDescent="0.2"/>
    <row r="397" s="120" customFormat="1" x14ac:dyDescent="0.2"/>
    <row r="398" s="120" customFormat="1" x14ac:dyDescent="0.2"/>
    <row r="399" s="120" customFormat="1" x14ac:dyDescent="0.2"/>
    <row r="400" s="120" customFormat="1" x14ac:dyDescent="0.2"/>
    <row r="401" s="120" customFormat="1" x14ac:dyDescent="0.2"/>
    <row r="402" s="120" customFormat="1" x14ac:dyDescent="0.2"/>
    <row r="403" s="120" customFormat="1" x14ac:dyDescent="0.2"/>
    <row r="404" s="120" customFormat="1" x14ac:dyDescent="0.2"/>
    <row r="405" s="120" customFormat="1" x14ac:dyDescent="0.2"/>
    <row r="406" s="120" customFormat="1" x14ac:dyDescent="0.2"/>
    <row r="407" s="120" customFormat="1" x14ac:dyDescent="0.2"/>
    <row r="408" s="120" customFormat="1" x14ac:dyDescent="0.2"/>
  </sheetData>
  <autoFilter ref="A8:HW408" xr:uid="{4ADF39E1-4BDF-4228-BB43-B005768E9DB4}"/>
  <mergeCells count="3">
    <mergeCell ref="HL7:HW7"/>
    <mergeCell ref="BF7:BI7"/>
    <mergeCell ref="HG7:HJ7"/>
  </mergeCells>
  <conditionalFormatting sqref="HF8">
    <cfRule type="cellIs" dxfId="113" priority="20" operator="equal">
      <formula>"ERROR"</formula>
    </cfRule>
    <cfRule type="cellIs" dxfId="112" priority="21" operator="equal">
      <formula>"OK"</formula>
    </cfRule>
    <cfRule type="expression" dxfId="111" priority="54">
      <formula>$AX8="Manual $ Spread"</formula>
    </cfRule>
  </conditionalFormatting>
  <conditionalFormatting sqref="HI9:HI280">
    <cfRule type="expression" dxfId="110" priority="1">
      <formula>$AX9="Manual $ Spread"</formula>
    </cfRule>
    <cfRule type="expression" dxfId="109" priority="2">
      <formula>$AX9="Manual $ Spread"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AB6CD-5908-468A-B5B2-22C917D91EF4}">
  <sheetPr codeName="Sheet7">
    <tabColor rgb="FFFFFF00"/>
  </sheetPr>
  <dimension ref="A1:HM23"/>
  <sheetViews>
    <sheetView showGridLines="0" topLeftCell="A6" zoomScaleNormal="100" workbookViewId="0">
      <selection activeCell="B20" sqref="B20"/>
    </sheetView>
  </sheetViews>
  <sheetFormatPr defaultColWidth="8.88671875" defaultRowHeight="12.75" outlineLevelCol="1" x14ac:dyDescent="0.2"/>
  <cols>
    <col min="1" max="1" width="37.33203125" style="120" bestFit="1" customWidth="1"/>
    <col min="2" max="2" width="25.33203125" style="120" customWidth="1"/>
    <col min="3" max="3" width="31.6640625" style="120" bestFit="1" customWidth="1"/>
    <col min="4" max="4" width="21.33203125" style="120" bestFit="1" customWidth="1"/>
    <col min="5" max="103" width="10.33203125" style="120" customWidth="1" outlineLevel="1"/>
    <col min="104" max="104" width="5.77734375" style="120" customWidth="1" outlineLevel="1"/>
    <col min="105" max="200" width="10.33203125" style="120" customWidth="1" outlineLevel="1"/>
    <col min="201" max="201" width="10.33203125" style="120" customWidth="1"/>
    <col min="202" max="202" width="3.6640625" style="120" customWidth="1"/>
    <col min="203" max="211" width="14" style="120" customWidth="1"/>
    <col min="212" max="212" width="10.21875" style="120" bestFit="1" customWidth="1"/>
    <col min="213" max="213" width="11" style="120" bestFit="1" customWidth="1"/>
    <col min="214" max="215" width="8.88671875" style="120"/>
    <col min="216" max="216" width="3.6640625" style="120" customWidth="1"/>
    <col min="217" max="16384" width="8.88671875" style="120"/>
  </cols>
  <sheetData>
    <row r="1" spans="1:221" ht="35.25" customHeight="1" x14ac:dyDescent="0.2">
      <c r="A1" s="124" t="str">
        <f>Overview!$B$1</f>
        <v>Labour and overhead costs for the System Operability project</v>
      </c>
      <c r="B1" s="125"/>
      <c r="C1" s="125"/>
      <c r="D1" s="125"/>
      <c r="E1" s="125"/>
      <c r="F1" s="125"/>
      <c r="G1" s="125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58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25"/>
      <c r="FL1" s="125"/>
      <c r="FM1" s="125"/>
      <c r="FN1" s="125"/>
      <c r="FO1" s="125"/>
      <c r="FP1" s="125"/>
      <c r="FQ1" s="125"/>
      <c r="FR1" s="125"/>
      <c r="FS1" s="125"/>
      <c r="FT1" s="125"/>
      <c r="FU1" s="125"/>
      <c r="FV1" s="125"/>
      <c r="FW1" s="125"/>
      <c r="FX1" s="125"/>
      <c r="FY1" s="125"/>
      <c r="FZ1" s="125"/>
      <c r="GA1" s="125"/>
      <c r="GB1" s="125"/>
      <c r="GC1" s="125"/>
      <c r="GD1" s="125"/>
      <c r="GE1" s="125"/>
      <c r="GF1" s="125"/>
      <c r="GG1" s="125"/>
      <c r="GH1" s="125"/>
      <c r="GI1" s="125"/>
      <c r="GJ1" s="125"/>
      <c r="GK1" s="125"/>
      <c r="GL1" s="125"/>
      <c r="GM1" s="125"/>
      <c r="GN1" s="125"/>
      <c r="GO1" s="125"/>
      <c r="GP1" s="125"/>
      <c r="GQ1" s="125"/>
      <c r="GR1" s="125"/>
      <c r="GS1" s="125"/>
      <c r="GT1" s="125"/>
      <c r="GU1" s="125"/>
      <c r="GV1" s="125"/>
      <c r="GW1" s="125"/>
      <c r="GX1" s="125"/>
      <c r="GY1" s="125"/>
      <c r="GZ1" s="125"/>
      <c r="HA1" s="125"/>
      <c r="HB1" s="125"/>
      <c r="HC1" s="125"/>
      <c r="HD1" s="125"/>
      <c r="HE1" s="125"/>
      <c r="HF1" s="125"/>
      <c r="HG1" s="125"/>
      <c r="HH1" s="125"/>
    </row>
    <row r="2" spans="1:221" ht="26.25" customHeight="1" x14ac:dyDescent="0.2">
      <c r="A2" s="129" t="s">
        <v>115</v>
      </c>
      <c r="B2" s="15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5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</row>
    <row r="4" spans="1:221" x14ac:dyDescent="0.2">
      <c r="A4" s="133" t="s">
        <v>43</v>
      </c>
      <c r="B4" s="133"/>
    </row>
    <row r="5" spans="1:221" x14ac:dyDescent="0.2">
      <c r="B5" s="135"/>
      <c r="C5" s="135"/>
      <c r="BD5" s="159"/>
      <c r="BE5" s="159"/>
      <c r="BF5" s="159"/>
      <c r="BG5" s="159"/>
      <c r="BH5" s="159"/>
      <c r="BI5" s="159"/>
      <c r="BJ5" s="159"/>
      <c r="GU5" s="159"/>
      <c r="GV5" s="159"/>
      <c r="GW5" s="159"/>
      <c r="GX5" s="159"/>
      <c r="GY5" s="159"/>
      <c r="GZ5" s="159"/>
      <c r="HA5" s="159"/>
      <c r="HB5" s="159"/>
      <c r="HC5" s="159"/>
    </row>
    <row r="6" spans="1:221" x14ac:dyDescent="0.2">
      <c r="B6" s="135"/>
      <c r="C6" s="135"/>
      <c r="BD6" s="159"/>
      <c r="BE6" s="159"/>
      <c r="BF6" s="159"/>
      <c r="BG6" s="159"/>
      <c r="BH6" s="159"/>
      <c r="BI6" s="159"/>
      <c r="BJ6" s="159"/>
      <c r="DA6" s="120" t="str">
        <f>'Data source'!DA1</f>
        <v>FY2026</v>
      </c>
      <c r="DB6" s="120" t="str">
        <f>'Data source'!DB1</f>
        <v>FY2026</v>
      </c>
      <c r="DC6" s="120" t="str">
        <f>'Data source'!DC1</f>
        <v>FY2026</v>
      </c>
      <c r="DD6" s="120" t="str">
        <f>'Data source'!DD1</f>
        <v>FY2026</v>
      </c>
      <c r="DE6" s="120" t="str">
        <f>'Data source'!DE1</f>
        <v>FY2026</v>
      </c>
      <c r="DF6" s="120" t="str">
        <f>'Data source'!DF1</f>
        <v>FY2026</v>
      </c>
      <c r="DG6" s="120" t="str">
        <f>'Data source'!DG1</f>
        <v>FY2026</v>
      </c>
      <c r="DH6" s="120" t="str">
        <f>'Data source'!DH1</f>
        <v>FY2026</v>
      </c>
      <c r="DI6" s="120" t="str">
        <f>'Data source'!DI1</f>
        <v>FY2026</v>
      </c>
      <c r="DJ6" s="120" t="str">
        <f>'Data source'!DJ1</f>
        <v>FY2026</v>
      </c>
      <c r="DK6" s="120" t="str">
        <f>'Data source'!DK1</f>
        <v>FY2026</v>
      </c>
      <c r="DL6" s="120" t="str">
        <f>'Data source'!DL1</f>
        <v>FY2026</v>
      </c>
      <c r="DM6" s="120" t="str">
        <f>'Data source'!DM1</f>
        <v>FY2027</v>
      </c>
      <c r="DN6" s="120" t="str">
        <f>'Data source'!DN1</f>
        <v>FY2027</v>
      </c>
      <c r="DO6" s="120" t="str">
        <f>'Data source'!DO1</f>
        <v>FY2027</v>
      </c>
      <c r="DP6" s="120" t="str">
        <f>'Data source'!DP1</f>
        <v>FY2027</v>
      </c>
      <c r="DQ6" s="120" t="str">
        <f>'Data source'!DQ1</f>
        <v>FY2027</v>
      </c>
      <c r="DR6" s="120" t="str">
        <f>'Data source'!DR1</f>
        <v>FY2027</v>
      </c>
      <c r="DS6" s="120" t="str">
        <f>'Data source'!DS1</f>
        <v>FY2027</v>
      </c>
      <c r="DT6" s="120" t="str">
        <f>'Data source'!DT1</f>
        <v>FY2027</v>
      </c>
      <c r="DU6" s="120" t="str">
        <f>'Data source'!DU1</f>
        <v>FY2027</v>
      </c>
      <c r="DV6" s="120" t="str">
        <f>'Data source'!DV1</f>
        <v>FY2027</v>
      </c>
      <c r="DW6" s="120" t="str">
        <f>'Data source'!DW1</f>
        <v>FY2027</v>
      </c>
      <c r="DX6" s="120" t="str">
        <f>'Data source'!DX1</f>
        <v>FY2027</v>
      </c>
      <c r="DY6" s="120" t="str">
        <f>'Data source'!DY1</f>
        <v>FY2028</v>
      </c>
      <c r="DZ6" s="120" t="str">
        <f>'Data source'!DZ1</f>
        <v>FY2028</v>
      </c>
      <c r="EA6" s="120" t="str">
        <f>'Data source'!EA1</f>
        <v>FY2028</v>
      </c>
      <c r="EB6" s="120" t="str">
        <f>'Data source'!EB1</f>
        <v>FY2028</v>
      </c>
      <c r="EC6" s="120" t="str">
        <f>'Data source'!EC1</f>
        <v>FY2028</v>
      </c>
      <c r="ED6" s="120" t="str">
        <f>'Data source'!ED1</f>
        <v>FY2028</v>
      </c>
      <c r="EE6" s="120" t="str">
        <f>'Data source'!EE1</f>
        <v>FY2028</v>
      </c>
      <c r="EF6" s="120" t="str">
        <f>'Data source'!EF1</f>
        <v>FY2028</v>
      </c>
      <c r="EG6" s="120" t="str">
        <f>'Data source'!EG1</f>
        <v>FY2028</v>
      </c>
      <c r="EH6" s="120" t="str">
        <f>'Data source'!EH1</f>
        <v>FY2028</v>
      </c>
      <c r="EI6" s="120" t="str">
        <f>'Data source'!EI1</f>
        <v>FY2028</v>
      </c>
      <c r="EJ6" s="120" t="str">
        <f>'Data source'!EJ1</f>
        <v>FY2028</v>
      </c>
      <c r="EK6" s="120" t="str">
        <f>'Data source'!EK1</f>
        <v>FY2029</v>
      </c>
      <c r="EL6" s="120" t="str">
        <f>'Data source'!EL1</f>
        <v>FY2029</v>
      </c>
      <c r="EM6" s="120" t="str">
        <f>'Data source'!EM1</f>
        <v>FY2029</v>
      </c>
      <c r="EN6" s="120" t="str">
        <f>'Data source'!EN1</f>
        <v>FY2029</v>
      </c>
      <c r="EO6" s="120" t="str">
        <f>'Data source'!EO1</f>
        <v>FY2029</v>
      </c>
      <c r="EP6" s="120" t="str">
        <f>'Data source'!EP1</f>
        <v>FY2029</v>
      </c>
      <c r="EQ6" s="120" t="str">
        <f>'Data source'!EQ1</f>
        <v>FY2029</v>
      </c>
      <c r="ER6" s="120" t="str">
        <f>'Data source'!ER1</f>
        <v>FY2029</v>
      </c>
      <c r="ES6" s="120" t="str">
        <f>'Data source'!ES1</f>
        <v>FY2029</v>
      </c>
      <c r="ET6" s="120" t="str">
        <f>'Data source'!ET1</f>
        <v>FY2029</v>
      </c>
      <c r="EU6" s="120" t="str">
        <f>'Data source'!EU1</f>
        <v>FY2029</v>
      </c>
      <c r="EV6" s="120" t="str">
        <f>'Data source'!EV1</f>
        <v>FY2029</v>
      </c>
      <c r="EW6" s="120" t="str">
        <f>'Data source'!EW1</f>
        <v>FY2030</v>
      </c>
      <c r="EX6" s="120" t="str">
        <f>'Data source'!EX1</f>
        <v>FY2030</v>
      </c>
      <c r="EY6" s="120" t="str">
        <f>'Data source'!EY1</f>
        <v>FY2030</v>
      </c>
      <c r="EZ6" s="120" t="str">
        <f>'Data source'!EZ1</f>
        <v>FY2030</v>
      </c>
      <c r="FA6" s="120" t="str">
        <f>'Data source'!FA1</f>
        <v>FY2030</v>
      </c>
      <c r="FB6" s="120" t="str">
        <f>'Data source'!FB1</f>
        <v>FY2030</v>
      </c>
      <c r="FC6" s="120" t="str">
        <f>'Data source'!FC1</f>
        <v>FY2030</v>
      </c>
      <c r="FD6" s="120" t="str">
        <f>'Data source'!FD1</f>
        <v>FY2030</v>
      </c>
      <c r="FE6" s="120" t="str">
        <f>'Data source'!FE1</f>
        <v>FY2030</v>
      </c>
      <c r="FF6" s="120" t="str">
        <f>'Data source'!FF1</f>
        <v>FY2030</v>
      </c>
      <c r="FG6" s="120" t="str">
        <f>'Data source'!FG1</f>
        <v>FY2030</v>
      </c>
      <c r="FH6" s="120" t="str">
        <f>'Data source'!FH1</f>
        <v>FY2030</v>
      </c>
      <c r="FI6" s="120" t="str">
        <f>'Data source'!FI1</f>
        <v>FY2031</v>
      </c>
      <c r="FJ6" s="120" t="str">
        <f>'Data source'!FJ1</f>
        <v>FY2031</v>
      </c>
      <c r="FK6" s="120" t="str">
        <f>'Data source'!FK1</f>
        <v>FY2031</v>
      </c>
      <c r="FL6" s="120" t="str">
        <f>'Data source'!FL1</f>
        <v>FY2031</v>
      </c>
      <c r="FM6" s="120" t="str">
        <f>'Data source'!FM1</f>
        <v>FY2031</v>
      </c>
      <c r="FN6" s="120" t="str">
        <f>'Data source'!FN1</f>
        <v>FY2031</v>
      </c>
      <c r="FO6" s="120" t="str">
        <f>'Data source'!FO1</f>
        <v>FY2031</v>
      </c>
      <c r="FP6" s="120" t="str">
        <f>'Data source'!FP1</f>
        <v>FY2031</v>
      </c>
      <c r="FQ6" s="120" t="str">
        <f>'Data source'!FQ1</f>
        <v>FY2031</v>
      </c>
      <c r="FR6" s="120" t="str">
        <f>'Data source'!FR1</f>
        <v>FY2031</v>
      </c>
      <c r="FS6" s="120" t="str">
        <f>'Data source'!FS1</f>
        <v>FY2031</v>
      </c>
      <c r="FT6" s="120" t="str">
        <f>'Data source'!FT1</f>
        <v>FY2031</v>
      </c>
      <c r="FU6" s="120" t="str">
        <f>'Data source'!FU1</f>
        <v>FY2032</v>
      </c>
      <c r="FV6" s="120" t="str">
        <f>'Data source'!FV1</f>
        <v>FY2032</v>
      </c>
      <c r="FW6" s="120" t="str">
        <f>'Data source'!FW1</f>
        <v>FY2032</v>
      </c>
      <c r="FX6" s="120" t="str">
        <f>'Data source'!FX1</f>
        <v>FY2032</v>
      </c>
      <c r="FY6" s="120" t="str">
        <f>'Data source'!FY1</f>
        <v>FY2032</v>
      </c>
      <c r="FZ6" s="120" t="str">
        <f>'Data source'!FZ1</f>
        <v>FY2032</v>
      </c>
      <c r="GA6" s="120" t="str">
        <f>'Data source'!GA1</f>
        <v>FY2032</v>
      </c>
      <c r="GB6" s="120" t="str">
        <f>'Data source'!GB1</f>
        <v>FY2032</v>
      </c>
      <c r="GC6" s="120" t="str">
        <f>'Data source'!GC1</f>
        <v>FY2032</v>
      </c>
      <c r="GD6" s="120" t="str">
        <f>'Data source'!GD1</f>
        <v>FY2032</v>
      </c>
      <c r="GE6" s="120" t="str">
        <f>'Data source'!GE1</f>
        <v>FY2032</v>
      </c>
      <c r="GF6" s="120" t="str">
        <f>'Data source'!GF1</f>
        <v>FY2032</v>
      </c>
      <c r="GG6" s="120" t="str">
        <f>'Data source'!GG1</f>
        <v>FY2033</v>
      </c>
      <c r="GH6" s="120" t="str">
        <f>'Data source'!GH1</f>
        <v>FY2033</v>
      </c>
      <c r="GI6" s="120" t="str">
        <f>'Data source'!GI1</f>
        <v>FY2033</v>
      </c>
      <c r="GJ6" s="120" t="str">
        <f>'Data source'!GJ1</f>
        <v>FY2033</v>
      </c>
      <c r="GK6" s="120" t="str">
        <f>'Data source'!GK1</f>
        <v>FY2033</v>
      </c>
      <c r="GL6" s="120" t="str">
        <f>'Data source'!GL1</f>
        <v>FY2033</v>
      </c>
      <c r="GM6" s="120" t="str">
        <f>'Data source'!GM1</f>
        <v>FY2033</v>
      </c>
      <c r="GN6" s="120" t="str">
        <f>'Data source'!GN1</f>
        <v>FY2033</v>
      </c>
      <c r="GO6" s="120" t="str">
        <f>'Data source'!GO1</f>
        <v>FY2033</v>
      </c>
      <c r="GP6" s="120" t="str">
        <f>'Data source'!GP1</f>
        <v>FY2033</v>
      </c>
      <c r="GQ6" s="120" t="str">
        <f>'Data source'!GQ1</f>
        <v>FY2033</v>
      </c>
      <c r="GR6" s="120" t="str">
        <f>'Data source'!GR1</f>
        <v>FY2033</v>
      </c>
      <c r="GU6" s="159"/>
      <c r="GV6" s="159"/>
      <c r="GW6" s="159"/>
      <c r="GX6" s="159"/>
      <c r="GY6" s="159"/>
      <c r="GZ6" s="159"/>
      <c r="HA6" s="159"/>
      <c r="HB6" s="159"/>
      <c r="HC6" s="159"/>
    </row>
    <row r="7" spans="1:221" s="155" customFormat="1" ht="16.5" customHeight="1" x14ac:dyDescent="0.2">
      <c r="A7" s="152"/>
      <c r="B7" s="152"/>
      <c r="C7" s="152"/>
      <c r="D7" s="152"/>
      <c r="E7" s="152"/>
      <c r="F7" s="152"/>
      <c r="G7" s="152"/>
      <c r="H7" s="153" t="s">
        <v>106</v>
      </c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4"/>
      <c r="BE7" s="154"/>
      <c r="BF7" s="344"/>
      <c r="BG7" s="344"/>
      <c r="BH7" s="344"/>
      <c r="BI7" s="344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DA7" s="152" t="s">
        <v>101</v>
      </c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  <c r="EL7" s="152"/>
      <c r="EM7" s="152"/>
      <c r="EN7" s="152"/>
      <c r="EO7" s="152"/>
      <c r="EP7" s="152"/>
      <c r="EQ7" s="152"/>
      <c r="ER7" s="152"/>
      <c r="ES7" s="152"/>
      <c r="ET7" s="152"/>
      <c r="EU7" s="152"/>
      <c r="EV7" s="152"/>
      <c r="EW7" s="152"/>
      <c r="EX7" s="152"/>
      <c r="EY7" s="152"/>
      <c r="EZ7" s="152"/>
      <c r="FA7" s="152"/>
      <c r="FB7" s="152"/>
      <c r="FC7" s="152"/>
      <c r="FD7" s="152"/>
      <c r="FE7" s="152"/>
      <c r="FF7" s="152"/>
      <c r="FG7" s="152"/>
      <c r="FH7" s="152"/>
      <c r="FI7" s="152"/>
      <c r="FJ7" s="152"/>
      <c r="FK7" s="152"/>
      <c r="FL7" s="152"/>
      <c r="FM7" s="152"/>
      <c r="FN7" s="152"/>
      <c r="FO7" s="152"/>
      <c r="FP7" s="152"/>
      <c r="FQ7" s="152"/>
      <c r="FR7" s="152"/>
      <c r="FS7" s="152"/>
      <c r="FT7" s="152"/>
      <c r="FU7" s="152"/>
      <c r="FV7" s="152"/>
      <c r="FW7" s="152"/>
      <c r="FX7" s="152"/>
      <c r="FY7" s="152"/>
      <c r="FZ7" s="152"/>
      <c r="GA7" s="152"/>
      <c r="GB7" s="152"/>
      <c r="GC7" s="152"/>
      <c r="GD7" s="152"/>
      <c r="GE7" s="152"/>
      <c r="GF7" s="152"/>
      <c r="GG7" s="152"/>
      <c r="GH7" s="152"/>
      <c r="GI7" s="152"/>
      <c r="GJ7" s="152"/>
      <c r="GK7" s="152"/>
      <c r="GL7" s="152"/>
      <c r="GM7" s="152"/>
      <c r="GN7" s="152"/>
      <c r="GO7" s="152"/>
      <c r="GP7" s="152"/>
      <c r="GQ7" s="152"/>
      <c r="GR7" s="152"/>
      <c r="GS7" s="152" t="s">
        <v>165</v>
      </c>
      <c r="GU7" s="156" t="s">
        <v>108</v>
      </c>
      <c r="GV7" s="306" t="s">
        <v>116</v>
      </c>
      <c r="GW7" s="306"/>
      <c r="GX7" s="306"/>
      <c r="GY7" s="306"/>
      <c r="GZ7" s="306"/>
      <c r="HA7" s="306"/>
      <c r="HB7" s="306"/>
      <c r="HC7" s="306"/>
      <c r="HD7" s="152"/>
    </row>
    <row r="8" spans="1:221" ht="57.75" customHeight="1" thickBot="1" x14ac:dyDescent="0.25">
      <c r="A8" s="121" t="str">
        <f t="array" ref="A8:GR8">ds_headers</f>
        <v>Broader cost category</v>
      </c>
      <c r="B8" s="121" t="str">
        <v>Item</v>
      </c>
      <c r="C8" s="121" t="str">
        <v>Cost Category</v>
      </c>
      <c r="D8" s="121" t="str">
        <v>SO (WO)</v>
      </c>
      <c r="E8" s="122" t="str">
        <v>Resource</v>
      </c>
      <c r="F8" s="122" t="str">
        <v>FullRate (Converted to Real 2023)</v>
      </c>
      <c r="G8" s="122" t="str">
        <v>BaseRate (Converted to Real 2023)</v>
      </c>
      <c r="H8" s="122">
        <v>45839</v>
      </c>
      <c r="I8" s="122">
        <v>45870</v>
      </c>
      <c r="J8" s="122">
        <v>45901</v>
      </c>
      <c r="K8" s="122">
        <v>45931</v>
      </c>
      <c r="L8" s="122">
        <v>45962</v>
      </c>
      <c r="M8" s="122">
        <v>45992</v>
      </c>
      <c r="N8" s="122">
        <v>46023</v>
      </c>
      <c r="O8" s="122">
        <v>46054</v>
      </c>
      <c r="P8" s="122">
        <v>46082</v>
      </c>
      <c r="Q8" s="122">
        <v>46113</v>
      </c>
      <c r="R8" s="122">
        <v>46143</v>
      </c>
      <c r="S8" s="122">
        <v>46174</v>
      </c>
      <c r="T8" s="122">
        <v>46204</v>
      </c>
      <c r="U8" s="122">
        <v>46235</v>
      </c>
      <c r="V8" s="122">
        <v>46266</v>
      </c>
      <c r="W8" s="122">
        <v>46296</v>
      </c>
      <c r="X8" s="122">
        <v>46327</v>
      </c>
      <c r="Y8" s="122">
        <v>46357</v>
      </c>
      <c r="Z8" s="122">
        <v>46388</v>
      </c>
      <c r="AA8" s="122">
        <v>46419</v>
      </c>
      <c r="AB8" s="122">
        <v>46447</v>
      </c>
      <c r="AC8" s="122">
        <v>46478</v>
      </c>
      <c r="AD8" s="122">
        <v>46508</v>
      </c>
      <c r="AE8" s="122">
        <v>46539</v>
      </c>
      <c r="AF8" s="122">
        <v>46569</v>
      </c>
      <c r="AG8" s="122">
        <v>46600</v>
      </c>
      <c r="AH8" s="122">
        <v>46631</v>
      </c>
      <c r="AI8" s="122">
        <v>46661</v>
      </c>
      <c r="AJ8" s="122">
        <v>46692</v>
      </c>
      <c r="AK8" s="122">
        <v>46722</v>
      </c>
      <c r="AL8" s="122">
        <v>46753</v>
      </c>
      <c r="AM8" s="122">
        <v>46784</v>
      </c>
      <c r="AN8" s="122">
        <v>46813</v>
      </c>
      <c r="AO8" s="122">
        <v>46844</v>
      </c>
      <c r="AP8" s="122">
        <v>46874</v>
      </c>
      <c r="AQ8" s="122">
        <v>46905</v>
      </c>
      <c r="AR8" s="122">
        <v>46935</v>
      </c>
      <c r="AS8" s="122">
        <v>46966</v>
      </c>
      <c r="AT8" s="122">
        <v>46997</v>
      </c>
      <c r="AU8" s="122">
        <v>47027</v>
      </c>
      <c r="AV8" s="122">
        <v>47058</v>
      </c>
      <c r="AW8" s="122">
        <v>47088</v>
      </c>
      <c r="AX8" s="122">
        <v>47119</v>
      </c>
      <c r="AY8" s="122">
        <v>47150</v>
      </c>
      <c r="AZ8" s="122">
        <v>47178</v>
      </c>
      <c r="BA8" s="122">
        <v>47209</v>
      </c>
      <c r="BB8" s="122">
        <v>47239</v>
      </c>
      <c r="BC8" s="122">
        <v>47270</v>
      </c>
      <c r="BD8" s="122">
        <v>47300</v>
      </c>
      <c r="BE8" s="122">
        <v>47331</v>
      </c>
      <c r="BF8" s="122">
        <v>47362</v>
      </c>
      <c r="BG8" s="122">
        <v>47392</v>
      </c>
      <c r="BH8" s="122">
        <v>47423</v>
      </c>
      <c r="BI8" s="122">
        <v>47453</v>
      </c>
      <c r="BJ8" s="122">
        <v>47484</v>
      </c>
      <c r="BK8" s="122">
        <v>47515</v>
      </c>
      <c r="BL8" s="122">
        <v>47543</v>
      </c>
      <c r="BM8" s="122">
        <v>47574</v>
      </c>
      <c r="BN8" s="122">
        <v>47604</v>
      </c>
      <c r="BO8" s="122">
        <v>47635</v>
      </c>
      <c r="BP8" s="122">
        <v>47665</v>
      </c>
      <c r="BQ8" s="122">
        <v>47696</v>
      </c>
      <c r="BR8" s="122">
        <v>47727</v>
      </c>
      <c r="BS8" s="122">
        <v>47757</v>
      </c>
      <c r="BT8" s="122">
        <v>47788</v>
      </c>
      <c r="BU8" s="122">
        <v>47818</v>
      </c>
      <c r="BV8" s="122">
        <v>47849</v>
      </c>
      <c r="BW8" s="122">
        <v>47880</v>
      </c>
      <c r="BX8" s="122">
        <v>47908</v>
      </c>
      <c r="BY8" s="122">
        <v>47939</v>
      </c>
      <c r="BZ8" s="122">
        <v>47969</v>
      </c>
      <c r="CA8" s="122">
        <v>48000</v>
      </c>
      <c r="CB8" s="122">
        <v>48030</v>
      </c>
      <c r="CC8" s="122">
        <v>48061</v>
      </c>
      <c r="CD8" s="122">
        <v>48092</v>
      </c>
      <c r="CE8" s="122">
        <v>48122</v>
      </c>
      <c r="CF8" s="122">
        <v>48153</v>
      </c>
      <c r="CG8" s="122">
        <v>48183</v>
      </c>
      <c r="CH8" s="122">
        <v>48214</v>
      </c>
      <c r="CI8" s="122">
        <v>48245</v>
      </c>
      <c r="CJ8" s="122">
        <v>48274</v>
      </c>
      <c r="CK8" s="122">
        <v>48305</v>
      </c>
      <c r="CL8" s="122">
        <v>48335</v>
      </c>
      <c r="CM8" s="122">
        <v>48366</v>
      </c>
      <c r="CN8" s="122">
        <v>48396</v>
      </c>
      <c r="CO8" s="122">
        <v>48427</v>
      </c>
      <c r="CP8" s="122">
        <v>48458</v>
      </c>
      <c r="CQ8" s="122">
        <v>48488</v>
      </c>
      <c r="CR8" s="122">
        <v>48519</v>
      </c>
      <c r="CS8" s="122">
        <v>48549</v>
      </c>
      <c r="CT8" s="122">
        <v>48580</v>
      </c>
      <c r="CU8" s="122">
        <v>48611</v>
      </c>
      <c r="CV8" s="122">
        <v>48639</v>
      </c>
      <c r="CW8" s="122">
        <v>48670</v>
      </c>
      <c r="CX8" s="122">
        <v>48700</v>
      </c>
      <c r="CY8" s="122">
        <v>48731</v>
      </c>
      <c r="CZ8" s="122" t="str">
        <v>blank</v>
      </c>
      <c r="DA8" s="122">
        <v>45839</v>
      </c>
      <c r="DB8" s="122">
        <v>45870</v>
      </c>
      <c r="DC8" s="122">
        <v>45901</v>
      </c>
      <c r="DD8" s="122">
        <v>45931</v>
      </c>
      <c r="DE8" s="122">
        <v>45962</v>
      </c>
      <c r="DF8" s="122">
        <v>45992</v>
      </c>
      <c r="DG8" s="122">
        <v>46023</v>
      </c>
      <c r="DH8" s="122">
        <v>46054</v>
      </c>
      <c r="DI8" s="122">
        <v>46082</v>
      </c>
      <c r="DJ8" s="122">
        <v>46113</v>
      </c>
      <c r="DK8" s="122">
        <v>46143</v>
      </c>
      <c r="DL8" s="122">
        <v>46174</v>
      </c>
      <c r="DM8" s="122">
        <v>46204</v>
      </c>
      <c r="DN8" s="122">
        <v>46235</v>
      </c>
      <c r="DO8" s="122">
        <v>46266</v>
      </c>
      <c r="DP8" s="122">
        <v>46296</v>
      </c>
      <c r="DQ8" s="122">
        <v>46327</v>
      </c>
      <c r="DR8" s="122">
        <v>46357</v>
      </c>
      <c r="DS8" s="122">
        <v>46388</v>
      </c>
      <c r="DT8" s="122">
        <v>46419</v>
      </c>
      <c r="DU8" s="122">
        <v>46447</v>
      </c>
      <c r="DV8" s="122">
        <v>46478</v>
      </c>
      <c r="DW8" s="122">
        <v>46508</v>
      </c>
      <c r="DX8" s="122">
        <v>46539</v>
      </c>
      <c r="DY8" s="122">
        <v>46569</v>
      </c>
      <c r="DZ8" s="122">
        <v>46600</v>
      </c>
      <c r="EA8" s="122">
        <v>46631</v>
      </c>
      <c r="EB8" s="122">
        <v>46661</v>
      </c>
      <c r="EC8" s="122">
        <v>46692</v>
      </c>
      <c r="ED8" s="122">
        <v>46722</v>
      </c>
      <c r="EE8" s="122">
        <v>46753</v>
      </c>
      <c r="EF8" s="122">
        <v>46784</v>
      </c>
      <c r="EG8" s="122">
        <v>46813</v>
      </c>
      <c r="EH8" s="122">
        <v>46844</v>
      </c>
      <c r="EI8" s="122">
        <v>46874</v>
      </c>
      <c r="EJ8" s="122">
        <v>46905</v>
      </c>
      <c r="EK8" s="122">
        <v>46935</v>
      </c>
      <c r="EL8" s="122">
        <v>46966</v>
      </c>
      <c r="EM8" s="122">
        <v>46997</v>
      </c>
      <c r="EN8" s="122">
        <v>47027</v>
      </c>
      <c r="EO8" s="122">
        <v>47058</v>
      </c>
      <c r="EP8" s="122">
        <v>47088</v>
      </c>
      <c r="EQ8" s="122">
        <v>47119</v>
      </c>
      <c r="ER8" s="122">
        <v>47150</v>
      </c>
      <c r="ES8" s="122">
        <v>47178</v>
      </c>
      <c r="ET8" s="122">
        <v>47209</v>
      </c>
      <c r="EU8" s="122">
        <v>47239</v>
      </c>
      <c r="EV8" s="122">
        <v>47270</v>
      </c>
      <c r="EW8" s="122">
        <v>47300</v>
      </c>
      <c r="EX8" s="122">
        <v>47331</v>
      </c>
      <c r="EY8" s="122">
        <v>47362</v>
      </c>
      <c r="EZ8" s="122">
        <v>47392</v>
      </c>
      <c r="FA8" s="122">
        <v>47423</v>
      </c>
      <c r="FB8" s="122">
        <v>47453</v>
      </c>
      <c r="FC8" s="122">
        <v>47484</v>
      </c>
      <c r="FD8" s="122">
        <v>47515</v>
      </c>
      <c r="FE8" s="122">
        <v>47543</v>
      </c>
      <c r="FF8" s="122">
        <v>47574</v>
      </c>
      <c r="FG8" s="122">
        <v>47604</v>
      </c>
      <c r="FH8" s="122">
        <v>47635</v>
      </c>
      <c r="FI8" s="122">
        <v>47665</v>
      </c>
      <c r="FJ8" s="122">
        <v>47696</v>
      </c>
      <c r="FK8" s="122">
        <v>47727</v>
      </c>
      <c r="FL8" s="122">
        <v>47757</v>
      </c>
      <c r="FM8" s="122">
        <v>47788</v>
      </c>
      <c r="FN8" s="122">
        <v>47818</v>
      </c>
      <c r="FO8" s="122">
        <v>47849</v>
      </c>
      <c r="FP8" s="122">
        <v>47880</v>
      </c>
      <c r="FQ8" s="122">
        <v>47908</v>
      </c>
      <c r="FR8" s="122">
        <v>47939</v>
      </c>
      <c r="FS8" s="122">
        <v>47969</v>
      </c>
      <c r="FT8" s="122">
        <v>48000</v>
      </c>
      <c r="FU8" s="122">
        <v>48030</v>
      </c>
      <c r="FV8" s="122">
        <v>48061</v>
      </c>
      <c r="FW8" s="122">
        <v>48092</v>
      </c>
      <c r="FX8" s="122">
        <v>48122</v>
      </c>
      <c r="FY8" s="122">
        <v>48153</v>
      </c>
      <c r="FZ8" s="122">
        <v>48183</v>
      </c>
      <c r="GA8" s="122">
        <v>48214</v>
      </c>
      <c r="GB8" s="122">
        <v>48245</v>
      </c>
      <c r="GC8" s="122">
        <v>48274</v>
      </c>
      <c r="GD8" s="122">
        <v>48305</v>
      </c>
      <c r="GE8" s="122">
        <v>48335</v>
      </c>
      <c r="GF8" s="122">
        <v>48366</v>
      </c>
      <c r="GG8" s="122">
        <v>48396</v>
      </c>
      <c r="GH8" s="122">
        <v>48427</v>
      </c>
      <c r="GI8" s="122">
        <v>48458</v>
      </c>
      <c r="GJ8" s="122">
        <v>48488</v>
      </c>
      <c r="GK8" s="122">
        <v>48519</v>
      </c>
      <c r="GL8" s="122">
        <v>48549</v>
      </c>
      <c r="GM8" s="122">
        <v>48580</v>
      </c>
      <c r="GN8" s="122">
        <v>48611</v>
      </c>
      <c r="GO8" s="122">
        <v>48639</v>
      </c>
      <c r="GP8" s="122">
        <v>48670</v>
      </c>
      <c r="GQ8" s="122">
        <v>48700</v>
      </c>
      <c r="GR8" s="122">
        <v>48731</v>
      </c>
      <c r="GS8" s="122"/>
      <c r="GT8" s="161"/>
      <c r="GU8" s="260" t="str">
        <f>'Key assumptions'!I9</f>
        <v>FY2025</v>
      </c>
      <c r="GV8" s="260" t="str">
        <f>'Key assumptions'!J9</f>
        <v>FY2026</v>
      </c>
      <c r="GW8" s="260" t="str">
        <f>'Key assumptions'!K9</f>
        <v>FY2027</v>
      </c>
      <c r="GX8" s="260" t="str">
        <f>'Key assumptions'!L9</f>
        <v>FY2028</v>
      </c>
      <c r="GY8" s="260" t="str">
        <f>'Key assumptions'!M9</f>
        <v>FY2029</v>
      </c>
      <c r="GZ8" s="260" t="str">
        <f>'Key assumptions'!N9</f>
        <v>FY2030</v>
      </c>
      <c r="HA8" s="260" t="str">
        <f>'Key assumptions'!O9</f>
        <v>FY2031</v>
      </c>
      <c r="HB8" s="261" t="str">
        <f>'Key assumptions'!P9</f>
        <v>FY2032</v>
      </c>
      <c r="HC8" s="261" t="str">
        <f>'Key assumptions'!Q9</f>
        <v>FY2033</v>
      </c>
      <c r="HD8" s="163" t="s">
        <v>111</v>
      </c>
      <c r="HE8" s="160" t="s">
        <v>112</v>
      </c>
      <c r="HF8" s="167" t="str">
        <f>IF(ROUND(SUM(GU9:HC20),5)=ROUND(Outsourced_labour_calcs!N22,5),"OK","ERROR")</f>
        <v>ERROR</v>
      </c>
      <c r="HG8" s="167" t="str">
        <f>IF(ROUND(SUM(GU9:HC20),5)=ROUND(SUM(DA9:GR20),5),"OK","ERROR")</f>
        <v>OK</v>
      </c>
      <c r="HH8" s="161"/>
      <c r="HI8" s="161"/>
      <c r="HJ8" s="161"/>
      <c r="HK8" s="161"/>
      <c r="HL8" s="161"/>
      <c r="HM8" s="161"/>
    </row>
    <row r="9" spans="1:221" ht="13.5" thickBot="1" x14ac:dyDescent="0.25">
      <c r="A9" s="119" t="str" cm="1">
        <f t="array" ref="A9:GS23">_xlfn._xlws.FILTER(data_source,ds_costcat="Contracted Labour")</f>
        <v>Delivery</v>
      </c>
      <c r="B9" s="333" t="str">
        <v>c-i-c</v>
      </c>
      <c r="C9" s="119" t="str">
        <v>Contracted Labour</v>
      </c>
      <c r="D9" s="119" t="str">
        <v xml:space="preserve">project management </v>
      </c>
      <c r="E9" s="333" t="str">
        <v>c-i-c</v>
      </c>
      <c r="F9" s="119">
        <v>216.32758128440364</v>
      </c>
      <c r="G9" s="119">
        <v>0</v>
      </c>
      <c r="H9" s="233">
        <v>0</v>
      </c>
      <c r="I9" s="233">
        <v>0</v>
      </c>
      <c r="J9" s="233">
        <v>0</v>
      </c>
      <c r="K9" s="233">
        <v>0</v>
      </c>
      <c r="L9" s="233">
        <v>0</v>
      </c>
      <c r="M9" s="233">
        <v>0</v>
      </c>
      <c r="N9" s="233">
        <v>0</v>
      </c>
      <c r="O9" s="233">
        <v>0</v>
      </c>
      <c r="P9" s="233">
        <v>0</v>
      </c>
      <c r="Q9" s="233">
        <v>0</v>
      </c>
      <c r="R9" s="233">
        <v>0</v>
      </c>
      <c r="S9" s="233">
        <v>0</v>
      </c>
      <c r="T9" s="233">
        <v>0.69230769230769229</v>
      </c>
      <c r="U9" s="233">
        <v>0.69230769230769229</v>
      </c>
      <c r="V9" s="233">
        <v>0.69230769230769229</v>
      </c>
      <c r="W9" s="233">
        <v>0.69230769230769229</v>
      </c>
      <c r="X9" s="233">
        <v>0.69230769230769229</v>
      </c>
      <c r="Y9" s="233">
        <v>0.69230769230769229</v>
      </c>
      <c r="Z9" s="233">
        <v>0.69230769230769229</v>
      </c>
      <c r="AA9" s="233">
        <v>0.69230769230769229</v>
      </c>
      <c r="AB9" s="233">
        <v>0.69230769230769229</v>
      </c>
      <c r="AC9" s="233">
        <v>0.69230769230769229</v>
      </c>
      <c r="AD9" s="233">
        <v>0.69230769230769229</v>
      </c>
      <c r="AE9" s="233">
        <v>0.69230769230769229</v>
      </c>
      <c r="AF9" s="233">
        <v>0.9230769230769228</v>
      </c>
      <c r="AG9" s="233">
        <v>0.9230769230769228</v>
      </c>
      <c r="AH9" s="233">
        <v>0.9230769230769228</v>
      </c>
      <c r="AI9" s="233">
        <v>0.9230769230769228</v>
      </c>
      <c r="AJ9" s="233">
        <v>0.9230769230769228</v>
      </c>
      <c r="AK9" s="233">
        <v>0.9230769230769228</v>
      </c>
      <c r="AL9" s="233">
        <v>0.9230769230769228</v>
      </c>
      <c r="AM9" s="233">
        <v>0.9230769230769228</v>
      </c>
      <c r="AN9" s="233">
        <v>0.9230769230769228</v>
      </c>
      <c r="AO9" s="233">
        <v>0.9230769230769228</v>
      </c>
      <c r="AP9" s="233">
        <v>0.9230769230769228</v>
      </c>
      <c r="AQ9" s="233">
        <v>0.9230769230769228</v>
      </c>
      <c r="AR9" s="233">
        <v>0.9230769230769228</v>
      </c>
      <c r="AS9" s="233">
        <v>0.9230769230769228</v>
      </c>
      <c r="AT9" s="233">
        <v>0.9230769230769228</v>
      </c>
      <c r="AU9" s="233">
        <v>0.9230769230769228</v>
      </c>
      <c r="AV9" s="233">
        <v>0.9230769230769228</v>
      </c>
      <c r="AW9" s="233">
        <v>0.9230769230769228</v>
      </c>
      <c r="AX9" s="233">
        <v>0.9230769230769228</v>
      </c>
      <c r="AY9" s="233">
        <v>0.9230769230769228</v>
      </c>
      <c r="AZ9" s="233">
        <v>0.9230769230769228</v>
      </c>
      <c r="BA9" s="233">
        <v>0.9230769230769228</v>
      </c>
      <c r="BB9" s="233">
        <v>0.9230769230769228</v>
      </c>
      <c r="BC9" s="233">
        <v>0.9230769230769228</v>
      </c>
      <c r="BD9" s="233">
        <v>0.23076923076923075</v>
      </c>
      <c r="BE9" s="233">
        <v>0.23076923076923075</v>
      </c>
      <c r="BF9" s="233">
        <v>0.23076923076923075</v>
      </c>
      <c r="BG9" s="233">
        <v>0.23076923076923075</v>
      </c>
      <c r="BH9" s="233">
        <v>0.23076923076923075</v>
      </c>
      <c r="BI9" s="233">
        <v>0.23076923076923075</v>
      </c>
      <c r="BJ9" s="233">
        <v>0.23076923076923075</v>
      </c>
      <c r="BK9" s="233">
        <v>0.23076923076923075</v>
      </c>
      <c r="BL9" s="233">
        <v>0.23076923076923075</v>
      </c>
      <c r="BM9" s="233">
        <v>0.23076923076923075</v>
      </c>
      <c r="BN9" s="233">
        <v>0.23076923076923075</v>
      </c>
      <c r="BO9" s="233">
        <v>0.23076923076923075</v>
      </c>
      <c r="BP9" s="233">
        <v>0</v>
      </c>
      <c r="BQ9" s="233">
        <v>0</v>
      </c>
      <c r="BR9" s="233">
        <v>0</v>
      </c>
      <c r="BS9" s="233">
        <v>0</v>
      </c>
      <c r="BT9" s="233">
        <v>0</v>
      </c>
      <c r="BU9" s="233">
        <v>0</v>
      </c>
      <c r="BV9" s="233">
        <v>0</v>
      </c>
      <c r="BW9" s="233">
        <v>0</v>
      </c>
      <c r="BX9" s="233">
        <v>0</v>
      </c>
      <c r="BY9" s="233">
        <v>0</v>
      </c>
      <c r="BZ9" s="233">
        <v>0</v>
      </c>
      <c r="CA9" s="233">
        <v>0</v>
      </c>
      <c r="CB9" s="233">
        <v>0</v>
      </c>
      <c r="CC9" s="233">
        <v>0</v>
      </c>
      <c r="CD9" s="233">
        <v>0</v>
      </c>
      <c r="CE9" s="233">
        <v>0</v>
      </c>
      <c r="CF9" s="233">
        <v>0</v>
      </c>
      <c r="CG9" s="233">
        <v>0</v>
      </c>
      <c r="CH9" s="233">
        <v>0</v>
      </c>
      <c r="CI9" s="233">
        <v>0</v>
      </c>
      <c r="CJ9" s="233">
        <v>0</v>
      </c>
      <c r="CK9" s="233">
        <v>0</v>
      </c>
      <c r="CL9" s="233">
        <v>0</v>
      </c>
      <c r="CM9" s="233">
        <v>0</v>
      </c>
      <c r="CN9" s="233">
        <v>0</v>
      </c>
      <c r="CO9" s="233">
        <v>0</v>
      </c>
      <c r="CP9" s="233">
        <v>0</v>
      </c>
      <c r="CQ9" s="233">
        <v>0</v>
      </c>
      <c r="CR9" s="233">
        <v>0</v>
      </c>
      <c r="CS9" s="233">
        <v>0</v>
      </c>
      <c r="CT9" s="233">
        <v>0</v>
      </c>
      <c r="CU9" s="233">
        <v>0</v>
      </c>
      <c r="CV9" s="233">
        <v>0</v>
      </c>
      <c r="CW9" s="233">
        <v>0</v>
      </c>
      <c r="CX9" s="233">
        <v>0</v>
      </c>
      <c r="CY9" s="233">
        <v>0</v>
      </c>
      <c r="CZ9" s="120">
        <v>0</v>
      </c>
      <c r="DA9" s="237">
        <v>0</v>
      </c>
      <c r="DB9" s="237">
        <v>0</v>
      </c>
      <c r="DC9" s="237">
        <v>0</v>
      </c>
      <c r="DD9" s="237">
        <v>0</v>
      </c>
      <c r="DE9" s="237">
        <v>0</v>
      </c>
      <c r="DF9" s="237">
        <v>0</v>
      </c>
      <c r="DG9" s="237">
        <v>0</v>
      </c>
      <c r="DH9" s="237">
        <v>0</v>
      </c>
      <c r="DI9" s="237">
        <v>0</v>
      </c>
      <c r="DJ9" s="237">
        <v>0</v>
      </c>
      <c r="DK9" s="237">
        <v>0</v>
      </c>
      <c r="DL9" s="237">
        <v>0</v>
      </c>
      <c r="DM9" s="237">
        <v>22464.787287226532</v>
      </c>
      <c r="DN9" s="237">
        <v>22464.787287226532</v>
      </c>
      <c r="DO9" s="237">
        <v>22464.787287226532</v>
      </c>
      <c r="DP9" s="237">
        <v>22464.787287226532</v>
      </c>
      <c r="DQ9" s="237">
        <v>22464.787287226532</v>
      </c>
      <c r="DR9" s="237">
        <v>22464.787287226532</v>
      </c>
      <c r="DS9" s="237">
        <v>22464.787287226532</v>
      </c>
      <c r="DT9" s="237">
        <v>22464.787287226532</v>
      </c>
      <c r="DU9" s="237">
        <v>22464.787287226532</v>
      </c>
      <c r="DV9" s="237">
        <v>22464.787287226532</v>
      </c>
      <c r="DW9" s="237">
        <v>22464.787287226532</v>
      </c>
      <c r="DX9" s="237">
        <v>22464.787287226532</v>
      </c>
      <c r="DY9" s="237">
        <v>29953.049716302034</v>
      </c>
      <c r="DZ9" s="237">
        <v>29953.049716302034</v>
      </c>
      <c r="EA9" s="237">
        <v>29953.049716302034</v>
      </c>
      <c r="EB9" s="237">
        <v>29953.049716302034</v>
      </c>
      <c r="EC9" s="237">
        <v>29953.049716302034</v>
      </c>
      <c r="ED9" s="237">
        <v>29953.049716302034</v>
      </c>
      <c r="EE9" s="237">
        <v>29953.049716302034</v>
      </c>
      <c r="EF9" s="237">
        <v>29953.049716302034</v>
      </c>
      <c r="EG9" s="237">
        <v>29953.049716302034</v>
      </c>
      <c r="EH9" s="237">
        <v>29953.049716302034</v>
      </c>
      <c r="EI9" s="237">
        <v>29953.049716302034</v>
      </c>
      <c r="EJ9" s="237">
        <v>29953.049716302034</v>
      </c>
      <c r="EK9" s="237">
        <v>29953.049716302034</v>
      </c>
      <c r="EL9" s="237">
        <v>29953.049716302034</v>
      </c>
      <c r="EM9" s="237">
        <v>29953.049716302034</v>
      </c>
      <c r="EN9" s="237">
        <v>29953.049716302034</v>
      </c>
      <c r="EO9" s="237">
        <v>29953.049716302034</v>
      </c>
      <c r="EP9" s="237">
        <v>29953.049716302034</v>
      </c>
      <c r="EQ9" s="237">
        <v>29953.049716302034</v>
      </c>
      <c r="ER9" s="237">
        <v>29953.049716302034</v>
      </c>
      <c r="ES9" s="237">
        <v>29953.049716302034</v>
      </c>
      <c r="ET9" s="237">
        <v>29953.049716302034</v>
      </c>
      <c r="EU9" s="237">
        <v>29953.049716302034</v>
      </c>
      <c r="EV9" s="237">
        <v>29953.049716302034</v>
      </c>
      <c r="EW9" s="237">
        <v>7488.2624290755093</v>
      </c>
      <c r="EX9" s="237">
        <v>7488.2624290755093</v>
      </c>
      <c r="EY9" s="237">
        <v>7488.2624290755093</v>
      </c>
      <c r="EZ9" s="237">
        <v>7488.2624290755093</v>
      </c>
      <c r="FA9" s="237">
        <v>7488.2624290755093</v>
      </c>
      <c r="FB9" s="237">
        <v>7488.2624290755093</v>
      </c>
      <c r="FC9" s="237">
        <v>7488.2624290755093</v>
      </c>
      <c r="FD9" s="237">
        <v>7488.2624290755093</v>
      </c>
      <c r="FE9" s="237">
        <v>7488.2624290755093</v>
      </c>
      <c r="FF9" s="237">
        <v>7488.2624290755093</v>
      </c>
      <c r="FG9" s="237">
        <v>7488.2624290755093</v>
      </c>
      <c r="FH9" s="237">
        <v>7488.2624290755093</v>
      </c>
      <c r="FI9" s="237">
        <v>0</v>
      </c>
      <c r="FJ9" s="237">
        <v>0</v>
      </c>
      <c r="FK9" s="237">
        <v>0</v>
      </c>
      <c r="FL9" s="237">
        <v>0</v>
      </c>
      <c r="FM9" s="237">
        <v>0</v>
      </c>
      <c r="FN9" s="237">
        <v>0</v>
      </c>
      <c r="FO9" s="237">
        <v>0</v>
      </c>
      <c r="FP9" s="237">
        <v>0</v>
      </c>
      <c r="FQ9" s="237">
        <v>0</v>
      </c>
      <c r="FR9" s="237">
        <v>0</v>
      </c>
      <c r="FS9" s="237">
        <v>0</v>
      </c>
      <c r="FT9" s="237">
        <v>0</v>
      </c>
      <c r="FU9" s="237">
        <v>0</v>
      </c>
      <c r="FV9" s="237">
        <v>0</v>
      </c>
      <c r="FW9" s="237">
        <v>0</v>
      </c>
      <c r="FX9" s="237">
        <v>0</v>
      </c>
      <c r="FY9" s="237">
        <v>0</v>
      </c>
      <c r="FZ9" s="237">
        <v>0</v>
      </c>
      <c r="GA9" s="238">
        <v>0</v>
      </c>
      <c r="GB9" s="238">
        <v>0</v>
      </c>
      <c r="GC9" s="238">
        <v>0</v>
      </c>
      <c r="GD9" s="238">
        <v>0</v>
      </c>
      <c r="GE9" s="238">
        <v>0</v>
      </c>
      <c r="GF9" s="238">
        <v>0</v>
      </c>
      <c r="GG9" s="238">
        <v>0</v>
      </c>
      <c r="GH9" s="238">
        <v>0</v>
      </c>
      <c r="GI9" s="238">
        <v>0</v>
      </c>
      <c r="GJ9" s="238">
        <v>0</v>
      </c>
      <c r="GK9" s="238">
        <v>0</v>
      </c>
      <c r="GL9" s="238">
        <v>0</v>
      </c>
      <c r="GM9" s="238">
        <v>0</v>
      </c>
      <c r="GN9" s="238">
        <v>0</v>
      </c>
      <c r="GO9" s="238">
        <v>0</v>
      </c>
      <c r="GP9" s="238">
        <v>0</v>
      </c>
      <c r="GQ9" s="238">
        <v>0</v>
      </c>
      <c r="GR9" s="238">
        <v>0</v>
      </c>
      <c r="GS9" s="120">
        <v>0</v>
      </c>
      <c r="GU9" s="257"/>
      <c r="GV9" s="257">
        <f t="shared" ref="GV9:HB23" si="0">SUMIF($DA$6:$GR$6,GV$8,$DA9:$GR9)</f>
        <v>0</v>
      </c>
      <c r="GW9" s="257">
        <f t="shared" si="0"/>
        <v>269577.4474467184</v>
      </c>
      <c r="GX9" s="257">
        <f t="shared" si="0"/>
        <v>359436.59659562429</v>
      </c>
      <c r="GY9" s="257">
        <f t="shared" si="0"/>
        <v>359436.59659562429</v>
      </c>
      <c r="GZ9" s="257">
        <f t="shared" si="0"/>
        <v>89859.149148906101</v>
      </c>
      <c r="HA9" s="257">
        <f t="shared" si="0"/>
        <v>0</v>
      </c>
      <c r="HB9" s="257">
        <f t="shared" si="0"/>
        <v>0</v>
      </c>
      <c r="HC9" s="257">
        <f>SUMIF($DA$6:$GR$6,HC$8,$DA9:$GR9)</f>
        <v>0</v>
      </c>
      <c r="HD9" s="134" t="str">
        <f t="shared" ref="HD9:HD17" si="1">IF(ROUND(HE9-SUM(DA9:GR9),3)=0,"OK","ERROR")</f>
        <v>OK</v>
      </c>
      <c r="HE9" s="257">
        <f t="shared" ref="HE9:HE17" si="2">SUM(GU9:HC9)</f>
        <v>1078309.7897868732</v>
      </c>
    </row>
    <row r="10" spans="1:221" ht="13.5" thickBot="1" x14ac:dyDescent="0.25">
      <c r="A10" s="120" t="str">
        <v>Delivery</v>
      </c>
      <c r="B10" s="332" t="str">
        <v>c-i-c</v>
      </c>
      <c r="C10" s="120" t="str">
        <v>Contracted Labour</v>
      </c>
      <c r="D10" s="120" t="str">
        <v xml:space="preserve">Test management </v>
      </c>
      <c r="E10" s="332" t="str">
        <v>c-i-c</v>
      </c>
      <c r="F10" s="120">
        <v>28.081627852270053</v>
      </c>
      <c r="G10" s="120">
        <v>0</v>
      </c>
      <c r="H10" s="233">
        <v>0</v>
      </c>
      <c r="I10" s="233">
        <v>0</v>
      </c>
      <c r="J10" s="233">
        <v>0</v>
      </c>
      <c r="K10" s="233">
        <v>0</v>
      </c>
      <c r="L10" s="233">
        <v>0</v>
      </c>
      <c r="M10" s="233">
        <v>0</v>
      </c>
      <c r="N10" s="233">
        <v>0</v>
      </c>
      <c r="O10" s="233">
        <v>0</v>
      </c>
      <c r="P10" s="233">
        <v>0</v>
      </c>
      <c r="Q10" s="233">
        <v>0</v>
      </c>
      <c r="R10" s="233">
        <v>0</v>
      </c>
      <c r="S10" s="233">
        <v>0</v>
      </c>
      <c r="T10" s="233">
        <v>0</v>
      </c>
      <c r="U10" s="233">
        <v>0</v>
      </c>
      <c r="V10" s="233">
        <v>0</v>
      </c>
      <c r="W10" s="233">
        <v>0</v>
      </c>
      <c r="X10" s="233">
        <v>0</v>
      </c>
      <c r="Y10" s="233">
        <v>0</v>
      </c>
      <c r="Z10" s="233">
        <v>0</v>
      </c>
      <c r="AA10" s="233">
        <v>0</v>
      </c>
      <c r="AB10" s="233">
        <v>0</v>
      </c>
      <c r="AC10" s="233">
        <v>0</v>
      </c>
      <c r="AD10" s="233">
        <v>0</v>
      </c>
      <c r="AE10" s="233">
        <v>0</v>
      </c>
      <c r="AF10" s="233">
        <v>1</v>
      </c>
      <c r="AG10" s="233">
        <v>1</v>
      </c>
      <c r="AH10" s="233">
        <v>1</v>
      </c>
      <c r="AI10" s="233">
        <v>1</v>
      </c>
      <c r="AJ10" s="233">
        <v>1</v>
      </c>
      <c r="AK10" s="233">
        <v>1</v>
      </c>
      <c r="AL10" s="233">
        <v>1</v>
      </c>
      <c r="AM10" s="233">
        <v>1</v>
      </c>
      <c r="AN10" s="233">
        <v>1</v>
      </c>
      <c r="AO10" s="233">
        <v>1</v>
      </c>
      <c r="AP10" s="233">
        <v>1</v>
      </c>
      <c r="AQ10" s="233">
        <v>1</v>
      </c>
      <c r="AR10" s="233">
        <v>1</v>
      </c>
      <c r="AS10" s="233">
        <v>1</v>
      </c>
      <c r="AT10" s="233">
        <v>1</v>
      </c>
      <c r="AU10" s="233">
        <v>1</v>
      </c>
      <c r="AV10" s="233">
        <v>1</v>
      </c>
      <c r="AW10" s="233">
        <v>1</v>
      </c>
      <c r="AX10" s="233">
        <v>1</v>
      </c>
      <c r="AY10" s="233">
        <v>1</v>
      </c>
      <c r="AZ10" s="233">
        <v>1</v>
      </c>
      <c r="BA10" s="233">
        <v>1</v>
      </c>
      <c r="BB10" s="233">
        <v>1</v>
      </c>
      <c r="BC10" s="233">
        <v>1</v>
      </c>
      <c r="BD10" s="233">
        <v>0</v>
      </c>
      <c r="BE10" s="233">
        <v>0</v>
      </c>
      <c r="BF10" s="233">
        <v>0</v>
      </c>
      <c r="BG10" s="233">
        <v>0</v>
      </c>
      <c r="BH10" s="233">
        <v>0</v>
      </c>
      <c r="BI10" s="233">
        <v>0</v>
      </c>
      <c r="BJ10" s="233">
        <v>0</v>
      </c>
      <c r="BK10" s="233">
        <v>0</v>
      </c>
      <c r="BL10" s="233">
        <v>0</v>
      </c>
      <c r="BM10" s="233">
        <v>0</v>
      </c>
      <c r="BN10" s="233">
        <v>0</v>
      </c>
      <c r="BO10" s="233">
        <v>0</v>
      </c>
      <c r="BP10" s="233">
        <v>1</v>
      </c>
      <c r="BQ10" s="233">
        <v>1</v>
      </c>
      <c r="BR10" s="233">
        <v>1</v>
      </c>
      <c r="BS10" s="233">
        <v>1</v>
      </c>
      <c r="BT10" s="233">
        <v>1</v>
      </c>
      <c r="BU10" s="233">
        <v>1</v>
      </c>
      <c r="BV10" s="233">
        <v>1</v>
      </c>
      <c r="BW10" s="233">
        <v>1</v>
      </c>
      <c r="BX10" s="233">
        <v>1</v>
      </c>
      <c r="BY10" s="233">
        <v>1</v>
      </c>
      <c r="BZ10" s="233">
        <v>1</v>
      </c>
      <c r="CA10" s="233">
        <v>1</v>
      </c>
      <c r="CB10" s="233">
        <v>0</v>
      </c>
      <c r="CC10" s="233">
        <v>0</v>
      </c>
      <c r="CD10" s="233">
        <v>0</v>
      </c>
      <c r="CE10" s="233">
        <v>0</v>
      </c>
      <c r="CF10" s="233">
        <v>0</v>
      </c>
      <c r="CG10" s="233">
        <v>0</v>
      </c>
      <c r="CH10" s="233">
        <v>0</v>
      </c>
      <c r="CI10" s="233">
        <v>0</v>
      </c>
      <c r="CJ10" s="233">
        <v>0</v>
      </c>
      <c r="CK10" s="233">
        <v>0</v>
      </c>
      <c r="CL10" s="233">
        <v>0</v>
      </c>
      <c r="CM10" s="233">
        <v>0</v>
      </c>
      <c r="CN10" s="233">
        <v>0</v>
      </c>
      <c r="CO10" s="233">
        <v>0</v>
      </c>
      <c r="CP10" s="233">
        <v>0</v>
      </c>
      <c r="CQ10" s="233">
        <v>0</v>
      </c>
      <c r="CR10" s="233">
        <v>0</v>
      </c>
      <c r="CS10" s="233">
        <v>0</v>
      </c>
      <c r="CT10" s="233">
        <v>0</v>
      </c>
      <c r="CU10" s="233">
        <v>0</v>
      </c>
      <c r="CV10" s="233">
        <v>0</v>
      </c>
      <c r="CW10" s="233">
        <v>0</v>
      </c>
      <c r="CX10" s="233">
        <v>0</v>
      </c>
      <c r="CY10" s="233">
        <v>0</v>
      </c>
      <c r="CZ10" s="120">
        <v>0</v>
      </c>
      <c r="DA10" s="237">
        <v>0</v>
      </c>
      <c r="DB10" s="237">
        <v>0</v>
      </c>
      <c r="DC10" s="237">
        <v>0</v>
      </c>
      <c r="DD10" s="237">
        <v>0</v>
      </c>
      <c r="DE10" s="237">
        <v>0</v>
      </c>
      <c r="DF10" s="237">
        <v>0</v>
      </c>
      <c r="DG10" s="237">
        <v>0</v>
      </c>
      <c r="DH10" s="237">
        <v>0</v>
      </c>
      <c r="DI10" s="237">
        <v>0</v>
      </c>
      <c r="DJ10" s="237">
        <v>0</v>
      </c>
      <c r="DK10" s="237">
        <v>0</v>
      </c>
      <c r="DL10" s="237">
        <v>0</v>
      </c>
      <c r="DM10" s="237">
        <v>0</v>
      </c>
      <c r="DN10" s="237">
        <v>0</v>
      </c>
      <c r="DO10" s="237">
        <v>0</v>
      </c>
      <c r="DP10" s="237">
        <v>0</v>
      </c>
      <c r="DQ10" s="237">
        <v>0</v>
      </c>
      <c r="DR10" s="237">
        <v>0</v>
      </c>
      <c r="DS10" s="237">
        <v>0</v>
      </c>
      <c r="DT10" s="237">
        <v>0</v>
      </c>
      <c r="DU10" s="237">
        <v>0</v>
      </c>
      <c r="DV10" s="237">
        <v>0</v>
      </c>
      <c r="DW10" s="237">
        <v>0</v>
      </c>
      <c r="DX10" s="237">
        <v>0</v>
      </c>
      <c r="DY10" s="237">
        <v>4212.2441778405082</v>
      </c>
      <c r="DZ10" s="237">
        <v>4212.2441778405082</v>
      </c>
      <c r="EA10" s="237">
        <v>4212.2441778405082</v>
      </c>
      <c r="EB10" s="237">
        <v>4212.2441778405082</v>
      </c>
      <c r="EC10" s="237">
        <v>4212.2441778405082</v>
      </c>
      <c r="ED10" s="237">
        <v>4212.2441778405082</v>
      </c>
      <c r="EE10" s="237">
        <v>4212.2441778405082</v>
      </c>
      <c r="EF10" s="237">
        <v>4212.2441778405082</v>
      </c>
      <c r="EG10" s="237">
        <v>4212.2441778405082</v>
      </c>
      <c r="EH10" s="237">
        <v>4212.2441778405082</v>
      </c>
      <c r="EI10" s="237">
        <v>4212.2441778405082</v>
      </c>
      <c r="EJ10" s="237">
        <v>4212.2441778405082</v>
      </c>
      <c r="EK10" s="237">
        <v>4212.2441778405082</v>
      </c>
      <c r="EL10" s="237">
        <v>4212.2441778405082</v>
      </c>
      <c r="EM10" s="237">
        <v>4212.2441778405082</v>
      </c>
      <c r="EN10" s="237">
        <v>4212.2441778405082</v>
      </c>
      <c r="EO10" s="237">
        <v>4212.2441778405082</v>
      </c>
      <c r="EP10" s="237">
        <v>4212.2441778405082</v>
      </c>
      <c r="EQ10" s="237">
        <v>4212.2441778405082</v>
      </c>
      <c r="ER10" s="237">
        <v>4212.2441778405082</v>
      </c>
      <c r="ES10" s="237">
        <v>4212.2441778405082</v>
      </c>
      <c r="ET10" s="237">
        <v>4212.2441778405082</v>
      </c>
      <c r="EU10" s="237">
        <v>4212.2441778405082</v>
      </c>
      <c r="EV10" s="237">
        <v>4212.2441778405082</v>
      </c>
      <c r="EW10" s="237">
        <v>0</v>
      </c>
      <c r="EX10" s="237">
        <v>0</v>
      </c>
      <c r="EY10" s="237">
        <v>0</v>
      </c>
      <c r="EZ10" s="237">
        <v>0</v>
      </c>
      <c r="FA10" s="237">
        <v>0</v>
      </c>
      <c r="FB10" s="237">
        <v>0</v>
      </c>
      <c r="FC10" s="237">
        <v>0</v>
      </c>
      <c r="FD10" s="237">
        <v>0</v>
      </c>
      <c r="FE10" s="237">
        <v>0</v>
      </c>
      <c r="FF10" s="237">
        <v>0</v>
      </c>
      <c r="FG10" s="237">
        <v>0</v>
      </c>
      <c r="FH10" s="237">
        <v>0</v>
      </c>
      <c r="FI10" s="237">
        <v>4212.2441778405082</v>
      </c>
      <c r="FJ10" s="237">
        <v>4212.2441778405082</v>
      </c>
      <c r="FK10" s="237">
        <v>4212.2441778405082</v>
      </c>
      <c r="FL10" s="237">
        <v>4212.2441778405082</v>
      </c>
      <c r="FM10" s="237">
        <v>4212.2441778405082</v>
      </c>
      <c r="FN10" s="237">
        <v>4212.2441778405082</v>
      </c>
      <c r="FO10" s="237">
        <v>4212.2441778405082</v>
      </c>
      <c r="FP10" s="237">
        <v>4212.2441778405082</v>
      </c>
      <c r="FQ10" s="237">
        <v>4212.2441778405082</v>
      </c>
      <c r="FR10" s="237">
        <v>4212.2441778405082</v>
      </c>
      <c r="FS10" s="237">
        <v>4212.2441778405082</v>
      </c>
      <c r="FT10" s="237">
        <v>4212.2441778405082</v>
      </c>
      <c r="FU10" s="237">
        <v>0</v>
      </c>
      <c r="FV10" s="237">
        <v>0</v>
      </c>
      <c r="FW10" s="237">
        <v>0</v>
      </c>
      <c r="FX10" s="237">
        <v>0</v>
      </c>
      <c r="FY10" s="237">
        <v>0</v>
      </c>
      <c r="FZ10" s="237">
        <v>0</v>
      </c>
      <c r="GA10" s="238">
        <v>0</v>
      </c>
      <c r="GB10" s="238">
        <v>0</v>
      </c>
      <c r="GC10" s="238">
        <v>0</v>
      </c>
      <c r="GD10" s="238">
        <v>0</v>
      </c>
      <c r="GE10" s="238">
        <v>0</v>
      </c>
      <c r="GF10" s="238">
        <v>0</v>
      </c>
      <c r="GG10" s="238">
        <v>0</v>
      </c>
      <c r="GH10" s="238">
        <v>0</v>
      </c>
      <c r="GI10" s="238">
        <v>0</v>
      </c>
      <c r="GJ10" s="238">
        <v>0</v>
      </c>
      <c r="GK10" s="238">
        <v>0</v>
      </c>
      <c r="GL10" s="238">
        <v>0</v>
      </c>
      <c r="GM10" s="238">
        <v>0</v>
      </c>
      <c r="GN10" s="238">
        <v>0</v>
      </c>
      <c r="GO10" s="238">
        <v>0</v>
      </c>
      <c r="GP10" s="238">
        <v>0</v>
      </c>
      <c r="GQ10" s="238">
        <v>0</v>
      </c>
      <c r="GR10" s="238">
        <v>0</v>
      </c>
      <c r="GS10" s="120">
        <v>0</v>
      </c>
      <c r="GU10" s="200"/>
      <c r="GV10" s="200">
        <f t="shared" si="0"/>
        <v>0</v>
      </c>
      <c r="GW10" s="200">
        <f t="shared" si="0"/>
        <v>0</v>
      </c>
      <c r="GX10" s="200">
        <f t="shared" si="0"/>
        <v>50546.930134086084</v>
      </c>
      <c r="GY10" s="200">
        <f t="shared" si="0"/>
        <v>50546.930134086084</v>
      </c>
      <c r="GZ10" s="200">
        <f t="shared" si="0"/>
        <v>0</v>
      </c>
      <c r="HA10" s="200">
        <f t="shared" si="0"/>
        <v>50546.930134086084</v>
      </c>
      <c r="HB10" s="200">
        <f t="shared" si="0"/>
        <v>0</v>
      </c>
      <c r="HC10" s="200">
        <f t="shared" ref="HC10:HC23" si="3">SUMIF($DA$6:$GR$6,HC$8,$DA10:$GR10)</f>
        <v>0</v>
      </c>
      <c r="HD10" s="134" t="str">
        <f t="shared" si="1"/>
        <v>OK</v>
      </c>
      <c r="HE10" s="200">
        <f t="shared" si="2"/>
        <v>151640.79040225825</v>
      </c>
    </row>
    <row r="11" spans="1:221" ht="13.5" thickBot="1" x14ac:dyDescent="0.25">
      <c r="A11" s="120" t="str">
        <v>Delivery</v>
      </c>
      <c r="B11" s="332" t="str">
        <v>c-i-c</v>
      </c>
      <c r="C11" s="120" t="str">
        <v>Contracted Labour</v>
      </c>
      <c r="D11" s="120" t="str">
        <v>Close-Out</v>
      </c>
      <c r="E11" s="332" t="str">
        <v>c-i-c</v>
      </c>
      <c r="F11" s="120">
        <v>28.081627852270053</v>
      </c>
      <c r="G11" s="120">
        <v>0</v>
      </c>
      <c r="H11" s="233">
        <v>0</v>
      </c>
      <c r="I11" s="233">
        <v>0</v>
      </c>
      <c r="J11" s="233">
        <v>0</v>
      </c>
      <c r="K11" s="233">
        <v>0</v>
      </c>
      <c r="L11" s="233">
        <v>0</v>
      </c>
      <c r="M11" s="233">
        <v>0</v>
      </c>
      <c r="N11" s="233">
        <v>0</v>
      </c>
      <c r="O11" s="233">
        <v>0</v>
      </c>
      <c r="P11" s="233">
        <v>0</v>
      </c>
      <c r="Q11" s="233">
        <v>0</v>
      </c>
      <c r="R11" s="233">
        <v>0</v>
      </c>
      <c r="S11" s="233">
        <v>0</v>
      </c>
      <c r="T11" s="233">
        <v>0</v>
      </c>
      <c r="U11" s="233">
        <v>0</v>
      </c>
      <c r="V11" s="233">
        <v>0</v>
      </c>
      <c r="W11" s="233">
        <v>0</v>
      </c>
      <c r="X11" s="233">
        <v>0</v>
      </c>
      <c r="Y11" s="233">
        <v>0</v>
      </c>
      <c r="Z11" s="233">
        <v>0</v>
      </c>
      <c r="AA11" s="233">
        <v>0</v>
      </c>
      <c r="AB11" s="233">
        <v>0</v>
      </c>
      <c r="AC11" s="233">
        <v>0</v>
      </c>
      <c r="AD11" s="233">
        <v>0</v>
      </c>
      <c r="AE11" s="233">
        <v>0</v>
      </c>
      <c r="AF11" s="233">
        <v>0</v>
      </c>
      <c r="AG11" s="233">
        <v>0</v>
      </c>
      <c r="AH11" s="233">
        <v>0</v>
      </c>
      <c r="AI11" s="233">
        <v>0</v>
      </c>
      <c r="AJ11" s="233">
        <v>0</v>
      </c>
      <c r="AK11" s="233">
        <v>0</v>
      </c>
      <c r="AL11" s="233">
        <v>0</v>
      </c>
      <c r="AM11" s="233">
        <v>0</v>
      </c>
      <c r="AN11" s="233">
        <v>0</v>
      </c>
      <c r="AO11" s="233">
        <v>0</v>
      </c>
      <c r="AP11" s="233">
        <v>0</v>
      </c>
      <c r="AQ11" s="233">
        <v>0</v>
      </c>
      <c r="AR11" s="233">
        <v>0</v>
      </c>
      <c r="AS11" s="233">
        <v>0</v>
      </c>
      <c r="AT11" s="233">
        <v>0</v>
      </c>
      <c r="AU11" s="233">
        <v>0</v>
      </c>
      <c r="AV11" s="233">
        <v>0</v>
      </c>
      <c r="AW11" s="233">
        <v>0</v>
      </c>
      <c r="AX11" s="233">
        <v>0</v>
      </c>
      <c r="AY11" s="233">
        <v>0</v>
      </c>
      <c r="AZ11" s="233">
        <v>0</v>
      </c>
      <c r="BA11" s="233">
        <v>0</v>
      </c>
      <c r="BB11" s="233">
        <v>0</v>
      </c>
      <c r="BC11" s="233">
        <v>0</v>
      </c>
      <c r="BD11" s="233">
        <v>0</v>
      </c>
      <c r="BE11" s="233">
        <v>0</v>
      </c>
      <c r="BF11" s="233">
        <v>0</v>
      </c>
      <c r="BG11" s="233">
        <v>0</v>
      </c>
      <c r="BH11" s="233">
        <v>0</v>
      </c>
      <c r="BI11" s="233">
        <v>0</v>
      </c>
      <c r="BJ11" s="233">
        <v>0</v>
      </c>
      <c r="BK11" s="233">
        <v>0</v>
      </c>
      <c r="BL11" s="233">
        <v>0</v>
      </c>
      <c r="BM11" s="233">
        <v>0</v>
      </c>
      <c r="BN11" s="233">
        <v>0</v>
      </c>
      <c r="BO11" s="233">
        <v>0</v>
      </c>
      <c r="BP11" s="233">
        <v>0</v>
      </c>
      <c r="BQ11" s="233">
        <v>0</v>
      </c>
      <c r="BR11" s="233">
        <v>0</v>
      </c>
      <c r="BS11" s="233">
        <v>0</v>
      </c>
      <c r="BT11" s="233">
        <v>0</v>
      </c>
      <c r="BU11" s="233">
        <v>0</v>
      </c>
      <c r="BV11" s="233">
        <v>0</v>
      </c>
      <c r="BW11" s="233">
        <v>0</v>
      </c>
      <c r="BX11" s="233">
        <v>0</v>
      </c>
      <c r="BY11" s="233">
        <v>0</v>
      </c>
      <c r="BZ11" s="233">
        <v>0</v>
      </c>
      <c r="CA11" s="233">
        <v>0</v>
      </c>
      <c r="CB11" s="233">
        <v>1</v>
      </c>
      <c r="CC11" s="233">
        <v>1</v>
      </c>
      <c r="CD11" s="233">
        <v>1</v>
      </c>
      <c r="CE11" s="233">
        <v>1</v>
      </c>
      <c r="CF11" s="233">
        <v>1</v>
      </c>
      <c r="CG11" s="233">
        <v>1</v>
      </c>
      <c r="CH11" s="233">
        <v>1</v>
      </c>
      <c r="CI11" s="233">
        <v>1</v>
      </c>
      <c r="CJ11" s="233">
        <v>1</v>
      </c>
      <c r="CK11" s="233">
        <v>1</v>
      </c>
      <c r="CL11" s="233">
        <v>1</v>
      </c>
      <c r="CM11" s="233">
        <v>1</v>
      </c>
      <c r="CN11" s="233">
        <v>0</v>
      </c>
      <c r="CO11" s="233">
        <v>0</v>
      </c>
      <c r="CP11" s="233">
        <v>0</v>
      </c>
      <c r="CQ11" s="233">
        <v>0</v>
      </c>
      <c r="CR11" s="233">
        <v>0</v>
      </c>
      <c r="CS11" s="233">
        <v>0</v>
      </c>
      <c r="CT11" s="233">
        <v>0</v>
      </c>
      <c r="CU11" s="233">
        <v>0</v>
      </c>
      <c r="CV11" s="233">
        <v>0</v>
      </c>
      <c r="CW11" s="233">
        <v>0</v>
      </c>
      <c r="CX11" s="233">
        <v>0</v>
      </c>
      <c r="CY11" s="233">
        <v>0</v>
      </c>
      <c r="CZ11" s="120">
        <v>0</v>
      </c>
      <c r="DA11" s="237">
        <v>0</v>
      </c>
      <c r="DB11" s="237">
        <v>0</v>
      </c>
      <c r="DC11" s="237">
        <v>0</v>
      </c>
      <c r="DD11" s="237">
        <v>0</v>
      </c>
      <c r="DE11" s="237">
        <v>0</v>
      </c>
      <c r="DF11" s="237">
        <v>0</v>
      </c>
      <c r="DG11" s="237">
        <v>0</v>
      </c>
      <c r="DH11" s="237">
        <v>0</v>
      </c>
      <c r="DI11" s="237">
        <v>0</v>
      </c>
      <c r="DJ11" s="237">
        <v>0</v>
      </c>
      <c r="DK11" s="237">
        <v>0</v>
      </c>
      <c r="DL11" s="237">
        <v>0</v>
      </c>
      <c r="DM11" s="237">
        <v>0</v>
      </c>
      <c r="DN11" s="237">
        <v>0</v>
      </c>
      <c r="DO11" s="237">
        <v>0</v>
      </c>
      <c r="DP11" s="237">
        <v>0</v>
      </c>
      <c r="DQ11" s="237">
        <v>0</v>
      </c>
      <c r="DR11" s="237">
        <v>0</v>
      </c>
      <c r="DS11" s="237">
        <v>0</v>
      </c>
      <c r="DT11" s="237">
        <v>0</v>
      </c>
      <c r="DU11" s="237">
        <v>0</v>
      </c>
      <c r="DV11" s="237">
        <v>0</v>
      </c>
      <c r="DW11" s="237">
        <v>0</v>
      </c>
      <c r="DX11" s="237">
        <v>0</v>
      </c>
      <c r="DY11" s="237">
        <v>0</v>
      </c>
      <c r="DZ11" s="237">
        <v>0</v>
      </c>
      <c r="EA11" s="237">
        <v>0</v>
      </c>
      <c r="EB11" s="237">
        <v>0</v>
      </c>
      <c r="EC11" s="237">
        <v>0</v>
      </c>
      <c r="ED11" s="237">
        <v>0</v>
      </c>
      <c r="EE11" s="237">
        <v>0</v>
      </c>
      <c r="EF11" s="237">
        <v>0</v>
      </c>
      <c r="EG11" s="237">
        <v>0</v>
      </c>
      <c r="EH11" s="237">
        <v>0</v>
      </c>
      <c r="EI11" s="237">
        <v>0</v>
      </c>
      <c r="EJ11" s="237">
        <v>0</v>
      </c>
      <c r="EK11" s="237">
        <v>0</v>
      </c>
      <c r="EL11" s="237">
        <v>0</v>
      </c>
      <c r="EM11" s="237">
        <v>0</v>
      </c>
      <c r="EN11" s="237">
        <v>0</v>
      </c>
      <c r="EO11" s="237">
        <v>0</v>
      </c>
      <c r="EP11" s="237">
        <v>0</v>
      </c>
      <c r="EQ11" s="237">
        <v>0</v>
      </c>
      <c r="ER11" s="237">
        <v>0</v>
      </c>
      <c r="ES11" s="237">
        <v>0</v>
      </c>
      <c r="ET11" s="237">
        <v>0</v>
      </c>
      <c r="EU11" s="237">
        <v>0</v>
      </c>
      <c r="EV11" s="237">
        <v>0</v>
      </c>
      <c r="EW11" s="237">
        <v>0</v>
      </c>
      <c r="EX11" s="237">
        <v>0</v>
      </c>
      <c r="EY11" s="237">
        <v>0</v>
      </c>
      <c r="EZ11" s="237">
        <v>0</v>
      </c>
      <c r="FA11" s="237">
        <v>0</v>
      </c>
      <c r="FB11" s="237">
        <v>0</v>
      </c>
      <c r="FC11" s="237">
        <v>0</v>
      </c>
      <c r="FD11" s="237">
        <v>0</v>
      </c>
      <c r="FE11" s="237">
        <v>0</v>
      </c>
      <c r="FF11" s="237">
        <v>0</v>
      </c>
      <c r="FG11" s="237">
        <v>0</v>
      </c>
      <c r="FH11" s="237">
        <v>0</v>
      </c>
      <c r="FI11" s="237">
        <v>0</v>
      </c>
      <c r="FJ11" s="237">
        <v>0</v>
      </c>
      <c r="FK11" s="237">
        <v>0</v>
      </c>
      <c r="FL11" s="237">
        <v>0</v>
      </c>
      <c r="FM11" s="237">
        <v>0</v>
      </c>
      <c r="FN11" s="237">
        <v>0</v>
      </c>
      <c r="FO11" s="237">
        <v>0</v>
      </c>
      <c r="FP11" s="237">
        <v>0</v>
      </c>
      <c r="FQ11" s="237">
        <v>0</v>
      </c>
      <c r="FR11" s="237">
        <v>0</v>
      </c>
      <c r="FS11" s="237">
        <v>0</v>
      </c>
      <c r="FT11" s="237">
        <v>0</v>
      </c>
      <c r="FU11" s="237">
        <v>4212.2441778405082</v>
      </c>
      <c r="FV11" s="237">
        <v>4212.2441778405082</v>
      </c>
      <c r="FW11" s="237">
        <v>4212.2441778405082</v>
      </c>
      <c r="FX11" s="237">
        <v>4212.2441778405082</v>
      </c>
      <c r="FY11" s="237">
        <v>4212.2441778405082</v>
      </c>
      <c r="FZ11" s="237">
        <v>4212.2441778405082</v>
      </c>
      <c r="GA11" s="238">
        <v>4212.2441778405082</v>
      </c>
      <c r="GB11" s="238">
        <v>4212.2441778405082</v>
      </c>
      <c r="GC11" s="238">
        <v>4212.2441778405082</v>
      </c>
      <c r="GD11" s="238">
        <v>4212.2441778405082</v>
      </c>
      <c r="GE11" s="238">
        <v>4212.2441778405082</v>
      </c>
      <c r="GF11" s="238">
        <v>4212.2441778405082</v>
      </c>
      <c r="GG11" s="238">
        <v>0</v>
      </c>
      <c r="GH11" s="238">
        <v>0</v>
      </c>
      <c r="GI11" s="238">
        <v>0</v>
      </c>
      <c r="GJ11" s="238">
        <v>0</v>
      </c>
      <c r="GK11" s="238">
        <v>0</v>
      </c>
      <c r="GL11" s="238">
        <v>0</v>
      </c>
      <c r="GM11" s="238">
        <v>0</v>
      </c>
      <c r="GN11" s="238">
        <v>0</v>
      </c>
      <c r="GO11" s="238">
        <v>0</v>
      </c>
      <c r="GP11" s="238">
        <v>0</v>
      </c>
      <c r="GQ11" s="238">
        <v>0</v>
      </c>
      <c r="GR11" s="238">
        <v>0</v>
      </c>
      <c r="GS11" s="120">
        <v>0</v>
      </c>
      <c r="GU11" s="200"/>
      <c r="GV11" s="200">
        <f t="shared" si="0"/>
        <v>0</v>
      </c>
      <c r="GW11" s="200">
        <f t="shared" si="0"/>
        <v>0</v>
      </c>
      <c r="GX11" s="200">
        <f t="shared" si="0"/>
        <v>0</v>
      </c>
      <c r="GY11" s="200">
        <f t="shared" si="0"/>
        <v>0</v>
      </c>
      <c r="GZ11" s="200">
        <f t="shared" si="0"/>
        <v>0</v>
      </c>
      <c r="HA11" s="200">
        <f t="shared" si="0"/>
        <v>0</v>
      </c>
      <c r="HB11" s="200">
        <f t="shared" si="0"/>
        <v>50546.930134086084</v>
      </c>
      <c r="HC11" s="200">
        <f t="shared" si="3"/>
        <v>0</v>
      </c>
      <c r="HD11" s="134" t="str">
        <f t="shared" si="1"/>
        <v>OK</v>
      </c>
      <c r="HE11" s="200">
        <f t="shared" si="2"/>
        <v>50546.930134086084</v>
      </c>
    </row>
    <row r="12" spans="1:221" ht="13.5" thickBot="1" x14ac:dyDescent="0.25">
      <c r="A12" s="120" t="str">
        <v>Network Operations</v>
      </c>
      <c r="B12" s="332" t="str">
        <v>c-i-c</v>
      </c>
      <c r="C12" s="120" t="str">
        <v>Contracted Labour</v>
      </c>
      <c r="D12" s="120" t="str">
        <v>Outage Management</v>
      </c>
      <c r="E12" s="332" t="str">
        <v>c-i-c</v>
      </c>
      <c r="F12" s="120">
        <v>195.6201907033639</v>
      </c>
      <c r="G12" s="120">
        <v>0</v>
      </c>
      <c r="H12" s="233">
        <v>0</v>
      </c>
      <c r="I12" s="233">
        <v>0</v>
      </c>
      <c r="J12" s="233">
        <v>0</v>
      </c>
      <c r="K12" s="233">
        <v>0</v>
      </c>
      <c r="L12" s="233">
        <v>0</v>
      </c>
      <c r="M12" s="233">
        <v>0</v>
      </c>
      <c r="N12" s="233">
        <v>0</v>
      </c>
      <c r="O12" s="233">
        <v>0</v>
      </c>
      <c r="P12" s="233">
        <v>0</v>
      </c>
      <c r="Q12" s="233">
        <v>0</v>
      </c>
      <c r="R12" s="233">
        <v>0</v>
      </c>
      <c r="S12" s="233">
        <v>0</v>
      </c>
      <c r="T12" s="233">
        <v>0</v>
      </c>
      <c r="U12" s="233">
        <v>0</v>
      </c>
      <c r="V12" s="233">
        <v>0</v>
      </c>
      <c r="W12" s="233">
        <v>0</v>
      </c>
      <c r="X12" s="233">
        <v>0</v>
      </c>
      <c r="Y12" s="233">
        <v>0</v>
      </c>
      <c r="Z12" s="233">
        <v>0</v>
      </c>
      <c r="AA12" s="233">
        <v>0</v>
      </c>
      <c r="AB12" s="233">
        <v>0</v>
      </c>
      <c r="AC12" s="233">
        <v>0</v>
      </c>
      <c r="AD12" s="233">
        <v>0</v>
      </c>
      <c r="AE12" s="233">
        <v>0</v>
      </c>
      <c r="AF12" s="233">
        <v>0.76923076923076927</v>
      </c>
      <c r="AG12" s="233">
        <v>0.76923076923076927</v>
      </c>
      <c r="AH12" s="233">
        <v>0.76923076923076927</v>
      </c>
      <c r="AI12" s="233">
        <v>0.76923076923076927</v>
      </c>
      <c r="AJ12" s="233">
        <v>0.76923076923076927</v>
      </c>
      <c r="AK12" s="233">
        <v>0.76923076923076927</v>
      </c>
      <c r="AL12" s="233">
        <v>0.76923076923076927</v>
      </c>
      <c r="AM12" s="233">
        <v>0.76923076923076927</v>
      </c>
      <c r="AN12" s="233">
        <v>0.76923076923076927</v>
      </c>
      <c r="AO12" s="233">
        <v>0.76923076923076927</v>
      </c>
      <c r="AP12" s="233">
        <v>0.76923076923076927</v>
      </c>
      <c r="AQ12" s="233">
        <v>0.76923076923076927</v>
      </c>
      <c r="AR12" s="233">
        <v>0.15384615384615383</v>
      </c>
      <c r="AS12" s="233">
        <v>0.15384615384615383</v>
      </c>
      <c r="AT12" s="233">
        <v>0.15384615384615383</v>
      </c>
      <c r="AU12" s="233">
        <v>0.15384615384615383</v>
      </c>
      <c r="AV12" s="233">
        <v>0.15384615384615383</v>
      </c>
      <c r="AW12" s="233">
        <v>0.15384615384615383</v>
      </c>
      <c r="AX12" s="233">
        <v>0.15384615384615383</v>
      </c>
      <c r="AY12" s="233">
        <v>0.15384615384615383</v>
      </c>
      <c r="AZ12" s="233">
        <v>0.15384615384615383</v>
      </c>
      <c r="BA12" s="233">
        <v>0.15384615384615383</v>
      </c>
      <c r="BB12" s="233">
        <v>0.15384615384615383</v>
      </c>
      <c r="BC12" s="233">
        <v>0.15384615384615383</v>
      </c>
      <c r="BD12" s="233">
        <v>0</v>
      </c>
      <c r="BE12" s="233">
        <v>0</v>
      </c>
      <c r="BF12" s="233">
        <v>0</v>
      </c>
      <c r="BG12" s="233">
        <v>0</v>
      </c>
      <c r="BH12" s="233">
        <v>0</v>
      </c>
      <c r="BI12" s="233">
        <v>0</v>
      </c>
      <c r="BJ12" s="233">
        <v>0</v>
      </c>
      <c r="BK12" s="233">
        <v>0</v>
      </c>
      <c r="BL12" s="233">
        <v>0</v>
      </c>
      <c r="BM12" s="233">
        <v>0</v>
      </c>
      <c r="BN12" s="233">
        <v>0</v>
      </c>
      <c r="BO12" s="233">
        <v>0</v>
      </c>
      <c r="BP12" s="233">
        <v>0</v>
      </c>
      <c r="BQ12" s="233">
        <v>0</v>
      </c>
      <c r="BR12" s="233">
        <v>0</v>
      </c>
      <c r="BS12" s="233">
        <v>0</v>
      </c>
      <c r="BT12" s="233">
        <v>0</v>
      </c>
      <c r="BU12" s="233">
        <v>0</v>
      </c>
      <c r="BV12" s="233">
        <v>0</v>
      </c>
      <c r="BW12" s="233">
        <v>0</v>
      </c>
      <c r="BX12" s="233">
        <v>0</v>
      </c>
      <c r="BY12" s="233">
        <v>0</v>
      </c>
      <c r="BZ12" s="233">
        <v>0</v>
      </c>
      <c r="CA12" s="233">
        <v>0</v>
      </c>
      <c r="CB12" s="233">
        <v>0</v>
      </c>
      <c r="CC12" s="233">
        <v>0</v>
      </c>
      <c r="CD12" s="233">
        <v>0</v>
      </c>
      <c r="CE12" s="233">
        <v>0</v>
      </c>
      <c r="CF12" s="233">
        <v>0</v>
      </c>
      <c r="CG12" s="233">
        <v>0</v>
      </c>
      <c r="CH12" s="233">
        <v>0</v>
      </c>
      <c r="CI12" s="233">
        <v>0</v>
      </c>
      <c r="CJ12" s="233">
        <v>0</v>
      </c>
      <c r="CK12" s="233">
        <v>0</v>
      </c>
      <c r="CL12" s="233">
        <v>0</v>
      </c>
      <c r="CM12" s="233">
        <v>0</v>
      </c>
      <c r="CN12" s="233">
        <v>0</v>
      </c>
      <c r="CO12" s="233">
        <v>0</v>
      </c>
      <c r="CP12" s="233">
        <v>0</v>
      </c>
      <c r="CQ12" s="233">
        <v>0</v>
      </c>
      <c r="CR12" s="233">
        <v>0</v>
      </c>
      <c r="CS12" s="233">
        <v>0</v>
      </c>
      <c r="CT12" s="233">
        <v>0</v>
      </c>
      <c r="CU12" s="233">
        <v>0</v>
      </c>
      <c r="CV12" s="233">
        <v>0</v>
      </c>
      <c r="CW12" s="233">
        <v>0</v>
      </c>
      <c r="CX12" s="233">
        <v>0</v>
      </c>
      <c r="CY12" s="233">
        <v>0</v>
      </c>
      <c r="CZ12" s="120">
        <v>0</v>
      </c>
      <c r="DA12" s="237">
        <v>0</v>
      </c>
      <c r="DB12" s="237">
        <v>0</v>
      </c>
      <c r="DC12" s="237">
        <v>0</v>
      </c>
      <c r="DD12" s="237">
        <v>0</v>
      </c>
      <c r="DE12" s="237">
        <v>0</v>
      </c>
      <c r="DF12" s="237">
        <v>0</v>
      </c>
      <c r="DG12" s="237">
        <v>0</v>
      </c>
      <c r="DH12" s="237">
        <v>0</v>
      </c>
      <c r="DI12" s="237">
        <v>0</v>
      </c>
      <c r="DJ12" s="237">
        <v>0</v>
      </c>
      <c r="DK12" s="237">
        <v>0</v>
      </c>
      <c r="DL12" s="237">
        <v>0</v>
      </c>
      <c r="DM12" s="237">
        <v>0</v>
      </c>
      <c r="DN12" s="237">
        <v>0</v>
      </c>
      <c r="DO12" s="237">
        <v>0</v>
      </c>
      <c r="DP12" s="237">
        <v>0</v>
      </c>
      <c r="DQ12" s="237">
        <v>0</v>
      </c>
      <c r="DR12" s="237">
        <v>0</v>
      </c>
      <c r="DS12" s="237">
        <v>0</v>
      </c>
      <c r="DT12" s="237">
        <v>0</v>
      </c>
      <c r="DU12" s="237">
        <v>0</v>
      </c>
      <c r="DV12" s="237">
        <v>0</v>
      </c>
      <c r="DW12" s="237">
        <v>0</v>
      </c>
      <c r="DX12" s="237">
        <v>0</v>
      </c>
      <c r="DY12" s="237">
        <v>22571.56046577276</v>
      </c>
      <c r="DZ12" s="237">
        <v>22571.56046577276</v>
      </c>
      <c r="EA12" s="237">
        <v>22571.56046577276</v>
      </c>
      <c r="EB12" s="237">
        <v>22571.56046577276</v>
      </c>
      <c r="EC12" s="237">
        <v>22571.56046577276</v>
      </c>
      <c r="ED12" s="237">
        <v>22571.56046577276</v>
      </c>
      <c r="EE12" s="237">
        <v>22571.56046577276</v>
      </c>
      <c r="EF12" s="237">
        <v>22571.56046577276</v>
      </c>
      <c r="EG12" s="237">
        <v>22571.56046577276</v>
      </c>
      <c r="EH12" s="237">
        <v>22571.56046577276</v>
      </c>
      <c r="EI12" s="237">
        <v>22571.56046577276</v>
      </c>
      <c r="EJ12" s="237">
        <v>22571.56046577276</v>
      </c>
      <c r="EK12" s="237">
        <v>4514.3120931545509</v>
      </c>
      <c r="EL12" s="237">
        <v>4514.3120931545509</v>
      </c>
      <c r="EM12" s="237">
        <v>4514.3120931545509</v>
      </c>
      <c r="EN12" s="237">
        <v>4514.3120931545509</v>
      </c>
      <c r="EO12" s="237">
        <v>4514.3120931545509</v>
      </c>
      <c r="EP12" s="237">
        <v>4514.3120931545509</v>
      </c>
      <c r="EQ12" s="237">
        <v>4514.3120931545509</v>
      </c>
      <c r="ER12" s="237">
        <v>4514.3120931545509</v>
      </c>
      <c r="ES12" s="237">
        <v>4514.3120931545509</v>
      </c>
      <c r="ET12" s="237">
        <v>4514.3120931545509</v>
      </c>
      <c r="EU12" s="237">
        <v>4514.3120931545509</v>
      </c>
      <c r="EV12" s="237">
        <v>4514.3120931545509</v>
      </c>
      <c r="EW12" s="237">
        <v>0</v>
      </c>
      <c r="EX12" s="237">
        <v>0</v>
      </c>
      <c r="EY12" s="237">
        <v>0</v>
      </c>
      <c r="EZ12" s="237">
        <v>0</v>
      </c>
      <c r="FA12" s="237">
        <v>0</v>
      </c>
      <c r="FB12" s="237">
        <v>0</v>
      </c>
      <c r="FC12" s="237">
        <v>0</v>
      </c>
      <c r="FD12" s="237">
        <v>0</v>
      </c>
      <c r="FE12" s="237">
        <v>0</v>
      </c>
      <c r="FF12" s="237">
        <v>0</v>
      </c>
      <c r="FG12" s="237">
        <v>0</v>
      </c>
      <c r="FH12" s="237">
        <v>0</v>
      </c>
      <c r="FI12" s="237">
        <v>0</v>
      </c>
      <c r="FJ12" s="237">
        <v>0</v>
      </c>
      <c r="FK12" s="237">
        <v>0</v>
      </c>
      <c r="FL12" s="237">
        <v>0</v>
      </c>
      <c r="FM12" s="237">
        <v>0</v>
      </c>
      <c r="FN12" s="237">
        <v>0</v>
      </c>
      <c r="FO12" s="237">
        <v>0</v>
      </c>
      <c r="FP12" s="237">
        <v>0</v>
      </c>
      <c r="FQ12" s="237">
        <v>0</v>
      </c>
      <c r="FR12" s="237">
        <v>0</v>
      </c>
      <c r="FS12" s="237">
        <v>0</v>
      </c>
      <c r="FT12" s="237">
        <v>0</v>
      </c>
      <c r="FU12" s="237">
        <v>0</v>
      </c>
      <c r="FV12" s="237">
        <v>0</v>
      </c>
      <c r="FW12" s="237">
        <v>0</v>
      </c>
      <c r="FX12" s="237">
        <v>0</v>
      </c>
      <c r="FY12" s="237">
        <v>0</v>
      </c>
      <c r="FZ12" s="237">
        <v>0</v>
      </c>
      <c r="GA12" s="238">
        <v>0</v>
      </c>
      <c r="GB12" s="238">
        <v>0</v>
      </c>
      <c r="GC12" s="238">
        <v>0</v>
      </c>
      <c r="GD12" s="238">
        <v>0</v>
      </c>
      <c r="GE12" s="238">
        <v>0</v>
      </c>
      <c r="GF12" s="238">
        <v>0</v>
      </c>
      <c r="GG12" s="238">
        <v>0</v>
      </c>
      <c r="GH12" s="238">
        <v>0</v>
      </c>
      <c r="GI12" s="238">
        <v>0</v>
      </c>
      <c r="GJ12" s="238">
        <v>0</v>
      </c>
      <c r="GK12" s="238">
        <v>0</v>
      </c>
      <c r="GL12" s="238">
        <v>0</v>
      </c>
      <c r="GM12" s="238">
        <v>0</v>
      </c>
      <c r="GN12" s="238">
        <v>0</v>
      </c>
      <c r="GO12" s="238">
        <v>0</v>
      </c>
      <c r="GP12" s="238">
        <v>0</v>
      </c>
      <c r="GQ12" s="238">
        <v>0</v>
      </c>
      <c r="GR12" s="238">
        <v>0</v>
      </c>
      <c r="GS12" s="120">
        <v>0</v>
      </c>
      <c r="GU12" s="200"/>
      <c r="GV12" s="200">
        <f t="shared" si="0"/>
        <v>0</v>
      </c>
      <c r="GW12" s="200">
        <f t="shared" si="0"/>
        <v>0</v>
      </c>
      <c r="GX12" s="200">
        <f t="shared" si="0"/>
        <v>270858.72558927309</v>
      </c>
      <c r="GY12" s="200">
        <f t="shared" si="0"/>
        <v>54171.745117854596</v>
      </c>
      <c r="GZ12" s="200">
        <f t="shared" si="0"/>
        <v>0</v>
      </c>
      <c r="HA12" s="200">
        <f t="shared" si="0"/>
        <v>0</v>
      </c>
      <c r="HB12" s="200">
        <f t="shared" si="0"/>
        <v>0</v>
      </c>
      <c r="HC12" s="200">
        <f t="shared" si="3"/>
        <v>0</v>
      </c>
      <c r="HD12" s="134" t="str">
        <f t="shared" si="1"/>
        <v>OK</v>
      </c>
      <c r="HE12" s="200">
        <f t="shared" si="2"/>
        <v>325030.47070712771</v>
      </c>
    </row>
    <row r="13" spans="1:221" ht="13.5" thickBot="1" x14ac:dyDescent="0.25">
      <c r="A13" s="120" t="str">
        <v>IT</v>
      </c>
      <c r="B13" s="332" t="str">
        <v>c-i-c</v>
      </c>
      <c r="C13" s="120" t="str">
        <v>Contracted Labour</v>
      </c>
      <c r="D13" s="120" t="str">
        <v>Data Management</v>
      </c>
      <c r="E13" s="332" t="str">
        <v>c-i-c</v>
      </c>
      <c r="F13" s="120">
        <v>218.74955474006111</v>
      </c>
      <c r="G13" s="120">
        <v>0</v>
      </c>
      <c r="H13" s="233">
        <v>0</v>
      </c>
      <c r="I13" s="233">
        <v>0</v>
      </c>
      <c r="J13" s="233">
        <v>0</v>
      </c>
      <c r="K13" s="233">
        <v>0</v>
      </c>
      <c r="L13" s="233">
        <v>0</v>
      </c>
      <c r="M13" s="233">
        <v>0</v>
      </c>
      <c r="N13" s="233">
        <v>0</v>
      </c>
      <c r="O13" s="233">
        <v>0</v>
      </c>
      <c r="P13" s="233">
        <v>0</v>
      </c>
      <c r="Q13" s="233">
        <v>0</v>
      </c>
      <c r="R13" s="233">
        <v>0</v>
      </c>
      <c r="S13" s="233">
        <v>0</v>
      </c>
      <c r="T13" s="233">
        <v>0.15384615384615385</v>
      </c>
      <c r="U13" s="233">
        <v>0.15384615384615385</v>
      </c>
      <c r="V13" s="233">
        <v>0.15384615384615385</v>
      </c>
      <c r="W13" s="233">
        <v>0.15384615384615385</v>
      </c>
      <c r="X13" s="233">
        <v>0.15384615384615385</v>
      </c>
      <c r="Y13" s="233">
        <v>0.15384615384615385</v>
      </c>
      <c r="Z13" s="233">
        <v>0.15384615384615385</v>
      </c>
      <c r="AA13" s="233">
        <v>0.15384615384615385</v>
      </c>
      <c r="AB13" s="233">
        <v>0.15384615384615385</v>
      </c>
      <c r="AC13" s="233">
        <v>0.15384615384615385</v>
      </c>
      <c r="AD13" s="233">
        <v>0.15384615384615385</v>
      </c>
      <c r="AE13" s="233">
        <v>0.15384615384615385</v>
      </c>
      <c r="AF13" s="233">
        <v>1.8461538461538463</v>
      </c>
      <c r="AG13" s="233">
        <v>1.8461538461538463</v>
      </c>
      <c r="AH13" s="233">
        <v>1.8461538461538463</v>
      </c>
      <c r="AI13" s="233">
        <v>1.8461538461538463</v>
      </c>
      <c r="AJ13" s="233">
        <v>1.8461538461538463</v>
      </c>
      <c r="AK13" s="233">
        <v>1.8461538461538463</v>
      </c>
      <c r="AL13" s="233">
        <v>1.8461538461538463</v>
      </c>
      <c r="AM13" s="233">
        <v>1.8461538461538463</v>
      </c>
      <c r="AN13" s="233">
        <v>1.8461538461538463</v>
      </c>
      <c r="AO13" s="233">
        <v>1.8461538461538463</v>
      </c>
      <c r="AP13" s="233">
        <v>1.8461538461538463</v>
      </c>
      <c r="AQ13" s="233">
        <v>1.8461538461538463</v>
      </c>
      <c r="AR13" s="233">
        <v>1.6923076923076923</v>
      </c>
      <c r="AS13" s="233">
        <v>1.6923076923076923</v>
      </c>
      <c r="AT13" s="233">
        <v>1.6923076923076923</v>
      </c>
      <c r="AU13" s="233">
        <v>1.6923076923076923</v>
      </c>
      <c r="AV13" s="233">
        <v>1.6923076923076923</v>
      </c>
      <c r="AW13" s="233">
        <v>1.6923076923076923</v>
      </c>
      <c r="AX13" s="233">
        <v>1.6923076923076923</v>
      </c>
      <c r="AY13" s="233">
        <v>1.6923076923076923</v>
      </c>
      <c r="AZ13" s="233">
        <v>1.6923076923076923</v>
      </c>
      <c r="BA13" s="233">
        <v>1.6923076923076923</v>
      </c>
      <c r="BB13" s="233">
        <v>1.6923076923076923</v>
      </c>
      <c r="BC13" s="233">
        <v>1.6923076923076923</v>
      </c>
      <c r="BD13" s="233">
        <v>0</v>
      </c>
      <c r="BE13" s="233">
        <v>0</v>
      </c>
      <c r="BF13" s="233">
        <v>0</v>
      </c>
      <c r="BG13" s="233">
        <v>0</v>
      </c>
      <c r="BH13" s="233">
        <v>0</v>
      </c>
      <c r="BI13" s="233">
        <v>0</v>
      </c>
      <c r="BJ13" s="233">
        <v>0</v>
      </c>
      <c r="BK13" s="233">
        <v>0</v>
      </c>
      <c r="BL13" s="233">
        <v>0</v>
      </c>
      <c r="BM13" s="233">
        <v>0</v>
      </c>
      <c r="BN13" s="233">
        <v>0</v>
      </c>
      <c r="BO13" s="233">
        <v>0</v>
      </c>
      <c r="BP13" s="233">
        <v>0</v>
      </c>
      <c r="BQ13" s="233">
        <v>0</v>
      </c>
      <c r="BR13" s="233">
        <v>0</v>
      </c>
      <c r="BS13" s="233">
        <v>0</v>
      </c>
      <c r="BT13" s="233">
        <v>0</v>
      </c>
      <c r="BU13" s="233">
        <v>0</v>
      </c>
      <c r="BV13" s="233">
        <v>0</v>
      </c>
      <c r="BW13" s="233">
        <v>0</v>
      </c>
      <c r="BX13" s="233">
        <v>0</v>
      </c>
      <c r="BY13" s="233">
        <v>0</v>
      </c>
      <c r="BZ13" s="233">
        <v>0</v>
      </c>
      <c r="CA13" s="233">
        <v>0</v>
      </c>
      <c r="CB13" s="233">
        <v>0</v>
      </c>
      <c r="CC13" s="233">
        <v>0</v>
      </c>
      <c r="CD13" s="233">
        <v>0</v>
      </c>
      <c r="CE13" s="233">
        <v>0</v>
      </c>
      <c r="CF13" s="233">
        <v>0</v>
      </c>
      <c r="CG13" s="233">
        <v>0</v>
      </c>
      <c r="CH13" s="233">
        <v>0</v>
      </c>
      <c r="CI13" s="233">
        <v>0</v>
      </c>
      <c r="CJ13" s="233">
        <v>0</v>
      </c>
      <c r="CK13" s="233">
        <v>0</v>
      </c>
      <c r="CL13" s="233">
        <v>0</v>
      </c>
      <c r="CM13" s="233">
        <v>0</v>
      </c>
      <c r="CN13" s="233">
        <v>0</v>
      </c>
      <c r="CO13" s="233">
        <v>0</v>
      </c>
      <c r="CP13" s="233">
        <v>0</v>
      </c>
      <c r="CQ13" s="233">
        <v>0</v>
      </c>
      <c r="CR13" s="233">
        <v>0</v>
      </c>
      <c r="CS13" s="233">
        <v>0</v>
      </c>
      <c r="CT13" s="233">
        <v>0</v>
      </c>
      <c r="CU13" s="233">
        <v>0</v>
      </c>
      <c r="CV13" s="233">
        <v>0</v>
      </c>
      <c r="CW13" s="233">
        <v>0</v>
      </c>
      <c r="CX13" s="233">
        <v>0</v>
      </c>
      <c r="CY13" s="233">
        <v>0</v>
      </c>
      <c r="CZ13" s="120">
        <v>0</v>
      </c>
      <c r="DA13" s="237">
        <v>0</v>
      </c>
      <c r="DB13" s="237">
        <v>0</v>
      </c>
      <c r="DC13" s="237">
        <v>0</v>
      </c>
      <c r="DD13" s="237">
        <v>0</v>
      </c>
      <c r="DE13" s="237">
        <v>0</v>
      </c>
      <c r="DF13" s="237">
        <v>0</v>
      </c>
      <c r="DG13" s="237">
        <v>0</v>
      </c>
      <c r="DH13" s="237">
        <v>0</v>
      </c>
      <c r="DI13" s="237">
        <v>0</v>
      </c>
      <c r="DJ13" s="237">
        <v>0</v>
      </c>
      <c r="DK13" s="237">
        <v>0</v>
      </c>
      <c r="DL13" s="237">
        <v>0</v>
      </c>
      <c r="DM13" s="237">
        <v>5048.0666478475641</v>
      </c>
      <c r="DN13" s="237">
        <v>5048.0666478475641</v>
      </c>
      <c r="DO13" s="237">
        <v>5048.0666478475641</v>
      </c>
      <c r="DP13" s="237">
        <v>5048.0666478475641</v>
      </c>
      <c r="DQ13" s="237">
        <v>5048.0666478475641</v>
      </c>
      <c r="DR13" s="237">
        <v>5048.0666478475641</v>
      </c>
      <c r="DS13" s="237">
        <v>5048.0666478475641</v>
      </c>
      <c r="DT13" s="237">
        <v>5048.0666478475641</v>
      </c>
      <c r="DU13" s="237">
        <v>5048.0666478475641</v>
      </c>
      <c r="DV13" s="237">
        <v>5048.0666478475641</v>
      </c>
      <c r="DW13" s="237">
        <v>5048.0666478475641</v>
      </c>
      <c r="DX13" s="237">
        <v>5048.0666478475641</v>
      </c>
      <c r="DY13" s="237">
        <v>60576.79977417078</v>
      </c>
      <c r="DZ13" s="237">
        <v>60576.79977417078</v>
      </c>
      <c r="EA13" s="237">
        <v>60576.79977417078</v>
      </c>
      <c r="EB13" s="237">
        <v>60576.79977417078</v>
      </c>
      <c r="EC13" s="237">
        <v>60576.79977417078</v>
      </c>
      <c r="ED13" s="237">
        <v>60576.79977417078</v>
      </c>
      <c r="EE13" s="237">
        <v>60576.79977417078</v>
      </c>
      <c r="EF13" s="237">
        <v>60576.79977417078</v>
      </c>
      <c r="EG13" s="237">
        <v>60576.79977417078</v>
      </c>
      <c r="EH13" s="237">
        <v>60576.79977417078</v>
      </c>
      <c r="EI13" s="237">
        <v>60576.79977417078</v>
      </c>
      <c r="EJ13" s="237">
        <v>60576.79977417078</v>
      </c>
      <c r="EK13" s="237">
        <v>55528.733126323204</v>
      </c>
      <c r="EL13" s="237">
        <v>55528.733126323204</v>
      </c>
      <c r="EM13" s="237">
        <v>55528.733126323204</v>
      </c>
      <c r="EN13" s="237">
        <v>55528.733126323204</v>
      </c>
      <c r="EO13" s="237">
        <v>55528.733126323204</v>
      </c>
      <c r="EP13" s="237">
        <v>55528.733126323204</v>
      </c>
      <c r="EQ13" s="237">
        <v>55528.733126323204</v>
      </c>
      <c r="ER13" s="237">
        <v>55528.733126323204</v>
      </c>
      <c r="ES13" s="237">
        <v>55528.733126323204</v>
      </c>
      <c r="ET13" s="237">
        <v>55528.733126323204</v>
      </c>
      <c r="EU13" s="237">
        <v>55528.733126323204</v>
      </c>
      <c r="EV13" s="237">
        <v>55528.733126323204</v>
      </c>
      <c r="EW13" s="237">
        <v>0</v>
      </c>
      <c r="EX13" s="237">
        <v>0</v>
      </c>
      <c r="EY13" s="237">
        <v>0</v>
      </c>
      <c r="EZ13" s="237">
        <v>0</v>
      </c>
      <c r="FA13" s="237">
        <v>0</v>
      </c>
      <c r="FB13" s="237">
        <v>0</v>
      </c>
      <c r="FC13" s="237">
        <v>0</v>
      </c>
      <c r="FD13" s="237">
        <v>0</v>
      </c>
      <c r="FE13" s="237">
        <v>0</v>
      </c>
      <c r="FF13" s="237">
        <v>0</v>
      </c>
      <c r="FG13" s="237">
        <v>0</v>
      </c>
      <c r="FH13" s="237">
        <v>0</v>
      </c>
      <c r="FI13" s="237">
        <v>0</v>
      </c>
      <c r="FJ13" s="237">
        <v>0</v>
      </c>
      <c r="FK13" s="237">
        <v>0</v>
      </c>
      <c r="FL13" s="237">
        <v>0</v>
      </c>
      <c r="FM13" s="237">
        <v>0</v>
      </c>
      <c r="FN13" s="237">
        <v>0</v>
      </c>
      <c r="FO13" s="237">
        <v>0</v>
      </c>
      <c r="FP13" s="237">
        <v>0</v>
      </c>
      <c r="FQ13" s="237">
        <v>0</v>
      </c>
      <c r="FR13" s="237">
        <v>0</v>
      </c>
      <c r="FS13" s="237">
        <v>0</v>
      </c>
      <c r="FT13" s="237">
        <v>0</v>
      </c>
      <c r="FU13" s="237">
        <v>0</v>
      </c>
      <c r="FV13" s="237">
        <v>0</v>
      </c>
      <c r="FW13" s="237">
        <v>0</v>
      </c>
      <c r="FX13" s="237">
        <v>0</v>
      </c>
      <c r="FY13" s="237">
        <v>0</v>
      </c>
      <c r="FZ13" s="237">
        <v>0</v>
      </c>
      <c r="GA13" s="238">
        <v>0</v>
      </c>
      <c r="GB13" s="238">
        <v>0</v>
      </c>
      <c r="GC13" s="238">
        <v>0</v>
      </c>
      <c r="GD13" s="238">
        <v>0</v>
      </c>
      <c r="GE13" s="238">
        <v>0</v>
      </c>
      <c r="GF13" s="238">
        <v>0</v>
      </c>
      <c r="GG13" s="238">
        <v>0</v>
      </c>
      <c r="GH13" s="238">
        <v>0</v>
      </c>
      <c r="GI13" s="238">
        <v>0</v>
      </c>
      <c r="GJ13" s="238">
        <v>0</v>
      </c>
      <c r="GK13" s="238">
        <v>0</v>
      </c>
      <c r="GL13" s="238">
        <v>0</v>
      </c>
      <c r="GM13" s="238">
        <v>0</v>
      </c>
      <c r="GN13" s="238">
        <v>0</v>
      </c>
      <c r="GO13" s="238">
        <v>0</v>
      </c>
      <c r="GP13" s="238">
        <v>0</v>
      </c>
      <c r="GQ13" s="238">
        <v>0</v>
      </c>
      <c r="GR13" s="238">
        <v>0</v>
      </c>
      <c r="GS13" s="120">
        <v>0</v>
      </c>
      <c r="GU13" s="200"/>
      <c r="GV13" s="200">
        <f t="shared" si="0"/>
        <v>0</v>
      </c>
      <c r="GW13" s="200">
        <f t="shared" si="0"/>
        <v>60576.799774170759</v>
      </c>
      <c r="GX13" s="200">
        <f t="shared" si="0"/>
        <v>726921.59729004931</v>
      </c>
      <c r="GY13" s="200">
        <f t="shared" si="0"/>
        <v>666344.79751587845</v>
      </c>
      <c r="GZ13" s="200">
        <f t="shared" si="0"/>
        <v>0</v>
      </c>
      <c r="HA13" s="200">
        <f t="shared" si="0"/>
        <v>0</v>
      </c>
      <c r="HB13" s="200">
        <f t="shared" si="0"/>
        <v>0</v>
      </c>
      <c r="HC13" s="200">
        <f t="shared" si="3"/>
        <v>0</v>
      </c>
      <c r="HD13" s="134" t="str">
        <f t="shared" si="1"/>
        <v>OK</v>
      </c>
      <c r="HE13" s="200">
        <f t="shared" si="2"/>
        <v>1453843.1945800986</v>
      </c>
    </row>
    <row r="14" spans="1:221" ht="13.5" thickBot="1" x14ac:dyDescent="0.25">
      <c r="A14" s="120" t="str">
        <v>Network Operations</v>
      </c>
      <c r="B14" s="332" t="str">
        <v>c-i-c</v>
      </c>
      <c r="C14" s="120" t="str">
        <v>Contracted Labour</v>
      </c>
      <c r="D14" s="120" t="str">
        <v>Data Management</v>
      </c>
      <c r="E14" s="332" t="str">
        <v>c-i-c</v>
      </c>
      <c r="F14" s="120">
        <v>275.33303021406721</v>
      </c>
      <c r="G14" s="120">
        <v>0</v>
      </c>
      <c r="H14" s="233">
        <v>0</v>
      </c>
      <c r="I14" s="233">
        <v>0</v>
      </c>
      <c r="J14" s="233">
        <v>0</v>
      </c>
      <c r="K14" s="233">
        <v>0</v>
      </c>
      <c r="L14" s="233">
        <v>0</v>
      </c>
      <c r="M14" s="233">
        <v>0</v>
      </c>
      <c r="N14" s="233">
        <v>0</v>
      </c>
      <c r="O14" s="233">
        <v>0</v>
      </c>
      <c r="P14" s="233">
        <v>0</v>
      </c>
      <c r="Q14" s="233">
        <v>0</v>
      </c>
      <c r="R14" s="233">
        <v>0</v>
      </c>
      <c r="S14" s="233">
        <v>0</v>
      </c>
      <c r="T14" s="233">
        <v>7.6923076923076927E-2</v>
      </c>
      <c r="U14" s="233">
        <v>7.6923076923076927E-2</v>
      </c>
      <c r="V14" s="233">
        <v>7.6923076923076927E-2</v>
      </c>
      <c r="W14" s="233">
        <v>7.6923076923076927E-2</v>
      </c>
      <c r="X14" s="233">
        <v>7.6923076923076927E-2</v>
      </c>
      <c r="Y14" s="233">
        <v>7.6923076923076927E-2</v>
      </c>
      <c r="Z14" s="233">
        <v>7.6923076923076927E-2</v>
      </c>
      <c r="AA14" s="233">
        <v>7.6923076923076927E-2</v>
      </c>
      <c r="AB14" s="233">
        <v>7.6923076923076927E-2</v>
      </c>
      <c r="AC14" s="233">
        <v>7.6923076923076927E-2</v>
      </c>
      <c r="AD14" s="233">
        <v>7.6923076923076927E-2</v>
      </c>
      <c r="AE14" s="233">
        <v>7.6923076923076927E-2</v>
      </c>
      <c r="AF14" s="233">
        <v>0.92307692307692313</v>
      </c>
      <c r="AG14" s="233">
        <v>0.92307692307692313</v>
      </c>
      <c r="AH14" s="233">
        <v>0.92307692307692313</v>
      </c>
      <c r="AI14" s="233">
        <v>0.92307692307692313</v>
      </c>
      <c r="AJ14" s="233">
        <v>0.92307692307692313</v>
      </c>
      <c r="AK14" s="233">
        <v>0.92307692307692313</v>
      </c>
      <c r="AL14" s="233">
        <v>0.92307692307692313</v>
      </c>
      <c r="AM14" s="233">
        <v>0.92307692307692313</v>
      </c>
      <c r="AN14" s="233">
        <v>0.92307692307692313</v>
      </c>
      <c r="AO14" s="233">
        <v>0.92307692307692313</v>
      </c>
      <c r="AP14" s="233">
        <v>0.92307692307692313</v>
      </c>
      <c r="AQ14" s="233">
        <v>0.92307692307692313</v>
      </c>
      <c r="AR14" s="233">
        <v>0.84615384615384626</v>
      </c>
      <c r="AS14" s="233">
        <v>0.84615384615384626</v>
      </c>
      <c r="AT14" s="233">
        <v>0.84615384615384626</v>
      </c>
      <c r="AU14" s="233">
        <v>0.84615384615384626</v>
      </c>
      <c r="AV14" s="233">
        <v>0.84615384615384626</v>
      </c>
      <c r="AW14" s="233">
        <v>0.84615384615384626</v>
      </c>
      <c r="AX14" s="233">
        <v>0.84615384615384626</v>
      </c>
      <c r="AY14" s="233">
        <v>0.84615384615384626</v>
      </c>
      <c r="AZ14" s="233">
        <v>0.84615384615384626</v>
      </c>
      <c r="BA14" s="233">
        <v>0.84615384615384626</v>
      </c>
      <c r="BB14" s="233">
        <v>0.84615384615384626</v>
      </c>
      <c r="BC14" s="233">
        <v>0.84615384615384626</v>
      </c>
      <c r="BD14" s="233">
        <v>0</v>
      </c>
      <c r="BE14" s="233">
        <v>0</v>
      </c>
      <c r="BF14" s="233">
        <v>0</v>
      </c>
      <c r="BG14" s="233">
        <v>0</v>
      </c>
      <c r="BH14" s="233">
        <v>0</v>
      </c>
      <c r="BI14" s="233">
        <v>0</v>
      </c>
      <c r="BJ14" s="233">
        <v>0</v>
      </c>
      <c r="BK14" s="233">
        <v>0</v>
      </c>
      <c r="BL14" s="233">
        <v>0</v>
      </c>
      <c r="BM14" s="233">
        <v>0</v>
      </c>
      <c r="BN14" s="233">
        <v>0</v>
      </c>
      <c r="BO14" s="233">
        <v>0</v>
      </c>
      <c r="BP14" s="233">
        <v>0</v>
      </c>
      <c r="BQ14" s="233">
        <v>0</v>
      </c>
      <c r="BR14" s="233">
        <v>0</v>
      </c>
      <c r="BS14" s="233">
        <v>0</v>
      </c>
      <c r="BT14" s="233">
        <v>0</v>
      </c>
      <c r="BU14" s="233">
        <v>0</v>
      </c>
      <c r="BV14" s="233">
        <v>0</v>
      </c>
      <c r="BW14" s="233">
        <v>0</v>
      </c>
      <c r="BX14" s="233">
        <v>0</v>
      </c>
      <c r="BY14" s="233">
        <v>0</v>
      </c>
      <c r="BZ14" s="233">
        <v>0</v>
      </c>
      <c r="CA14" s="233">
        <v>0</v>
      </c>
      <c r="CB14" s="233">
        <v>0</v>
      </c>
      <c r="CC14" s="233">
        <v>0</v>
      </c>
      <c r="CD14" s="233">
        <v>0</v>
      </c>
      <c r="CE14" s="233">
        <v>0</v>
      </c>
      <c r="CF14" s="233">
        <v>0</v>
      </c>
      <c r="CG14" s="233">
        <v>0</v>
      </c>
      <c r="CH14" s="233">
        <v>0</v>
      </c>
      <c r="CI14" s="233">
        <v>0</v>
      </c>
      <c r="CJ14" s="233">
        <v>0</v>
      </c>
      <c r="CK14" s="233">
        <v>0</v>
      </c>
      <c r="CL14" s="233">
        <v>0</v>
      </c>
      <c r="CM14" s="233">
        <v>0</v>
      </c>
      <c r="CN14" s="233">
        <v>0</v>
      </c>
      <c r="CO14" s="233">
        <v>0</v>
      </c>
      <c r="CP14" s="233">
        <v>0</v>
      </c>
      <c r="CQ14" s="233">
        <v>0</v>
      </c>
      <c r="CR14" s="233">
        <v>0</v>
      </c>
      <c r="CS14" s="233">
        <v>0</v>
      </c>
      <c r="CT14" s="233">
        <v>0</v>
      </c>
      <c r="CU14" s="233">
        <v>0</v>
      </c>
      <c r="CV14" s="233">
        <v>0</v>
      </c>
      <c r="CW14" s="233">
        <v>0</v>
      </c>
      <c r="CX14" s="233">
        <v>0</v>
      </c>
      <c r="CY14" s="233">
        <v>0</v>
      </c>
      <c r="CZ14" s="120">
        <v>0</v>
      </c>
      <c r="DA14" s="237">
        <v>0</v>
      </c>
      <c r="DB14" s="237">
        <v>0</v>
      </c>
      <c r="DC14" s="237">
        <v>0</v>
      </c>
      <c r="DD14" s="237">
        <v>0</v>
      </c>
      <c r="DE14" s="237">
        <v>0</v>
      </c>
      <c r="DF14" s="237">
        <v>0</v>
      </c>
      <c r="DG14" s="237">
        <v>0</v>
      </c>
      <c r="DH14" s="237">
        <v>0</v>
      </c>
      <c r="DI14" s="237">
        <v>0</v>
      </c>
      <c r="DJ14" s="237">
        <v>0</v>
      </c>
      <c r="DK14" s="237">
        <v>0</v>
      </c>
      <c r="DL14" s="237">
        <v>0</v>
      </c>
      <c r="DM14" s="237">
        <v>3176.919579393083</v>
      </c>
      <c r="DN14" s="237">
        <v>3176.919579393083</v>
      </c>
      <c r="DO14" s="237">
        <v>3176.919579393083</v>
      </c>
      <c r="DP14" s="237">
        <v>3176.919579393083</v>
      </c>
      <c r="DQ14" s="237">
        <v>3176.919579393083</v>
      </c>
      <c r="DR14" s="237">
        <v>3176.919579393083</v>
      </c>
      <c r="DS14" s="237">
        <v>3176.919579393083</v>
      </c>
      <c r="DT14" s="237">
        <v>3176.919579393083</v>
      </c>
      <c r="DU14" s="237">
        <v>3176.919579393083</v>
      </c>
      <c r="DV14" s="237">
        <v>3176.919579393083</v>
      </c>
      <c r="DW14" s="237">
        <v>3176.919579393083</v>
      </c>
      <c r="DX14" s="237">
        <v>3176.919579393083</v>
      </c>
      <c r="DY14" s="237">
        <v>38123.034952717004</v>
      </c>
      <c r="DZ14" s="237">
        <v>38123.034952717004</v>
      </c>
      <c r="EA14" s="237">
        <v>38123.034952717004</v>
      </c>
      <c r="EB14" s="237">
        <v>38123.034952717004</v>
      </c>
      <c r="EC14" s="237">
        <v>38123.034952717004</v>
      </c>
      <c r="ED14" s="237">
        <v>38123.034952717004</v>
      </c>
      <c r="EE14" s="237">
        <v>38123.034952717004</v>
      </c>
      <c r="EF14" s="237">
        <v>38123.034952717004</v>
      </c>
      <c r="EG14" s="237">
        <v>38123.034952717004</v>
      </c>
      <c r="EH14" s="237">
        <v>38123.034952717004</v>
      </c>
      <c r="EI14" s="237">
        <v>38123.034952717004</v>
      </c>
      <c r="EJ14" s="237">
        <v>38123.034952717004</v>
      </c>
      <c r="EK14" s="237">
        <v>34946.115373323919</v>
      </c>
      <c r="EL14" s="237">
        <v>34946.115373323919</v>
      </c>
      <c r="EM14" s="237">
        <v>34946.115373323919</v>
      </c>
      <c r="EN14" s="237">
        <v>34946.115373323919</v>
      </c>
      <c r="EO14" s="237">
        <v>34946.115373323919</v>
      </c>
      <c r="EP14" s="237">
        <v>34946.115373323919</v>
      </c>
      <c r="EQ14" s="237">
        <v>34946.115373323919</v>
      </c>
      <c r="ER14" s="237">
        <v>34946.115373323919</v>
      </c>
      <c r="ES14" s="237">
        <v>34946.115373323919</v>
      </c>
      <c r="ET14" s="237">
        <v>34946.115373323919</v>
      </c>
      <c r="EU14" s="237">
        <v>34946.115373323919</v>
      </c>
      <c r="EV14" s="237">
        <v>34946.115373323919</v>
      </c>
      <c r="EW14" s="237">
        <v>0</v>
      </c>
      <c r="EX14" s="237">
        <v>0</v>
      </c>
      <c r="EY14" s="237">
        <v>0</v>
      </c>
      <c r="EZ14" s="237">
        <v>0</v>
      </c>
      <c r="FA14" s="237">
        <v>0</v>
      </c>
      <c r="FB14" s="237">
        <v>0</v>
      </c>
      <c r="FC14" s="237">
        <v>0</v>
      </c>
      <c r="FD14" s="237">
        <v>0</v>
      </c>
      <c r="FE14" s="237">
        <v>0</v>
      </c>
      <c r="FF14" s="237">
        <v>0</v>
      </c>
      <c r="FG14" s="237">
        <v>0</v>
      </c>
      <c r="FH14" s="237">
        <v>0</v>
      </c>
      <c r="FI14" s="237">
        <v>0</v>
      </c>
      <c r="FJ14" s="237">
        <v>0</v>
      </c>
      <c r="FK14" s="237">
        <v>0</v>
      </c>
      <c r="FL14" s="237">
        <v>0</v>
      </c>
      <c r="FM14" s="237">
        <v>0</v>
      </c>
      <c r="FN14" s="237">
        <v>0</v>
      </c>
      <c r="FO14" s="237">
        <v>0</v>
      </c>
      <c r="FP14" s="237">
        <v>0</v>
      </c>
      <c r="FQ14" s="237">
        <v>0</v>
      </c>
      <c r="FR14" s="237">
        <v>0</v>
      </c>
      <c r="FS14" s="237">
        <v>0</v>
      </c>
      <c r="FT14" s="237">
        <v>0</v>
      </c>
      <c r="FU14" s="237">
        <v>0</v>
      </c>
      <c r="FV14" s="237">
        <v>0</v>
      </c>
      <c r="FW14" s="237">
        <v>0</v>
      </c>
      <c r="FX14" s="237">
        <v>0</v>
      </c>
      <c r="FY14" s="237">
        <v>0</v>
      </c>
      <c r="FZ14" s="237">
        <v>0</v>
      </c>
      <c r="GA14" s="238">
        <v>0</v>
      </c>
      <c r="GB14" s="238">
        <v>0</v>
      </c>
      <c r="GC14" s="238">
        <v>0</v>
      </c>
      <c r="GD14" s="238">
        <v>0</v>
      </c>
      <c r="GE14" s="238">
        <v>0</v>
      </c>
      <c r="GF14" s="238">
        <v>0</v>
      </c>
      <c r="GG14" s="238">
        <v>0</v>
      </c>
      <c r="GH14" s="238">
        <v>0</v>
      </c>
      <c r="GI14" s="238">
        <v>0</v>
      </c>
      <c r="GJ14" s="238">
        <v>0</v>
      </c>
      <c r="GK14" s="238">
        <v>0</v>
      </c>
      <c r="GL14" s="238">
        <v>0</v>
      </c>
      <c r="GM14" s="238">
        <v>0</v>
      </c>
      <c r="GN14" s="238">
        <v>0</v>
      </c>
      <c r="GO14" s="238">
        <v>0</v>
      </c>
      <c r="GP14" s="238">
        <v>0</v>
      </c>
      <c r="GQ14" s="238">
        <v>0</v>
      </c>
      <c r="GR14" s="238">
        <v>0</v>
      </c>
      <c r="GS14" s="120">
        <v>0</v>
      </c>
      <c r="GU14" s="200"/>
      <c r="GV14" s="200">
        <f t="shared" si="0"/>
        <v>0</v>
      </c>
      <c r="GW14" s="200">
        <f t="shared" si="0"/>
        <v>38123.034952717004</v>
      </c>
      <c r="GX14" s="200">
        <f t="shared" si="0"/>
        <v>457476.41943260416</v>
      </c>
      <c r="GY14" s="200">
        <f t="shared" si="0"/>
        <v>419353.38447988691</v>
      </c>
      <c r="GZ14" s="200">
        <f t="shared" si="0"/>
        <v>0</v>
      </c>
      <c r="HA14" s="200">
        <f t="shared" si="0"/>
        <v>0</v>
      </c>
      <c r="HB14" s="200">
        <f t="shared" si="0"/>
        <v>0</v>
      </c>
      <c r="HC14" s="200">
        <f t="shared" si="3"/>
        <v>0</v>
      </c>
      <c r="HD14" s="134" t="str">
        <f t="shared" si="1"/>
        <v>OK</v>
      </c>
      <c r="HE14" s="200">
        <f t="shared" si="2"/>
        <v>914952.83886520809</v>
      </c>
    </row>
    <row r="15" spans="1:221" ht="13.5" thickBot="1" x14ac:dyDescent="0.25">
      <c r="A15" s="120" t="str">
        <v>Network Operations</v>
      </c>
      <c r="B15" s="332" t="str">
        <v>c-i-c</v>
      </c>
      <c r="C15" s="120" t="str">
        <v>Contracted Labour</v>
      </c>
      <c r="D15" s="120" t="str">
        <v>Operational Document Management System</v>
      </c>
      <c r="E15" s="332" t="str">
        <v>c-i-c</v>
      </c>
      <c r="F15" s="120">
        <v>195.6201907033639</v>
      </c>
      <c r="G15" s="120">
        <v>0</v>
      </c>
      <c r="H15" s="233">
        <v>0</v>
      </c>
      <c r="I15" s="233">
        <v>0</v>
      </c>
      <c r="J15" s="233">
        <v>0</v>
      </c>
      <c r="K15" s="233">
        <v>0</v>
      </c>
      <c r="L15" s="233">
        <v>0</v>
      </c>
      <c r="M15" s="233">
        <v>0</v>
      </c>
      <c r="N15" s="233">
        <v>0</v>
      </c>
      <c r="O15" s="233">
        <v>0</v>
      </c>
      <c r="P15" s="233">
        <v>0</v>
      </c>
      <c r="Q15" s="233">
        <v>0</v>
      </c>
      <c r="R15" s="233">
        <v>0</v>
      </c>
      <c r="S15" s="233">
        <v>0</v>
      </c>
      <c r="T15" s="233">
        <v>0</v>
      </c>
      <c r="U15" s="233">
        <v>0</v>
      </c>
      <c r="V15" s="233">
        <v>0</v>
      </c>
      <c r="W15" s="233">
        <v>0</v>
      </c>
      <c r="X15" s="233">
        <v>0</v>
      </c>
      <c r="Y15" s="233">
        <v>0</v>
      </c>
      <c r="Z15" s="233">
        <v>0</v>
      </c>
      <c r="AA15" s="233">
        <v>0</v>
      </c>
      <c r="AB15" s="233">
        <v>0</v>
      </c>
      <c r="AC15" s="233">
        <v>0</v>
      </c>
      <c r="AD15" s="233">
        <v>0</v>
      </c>
      <c r="AE15" s="233">
        <v>0</v>
      </c>
      <c r="AF15" s="233">
        <v>0.76923076923076927</v>
      </c>
      <c r="AG15" s="233">
        <v>0.76923076923076927</v>
      </c>
      <c r="AH15" s="233">
        <v>0.76923076923076927</v>
      </c>
      <c r="AI15" s="233">
        <v>0.76923076923076927</v>
      </c>
      <c r="AJ15" s="233">
        <v>0.76923076923076927</v>
      </c>
      <c r="AK15" s="233">
        <v>0.76923076923076927</v>
      </c>
      <c r="AL15" s="233">
        <v>0.76923076923076927</v>
      </c>
      <c r="AM15" s="233">
        <v>0.76923076923076927</v>
      </c>
      <c r="AN15" s="233">
        <v>0.76923076923076927</v>
      </c>
      <c r="AO15" s="233">
        <v>0.76923076923076927</v>
      </c>
      <c r="AP15" s="233">
        <v>0.76923076923076927</v>
      </c>
      <c r="AQ15" s="233">
        <v>0.76923076923076927</v>
      </c>
      <c r="AR15" s="233">
        <v>7.6923076923076913E-2</v>
      </c>
      <c r="AS15" s="233">
        <v>7.6923076923076913E-2</v>
      </c>
      <c r="AT15" s="233">
        <v>7.6923076923076913E-2</v>
      </c>
      <c r="AU15" s="233">
        <v>7.6923076923076913E-2</v>
      </c>
      <c r="AV15" s="233">
        <v>7.6923076923076913E-2</v>
      </c>
      <c r="AW15" s="233">
        <v>7.6923076923076913E-2</v>
      </c>
      <c r="AX15" s="233">
        <v>7.6923076923076913E-2</v>
      </c>
      <c r="AY15" s="233">
        <v>7.6923076923076913E-2</v>
      </c>
      <c r="AZ15" s="233">
        <v>7.6923076923076913E-2</v>
      </c>
      <c r="BA15" s="233">
        <v>7.6923076923076913E-2</v>
      </c>
      <c r="BB15" s="233">
        <v>7.6923076923076913E-2</v>
      </c>
      <c r="BC15" s="233">
        <v>7.6923076923076913E-2</v>
      </c>
      <c r="BD15" s="233">
        <v>0</v>
      </c>
      <c r="BE15" s="233">
        <v>0</v>
      </c>
      <c r="BF15" s="233">
        <v>0</v>
      </c>
      <c r="BG15" s="233">
        <v>0</v>
      </c>
      <c r="BH15" s="233">
        <v>0</v>
      </c>
      <c r="BI15" s="233">
        <v>0</v>
      </c>
      <c r="BJ15" s="233">
        <v>0</v>
      </c>
      <c r="BK15" s="233">
        <v>0</v>
      </c>
      <c r="BL15" s="233">
        <v>0</v>
      </c>
      <c r="BM15" s="233">
        <v>0</v>
      </c>
      <c r="BN15" s="233">
        <v>0</v>
      </c>
      <c r="BO15" s="233">
        <v>0</v>
      </c>
      <c r="BP15" s="233">
        <v>0</v>
      </c>
      <c r="BQ15" s="233">
        <v>0</v>
      </c>
      <c r="BR15" s="233">
        <v>0</v>
      </c>
      <c r="BS15" s="233">
        <v>0</v>
      </c>
      <c r="BT15" s="233">
        <v>0</v>
      </c>
      <c r="BU15" s="233">
        <v>0</v>
      </c>
      <c r="BV15" s="233">
        <v>0</v>
      </c>
      <c r="BW15" s="233">
        <v>0</v>
      </c>
      <c r="BX15" s="233">
        <v>0</v>
      </c>
      <c r="BY15" s="233">
        <v>0</v>
      </c>
      <c r="BZ15" s="233">
        <v>0</v>
      </c>
      <c r="CA15" s="233">
        <v>0</v>
      </c>
      <c r="CB15" s="233">
        <v>0</v>
      </c>
      <c r="CC15" s="233">
        <v>0</v>
      </c>
      <c r="CD15" s="233">
        <v>0</v>
      </c>
      <c r="CE15" s="233">
        <v>0</v>
      </c>
      <c r="CF15" s="233">
        <v>0</v>
      </c>
      <c r="CG15" s="233">
        <v>0</v>
      </c>
      <c r="CH15" s="233">
        <v>0</v>
      </c>
      <c r="CI15" s="233">
        <v>0</v>
      </c>
      <c r="CJ15" s="233">
        <v>0</v>
      </c>
      <c r="CK15" s="233">
        <v>0</v>
      </c>
      <c r="CL15" s="233">
        <v>0</v>
      </c>
      <c r="CM15" s="233">
        <v>0</v>
      </c>
      <c r="CN15" s="233">
        <v>0</v>
      </c>
      <c r="CO15" s="233">
        <v>0</v>
      </c>
      <c r="CP15" s="233">
        <v>0</v>
      </c>
      <c r="CQ15" s="233">
        <v>0</v>
      </c>
      <c r="CR15" s="233">
        <v>0</v>
      </c>
      <c r="CS15" s="233">
        <v>0</v>
      </c>
      <c r="CT15" s="233">
        <v>0</v>
      </c>
      <c r="CU15" s="233">
        <v>0</v>
      </c>
      <c r="CV15" s="233">
        <v>0</v>
      </c>
      <c r="CW15" s="233">
        <v>0</v>
      </c>
      <c r="CX15" s="233">
        <v>0</v>
      </c>
      <c r="CY15" s="233">
        <v>0</v>
      </c>
      <c r="CZ15" s="120">
        <v>0</v>
      </c>
      <c r="DA15" s="237">
        <v>0</v>
      </c>
      <c r="DB15" s="237">
        <v>0</v>
      </c>
      <c r="DC15" s="237">
        <v>0</v>
      </c>
      <c r="DD15" s="237">
        <v>0</v>
      </c>
      <c r="DE15" s="237">
        <v>0</v>
      </c>
      <c r="DF15" s="237">
        <v>0</v>
      </c>
      <c r="DG15" s="237">
        <v>0</v>
      </c>
      <c r="DH15" s="237">
        <v>0</v>
      </c>
      <c r="DI15" s="237">
        <v>0</v>
      </c>
      <c r="DJ15" s="237">
        <v>0</v>
      </c>
      <c r="DK15" s="237">
        <v>0</v>
      </c>
      <c r="DL15" s="237">
        <v>0</v>
      </c>
      <c r="DM15" s="237">
        <v>0</v>
      </c>
      <c r="DN15" s="237">
        <v>0</v>
      </c>
      <c r="DO15" s="237">
        <v>0</v>
      </c>
      <c r="DP15" s="237">
        <v>0</v>
      </c>
      <c r="DQ15" s="237">
        <v>0</v>
      </c>
      <c r="DR15" s="237">
        <v>0</v>
      </c>
      <c r="DS15" s="237">
        <v>0</v>
      </c>
      <c r="DT15" s="237">
        <v>0</v>
      </c>
      <c r="DU15" s="237">
        <v>0</v>
      </c>
      <c r="DV15" s="237">
        <v>0</v>
      </c>
      <c r="DW15" s="237">
        <v>0</v>
      </c>
      <c r="DX15" s="237">
        <v>0</v>
      </c>
      <c r="DY15" s="237">
        <v>22571.56046577276</v>
      </c>
      <c r="DZ15" s="237">
        <v>22571.56046577276</v>
      </c>
      <c r="EA15" s="237">
        <v>22571.56046577276</v>
      </c>
      <c r="EB15" s="237">
        <v>22571.56046577276</v>
      </c>
      <c r="EC15" s="237">
        <v>22571.56046577276</v>
      </c>
      <c r="ED15" s="237">
        <v>22571.56046577276</v>
      </c>
      <c r="EE15" s="237">
        <v>22571.56046577276</v>
      </c>
      <c r="EF15" s="237">
        <v>22571.56046577276</v>
      </c>
      <c r="EG15" s="237">
        <v>22571.56046577276</v>
      </c>
      <c r="EH15" s="237">
        <v>22571.56046577276</v>
      </c>
      <c r="EI15" s="237">
        <v>22571.56046577276</v>
      </c>
      <c r="EJ15" s="237">
        <v>22571.56046577276</v>
      </c>
      <c r="EK15" s="237">
        <v>2257.1560465772754</v>
      </c>
      <c r="EL15" s="237">
        <v>2257.1560465772754</v>
      </c>
      <c r="EM15" s="237">
        <v>2257.1560465772754</v>
      </c>
      <c r="EN15" s="237">
        <v>2257.1560465772754</v>
      </c>
      <c r="EO15" s="237">
        <v>2257.1560465772754</v>
      </c>
      <c r="EP15" s="237">
        <v>2257.1560465772754</v>
      </c>
      <c r="EQ15" s="237">
        <v>2257.1560465772754</v>
      </c>
      <c r="ER15" s="237">
        <v>2257.1560465772754</v>
      </c>
      <c r="ES15" s="237">
        <v>2257.1560465772754</v>
      </c>
      <c r="ET15" s="237">
        <v>2257.1560465772754</v>
      </c>
      <c r="EU15" s="237">
        <v>2257.1560465772754</v>
      </c>
      <c r="EV15" s="237">
        <v>2257.1560465772754</v>
      </c>
      <c r="EW15" s="237">
        <v>0</v>
      </c>
      <c r="EX15" s="237">
        <v>0</v>
      </c>
      <c r="EY15" s="237">
        <v>0</v>
      </c>
      <c r="EZ15" s="237">
        <v>0</v>
      </c>
      <c r="FA15" s="237">
        <v>0</v>
      </c>
      <c r="FB15" s="237">
        <v>0</v>
      </c>
      <c r="FC15" s="237">
        <v>0</v>
      </c>
      <c r="FD15" s="237">
        <v>0</v>
      </c>
      <c r="FE15" s="237">
        <v>0</v>
      </c>
      <c r="FF15" s="237">
        <v>0</v>
      </c>
      <c r="FG15" s="237">
        <v>0</v>
      </c>
      <c r="FH15" s="237">
        <v>0</v>
      </c>
      <c r="FI15" s="237">
        <v>0</v>
      </c>
      <c r="FJ15" s="237">
        <v>0</v>
      </c>
      <c r="FK15" s="237">
        <v>0</v>
      </c>
      <c r="FL15" s="237">
        <v>0</v>
      </c>
      <c r="FM15" s="237">
        <v>0</v>
      </c>
      <c r="FN15" s="237">
        <v>0</v>
      </c>
      <c r="FO15" s="237">
        <v>0</v>
      </c>
      <c r="FP15" s="237">
        <v>0</v>
      </c>
      <c r="FQ15" s="237">
        <v>0</v>
      </c>
      <c r="FR15" s="237">
        <v>0</v>
      </c>
      <c r="FS15" s="237">
        <v>0</v>
      </c>
      <c r="FT15" s="237">
        <v>0</v>
      </c>
      <c r="FU15" s="237">
        <v>0</v>
      </c>
      <c r="FV15" s="237">
        <v>0</v>
      </c>
      <c r="FW15" s="237">
        <v>0</v>
      </c>
      <c r="FX15" s="237">
        <v>0</v>
      </c>
      <c r="FY15" s="237">
        <v>0</v>
      </c>
      <c r="FZ15" s="237">
        <v>0</v>
      </c>
      <c r="GA15" s="238">
        <v>0</v>
      </c>
      <c r="GB15" s="238">
        <v>0</v>
      </c>
      <c r="GC15" s="238">
        <v>0</v>
      </c>
      <c r="GD15" s="238">
        <v>0</v>
      </c>
      <c r="GE15" s="238">
        <v>0</v>
      </c>
      <c r="GF15" s="238">
        <v>0</v>
      </c>
      <c r="GG15" s="238">
        <v>0</v>
      </c>
      <c r="GH15" s="238">
        <v>0</v>
      </c>
      <c r="GI15" s="238">
        <v>0</v>
      </c>
      <c r="GJ15" s="238">
        <v>0</v>
      </c>
      <c r="GK15" s="238">
        <v>0</v>
      </c>
      <c r="GL15" s="238">
        <v>0</v>
      </c>
      <c r="GM15" s="238">
        <v>0</v>
      </c>
      <c r="GN15" s="238">
        <v>0</v>
      </c>
      <c r="GO15" s="238">
        <v>0</v>
      </c>
      <c r="GP15" s="238">
        <v>0</v>
      </c>
      <c r="GQ15" s="238">
        <v>0</v>
      </c>
      <c r="GR15" s="238">
        <v>0</v>
      </c>
      <c r="GS15" s="120">
        <v>0</v>
      </c>
      <c r="GU15" s="200"/>
      <c r="GV15" s="200">
        <f t="shared" si="0"/>
        <v>0</v>
      </c>
      <c r="GW15" s="200">
        <f t="shared" si="0"/>
        <v>0</v>
      </c>
      <c r="GX15" s="200">
        <f t="shared" si="0"/>
        <v>270858.72558927309</v>
      </c>
      <c r="GY15" s="200">
        <f t="shared" si="0"/>
        <v>27085.872558927298</v>
      </c>
      <c r="GZ15" s="200">
        <f t="shared" si="0"/>
        <v>0</v>
      </c>
      <c r="HA15" s="200">
        <f t="shared" si="0"/>
        <v>0</v>
      </c>
      <c r="HB15" s="200">
        <f t="shared" si="0"/>
        <v>0</v>
      </c>
      <c r="HC15" s="200">
        <f t="shared" si="3"/>
        <v>0</v>
      </c>
      <c r="HD15" s="134" t="str">
        <f t="shared" si="1"/>
        <v>OK</v>
      </c>
      <c r="HE15" s="200">
        <f t="shared" si="2"/>
        <v>297944.59814820037</v>
      </c>
    </row>
    <row r="16" spans="1:221" ht="13.5" thickBot="1" x14ac:dyDescent="0.25">
      <c r="A16" s="120" t="str">
        <v>Finance</v>
      </c>
      <c r="B16" s="332" t="str">
        <v>c-i-c</v>
      </c>
      <c r="C16" s="120" t="str">
        <v>Contracted Labour</v>
      </c>
      <c r="D16" s="120" t="str">
        <v>Change Management</v>
      </c>
      <c r="E16" s="332" t="str">
        <v>c-i-c</v>
      </c>
      <c r="F16" s="120">
        <v>181.96643596330276</v>
      </c>
      <c r="G16" s="120">
        <v>0</v>
      </c>
      <c r="H16" s="233">
        <v>0</v>
      </c>
      <c r="I16" s="233">
        <v>0</v>
      </c>
      <c r="J16" s="233">
        <v>0</v>
      </c>
      <c r="K16" s="233">
        <v>0</v>
      </c>
      <c r="L16" s="233">
        <v>0</v>
      </c>
      <c r="M16" s="233">
        <v>0</v>
      </c>
      <c r="N16" s="233">
        <v>0</v>
      </c>
      <c r="O16" s="233">
        <v>0</v>
      </c>
      <c r="P16" s="233">
        <v>0</v>
      </c>
      <c r="Q16" s="233">
        <v>0</v>
      </c>
      <c r="R16" s="233">
        <v>0</v>
      </c>
      <c r="S16" s="233">
        <v>0</v>
      </c>
      <c r="T16" s="233">
        <v>4.6153846153846149E-2</v>
      </c>
      <c r="U16" s="233">
        <v>4.6153846153846149E-2</v>
      </c>
      <c r="V16" s="233">
        <v>4.6153846153846149E-2</v>
      </c>
      <c r="W16" s="233">
        <v>4.6153846153846149E-2</v>
      </c>
      <c r="X16" s="233">
        <v>4.6153846153846149E-2</v>
      </c>
      <c r="Y16" s="233">
        <v>4.6153846153846149E-2</v>
      </c>
      <c r="Z16" s="233">
        <v>4.6153846153846149E-2</v>
      </c>
      <c r="AA16" s="233">
        <v>4.6153846153846149E-2</v>
      </c>
      <c r="AB16" s="233">
        <v>4.6153846153846149E-2</v>
      </c>
      <c r="AC16" s="233">
        <v>4.6153846153846149E-2</v>
      </c>
      <c r="AD16" s="233">
        <v>4.6153846153846149E-2</v>
      </c>
      <c r="AE16" s="233">
        <v>4.6153846153846149E-2</v>
      </c>
      <c r="AF16" s="233">
        <v>0.1846153846153846</v>
      </c>
      <c r="AG16" s="233">
        <v>0.1846153846153846</v>
      </c>
      <c r="AH16" s="233">
        <v>0.1846153846153846</v>
      </c>
      <c r="AI16" s="233">
        <v>0.1846153846153846</v>
      </c>
      <c r="AJ16" s="233">
        <v>0.1846153846153846</v>
      </c>
      <c r="AK16" s="233">
        <v>0.1846153846153846</v>
      </c>
      <c r="AL16" s="233">
        <v>0.1846153846153846</v>
      </c>
      <c r="AM16" s="233">
        <v>0.1846153846153846</v>
      </c>
      <c r="AN16" s="233">
        <v>0.1846153846153846</v>
      </c>
      <c r="AO16" s="233">
        <v>0.1846153846153846</v>
      </c>
      <c r="AP16" s="233">
        <v>0.1846153846153846</v>
      </c>
      <c r="AQ16" s="233">
        <v>0.1846153846153846</v>
      </c>
      <c r="AR16" s="233">
        <v>0</v>
      </c>
      <c r="AS16" s="233">
        <v>0</v>
      </c>
      <c r="AT16" s="233">
        <v>0</v>
      </c>
      <c r="AU16" s="233">
        <v>0</v>
      </c>
      <c r="AV16" s="233">
        <v>0</v>
      </c>
      <c r="AW16" s="233">
        <v>0</v>
      </c>
      <c r="AX16" s="233">
        <v>0</v>
      </c>
      <c r="AY16" s="233">
        <v>0</v>
      </c>
      <c r="AZ16" s="233">
        <v>0</v>
      </c>
      <c r="BA16" s="233">
        <v>0</v>
      </c>
      <c r="BB16" s="233">
        <v>0</v>
      </c>
      <c r="BC16" s="233">
        <v>0</v>
      </c>
      <c r="BD16" s="233">
        <v>0</v>
      </c>
      <c r="BE16" s="233">
        <v>0</v>
      </c>
      <c r="BF16" s="233">
        <v>0</v>
      </c>
      <c r="BG16" s="233">
        <v>0</v>
      </c>
      <c r="BH16" s="233">
        <v>0</v>
      </c>
      <c r="BI16" s="233">
        <v>0</v>
      </c>
      <c r="BJ16" s="233">
        <v>0</v>
      </c>
      <c r="BK16" s="233">
        <v>0</v>
      </c>
      <c r="BL16" s="233">
        <v>0</v>
      </c>
      <c r="BM16" s="233">
        <v>0</v>
      </c>
      <c r="BN16" s="233">
        <v>0</v>
      </c>
      <c r="BO16" s="233">
        <v>0</v>
      </c>
      <c r="BP16" s="233">
        <v>0</v>
      </c>
      <c r="BQ16" s="233">
        <v>0</v>
      </c>
      <c r="BR16" s="233">
        <v>0</v>
      </c>
      <c r="BS16" s="233">
        <v>0</v>
      </c>
      <c r="BT16" s="233">
        <v>0</v>
      </c>
      <c r="BU16" s="233">
        <v>0</v>
      </c>
      <c r="BV16" s="233">
        <v>0</v>
      </c>
      <c r="BW16" s="233">
        <v>0</v>
      </c>
      <c r="BX16" s="233">
        <v>0</v>
      </c>
      <c r="BY16" s="233">
        <v>0</v>
      </c>
      <c r="BZ16" s="233">
        <v>0</v>
      </c>
      <c r="CA16" s="233">
        <v>0</v>
      </c>
      <c r="CB16" s="233">
        <v>0</v>
      </c>
      <c r="CC16" s="233">
        <v>0</v>
      </c>
      <c r="CD16" s="233">
        <v>0</v>
      </c>
      <c r="CE16" s="233">
        <v>0</v>
      </c>
      <c r="CF16" s="233">
        <v>0</v>
      </c>
      <c r="CG16" s="233">
        <v>0</v>
      </c>
      <c r="CH16" s="233">
        <v>0</v>
      </c>
      <c r="CI16" s="233">
        <v>0</v>
      </c>
      <c r="CJ16" s="233">
        <v>0</v>
      </c>
      <c r="CK16" s="233">
        <v>0</v>
      </c>
      <c r="CL16" s="233">
        <v>0</v>
      </c>
      <c r="CM16" s="233">
        <v>0</v>
      </c>
      <c r="CN16" s="233">
        <v>0</v>
      </c>
      <c r="CO16" s="233">
        <v>0</v>
      </c>
      <c r="CP16" s="233">
        <v>0</v>
      </c>
      <c r="CQ16" s="233">
        <v>0</v>
      </c>
      <c r="CR16" s="233">
        <v>0</v>
      </c>
      <c r="CS16" s="233">
        <v>0</v>
      </c>
      <c r="CT16" s="233">
        <v>0</v>
      </c>
      <c r="CU16" s="233">
        <v>0</v>
      </c>
      <c r="CV16" s="233">
        <v>0</v>
      </c>
      <c r="CW16" s="233">
        <v>0</v>
      </c>
      <c r="CX16" s="233">
        <v>0</v>
      </c>
      <c r="CY16" s="233">
        <v>0</v>
      </c>
      <c r="CZ16" s="120">
        <v>0</v>
      </c>
      <c r="DA16" s="237">
        <v>0</v>
      </c>
      <c r="DB16" s="237">
        <v>0</v>
      </c>
      <c r="DC16" s="237">
        <v>0</v>
      </c>
      <c r="DD16" s="237">
        <v>0</v>
      </c>
      <c r="DE16" s="237">
        <v>0</v>
      </c>
      <c r="DF16" s="237">
        <v>0</v>
      </c>
      <c r="DG16" s="237">
        <v>0</v>
      </c>
      <c r="DH16" s="237">
        <v>0</v>
      </c>
      <c r="DI16" s="237">
        <v>0</v>
      </c>
      <c r="DJ16" s="237">
        <v>0</v>
      </c>
      <c r="DK16" s="237">
        <v>0</v>
      </c>
      <c r="DL16" s="237">
        <v>0</v>
      </c>
      <c r="DM16" s="237">
        <v>1259.7676335920958</v>
      </c>
      <c r="DN16" s="237">
        <v>1259.7676335920958</v>
      </c>
      <c r="DO16" s="237">
        <v>1259.7676335920958</v>
      </c>
      <c r="DP16" s="237">
        <v>1259.7676335920958</v>
      </c>
      <c r="DQ16" s="237">
        <v>1259.7676335920958</v>
      </c>
      <c r="DR16" s="237">
        <v>1259.7676335920958</v>
      </c>
      <c r="DS16" s="237">
        <v>1259.7676335920958</v>
      </c>
      <c r="DT16" s="237">
        <v>1259.7676335920958</v>
      </c>
      <c r="DU16" s="237">
        <v>1259.7676335920958</v>
      </c>
      <c r="DV16" s="237">
        <v>1259.7676335920958</v>
      </c>
      <c r="DW16" s="237">
        <v>1259.7676335920958</v>
      </c>
      <c r="DX16" s="237">
        <v>1259.7676335920958</v>
      </c>
      <c r="DY16" s="237">
        <v>5039.0705343683831</v>
      </c>
      <c r="DZ16" s="237">
        <v>5039.0705343683831</v>
      </c>
      <c r="EA16" s="237">
        <v>5039.0705343683831</v>
      </c>
      <c r="EB16" s="237">
        <v>5039.0705343683831</v>
      </c>
      <c r="EC16" s="237">
        <v>5039.0705343683831</v>
      </c>
      <c r="ED16" s="237">
        <v>5039.0705343683831</v>
      </c>
      <c r="EE16" s="237">
        <v>5039.0705343683831</v>
      </c>
      <c r="EF16" s="237">
        <v>5039.0705343683831</v>
      </c>
      <c r="EG16" s="237">
        <v>5039.0705343683831</v>
      </c>
      <c r="EH16" s="237">
        <v>5039.0705343683831</v>
      </c>
      <c r="EI16" s="237">
        <v>5039.0705343683831</v>
      </c>
      <c r="EJ16" s="237">
        <v>5039.0705343683831</v>
      </c>
      <c r="EK16" s="237">
        <v>0</v>
      </c>
      <c r="EL16" s="237">
        <v>0</v>
      </c>
      <c r="EM16" s="237">
        <v>0</v>
      </c>
      <c r="EN16" s="237">
        <v>0</v>
      </c>
      <c r="EO16" s="237">
        <v>0</v>
      </c>
      <c r="EP16" s="237">
        <v>0</v>
      </c>
      <c r="EQ16" s="237">
        <v>0</v>
      </c>
      <c r="ER16" s="237">
        <v>0</v>
      </c>
      <c r="ES16" s="237">
        <v>0</v>
      </c>
      <c r="ET16" s="237">
        <v>0</v>
      </c>
      <c r="EU16" s="237">
        <v>0</v>
      </c>
      <c r="EV16" s="237">
        <v>0</v>
      </c>
      <c r="EW16" s="237">
        <v>0</v>
      </c>
      <c r="EX16" s="237">
        <v>0</v>
      </c>
      <c r="EY16" s="237">
        <v>0</v>
      </c>
      <c r="EZ16" s="237">
        <v>0</v>
      </c>
      <c r="FA16" s="237">
        <v>0</v>
      </c>
      <c r="FB16" s="237">
        <v>0</v>
      </c>
      <c r="FC16" s="237">
        <v>0</v>
      </c>
      <c r="FD16" s="237">
        <v>0</v>
      </c>
      <c r="FE16" s="237">
        <v>0</v>
      </c>
      <c r="FF16" s="237">
        <v>0</v>
      </c>
      <c r="FG16" s="237">
        <v>0</v>
      </c>
      <c r="FH16" s="237">
        <v>0</v>
      </c>
      <c r="FI16" s="237">
        <v>0</v>
      </c>
      <c r="FJ16" s="237">
        <v>0</v>
      </c>
      <c r="FK16" s="237">
        <v>0</v>
      </c>
      <c r="FL16" s="237">
        <v>0</v>
      </c>
      <c r="FM16" s="237">
        <v>0</v>
      </c>
      <c r="FN16" s="237">
        <v>0</v>
      </c>
      <c r="FO16" s="237">
        <v>0</v>
      </c>
      <c r="FP16" s="237">
        <v>0</v>
      </c>
      <c r="FQ16" s="237">
        <v>0</v>
      </c>
      <c r="FR16" s="237">
        <v>0</v>
      </c>
      <c r="FS16" s="237">
        <v>0</v>
      </c>
      <c r="FT16" s="237">
        <v>0</v>
      </c>
      <c r="FU16" s="237">
        <v>0</v>
      </c>
      <c r="FV16" s="237">
        <v>0</v>
      </c>
      <c r="FW16" s="237">
        <v>0</v>
      </c>
      <c r="FX16" s="237">
        <v>0</v>
      </c>
      <c r="FY16" s="237">
        <v>0</v>
      </c>
      <c r="FZ16" s="237">
        <v>0</v>
      </c>
      <c r="GA16" s="238">
        <v>0</v>
      </c>
      <c r="GB16" s="238">
        <v>0</v>
      </c>
      <c r="GC16" s="238">
        <v>0</v>
      </c>
      <c r="GD16" s="238">
        <v>0</v>
      </c>
      <c r="GE16" s="238">
        <v>0</v>
      </c>
      <c r="GF16" s="238">
        <v>0</v>
      </c>
      <c r="GG16" s="238">
        <v>0</v>
      </c>
      <c r="GH16" s="238">
        <v>0</v>
      </c>
      <c r="GI16" s="238">
        <v>0</v>
      </c>
      <c r="GJ16" s="238">
        <v>0</v>
      </c>
      <c r="GK16" s="238">
        <v>0</v>
      </c>
      <c r="GL16" s="238">
        <v>0</v>
      </c>
      <c r="GM16" s="238">
        <v>0</v>
      </c>
      <c r="GN16" s="238">
        <v>0</v>
      </c>
      <c r="GO16" s="238">
        <v>0</v>
      </c>
      <c r="GP16" s="238">
        <v>0</v>
      </c>
      <c r="GQ16" s="238">
        <v>0</v>
      </c>
      <c r="GR16" s="238">
        <v>0</v>
      </c>
      <c r="GS16" s="120">
        <v>0</v>
      </c>
      <c r="GU16" s="200"/>
      <c r="GV16" s="200">
        <f t="shared" si="0"/>
        <v>0</v>
      </c>
      <c r="GW16" s="200">
        <f t="shared" si="0"/>
        <v>15117.211603105146</v>
      </c>
      <c r="GX16" s="200">
        <f t="shared" si="0"/>
        <v>60468.846412420586</v>
      </c>
      <c r="GY16" s="200">
        <f t="shared" si="0"/>
        <v>0</v>
      </c>
      <c r="GZ16" s="200">
        <f t="shared" si="0"/>
        <v>0</v>
      </c>
      <c r="HA16" s="200">
        <f t="shared" si="0"/>
        <v>0</v>
      </c>
      <c r="HB16" s="200">
        <f t="shared" si="0"/>
        <v>0</v>
      </c>
      <c r="HC16" s="200">
        <f t="shared" si="3"/>
        <v>0</v>
      </c>
      <c r="HD16" s="134" t="str">
        <f t="shared" si="1"/>
        <v>OK</v>
      </c>
      <c r="HE16" s="200">
        <f t="shared" si="2"/>
        <v>75586.058015525734</v>
      </c>
    </row>
    <row r="17" spans="1:213" ht="13.5" thickBot="1" x14ac:dyDescent="0.25">
      <c r="A17" s="120" t="str">
        <v>Corporate</v>
      </c>
      <c r="B17" s="332" t="str">
        <v>c-i-c</v>
      </c>
      <c r="C17" s="120" t="str">
        <v>Contracted Labour</v>
      </c>
      <c r="D17" s="120" t="str">
        <v>CPA submission</v>
      </c>
      <c r="E17" s="332" t="str">
        <v>c-i-c</v>
      </c>
      <c r="F17" s="120">
        <v>0</v>
      </c>
      <c r="G17" s="120">
        <v>0</v>
      </c>
      <c r="H17" s="233">
        <v>0</v>
      </c>
      <c r="I17" s="233">
        <v>0</v>
      </c>
      <c r="J17" s="233">
        <v>0</v>
      </c>
      <c r="K17" s="233">
        <v>0</v>
      </c>
      <c r="L17" s="233">
        <v>0</v>
      </c>
      <c r="M17" s="233">
        <v>0</v>
      </c>
      <c r="N17" s="233">
        <v>0</v>
      </c>
      <c r="O17" s="233">
        <v>0</v>
      </c>
      <c r="P17" s="233">
        <v>0</v>
      </c>
      <c r="Q17" s="233">
        <v>0</v>
      </c>
      <c r="R17" s="233">
        <v>0</v>
      </c>
      <c r="S17" s="233">
        <v>0</v>
      </c>
      <c r="T17" s="233">
        <v>0</v>
      </c>
      <c r="U17" s="233">
        <v>0</v>
      </c>
      <c r="V17" s="233">
        <v>0</v>
      </c>
      <c r="W17" s="233">
        <v>0</v>
      </c>
      <c r="X17" s="233">
        <v>0</v>
      </c>
      <c r="Y17" s="233">
        <v>0</v>
      </c>
      <c r="Z17" s="233">
        <v>0</v>
      </c>
      <c r="AA17" s="233">
        <v>0</v>
      </c>
      <c r="AB17" s="233">
        <v>0</v>
      </c>
      <c r="AC17" s="233">
        <v>0</v>
      </c>
      <c r="AD17" s="233">
        <v>0</v>
      </c>
      <c r="AE17" s="233">
        <v>0</v>
      </c>
      <c r="AF17" s="233">
        <v>0</v>
      </c>
      <c r="AG17" s="233">
        <v>0</v>
      </c>
      <c r="AH17" s="233">
        <v>0</v>
      </c>
      <c r="AI17" s="233">
        <v>0</v>
      </c>
      <c r="AJ17" s="233">
        <v>0</v>
      </c>
      <c r="AK17" s="233">
        <v>0</v>
      </c>
      <c r="AL17" s="233">
        <v>0</v>
      </c>
      <c r="AM17" s="233">
        <v>0</v>
      </c>
      <c r="AN17" s="233">
        <v>0</v>
      </c>
      <c r="AO17" s="233">
        <v>0</v>
      </c>
      <c r="AP17" s="233">
        <v>0</v>
      </c>
      <c r="AQ17" s="233">
        <v>0</v>
      </c>
      <c r="AR17" s="233">
        <v>0</v>
      </c>
      <c r="AS17" s="233">
        <v>0</v>
      </c>
      <c r="AT17" s="233">
        <v>0</v>
      </c>
      <c r="AU17" s="233">
        <v>0</v>
      </c>
      <c r="AV17" s="233">
        <v>0</v>
      </c>
      <c r="AW17" s="233">
        <v>0</v>
      </c>
      <c r="AX17" s="233">
        <v>0</v>
      </c>
      <c r="AY17" s="233">
        <v>0</v>
      </c>
      <c r="AZ17" s="233">
        <v>0</v>
      </c>
      <c r="BA17" s="233">
        <v>0</v>
      </c>
      <c r="BB17" s="233">
        <v>0</v>
      </c>
      <c r="BC17" s="233">
        <v>0</v>
      </c>
      <c r="BD17" s="233">
        <v>0</v>
      </c>
      <c r="BE17" s="233">
        <v>0</v>
      </c>
      <c r="BF17" s="233">
        <v>0</v>
      </c>
      <c r="BG17" s="233">
        <v>0</v>
      </c>
      <c r="BH17" s="233">
        <v>0</v>
      </c>
      <c r="BI17" s="233">
        <v>0</v>
      </c>
      <c r="BJ17" s="233">
        <v>0</v>
      </c>
      <c r="BK17" s="233">
        <v>0</v>
      </c>
      <c r="BL17" s="233">
        <v>0</v>
      </c>
      <c r="BM17" s="233">
        <v>0</v>
      </c>
      <c r="BN17" s="233">
        <v>0</v>
      </c>
      <c r="BO17" s="233">
        <v>0</v>
      </c>
      <c r="BP17" s="233">
        <v>0</v>
      </c>
      <c r="BQ17" s="233">
        <v>0</v>
      </c>
      <c r="BR17" s="233">
        <v>0</v>
      </c>
      <c r="BS17" s="233">
        <v>0</v>
      </c>
      <c r="BT17" s="233">
        <v>0</v>
      </c>
      <c r="BU17" s="233">
        <v>0</v>
      </c>
      <c r="BV17" s="233">
        <v>0</v>
      </c>
      <c r="BW17" s="233">
        <v>0</v>
      </c>
      <c r="BX17" s="233">
        <v>0</v>
      </c>
      <c r="BY17" s="233">
        <v>0</v>
      </c>
      <c r="BZ17" s="233">
        <v>0</v>
      </c>
      <c r="CA17" s="233">
        <v>0</v>
      </c>
      <c r="CB17" s="233">
        <v>0</v>
      </c>
      <c r="CC17" s="233">
        <v>0</v>
      </c>
      <c r="CD17" s="233">
        <v>0</v>
      </c>
      <c r="CE17" s="233">
        <v>0</v>
      </c>
      <c r="CF17" s="233">
        <v>0</v>
      </c>
      <c r="CG17" s="233">
        <v>0</v>
      </c>
      <c r="CH17" s="233">
        <v>0</v>
      </c>
      <c r="CI17" s="233">
        <v>0</v>
      </c>
      <c r="CJ17" s="233">
        <v>0</v>
      </c>
      <c r="CK17" s="233">
        <v>0</v>
      </c>
      <c r="CL17" s="233">
        <v>0</v>
      </c>
      <c r="CM17" s="233">
        <v>0</v>
      </c>
      <c r="CN17" s="233">
        <v>0</v>
      </c>
      <c r="CO17" s="233">
        <v>0</v>
      </c>
      <c r="CP17" s="233">
        <v>0</v>
      </c>
      <c r="CQ17" s="233">
        <v>0</v>
      </c>
      <c r="CR17" s="233">
        <v>0</v>
      </c>
      <c r="CS17" s="233">
        <v>0</v>
      </c>
      <c r="CT17" s="233">
        <v>0</v>
      </c>
      <c r="CU17" s="233">
        <v>0</v>
      </c>
      <c r="CV17" s="233">
        <v>0</v>
      </c>
      <c r="CW17" s="233">
        <v>0</v>
      </c>
      <c r="CX17" s="233">
        <v>0</v>
      </c>
      <c r="CY17" s="233">
        <v>0</v>
      </c>
      <c r="CZ17" s="120">
        <v>0</v>
      </c>
      <c r="DA17" s="237">
        <v>0</v>
      </c>
      <c r="DB17" s="237">
        <v>0</v>
      </c>
      <c r="DC17" s="237">
        <v>0</v>
      </c>
      <c r="DD17" s="237">
        <v>0</v>
      </c>
      <c r="DE17" s="237">
        <v>0</v>
      </c>
      <c r="DF17" s="237">
        <v>0</v>
      </c>
      <c r="DG17" s="237">
        <v>0</v>
      </c>
      <c r="DH17" s="237">
        <v>0</v>
      </c>
      <c r="DI17" s="237">
        <v>0</v>
      </c>
      <c r="DJ17" s="237">
        <v>0</v>
      </c>
      <c r="DK17" s="237">
        <v>0</v>
      </c>
      <c r="DL17" s="237">
        <v>0</v>
      </c>
      <c r="DM17" s="237">
        <v>0</v>
      </c>
      <c r="DN17" s="237">
        <v>0</v>
      </c>
      <c r="DO17" s="237">
        <v>0</v>
      </c>
      <c r="DP17" s="237">
        <v>0</v>
      </c>
      <c r="DQ17" s="237">
        <v>0</v>
      </c>
      <c r="DR17" s="237">
        <v>0</v>
      </c>
      <c r="DS17" s="237">
        <v>0</v>
      </c>
      <c r="DT17" s="237">
        <v>0</v>
      </c>
      <c r="DU17" s="237">
        <v>0</v>
      </c>
      <c r="DV17" s="237">
        <v>0</v>
      </c>
      <c r="DW17" s="237">
        <v>0</v>
      </c>
      <c r="DX17" s="237">
        <v>0</v>
      </c>
      <c r="DY17" s="237">
        <v>0</v>
      </c>
      <c r="DZ17" s="237">
        <v>0</v>
      </c>
      <c r="EA17" s="237">
        <v>0</v>
      </c>
      <c r="EB17" s="237">
        <v>0</v>
      </c>
      <c r="EC17" s="237">
        <v>0</v>
      </c>
      <c r="ED17" s="237">
        <v>0</v>
      </c>
      <c r="EE17" s="237">
        <v>0</v>
      </c>
      <c r="EF17" s="237">
        <v>0</v>
      </c>
      <c r="EG17" s="237">
        <v>0</v>
      </c>
      <c r="EH17" s="237">
        <v>0</v>
      </c>
      <c r="EI17" s="237">
        <v>0</v>
      </c>
      <c r="EJ17" s="237">
        <v>0</v>
      </c>
      <c r="EK17" s="237">
        <v>0</v>
      </c>
      <c r="EL17" s="237">
        <v>0</v>
      </c>
      <c r="EM17" s="237">
        <v>0</v>
      </c>
      <c r="EN17" s="237">
        <v>0</v>
      </c>
      <c r="EO17" s="237">
        <v>0</v>
      </c>
      <c r="EP17" s="237">
        <v>0</v>
      </c>
      <c r="EQ17" s="237">
        <v>0</v>
      </c>
      <c r="ER17" s="237">
        <v>0</v>
      </c>
      <c r="ES17" s="237">
        <v>0</v>
      </c>
      <c r="ET17" s="237">
        <v>0</v>
      </c>
      <c r="EU17" s="237">
        <v>0</v>
      </c>
      <c r="EV17" s="237">
        <v>0</v>
      </c>
      <c r="EW17" s="237">
        <v>0</v>
      </c>
      <c r="EX17" s="237">
        <v>0</v>
      </c>
      <c r="EY17" s="237">
        <v>0</v>
      </c>
      <c r="EZ17" s="237">
        <v>0</v>
      </c>
      <c r="FA17" s="237">
        <v>0</v>
      </c>
      <c r="FB17" s="237">
        <v>0</v>
      </c>
      <c r="FC17" s="237">
        <v>0</v>
      </c>
      <c r="FD17" s="237">
        <v>0</v>
      </c>
      <c r="FE17" s="237">
        <v>0</v>
      </c>
      <c r="FF17" s="237">
        <v>0</v>
      </c>
      <c r="FG17" s="237">
        <v>0</v>
      </c>
      <c r="FH17" s="237">
        <v>0</v>
      </c>
      <c r="FI17" s="237">
        <v>0</v>
      </c>
      <c r="FJ17" s="237">
        <v>0</v>
      </c>
      <c r="FK17" s="237">
        <v>0</v>
      </c>
      <c r="FL17" s="237">
        <v>0</v>
      </c>
      <c r="FM17" s="237">
        <v>0</v>
      </c>
      <c r="FN17" s="237">
        <v>0</v>
      </c>
      <c r="FO17" s="237">
        <v>0</v>
      </c>
      <c r="FP17" s="237">
        <v>0</v>
      </c>
      <c r="FQ17" s="237">
        <v>0</v>
      </c>
      <c r="FR17" s="237">
        <v>0</v>
      </c>
      <c r="FS17" s="237">
        <v>0</v>
      </c>
      <c r="FT17" s="237">
        <v>0</v>
      </c>
      <c r="FU17" s="237">
        <v>0</v>
      </c>
      <c r="FV17" s="237">
        <v>0</v>
      </c>
      <c r="FW17" s="237">
        <v>0</v>
      </c>
      <c r="FX17" s="237">
        <v>0</v>
      </c>
      <c r="FY17" s="237">
        <v>0</v>
      </c>
      <c r="FZ17" s="237">
        <v>0</v>
      </c>
      <c r="GA17" s="238">
        <v>0</v>
      </c>
      <c r="GB17" s="238">
        <v>0</v>
      </c>
      <c r="GC17" s="238">
        <v>0</v>
      </c>
      <c r="GD17" s="238">
        <v>0</v>
      </c>
      <c r="GE17" s="238">
        <v>0</v>
      </c>
      <c r="GF17" s="238">
        <v>0</v>
      </c>
      <c r="GG17" s="238">
        <v>0</v>
      </c>
      <c r="GH17" s="238">
        <v>0</v>
      </c>
      <c r="GI17" s="238">
        <v>0</v>
      </c>
      <c r="GJ17" s="238">
        <v>0</v>
      </c>
      <c r="GK17" s="238">
        <v>0</v>
      </c>
      <c r="GL17" s="238">
        <v>0</v>
      </c>
      <c r="GM17" s="238">
        <v>0</v>
      </c>
      <c r="GN17" s="238">
        <v>0</v>
      </c>
      <c r="GO17" s="238">
        <v>0</v>
      </c>
      <c r="GP17" s="238">
        <v>0</v>
      </c>
      <c r="GQ17" s="238">
        <v>0</v>
      </c>
      <c r="GR17" s="238">
        <v>0</v>
      </c>
      <c r="GS17" s="120">
        <v>0</v>
      </c>
      <c r="GU17" s="200"/>
      <c r="GV17" s="200">
        <f t="shared" si="0"/>
        <v>0</v>
      </c>
      <c r="GW17" s="200">
        <f t="shared" si="0"/>
        <v>0</v>
      </c>
      <c r="GX17" s="200">
        <f t="shared" si="0"/>
        <v>0</v>
      </c>
      <c r="GY17" s="200">
        <f t="shared" si="0"/>
        <v>0</v>
      </c>
      <c r="GZ17" s="200">
        <f t="shared" si="0"/>
        <v>0</v>
      </c>
      <c r="HA17" s="200">
        <f t="shared" si="0"/>
        <v>0</v>
      </c>
      <c r="HB17" s="200">
        <f t="shared" si="0"/>
        <v>0</v>
      </c>
      <c r="HC17" s="200">
        <f t="shared" si="3"/>
        <v>0</v>
      </c>
      <c r="HD17" s="134" t="str">
        <f t="shared" si="1"/>
        <v>OK</v>
      </c>
      <c r="HE17" s="200">
        <f t="shared" si="2"/>
        <v>0</v>
      </c>
    </row>
    <row r="18" spans="1:213" ht="13.5" thickBot="1" x14ac:dyDescent="0.25">
      <c r="A18" s="120" t="str">
        <v>Delivery</v>
      </c>
      <c r="B18" s="332" t="str">
        <v>c-i-c</v>
      </c>
      <c r="C18" s="120" t="str">
        <v>Contracted Labour</v>
      </c>
      <c r="D18" s="120" t="str">
        <v>CPA submission</v>
      </c>
      <c r="E18" s="332" t="str">
        <v>c-i-c</v>
      </c>
      <c r="F18" s="120">
        <v>0</v>
      </c>
      <c r="G18" s="120">
        <v>0</v>
      </c>
      <c r="H18" s="233">
        <v>0</v>
      </c>
      <c r="I18" s="233">
        <v>0</v>
      </c>
      <c r="J18" s="233">
        <v>0</v>
      </c>
      <c r="K18" s="233">
        <v>0</v>
      </c>
      <c r="L18" s="233">
        <v>0</v>
      </c>
      <c r="M18" s="233">
        <v>0</v>
      </c>
      <c r="N18" s="233">
        <v>0</v>
      </c>
      <c r="O18" s="233">
        <v>0</v>
      </c>
      <c r="P18" s="233">
        <v>0</v>
      </c>
      <c r="Q18" s="233">
        <v>0</v>
      </c>
      <c r="R18" s="233">
        <v>0</v>
      </c>
      <c r="S18" s="233">
        <v>0</v>
      </c>
      <c r="T18" s="233">
        <v>0</v>
      </c>
      <c r="U18" s="233">
        <v>0</v>
      </c>
      <c r="V18" s="233">
        <v>0</v>
      </c>
      <c r="W18" s="233">
        <v>0</v>
      </c>
      <c r="X18" s="233">
        <v>0</v>
      </c>
      <c r="Y18" s="233">
        <v>0</v>
      </c>
      <c r="Z18" s="233">
        <v>0</v>
      </c>
      <c r="AA18" s="233">
        <v>0</v>
      </c>
      <c r="AB18" s="233">
        <v>0</v>
      </c>
      <c r="AC18" s="233">
        <v>0</v>
      </c>
      <c r="AD18" s="233">
        <v>0</v>
      </c>
      <c r="AE18" s="233">
        <v>0</v>
      </c>
      <c r="AF18" s="233">
        <v>0</v>
      </c>
      <c r="AG18" s="233">
        <v>0</v>
      </c>
      <c r="AH18" s="233">
        <v>0</v>
      </c>
      <c r="AI18" s="233">
        <v>0</v>
      </c>
      <c r="AJ18" s="233">
        <v>0</v>
      </c>
      <c r="AK18" s="233">
        <v>0</v>
      </c>
      <c r="AL18" s="233">
        <v>0</v>
      </c>
      <c r="AM18" s="233">
        <v>0</v>
      </c>
      <c r="AN18" s="233">
        <v>0</v>
      </c>
      <c r="AO18" s="233">
        <v>0</v>
      </c>
      <c r="AP18" s="233">
        <v>0</v>
      </c>
      <c r="AQ18" s="233">
        <v>0</v>
      </c>
      <c r="AR18" s="233">
        <v>0</v>
      </c>
      <c r="AS18" s="233">
        <v>0</v>
      </c>
      <c r="AT18" s="233">
        <v>0</v>
      </c>
      <c r="AU18" s="233">
        <v>0</v>
      </c>
      <c r="AV18" s="233">
        <v>0</v>
      </c>
      <c r="AW18" s="233">
        <v>0</v>
      </c>
      <c r="AX18" s="233">
        <v>0</v>
      </c>
      <c r="AY18" s="233">
        <v>0</v>
      </c>
      <c r="AZ18" s="233">
        <v>0</v>
      </c>
      <c r="BA18" s="233">
        <v>0</v>
      </c>
      <c r="BB18" s="233">
        <v>0</v>
      </c>
      <c r="BC18" s="233">
        <v>0</v>
      </c>
      <c r="BD18" s="233">
        <v>0</v>
      </c>
      <c r="BE18" s="233">
        <v>0</v>
      </c>
      <c r="BF18" s="233">
        <v>0</v>
      </c>
      <c r="BG18" s="233">
        <v>0</v>
      </c>
      <c r="BH18" s="233">
        <v>0</v>
      </c>
      <c r="BI18" s="233">
        <v>0</v>
      </c>
      <c r="BJ18" s="233">
        <v>0</v>
      </c>
      <c r="BK18" s="233">
        <v>0</v>
      </c>
      <c r="BL18" s="233">
        <v>0</v>
      </c>
      <c r="BM18" s="233">
        <v>0</v>
      </c>
      <c r="BN18" s="233">
        <v>0</v>
      </c>
      <c r="BO18" s="233">
        <v>0</v>
      </c>
      <c r="BP18" s="233">
        <v>0</v>
      </c>
      <c r="BQ18" s="233">
        <v>0</v>
      </c>
      <c r="BR18" s="233">
        <v>0</v>
      </c>
      <c r="BS18" s="233">
        <v>0</v>
      </c>
      <c r="BT18" s="233">
        <v>0</v>
      </c>
      <c r="BU18" s="233">
        <v>0</v>
      </c>
      <c r="BV18" s="233">
        <v>0</v>
      </c>
      <c r="BW18" s="233">
        <v>0</v>
      </c>
      <c r="BX18" s="233">
        <v>0</v>
      </c>
      <c r="BY18" s="233">
        <v>0</v>
      </c>
      <c r="BZ18" s="233">
        <v>0</v>
      </c>
      <c r="CA18" s="233">
        <v>0</v>
      </c>
      <c r="CB18" s="233">
        <v>0</v>
      </c>
      <c r="CC18" s="233">
        <v>0</v>
      </c>
      <c r="CD18" s="233">
        <v>0</v>
      </c>
      <c r="CE18" s="233">
        <v>0</v>
      </c>
      <c r="CF18" s="233">
        <v>0</v>
      </c>
      <c r="CG18" s="233">
        <v>0</v>
      </c>
      <c r="CH18" s="233">
        <v>0</v>
      </c>
      <c r="CI18" s="233">
        <v>0</v>
      </c>
      <c r="CJ18" s="233">
        <v>0</v>
      </c>
      <c r="CK18" s="233">
        <v>0</v>
      </c>
      <c r="CL18" s="233">
        <v>0</v>
      </c>
      <c r="CM18" s="233">
        <v>0</v>
      </c>
      <c r="CN18" s="233">
        <v>0</v>
      </c>
      <c r="CO18" s="233">
        <v>0</v>
      </c>
      <c r="CP18" s="233">
        <v>0</v>
      </c>
      <c r="CQ18" s="233">
        <v>0</v>
      </c>
      <c r="CR18" s="233">
        <v>0</v>
      </c>
      <c r="CS18" s="233">
        <v>0</v>
      </c>
      <c r="CT18" s="233">
        <v>0</v>
      </c>
      <c r="CU18" s="233">
        <v>0</v>
      </c>
      <c r="CV18" s="233">
        <v>0</v>
      </c>
      <c r="CW18" s="233">
        <v>0</v>
      </c>
      <c r="CX18" s="233">
        <v>0</v>
      </c>
      <c r="CY18" s="233">
        <v>0</v>
      </c>
      <c r="CZ18" s="120">
        <v>0</v>
      </c>
      <c r="DA18" s="237">
        <v>0</v>
      </c>
      <c r="DB18" s="237">
        <v>0</v>
      </c>
      <c r="DC18" s="237">
        <v>0</v>
      </c>
      <c r="DD18" s="237">
        <v>0</v>
      </c>
      <c r="DE18" s="237">
        <v>0</v>
      </c>
      <c r="DF18" s="237">
        <v>0</v>
      </c>
      <c r="DG18" s="237">
        <v>0</v>
      </c>
      <c r="DH18" s="237">
        <v>0</v>
      </c>
      <c r="DI18" s="237">
        <v>0</v>
      </c>
      <c r="DJ18" s="237">
        <v>0</v>
      </c>
      <c r="DK18" s="237">
        <v>0</v>
      </c>
      <c r="DL18" s="237">
        <v>0</v>
      </c>
      <c r="DM18" s="237">
        <v>0</v>
      </c>
      <c r="DN18" s="237">
        <v>0</v>
      </c>
      <c r="DO18" s="237">
        <v>0</v>
      </c>
      <c r="DP18" s="237">
        <v>0</v>
      </c>
      <c r="DQ18" s="237">
        <v>0</v>
      </c>
      <c r="DR18" s="237">
        <v>0</v>
      </c>
      <c r="DS18" s="237">
        <v>0</v>
      </c>
      <c r="DT18" s="237">
        <v>0</v>
      </c>
      <c r="DU18" s="237">
        <v>0</v>
      </c>
      <c r="DV18" s="237">
        <v>0</v>
      </c>
      <c r="DW18" s="237">
        <v>0</v>
      </c>
      <c r="DX18" s="237">
        <v>0</v>
      </c>
      <c r="DY18" s="237">
        <v>0</v>
      </c>
      <c r="DZ18" s="237">
        <v>0</v>
      </c>
      <c r="EA18" s="237">
        <v>0</v>
      </c>
      <c r="EB18" s="237">
        <v>0</v>
      </c>
      <c r="EC18" s="237">
        <v>0</v>
      </c>
      <c r="ED18" s="237">
        <v>0</v>
      </c>
      <c r="EE18" s="237">
        <v>0</v>
      </c>
      <c r="EF18" s="237">
        <v>0</v>
      </c>
      <c r="EG18" s="237">
        <v>0</v>
      </c>
      <c r="EH18" s="237">
        <v>0</v>
      </c>
      <c r="EI18" s="237">
        <v>0</v>
      </c>
      <c r="EJ18" s="237">
        <v>0</v>
      </c>
      <c r="EK18" s="237">
        <v>0</v>
      </c>
      <c r="EL18" s="237">
        <v>0</v>
      </c>
      <c r="EM18" s="237">
        <v>0</v>
      </c>
      <c r="EN18" s="237">
        <v>0</v>
      </c>
      <c r="EO18" s="237">
        <v>0</v>
      </c>
      <c r="EP18" s="237">
        <v>0</v>
      </c>
      <c r="EQ18" s="237">
        <v>0</v>
      </c>
      <c r="ER18" s="237">
        <v>0</v>
      </c>
      <c r="ES18" s="237">
        <v>0</v>
      </c>
      <c r="ET18" s="237">
        <v>0</v>
      </c>
      <c r="EU18" s="237">
        <v>0</v>
      </c>
      <c r="EV18" s="237">
        <v>0</v>
      </c>
      <c r="EW18" s="237">
        <v>0</v>
      </c>
      <c r="EX18" s="237">
        <v>0</v>
      </c>
      <c r="EY18" s="237">
        <v>0</v>
      </c>
      <c r="EZ18" s="237">
        <v>0</v>
      </c>
      <c r="FA18" s="237">
        <v>0</v>
      </c>
      <c r="FB18" s="237">
        <v>0</v>
      </c>
      <c r="FC18" s="237">
        <v>0</v>
      </c>
      <c r="FD18" s="237">
        <v>0</v>
      </c>
      <c r="FE18" s="237">
        <v>0</v>
      </c>
      <c r="FF18" s="237">
        <v>0</v>
      </c>
      <c r="FG18" s="237">
        <v>0</v>
      </c>
      <c r="FH18" s="237">
        <v>0</v>
      </c>
      <c r="FI18" s="237">
        <v>0</v>
      </c>
      <c r="FJ18" s="237">
        <v>0</v>
      </c>
      <c r="FK18" s="237">
        <v>0</v>
      </c>
      <c r="FL18" s="237">
        <v>0</v>
      </c>
      <c r="FM18" s="237">
        <v>0</v>
      </c>
      <c r="FN18" s="237">
        <v>0</v>
      </c>
      <c r="FO18" s="237">
        <v>0</v>
      </c>
      <c r="FP18" s="237">
        <v>0</v>
      </c>
      <c r="FQ18" s="237">
        <v>0</v>
      </c>
      <c r="FR18" s="237">
        <v>0</v>
      </c>
      <c r="FS18" s="237">
        <v>0</v>
      </c>
      <c r="FT18" s="237">
        <v>0</v>
      </c>
      <c r="FU18" s="237">
        <v>0</v>
      </c>
      <c r="FV18" s="237">
        <v>0</v>
      </c>
      <c r="FW18" s="237">
        <v>0</v>
      </c>
      <c r="FX18" s="237">
        <v>0</v>
      </c>
      <c r="FY18" s="237">
        <v>0</v>
      </c>
      <c r="FZ18" s="237">
        <v>0</v>
      </c>
      <c r="GA18" s="238">
        <v>0</v>
      </c>
      <c r="GB18" s="238">
        <v>0</v>
      </c>
      <c r="GC18" s="238">
        <v>0</v>
      </c>
      <c r="GD18" s="238">
        <v>0</v>
      </c>
      <c r="GE18" s="238">
        <v>0</v>
      </c>
      <c r="GF18" s="238">
        <v>0</v>
      </c>
      <c r="GG18" s="238">
        <v>0</v>
      </c>
      <c r="GH18" s="238">
        <v>0</v>
      </c>
      <c r="GI18" s="238">
        <v>0</v>
      </c>
      <c r="GJ18" s="238">
        <v>0</v>
      </c>
      <c r="GK18" s="238">
        <v>0</v>
      </c>
      <c r="GL18" s="238">
        <v>0</v>
      </c>
      <c r="GM18" s="238">
        <v>0</v>
      </c>
      <c r="GN18" s="238">
        <v>0</v>
      </c>
      <c r="GO18" s="238">
        <v>0</v>
      </c>
      <c r="GP18" s="238">
        <v>0</v>
      </c>
      <c r="GQ18" s="238">
        <v>0</v>
      </c>
      <c r="GR18" s="238">
        <v>0</v>
      </c>
      <c r="GS18" s="120">
        <v>0</v>
      </c>
      <c r="GU18" s="200"/>
      <c r="GV18" s="200">
        <f t="shared" si="0"/>
        <v>0</v>
      </c>
      <c r="GW18" s="200">
        <f t="shared" si="0"/>
        <v>0</v>
      </c>
      <c r="GX18" s="200">
        <f t="shared" si="0"/>
        <v>0</v>
      </c>
      <c r="GY18" s="200">
        <f t="shared" si="0"/>
        <v>0</v>
      </c>
      <c r="GZ18" s="200">
        <f t="shared" si="0"/>
        <v>0</v>
      </c>
      <c r="HA18" s="200">
        <f t="shared" si="0"/>
        <v>0</v>
      </c>
      <c r="HB18" s="200">
        <f t="shared" si="0"/>
        <v>0</v>
      </c>
      <c r="HC18" s="200">
        <f t="shared" si="3"/>
        <v>0</v>
      </c>
      <c r="HD18" s="134" t="str">
        <f t="shared" ref="HD18:HD23" si="4">IF(ROUND(HE18-SUM(DA18:GR18),3)=0,"OK","ERROR")</f>
        <v>OK</v>
      </c>
      <c r="HE18" s="200">
        <f t="shared" ref="HE18:HE23" si="5">SUM(GU18:HC18)</f>
        <v>0</v>
      </c>
    </row>
    <row r="19" spans="1:213" ht="13.5" thickBot="1" x14ac:dyDescent="0.25">
      <c r="A19" s="120" t="str">
        <v>Network Planning</v>
      </c>
      <c r="B19" s="332" t="str">
        <v>c-i-c</v>
      </c>
      <c r="C19" s="120" t="str">
        <v>Contracted Labour</v>
      </c>
      <c r="D19" s="120" t="str">
        <v>CPA submission</v>
      </c>
      <c r="E19" s="332" t="str">
        <v>c-i-c</v>
      </c>
      <c r="F19" s="120">
        <v>0</v>
      </c>
      <c r="G19" s="120">
        <v>0</v>
      </c>
      <c r="H19" s="233">
        <v>0</v>
      </c>
      <c r="I19" s="233">
        <v>0</v>
      </c>
      <c r="J19" s="233">
        <v>0</v>
      </c>
      <c r="K19" s="233">
        <v>0</v>
      </c>
      <c r="L19" s="233">
        <v>0</v>
      </c>
      <c r="M19" s="233">
        <v>0</v>
      </c>
      <c r="N19" s="233">
        <v>0</v>
      </c>
      <c r="O19" s="233">
        <v>0</v>
      </c>
      <c r="P19" s="233">
        <v>0</v>
      </c>
      <c r="Q19" s="233">
        <v>0</v>
      </c>
      <c r="R19" s="233">
        <v>0</v>
      </c>
      <c r="S19" s="233">
        <v>0</v>
      </c>
      <c r="T19" s="233">
        <v>0</v>
      </c>
      <c r="U19" s="233">
        <v>0</v>
      </c>
      <c r="V19" s="233">
        <v>0</v>
      </c>
      <c r="W19" s="233">
        <v>0</v>
      </c>
      <c r="X19" s="233">
        <v>0</v>
      </c>
      <c r="Y19" s="233">
        <v>0</v>
      </c>
      <c r="Z19" s="233">
        <v>0</v>
      </c>
      <c r="AA19" s="233">
        <v>0</v>
      </c>
      <c r="AB19" s="233">
        <v>0</v>
      </c>
      <c r="AC19" s="233">
        <v>0</v>
      </c>
      <c r="AD19" s="233">
        <v>0</v>
      </c>
      <c r="AE19" s="233">
        <v>0</v>
      </c>
      <c r="AF19" s="233">
        <v>0</v>
      </c>
      <c r="AG19" s="233">
        <v>0</v>
      </c>
      <c r="AH19" s="233">
        <v>0</v>
      </c>
      <c r="AI19" s="233">
        <v>0</v>
      </c>
      <c r="AJ19" s="233">
        <v>0</v>
      </c>
      <c r="AK19" s="233">
        <v>0</v>
      </c>
      <c r="AL19" s="233">
        <v>0</v>
      </c>
      <c r="AM19" s="233">
        <v>0</v>
      </c>
      <c r="AN19" s="233">
        <v>0</v>
      </c>
      <c r="AO19" s="233">
        <v>0</v>
      </c>
      <c r="AP19" s="233">
        <v>0</v>
      </c>
      <c r="AQ19" s="233">
        <v>0</v>
      </c>
      <c r="AR19" s="233">
        <v>0</v>
      </c>
      <c r="AS19" s="233">
        <v>0</v>
      </c>
      <c r="AT19" s="233">
        <v>0</v>
      </c>
      <c r="AU19" s="233">
        <v>0</v>
      </c>
      <c r="AV19" s="233">
        <v>0</v>
      </c>
      <c r="AW19" s="233">
        <v>0</v>
      </c>
      <c r="AX19" s="233">
        <v>0</v>
      </c>
      <c r="AY19" s="233">
        <v>0</v>
      </c>
      <c r="AZ19" s="233">
        <v>0</v>
      </c>
      <c r="BA19" s="233">
        <v>0</v>
      </c>
      <c r="BB19" s="233">
        <v>0</v>
      </c>
      <c r="BC19" s="233">
        <v>0</v>
      </c>
      <c r="BD19" s="233">
        <v>0</v>
      </c>
      <c r="BE19" s="233">
        <v>0</v>
      </c>
      <c r="BF19" s="233">
        <v>0</v>
      </c>
      <c r="BG19" s="233">
        <v>0</v>
      </c>
      <c r="BH19" s="233">
        <v>0</v>
      </c>
      <c r="BI19" s="233">
        <v>0</v>
      </c>
      <c r="BJ19" s="233">
        <v>0</v>
      </c>
      <c r="BK19" s="233">
        <v>0</v>
      </c>
      <c r="BL19" s="233">
        <v>0</v>
      </c>
      <c r="BM19" s="233">
        <v>0</v>
      </c>
      <c r="BN19" s="233">
        <v>0</v>
      </c>
      <c r="BO19" s="233">
        <v>0</v>
      </c>
      <c r="BP19" s="233">
        <v>0</v>
      </c>
      <c r="BQ19" s="233">
        <v>0</v>
      </c>
      <c r="BR19" s="233">
        <v>0</v>
      </c>
      <c r="BS19" s="233">
        <v>0</v>
      </c>
      <c r="BT19" s="233">
        <v>0</v>
      </c>
      <c r="BU19" s="233">
        <v>0</v>
      </c>
      <c r="BV19" s="233">
        <v>0</v>
      </c>
      <c r="BW19" s="233">
        <v>0</v>
      </c>
      <c r="BX19" s="233">
        <v>0</v>
      </c>
      <c r="BY19" s="233">
        <v>0</v>
      </c>
      <c r="BZ19" s="233">
        <v>0</v>
      </c>
      <c r="CA19" s="233">
        <v>0</v>
      </c>
      <c r="CB19" s="233">
        <v>0</v>
      </c>
      <c r="CC19" s="233">
        <v>0</v>
      </c>
      <c r="CD19" s="233">
        <v>0</v>
      </c>
      <c r="CE19" s="233">
        <v>0</v>
      </c>
      <c r="CF19" s="233">
        <v>0</v>
      </c>
      <c r="CG19" s="233">
        <v>0</v>
      </c>
      <c r="CH19" s="233">
        <v>0</v>
      </c>
      <c r="CI19" s="233">
        <v>0</v>
      </c>
      <c r="CJ19" s="233">
        <v>0</v>
      </c>
      <c r="CK19" s="233">
        <v>0</v>
      </c>
      <c r="CL19" s="233">
        <v>0</v>
      </c>
      <c r="CM19" s="233">
        <v>0</v>
      </c>
      <c r="CN19" s="233">
        <v>0</v>
      </c>
      <c r="CO19" s="233">
        <v>0</v>
      </c>
      <c r="CP19" s="233">
        <v>0</v>
      </c>
      <c r="CQ19" s="233">
        <v>0</v>
      </c>
      <c r="CR19" s="233">
        <v>0</v>
      </c>
      <c r="CS19" s="233">
        <v>0</v>
      </c>
      <c r="CT19" s="233">
        <v>0</v>
      </c>
      <c r="CU19" s="233">
        <v>0</v>
      </c>
      <c r="CV19" s="233">
        <v>0</v>
      </c>
      <c r="CW19" s="233">
        <v>0</v>
      </c>
      <c r="CX19" s="233">
        <v>0</v>
      </c>
      <c r="CY19" s="233">
        <v>0</v>
      </c>
      <c r="CZ19" s="120">
        <v>0</v>
      </c>
      <c r="DA19" s="237">
        <v>0</v>
      </c>
      <c r="DB19" s="237">
        <v>0</v>
      </c>
      <c r="DC19" s="237">
        <v>0</v>
      </c>
      <c r="DD19" s="237">
        <v>0</v>
      </c>
      <c r="DE19" s="237">
        <v>0</v>
      </c>
      <c r="DF19" s="237">
        <v>0</v>
      </c>
      <c r="DG19" s="237">
        <v>0</v>
      </c>
      <c r="DH19" s="237">
        <v>0</v>
      </c>
      <c r="DI19" s="237">
        <v>0</v>
      </c>
      <c r="DJ19" s="237">
        <v>0</v>
      </c>
      <c r="DK19" s="237">
        <v>0</v>
      </c>
      <c r="DL19" s="237">
        <v>0</v>
      </c>
      <c r="DM19" s="237">
        <v>0</v>
      </c>
      <c r="DN19" s="237">
        <v>0</v>
      </c>
      <c r="DO19" s="237">
        <v>0</v>
      </c>
      <c r="DP19" s="237">
        <v>0</v>
      </c>
      <c r="DQ19" s="237">
        <v>0</v>
      </c>
      <c r="DR19" s="237">
        <v>0</v>
      </c>
      <c r="DS19" s="237">
        <v>0</v>
      </c>
      <c r="DT19" s="237">
        <v>0</v>
      </c>
      <c r="DU19" s="237">
        <v>0</v>
      </c>
      <c r="DV19" s="237">
        <v>0</v>
      </c>
      <c r="DW19" s="237">
        <v>0</v>
      </c>
      <c r="DX19" s="237">
        <v>0</v>
      </c>
      <c r="DY19" s="237">
        <v>0</v>
      </c>
      <c r="DZ19" s="237">
        <v>0</v>
      </c>
      <c r="EA19" s="237">
        <v>0</v>
      </c>
      <c r="EB19" s="237">
        <v>0</v>
      </c>
      <c r="EC19" s="237">
        <v>0</v>
      </c>
      <c r="ED19" s="237">
        <v>0</v>
      </c>
      <c r="EE19" s="237">
        <v>0</v>
      </c>
      <c r="EF19" s="237">
        <v>0</v>
      </c>
      <c r="EG19" s="237">
        <v>0</v>
      </c>
      <c r="EH19" s="237">
        <v>0</v>
      </c>
      <c r="EI19" s="237">
        <v>0</v>
      </c>
      <c r="EJ19" s="237">
        <v>0</v>
      </c>
      <c r="EK19" s="237">
        <v>0</v>
      </c>
      <c r="EL19" s="237">
        <v>0</v>
      </c>
      <c r="EM19" s="237">
        <v>0</v>
      </c>
      <c r="EN19" s="237">
        <v>0</v>
      </c>
      <c r="EO19" s="237">
        <v>0</v>
      </c>
      <c r="EP19" s="237">
        <v>0</v>
      </c>
      <c r="EQ19" s="237">
        <v>0</v>
      </c>
      <c r="ER19" s="237">
        <v>0</v>
      </c>
      <c r="ES19" s="237">
        <v>0</v>
      </c>
      <c r="ET19" s="237">
        <v>0</v>
      </c>
      <c r="EU19" s="237">
        <v>0</v>
      </c>
      <c r="EV19" s="237">
        <v>0</v>
      </c>
      <c r="EW19" s="237">
        <v>0</v>
      </c>
      <c r="EX19" s="237">
        <v>0</v>
      </c>
      <c r="EY19" s="237">
        <v>0</v>
      </c>
      <c r="EZ19" s="237">
        <v>0</v>
      </c>
      <c r="FA19" s="237">
        <v>0</v>
      </c>
      <c r="FB19" s="237">
        <v>0</v>
      </c>
      <c r="FC19" s="237">
        <v>0</v>
      </c>
      <c r="FD19" s="237">
        <v>0</v>
      </c>
      <c r="FE19" s="237">
        <v>0</v>
      </c>
      <c r="FF19" s="237">
        <v>0</v>
      </c>
      <c r="FG19" s="237">
        <v>0</v>
      </c>
      <c r="FH19" s="237">
        <v>0</v>
      </c>
      <c r="FI19" s="237">
        <v>0</v>
      </c>
      <c r="FJ19" s="237">
        <v>0</v>
      </c>
      <c r="FK19" s="237">
        <v>0</v>
      </c>
      <c r="FL19" s="237">
        <v>0</v>
      </c>
      <c r="FM19" s="237">
        <v>0</v>
      </c>
      <c r="FN19" s="237">
        <v>0</v>
      </c>
      <c r="FO19" s="237">
        <v>0</v>
      </c>
      <c r="FP19" s="237">
        <v>0</v>
      </c>
      <c r="FQ19" s="237">
        <v>0</v>
      </c>
      <c r="FR19" s="237">
        <v>0</v>
      </c>
      <c r="FS19" s="237">
        <v>0</v>
      </c>
      <c r="FT19" s="237">
        <v>0</v>
      </c>
      <c r="FU19" s="237">
        <v>0</v>
      </c>
      <c r="FV19" s="237">
        <v>0</v>
      </c>
      <c r="FW19" s="237">
        <v>0</v>
      </c>
      <c r="FX19" s="237">
        <v>0</v>
      </c>
      <c r="FY19" s="237">
        <v>0</v>
      </c>
      <c r="FZ19" s="237">
        <v>0</v>
      </c>
      <c r="GA19" s="238">
        <v>0</v>
      </c>
      <c r="GB19" s="238">
        <v>0</v>
      </c>
      <c r="GC19" s="238">
        <v>0</v>
      </c>
      <c r="GD19" s="238">
        <v>0</v>
      </c>
      <c r="GE19" s="238">
        <v>0</v>
      </c>
      <c r="GF19" s="238">
        <v>0</v>
      </c>
      <c r="GG19" s="238">
        <v>0</v>
      </c>
      <c r="GH19" s="238">
        <v>0</v>
      </c>
      <c r="GI19" s="238">
        <v>0</v>
      </c>
      <c r="GJ19" s="238">
        <v>0</v>
      </c>
      <c r="GK19" s="238">
        <v>0</v>
      </c>
      <c r="GL19" s="238">
        <v>0</v>
      </c>
      <c r="GM19" s="238">
        <v>0</v>
      </c>
      <c r="GN19" s="238">
        <v>0</v>
      </c>
      <c r="GO19" s="238">
        <v>0</v>
      </c>
      <c r="GP19" s="238">
        <v>0</v>
      </c>
      <c r="GQ19" s="238">
        <v>0</v>
      </c>
      <c r="GR19" s="238">
        <v>0</v>
      </c>
      <c r="GS19" s="120">
        <v>0</v>
      </c>
      <c r="GU19" s="200"/>
      <c r="GV19" s="200">
        <f t="shared" si="0"/>
        <v>0</v>
      </c>
      <c r="GW19" s="200">
        <f t="shared" si="0"/>
        <v>0</v>
      </c>
      <c r="GX19" s="200">
        <f t="shared" si="0"/>
        <v>0</v>
      </c>
      <c r="GY19" s="200">
        <f t="shared" si="0"/>
        <v>0</v>
      </c>
      <c r="GZ19" s="200">
        <f t="shared" si="0"/>
        <v>0</v>
      </c>
      <c r="HA19" s="200">
        <f t="shared" si="0"/>
        <v>0</v>
      </c>
      <c r="HB19" s="200">
        <f t="shared" si="0"/>
        <v>0</v>
      </c>
      <c r="HC19" s="200">
        <f t="shared" si="3"/>
        <v>0</v>
      </c>
      <c r="HD19" s="134" t="str">
        <f t="shared" si="4"/>
        <v>OK</v>
      </c>
      <c r="HE19" s="200">
        <f t="shared" si="5"/>
        <v>0</v>
      </c>
    </row>
    <row r="20" spans="1:213" ht="13.5" thickBot="1" x14ac:dyDescent="0.25">
      <c r="A20" s="120" t="str">
        <v>Network Operations</v>
      </c>
      <c r="B20" s="332" t="str">
        <v>c-i-c</v>
      </c>
      <c r="C20" s="120" t="str">
        <v>Contracted Labour</v>
      </c>
      <c r="D20" s="120" t="str">
        <v>CPA submission</v>
      </c>
      <c r="E20" s="332" t="str">
        <v>c-i-c</v>
      </c>
      <c r="F20" s="120">
        <v>0</v>
      </c>
      <c r="G20" s="120">
        <v>0</v>
      </c>
      <c r="H20" s="233">
        <v>0</v>
      </c>
      <c r="I20" s="233">
        <v>0</v>
      </c>
      <c r="J20" s="233">
        <v>0</v>
      </c>
      <c r="K20" s="233">
        <v>0</v>
      </c>
      <c r="L20" s="233">
        <v>0</v>
      </c>
      <c r="M20" s="233">
        <v>0</v>
      </c>
      <c r="N20" s="233">
        <v>0</v>
      </c>
      <c r="O20" s="233">
        <v>0</v>
      </c>
      <c r="P20" s="233">
        <v>0</v>
      </c>
      <c r="Q20" s="233">
        <v>0</v>
      </c>
      <c r="R20" s="233">
        <v>0</v>
      </c>
      <c r="S20" s="233">
        <v>0</v>
      </c>
      <c r="T20" s="233">
        <v>0</v>
      </c>
      <c r="U20" s="233">
        <v>0</v>
      </c>
      <c r="V20" s="233">
        <v>0</v>
      </c>
      <c r="W20" s="233">
        <v>0</v>
      </c>
      <c r="X20" s="233">
        <v>0</v>
      </c>
      <c r="Y20" s="233">
        <v>0</v>
      </c>
      <c r="Z20" s="233">
        <v>0</v>
      </c>
      <c r="AA20" s="233">
        <v>0</v>
      </c>
      <c r="AB20" s="233">
        <v>0</v>
      </c>
      <c r="AC20" s="233">
        <v>0</v>
      </c>
      <c r="AD20" s="233">
        <v>0</v>
      </c>
      <c r="AE20" s="233">
        <v>0</v>
      </c>
      <c r="AF20" s="233">
        <v>0</v>
      </c>
      <c r="AG20" s="233">
        <v>0</v>
      </c>
      <c r="AH20" s="233">
        <v>0</v>
      </c>
      <c r="AI20" s="233">
        <v>0</v>
      </c>
      <c r="AJ20" s="233">
        <v>0</v>
      </c>
      <c r="AK20" s="233">
        <v>0</v>
      </c>
      <c r="AL20" s="233">
        <v>0</v>
      </c>
      <c r="AM20" s="233">
        <v>0</v>
      </c>
      <c r="AN20" s="233">
        <v>0</v>
      </c>
      <c r="AO20" s="233">
        <v>0</v>
      </c>
      <c r="AP20" s="233">
        <v>0</v>
      </c>
      <c r="AQ20" s="233">
        <v>0</v>
      </c>
      <c r="AR20" s="233">
        <v>0</v>
      </c>
      <c r="AS20" s="233">
        <v>0</v>
      </c>
      <c r="AT20" s="233">
        <v>0</v>
      </c>
      <c r="AU20" s="233">
        <v>0</v>
      </c>
      <c r="AV20" s="233">
        <v>0</v>
      </c>
      <c r="AW20" s="233">
        <v>0</v>
      </c>
      <c r="AX20" s="233">
        <v>0</v>
      </c>
      <c r="AY20" s="233">
        <v>0</v>
      </c>
      <c r="AZ20" s="233">
        <v>0</v>
      </c>
      <c r="BA20" s="233">
        <v>0</v>
      </c>
      <c r="BB20" s="233">
        <v>0</v>
      </c>
      <c r="BC20" s="233">
        <v>0</v>
      </c>
      <c r="BD20" s="233">
        <v>0</v>
      </c>
      <c r="BE20" s="233">
        <v>0</v>
      </c>
      <c r="BF20" s="233">
        <v>0</v>
      </c>
      <c r="BG20" s="233">
        <v>0</v>
      </c>
      <c r="BH20" s="233">
        <v>0</v>
      </c>
      <c r="BI20" s="233">
        <v>0</v>
      </c>
      <c r="BJ20" s="233">
        <v>0</v>
      </c>
      <c r="BK20" s="233">
        <v>0</v>
      </c>
      <c r="BL20" s="233">
        <v>0</v>
      </c>
      <c r="BM20" s="233">
        <v>0</v>
      </c>
      <c r="BN20" s="233">
        <v>0</v>
      </c>
      <c r="BO20" s="233">
        <v>0</v>
      </c>
      <c r="BP20" s="233">
        <v>0</v>
      </c>
      <c r="BQ20" s="233">
        <v>0</v>
      </c>
      <c r="BR20" s="233">
        <v>0</v>
      </c>
      <c r="BS20" s="233">
        <v>0</v>
      </c>
      <c r="BT20" s="233">
        <v>0</v>
      </c>
      <c r="BU20" s="233">
        <v>0</v>
      </c>
      <c r="BV20" s="233">
        <v>0</v>
      </c>
      <c r="BW20" s="233">
        <v>0</v>
      </c>
      <c r="BX20" s="233">
        <v>0</v>
      </c>
      <c r="BY20" s="233">
        <v>0</v>
      </c>
      <c r="BZ20" s="233">
        <v>0</v>
      </c>
      <c r="CA20" s="233">
        <v>0</v>
      </c>
      <c r="CB20" s="233">
        <v>0</v>
      </c>
      <c r="CC20" s="233">
        <v>0</v>
      </c>
      <c r="CD20" s="233">
        <v>0</v>
      </c>
      <c r="CE20" s="233">
        <v>0</v>
      </c>
      <c r="CF20" s="233">
        <v>0</v>
      </c>
      <c r="CG20" s="233">
        <v>0</v>
      </c>
      <c r="CH20" s="233">
        <v>0</v>
      </c>
      <c r="CI20" s="233">
        <v>0</v>
      </c>
      <c r="CJ20" s="233">
        <v>0</v>
      </c>
      <c r="CK20" s="233">
        <v>0</v>
      </c>
      <c r="CL20" s="233">
        <v>0</v>
      </c>
      <c r="CM20" s="233">
        <v>0</v>
      </c>
      <c r="CN20" s="233">
        <v>0</v>
      </c>
      <c r="CO20" s="233">
        <v>0</v>
      </c>
      <c r="CP20" s="233">
        <v>0</v>
      </c>
      <c r="CQ20" s="233">
        <v>0</v>
      </c>
      <c r="CR20" s="233">
        <v>0</v>
      </c>
      <c r="CS20" s="233">
        <v>0</v>
      </c>
      <c r="CT20" s="233">
        <v>0</v>
      </c>
      <c r="CU20" s="233">
        <v>0</v>
      </c>
      <c r="CV20" s="233">
        <v>0</v>
      </c>
      <c r="CW20" s="233">
        <v>0</v>
      </c>
      <c r="CX20" s="233">
        <v>0</v>
      </c>
      <c r="CY20" s="233">
        <v>0</v>
      </c>
      <c r="CZ20" s="120">
        <v>0</v>
      </c>
      <c r="DA20" s="237">
        <v>0</v>
      </c>
      <c r="DB20" s="237">
        <v>0</v>
      </c>
      <c r="DC20" s="237">
        <v>0</v>
      </c>
      <c r="DD20" s="237">
        <v>0</v>
      </c>
      <c r="DE20" s="237">
        <v>0</v>
      </c>
      <c r="DF20" s="237">
        <v>0</v>
      </c>
      <c r="DG20" s="237">
        <v>0</v>
      </c>
      <c r="DH20" s="237">
        <v>0</v>
      </c>
      <c r="DI20" s="237">
        <v>0</v>
      </c>
      <c r="DJ20" s="237">
        <v>0</v>
      </c>
      <c r="DK20" s="237">
        <v>0</v>
      </c>
      <c r="DL20" s="237">
        <v>0</v>
      </c>
      <c r="DM20" s="237">
        <v>0</v>
      </c>
      <c r="DN20" s="237">
        <v>0</v>
      </c>
      <c r="DO20" s="237">
        <v>0</v>
      </c>
      <c r="DP20" s="237">
        <v>0</v>
      </c>
      <c r="DQ20" s="237">
        <v>0</v>
      </c>
      <c r="DR20" s="237">
        <v>0</v>
      </c>
      <c r="DS20" s="237">
        <v>0</v>
      </c>
      <c r="DT20" s="237">
        <v>0</v>
      </c>
      <c r="DU20" s="237">
        <v>0</v>
      </c>
      <c r="DV20" s="237">
        <v>0</v>
      </c>
      <c r="DW20" s="237">
        <v>0</v>
      </c>
      <c r="DX20" s="237">
        <v>0</v>
      </c>
      <c r="DY20" s="237">
        <v>0</v>
      </c>
      <c r="DZ20" s="237">
        <v>0</v>
      </c>
      <c r="EA20" s="237">
        <v>0</v>
      </c>
      <c r="EB20" s="237">
        <v>0</v>
      </c>
      <c r="EC20" s="237">
        <v>0</v>
      </c>
      <c r="ED20" s="237">
        <v>0</v>
      </c>
      <c r="EE20" s="237">
        <v>0</v>
      </c>
      <c r="EF20" s="237">
        <v>0</v>
      </c>
      <c r="EG20" s="237">
        <v>0</v>
      </c>
      <c r="EH20" s="237">
        <v>0</v>
      </c>
      <c r="EI20" s="237">
        <v>0</v>
      </c>
      <c r="EJ20" s="237">
        <v>0</v>
      </c>
      <c r="EK20" s="237">
        <v>0</v>
      </c>
      <c r="EL20" s="237">
        <v>0</v>
      </c>
      <c r="EM20" s="237">
        <v>0</v>
      </c>
      <c r="EN20" s="237">
        <v>0</v>
      </c>
      <c r="EO20" s="237">
        <v>0</v>
      </c>
      <c r="EP20" s="237">
        <v>0</v>
      </c>
      <c r="EQ20" s="237">
        <v>0</v>
      </c>
      <c r="ER20" s="237">
        <v>0</v>
      </c>
      <c r="ES20" s="237">
        <v>0</v>
      </c>
      <c r="ET20" s="237">
        <v>0</v>
      </c>
      <c r="EU20" s="237">
        <v>0</v>
      </c>
      <c r="EV20" s="237">
        <v>0</v>
      </c>
      <c r="EW20" s="237">
        <v>0</v>
      </c>
      <c r="EX20" s="237">
        <v>0</v>
      </c>
      <c r="EY20" s="237">
        <v>0</v>
      </c>
      <c r="EZ20" s="237">
        <v>0</v>
      </c>
      <c r="FA20" s="237">
        <v>0</v>
      </c>
      <c r="FB20" s="237">
        <v>0</v>
      </c>
      <c r="FC20" s="237">
        <v>0</v>
      </c>
      <c r="FD20" s="237">
        <v>0</v>
      </c>
      <c r="FE20" s="237">
        <v>0</v>
      </c>
      <c r="FF20" s="237">
        <v>0</v>
      </c>
      <c r="FG20" s="237">
        <v>0</v>
      </c>
      <c r="FH20" s="237">
        <v>0</v>
      </c>
      <c r="FI20" s="237">
        <v>0</v>
      </c>
      <c r="FJ20" s="237">
        <v>0</v>
      </c>
      <c r="FK20" s="237">
        <v>0</v>
      </c>
      <c r="FL20" s="237">
        <v>0</v>
      </c>
      <c r="FM20" s="237">
        <v>0</v>
      </c>
      <c r="FN20" s="237">
        <v>0</v>
      </c>
      <c r="FO20" s="237">
        <v>0</v>
      </c>
      <c r="FP20" s="237">
        <v>0</v>
      </c>
      <c r="FQ20" s="237">
        <v>0</v>
      </c>
      <c r="FR20" s="237">
        <v>0</v>
      </c>
      <c r="FS20" s="237">
        <v>0</v>
      </c>
      <c r="FT20" s="237">
        <v>0</v>
      </c>
      <c r="FU20" s="237">
        <v>0</v>
      </c>
      <c r="FV20" s="237">
        <v>0</v>
      </c>
      <c r="FW20" s="237">
        <v>0</v>
      </c>
      <c r="FX20" s="237">
        <v>0</v>
      </c>
      <c r="FY20" s="237">
        <v>0</v>
      </c>
      <c r="FZ20" s="237">
        <v>0</v>
      </c>
      <c r="GA20" s="238">
        <v>0</v>
      </c>
      <c r="GB20" s="238">
        <v>0</v>
      </c>
      <c r="GC20" s="238">
        <v>0</v>
      </c>
      <c r="GD20" s="238">
        <v>0</v>
      </c>
      <c r="GE20" s="238">
        <v>0</v>
      </c>
      <c r="GF20" s="238">
        <v>0</v>
      </c>
      <c r="GG20" s="238">
        <v>0</v>
      </c>
      <c r="GH20" s="238">
        <v>0</v>
      </c>
      <c r="GI20" s="238">
        <v>0</v>
      </c>
      <c r="GJ20" s="238">
        <v>0</v>
      </c>
      <c r="GK20" s="238">
        <v>0</v>
      </c>
      <c r="GL20" s="238">
        <v>0</v>
      </c>
      <c r="GM20" s="238">
        <v>0</v>
      </c>
      <c r="GN20" s="238">
        <v>0</v>
      </c>
      <c r="GO20" s="238">
        <v>0</v>
      </c>
      <c r="GP20" s="238">
        <v>0</v>
      </c>
      <c r="GQ20" s="238">
        <v>0</v>
      </c>
      <c r="GR20" s="238">
        <v>0</v>
      </c>
      <c r="GS20" s="120">
        <v>0</v>
      </c>
      <c r="GU20" s="200"/>
      <c r="GV20" s="200">
        <f t="shared" si="0"/>
        <v>0</v>
      </c>
      <c r="GW20" s="200">
        <f t="shared" si="0"/>
        <v>0</v>
      </c>
      <c r="GX20" s="200">
        <f t="shared" si="0"/>
        <v>0</v>
      </c>
      <c r="GY20" s="200">
        <f t="shared" si="0"/>
        <v>0</v>
      </c>
      <c r="GZ20" s="200">
        <f t="shared" si="0"/>
        <v>0</v>
      </c>
      <c r="HA20" s="200">
        <f t="shared" si="0"/>
        <v>0</v>
      </c>
      <c r="HB20" s="200">
        <f t="shared" si="0"/>
        <v>0</v>
      </c>
      <c r="HC20" s="200">
        <f t="shared" si="3"/>
        <v>0</v>
      </c>
      <c r="HD20" s="134" t="str">
        <f t="shared" si="4"/>
        <v>OK</v>
      </c>
      <c r="HE20" s="200">
        <f t="shared" si="5"/>
        <v>0</v>
      </c>
    </row>
    <row r="21" spans="1:213" ht="13.5" thickBot="1" x14ac:dyDescent="0.25">
      <c r="A21" s="120" t="str">
        <v>IT</v>
      </c>
      <c r="B21" s="332" t="str">
        <v>c-i-c</v>
      </c>
      <c r="C21" s="120" t="str">
        <v>Contracted Labour</v>
      </c>
      <c r="D21" s="120" t="str">
        <v>CPA submission</v>
      </c>
      <c r="E21" s="332" t="str">
        <v>c-i-c</v>
      </c>
      <c r="F21" s="120">
        <v>0</v>
      </c>
      <c r="G21" s="120">
        <v>0</v>
      </c>
      <c r="H21" s="120">
        <v>0</v>
      </c>
      <c r="I21" s="120">
        <v>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20">
        <v>0</v>
      </c>
      <c r="Q21" s="120">
        <v>0</v>
      </c>
      <c r="R21" s="120"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  <c r="Y21" s="120">
        <v>0</v>
      </c>
      <c r="Z21" s="120">
        <v>0</v>
      </c>
      <c r="AA21" s="120">
        <v>0</v>
      </c>
      <c r="AB21" s="120">
        <v>0</v>
      </c>
      <c r="AC21" s="120">
        <v>0</v>
      </c>
      <c r="AD21" s="120">
        <v>0</v>
      </c>
      <c r="AE21" s="120">
        <v>0</v>
      </c>
      <c r="AF21" s="120">
        <v>0</v>
      </c>
      <c r="AG21" s="120">
        <v>0</v>
      </c>
      <c r="AH21" s="120">
        <v>0</v>
      </c>
      <c r="AI21" s="120">
        <v>0</v>
      </c>
      <c r="AJ21" s="120">
        <v>0</v>
      </c>
      <c r="AK21" s="120">
        <v>0</v>
      </c>
      <c r="AL21" s="120">
        <v>0</v>
      </c>
      <c r="AM21" s="120">
        <v>0</v>
      </c>
      <c r="AN21" s="120">
        <v>0</v>
      </c>
      <c r="AO21" s="120">
        <v>0</v>
      </c>
      <c r="AP21" s="120">
        <v>0</v>
      </c>
      <c r="AQ21" s="120">
        <v>0</v>
      </c>
      <c r="AR21" s="120">
        <v>0</v>
      </c>
      <c r="AS21" s="120">
        <v>0</v>
      </c>
      <c r="AT21" s="120">
        <v>0</v>
      </c>
      <c r="AU21" s="120">
        <v>0</v>
      </c>
      <c r="AV21" s="120">
        <v>0</v>
      </c>
      <c r="AW21" s="120">
        <v>0</v>
      </c>
      <c r="AX21" s="120">
        <v>0</v>
      </c>
      <c r="AY21" s="120">
        <v>0</v>
      </c>
      <c r="AZ21" s="120">
        <v>0</v>
      </c>
      <c r="BA21" s="120">
        <v>0</v>
      </c>
      <c r="BB21" s="120">
        <v>0</v>
      </c>
      <c r="BC21" s="120">
        <v>0</v>
      </c>
      <c r="BD21" s="120">
        <v>0</v>
      </c>
      <c r="BE21" s="120">
        <v>0</v>
      </c>
      <c r="BF21" s="120">
        <v>0</v>
      </c>
      <c r="BG21" s="120">
        <v>0</v>
      </c>
      <c r="BH21" s="120">
        <v>0</v>
      </c>
      <c r="BI21" s="120">
        <v>0</v>
      </c>
      <c r="BJ21" s="120">
        <v>0</v>
      </c>
      <c r="BK21" s="120">
        <v>0</v>
      </c>
      <c r="BL21" s="120">
        <v>0</v>
      </c>
      <c r="BM21" s="120">
        <v>0</v>
      </c>
      <c r="BN21" s="120">
        <v>0</v>
      </c>
      <c r="BO21" s="120">
        <v>0</v>
      </c>
      <c r="BP21" s="120">
        <v>0</v>
      </c>
      <c r="BQ21" s="120">
        <v>0</v>
      </c>
      <c r="BR21" s="120">
        <v>0</v>
      </c>
      <c r="BS21" s="120">
        <v>0</v>
      </c>
      <c r="BT21" s="120">
        <v>0</v>
      </c>
      <c r="BU21" s="120">
        <v>0</v>
      </c>
      <c r="BV21" s="120">
        <v>0</v>
      </c>
      <c r="BW21" s="120">
        <v>0</v>
      </c>
      <c r="BX21" s="120">
        <v>0</v>
      </c>
      <c r="BY21" s="120">
        <v>0</v>
      </c>
      <c r="BZ21" s="120">
        <v>0</v>
      </c>
      <c r="CA21" s="120">
        <v>0</v>
      </c>
      <c r="CB21" s="120">
        <v>0</v>
      </c>
      <c r="CC21" s="120">
        <v>0</v>
      </c>
      <c r="CD21" s="120">
        <v>0</v>
      </c>
      <c r="CE21" s="120">
        <v>0</v>
      </c>
      <c r="CF21" s="120">
        <v>0</v>
      </c>
      <c r="CG21" s="120">
        <v>0</v>
      </c>
      <c r="CH21" s="120">
        <v>0</v>
      </c>
      <c r="CI21" s="120">
        <v>0</v>
      </c>
      <c r="CJ21" s="120">
        <v>0</v>
      </c>
      <c r="CK21" s="120">
        <v>0</v>
      </c>
      <c r="CL21" s="120">
        <v>0</v>
      </c>
      <c r="CM21" s="120">
        <v>0</v>
      </c>
      <c r="CN21" s="120">
        <v>0</v>
      </c>
      <c r="CO21" s="120">
        <v>0</v>
      </c>
      <c r="CP21" s="120">
        <v>0</v>
      </c>
      <c r="CQ21" s="120">
        <v>0</v>
      </c>
      <c r="CR21" s="120">
        <v>0</v>
      </c>
      <c r="CS21" s="120">
        <v>0</v>
      </c>
      <c r="CT21" s="120">
        <v>0</v>
      </c>
      <c r="CU21" s="120">
        <v>0</v>
      </c>
      <c r="CV21" s="120">
        <v>0</v>
      </c>
      <c r="CW21" s="120">
        <v>0</v>
      </c>
      <c r="CX21" s="120">
        <v>0</v>
      </c>
      <c r="CY21" s="120">
        <v>0</v>
      </c>
      <c r="CZ21" s="120">
        <v>0</v>
      </c>
      <c r="DA21" s="120">
        <v>0</v>
      </c>
      <c r="DB21" s="120">
        <v>0</v>
      </c>
      <c r="DC21" s="120">
        <v>0</v>
      </c>
      <c r="DD21" s="120">
        <v>0</v>
      </c>
      <c r="DE21" s="120">
        <v>0</v>
      </c>
      <c r="DF21" s="120">
        <v>0</v>
      </c>
      <c r="DG21" s="120">
        <v>0</v>
      </c>
      <c r="DH21" s="120">
        <v>0</v>
      </c>
      <c r="DI21" s="120">
        <v>0</v>
      </c>
      <c r="DJ21" s="120">
        <v>0</v>
      </c>
      <c r="DK21" s="120">
        <v>0</v>
      </c>
      <c r="DL21" s="120">
        <v>0</v>
      </c>
      <c r="DM21" s="120">
        <v>0</v>
      </c>
      <c r="DN21" s="120">
        <v>0</v>
      </c>
      <c r="DO21" s="120">
        <v>0</v>
      </c>
      <c r="DP21" s="120">
        <v>0</v>
      </c>
      <c r="DQ21" s="120">
        <v>0</v>
      </c>
      <c r="DR21" s="120">
        <v>0</v>
      </c>
      <c r="DS21" s="120">
        <v>0</v>
      </c>
      <c r="DT21" s="120">
        <v>0</v>
      </c>
      <c r="DU21" s="120">
        <v>0</v>
      </c>
      <c r="DV21" s="120">
        <v>0</v>
      </c>
      <c r="DW21" s="120">
        <v>0</v>
      </c>
      <c r="DX21" s="120">
        <v>0</v>
      </c>
      <c r="DY21" s="120">
        <v>0</v>
      </c>
      <c r="DZ21" s="120">
        <v>0</v>
      </c>
      <c r="EA21" s="120">
        <v>0</v>
      </c>
      <c r="EB21" s="120">
        <v>0</v>
      </c>
      <c r="EC21" s="120">
        <v>0</v>
      </c>
      <c r="ED21" s="120">
        <v>0</v>
      </c>
      <c r="EE21" s="120">
        <v>0</v>
      </c>
      <c r="EF21" s="120">
        <v>0</v>
      </c>
      <c r="EG21" s="120">
        <v>0</v>
      </c>
      <c r="EH21" s="120">
        <v>0</v>
      </c>
      <c r="EI21" s="120">
        <v>0</v>
      </c>
      <c r="EJ21" s="120">
        <v>0</v>
      </c>
      <c r="EK21" s="120">
        <v>0</v>
      </c>
      <c r="EL21" s="120">
        <v>0</v>
      </c>
      <c r="EM21" s="120">
        <v>0</v>
      </c>
      <c r="EN21" s="120">
        <v>0</v>
      </c>
      <c r="EO21" s="120">
        <v>0</v>
      </c>
      <c r="EP21" s="120">
        <v>0</v>
      </c>
      <c r="EQ21" s="120">
        <v>0</v>
      </c>
      <c r="ER21" s="120">
        <v>0</v>
      </c>
      <c r="ES21" s="120">
        <v>0</v>
      </c>
      <c r="ET21" s="120">
        <v>0</v>
      </c>
      <c r="EU21" s="120">
        <v>0</v>
      </c>
      <c r="EV21" s="120">
        <v>0</v>
      </c>
      <c r="EW21" s="120">
        <v>0</v>
      </c>
      <c r="EX21" s="120">
        <v>0</v>
      </c>
      <c r="EY21" s="120">
        <v>0</v>
      </c>
      <c r="EZ21" s="120">
        <v>0</v>
      </c>
      <c r="FA21" s="120">
        <v>0</v>
      </c>
      <c r="FB21" s="120">
        <v>0</v>
      </c>
      <c r="FC21" s="120">
        <v>0</v>
      </c>
      <c r="FD21" s="120">
        <v>0</v>
      </c>
      <c r="FE21" s="120">
        <v>0</v>
      </c>
      <c r="FF21" s="120">
        <v>0</v>
      </c>
      <c r="FG21" s="120">
        <v>0</v>
      </c>
      <c r="FH21" s="120">
        <v>0</v>
      </c>
      <c r="FI21" s="120">
        <v>0</v>
      </c>
      <c r="FJ21" s="120">
        <v>0</v>
      </c>
      <c r="FK21" s="120">
        <v>0</v>
      </c>
      <c r="FL21" s="120">
        <v>0</v>
      </c>
      <c r="FM21" s="120">
        <v>0</v>
      </c>
      <c r="FN21" s="120">
        <v>0</v>
      </c>
      <c r="FO21" s="120">
        <v>0</v>
      </c>
      <c r="FP21" s="120">
        <v>0</v>
      </c>
      <c r="FQ21" s="120">
        <v>0</v>
      </c>
      <c r="FR21" s="120">
        <v>0</v>
      </c>
      <c r="FS21" s="120">
        <v>0</v>
      </c>
      <c r="FT21" s="120">
        <v>0</v>
      </c>
      <c r="FU21" s="120">
        <v>0</v>
      </c>
      <c r="FV21" s="120">
        <v>0</v>
      </c>
      <c r="FW21" s="120">
        <v>0</v>
      </c>
      <c r="FX21" s="120">
        <v>0</v>
      </c>
      <c r="FY21" s="120">
        <v>0</v>
      </c>
      <c r="FZ21" s="120">
        <v>0</v>
      </c>
      <c r="GA21" s="120">
        <v>0</v>
      </c>
      <c r="GB21" s="120">
        <v>0</v>
      </c>
      <c r="GC21" s="120">
        <v>0</v>
      </c>
      <c r="GD21" s="120">
        <v>0</v>
      </c>
      <c r="GE21" s="120">
        <v>0</v>
      </c>
      <c r="GF21" s="120">
        <v>0</v>
      </c>
      <c r="GG21" s="120">
        <v>0</v>
      </c>
      <c r="GH21" s="120">
        <v>0</v>
      </c>
      <c r="GI21" s="120">
        <v>0</v>
      </c>
      <c r="GJ21" s="120">
        <v>0</v>
      </c>
      <c r="GK21" s="120">
        <v>0</v>
      </c>
      <c r="GL21" s="120">
        <v>0</v>
      </c>
      <c r="GM21" s="120">
        <v>0</v>
      </c>
      <c r="GN21" s="120">
        <v>0</v>
      </c>
      <c r="GO21" s="120">
        <v>0</v>
      </c>
      <c r="GP21" s="120">
        <v>0</v>
      </c>
      <c r="GQ21" s="120">
        <v>0</v>
      </c>
      <c r="GR21" s="120">
        <v>0</v>
      </c>
      <c r="GS21" s="120">
        <v>0</v>
      </c>
      <c r="GU21" s="200"/>
      <c r="GV21" s="200">
        <f t="shared" si="0"/>
        <v>0</v>
      </c>
      <c r="GW21" s="200">
        <f t="shared" si="0"/>
        <v>0</v>
      </c>
      <c r="GX21" s="200">
        <f t="shared" si="0"/>
        <v>0</v>
      </c>
      <c r="GY21" s="200">
        <f t="shared" si="0"/>
        <v>0</v>
      </c>
      <c r="GZ21" s="200">
        <f t="shared" si="0"/>
        <v>0</v>
      </c>
      <c r="HA21" s="200">
        <f t="shared" si="0"/>
        <v>0</v>
      </c>
      <c r="HB21" s="200">
        <f t="shared" si="0"/>
        <v>0</v>
      </c>
      <c r="HC21" s="200">
        <f t="shared" si="3"/>
        <v>0</v>
      </c>
      <c r="HD21" s="134" t="str">
        <f t="shared" si="4"/>
        <v>OK</v>
      </c>
      <c r="HE21" s="200">
        <f t="shared" si="5"/>
        <v>0</v>
      </c>
    </row>
    <row r="22" spans="1:213" ht="13.5" thickBot="1" x14ac:dyDescent="0.25">
      <c r="A22" s="120" t="str">
        <v>Regulatory submissions</v>
      </c>
      <c r="B22" s="332" t="str">
        <v>c-i-c</v>
      </c>
      <c r="C22" s="120" t="str">
        <v>Contracted Labour</v>
      </c>
      <c r="D22" s="120" t="str">
        <v>CPA submission</v>
      </c>
      <c r="E22" s="332" t="str">
        <v>c-i-c</v>
      </c>
      <c r="F22" s="120">
        <v>200.33875127420998</v>
      </c>
      <c r="G22" s="120">
        <v>0</v>
      </c>
      <c r="H22" s="120">
        <v>1</v>
      </c>
      <c r="I22" s="120">
        <v>1</v>
      </c>
      <c r="J22" s="120">
        <v>1</v>
      </c>
      <c r="K22" s="120">
        <v>1</v>
      </c>
      <c r="L22" s="120">
        <v>1</v>
      </c>
      <c r="M22" s="120">
        <v>1</v>
      </c>
      <c r="N22" s="120">
        <v>1</v>
      </c>
      <c r="O22" s="120">
        <v>1</v>
      </c>
      <c r="P22" s="120">
        <v>1</v>
      </c>
      <c r="Q22" s="120">
        <v>1</v>
      </c>
      <c r="R22" s="120">
        <v>1</v>
      </c>
      <c r="S22" s="120">
        <v>1</v>
      </c>
      <c r="T22" s="120">
        <v>0</v>
      </c>
      <c r="U22" s="120">
        <v>0</v>
      </c>
      <c r="V22" s="120">
        <v>0</v>
      </c>
      <c r="W22" s="120">
        <v>0</v>
      </c>
      <c r="X22" s="120">
        <v>0</v>
      </c>
      <c r="Y22" s="120">
        <v>0</v>
      </c>
      <c r="Z22" s="120">
        <v>0</v>
      </c>
      <c r="AA22" s="120">
        <v>0</v>
      </c>
      <c r="AB22" s="120">
        <v>0</v>
      </c>
      <c r="AC22" s="120">
        <v>0</v>
      </c>
      <c r="AD22" s="120">
        <v>0</v>
      </c>
      <c r="AE22" s="120">
        <v>0</v>
      </c>
      <c r="AF22" s="120">
        <v>0</v>
      </c>
      <c r="AG22" s="120">
        <v>0</v>
      </c>
      <c r="AH22" s="120">
        <v>0</v>
      </c>
      <c r="AI22" s="120">
        <v>0</v>
      </c>
      <c r="AJ22" s="120">
        <v>0</v>
      </c>
      <c r="AK22" s="120">
        <v>0</v>
      </c>
      <c r="AL22" s="120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0</v>
      </c>
      <c r="AR22" s="120">
        <v>0</v>
      </c>
      <c r="AS22" s="120">
        <v>0</v>
      </c>
      <c r="AT22" s="120">
        <v>0</v>
      </c>
      <c r="AU22" s="120">
        <v>0</v>
      </c>
      <c r="AV22" s="120">
        <v>0</v>
      </c>
      <c r="AW22" s="120">
        <v>0</v>
      </c>
      <c r="AX22" s="120">
        <v>0</v>
      </c>
      <c r="AY22" s="120">
        <v>0</v>
      </c>
      <c r="AZ22" s="120">
        <v>0</v>
      </c>
      <c r="BA22" s="120">
        <v>0</v>
      </c>
      <c r="BB22" s="120">
        <v>0</v>
      </c>
      <c r="BC22" s="120">
        <v>0</v>
      </c>
      <c r="BD22" s="120">
        <v>0</v>
      </c>
      <c r="BE22" s="120">
        <v>0</v>
      </c>
      <c r="BF22" s="120">
        <v>0</v>
      </c>
      <c r="BG22" s="120">
        <v>0</v>
      </c>
      <c r="BH22" s="120">
        <v>0</v>
      </c>
      <c r="BI22" s="120">
        <v>0</v>
      </c>
      <c r="BJ22" s="120">
        <v>0</v>
      </c>
      <c r="BK22" s="120">
        <v>0</v>
      </c>
      <c r="BL22" s="120">
        <v>0</v>
      </c>
      <c r="BM22" s="120">
        <v>0</v>
      </c>
      <c r="BN22" s="120">
        <v>0</v>
      </c>
      <c r="BO22" s="120">
        <v>0</v>
      </c>
      <c r="BP22" s="120">
        <v>0</v>
      </c>
      <c r="BQ22" s="120">
        <v>0</v>
      </c>
      <c r="BR22" s="120">
        <v>0</v>
      </c>
      <c r="BS22" s="120">
        <v>0</v>
      </c>
      <c r="BT22" s="120">
        <v>0</v>
      </c>
      <c r="BU22" s="120">
        <v>0</v>
      </c>
      <c r="BV22" s="120">
        <v>0</v>
      </c>
      <c r="BW22" s="120">
        <v>0</v>
      </c>
      <c r="BX22" s="120">
        <v>0</v>
      </c>
      <c r="BY22" s="120">
        <v>0</v>
      </c>
      <c r="BZ22" s="120">
        <v>0</v>
      </c>
      <c r="CA22" s="120">
        <v>0</v>
      </c>
      <c r="CB22" s="120">
        <v>0</v>
      </c>
      <c r="CC22" s="120">
        <v>0</v>
      </c>
      <c r="CD22" s="120">
        <v>0</v>
      </c>
      <c r="CE22" s="120">
        <v>0</v>
      </c>
      <c r="CF22" s="120">
        <v>0</v>
      </c>
      <c r="CG22" s="120">
        <v>0</v>
      </c>
      <c r="CH22" s="120">
        <v>0</v>
      </c>
      <c r="CI22" s="120">
        <v>0</v>
      </c>
      <c r="CJ22" s="120">
        <v>0</v>
      </c>
      <c r="CK22" s="120">
        <v>0</v>
      </c>
      <c r="CL22" s="120">
        <v>0</v>
      </c>
      <c r="CM22" s="120">
        <v>0</v>
      </c>
      <c r="CN22" s="120">
        <v>0</v>
      </c>
      <c r="CO22" s="120">
        <v>0</v>
      </c>
      <c r="CP22" s="120">
        <v>0</v>
      </c>
      <c r="CQ22" s="120">
        <v>0</v>
      </c>
      <c r="CR22" s="120">
        <v>0</v>
      </c>
      <c r="CS22" s="120">
        <v>0</v>
      </c>
      <c r="CT22" s="120">
        <v>0</v>
      </c>
      <c r="CU22" s="120">
        <v>0</v>
      </c>
      <c r="CV22" s="120">
        <v>0</v>
      </c>
      <c r="CW22" s="120">
        <v>0</v>
      </c>
      <c r="CX22" s="120">
        <v>0</v>
      </c>
      <c r="CY22" s="120">
        <v>0</v>
      </c>
      <c r="CZ22" s="120">
        <v>0</v>
      </c>
      <c r="DA22" s="120">
        <v>30050.812691131498</v>
      </c>
      <c r="DB22" s="120">
        <v>30050.812691131498</v>
      </c>
      <c r="DC22" s="120">
        <v>30050.812691131498</v>
      </c>
      <c r="DD22" s="120">
        <v>30050.812691131498</v>
      </c>
      <c r="DE22" s="120">
        <v>30050.812691131498</v>
      </c>
      <c r="DF22" s="120">
        <v>30050.812691131498</v>
      </c>
      <c r="DG22" s="120">
        <v>30050.812691131498</v>
      </c>
      <c r="DH22" s="120">
        <v>30050.812691131498</v>
      </c>
      <c r="DI22" s="120">
        <v>30050.812691131498</v>
      </c>
      <c r="DJ22" s="120">
        <v>30050.812691131498</v>
      </c>
      <c r="DK22" s="120">
        <v>30050.812691131498</v>
      </c>
      <c r="DL22" s="120">
        <v>30050.812691131498</v>
      </c>
      <c r="DM22" s="120">
        <v>0</v>
      </c>
      <c r="DN22" s="120">
        <v>0</v>
      </c>
      <c r="DO22" s="120">
        <v>0</v>
      </c>
      <c r="DP22" s="120">
        <v>0</v>
      </c>
      <c r="DQ22" s="120">
        <v>0</v>
      </c>
      <c r="DR22" s="120">
        <v>0</v>
      </c>
      <c r="DS22" s="120">
        <v>0</v>
      </c>
      <c r="DT22" s="120">
        <v>0</v>
      </c>
      <c r="DU22" s="120">
        <v>0</v>
      </c>
      <c r="DV22" s="120">
        <v>0</v>
      </c>
      <c r="DW22" s="120">
        <v>0</v>
      </c>
      <c r="DX22" s="120">
        <v>0</v>
      </c>
      <c r="DY22" s="120">
        <v>0</v>
      </c>
      <c r="DZ22" s="120">
        <v>0</v>
      </c>
      <c r="EA22" s="120">
        <v>0</v>
      </c>
      <c r="EB22" s="120">
        <v>0</v>
      </c>
      <c r="EC22" s="120">
        <v>0</v>
      </c>
      <c r="ED22" s="120">
        <v>0</v>
      </c>
      <c r="EE22" s="120">
        <v>0</v>
      </c>
      <c r="EF22" s="120">
        <v>0</v>
      </c>
      <c r="EG22" s="120">
        <v>0</v>
      </c>
      <c r="EH22" s="120">
        <v>0</v>
      </c>
      <c r="EI22" s="120">
        <v>0</v>
      </c>
      <c r="EJ22" s="120">
        <v>0</v>
      </c>
      <c r="EK22" s="120">
        <v>0</v>
      </c>
      <c r="EL22" s="120">
        <v>0</v>
      </c>
      <c r="EM22" s="120">
        <v>0</v>
      </c>
      <c r="EN22" s="120">
        <v>0</v>
      </c>
      <c r="EO22" s="120">
        <v>0</v>
      </c>
      <c r="EP22" s="120">
        <v>0</v>
      </c>
      <c r="EQ22" s="120">
        <v>0</v>
      </c>
      <c r="ER22" s="120">
        <v>0</v>
      </c>
      <c r="ES22" s="120">
        <v>0</v>
      </c>
      <c r="ET22" s="120">
        <v>0</v>
      </c>
      <c r="EU22" s="120">
        <v>0</v>
      </c>
      <c r="EV22" s="120">
        <v>0</v>
      </c>
      <c r="EW22" s="120">
        <v>0</v>
      </c>
      <c r="EX22" s="120">
        <v>0</v>
      </c>
      <c r="EY22" s="120">
        <v>0</v>
      </c>
      <c r="EZ22" s="120">
        <v>0</v>
      </c>
      <c r="FA22" s="120">
        <v>0</v>
      </c>
      <c r="FB22" s="120">
        <v>0</v>
      </c>
      <c r="FC22" s="120">
        <v>0</v>
      </c>
      <c r="FD22" s="120">
        <v>0</v>
      </c>
      <c r="FE22" s="120">
        <v>0</v>
      </c>
      <c r="FF22" s="120">
        <v>0</v>
      </c>
      <c r="FG22" s="120">
        <v>0</v>
      </c>
      <c r="FH22" s="120">
        <v>0</v>
      </c>
      <c r="FI22" s="120">
        <v>0</v>
      </c>
      <c r="FJ22" s="120">
        <v>0</v>
      </c>
      <c r="FK22" s="120">
        <v>0</v>
      </c>
      <c r="FL22" s="120">
        <v>0</v>
      </c>
      <c r="FM22" s="120">
        <v>0</v>
      </c>
      <c r="FN22" s="120">
        <v>0</v>
      </c>
      <c r="FO22" s="120">
        <v>0</v>
      </c>
      <c r="FP22" s="120">
        <v>0</v>
      </c>
      <c r="FQ22" s="120">
        <v>0</v>
      </c>
      <c r="FR22" s="120">
        <v>0</v>
      </c>
      <c r="FS22" s="120">
        <v>0</v>
      </c>
      <c r="FT22" s="120">
        <v>0</v>
      </c>
      <c r="FU22" s="120">
        <v>0</v>
      </c>
      <c r="FV22" s="120">
        <v>0</v>
      </c>
      <c r="FW22" s="120">
        <v>0</v>
      </c>
      <c r="FX22" s="120">
        <v>0</v>
      </c>
      <c r="FY22" s="120">
        <v>0</v>
      </c>
      <c r="FZ22" s="120">
        <v>0</v>
      </c>
      <c r="GA22" s="120">
        <v>0</v>
      </c>
      <c r="GB22" s="120">
        <v>0</v>
      </c>
      <c r="GC22" s="120">
        <v>0</v>
      </c>
      <c r="GD22" s="120">
        <v>0</v>
      </c>
      <c r="GE22" s="120">
        <v>0</v>
      </c>
      <c r="GF22" s="120">
        <v>0</v>
      </c>
      <c r="GG22" s="120">
        <v>0</v>
      </c>
      <c r="GH22" s="120">
        <v>0</v>
      </c>
      <c r="GI22" s="120">
        <v>0</v>
      </c>
      <c r="GJ22" s="120">
        <v>0</v>
      </c>
      <c r="GK22" s="120">
        <v>0</v>
      </c>
      <c r="GL22" s="120">
        <v>0</v>
      </c>
      <c r="GM22" s="120">
        <v>0</v>
      </c>
      <c r="GN22" s="120">
        <v>0</v>
      </c>
      <c r="GO22" s="120">
        <v>0</v>
      </c>
      <c r="GP22" s="120">
        <v>0</v>
      </c>
      <c r="GQ22" s="120">
        <v>0</v>
      </c>
      <c r="GR22" s="120">
        <v>0</v>
      </c>
      <c r="GS22" s="120">
        <v>0</v>
      </c>
      <c r="GU22" s="200"/>
      <c r="GV22" s="200">
        <f t="shared" si="0"/>
        <v>360609.75229357794</v>
      </c>
      <c r="GW22" s="200">
        <f t="shared" si="0"/>
        <v>0</v>
      </c>
      <c r="GX22" s="200">
        <f t="shared" si="0"/>
        <v>0</v>
      </c>
      <c r="GY22" s="200">
        <f t="shared" si="0"/>
        <v>0</v>
      </c>
      <c r="GZ22" s="200">
        <f t="shared" si="0"/>
        <v>0</v>
      </c>
      <c r="HA22" s="200">
        <f t="shared" si="0"/>
        <v>0</v>
      </c>
      <c r="HB22" s="200">
        <f t="shared" si="0"/>
        <v>0</v>
      </c>
      <c r="HC22" s="200">
        <f t="shared" si="3"/>
        <v>0</v>
      </c>
      <c r="HD22" s="134" t="str">
        <f t="shared" si="4"/>
        <v>OK</v>
      </c>
      <c r="HE22" s="200">
        <f t="shared" si="5"/>
        <v>360609.75229357794</v>
      </c>
    </row>
    <row r="23" spans="1:213" ht="13.5" thickBot="1" x14ac:dyDescent="0.25">
      <c r="A23" s="120" t="str">
        <v xml:space="preserve">System Resilience </v>
      </c>
      <c r="B23" s="332" t="str">
        <v>c-i-c</v>
      </c>
      <c r="C23" s="120" t="str">
        <v>Contracted Labour</v>
      </c>
      <c r="D23" s="120" t="str">
        <v>CPA submission</v>
      </c>
      <c r="E23" s="332" t="str">
        <v>c-i-c</v>
      </c>
      <c r="F23" s="120">
        <v>87.96596134242921</v>
      </c>
      <c r="G23" s="120">
        <v>0</v>
      </c>
      <c r="H23" s="120">
        <v>1</v>
      </c>
      <c r="I23" s="120">
        <v>1</v>
      </c>
      <c r="J23" s="120">
        <v>1</v>
      </c>
      <c r="K23" s="120">
        <v>1</v>
      </c>
      <c r="L23" s="120">
        <v>1</v>
      </c>
      <c r="M23" s="120">
        <v>1</v>
      </c>
      <c r="N23" s="120">
        <v>1</v>
      </c>
      <c r="O23" s="120">
        <v>1</v>
      </c>
      <c r="P23" s="120">
        <v>1</v>
      </c>
      <c r="Q23" s="120">
        <v>1</v>
      </c>
      <c r="R23" s="120">
        <v>1</v>
      </c>
      <c r="S23" s="120">
        <v>1</v>
      </c>
      <c r="T23" s="120">
        <v>0</v>
      </c>
      <c r="U23" s="120">
        <v>0</v>
      </c>
      <c r="V23" s="120">
        <v>0</v>
      </c>
      <c r="W23" s="120">
        <v>0</v>
      </c>
      <c r="X23" s="120">
        <v>0</v>
      </c>
      <c r="Y23" s="120">
        <v>0</v>
      </c>
      <c r="Z23" s="120">
        <v>0</v>
      </c>
      <c r="AA23" s="120">
        <v>0</v>
      </c>
      <c r="AB23" s="120">
        <v>0</v>
      </c>
      <c r="AC23" s="120">
        <v>0</v>
      </c>
      <c r="AD23" s="120">
        <v>0</v>
      </c>
      <c r="AE23" s="120">
        <v>0</v>
      </c>
      <c r="AF23" s="120">
        <v>0</v>
      </c>
      <c r="AG23" s="120">
        <v>0</v>
      </c>
      <c r="AH23" s="120">
        <v>0</v>
      </c>
      <c r="AI23" s="120">
        <v>0</v>
      </c>
      <c r="AJ23" s="120">
        <v>0</v>
      </c>
      <c r="AK23" s="120">
        <v>0</v>
      </c>
      <c r="AL23" s="120">
        <v>0</v>
      </c>
      <c r="AM23" s="120">
        <v>0</v>
      </c>
      <c r="AN23" s="120">
        <v>0</v>
      </c>
      <c r="AO23" s="120">
        <v>0</v>
      </c>
      <c r="AP23" s="120">
        <v>0</v>
      </c>
      <c r="AQ23" s="120">
        <v>0</v>
      </c>
      <c r="AR23" s="120">
        <v>0</v>
      </c>
      <c r="AS23" s="120">
        <v>0</v>
      </c>
      <c r="AT23" s="120">
        <v>0</v>
      </c>
      <c r="AU23" s="120">
        <v>0</v>
      </c>
      <c r="AV23" s="120">
        <v>0</v>
      </c>
      <c r="AW23" s="120">
        <v>0</v>
      </c>
      <c r="AX23" s="120">
        <v>0</v>
      </c>
      <c r="AY23" s="120">
        <v>0</v>
      </c>
      <c r="AZ23" s="120">
        <v>0</v>
      </c>
      <c r="BA23" s="120">
        <v>0</v>
      </c>
      <c r="BB23" s="120">
        <v>0</v>
      </c>
      <c r="BC23" s="120">
        <v>0</v>
      </c>
      <c r="BD23" s="120">
        <v>0</v>
      </c>
      <c r="BE23" s="120">
        <v>0</v>
      </c>
      <c r="BF23" s="120">
        <v>0</v>
      </c>
      <c r="BG23" s="120">
        <v>0</v>
      </c>
      <c r="BH23" s="120">
        <v>0</v>
      </c>
      <c r="BI23" s="120">
        <v>0</v>
      </c>
      <c r="BJ23" s="120">
        <v>0</v>
      </c>
      <c r="BK23" s="120">
        <v>0</v>
      </c>
      <c r="BL23" s="120">
        <v>0</v>
      </c>
      <c r="BM23" s="120">
        <v>0</v>
      </c>
      <c r="BN23" s="120">
        <v>0</v>
      </c>
      <c r="BO23" s="120">
        <v>0</v>
      </c>
      <c r="BP23" s="120">
        <v>0</v>
      </c>
      <c r="BQ23" s="120">
        <v>0</v>
      </c>
      <c r="BR23" s="120">
        <v>0</v>
      </c>
      <c r="BS23" s="120">
        <v>0</v>
      </c>
      <c r="BT23" s="120">
        <v>0</v>
      </c>
      <c r="BU23" s="120">
        <v>0</v>
      </c>
      <c r="BV23" s="120">
        <v>0</v>
      </c>
      <c r="BW23" s="120">
        <v>0</v>
      </c>
      <c r="BX23" s="120">
        <v>0</v>
      </c>
      <c r="BY23" s="120">
        <v>0</v>
      </c>
      <c r="BZ23" s="120">
        <v>0</v>
      </c>
      <c r="CA23" s="120">
        <v>0</v>
      </c>
      <c r="CB23" s="120">
        <v>0</v>
      </c>
      <c r="CC23" s="120">
        <v>0</v>
      </c>
      <c r="CD23" s="120">
        <v>0</v>
      </c>
      <c r="CE23" s="120">
        <v>0</v>
      </c>
      <c r="CF23" s="120">
        <v>0</v>
      </c>
      <c r="CG23" s="120">
        <v>0</v>
      </c>
      <c r="CH23" s="120">
        <v>0</v>
      </c>
      <c r="CI23" s="120">
        <v>0</v>
      </c>
      <c r="CJ23" s="120">
        <v>0</v>
      </c>
      <c r="CK23" s="120">
        <v>0</v>
      </c>
      <c r="CL23" s="120">
        <v>0</v>
      </c>
      <c r="CM23" s="120">
        <v>0</v>
      </c>
      <c r="CN23" s="120">
        <v>0</v>
      </c>
      <c r="CO23" s="120">
        <v>0</v>
      </c>
      <c r="CP23" s="120">
        <v>0</v>
      </c>
      <c r="CQ23" s="120">
        <v>0</v>
      </c>
      <c r="CR23" s="120">
        <v>0</v>
      </c>
      <c r="CS23" s="120">
        <v>0</v>
      </c>
      <c r="CT23" s="120">
        <v>0</v>
      </c>
      <c r="CU23" s="120">
        <v>0</v>
      </c>
      <c r="CV23" s="120">
        <v>0</v>
      </c>
      <c r="CW23" s="120">
        <v>0</v>
      </c>
      <c r="CX23" s="120">
        <v>0</v>
      </c>
      <c r="CY23" s="120">
        <v>0</v>
      </c>
      <c r="CZ23" s="120">
        <v>0</v>
      </c>
      <c r="DA23" s="120">
        <v>13194.894201364381</v>
      </c>
      <c r="DB23" s="120">
        <v>13194.894201364381</v>
      </c>
      <c r="DC23" s="120">
        <v>13194.894201364381</v>
      </c>
      <c r="DD23" s="120">
        <v>13194.894201364381</v>
      </c>
      <c r="DE23" s="120">
        <v>13194.894201364381</v>
      </c>
      <c r="DF23" s="120">
        <v>13194.894201364381</v>
      </c>
      <c r="DG23" s="120">
        <v>13194.894201364381</v>
      </c>
      <c r="DH23" s="120">
        <v>13194.894201364381</v>
      </c>
      <c r="DI23" s="120">
        <v>13194.894201364381</v>
      </c>
      <c r="DJ23" s="120">
        <v>13194.894201364381</v>
      </c>
      <c r="DK23" s="120">
        <v>13194.894201364381</v>
      </c>
      <c r="DL23" s="120">
        <v>13194.894201364381</v>
      </c>
      <c r="DM23" s="120">
        <v>0</v>
      </c>
      <c r="DN23" s="120">
        <v>0</v>
      </c>
      <c r="DO23" s="120">
        <v>0</v>
      </c>
      <c r="DP23" s="120">
        <v>0</v>
      </c>
      <c r="DQ23" s="120">
        <v>0</v>
      </c>
      <c r="DR23" s="120">
        <v>0</v>
      </c>
      <c r="DS23" s="120">
        <v>0</v>
      </c>
      <c r="DT23" s="120">
        <v>0</v>
      </c>
      <c r="DU23" s="120">
        <v>0</v>
      </c>
      <c r="DV23" s="120">
        <v>0</v>
      </c>
      <c r="DW23" s="120">
        <v>0</v>
      </c>
      <c r="DX23" s="120">
        <v>0</v>
      </c>
      <c r="DY23" s="120">
        <v>0</v>
      </c>
      <c r="DZ23" s="120">
        <v>0</v>
      </c>
      <c r="EA23" s="120">
        <v>0</v>
      </c>
      <c r="EB23" s="120">
        <v>0</v>
      </c>
      <c r="EC23" s="120">
        <v>0</v>
      </c>
      <c r="ED23" s="120">
        <v>0</v>
      </c>
      <c r="EE23" s="120">
        <v>0</v>
      </c>
      <c r="EF23" s="120">
        <v>0</v>
      </c>
      <c r="EG23" s="120">
        <v>0</v>
      </c>
      <c r="EH23" s="120">
        <v>0</v>
      </c>
      <c r="EI23" s="120">
        <v>0</v>
      </c>
      <c r="EJ23" s="120">
        <v>0</v>
      </c>
      <c r="EK23" s="120">
        <v>0</v>
      </c>
      <c r="EL23" s="120">
        <v>0</v>
      </c>
      <c r="EM23" s="120">
        <v>0</v>
      </c>
      <c r="EN23" s="120">
        <v>0</v>
      </c>
      <c r="EO23" s="120">
        <v>0</v>
      </c>
      <c r="EP23" s="120">
        <v>0</v>
      </c>
      <c r="EQ23" s="120">
        <v>0</v>
      </c>
      <c r="ER23" s="120">
        <v>0</v>
      </c>
      <c r="ES23" s="120">
        <v>0</v>
      </c>
      <c r="ET23" s="120">
        <v>0</v>
      </c>
      <c r="EU23" s="120">
        <v>0</v>
      </c>
      <c r="EV23" s="120">
        <v>0</v>
      </c>
      <c r="EW23" s="120">
        <v>0</v>
      </c>
      <c r="EX23" s="120">
        <v>0</v>
      </c>
      <c r="EY23" s="120">
        <v>0</v>
      </c>
      <c r="EZ23" s="120">
        <v>0</v>
      </c>
      <c r="FA23" s="120">
        <v>0</v>
      </c>
      <c r="FB23" s="120">
        <v>0</v>
      </c>
      <c r="FC23" s="120">
        <v>0</v>
      </c>
      <c r="FD23" s="120">
        <v>0</v>
      </c>
      <c r="FE23" s="120">
        <v>0</v>
      </c>
      <c r="FF23" s="120">
        <v>0</v>
      </c>
      <c r="FG23" s="120">
        <v>0</v>
      </c>
      <c r="FH23" s="120">
        <v>0</v>
      </c>
      <c r="FI23" s="120">
        <v>0</v>
      </c>
      <c r="FJ23" s="120">
        <v>0</v>
      </c>
      <c r="FK23" s="120">
        <v>0</v>
      </c>
      <c r="FL23" s="120">
        <v>0</v>
      </c>
      <c r="FM23" s="120">
        <v>0</v>
      </c>
      <c r="FN23" s="120">
        <v>0</v>
      </c>
      <c r="FO23" s="120">
        <v>0</v>
      </c>
      <c r="FP23" s="120">
        <v>0</v>
      </c>
      <c r="FQ23" s="120">
        <v>0</v>
      </c>
      <c r="FR23" s="120">
        <v>0</v>
      </c>
      <c r="FS23" s="120">
        <v>0</v>
      </c>
      <c r="FT23" s="120">
        <v>0</v>
      </c>
      <c r="FU23" s="120">
        <v>0</v>
      </c>
      <c r="FV23" s="120">
        <v>0</v>
      </c>
      <c r="FW23" s="120">
        <v>0</v>
      </c>
      <c r="FX23" s="120">
        <v>0</v>
      </c>
      <c r="FY23" s="120">
        <v>0</v>
      </c>
      <c r="FZ23" s="120">
        <v>0</v>
      </c>
      <c r="GA23" s="120">
        <v>0</v>
      </c>
      <c r="GB23" s="120">
        <v>0</v>
      </c>
      <c r="GC23" s="120">
        <v>0</v>
      </c>
      <c r="GD23" s="120">
        <v>0</v>
      </c>
      <c r="GE23" s="120">
        <v>0</v>
      </c>
      <c r="GF23" s="120">
        <v>0</v>
      </c>
      <c r="GG23" s="120">
        <v>0</v>
      </c>
      <c r="GH23" s="120">
        <v>0</v>
      </c>
      <c r="GI23" s="120">
        <v>0</v>
      </c>
      <c r="GJ23" s="120">
        <v>0</v>
      </c>
      <c r="GK23" s="120">
        <v>0</v>
      </c>
      <c r="GL23" s="120">
        <v>0</v>
      </c>
      <c r="GM23" s="120">
        <v>0</v>
      </c>
      <c r="GN23" s="120">
        <v>0</v>
      </c>
      <c r="GO23" s="120">
        <v>0</v>
      </c>
      <c r="GP23" s="120">
        <v>0</v>
      </c>
      <c r="GQ23" s="120">
        <v>0</v>
      </c>
      <c r="GR23" s="120">
        <v>0</v>
      </c>
      <c r="GS23" s="120">
        <v>0</v>
      </c>
      <c r="GU23" s="200"/>
      <c r="GV23" s="200">
        <f t="shared" si="0"/>
        <v>158338.73041637253</v>
      </c>
      <c r="GW23" s="200">
        <f t="shared" si="0"/>
        <v>0</v>
      </c>
      <c r="GX23" s="200">
        <f t="shared" si="0"/>
        <v>0</v>
      </c>
      <c r="GY23" s="200">
        <f t="shared" si="0"/>
        <v>0</v>
      </c>
      <c r="GZ23" s="200">
        <f t="shared" si="0"/>
        <v>0</v>
      </c>
      <c r="HA23" s="200">
        <f t="shared" si="0"/>
        <v>0</v>
      </c>
      <c r="HB23" s="200">
        <f t="shared" si="0"/>
        <v>0</v>
      </c>
      <c r="HC23" s="200">
        <f t="shared" si="3"/>
        <v>0</v>
      </c>
      <c r="HD23" s="134" t="str">
        <f t="shared" si="4"/>
        <v>OK</v>
      </c>
      <c r="HE23" s="200">
        <f t="shared" si="5"/>
        <v>158338.73041637253</v>
      </c>
    </row>
  </sheetData>
  <mergeCells count="1">
    <mergeCell ref="BF7:BI7"/>
  </mergeCells>
  <conditionalFormatting sqref="HF8:HG8">
    <cfRule type="cellIs" dxfId="108" priority="3" operator="equal">
      <formula>"ERROR"</formula>
    </cfRule>
    <cfRule type="cellIs" dxfId="107" priority="4" operator="equal">
      <formula>"OK"</formula>
    </cfRule>
    <cfRule type="expression" dxfId="106" priority="5">
      <formula>$AX8="Manual $ Spread"</formula>
    </cfRule>
  </conditionalFormatting>
  <dataValidations count="1">
    <dataValidation type="list" allowBlank="1" showInputMessage="1" showErrorMessage="1" sqref="B9" xr:uid="{243E8B29-D8EE-4B1B-BF69-8798550DDC10}">
      <formula1>"Labour, Expense"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E4052-060F-4FF3-B571-B449393EBADD}">
  <sheetPr codeName="Sheet8">
    <tabColor rgb="FFFFFF00"/>
  </sheetPr>
  <dimension ref="A1:HJ69"/>
  <sheetViews>
    <sheetView showGridLines="0" topLeftCell="A7" zoomScaleNormal="100" workbookViewId="0"/>
  </sheetViews>
  <sheetFormatPr defaultColWidth="8.88671875" defaultRowHeight="12.75" outlineLevelCol="1" x14ac:dyDescent="0.2"/>
  <cols>
    <col min="1" max="1" width="37.33203125" style="120" customWidth="1"/>
    <col min="2" max="2" width="37" style="120" customWidth="1"/>
    <col min="3" max="3" width="31.6640625" style="120" bestFit="1" customWidth="1"/>
    <col min="4" max="4" width="30.33203125" style="120" customWidth="1"/>
    <col min="5" max="7" width="10.33203125" style="120" customWidth="1" outlineLevel="1"/>
    <col min="8" max="47" width="10.44140625" style="120" customWidth="1" outlineLevel="1"/>
    <col min="48" max="103" width="10.33203125" style="120" customWidth="1" outlineLevel="1"/>
    <col min="104" max="104" width="5.109375" style="120" customWidth="1" outlineLevel="1"/>
    <col min="105" max="200" width="10.33203125" style="120" customWidth="1" outlineLevel="1"/>
    <col min="201" max="201" width="10.33203125" style="120" customWidth="1"/>
    <col min="202" max="202" width="3.6640625" style="120" customWidth="1"/>
    <col min="203" max="206" width="14" style="120" customWidth="1" outlineLevel="1"/>
    <col min="207" max="211" width="14" style="120" customWidth="1"/>
    <col min="212" max="212" width="10.21875" style="120" bestFit="1" customWidth="1"/>
    <col min="213" max="213" width="13.88671875" style="120" bestFit="1" customWidth="1"/>
    <col min="214" max="16384" width="8.88671875" style="120"/>
  </cols>
  <sheetData>
    <row r="1" spans="1:218" ht="35.25" customHeight="1" x14ac:dyDescent="0.2">
      <c r="A1" s="124" t="str">
        <f>Overview!$B$1</f>
        <v>Labour and overhead costs for the System Operability project</v>
      </c>
      <c r="B1" s="157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202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25"/>
      <c r="FL1" s="125"/>
      <c r="FM1" s="125"/>
      <c r="FN1" s="125"/>
      <c r="FO1" s="125"/>
      <c r="FP1" s="125"/>
      <c r="FQ1" s="125"/>
      <c r="FR1" s="125"/>
      <c r="FS1" s="125"/>
      <c r="FT1" s="125"/>
      <c r="FU1" s="125"/>
      <c r="FV1" s="125"/>
      <c r="FW1" s="125"/>
      <c r="FX1" s="125"/>
      <c r="FY1" s="125"/>
      <c r="FZ1" s="125"/>
      <c r="GA1" s="125"/>
      <c r="GB1" s="125"/>
      <c r="GC1" s="125"/>
      <c r="GD1" s="125"/>
      <c r="GE1" s="125"/>
      <c r="GF1" s="125"/>
      <c r="GG1" s="125"/>
      <c r="GH1" s="125"/>
      <c r="GI1" s="125"/>
      <c r="GJ1" s="125"/>
      <c r="GK1" s="125"/>
      <c r="GL1" s="125"/>
      <c r="GM1" s="125"/>
      <c r="GN1" s="125"/>
      <c r="GO1" s="125"/>
      <c r="GP1" s="125"/>
      <c r="GQ1" s="125"/>
      <c r="GR1" s="125"/>
      <c r="GS1" s="125"/>
      <c r="GT1" s="125"/>
      <c r="GU1" s="125"/>
      <c r="GV1" s="125"/>
      <c r="GW1" s="125"/>
      <c r="GX1" s="125"/>
      <c r="GY1" s="125"/>
      <c r="GZ1" s="125"/>
      <c r="HA1" s="125"/>
      <c r="HB1" s="125"/>
      <c r="HC1" s="125"/>
      <c r="HD1" s="125"/>
      <c r="HE1" s="125"/>
      <c r="HF1" s="125"/>
    </row>
    <row r="2" spans="1:218" ht="26.25" customHeight="1" x14ac:dyDescent="0.2">
      <c r="A2" s="129" t="s">
        <v>117</v>
      </c>
      <c r="B2" s="15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5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</row>
    <row r="4" spans="1:218" x14ac:dyDescent="0.2">
      <c r="A4" s="133" t="s">
        <v>43</v>
      </c>
      <c r="B4" s="133"/>
    </row>
    <row r="5" spans="1:218" x14ac:dyDescent="0.2">
      <c r="B5" s="135"/>
      <c r="C5" s="135"/>
      <c r="BD5" s="159"/>
      <c r="BE5" s="159"/>
      <c r="BF5" s="159"/>
      <c r="BG5" s="159"/>
      <c r="BH5" s="159"/>
      <c r="BI5" s="159"/>
      <c r="BJ5" s="159"/>
      <c r="GU5" s="159"/>
      <c r="GV5" s="159"/>
      <c r="GW5" s="159"/>
      <c r="GX5" s="159"/>
      <c r="GY5" s="159"/>
      <c r="GZ5" s="159"/>
      <c r="HA5" s="159"/>
      <c r="HB5" s="159"/>
      <c r="HC5" s="159"/>
    </row>
    <row r="6" spans="1:218" x14ac:dyDescent="0.2">
      <c r="B6" s="135"/>
      <c r="C6" s="135"/>
      <c r="BD6" s="159"/>
      <c r="BE6" s="159"/>
      <c r="BF6" s="159"/>
      <c r="BG6" s="159"/>
      <c r="BH6" s="159"/>
      <c r="BI6" s="159"/>
      <c r="BJ6" s="159"/>
      <c r="DA6" s="120" t="str">
        <f>'Data source'!DA1</f>
        <v>FY2026</v>
      </c>
      <c r="DB6" s="120" t="str">
        <f>'Data source'!DB1</f>
        <v>FY2026</v>
      </c>
      <c r="DC6" s="120" t="str">
        <f>'Data source'!DC1</f>
        <v>FY2026</v>
      </c>
      <c r="DD6" s="120" t="str">
        <f>'Data source'!DD1</f>
        <v>FY2026</v>
      </c>
      <c r="DE6" s="120" t="str">
        <f>'Data source'!DE1</f>
        <v>FY2026</v>
      </c>
      <c r="DF6" s="120" t="str">
        <f>'Data source'!DF1</f>
        <v>FY2026</v>
      </c>
      <c r="DG6" s="120" t="str">
        <f>'Data source'!DG1</f>
        <v>FY2026</v>
      </c>
      <c r="DH6" s="120" t="str">
        <f>'Data source'!DH1</f>
        <v>FY2026</v>
      </c>
      <c r="DI6" s="120" t="str">
        <f>'Data source'!DI1</f>
        <v>FY2026</v>
      </c>
      <c r="DJ6" s="120" t="str">
        <f>'Data source'!DJ1</f>
        <v>FY2026</v>
      </c>
      <c r="DK6" s="120" t="str">
        <f>'Data source'!DK1</f>
        <v>FY2026</v>
      </c>
      <c r="DL6" s="120" t="str">
        <f>'Data source'!DL1</f>
        <v>FY2026</v>
      </c>
      <c r="DM6" s="120" t="str">
        <f>'Data source'!DM1</f>
        <v>FY2027</v>
      </c>
      <c r="DN6" s="120" t="str">
        <f>'Data source'!DN1</f>
        <v>FY2027</v>
      </c>
      <c r="DO6" s="120" t="str">
        <f>'Data source'!DO1</f>
        <v>FY2027</v>
      </c>
      <c r="DP6" s="120" t="str">
        <f>'Data source'!DP1</f>
        <v>FY2027</v>
      </c>
      <c r="DQ6" s="120" t="str">
        <f>'Data source'!DQ1</f>
        <v>FY2027</v>
      </c>
      <c r="DR6" s="120" t="str">
        <f>'Data source'!DR1</f>
        <v>FY2027</v>
      </c>
      <c r="DS6" s="120" t="str">
        <f>'Data source'!DS1</f>
        <v>FY2027</v>
      </c>
      <c r="DT6" s="120" t="str">
        <f>'Data source'!DT1</f>
        <v>FY2027</v>
      </c>
      <c r="DU6" s="120" t="str">
        <f>'Data source'!DU1</f>
        <v>FY2027</v>
      </c>
      <c r="DV6" s="120" t="str">
        <f>'Data source'!DV1</f>
        <v>FY2027</v>
      </c>
      <c r="DW6" s="120" t="str">
        <f>'Data source'!DW1</f>
        <v>FY2027</v>
      </c>
      <c r="DX6" s="120" t="str">
        <f>'Data source'!DX1</f>
        <v>FY2027</v>
      </c>
      <c r="DY6" s="120" t="str">
        <f>'Data source'!DY1</f>
        <v>FY2028</v>
      </c>
      <c r="DZ6" s="120" t="str">
        <f>'Data source'!DZ1</f>
        <v>FY2028</v>
      </c>
      <c r="EA6" s="120" t="str">
        <f>'Data source'!EA1</f>
        <v>FY2028</v>
      </c>
      <c r="EB6" s="120" t="str">
        <f>'Data source'!EB1</f>
        <v>FY2028</v>
      </c>
      <c r="EC6" s="120" t="str">
        <f>'Data source'!EC1</f>
        <v>FY2028</v>
      </c>
      <c r="ED6" s="120" t="str">
        <f>'Data source'!ED1</f>
        <v>FY2028</v>
      </c>
      <c r="EE6" s="120" t="str">
        <f>'Data source'!EE1</f>
        <v>FY2028</v>
      </c>
      <c r="EF6" s="120" t="str">
        <f>'Data source'!EF1</f>
        <v>FY2028</v>
      </c>
      <c r="EG6" s="120" t="str">
        <f>'Data source'!EG1</f>
        <v>FY2028</v>
      </c>
      <c r="EH6" s="120" t="str">
        <f>'Data source'!EH1</f>
        <v>FY2028</v>
      </c>
      <c r="EI6" s="120" t="str">
        <f>'Data source'!EI1</f>
        <v>FY2028</v>
      </c>
      <c r="EJ6" s="120" t="str">
        <f>'Data source'!EJ1</f>
        <v>FY2028</v>
      </c>
      <c r="EK6" s="120" t="str">
        <f>'Data source'!EK1</f>
        <v>FY2029</v>
      </c>
      <c r="EL6" s="120" t="str">
        <f>'Data source'!EL1</f>
        <v>FY2029</v>
      </c>
      <c r="EM6" s="120" t="str">
        <f>'Data source'!EM1</f>
        <v>FY2029</v>
      </c>
      <c r="EN6" s="120" t="str">
        <f>'Data source'!EN1</f>
        <v>FY2029</v>
      </c>
      <c r="EO6" s="120" t="str">
        <f>'Data source'!EO1</f>
        <v>FY2029</v>
      </c>
      <c r="EP6" s="120" t="str">
        <f>'Data source'!EP1</f>
        <v>FY2029</v>
      </c>
      <c r="EQ6" s="120" t="str">
        <f>'Data source'!EQ1</f>
        <v>FY2029</v>
      </c>
      <c r="ER6" s="120" t="str">
        <f>'Data source'!ER1</f>
        <v>FY2029</v>
      </c>
      <c r="ES6" s="120" t="str">
        <f>'Data source'!ES1</f>
        <v>FY2029</v>
      </c>
      <c r="ET6" s="120" t="str">
        <f>'Data source'!ET1</f>
        <v>FY2029</v>
      </c>
      <c r="EU6" s="120" t="str">
        <f>'Data source'!EU1</f>
        <v>FY2029</v>
      </c>
      <c r="EV6" s="120" t="str">
        <f>'Data source'!EV1</f>
        <v>FY2029</v>
      </c>
      <c r="EW6" s="120" t="str">
        <f>'Data source'!EW1</f>
        <v>FY2030</v>
      </c>
      <c r="EX6" s="120" t="str">
        <f>'Data source'!EX1</f>
        <v>FY2030</v>
      </c>
      <c r="EY6" s="120" t="str">
        <f>'Data source'!EY1</f>
        <v>FY2030</v>
      </c>
      <c r="EZ6" s="120" t="str">
        <f>'Data source'!EZ1</f>
        <v>FY2030</v>
      </c>
      <c r="FA6" s="120" t="str">
        <f>'Data source'!FA1</f>
        <v>FY2030</v>
      </c>
      <c r="FB6" s="120" t="str">
        <f>'Data source'!FB1</f>
        <v>FY2030</v>
      </c>
      <c r="FC6" s="120" t="str">
        <f>'Data source'!FC1</f>
        <v>FY2030</v>
      </c>
      <c r="FD6" s="120" t="str">
        <f>'Data source'!FD1</f>
        <v>FY2030</v>
      </c>
      <c r="FE6" s="120" t="str">
        <f>'Data source'!FE1</f>
        <v>FY2030</v>
      </c>
      <c r="FF6" s="120" t="str">
        <f>'Data source'!FF1</f>
        <v>FY2030</v>
      </c>
      <c r="FG6" s="120" t="str">
        <f>'Data source'!FG1</f>
        <v>FY2030</v>
      </c>
      <c r="FH6" s="120" t="str">
        <f>'Data source'!FH1</f>
        <v>FY2030</v>
      </c>
      <c r="FI6" s="120" t="str">
        <f>'Data source'!FI1</f>
        <v>FY2031</v>
      </c>
      <c r="FJ6" s="120" t="str">
        <f>'Data source'!FJ1</f>
        <v>FY2031</v>
      </c>
      <c r="FK6" s="120" t="str">
        <f>'Data source'!FK1</f>
        <v>FY2031</v>
      </c>
      <c r="FL6" s="120" t="str">
        <f>'Data source'!FL1</f>
        <v>FY2031</v>
      </c>
      <c r="FM6" s="120" t="str">
        <f>'Data source'!FM1</f>
        <v>FY2031</v>
      </c>
      <c r="FN6" s="120" t="str">
        <f>'Data source'!FN1</f>
        <v>FY2031</v>
      </c>
      <c r="FO6" s="120" t="str">
        <f>'Data source'!FO1</f>
        <v>FY2031</v>
      </c>
      <c r="FP6" s="120" t="str">
        <f>'Data source'!FP1</f>
        <v>FY2031</v>
      </c>
      <c r="FQ6" s="120" t="str">
        <f>'Data source'!FQ1</f>
        <v>FY2031</v>
      </c>
      <c r="FR6" s="120" t="str">
        <f>'Data source'!FR1</f>
        <v>FY2031</v>
      </c>
      <c r="FS6" s="120" t="str">
        <f>'Data source'!FS1</f>
        <v>FY2031</v>
      </c>
      <c r="FT6" s="120" t="str">
        <f>'Data source'!FT1</f>
        <v>FY2031</v>
      </c>
      <c r="FU6" s="120" t="str">
        <f>'Data source'!FU1</f>
        <v>FY2032</v>
      </c>
      <c r="FV6" s="120" t="str">
        <f>'Data source'!FV1</f>
        <v>FY2032</v>
      </c>
      <c r="FW6" s="120" t="str">
        <f>'Data source'!FW1</f>
        <v>FY2032</v>
      </c>
      <c r="FX6" s="120" t="str">
        <f>'Data source'!FX1</f>
        <v>FY2032</v>
      </c>
      <c r="FY6" s="120" t="str">
        <f>'Data source'!FY1</f>
        <v>FY2032</v>
      </c>
      <c r="FZ6" s="120" t="str">
        <f>'Data source'!FZ1</f>
        <v>FY2032</v>
      </c>
      <c r="GA6" s="120" t="str">
        <f>'Data source'!GA1</f>
        <v>FY2032</v>
      </c>
      <c r="GB6" s="120" t="str">
        <f>'Data source'!GB1</f>
        <v>FY2032</v>
      </c>
      <c r="GC6" s="120" t="str">
        <f>'Data source'!GC1</f>
        <v>FY2032</v>
      </c>
      <c r="GD6" s="120" t="str">
        <f>'Data source'!GD1</f>
        <v>FY2032</v>
      </c>
      <c r="GE6" s="120" t="str">
        <f>'Data source'!GE1</f>
        <v>FY2032</v>
      </c>
      <c r="GF6" s="120" t="str">
        <f>'Data source'!GF1</f>
        <v>FY2032</v>
      </c>
      <c r="GG6" s="120" t="str">
        <f>'Data source'!GG1</f>
        <v>FY2033</v>
      </c>
      <c r="GH6" s="120" t="str">
        <f>'Data source'!GH1</f>
        <v>FY2033</v>
      </c>
      <c r="GI6" s="120" t="str">
        <f>'Data source'!GI1</f>
        <v>FY2033</v>
      </c>
      <c r="GJ6" s="120" t="str">
        <f>'Data source'!GJ1</f>
        <v>FY2033</v>
      </c>
      <c r="GK6" s="120" t="str">
        <f>'Data source'!GK1</f>
        <v>FY2033</v>
      </c>
      <c r="GL6" s="120" t="str">
        <f>'Data source'!GL1</f>
        <v>FY2033</v>
      </c>
      <c r="GM6" s="120" t="str">
        <f>'Data source'!GM1</f>
        <v>FY2033</v>
      </c>
      <c r="GN6" s="120" t="str">
        <f>'Data source'!GN1</f>
        <v>FY2033</v>
      </c>
      <c r="GO6" s="120" t="str">
        <f>'Data source'!GO1</f>
        <v>FY2033</v>
      </c>
      <c r="GP6" s="120" t="str">
        <f>'Data source'!GP1</f>
        <v>FY2033</v>
      </c>
      <c r="GQ6" s="120" t="str">
        <f>'Data source'!GQ1</f>
        <v>FY2033</v>
      </c>
      <c r="GR6" s="120" t="str">
        <f>'Data source'!GR1</f>
        <v>FY2033</v>
      </c>
      <c r="GU6" s="159"/>
      <c r="GV6" s="159"/>
      <c r="GW6" s="159"/>
      <c r="GX6" s="159"/>
      <c r="GY6" s="159"/>
      <c r="GZ6" s="159"/>
      <c r="HA6" s="159"/>
      <c r="HB6" s="159"/>
      <c r="HC6" s="159"/>
    </row>
    <row r="7" spans="1:218" s="155" customFormat="1" ht="16.5" customHeight="1" x14ac:dyDescent="0.2">
      <c r="A7" s="152"/>
      <c r="B7" s="152"/>
      <c r="C7" s="152"/>
      <c r="D7" s="152"/>
      <c r="E7" s="152"/>
      <c r="F7" s="152"/>
      <c r="G7" s="152"/>
      <c r="H7" s="153" t="s">
        <v>118</v>
      </c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4"/>
      <c r="BE7" s="154"/>
      <c r="BF7" s="344"/>
      <c r="BG7" s="344"/>
      <c r="BH7" s="344"/>
      <c r="BI7" s="344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DA7" s="152" t="s">
        <v>101</v>
      </c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  <c r="EL7" s="152"/>
      <c r="EM7" s="152"/>
      <c r="EN7" s="152"/>
      <c r="EO7" s="152"/>
      <c r="EP7" s="152"/>
      <c r="EQ7" s="152"/>
      <c r="ER7" s="152"/>
      <c r="ES7" s="152"/>
      <c r="ET7" s="152"/>
      <c r="EU7" s="152"/>
      <c r="EV7" s="152"/>
      <c r="EW7" s="152"/>
      <c r="EX7" s="152"/>
      <c r="EY7" s="152"/>
      <c r="EZ7" s="152"/>
      <c r="FA7" s="152"/>
      <c r="FB7" s="152"/>
      <c r="FC7" s="152"/>
      <c r="FD7" s="152"/>
      <c r="FE7" s="152"/>
      <c r="FF7" s="152"/>
      <c r="FG7" s="152"/>
      <c r="FH7" s="152"/>
      <c r="FI7" s="152"/>
      <c r="FJ7" s="152"/>
      <c r="FK7" s="152"/>
      <c r="FL7" s="152"/>
      <c r="FM7" s="152"/>
      <c r="FN7" s="152"/>
      <c r="FO7" s="152"/>
      <c r="FP7" s="152"/>
      <c r="FQ7" s="152"/>
      <c r="FR7" s="152"/>
      <c r="FS7" s="152"/>
      <c r="FT7" s="152"/>
      <c r="FU7" s="152"/>
      <c r="FV7" s="152"/>
      <c r="FW7" s="152"/>
      <c r="FX7" s="152"/>
      <c r="FY7" s="152"/>
      <c r="FZ7" s="152"/>
      <c r="GA7" s="152"/>
      <c r="GB7" s="152"/>
      <c r="GC7" s="152"/>
      <c r="GD7" s="152"/>
      <c r="GE7" s="152"/>
      <c r="GF7" s="152"/>
      <c r="GG7" s="152"/>
      <c r="GH7" s="152"/>
      <c r="GI7" s="152"/>
      <c r="GJ7" s="152"/>
      <c r="GK7" s="152"/>
      <c r="GL7" s="152"/>
      <c r="GM7" s="152"/>
      <c r="GN7" s="152"/>
      <c r="GO7" s="152"/>
      <c r="GP7" s="152"/>
      <c r="GQ7" s="152"/>
      <c r="GR7" s="152"/>
      <c r="GS7" s="152" t="s">
        <v>107</v>
      </c>
      <c r="GU7" s="156" t="s">
        <v>108</v>
      </c>
      <c r="GV7" s="306" t="s">
        <v>116</v>
      </c>
      <c r="GW7" s="306"/>
      <c r="GX7" s="306"/>
      <c r="GY7" s="306"/>
      <c r="GZ7" s="306"/>
      <c r="HA7" s="306"/>
      <c r="HB7" s="306"/>
      <c r="HC7" s="306"/>
      <c r="HD7" s="152"/>
    </row>
    <row r="8" spans="1:218" ht="39" thickBot="1" x14ac:dyDescent="0.25">
      <c r="A8" s="121" t="str">
        <f t="array" ref="A8:GR8">ds_headers</f>
        <v>Broader cost category</v>
      </c>
      <c r="B8" s="121" t="str">
        <v>Item</v>
      </c>
      <c r="C8" s="121" t="str">
        <v>Cost Category</v>
      </c>
      <c r="D8" s="121" t="str">
        <v>SO (WO)</v>
      </c>
      <c r="E8" s="122" t="str">
        <v>Resource</v>
      </c>
      <c r="F8" s="122" t="str">
        <v>FullRate (Converted to Real 2023)</v>
      </c>
      <c r="G8" s="122" t="str">
        <v>BaseRate (Converted to Real 2023)</v>
      </c>
      <c r="H8" s="122">
        <v>45839</v>
      </c>
      <c r="I8" s="122">
        <v>45870</v>
      </c>
      <c r="J8" s="122">
        <v>45901</v>
      </c>
      <c r="K8" s="122">
        <v>45931</v>
      </c>
      <c r="L8" s="122">
        <v>45962</v>
      </c>
      <c r="M8" s="122">
        <v>45992</v>
      </c>
      <c r="N8" s="122">
        <v>46023</v>
      </c>
      <c r="O8" s="122">
        <v>46054</v>
      </c>
      <c r="P8" s="122">
        <v>46082</v>
      </c>
      <c r="Q8" s="122">
        <v>46113</v>
      </c>
      <c r="R8" s="122">
        <v>46143</v>
      </c>
      <c r="S8" s="122">
        <v>46174</v>
      </c>
      <c r="T8" s="122">
        <v>46204</v>
      </c>
      <c r="U8" s="122">
        <v>46235</v>
      </c>
      <c r="V8" s="122">
        <v>46266</v>
      </c>
      <c r="W8" s="122">
        <v>46296</v>
      </c>
      <c r="X8" s="122">
        <v>46327</v>
      </c>
      <c r="Y8" s="122">
        <v>46357</v>
      </c>
      <c r="Z8" s="122">
        <v>46388</v>
      </c>
      <c r="AA8" s="122">
        <v>46419</v>
      </c>
      <c r="AB8" s="122">
        <v>46447</v>
      </c>
      <c r="AC8" s="122">
        <v>46478</v>
      </c>
      <c r="AD8" s="122">
        <v>46508</v>
      </c>
      <c r="AE8" s="122">
        <v>46539</v>
      </c>
      <c r="AF8" s="122">
        <v>46569</v>
      </c>
      <c r="AG8" s="122">
        <v>46600</v>
      </c>
      <c r="AH8" s="122">
        <v>46631</v>
      </c>
      <c r="AI8" s="122">
        <v>46661</v>
      </c>
      <c r="AJ8" s="122">
        <v>46692</v>
      </c>
      <c r="AK8" s="122">
        <v>46722</v>
      </c>
      <c r="AL8" s="122">
        <v>46753</v>
      </c>
      <c r="AM8" s="122">
        <v>46784</v>
      </c>
      <c r="AN8" s="122">
        <v>46813</v>
      </c>
      <c r="AO8" s="122">
        <v>46844</v>
      </c>
      <c r="AP8" s="122">
        <v>46874</v>
      </c>
      <c r="AQ8" s="122">
        <v>46905</v>
      </c>
      <c r="AR8" s="122">
        <v>46935</v>
      </c>
      <c r="AS8" s="122">
        <v>46966</v>
      </c>
      <c r="AT8" s="122">
        <v>46997</v>
      </c>
      <c r="AU8" s="122">
        <v>47027</v>
      </c>
      <c r="AV8" s="122">
        <v>47058</v>
      </c>
      <c r="AW8" s="122">
        <v>47088</v>
      </c>
      <c r="AX8" s="122">
        <v>47119</v>
      </c>
      <c r="AY8" s="122">
        <v>47150</v>
      </c>
      <c r="AZ8" s="122">
        <v>47178</v>
      </c>
      <c r="BA8" s="122">
        <v>47209</v>
      </c>
      <c r="BB8" s="122">
        <v>47239</v>
      </c>
      <c r="BC8" s="122">
        <v>47270</v>
      </c>
      <c r="BD8" s="122">
        <v>47300</v>
      </c>
      <c r="BE8" s="122">
        <v>47331</v>
      </c>
      <c r="BF8" s="122">
        <v>47362</v>
      </c>
      <c r="BG8" s="122">
        <v>47392</v>
      </c>
      <c r="BH8" s="122">
        <v>47423</v>
      </c>
      <c r="BI8" s="122">
        <v>47453</v>
      </c>
      <c r="BJ8" s="122">
        <v>47484</v>
      </c>
      <c r="BK8" s="122">
        <v>47515</v>
      </c>
      <c r="BL8" s="122">
        <v>47543</v>
      </c>
      <c r="BM8" s="122">
        <v>47574</v>
      </c>
      <c r="BN8" s="122">
        <v>47604</v>
      </c>
      <c r="BO8" s="122">
        <v>47635</v>
      </c>
      <c r="BP8" s="122">
        <v>47665</v>
      </c>
      <c r="BQ8" s="122">
        <v>47696</v>
      </c>
      <c r="BR8" s="122">
        <v>47727</v>
      </c>
      <c r="BS8" s="122">
        <v>47757</v>
      </c>
      <c r="BT8" s="122">
        <v>47788</v>
      </c>
      <c r="BU8" s="122">
        <v>47818</v>
      </c>
      <c r="BV8" s="122">
        <v>47849</v>
      </c>
      <c r="BW8" s="122">
        <v>47880</v>
      </c>
      <c r="BX8" s="122">
        <v>47908</v>
      </c>
      <c r="BY8" s="122">
        <v>47939</v>
      </c>
      <c r="BZ8" s="122">
        <v>47969</v>
      </c>
      <c r="CA8" s="122">
        <v>48000</v>
      </c>
      <c r="CB8" s="122">
        <v>48030</v>
      </c>
      <c r="CC8" s="122">
        <v>48061</v>
      </c>
      <c r="CD8" s="122">
        <v>48092</v>
      </c>
      <c r="CE8" s="122">
        <v>48122</v>
      </c>
      <c r="CF8" s="122">
        <v>48153</v>
      </c>
      <c r="CG8" s="122">
        <v>48183</v>
      </c>
      <c r="CH8" s="122">
        <v>48214</v>
      </c>
      <c r="CI8" s="122">
        <v>48245</v>
      </c>
      <c r="CJ8" s="122">
        <v>48274</v>
      </c>
      <c r="CK8" s="122">
        <v>48305</v>
      </c>
      <c r="CL8" s="122">
        <v>48335</v>
      </c>
      <c r="CM8" s="122">
        <v>48366</v>
      </c>
      <c r="CN8" s="122">
        <v>48396</v>
      </c>
      <c r="CO8" s="122">
        <v>48427</v>
      </c>
      <c r="CP8" s="122">
        <v>48458</v>
      </c>
      <c r="CQ8" s="122">
        <v>48488</v>
      </c>
      <c r="CR8" s="122">
        <v>48519</v>
      </c>
      <c r="CS8" s="122">
        <v>48549</v>
      </c>
      <c r="CT8" s="122">
        <v>48580</v>
      </c>
      <c r="CU8" s="122">
        <v>48611</v>
      </c>
      <c r="CV8" s="122">
        <v>48639</v>
      </c>
      <c r="CW8" s="122">
        <v>48670</v>
      </c>
      <c r="CX8" s="122">
        <v>48700</v>
      </c>
      <c r="CY8" s="122">
        <v>48731</v>
      </c>
      <c r="CZ8" s="122" t="str">
        <v>blank</v>
      </c>
      <c r="DA8" s="122">
        <v>45839</v>
      </c>
      <c r="DB8" s="122">
        <v>45870</v>
      </c>
      <c r="DC8" s="122">
        <v>45901</v>
      </c>
      <c r="DD8" s="122">
        <v>45931</v>
      </c>
      <c r="DE8" s="122">
        <v>45962</v>
      </c>
      <c r="DF8" s="122">
        <v>45992</v>
      </c>
      <c r="DG8" s="122">
        <v>46023</v>
      </c>
      <c r="DH8" s="122">
        <v>46054</v>
      </c>
      <c r="DI8" s="122">
        <v>46082</v>
      </c>
      <c r="DJ8" s="122">
        <v>46113</v>
      </c>
      <c r="DK8" s="122">
        <v>46143</v>
      </c>
      <c r="DL8" s="122">
        <v>46174</v>
      </c>
      <c r="DM8" s="122">
        <v>46204</v>
      </c>
      <c r="DN8" s="122">
        <v>46235</v>
      </c>
      <c r="DO8" s="122">
        <v>46266</v>
      </c>
      <c r="DP8" s="122">
        <v>46296</v>
      </c>
      <c r="DQ8" s="122">
        <v>46327</v>
      </c>
      <c r="DR8" s="122">
        <v>46357</v>
      </c>
      <c r="DS8" s="122">
        <v>46388</v>
      </c>
      <c r="DT8" s="122">
        <v>46419</v>
      </c>
      <c r="DU8" s="122">
        <v>46447</v>
      </c>
      <c r="DV8" s="122">
        <v>46478</v>
      </c>
      <c r="DW8" s="122">
        <v>46508</v>
      </c>
      <c r="DX8" s="122">
        <v>46539</v>
      </c>
      <c r="DY8" s="122">
        <v>46569</v>
      </c>
      <c r="DZ8" s="122">
        <v>46600</v>
      </c>
      <c r="EA8" s="122">
        <v>46631</v>
      </c>
      <c r="EB8" s="122">
        <v>46661</v>
      </c>
      <c r="EC8" s="122">
        <v>46692</v>
      </c>
      <c r="ED8" s="122">
        <v>46722</v>
      </c>
      <c r="EE8" s="122">
        <v>46753</v>
      </c>
      <c r="EF8" s="122">
        <v>46784</v>
      </c>
      <c r="EG8" s="122">
        <v>46813</v>
      </c>
      <c r="EH8" s="122">
        <v>46844</v>
      </c>
      <c r="EI8" s="122">
        <v>46874</v>
      </c>
      <c r="EJ8" s="122">
        <v>46905</v>
      </c>
      <c r="EK8" s="122">
        <v>46935</v>
      </c>
      <c r="EL8" s="122">
        <v>46966</v>
      </c>
      <c r="EM8" s="122">
        <v>46997</v>
      </c>
      <c r="EN8" s="122">
        <v>47027</v>
      </c>
      <c r="EO8" s="122">
        <v>47058</v>
      </c>
      <c r="EP8" s="122">
        <v>47088</v>
      </c>
      <c r="EQ8" s="122">
        <v>47119</v>
      </c>
      <c r="ER8" s="122">
        <v>47150</v>
      </c>
      <c r="ES8" s="122">
        <v>47178</v>
      </c>
      <c r="ET8" s="122">
        <v>47209</v>
      </c>
      <c r="EU8" s="122">
        <v>47239</v>
      </c>
      <c r="EV8" s="122">
        <v>47270</v>
      </c>
      <c r="EW8" s="122">
        <v>47300</v>
      </c>
      <c r="EX8" s="122">
        <v>47331</v>
      </c>
      <c r="EY8" s="122">
        <v>47362</v>
      </c>
      <c r="EZ8" s="122">
        <v>47392</v>
      </c>
      <c r="FA8" s="122">
        <v>47423</v>
      </c>
      <c r="FB8" s="122">
        <v>47453</v>
      </c>
      <c r="FC8" s="122">
        <v>47484</v>
      </c>
      <c r="FD8" s="122">
        <v>47515</v>
      </c>
      <c r="FE8" s="122">
        <v>47543</v>
      </c>
      <c r="FF8" s="122">
        <v>47574</v>
      </c>
      <c r="FG8" s="122">
        <v>47604</v>
      </c>
      <c r="FH8" s="122">
        <v>47635</v>
      </c>
      <c r="FI8" s="122">
        <v>47665</v>
      </c>
      <c r="FJ8" s="122">
        <v>47696</v>
      </c>
      <c r="FK8" s="122">
        <v>47727</v>
      </c>
      <c r="FL8" s="122">
        <v>47757</v>
      </c>
      <c r="FM8" s="122">
        <v>47788</v>
      </c>
      <c r="FN8" s="122">
        <v>47818</v>
      </c>
      <c r="FO8" s="122">
        <v>47849</v>
      </c>
      <c r="FP8" s="122">
        <v>47880</v>
      </c>
      <c r="FQ8" s="122">
        <v>47908</v>
      </c>
      <c r="FR8" s="122">
        <v>47939</v>
      </c>
      <c r="FS8" s="122">
        <v>47969</v>
      </c>
      <c r="FT8" s="122">
        <v>48000</v>
      </c>
      <c r="FU8" s="122">
        <v>48030</v>
      </c>
      <c r="FV8" s="122">
        <v>48061</v>
      </c>
      <c r="FW8" s="122">
        <v>48092</v>
      </c>
      <c r="FX8" s="122">
        <v>48122</v>
      </c>
      <c r="FY8" s="122">
        <v>48153</v>
      </c>
      <c r="FZ8" s="122">
        <v>48183</v>
      </c>
      <c r="GA8" s="122">
        <v>48214</v>
      </c>
      <c r="GB8" s="122">
        <v>48245</v>
      </c>
      <c r="GC8" s="122">
        <v>48274</v>
      </c>
      <c r="GD8" s="122">
        <v>48305</v>
      </c>
      <c r="GE8" s="122">
        <v>48335</v>
      </c>
      <c r="GF8" s="122">
        <v>48366</v>
      </c>
      <c r="GG8" s="122">
        <v>48396</v>
      </c>
      <c r="GH8" s="122">
        <v>48427</v>
      </c>
      <c r="GI8" s="122">
        <v>48458</v>
      </c>
      <c r="GJ8" s="122">
        <v>48488</v>
      </c>
      <c r="GK8" s="122">
        <v>48519</v>
      </c>
      <c r="GL8" s="122">
        <v>48549</v>
      </c>
      <c r="GM8" s="122">
        <v>48580</v>
      </c>
      <c r="GN8" s="122">
        <v>48611</v>
      </c>
      <c r="GO8" s="122">
        <v>48639</v>
      </c>
      <c r="GP8" s="122">
        <v>48670</v>
      </c>
      <c r="GQ8" s="122">
        <v>48700</v>
      </c>
      <c r="GR8" s="122">
        <v>48731</v>
      </c>
      <c r="GS8" s="122"/>
      <c r="GT8" s="161"/>
      <c r="GU8" s="260" t="str">
        <f>'Key assumptions'!I9</f>
        <v>FY2025</v>
      </c>
      <c r="GV8" s="260" t="str">
        <f>'Key assumptions'!J9</f>
        <v>FY2026</v>
      </c>
      <c r="GW8" s="260" t="str">
        <f>'Key assumptions'!K9</f>
        <v>FY2027</v>
      </c>
      <c r="GX8" s="260" t="str">
        <f>'Key assumptions'!L9</f>
        <v>FY2028</v>
      </c>
      <c r="GY8" s="260" t="str">
        <f>'Key assumptions'!M9</f>
        <v>FY2029</v>
      </c>
      <c r="GZ8" s="260" t="str">
        <f>'Key assumptions'!N9</f>
        <v>FY2030</v>
      </c>
      <c r="HA8" s="260" t="str">
        <f>'Key assumptions'!O9</f>
        <v>FY2031</v>
      </c>
      <c r="HB8" s="261" t="str">
        <f>'Key assumptions'!P9</f>
        <v>FY2032</v>
      </c>
      <c r="HC8" s="261" t="str">
        <f>'Key assumptions'!Q9</f>
        <v>FY2033</v>
      </c>
      <c r="HD8" s="163" t="s">
        <v>111</v>
      </c>
      <c r="HE8" s="262" t="s">
        <v>112</v>
      </c>
      <c r="HF8" s="167" t="str">
        <f>IF(ROUND(SUM(HE9:HE69),5)=ROUND('Non-labour_calcs'!N20,5),"OK","ERROR")</f>
        <v>OK</v>
      </c>
      <c r="HG8" s="161"/>
      <c r="HH8" s="161"/>
      <c r="HI8" s="161"/>
      <c r="HJ8" s="161"/>
    </row>
    <row r="9" spans="1:218" ht="13.5" thickBot="1" x14ac:dyDescent="0.25">
      <c r="A9" s="120" t="str" cm="1">
        <f t="array" ref="A9:GS13">_xlfn._xlws.FILTER(data_source,ds_costcat="Non-labour")</f>
        <v>Network Operations</v>
      </c>
      <c r="B9" s="120" t="str">
        <v>Travel (to Australian AEMO and TNSPs)</v>
      </c>
      <c r="C9" s="120" t="str">
        <v>Non-labour</v>
      </c>
      <c r="D9" s="120">
        <v>0</v>
      </c>
      <c r="E9" s="120" t="str">
        <v xml:space="preserve">Shared </v>
      </c>
      <c r="F9" s="120">
        <v>0.9435426958362737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0</v>
      </c>
      <c r="P9" s="120">
        <v>0</v>
      </c>
      <c r="Q9" s="120">
        <v>0</v>
      </c>
      <c r="R9" s="120">
        <v>0</v>
      </c>
      <c r="S9" s="120">
        <v>0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  <c r="Y9" s="120">
        <v>0</v>
      </c>
      <c r="Z9" s="120">
        <v>0</v>
      </c>
      <c r="AA9" s="120">
        <v>0</v>
      </c>
      <c r="AB9" s="120">
        <v>0</v>
      </c>
      <c r="AC9" s="120">
        <v>0</v>
      </c>
      <c r="AD9" s="120"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20">
        <v>0</v>
      </c>
      <c r="AM9" s="120">
        <v>0</v>
      </c>
      <c r="AN9" s="120">
        <v>0</v>
      </c>
      <c r="AO9" s="120">
        <v>0</v>
      </c>
      <c r="AP9" s="120">
        <v>0</v>
      </c>
      <c r="AQ9" s="120">
        <v>0</v>
      </c>
      <c r="AR9" s="120">
        <v>0</v>
      </c>
      <c r="AS9" s="120">
        <v>0</v>
      </c>
      <c r="AT9" s="120">
        <v>0</v>
      </c>
      <c r="AU9" s="120">
        <v>0</v>
      </c>
      <c r="AV9" s="120">
        <v>0</v>
      </c>
      <c r="AW9" s="120">
        <v>0</v>
      </c>
      <c r="AX9" s="120">
        <v>0</v>
      </c>
      <c r="AY9" s="120">
        <v>0</v>
      </c>
      <c r="AZ9" s="120">
        <v>0</v>
      </c>
      <c r="BA9" s="120">
        <v>0</v>
      </c>
      <c r="BB9" s="120">
        <v>0</v>
      </c>
      <c r="BC9" s="120">
        <v>0</v>
      </c>
      <c r="BD9" s="120">
        <v>0</v>
      </c>
      <c r="BE9" s="120">
        <v>0</v>
      </c>
      <c r="BF9" s="120">
        <v>0</v>
      </c>
      <c r="BG9" s="120">
        <v>0</v>
      </c>
      <c r="BH9" s="120">
        <v>0</v>
      </c>
      <c r="BI9" s="120">
        <v>0</v>
      </c>
      <c r="BJ9" s="120">
        <v>0</v>
      </c>
      <c r="BK9" s="120">
        <v>0</v>
      </c>
      <c r="BL9" s="120">
        <v>0</v>
      </c>
      <c r="BM9" s="120">
        <v>0</v>
      </c>
      <c r="BN9" s="120">
        <v>0</v>
      </c>
      <c r="BO9" s="120">
        <v>0</v>
      </c>
      <c r="BP9" s="120">
        <v>0</v>
      </c>
      <c r="BQ9" s="120">
        <v>0</v>
      </c>
      <c r="BR9" s="120">
        <v>0</v>
      </c>
      <c r="BS9" s="120">
        <v>0</v>
      </c>
      <c r="BT9" s="120">
        <v>0</v>
      </c>
      <c r="BU9" s="120">
        <v>0</v>
      </c>
      <c r="BV9" s="120">
        <v>0</v>
      </c>
      <c r="BW9" s="120">
        <v>0</v>
      </c>
      <c r="BX9" s="120">
        <v>0</v>
      </c>
      <c r="BY9" s="120">
        <v>0</v>
      </c>
      <c r="BZ9" s="120">
        <v>0</v>
      </c>
      <c r="CA9" s="120">
        <v>0</v>
      </c>
      <c r="CB9" s="120">
        <v>0</v>
      </c>
      <c r="CC9" s="120">
        <v>0</v>
      </c>
      <c r="CD9" s="120">
        <v>0</v>
      </c>
      <c r="CE9" s="120">
        <v>0</v>
      </c>
      <c r="CF9" s="120">
        <v>0</v>
      </c>
      <c r="CG9" s="120">
        <v>0</v>
      </c>
      <c r="CH9" s="120">
        <v>0</v>
      </c>
      <c r="CI9" s="120">
        <v>0</v>
      </c>
      <c r="CJ9" s="120">
        <v>0</v>
      </c>
      <c r="CK9" s="120">
        <v>0</v>
      </c>
      <c r="CL9" s="120">
        <v>0</v>
      </c>
      <c r="CM9" s="120">
        <v>0</v>
      </c>
      <c r="CN9" s="120">
        <v>0</v>
      </c>
      <c r="CO9" s="120">
        <v>0</v>
      </c>
      <c r="CP9" s="120">
        <v>0</v>
      </c>
      <c r="CQ9" s="120">
        <v>0</v>
      </c>
      <c r="CR9" s="120">
        <v>0</v>
      </c>
      <c r="CS9" s="120">
        <v>0</v>
      </c>
      <c r="CT9" s="120">
        <v>0</v>
      </c>
      <c r="CU9" s="120">
        <v>0</v>
      </c>
      <c r="CV9" s="120">
        <v>0</v>
      </c>
      <c r="CW9" s="120">
        <v>0</v>
      </c>
      <c r="CX9" s="120">
        <v>0</v>
      </c>
      <c r="CY9" s="120">
        <v>0</v>
      </c>
      <c r="CZ9" s="120">
        <v>0</v>
      </c>
      <c r="DA9" s="120">
        <v>0</v>
      </c>
      <c r="DB9" s="120">
        <v>0</v>
      </c>
      <c r="DC9" s="120">
        <v>0</v>
      </c>
      <c r="DD9" s="120">
        <v>0</v>
      </c>
      <c r="DE9" s="120">
        <v>0</v>
      </c>
      <c r="DF9" s="120">
        <v>0</v>
      </c>
      <c r="DG9" s="120">
        <v>0</v>
      </c>
      <c r="DH9" s="120">
        <v>0</v>
      </c>
      <c r="DI9" s="120">
        <v>0</v>
      </c>
      <c r="DJ9" s="120">
        <v>0</v>
      </c>
      <c r="DK9" s="120">
        <v>0</v>
      </c>
      <c r="DL9" s="120">
        <v>0</v>
      </c>
      <c r="DM9" s="120">
        <v>0</v>
      </c>
      <c r="DN9" s="120">
        <v>0</v>
      </c>
      <c r="DO9" s="120">
        <v>0</v>
      </c>
      <c r="DP9" s="120">
        <v>0</v>
      </c>
      <c r="DQ9" s="120">
        <v>0</v>
      </c>
      <c r="DR9" s="120">
        <v>0</v>
      </c>
      <c r="DS9" s="120">
        <v>0</v>
      </c>
      <c r="DT9" s="120">
        <v>0</v>
      </c>
      <c r="DU9" s="120">
        <v>0</v>
      </c>
      <c r="DV9" s="120">
        <v>0</v>
      </c>
      <c r="DW9" s="120">
        <v>0</v>
      </c>
      <c r="DX9" s="120">
        <v>0</v>
      </c>
      <c r="DY9" s="120">
        <v>0</v>
      </c>
      <c r="DZ9" s="120">
        <v>0</v>
      </c>
      <c r="EA9" s="120">
        <v>0</v>
      </c>
      <c r="EB9" s="120">
        <v>0</v>
      </c>
      <c r="EC9" s="120">
        <v>0</v>
      </c>
      <c r="ED9" s="120">
        <v>0</v>
      </c>
      <c r="EE9" s="120">
        <v>0</v>
      </c>
      <c r="EF9" s="120">
        <v>0</v>
      </c>
      <c r="EG9" s="120">
        <v>0</v>
      </c>
      <c r="EH9" s="120">
        <v>0</v>
      </c>
      <c r="EI9" s="120">
        <v>0</v>
      </c>
      <c r="EJ9" s="120">
        <v>0</v>
      </c>
      <c r="EK9" s="120">
        <v>0</v>
      </c>
      <c r="EL9" s="120">
        <v>0</v>
      </c>
      <c r="EM9" s="120">
        <v>0</v>
      </c>
      <c r="EN9" s="120">
        <v>0</v>
      </c>
      <c r="EO9" s="120">
        <v>0</v>
      </c>
      <c r="EP9" s="120">
        <v>0</v>
      </c>
      <c r="EQ9" s="120">
        <v>0</v>
      </c>
      <c r="ER9" s="120">
        <v>0</v>
      </c>
      <c r="ES9" s="120">
        <v>0</v>
      </c>
      <c r="ET9" s="120">
        <v>0</v>
      </c>
      <c r="EU9" s="120">
        <v>0</v>
      </c>
      <c r="EV9" s="120">
        <v>0</v>
      </c>
      <c r="EW9" s="120">
        <v>0</v>
      </c>
      <c r="EX9" s="120">
        <v>0</v>
      </c>
      <c r="EY9" s="120">
        <v>0</v>
      </c>
      <c r="EZ9" s="120">
        <v>0</v>
      </c>
      <c r="FA9" s="120">
        <v>0</v>
      </c>
      <c r="FB9" s="120">
        <v>0</v>
      </c>
      <c r="FC9" s="120">
        <v>0</v>
      </c>
      <c r="FD9" s="120">
        <v>0</v>
      </c>
      <c r="FE9" s="120">
        <v>0</v>
      </c>
      <c r="FF9" s="120">
        <v>0</v>
      </c>
      <c r="FG9" s="120">
        <v>0</v>
      </c>
      <c r="FH9" s="120">
        <v>0</v>
      </c>
      <c r="FI9" s="120">
        <v>0</v>
      </c>
      <c r="FJ9" s="120">
        <v>0</v>
      </c>
      <c r="FK9" s="120">
        <v>0</v>
      </c>
      <c r="FL9" s="120">
        <v>0</v>
      </c>
      <c r="FM9" s="120">
        <v>0</v>
      </c>
      <c r="FN9" s="120">
        <v>0</v>
      </c>
      <c r="FO9" s="120">
        <v>0</v>
      </c>
      <c r="FP9" s="120">
        <v>0</v>
      </c>
      <c r="FQ9" s="120">
        <v>0</v>
      </c>
      <c r="FR9" s="120">
        <v>0</v>
      </c>
      <c r="FS9" s="120">
        <v>0</v>
      </c>
      <c r="FT9" s="120">
        <v>0</v>
      </c>
      <c r="FU9" s="120">
        <v>0</v>
      </c>
      <c r="FV9" s="120">
        <v>0</v>
      </c>
      <c r="FW9" s="120">
        <v>0</v>
      </c>
      <c r="FX9" s="120">
        <v>0</v>
      </c>
      <c r="FY9" s="120">
        <v>0</v>
      </c>
      <c r="FZ9" s="120">
        <v>0</v>
      </c>
      <c r="GA9" s="120">
        <v>0</v>
      </c>
      <c r="GB9" s="120">
        <v>0</v>
      </c>
      <c r="GC9" s="120">
        <v>0</v>
      </c>
      <c r="GD9" s="120">
        <v>0</v>
      </c>
      <c r="GE9" s="120">
        <v>0</v>
      </c>
      <c r="GF9" s="120">
        <v>0</v>
      </c>
      <c r="GG9" s="120">
        <v>0</v>
      </c>
      <c r="GH9" s="120">
        <v>0</v>
      </c>
      <c r="GI9" s="120">
        <v>0</v>
      </c>
      <c r="GJ9" s="120">
        <v>0</v>
      </c>
      <c r="GK9" s="120">
        <v>0</v>
      </c>
      <c r="GL9" s="120">
        <v>0</v>
      </c>
      <c r="GM9" s="120">
        <v>0</v>
      </c>
      <c r="GN9" s="120">
        <v>0</v>
      </c>
      <c r="GO9" s="120">
        <v>0</v>
      </c>
      <c r="GP9" s="120">
        <v>0</v>
      </c>
      <c r="GQ9" s="120">
        <v>0</v>
      </c>
      <c r="GR9" s="120">
        <v>0</v>
      </c>
      <c r="GS9" s="120">
        <v>0</v>
      </c>
      <c r="GU9" s="257"/>
      <c r="GV9" s="257">
        <f t="shared" ref="GV9:HB24" si="0">SUMIF($DA$6:$GR$6,GV$8,$DA9:$GR9)</f>
        <v>0</v>
      </c>
      <c r="GW9" s="257">
        <f t="shared" si="0"/>
        <v>0</v>
      </c>
      <c r="GX9" s="257">
        <f t="shared" si="0"/>
        <v>0</v>
      </c>
      <c r="GY9" s="257">
        <f t="shared" si="0"/>
        <v>0</v>
      </c>
      <c r="GZ9" s="257">
        <f t="shared" si="0"/>
        <v>0</v>
      </c>
      <c r="HA9" s="257">
        <f t="shared" si="0"/>
        <v>0</v>
      </c>
      <c r="HB9" s="257">
        <f t="shared" si="0"/>
        <v>0</v>
      </c>
      <c r="HC9" s="257">
        <f>SUMIF($DA$6:$GR$6,HC$8,$DA9:$GR9)</f>
        <v>0</v>
      </c>
      <c r="HD9" s="134" t="str">
        <f t="shared" ref="HD9:HD40" si="1">IF(ROUND(HE9-SUM(DA9:GR9),3)=0,"OK","ERROR")</f>
        <v>OK</v>
      </c>
      <c r="HE9" s="257">
        <f t="shared" ref="HE9:HE40" si="2">SUM(GU9:HC9)</f>
        <v>0</v>
      </c>
    </row>
    <row r="10" spans="1:218" ht="13.5" thickBot="1" x14ac:dyDescent="0.25">
      <c r="A10" s="120" t="str">
        <v>Network Operations</v>
      </c>
      <c r="B10" s="120" t="str">
        <v>Travel (Overseas to visit SCADA vendor and customers)</v>
      </c>
      <c r="C10" s="120" t="str">
        <v>Non-labour</v>
      </c>
      <c r="D10" s="120">
        <v>0</v>
      </c>
      <c r="E10" s="120" t="str">
        <v xml:space="preserve">Shared </v>
      </c>
      <c r="F10" s="120">
        <v>0.9435426958362737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20">
        <v>0</v>
      </c>
      <c r="Q10" s="120">
        <v>0</v>
      </c>
      <c r="R10" s="120">
        <v>0</v>
      </c>
      <c r="S10" s="120">
        <v>0</v>
      </c>
      <c r="T10" s="120">
        <v>0</v>
      </c>
      <c r="U10" s="120">
        <v>0</v>
      </c>
      <c r="V10" s="120">
        <v>0</v>
      </c>
      <c r="W10" s="120">
        <v>0</v>
      </c>
      <c r="X10" s="120">
        <v>0</v>
      </c>
      <c r="Y10" s="120">
        <v>0</v>
      </c>
      <c r="Z10" s="120">
        <v>0</v>
      </c>
      <c r="AA10" s="120">
        <v>0</v>
      </c>
      <c r="AB10" s="120">
        <v>0</v>
      </c>
      <c r="AC10" s="120">
        <v>0</v>
      </c>
      <c r="AD10" s="120">
        <v>0</v>
      </c>
      <c r="AE10" s="120">
        <v>0</v>
      </c>
      <c r="AF10" s="120">
        <v>3750</v>
      </c>
      <c r="AG10" s="120">
        <v>3750</v>
      </c>
      <c r="AH10" s="120">
        <v>3750</v>
      </c>
      <c r="AI10" s="120">
        <v>3750</v>
      </c>
      <c r="AJ10" s="120">
        <v>3750</v>
      </c>
      <c r="AK10" s="120">
        <v>3750</v>
      </c>
      <c r="AL10" s="120">
        <v>3750</v>
      </c>
      <c r="AM10" s="120">
        <v>3750</v>
      </c>
      <c r="AN10" s="120">
        <v>3750</v>
      </c>
      <c r="AO10" s="120">
        <v>3750</v>
      </c>
      <c r="AP10" s="120">
        <v>3750</v>
      </c>
      <c r="AQ10" s="120">
        <v>3750</v>
      </c>
      <c r="AR10" s="120">
        <v>3750</v>
      </c>
      <c r="AS10" s="120">
        <v>3750</v>
      </c>
      <c r="AT10" s="120">
        <v>3750</v>
      </c>
      <c r="AU10" s="120">
        <v>3750</v>
      </c>
      <c r="AV10" s="120">
        <v>3750</v>
      </c>
      <c r="AW10" s="120">
        <v>3750</v>
      </c>
      <c r="AX10" s="120">
        <v>3750</v>
      </c>
      <c r="AY10" s="120">
        <v>3750</v>
      </c>
      <c r="AZ10" s="120">
        <v>3750</v>
      </c>
      <c r="BA10" s="120">
        <v>3750</v>
      </c>
      <c r="BB10" s="120">
        <v>3750</v>
      </c>
      <c r="BC10" s="120">
        <v>3750</v>
      </c>
      <c r="BD10" s="120">
        <v>3750</v>
      </c>
      <c r="BE10" s="120">
        <v>3750</v>
      </c>
      <c r="BF10" s="120">
        <v>3750</v>
      </c>
      <c r="BG10" s="120">
        <v>3750</v>
      </c>
      <c r="BH10" s="120">
        <v>3750</v>
      </c>
      <c r="BI10" s="120">
        <v>3750</v>
      </c>
      <c r="BJ10" s="120">
        <v>3750</v>
      </c>
      <c r="BK10" s="120">
        <v>3750</v>
      </c>
      <c r="BL10" s="120">
        <v>3750</v>
      </c>
      <c r="BM10" s="120">
        <v>3750</v>
      </c>
      <c r="BN10" s="120">
        <v>3750</v>
      </c>
      <c r="BO10" s="120">
        <v>3750</v>
      </c>
      <c r="BP10" s="120">
        <v>3750</v>
      </c>
      <c r="BQ10" s="120">
        <v>3750</v>
      </c>
      <c r="BR10" s="120">
        <v>3750</v>
      </c>
      <c r="BS10" s="120">
        <v>3750</v>
      </c>
      <c r="BT10" s="120">
        <v>3750</v>
      </c>
      <c r="BU10" s="120">
        <v>3750</v>
      </c>
      <c r="BV10" s="120">
        <v>3750</v>
      </c>
      <c r="BW10" s="120">
        <v>3750</v>
      </c>
      <c r="BX10" s="120">
        <v>3750</v>
      </c>
      <c r="BY10" s="120">
        <v>3750</v>
      </c>
      <c r="BZ10" s="120">
        <v>3750</v>
      </c>
      <c r="CA10" s="120">
        <v>3750</v>
      </c>
      <c r="CB10" s="120">
        <v>0</v>
      </c>
      <c r="CC10" s="120">
        <v>0</v>
      </c>
      <c r="CD10" s="120">
        <v>0</v>
      </c>
      <c r="CE10" s="120">
        <v>0</v>
      </c>
      <c r="CF10" s="120">
        <v>0</v>
      </c>
      <c r="CG10" s="120">
        <v>0</v>
      </c>
      <c r="CH10" s="120">
        <v>0</v>
      </c>
      <c r="CI10" s="120">
        <v>0</v>
      </c>
      <c r="CJ10" s="120">
        <v>0</v>
      </c>
      <c r="CK10" s="120">
        <v>0</v>
      </c>
      <c r="CL10" s="120">
        <v>0</v>
      </c>
      <c r="CM10" s="120">
        <v>0</v>
      </c>
      <c r="CN10" s="120">
        <v>0</v>
      </c>
      <c r="CO10" s="120">
        <v>0</v>
      </c>
      <c r="CP10" s="120">
        <v>0</v>
      </c>
      <c r="CQ10" s="120">
        <v>0</v>
      </c>
      <c r="CR10" s="120">
        <v>0</v>
      </c>
      <c r="CS10" s="120">
        <v>0</v>
      </c>
      <c r="CT10" s="120">
        <v>0</v>
      </c>
      <c r="CU10" s="120">
        <v>0</v>
      </c>
      <c r="CV10" s="120">
        <v>0</v>
      </c>
      <c r="CW10" s="120">
        <v>0</v>
      </c>
      <c r="CX10" s="120">
        <v>0</v>
      </c>
      <c r="CY10" s="120">
        <v>0</v>
      </c>
      <c r="CZ10" s="120">
        <v>0</v>
      </c>
      <c r="DA10" s="120">
        <v>0</v>
      </c>
      <c r="DB10" s="120">
        <v>0</v>
      </c>
      <c r="DC10" s="120">
        <v>0</v>
      </c>
      <c r="DD10" s="120">
        <v>0</v>
      </c>
      <c r="DE10" s="120">
        <v>0</v>
      </c>
      <c r="DF10" s="120">
        <v>0</v>
      </c>
      <c r="DG10" s="120">
        <v>0</v>
      </c>
      <c r="DH10" s="120">
        <v>0</v>
      </c>
      <c r="DI10" s="120">
        <v>0</v>
      </c>
      <c r="DJ10" s="120">
        <v>0</v>
      </c>
      <c r="DK10" s="120">
        <v>0</v>
      </c>
      <c r="DL10" s="120">
        <v>0</v>
      </c>
      <c r="DM10" s="120">
        <v>0</v>
      </c>
      <c r="DN10" s="120">
        <v>0</v>
      </c>
      <c r="DO10" s="120">
        <v>0</v>
      </c>
      <c r="DP10" s="120">
        <v>0</v>
      </c>
      <c r="DQ10" s="120">
        <v>0</v>
      </c>
      <c r="DR10" s="120">
        <v>0</v>
      </c>
      <c r="DS10" s="120">
        <v>0</v>
      </c>
      <c r="DT10" s="120">
        <v>0</v>
      </c>
      <c r="DU10" s="120">
        <v>0</v>
      </c>
      <c r="DV10" s="120">
        <v>0</v>
      </c>
      <c r="DW10" s="120">
        <v>0</v>
      </c>
      <c r="DX10" s="120">
        <v>0</v>
      </c>
      <c r="DY10" s="120">
        <v>3538.2851093860263</v>
      </c>
      <c r="DZ10" s="120">
        <v>3538.2851093860263</v>
      </c>
      <c r="EA10" s="120">
        <v>3538.2851093860263</v>
      </c>
      <c r="EB10" s="120">
        <v>3538.2851093860263</v>
      </c>
      <c r="EC10" s="120">
        <v>3538.2851093860263</v>
      </c>
      <c r="ED10" s="120">
        <v>3538.2851093860263</v>
      </c>
      <c r="EE10" s="120">
        <v>3538.2851093860263</v>
      </c>
      <c r="EF10" s="120">
        <v>3538.2851093860263</v>
      </c>
      <c r="EG10" s="120">
        <v>3538.2851093860263</v>
      </c>
      <c r="EH10" s="120">
        <v>3538.2851093860263</v>
      </c>
      <c r="EI10" s="120">
        <v>3538.2851093860263</v>
      </c>
      <c r="EJ10" s="120">
        <v>3538.2851093860263</v>
      </c>
      <c r="EK10" s="120">
        <v>3538.2851093860263</v>
      </c>
      <c r="EL10" s="120">
        <v>3538.2851093860263</v>
      </c>
      <c r="EM10" s="120">
        <v>3538.2851093860263</v>
      </c>
      <c r="EN10" s="120">
        <v>3538.2851093860263</v>
      </c>
      <c r="EO10" s="120">
        <v>3538.2851093860263</v>
      </c>
      <c r="EP10" s="120">
        <v>3538.2851093860263</v>
      </c>
      <c r="EQ10" s="120">
        <v>3538.2851093860263</v>
      </c>
      <c r="ER10" s="120">
        <v>3538.2851093860263</v>
      </c>
      <c r="ES10" s="120">
        <v>3538.2851093860263</v>
      </c>
      <c r="ET10" s="120">
        <v>3538.2851093860263</v>
      </c>
      <c r="EU10" s="120">
        <v>3538.2851093860263</v>
      </c>
      <c r="EV10" s="120">
        <v>3538.2851093860263</v>
      </c>
      <c r="EW10" s="120">
        <v>3538.2851093860263</v>
      </c>
      <c r="EX10" s="120">
        <v>3538.2851093860263</v>
      </c>
      <c r="EY10" s="120">
        <v>3538.2851093860263</v>
      </c>
      <c r="EZ10" s="120">
        <v>3538.2851093860263</v>
      </c>
      <c r="FA10" s="120">
        <v>3538.2851093860263</v>
      </c>
      <c r="FB10" s="120">
        <v>3538.2851093860263</v>
      </c>
      <c r="FC10" s="120">
        <v>3538.2851093860263</v>
      </c>
      <c r="FD10" s="120">
        <v>3538.2851093860263</v>
      </c>
      <c r="FE10" s="120">
        <v>3538.2851093860263</v>
      </c>
      <c r="FF10" s="120">
        <v>3538.2851093860263</v>
      </c>
      <c r="FG10" s="120">
        <v>3538.2851093860263</v>
      </c>
      <c r="FH10" s="120">
        <v>3538.2851093860263</v>
      </c>
      <c r="FI10" s="120">
        <v>3538.2851093860263</v>
      </c>
      <c r="FJ10" s="120">
        <v>3538.2851093860263</v>
      </c>
      <c r="FK10" s="120">
        <v>3538.2851093860263</v>
      </c>
      <c r="FL10" s="120">
        <v>3538.2851093860263</v>
      </c>
      <c r="FM10" s="120">
        <v>3538.2851093860263</v>
      </c>
      <c r="FN10" s="120">
        <v>3538.2851093860263</v>
      </c>
      <c r="FO10" s="120">
        <v>3538.2851093860263</v>
      </c>
      <c r="FP10" s="120">
        <v>3538.2851093860263</v>
      </c>
      <c r="FQ10" s="120">
        <v>3538.2851093860263</v>
      </c>
      <c r="FR10" s="120">
        <v>3538.2851093860263</v>
      </c>
      <c r="FS10" s="120">
        <v>3538.2851093860263</v>
      </c>
      <c r="FT10" s="120">
        <v>3538.2851093860263</v>
      </c>
      <c r="FU10" s="120">
        <v>0</v>
      </c>
      <c r="FV10" s="120">
        <v>0</v>
      </c>
      <c r="FW10" s="120">
        <v>0</v>
      </c>
      <c r="FX10" s="120">
        <v>0</v>
      </c>
      <c r="FY10" s="120">
        <v>0</v>
      </c>
      <c r="FZ10" s="120">
        <v>0</v>
      </c>
      <c r="GA10" s="120">
        <v>0</v>
      </c>
      <c r="GB10" s="120">
        <v>0</v>
      </c>
      <c r="GC10" s="120">
        <v>0</v>
      </c>
      <c r="GD10" s="120">
        <v>0</v>
      </c>
      <c r="GE10" s="120">
        <v>0</v>
      </c>
      <c r="GF10" s="120">
        <v>0</v>
      </c>
      <c r="GG10" s="120">
        <v>0</v>
      </c>
      <c r="GH10" s="120">
        <v>0</v>
      </c>
      <c r="GI10" s="120">
        <v>0</v>
      </c>
      <c r="GJ10" s="120">
        <v>0</v>
      </c>
      <c r="GK10" s="120">
        <v>0</v>
      </c>
      <c r="GL10" s="120">
        <v>0</v>
      </c>
      <c r="GM10" s="120">
        <v>0</v>
      </c>
      <c r="GN10" s="120">
        <v>0</v>
      </c>
      <c r="GO10" s="120">
        <v>0</v>
      </c>
      <c r="GP10" s="120">
        <v>0</v>
      </c>
      <c r="GQ10" s="120">
        <v>0</v>
      </c>
      <c r="GR10" s="120">
        <v>0</v>
      </c>
      <c r="GS10" s="120">
        <v>0</v>
      </c>
      <c r="GU10" s="200"/>
      <c r="GV10" s="200">
        <f t="shared" si="0"/>
        <v>0</v>
      </c>
      <c r="GW10" s="200">
        <f t="shared" si="0"/>
        <v>0</v>
      </c>
      <c r="GX10" s="200">
        <f t="shared" si="0"/>
        <v>42459.421312632316</v>
      </c>
      <c r="GY10" s="200">
        <f t="shared" si="0"/>
        <v>42459.421312632316</v>
      </c>
      <c r="GZ10" s="200">
        <f t="shared" si="0"/>
        <v>42459.421312632316</v>
      </c>
      <c r="HA10" s="200">
        <f t="shared" si="0"/>
        <v>42459.421312632316</v>
      </c>
      <c r="HB10" s="200">
        <f t="shared" si="0"/>
        <v>0</v>
      </c>
      <c r="HC10" s="200">
        <f t="shared" ref="HC10:HC69" si="3">SUMIF($DA$6:$GR$6,HC$8,$DA10:$GR10)</f>
        <v>0</v>
      </c>
      <c r="HD10" s="134" t="str">
        <f t="shared" si="1"/>
        <v>OK</v>
      </c>
      <c r="HE10" s="200">
        <f t="shared" si="2"/>
        <v>169837.68525052926</v>
      </c>
    </row>
    <row r="11" spans="1:218" ht="13.5" thickBot="1" x14ac:dyDescent="0.25">
      <c r="A11" s="120" t="str">
        <v>Network Operations</v>
      </c>
      <c r="B11" s="120" t="str">
        <v>Global Recruitment and Visa fees for 5 Transgrid roles)</v>
      </c>
      <c r="C11" s="120" t="str">
        <v>Non-labour</v>
      </c>
      <c r="D11" s="120">
        <v>0</v>
      </c>
      <c r="E11" s="120" t="str">
        <v xml:space="preserve">Shared </v>
      </c>
      <c r="F11" s="120">
        <v>0.9435426958362737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20">
        <v>0</v>
      </c>
      <c r="Q11" s="120">
        <v>0</v>
      </c>
      <c r="R11" s="120">
        <v>0</v>
      </c>
      <c r="S11" s="120">
        <v>0</v>
      </c>
      <c r="T11" s="120">
        <v>16250</v>
      </c>
      <c r="U11" s="120">
        <v>16250</v>
      </c>
      <c r="V11" s="120">
        <v>16250</v>
      </c>
      <c r="W11" s="120">
        <v>16250</v>
      </c>
      <c r="X11" s="120">
        <v>16250</v>
      </c>
      <c r="Y11" s="120">
        <v>16250</v>
      </c>
      <c r="Z11" s="120">
        <v>16250</v>
      </c>
      <c r="AA11" s="120">
        <v>16250</v>
      </c>
      <c r="AB11" s="120">
        <v>16250</v>
      </c>
      <c r="AC11" s="120">
        <v>16250</v>
      </c>
      <c r="AD11" s="120">
        <v>16250</v>
      </c>
      <c r="AE11" s="120">
        <v>16250</v>
      </c>
      <c r="AF11" s="120">
        <v>0</v>
      </c>
      <c r="AG11" s="120">
        <v>0</v>
      </c>
      <c r="AH11" s="120">
        <v>0</v>
      </c>
      <c r="AI11" s="120">
        <v>0</v>
      </c>
      <c r="AJ11" s="120">
        <v>0</v>
      </c>
      <c r="AK11" s="120">
        <v>0</v>
      </c>
      <c r="AL11" s="120">
        <v>0</v>
      </c>
      <c r="AM11" s="120">
        <v>0</v>
      </c>
      <c r="AN11" s="120">
        <v>0</v>
      </c>
      <c r="AO11" s="120">
        <v>0</v>
      </c>
      <c r="AP11" s="120">
        <v>0</v>
      </c>
      <c r="AQ11" s="120">
        <v>0</v>
      </c>
      <c r="AR11" s="120">
        <v>0</v>
      </c>
      <c r="AS11" s="120">
        <v>0</v>
      </c>
      <c r="AT11" s="120">
        <v>0</v>
      </c>
      <c r="AU11" s="120">
        <v>0</v>
      </c>
      <c r="AV11" s="120">
        <v>0</v>
      </c>
      <c r="AW11" s="120">
        <v>0</v>
      </c>
      <c r="AX11" s="120">
        <v>0</v>
      </c>
      <c r="AY11" s="120">
        <v>0</v>
      </c>
      <c r="AZ11" s="120">
        <v>0</v>
      </c>
      <c r="BA11" s="120">
        <v>0</v>
      </c>
      <c r="BB11" s="120">
        <v>0</v>
      </c>
      <c r="BC11" s="120">
        <v>0</v>
      </c>
      <c r="BD11" s="120">
        <v>0</v>
      </c>
      <c r="BE11" s="120">
        <v>0</v>
      </c>
      <c r="BF11" s="120">
        <v>0</v>
      </c>
      <c r="BG11" s="120">
        <v>0</v>
      </c>
      <c r="BH11" s="120">
        <v>0</v>
      </c>
      <c r="BI11" s="120">
        <v>0</v>
      </c>
      <c r="BJ11" s="120">
        <v>0</v>
      </c>
      <c r="BK11" s="120">
        <v>0</v>
      </c>
      <c r="BL11" s="120">
        <v>0</v>
      </c>
      <c r="BM11" s="120">
        <v>0</v>
      </c>
      <c r="BN11" s="120">
        <v>0</v>
      </c>
      <c r="BO11" s="120">
        <v>0</v>
      </c>
      <c r="BP11" s="120">
        <v>0</v>
      </c>
      <c r="BQ11" s="120">
        <v>0</v>
      </c>
      <c r="BR11" s="120">
        <v>0</v>
      </c>
      <c r="BS11" s="120">
        <v>0</v>
      </c>
      <c r="BT11" s="120">
        <v>0</v>
      </c>
      <c r="BU11" s="120">
        <v>0</v>
      </c>
      <c r="BV11" s="120">
        <v>0</v>
      </c>
      <c r="BW11" s="120">
        <v>0</v>
      </c>
      <c r="BX11" s="120">
        <v>0</v>
      </c>
      <c r="BY11" s="120">
        <v>0</v>
      </c>
      <c r="BZ11" s="120">
        <v>0</v>
      </c>
      <c r="CA11" s="120">
        <v>0</v>
      </c>
      <c r="CB11" s="120">
        <v>0</v>
      </c>
      <c r="CC11" s="120">
        <v>0</v>
      </c>
      <c r="CD11" s="120">
        <v>0</v>
      </c>
      <c r="CE11" s="120">
        <v>0</v>
      </c>
      <c r="CF11" s="120">
        <v>0</v>
      </c>
      <c r="CG11" s="120">
        <v>0</v>
      </c>
      <c r="CH11" s="120">
        <v>0</v>
      </c>
      <c r="CI11" s="120">
        <v>0</v>
      </c>
      <c r="CJ11" s="120">
        <v>0</v>
      </c>
      <c r="CK11" s="120">
        <v>0</v>
      </c>
      <c r="CL11" s="120">
        <v>0</v>
      </c>
      <c r="CM11" s="120">
        <v>0</v>
      </c>
      <c r="CN11" s="120">
        <v>0</v>
      </c>
      <c r="CO11" s="120">
        <v>0</v>
      </c>
      <c r="CP11" s="120">
        <v>0</v>
      </c>
      <c r="CQ11" s="120">
        <v>0</v>
      </c>
      <c r="CR11" s="120">
        <v>0</v>
      </c>
      <c r="CS11" s="120">
        <v>0</v>
      </c>
      <c r="CT11" s="120">
        <v>0</v>
      </c>
      <c r="CU11" s="120">
        <v>0</v>
      </c>
      <c r="CV11" s="120">
        <v>0</v>
      </c>
      <c r="CW11" s="120">
        <v>0</v>
      </c>
      <c r="CX11" s="120">
        <v>0</v>
      </c>
      <c r="CY11" s="120">
        <v>0</v>
      </c>
      <c r="CZ11" s="120">
        <v>0</v>
      </c>
      <c r="DA11" s="120">
        <v>0</v>
      </c>
      <c r="DB11" s="120">
        <v>0</v>
      </c>
      <c r="DC11" s="120">
        <v>0</v>
      </c>
      <c r="DD11" s="120">
        <v>0</v>
      </c>
      <c r="DE11" s="120">
        <v>0</v>
      </c>
      <c r="DF11" s="120">
        <v>0</v>
      </c>
      <c r="DG11" s="120">
        <v>0</v>
      </c>
      <c r="DH11" s="120">
        <v>0</v>
      </c>
      <c r="DI11" s="120">
        <v>0</v>
      </c>
      <c r="DJ11" s="120">
        <v>0</v>
      </c>
      <c r="DK11" s="120">
        <v>0</v>
      </c>
      <c r="DL11" s="120">
        <v>0</v>
      </c>
      <c r="DM11" s="120">
        <v>15332.568807339449</v>
      </c>
      <c r="DN11" s="120">
        <v>15332.568807339449</v>
      </c>
      <c r="DO11" s="120">
        <v>15332.568807339449</v>
      </c>
      <c r="DP11" s="120">
        <v>15332.568807339449</v>
      </c>
      <c r="DQ11" s="120">
        <v>15332.568807339449</v>
      </c>
      <c r="DR11" s="120">
        <v>15332.568807339449</v>
      </c>
      <c r="DS11" s="120">
        <v>15332.568807339449</v>
      </c>
      <c r="DT11" s="120">
        <v>15332.568807339449</v>
      </c>
      <c r="DU11" s="120">
        <v>15332.568807339449</v>
      </c>
      <c r="DV11" s="120">
        <v>15332.568807339449</v>
      </c>
      <c r="DW11" s="120">
        <v>15332.568807339449</v>
      </c>
      <c r="DX11" s="120">
        <v>15332.568807339449</v>
      </c>
      <c r="DY11" s="120">
        <v>0</v>
      </c>
      <c r="DZ11" s="120">
        <v>0</v>
      </c>
      <c r="EA11" s="120">
        <v>0</v>
      </c>
      <c r="EB11" s="120">
        <v>0</v>
      </c>
      <c r="EC11" s="120">
        <v>0</v>
      </c>
      <c r="ED11" s="120">
        <v>0</v>
      </c>
      <c r="EE11" s="120">
        <v>0</v>
      </c>
      <c r="EF11" s="120">
        <v>0</v>
      </c>
      <c r="EG11" s="120">
        <v>0</v>
      </c>
      <c r="EH11" s="120">
        <v>0</v>
      </c>
      <c r="EI11" s="120">
        <v>0</v>
      </c>
      <c r="EJ11" s="120">
        <v>0</v>
      </c>
      <c r="EK11" s="120">
        <v>0</v>
      </c>
      <c r="EL11" s="120">
        <v>0</v>
      </c>
      <c r="EM11" s="120">
        <v>0</v>
      </c>
      <c r="EN11" s="120">
        <v>0</v>
      </c>
      <c r="EO11" s="120">
        <v>0</v>
      </c>
      <c r="EP11" s="120">
        <v>0</v>
      </c>
      <c r="EQ11" s="120">
        <v>0</v>
      </c>
      <c r="ER11" s="120">
        <v>0</v>
      </c>
      <c r="ES11" s="120">
        <v>0</v>
      </c>
      <c r="ET11" s="120">
        <v>0</v>
      </c>
      <c r="EU11" s="120">
        <v>0</v>
      </c>
      <c r="EV11" s="120">
        <v>0</v>
      </c>
      <c r="EW11" s="120">
        <v>0</v>
      </c>
      <c r="EX11" s="120">
        <v>0</v>
      </c>
      <c r="EY11" s="120">
        <v>0</v>
      </c>
      <c r="EZ11" s="120">
        <v>0</v>
      </c>
      <c r="FA11" s="120">
        <v>0</v>
      </c>
      <c r="FB11" s="120">
        <v>0</v>
      </c>
      <c r="FC11" s="120">
        <v>0</v>
      </c>
      <c r="FD11" s="120">
        <v>0</v>
      </c>
      <c r="FE11" s="120">
        <v>0</v>
      </c>
      <c r="FF11" s="120">
        <v>0</v>
      </c>
      <c r="FG11" s="120">
        <v>0</v>
      </c>
      <c r="FH11" s="120">
        <v>0</v>
      </c>
      <c r="FI11" s="120">
        <v>0</v>
      </c>
      <c r="FJ11" s="120">
        <v>0</v>
      </c>
      <c r="FK11" s="120">
        <v>0</v>
      </c>
      <c r="FL11" s="120">
        <v>0</v>
      </c>
      <c r="FM11" s="120">
        <v>0</v>
      </c>
      <c r="FN11" s="120">
        <v>0</v>
      </c>
      <c r="FO11" s="120">
        <v>0</v>
      </c>
      <c r="FP11" s="120">
        <v>0</v>
      </c>
      <c r="FQ11" s="120">
        <v>0</v>
      </c>
      <c r="FR11" s="120">
        <v>0</v>
      </c>
      <c r="FS11" s="120">
        <v>0</v>
      </c>
      <c r="FT11" s="120">
        <v>0</v>
      </c>
      <c r="FU11" s="120">
        <v>0</v>
      </c>
      <c r="FV11" s="120">
        <v>0</v>
      </c>
      <c r="FW11" s="120">
        <v>0</v>
      </c>
      <c r="FX11" s="120">
        <v>0</v>
      </c>
      <c r="FY11" s="120">
        <v>0</v>
      </c>
      <c r="FZ11" s="120">
        <v>0</v>
      </c>
      <c r="GA11" s="120">
        <v>0</v>
      </c>
      <c r="GB11" s="120">
        <v>0</v>
      </c>
      <c r="GC11" s="120">
        <v>0</v>
      </c>
      <c r="GD11" s="120">
        <v>0</v>
      </c>
      <c r="GE11" s="120">
        <v>0</v>
      </c>
      <c r="GF11" s="120">
        <v>0</v>
      </c>
      <c r="GG11" s="120">
        <v>0</v>
      </c>
      <c r="GH11" s="120">
        <v>0</v>
      </c>
      <c r="GI11" s="120">
        <v>0</v>
      </c>
      <c r="GJ11" s="120">
        <v>0</v>
      </c>
      <c r="GK11" s="120">
        <v>0</v>
      </c>
      <c r="GL11" s="120">
        <v>0</v>
      </c>
      <c r="GM11" s="120">
        <v>0</v>
      </c>
      <c r="GN11" s="120">
        <v>0</v>
      </c>
      <c r="GO11" s="120">
        <v>0</v>
      </c>
      <c r="GP11" s="120">
        <v>0</v>
      </c>
      <c r="GQ11" s="120">
        <v>0</v>
      </c>
      <c r="GR11" s="120">
        <v>0</v>
      </c>
      <c r="GS11" s="120">
        <v>0</v>
      </c>
      <c r="GU11" s="200"/>
      <c r="GV11" s="200">
        <f t="shared" si="0"/>
        <v>0</v>
      </c>
      <c r="GW11" s="200">
        <f t="shared" si="0"/>
        <v>183990.82568807332</v>
      </c>
      <c r="GX11" s="200">
        <f t="shared" si="0"/>
        <v>0</v>
      </c>
      <c r="GY11" s="200">
        <f t="shared" si="0"/>
        <v>0</v>
      </c>
      <c r="GZ11" s="200">
        <f t="shared" si="0"/>
        <v>0</v>
      </c>
      <c r="HA11" s="200">
        <f t="shared" si="0"/>
        <v>0</v>
      </c>
      <c r="HB11" s="200">
        <f t="shared" si="0"/>
        <v>0</v>
      </c>
      <c r="HC11" s="200">
        <f t="shared" si="3"/>
        <v>0</v>
      </c>
      <c r="HD11" s="134" t="str">
        <f t="shared" si="1"/>
        <v>OK</v>
      </c>
      <c r="HE11" s="200">
        <f t="shared" si="2"/>
        <v>183990.82568807332</v>
      </c>
    </row>
    <row r="12" spans="1:218" ht="13.5" thickBot="1" x14ac:dyDescent="0.25">
      <c r="A12" s="120" t="str">
        <v>Network Operations</v>
      </c>
      <c r="B12" s="120" t="str">
        <v>SME travel and accommodation to Wallgrove project office for various SMEs</v>
      </c>
      <c r="C12" s="120" t="str">
        <v>Non-labour</v>
      </c>
      <c r="D12" s="120">
        <v>0</v>
      </c>
      <c r="E12" s="120" t="str">
        <v xml:space="preserve">Shared </v>
      </c>
      <c r="F12" s="120">
        <v>0.9435426958362737</v>
      </c>
      <c r="G12" s="120">
        <v>0</v>
      </c>
      <c r="H12" s="120">
        <v>0</v>
      </c>
      <c r="I12" s="120">
        <v>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20">
        <v>0</v>
      </c>
      <c r="Q12" s="120">
        <v>0</v>
      </c>
      <c r="R12" s="120">
        <v>0</v>
      </c>
      <c r="S12" s="120">
        <v>0</v>
      </c>
      <c r="T12" s="120">
        <v>0</v>
      </c>
      <c r="U12" s="120">
        <v>0</v>
      </c>
      <c r="V12" s="120">
        <v>0</v>
      </c>
      <c r="W12" s="120">
        <v>0</v>
      </c>
      <c r="X12" s="120">
        <v>0</v>
      </c>
      <c r="Y12" s="120">
        <v>0</v>
      </c>
      <c r="Z12" s="120">
        <v>0</v>
      </c>
      <c r="AA12" s="120">
        <v>0</v>
      </c>
      <c r="AB12" s="120">
        <v>0</v>
      </c>
      <c r="AC12" s="120">
        <v>0</v>
      </c>
      <c r="AD12" s="120">
        <v>0</v>
      </c>
      <c r="AE12" s="120">
        <v>0</v>
      </c>
      <c r="AF12" s="120">
        <v>0</v>
      </c>
      <c r="AG12" s="120">
        <v>0</v>
      </c>
      <c r="AH12" s="120">
        <v>0</v>
      </c>
      <c r="AI12" s="120">
        <v>0</v>
      </c>
      <c r="AJ12" s="120">
        <v>0</v>
      </c>
      <c r="AK12" s="120">
        <v>0</v>
      </c>
      <c r="AL12" s="120">
        <v>0</v>
      </c>
      <c r="AM12" s="120">
        <v>0</v>
      </c>
      <c r="AN12" s="120">
        <v>0</v>
      </c>
      <c r="AO12" s="120">
        <v>0</v>
      </c>
      <c r="AP12" s="120">
        <v>0</v>
      </c>
      <c r="AQ12" s="120">
        <v>0</v>
      </c>
      <c r="AR12" s="120">
        <v>0</v>
      </c>
      <c r="AS12" s="120">
        <v>0</v>
      </c>
      <c r="AT12" s="120">
        <v>0</v>
      </c>
      <c r="AU12" s="120">
        <v>0</v>
      </c>
      <c r="AV12" s="120">
        <v>0</v>
      </c>
      <c r="AW12" s="120">
        <v>0</v>
      </c>
      <c r="AX12" s="120">
        <v>0</v>
      </c>
      <c r="AY12" s="120">
        <v>0</v>
      </c>
      <c r="AZ12" s="120">
        <v>0</v>
      </c>
      <c r="BA12" s="120">
        <v>0</v>
      </c>
      <c r="BB12" s="120">
        <v>0</v>
      </c>
      <c r="BC12" s="120">
        <v>0</v>
      </c>
      <c r="BD12" s="120">
        <v>0</v>
      </c>
      <c r="BE12" s="120">
        <v>0</v>
      </c>
      <c r="BF12" s="120">
        <v>0</v>
      </c>
      <c r="BG12" s="120">
        <v>0</v>
      </c>
      <c r="BH12" s="120">
        <v>0</v>
      </c>
      <c r="BI12" s="120">
        <v>0</v>
      </c>
      <c r="BJ12" s="120">
        <v>0</v>
      </c>
      <c r="BK12" s="120">
        <v>0</v>
      </c>
      <c r="BL12" s="120">
        <v>0</v>
      </c>
      <c r="BM12" s="120">
        <v>0</v>
      </c>
      <c r="BN12" s="120">
        <v>0</v>
      </c>
      <c r="BO12" s="120">
        <v>0</v>
      </c>
      <c r="BP12" s="120">
        <v>0</v>
      </c>
      <c r="BQ12" s="120">
        <v>0</v>
      </c>
      <c r="BR12" s="120">
        <v>0</v>
      </c>
      <c r="BS12" s="120">
        <v>0</v>
      </c>
      <c r="BT12" s="120">
        <v>0</v>
      </c>
      <c r="BU12" s="120">
        <v>0</v>
      </c>
      <c r="BV12" s="120">
        <v>0</v>
      </c>
      <c r="BW12" s="120">
        <v>0</v>
      </c>
      <c r="BX12" s="120">
        <v>0</v>
      </c>
      <c r="BY12" s="120">
        <v>0</v>
      </c>
      <c r="BZ12" s="120">
        <v>0</v>
      </c>
      <c r="CA12" s="120">
        <v>0</v>
      </c>
      <c r="CB12" s="120">
        <v>0</v>
      </c>
      <c r="CC12" s="120">
        <v>0</v>
      </c>
      <c r="CD12" s="120">
        <v>0</v>
      </c>
      <c r="CE12" s="120">
        <v>0</v>
      </c>
      <c r="CF12" s="120">
        <v>0</v>
      </c>
      <c r="CG12" s="120">
        <v>0</v>
      </c>
      <c r="CH12" s="120">
        <v>0</v>
      </c>
      <c r="CI12" s="120">
        <v>0</v>
      </c>
      <c r="CJ12" s="120">
        <v>0</v>
      </c>
      <c r="CK12" s="120">
        <v>0</v>
      </c>
      <c r="CL12" s="120">
        <v>0</v>
      </c>
      <c r="CM12" s="120">
        <v>0</v>
      </c>
      <c r="CN12" s="120">
        <v>0</v>
      </c>
      <c r="CO12" s="120">
        <v>0</v>
      </c>
      <c r="CP12" s="120">
        <v>0</v>
      </c>
      <c r="CQ12" s="120">
        <v>0</v>
      </c>
      <c r="CR12" s="120">
        <v>0</v>
      </c>
      <c r="CS12" s="120">
        <v>0</v>
      </c>
      <c r="CT12" s="120">
        <v>0</v>
      </c>
      <c r="CU12" s="120">
        <v>0</v>
      </c>
      <c r="CV12" s="120">
        <v>0</v>
      </c>
      <c r="CW12" s="120">
        <v>0</v>
      </c>
      <c r="CX12" s="120">
        <v>0</v>
      </c>
      <c r="CY12" s="120">
        <v>0</v>
      </c>
      <c r="CZ12" s="120">
        <v>0</v>
      </c>
      <c r="DA12" s="120">
        <v>0</v>
      </c>
      <c r="DB12" s="120">
        <v>0</v>
      </c>
      <c r="DC12" s="120">
        <v>0</v>
      </c>
      <c r="DD12" s="120">
        <v>0</v>
      </c>
      <c r="DE12" s="120">
        <v>0</v>
      </c>
      <c r="DF12" s="120">
        <v>0</v>
      </c>
      <c r="DG12" s="120">
        <v>0</v>
      </c>
      <c r="DH12" s="120">
        <v>0</v>
      </c>
      <c r="DI12" s="120">
        <v>0</v>
      </c>
      <c r="DJ12" s="120">
        <v>0</v>
      </c>
      <c r="DK12" s="120">
        <v>0</v>
      </c>
      <c r="DL12" s="120">
        <v>0</v>
      </c>
      <c r="DM12" s="120">
        <v>0</v>
      </c>
      <c r="DN12" s="120">
        <v>0</v>
      </c>
      <c r="DO12" s="120">
        <v>0</v>
      </c>
      <c r="DP12" s="120">
        <v>0</v>
      </c>
      <c r="DQ12" s="120">
        <v>0</v>
      </c>
      <c r="DR12" s="120">
        <v>0</v>
      </c>
      <c r="DS12" s="120">
        <v>0</v>
      </c>
      <c r="DT12" s="120">
        <v>0</v>
      </c>
      <c r="DU12" s="120">
        <v>0</v>
      </c>
      <c r="DV12" s="120">
        <v>0</v>
      </c>
      <c r="DW12" s="120">
        <v>0</v>
      </c>
      <c r="DX12" s="120">
        <v>0</v>
      </c>
      <c r="DY12" s="120">
        <v>0</v>
      </c>
      <c r="DZ12" s="120">
        <v>0</v>
      </c>
      <c r="EA12" s="120">
        <v>0</v>
      </c>
      <c r="EB12" s="120">
        <v>0</v>
      </c>
      <c r="EC12" s="120">
        <v>0</v>
      </c>
      <c r="ED12" s="120">
        <v>0</v>
      </c>
      <c r="EE12" s="120">
        <v>0</v>
      </c>
      <c r="EF12" s="120">
        <v>0</v>
      </c>
      <c r="EG12" s="120">
        <v>0</v>
      </c>
      <c r="EH12" s="120">
        <v>0</v>
      </c>
      <c r="EI12" s="120">
        <v>0</v>
      </c>
      <c r="EJ12" s="120">
        <v>0</v>
      </c>
      <c r="EK12" s="120">
        <v>0</v>
      </c>
      <c r="EL12" s="120">
        <v>0</v>
      </c>
      <c r="EM12" s="120">
        <v>0</v>
      </c>
      <c r="EN12" s="120">
        <v>0</v>
      </c>
      <c r="EO12" s="120">
        <v>0</v>
      </c>
      <c r="EP12" s="120">
        <v>0</v>
      </c>
      <c r="EQ12" s="120">
        <v>0</v>
      </c>
      <c r="ER12" s="120">
        <v>0</v>
      </c>
      <c r="ES12" s="120">
        <v>0</v>
      </c>
      <c r="ET12" s="120">
        <v>0</v>
      </c>
      <c r="EU12" s="120">
        <v>0</v>
      </c>
      <c r="EV12" s="120">
        <v>0</v>
      </c>
      <c r="EW12" s="120">
        <v>0</v>
      </c>
      <c r="EX12" s="120">
        <v>0</v>
      </c>
      <c r="EY12" s="120">
        <v>0</v>
      </c>
      <c r="EZ12" s="120">
        <v>0</v>
      </c>
      <c r="FA12" s="120">
        <v>0</v>
      </c>
      <c r="FB12" s="120">
        <v>0</v>
      </c>
      <c r="FC12" s="120">
        <v>0</v>
      </c>
      <c r="FD12" s="120">
        <v>0</v>
      </c>
      <c r="FE12" s="120">
        <v>0</v>
      </c>
      <c r="FF12" s="120">
        <v>0</v>
      </c>
      <c r="FG12" s="120">
        <v>0</v>
      </c>
      <c r="FH12" s="120">
        <v>0</v>
      </c>
      <c r="FI12" s="120">
        <v>0</v>
      </c>
      <c r="FJ12" s="120">
        <v>0</v>
      </c>
      <c r="FK12" s="120">
        <v>0</v>
      </c>
      <c r="FL12" s="120">
        <v>0</v>
      </c>
      <c r="FM12" s="120">
        <v>0</v>
      </c>
      <c r="FN12" s="120">
        <v>0</v>
      </c>
      <c r="FO12" s="120">
        <v>0</v>
      </c>
      <c r="FP12" s="120">
        <v>0</v>
      </c>
      <c r="FQ12" s="120">
        <v>0</v>
      </c>
      <c r="FR12" s="120">
        <v>0</v>
      </c>
      <c r="FS12" s="120">
        <v>0</v>
      </c>
      <c r="FT12" s="120">
        <v>0</v>
      </c>
      <c r="FU12" s="120">
        <v>0</v>
      </c>
      <c r="FV12" s="120">
        <v>0</v>
      </c>
      <c r="FW12" s="120">
        <v>0</v>
      </c>
      <c r="FX12" s="120">
        <v>0</v>
      </c>
      <c r="FY12" s="120">
        <v>0</v>
      </c>
      <c r="FZ12" s="120">
        <v>0</v>
      </c>
      <c r="GA12" s="120">
        <v>0</v>
      </c>
      <c r="GB12" s="120">
        <v>0</v>
      </c>
      <c r="GC12" s="120">
        <v>0</v>
      </c>
      <c r="GD12" s="120">
        <v>0</v>
      </c>
      <c r="GE12" s="120">
        <v>0</v>
      </c>
      <c r="GF12" s="120">
        <v>0</v>
      </c>
      <c r="GG12" s="120">
        <v>0</v>
      </c>
      <c r="GH12" s="120">
        <v>0</v>
      </c>
      <c r="GI12" s="120">
        <v>0</v>
      </c>
      <c r="GJ12" s="120">
        <v>0</v>
      </c>
      <c r="GK12" s="120">
        <v>0</v>
      </c>
      <c r="GL12" s="120">
        <v>0</v>
      </c>
      <c r="GM12" s="120">
        <v>0</v>
      </c>
      <c r="GN12" s="120">
        <v>0</v>
      </c>
      <c r="GO12" s="120">
        <v>0</v>
      </c>
      <c r="GP12" s="120">
        <v>0</v>
      </c>
      <c r="GQ12" s="120">
        <v>0</v>
      </c>
      <c r="GR12" s="120">
        <v>0</v>
      </c>
      <c r="GS12" s="120">
        <v>0</v>
      </c>
      <c r="GU12" s="200"/>
      <c r="GV12" s="200">
        <f t="shared" si="0"/>
        <v>0</v>
      </c>
      <c r="GW12" s="200">
        <f t="shared" si="0"/>
        <v>0</v>
      </c>
      <c r="GX12" s="200">
        <f t="shared" si="0"/>
        <v>0</v>
      </c>
      <c r="GY12" s="200">
        <f t="shared" si="0"/>
        <v>0</v>
      </c>
      <c r="GZ12" s="200">
        <f t="shared" si="0"/>
        <v>0</v>
      </c>
      <c r="HA12" s="200">
        <f t="shared" si="0"/>
        <v>0</v>
      </c>
      <c r="HB12" s="200">
        <f t="shared" si="0"/>
        <v>0</v>
      </c>
      <c r="HC12" s="200">
        <f t="shared" si="3"/>
        <v>0</v>
      </c>
      <c r="HD12" s="134" t="str">
        <f t="shared" si="1"/>
        <v>OK</v>
      </c>
      <c r="HE12" s="200">
        <f t="shared" si="2"/>
        <v>0</v>
      </c>
    </row>
    <row r="13" spans="1:218" ht="13.5" thickBot="1" x14ac:dyDescent="0.25">
      <c r="A13" s="120" t="str">
        <v>Network Operations</v>
      </c>
      <c r="B13" s="120" t="str">
        <v>IT Hardware - CAPEX Labour</v>
      </c>
      <c r="C13" s="120" t="str">
        <v>Non-labour</v>
      </c>
      <c r="D13" s="120">
        <v>0</v>
      </c>
      <c r="E13" s="120" t="str">
        <v xml:space="preserve">Shared </v>
      </c>
      <c r="F13" s="120">
        <v>0.9435426958362737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20">
        <v>0</v>
      </c>
      <c r="Q13" s="120">
        <v>0</v>
      </c>
      <c r="R13" s="120">
        <v>0</v>
      </c>
      <c r="S13" s="120">
        <v>0</v>
      </c>
      <c r="T13" s="120">
        <v>0</v>
      </c>
      <c r="U13" s="120">
        <v>0</v>
      </c>
      <c r="V13" s="120">
        <v>0</v>
      </c>
      <c r="W13" s="120">
        <v>0</v>
      </c>
      <c r="X13" s="120">
        <v>0</v>
      </c>
      <c r="Y13" s="120">
        <v>0</v>
      </c>
      <c r="Z13" s="120">
        <v>0</v>
      </c>
      <c r="AA13" s="120">
        <v>0</v>
      </c>
      <c r="AB13" s="120">
        <v>0</v>
      </c>
      <c r="AC13" s="120">
        <v>0</v>
      </c>
      <c r="AD13" s="120">
        <v>0</v>
      </c>
      <c r="AE13" s="120">
        <v>0</v>
      </c>
      <c r="AF13" s="120">
        <v>0</v>
      </c>
      <c r="AG13" s="120">
        <v>0</v>
      </c>
      <c r="AH13" s="120">
        <v>0</v>
      </c>
      <c r="AI13" s="120">
        <v>0</v>
      </c>
      <c r="AJ13" s="120">
        <v>0</v>
      </c>
      <c r="AK13" s="120">
        <v>0</v>
      </c>
      <c r="AL13" s="120">
        <v>0</v>
      </c>
      <c r="AM13" s="120">
        <v>0</v>
      </c>
      <c r="AN13" s="120">
        <v>0</v>
      </c>
      <c r="AO13" s="120">
        <v>0</v>
      </c>
      <c r="AP13" s="120">
        <v>0</v>
      </c>
      <c r="AQ13" s="120">
        <v>0</v>
      </c>
      <c r="AR13" s="120">
        <v>0</v>
      </c>
      <c r="AS13" s="120">
        <v>0</v>
      </c>
      <c r="AT13" s="120">
        <v>0</v>
      </c>
      <c r="AU13" s="120">
        <v>0</v>
      </c>
      <c r="AV13" s="120">
        <v>0</v>
      </c>
      <c r="AW13" s="120">
        <v>0</v>
      </c>
      <c r="AX13" s="120">
        <v>0</v>
      </c>
      <c r="AY13" s="120">
        <v>0</v>
      </c>
      <c r="AZ13" s="120">
        <v>0</v>
      </c>
      <c r="BA13" s="120">
        <v>0</v>
      </c>
      <c r="BB13" s="120">
        <v>0</v>
      </c>
      <c r="BC13" s="120">
        <v>0</v>
      </c>
      <c r="BD13" s="120">
        <v>0</v>
      </c>
      <c r="BE13" s="120">
        <v>0</v>
      </c>
      <c r="BF13" s="120">
        <v>0</v>
      </c>
      <c r="BG13" s="120">
        <v>0</v>
      </c>
      <c r="BH13" s="120">
        <v>0</v>
      </c>
      <c r="BI13" s="120">
        <v>0</v>
      </c>
      <c r="BJ13" s="120">
        <v>0</v>
      </c>
      <c r="BK13" s="120">
        <v>0</v>
      </c>
      <c r="BL13" s="120">
        <v>0</v>
      </c>
      <c r="BM13" s="120">
        <v>0</v>
      </c>
      <c r="BN13" s="120">
        <v>0</v>
      </c>
      <c r="BO13" s="120">
        <v>0</v>
      </c>
      <c r="BP13" s="120">
        <v>0</v>
      </c>
      <c r="BQ13" s="120">
        <v>0</v>
      </c>
      <c r="BR13" s="120">
        <v>0</v>
      </c>
      <c r="BS13" s="120">
        <v>0</v>
      </c>
      <c r="BT13" s="120">
        <v>0</v>
      </c>
      <c r="BU13" s="120">
        <v>0</v>
      </c>
      <c r="BV13" s="120">
        <v>0</v>
      </c>
      <c r="BW13" s="120">
        <v>0</v>
      </c>
      <c r="BX13" s="120">
        <v>0</v>
      </c>
      <c r="BY13" s="120">
        <v>0</v>
      </c>
      <c r="BZ13" s="120">
        <v>0</v>
      </c>
      <c r="CA13" s="120">
        <v>0</v>
      </c>
      <c r="CB13" s="120">
        <v>0</v>
      </c>
      <c r="CC13" s="120">
        <v>0</v>
      </c>
      <c r="CD13" s="120">
        <v>0</v>
      </c>
      <c r="CE13" s="120">
        <v>0</v>
      </c>
      <c r="CF13" s="120">
        <v>0</v>
      </c>
      <c r="CG13" s="120">
        <v>0</v>
      </c>
      <c r="CH13" s="120">
        <v>0</v>
      </c>
      <c r="CI13" s="120">
        <v>0</v>
      </c>
      <c r="CJ13" s="120">
        <v>0</v>
      </c>
      <c r="CK13" s="120">
        <v>0</v>
      </c>
      <c r="CL13" s="120">
        <v>0</v>
      </c>
      <c r="CM13" s="120">
        <v>0</v>
      </c>
      <c r="CN13" s="120">
        <v>0</v>
      </c>
      <c r="CO13" s="120">
        <v>0</v>
      </c>
      <c r="CP13" s="120">
        <v>0</v>
      </c>
      <c r="CQ13" s="120">
        <v>0</v>
      </c>
      <c r="CR13" s="120">
        <v>0</v>
      </c>
      <c r="CS13" s="120">
        <v>0</v>
      </c>
      <c r="CT13" s="120">
        <v>0</v>
      </c>
      <c r="CU13" s="120">
        <v>0</v>
      </c>
      <c r="CV13" s="120">
        <v>0</v>
      </c>
      <c r="CW13" s="120">
        <v>0</v>
      </c>
      <c r="CX13" s="120">
        <v>0</v>
      </c>
      <c r="CY13" s="120">
        <v>0</v>
      </c>
      <c r="CZ13" s="120">
        <v>0</v>
      </c>
      <c r="DA13" s="120">
        <v>0</v>
      </c>
      <c r="DB13" s="120">
        <v>0</v>
      </c>
      <c r="DC13" s="120">
        <v>0</v>
      </c>
      <c r="DD13" s="120">
        <v>0</v>
      </c>
      <c r="DE13" s="120">
        <v>0</v>
      </c>
      <c r="DF13" s="120">
        <v>0</v>
      </c>
      <c r="DG13" s="120">
        <v>0</v>
      </c>
      <c r="DH13" s="120">
        <v>0</v>
      </c>
      <c r="DI13" s="120">
        <v>0</v>
      </c>
      <c r="DJ13" s="120">
        <v>0</v>
      </c>
      <c r="DK13" s="120">
        <v>0</v>
      </c>
      <c r="DL13" s="120">
        <v>0</v>
      </c>
      <c r="DM13" s="120">
        <v>0</v>
      </c>
      <c r="DN13" s="120">
        <v>0</v>
      </c>
      <c r="DO13" s="120">
        <v>0</v>
      </c>
      <c r="DP13" s="120">
        <v>0</v>
      </c>
      <c r="DQ13" s="120">
        <v>0</v>
      </c>
      <c r="DR13" s="120">
        <v>0</v>
      </c>
      <c r="DS13" s="120">
        <v>0</v>
      </c>
      <c r="DT13" s="120">
        <v>0</v>
      </c>
      <c r="DU13" s="120">
        <v>0</v>
      </c>
      <c r="DV13" s="120">
        <v>0</v>
      </c>
      <c r="DW13" s="120">
        <v>0</v>
      </c>
      <c r="DX13" s="120">
        <v>0</v>
      </c>
      <c r="DY13" s="120">
        <v>0</v>
      </c>
      <c r="DZ13" s="120">
        <v>0</v>
      </c>
      <c r="EA13" s="120">
        <v>0</v>
      </c>
      <c r="EB13" s="120">
        <v>0</v>
      </c>
      <c r="EC13" s="120">
        <v>0</v>
      </c>
      <c r="ED13" s="120">
        <v>0</v>
      </c>
      <c r="EE13" s="120">
        <v>0</v>
      </c>
      <c r="EF13" s="120">
        <v>0</v>
      </c>
      <c r="EG13" s="120">
        <v>0</v>
      </c>
      <c r="EH13" s="120">
        <v>0</v>
      </c>
      <c r="EI13" s="120">
        <v>0</v>
      </c>
      <c r="EJ13" s="120">
        <v>0</v>
      </c>
      <c r="EK13" s="120">
        <v>0</v>
      </c>
      <c r="EL13" s="120">
        <v>0</v>
      </c>
      <c r="EM13" s="120">
        <v>0</v>
      </c>
      <c r="EN13" s="120">
        <v>0</v>
      </c>
      <c r="EO13" s="120">
        <v>0</v>
      </c>
      <c r="EP13" s="120">
        <v>0</v>
      </c>
      <c r="EQ13" s="120">
        <v>0</v>
      </c>
      <c r="ER13" s="120">
        <v>0</v>
      </c>
      <c r="ES13" s="120">
        <v>0</v>
      </c>
      <c r="ET13" s="120">
        <v>0</v>
      </c>
      <c r="EU13" s="120">
        <v>0</v>
      </c>
      <c r="EV13" s="120">
        <v>0</v>
      </c>
      <c r="EW13" s="120">
        <v>0</v>
      </c>
      <c r="EX13" s="120">
        <v>0</v>
      </c>
      <c r="EY13" s="120">
        <v>0</v>
      </c>
      <c r="EZ13" s="120">
        <v>0</v>
      </c>
      <c r="FA13" s="120">
        <v>0</v>
      </c>
      <c r="FB13" s="120">
        <v>0</v>
      </c>
      <c r="FC13" s="120">
        <v>0</v>
      </c>
      <c r="FD13" s="120">
        <v>0</v>
      </c>
      <c r="FE13" s="120">
        <v>0</v>
      </c>
      <c r="FF13" s="120">
        <v>0</v>
      </c>
      <c r="FG13" s="120">
        <v>0</v>
      </c>
      <c r="FH13" s="120">
        <v>0</v>
      </c>
      <c r="FI13" s="120">
        <v>0</v>
      </c>
      <c r="FJ13" s="120">
        <v>0</v>
      </c>
      <c r="FK13" s="120">
        <v>0</v>
      </c>
      <c r="FL13" s="120">
        <v>0</v>
      </c>
      <c r="FM13" s="120">
        <v>0</v>
      </c>
      <c r="FN13" s="120">
        <v>0</v>
      </c>
      <c r="FO13" s="120">
        <v>0</v>
      </c>
      <c r="FP13" s="120">
        <v>0</v>
      </c>
      <c r="FQ13" s="120">
        <v>0</v>
      </c>
      <c r="FR13" s="120">
        <v>0</v>
      </c>
      <c r="FS13" s="120">
        <v>0</v>
      </c>
      <c r="FT13" s="120">
        <v>0</v>
      </c>
      <c r="FU13" s="120">
        <v>0</v>
      </c>
      <c r="FV13" s="120">
        <v>0</v>
      </c>
      <c r="FW13" s="120">
        <v>0</v>
      </c>
      <c r="FX13" s="120">
        <v>0</v>
      </c>
      <c r="FY13" s="120">
        <v>0</v>
      </c>
      <c r="FZ13" s="120">
        <v>0</v>
      </c>
      <c r="GA13" s="120">
        <v>0</v>
      </c>
      <c r="GB13" s="120">
        <v>0</v>
      </c>
      <c r="GC13" s="120">
        <v>0</v>
      </c>
      <c r="GD13" s="120">
        <v>0</v>
      </c>
      <c r="GE13" s="120">
        <v>0</v>
      </c>
      <c r="GF13" s="120">
        <v>0</v>
      </c>
      <c r="GG13" s="120">
        <v>0</v>
      </c>
      <c r="GH13" s="120">
        <v>0</v>
      </c>
      <c r="GI13" s="120">
        <v>0</v>
      </c>
      <c r="GJ13" s="120">
        <v>0</v>
      </c>
      <c r="GK13" s="120">
        <v>0</v>
      </c>
      <c r="GL13" s="120">
        <v>0</v>
      </c>
      <c r="GM13" s="120">
        <v>0</v>
      </c>
      <c r="GN13" s="120">
        <v>0</v>
      </c>
      <c r="GO13" s="120">
        <v>0</v>
      </c>
      <c r="GP13" s="120">
        <v>0</v>
      </c>
      <c r="GQ13" s="120">
        <v>0</v>
      </c>
      <c r="GR13" s="120">
        <v>0</v>
      </c>
      <c r="GS13" s="120">
        <v>0</v>
      </c>
      <c r="GU13" s="200"/>
      <c r="GV13" s="200">
        <f t="shared" si="0"/>
        <v>0</v>
      </c>
      <c r="GW13" s="200">
        <f t="shared" si="0"/>
        <v>0</v>
      </c>
      <c r="GX13" s="200">
        <f t="shared" si="0"/>
        <v>0</v>
      </c>
      <c r="GY13" s="200">
        <f t="shared" si="0"/>
        <v>0</v>
      </c>
      <c r="GZ13" s="200">
        <f t="shared" si="0"/>
        <v>0</v>
      </c>
      <c r="HA13" s="200">
        <f t="shared" si="0"/>
        <v>0</v>
      </c>
      <c r="HB13" s="200">
        <f t="shared" si="0"/>
        <v>0</v>
      </c>
      <c r="HC13" s="200">
        <f t="shared" si="3"/>
        <v>0</v>
      </c>
      <c r="HD13" s="134" t="str">
        <f t="shared" si="1"/>
        <v>OK</v>
      </c>
      <c r="HE13" s="200">
        <f t="shared" si="2"/>
        <v>0</v>
      </c>
    </row>
    <row r="14" spans="1:218" ht="13.5" thickBot="1" x14ac:dyDescent="0.25">
      <c r="GU14" s="200"/>
      <c r="GV14" s="200">
        <f t="shared" si="0"/>
        <v>0</v>
      </c>
      <c r="GW14" s="200">
        <f t="shared" si="0"/>
        <v>0</v>
      </c>
      <c r="GX14" s="200">
        <f t="shared" si="0"/>
        <v>0</v>
      </c>
      <c r="GY14" s="200">
        <f t="shared" si="0"/>
        <v>0</v>
      </c>
      <c r="GZ14" s="200">
        <f t="shared" si="0"/>
        <v>0</v>
      </c>
      <c r="HA14" s="200">
        <f t="shared" si="0"/>
        <v>0</v>
      </c>
      <c r="HB14" s="200">
        <f t="shared" si="0"/>
        <v>0</v>
      </c>
      <c r="HC14" s="200">
        <f t="shared" si="3"/>
        <v>0</v>
      </c>
      <c r="HD14" s="134" t="str">
        <f t="shared" si="1"/>
        <v>OK</v>
      </c>
      <c r="HE14" s="200">
        <f t="shared" si="2"/>
        <v>0</v>
      </c>
    </row>
    <row r="15" spans="1:218" ht="13.5" thickBot="1" x14ac:dyDescent="0.25">
      <c r="GU15" s="200"/>
      <c r="GV15" s="200">
        <f t="shared" si="0"/>
        <v>0</v>
      </c>
      <c r="GW15" s="200">
        <f t="shared" si="0"/>
        <v>0</v>
      </c>
      <c r="GX15" s="200">
        <f t="shared" si="0"/>
        <v>0</v>
      </c>
      <c r="GY15" s="200">
        <f t="shared" si="0"/>
        <v>0</v>
      </c>
      <c r="GZ15" s="200">
        <f t="shared" si="0"/>
        <v>0</v>
      </c>
      <c r="HA15" s="200">
        <f t="shared" si="0"/>
        <v>0</v>
      </c>
      <c r="HB15" s="200">
        <f t="shared" si="0"/>
        <v>0</v>
      </c>
      <c r="HC15" s="200">
        <f t="shared" si="3"/>
        <v>0</v>
      </c>
      <c r="HD15" s="134" t="str">
        <f t="shared" si="1"/>
        <v>OK</v>
      </c>
      <c r="HE15" s="200">
        <f t="shared" si="2"/>
        <v>0</v>
      </c>
    </row>
    <row r="16" spans="1:218" ht="13.5" thickBot="1" x14ac:dyDescent="0.25">
      <c r="GU16" s="200"/>
      <c r="GV16" s="200">
        <f t="shared" si="0"/>
        <v>0</v>
      </c>
      <c r="GW16" s="200">
        <f t="shared" si="0"/>
        <v>0</v>
      </c>
      <c r="GX16" s="200">
        <f t="shared" si="0"/>
        <v>0</v>
      </c>
      <c r="GY16" s="200">
        <f t="shared" si="0"/>
        <v>0</v>
      </c>
      <c r="GZ16" s="200">
        <f t="shared" si="0"/>
        <v>0</v>
      </c>
      <c r="HA16" s="200">
        <f t="shared" si="0"/>
        <v>0</v>
      </c>
      <c r="HB16" s="200">
        <f t="shared" si="0"/>
        <v>0</v>
      </c>
      <c r="HC16" s="200">
        <f t="shared" si="3"/>
        <v>0</v>
      </c>
      <c r="HD16" s="134" t="str">
        <f t="shared" si="1"/>
        <v>OK</v>
      </c>
      <c r="HE16" s="200">
        <f t="shared" si="2"/>
        <v>0</v>
      </c>
    </row>
    <row r="17" spans="203:213" ht="13.5" thickBot="1" x14ac:dyDescent="0.25">
      <c r="GU17" s="200"/>
      <c r="GV17" s="200">
        <f t="shared" si="0"/>
        <v>0</v>
      </c>
      <c r="GW17" s="200">
        <f t="shared" si="0"/>
        <v>0</v>
      </c>
      <c r="GX17" s="200">
        <f t="shared" si="0"/>
        <v>0</v>
      </c>
      <c r="GY17" s="200">
        <f t="shared" si="0"/>
        <v>0</v>
      </c>
      <c r="GZ17" s="200">
        <f t="shared" si="0"/>
        <v>0</v>
      </c>
      <c r="HA17" s="200">
        <f t="shared" si="0"/>
        <v>0</v>
      </c>
      <c r="HB17" s="200">
        <f t="shared" si="0"/>
        <v>0</v>
      </c>
      <c r="HC17" s="200">
        <f t="shared" si="3"/>
        <v>0</v>
      </c>
      <c r="HD17" s="134" t="str">
        <f t="shared" si="1"/>
        <v>OK</v>
      </c>
      <c r="HE17" s="200">
        <f t="shared" si="2"/>
        <v>0</v>
      </c>
    </row>
    <row r="18" spans="203:213" ht="13.5" thickBot="1" x14ac:dyDescent="0.25">
      <c r="GU18" s="200"/>
      <c r="GV18" s="200">
        <f t="shared" si="0"/>
        <v>0</v>
      </c>
      <c r="GW18" s="200">
        <f t="shared" si="0"/>
        <v>0</v>
      </c>
      <c r="GX18" s="200">
        <f t="shared" si="0"/>
        <v>0</v>
      </c>
      <c r="GY18" s="200">
        <f t="shared" si="0"/>
        <v>0</v>
      </c>
      <c r="GZ18" s="200">
        <f t="shared" si="0"/>
        <v>0</v>
      </c>
      <c r="HA18" s="200">
        <f t="shared" si="0"/>
        <v>0</v>
      </c>
      <c r="HB18" s="200">
        <f t="shared" si="0"/>
        <v>0</v>
      </c>
      <c r="HC18" s="200">
        <f t="shared" si="3"/>
        <v>0</v>
      </c>
      <c r="HD18" s="134" t="str">
        <f t="shared" si="1"/>
        <v>OK</v>
      </c>
      <c r="HE18" s="200">
        <f t="shared" si="2"/>
        <v>0</v>
      </c>
    </row>
    <row r="19" spans="203:213" ht="13.5" thickBot="1" x14ac:dyDescent="0.25">
      <c r="GU19" s="200"/>
      <c r="GV19" s="200">
        <f t="shared" si="0"/>
        <v>0</v>
      </c>
      <c r="GW19" s="200">
        <f t="shared" si="0"/>
        <v>0</v>
      </c>
      <c r="GX19" s="200">
        <f t="shared" si="0"/>
        <v>0</v>
      </c>
      <c r="GY19" s="200">
        <f t="shared" si="0"/>
        <v>0</v>
      </c>
      <c r="GZ19" s="200">
        <f t="shared" si="0"/>
        <v>0</v>
      </c>
      <c r="HA19" s="200">
        <f t="shared" si="0"/>
        <v>0</v>
      </c>
      <c r="HB19" s="200">
        <f t="shared" si="0"/>
        <v>0</v>
      </c>
      <c r="HC19" s="200">
        <f t="shared" si="3"/>
        <v>0</v>
      </c>
      <c r="HD19" s="134" t="str">
        <f t="shared" si="1"/>
        <v>OK</v>
      </c>
      <c r="HE19" s="200">
        <f t="shared" si="2"/>
        <v>0</v>
      </c>
    </row>
    <row r="20" spans="203:213" ht="13.5" thickBot="1" x14ac:dyDescent="0.25">
      <c r="GU20" s="200"/>
      <c r="GV20" s="200">
        <f t="shared" si="0"/>
        <v>0</v>
      </c>
      <c r="GW20" s="200">
        <f t="shared" si="0"/>
        <v>0</v>
      </c>
      <c r="GX20" s="200">
        <f t="shared" si="0"/>
        <v>0</v>
      </c>
      <c r="GY20" s="200">
        <f t="shared" si="0"/>
        <v>0</v>
      </c>
      <c r="GZ20" s="200">
        <f t="shared" si="0"/>
        <v>0</v>
      </c>
      <c r="HA20" s="200">
        <f t="shared" si="0"/>
        <v>0</v>
      </c>
      <c r="HB20" s="200">
        <f t="shared" si="0"/>
        <v>0</v>
      </c>
      <c r="HC20" s="200">
        <f t="shared" si="3"/>
        <v>0</v>
      </c>
      <c r="HD20" s="134" t="str">
        <f t="shared" si="1"/>
        <v>OK</v>
      </c>
      <c r="HE20" s="200">
        <f t="shared" si="2"/>
        <v>0</v>
      </c>
    </row>
    <row r="21" spans="203:213" ht="13.5" thickBot="1" x14ac:dyDescent="0.25">
      <c r="GU21" s="200"/>
      <c r="GV21" s="200">
        <f t="shared" si="0"/>
        <v>0</v>
      </c>
      <c r="GW21" s="200">
        <f t="shared" si="0"/>
        <v>0</v>
      </c>
      <c r="GX21" s="200">
        <f t="shared" si="0"/>
        <v>0</v>
      </c>
      <c r="GY21" s="200">
        <f t="shared" si="0"/>
        <v>0</v>
      </c>
      <c r="GZ21" s="200">
        <f t="shared" si="0"/>
        <v>0</v>
      </c>
      <c r="HA21" s="200">
        <f t="shared" si="0"/>
        <v>0</v>
      </c>
      <c r="HB21" s="200">
        <f t="shared" si="0"/>
        <v>0</v>
      </c>
      <c r="HC21" s="200">
        <f t="shared" si="3"/>
        <v>0</v>
      </c>
      <c r="HD21" s="134" t="str">
        <f t="shared" si="1"/>
        <v>OK</v>
      </c>
      <c r="HE21" s="200">
        <f t="shared" si="2"/>
        <v>0</v>
      </c>
    </row>
    <row r="22" spans="203:213" ht="13.5" thickBot="1" x14ac:dyDescent="0.25">
      <c r="GU22" s="200"/>
      <c r="GV22" s="200">
        <f t="shared" si="0"/>
        <v>0</v>
      </c>
      <c r="GW22" s="200">
        <f t="shared" si="0"/>
        <v>0</v>
      </c>
      <c r="GX22" s="200">
        <f t="shared" si="0"/>
        <v>0</v>
      </c>
      <c r="GY22" s="200">
        <f t="shared" si="0"/>
        <v>0</v>
      </c>
      <c r="GZ22" s="200">
        <f t="shared" si="0"/>
        <v>0</v>
      </c>
      <c r="HA22" s="200">
        <f t="shared" si="0"/>
        <v>0</v>
      </c>
      <c r="HB22" s="200">
        <f t="shared" si="0"/>
        <v>0</v>
      </c>
      <c r="HC22" s="200">
        <f t="shared" si="3"/>
        <v>0</v>
      </c>
      <c r="HD22" s="134" t="str">
        <f t="shared" si="1"/>
        <v>OK</v>
      </c>
      <c r="HE22" s="200">
        <f t="shared" si="2"/>
        <v>0</v>
      </c>
    </row>
    <row r="23" spans="203:213" ht="13.5" thickBot="1" x14ac:dyDescent="0.25">
      <c r="GU23" s="200"/>
      <c r="GV23" s="200">
        <f t="shared" si="0"/>
        <v>0</v>
      </c>
      <c r="GW23" s="200">
        <f t="shared" si="0"/>
        <v>0</v>
      </c>
      <c r="GX23" s="200">
        <f t="shared" si="0"/>
        <v>0</v>
      </c>
      <c r="GY23" s="200">
        <f t="shared" si="0"/>
        <v>0</v>
      </c>
      <c r="GZ23" s="200">
        <f t="shared" si="0"/>
        <v>0</v>
      </c>
      <c r="HA23" s="200">
        <f t="shared" si="0"/>
        <v>0</v>
      </c>
      <c r="HB23" s="200">
        <f t="shared" si="0"/>
        <v>0</v>
      </c>
      <c r="HC23" s="200">
        <f t="shared" si="3"/>
        <v>0</v>
      </c>
      <c r="HD23" s="134" t="str">
        <f t="shared" si="1"/>
        <v>OK</v>
      </c>
      <c r="HE23" s="200">
        <f t="shared" si="2"/>
        <v>0</v>
      </c>
    </row>
    <row r="24" spans="203:213" ht="13.5" thickBot="1" x14ac:dyDescent="0.25">
      <c r="GU24" s="200"/>
      <c r="GV24" s="200">
        <f t="shared" si="0"/>
        <v>0</v>
      </c>
      <c r="GW24" s="200">
        <f t="shared" si="0"/>
        <v>0</v>
      </c>
      <c r="GX24" s="200">
        <f t="shared" si="0"/>
        <v>0</v>
      </c>
      <c r="GY24" s="200">
        <f t="shared" si="0"/>
        <v>0</v>
      </c>
      <c r="GZ24" s="200">
        <f t="shared" si="0"/>
        <v>0</v>
      </c>
      <c r="HA24" s="200">
        <f t="shared" si="0"/>
        <v>0</v>
      </c>
      <c r="HB24" s="200">
        <f t="shared" si="0"/>
        <v>0</v>
      </c>
      <c r="HC24" s="200">
        <f t="shared" si="3"/>
        <v>0</v>
      </c>
      <c r="HD24" s="134" t="str">
        <f t="shared" si="1"/>
        <v>OK</v>
      </c>
      <c r="HE24" s="200">
        <f t="shared" si="2"/>
        <v>0</v>
      </c>
    </row>
    <row r="25" spans="203:213" ht="13.5" thickBot="1" x14ac:dyDescent="0.25">
      <c r="GU25" s="200"/>
      <c r="GV25" s="200">
        <f t="shared" ref="GV25:HB40" si="4">SUMIF($DA$6:$GR$6,GV$8,$DA25:$GR25)</f>
        <v>0</v>
      </c>
      <c r="GW25" s="200">
        <f t="shared" si="4"/>
        <v>0</v>
      </c>
      <c r="GX25" s="200">
        <f t="shared" si="4"/>
        <v>0</v>
      </c>
      <c r="GY25" s="200">
        <f t="shared" si="4"/>
        <v>0</v>
      </c>
      <c r="GZ25" s="200">
        <f t="shared" si="4"/>
        <v>0</v>
      </c>
      <c r="HA25" s="200">
        <f t="shared" si="4"/>
        <v>0</v>
      </c>
      <c r="HB25" s="200">
        <f t="shared" si="4"/>
        <v>0</v>
      </c>
      <c r="HC25" s="200">
        <f t="shared" si="3"/>
        <v>0</v>
      </c>
      <c r="HD25" s="134" t="str">
        <f t="shared" si="1"/>
        <v>OK</v>
      </c>
      <c r="HE25" s="200">
        <f t="shared" si="2"/>
        <v>0</v>
      </c>
    </row>
    <row r="26" spans="203:213" ht="13.5" thickBot="1" x14ac:dyDescent="0.25">
      <c r="GU26" s="200"/>
      <c r="GV26" s="200">
        <f t="shared" si="4"/>
        <v>0</v>
      </c>
      <c r="GW26" s="200">
        <f t="shared" si="4"/>
        <v>0</v>
      </c>
      <c r="GX26" s="200">
        <f t="shared" si="4"/>
        <v>0</v>
      </c>
      <c r="GY26" s="200">
        <f t="shared" si="4"/>
        <v>0</v>
      </c>
      <c r="GZ26" s="200">
        <f t="shared" si="4"/>
        <v>0</v>
      </c>
      <c r="HA26" s="200">
        <f t="shared" si="4"/>
        <v>0</v>
      </c>
      <c r="HB26" s="200">
        <f t="shared" si="4"/>
        <v>0</v>
      </c>
      <c r="HC26" s="200">
        <f t="shared" si="3"/>
        <v>0</v>
      </c>
      <c r="HD26" s="134" t="str">
        <f t="shared" si="1"/>
        <v>OK</v>
      </c>
      <c r="HE26" s="200">
        <f t="shared" si="2"/>
        <v>0</v>
      </c>
    </row>
    <row r="27" spans="203:213" ht="13.5" thickBot="1" x14ac:dyDescent="0.25">
      <c r="GU27" s="200"/>
      <c r="GV27" s="200">
        <f t="shared" si="4"/>
        <v>0</v>
      </c>
      <c r="GW27" s="200">
        <f t="shared" si="4"/>
        <v>0</v>
      </c>
      <c r="GX27" s="200">
        <f t="shared" si="4"/>
        <v>0</v>
      </c>
      <c r="GY27" s="200">
        <f t="shared" si="4"/>
        <v>0</v>
      </c>
      <c r="GZ27" s="200">
        <f t="shared" si="4"/>
        <v>0</v>
      </c>
      <c r="HA27" s="200">
        <f t="shared" si="4"/>
        <v>0</v>
      </c>
      <c r="HB27" s="200">
        <f t="shared" si="4"/>
        <v>0</v>
      </c>
      <c r="HC27" s="200">
        <f t="shared" si="3"/>
        <v>0</v>
      </c>
      <c r="HD27" s="134" t="str">
        <f t="shared" si="1"/>
        <v>OK</v>
      </c>
      <c r="HE27" s="200">
        <f t="shared" si="2"/>
        <v>0</v>
      </c>
    </row>
    <row r="28" spans="203:213" ht="13.5" thickBot="1" x14ac:dyDescent="0.25">
      <c r="GU28" s="200"/>
      <c r="GV28" s="200">
        <f t="shared" si="4"/>
        <v>0</v>
      </c>
      <c r="GW28" s="200">
        <f t="shared" si="4"/>
        <v>0</v>
      </c>
      <c r="GX28" s="200">
        <f t="shared" si="4"/>
        <v>0</v>
      </c>
      <c r="GY28" s="200">
        <f t="shared" si="4"/>
        <v>0</v>
      </c>
      <c r="GZ28" s="200">
        <f t="shared" si="4"/>
        <v>0</v>
      </c>
      <c r="HA28" s="200">
        <f t="shared" si="4"/>
        <v>0</v>
      </c>
      <c r="HB28" s="200">
        <f t="shared" si="4"/>
        <v>0</v>
      </c>
      <c r="HC28" s="200">
        <f t="shared" si="3"/>
        <v>0</v>
      </c>
      <c r="HD28" s="134" t="str">
        <f t="shared" si="1"/>
        <v>OK</v>
      </c>
      <c r="HE28" s="200">
        <f t="shared" si="2"/>
        <v>0</v>
      </c>
    </row>
    <row r="29" spans="203:213" ht="13.5" thickBot="1" x14ac:dyDescent="0.25">
      <c r="GU29" s="200"/>
      <c r="GV29" s="200">
        <f t="shared" si="4"/>
        <v>0</v>
      </c>
      <c r="GW29" s="200">
        <f t="shared" si="4"/>
        <v>0</v>
      </c>
      <c r="GX29" s="200">
        <f t="shared" si="4"/>
        <v>0</v>
      </c>
      <c r="GY29" s="200">
        <f t="shared" si="4"/>
        <v>0</v>
      </c>
      <c r="GZ29" s="200">
        <f t="shared" si="4"/>
        <v>0</v>
      </c>
      <c r="HA29" s="200">
        <f t="shared" si="4"/>
        <v>0</v>
      </c>
      <c r="HB29" s="200">
        <f t="shared" si="4"/>
        <v>0</v>
      </c>
      <c r="HC29" s="200">
        <f t="shared" si="3"/>
        <v>0</v>
      </c>
      <c r="HD29" s="134" t="str">
        <f t="shared" si="1"/>
        <v>OK</v>
      </c>
      <c r="HE29" s="200">
        <f t="shared" si="2"/>
        <v>0</v>
      </c>
    </row>
    <row r="30" spans="203:213" ht="13.5" thickBot="1" x14ac:dyDescent="0.25">
      <c r="GU30" s="200"/>
      <c r="GV30" s="200">
        <f t="shared" si="4"/>
        <v>0</v>
      </c>
      <c r="GW30" s="200">
        <f t="shared" si="4"/>
        <v>0</v>
      </c>
      <c r="GX30" s="200">
        <f t="shared" si="4"/>
        <v>0</v>
      </c>
      <c r="GY30" s="200">
        <f t="shared" si="4"/>
        <v>0</v>
      </c>
      <c r="GZ30" s="200">
        <f t="shared" si="4"/>
        <v>0</v>
      </c>
      <c r="HA30" s="200">
        <f t="shared" si="4"/>
        <v>0</v>
      </c>
      <c r="HB30" s="200">
        <f t="shared" si="4"/>
        <v>0</v>
      </c>
      <c r="HC30" s="200">
        <f t="shared" si="3"/>
        <v>0</v>
      </c>
      <c r="HD30" s="134" t="str">
        <f t="shared" si="1"/>
        <v>OK</v>
      </c>
      <c r="HE30" s="200">
        <f t="shared" si="2"/>
        <v>0</v>
      </c>
    </row>
    <row r="31" spans="203:213" ht="13.5" thickBot="1" x14ac:dyDescent="0.25">
      <c r="GU31" s="200"/>
      <c r="GV31" s="200">
        <f t="shared" si="4"/>
        <v>0</v>
      </c>
      <c r="GW31" s="200">
        <f t="shared" si="4"/>
        <v>0</v>
      </c>
      <c r="GX31" s="200">
        <f t="shared" si="4"/>
        <v>0</v>
      </c>
      <c r="GY31" s="200">
        <f t="shared" si="4"/>
        <v>0</v>
      </c>
      <c r="GZ31" s="200">
        <f t="shared" si="4"/>
        <v>0</v>
      </c>
      <c r="HA31" s="200">
        <f t="shared" si="4"/>
        <v>0</v>
      </c>
      <c r="HB31" s="200">
        <f t="shared" si="4"/>
        <v>0</v>
      </c>
      <c r="HC31" s="200">
        <f t="shared" si="3"/>
        <v>0</v>
      </c>
      <c r="HD31" s="134" t="str">
        <f t="shared" si="1"/>
        <v>OK</v>
      </c>
      <c r="HE31" s="200">
        <f t="shared" si="2"/>
        <v>0</v>
      </c>
    </row>
    <row r="32" spans="203:213" ht="13.5" thickBot="1" x14ac:dyDescent="0.25">
      <c r="GU32" s="200"/>
      <c r="GV32" s="200">
        <f t="shared" si="4"/>
        <v>0</v>
      </c>
      <c r="GW32" s="200">
        <f t="shared" si="4"/>
        <v>0</v>
      </c>
      <c r="GX32" s="200">
        <f t="shared" si="4"/>
        <v>0</v>
      </c>
      <c r="GY32" s="200">
        <f t="shared" si="4"/>
        <v>0</v>
      </c>
      <c r="GZ32" s="200">
        <f t="shared" si="4"/>
        <v>0</v>
      </c>
      <c r="HA32" s="200">
        <f t="shared" si="4"/>
        <v>0</v>
      </c>
      <c r="HB32" s="200">
        <f t="shared" si="4"/>
        <v>0</v>
      </c>
      <c r="HC32" s="200">
        <f t="shared" si="3"/>
        <v>0</v>
      </c>
      <c r="HD32" s="134" t="str">
        <f t="shared" si="1"/>
        <v>OK</v>
      </c>
      <c r="HE32" s="200">
        <f t="shared" si="2"/>
        <v>0</v>
      </c>
    </row>
    <row r="33" spans="203:213" ht="13.5" thickBot="1" x14ac:dyDescent="0.25">
      <c r="GU33" s="200"/>
      <c r="GV33" s="200">
        <f t="shared" si="4"/>
        <v>0</v>
      </c>
      <c r="GW33" s="200">
        <f t="shared" si="4"/>
        <v>0</v>
      </c>
      <c r="GX33" s="200">
        <f t="shared" si="4"/>
        <v>0</v>
      </c>
      <c r="GY33" s="200">
        <f t="shared" si="4"/>
        <v>0</v>
      </c>
      <c r="GZ33" s="200">
        <f t="shared" si="4"/>
        <v>0</v>
      </c>
      <c r="HA33" s="200">
        <f t="shared" si="4"/>
        <v>0</v>
      </c>
      <c r="HB33" s="200">
        <f t="shared" si="4"/>
        <v>0</v>
      </c>
      <c r="HC33" s="200">
        <f t="shared" si="3"/>
        <v>0</v>
      </c>
      <c r="HD33" s="134" t="str">
        <f t="shared" si="1"/>
        <v>OK</v>
      </c>
      <c r="HE33" s="200">
        <f t="shared" si="2"/>
        <v>0</v>
      </c>
    </row>
    <row r="34" spans="203:213" ht="13.5" thickBot="1" x14ac:dyDescent="0.25">
      <c r="GU34" s="200"/>
      <c r="GV34" s="200">
        <f t="shared" si="4"/>
        <v>0</v>
      </c>
      <c r="GW34" s="200">
        <f t="shared" si="4"/>
        <v>0</v>
      </c>
      <c r="GX34" s="200">
        <f t="shared" si="4"/>
        <v>0</v>
      </c>
      <c r="GY34" s="200">
        <f t="shared" si="4"/>
        <v>0</v>
      </c>
      <c r="GZ34" s="200">
        <f t="shared" si="4"/>
        <v>0</v>
      </c>
      <c r="HA34" s="200">
        <f t="shared" si="4"/>
        <v>0</v>
      </c>
      <c r="HB34" s="200">
        <f t="shared" si="4"/>
        <v>0</v>
      </c>
      <c r="HC34" s="200">
        <f t="shared" si="3"/>
        <v>0</v>
      </c>
      <c r="HD34" s="134" t="str">
        <f t="shared" si="1"/>
        <v>OK</v>
      </c>
      <c r="HE34" s="200">
        <f t="shared" si="2"/>
        <v>0</v>
      </c>
    </row>
    <row r="35" spans="203:213" ht="13.5" thickBot="1" x14ac:dyDescent="0.25">
      <c r="GU35" s="200"/>
      <c r="GV35" s="200">
        <f t="shared" si="4"/>
        <v>0</v>
      </c>
      <c r="GW35" s="200">
        <f t="shared" si="4"/>
        <v>0</v>
      </c>
      <c r="GX35" s="200">
        <f t="shared" si="4"/>
        <v>0</v>
      </c>
      <c r="GY35" s="200">
        <f t="shared" si="4"/>
        <v>0</v>
      </c>
      <c r="GZ35" s="200">
        <f t="shared" si="4"/>
        <v>0</v>
      </c>
      <c r="HA35" s="200">
        <f t="shared" si="4"/>
        <v>0</v>
      </c>
      <c r="HB35" s="200">
        <f t="shared" si="4"/>
        <v>0</v>
      </c>
      <c r="HC35" s="200">
        <f t="shared" si="3"/>
        <v>0</v>
      </c>
      <c r="HD35" s="134" t="str">
        <f t="shared" si="1"/>
        <v>OK</v>
      </c>
      <c r="HE35" s="200">
        <f t="shared" si="2"/>
        <v>0</v>
      </c>
    </row>
    <row r="36" spans="203:213" ht="13.5" thickBot="1" x14ac:dyDescent="0.25">
      <c r="GU36" s="200"/>
      <c r="GV36" s="200">
        <f t="shared" si="4"/>
        <v>0</v>
      </c>
      <c r="GW36" s="200">
        <f t="shared" si="4"/>
        <v>0</v>
      </c>
      <c r="GX36" s="200">
        <f t="shared" si="4"/>
        <v>0</v>
      </c>
      <c r="GY36" s="200">
        <f t="shared" si="4"/>
        <v>0</v>
      </c>
      <c r="GZ36" s="200">
        <f t="shared" si="4"/>
        <v>0</v>
      </c>
      <c r="HA36" s="200">
        <f t="shared" si="4"/>
        <v>0</v>
      </c>
      <c r="HB36" s="200">
        <f t="shared" si="4"/>
        <v>0</v>
      </c>
      <c r="HC36" s="200">
        <f t="shared" si="3"/>
        <v>0</v>
      </c>
      <c r="HD36" s="134" t="str">
        <f t="shared" si="1"/>
        <v>OK</v>
      </c>
      <c r="HE36" s="200">
        <f t="shared" si="2"/>
        <v>0</v>
      </c>
    </row>
    <row r="37" spans="203:213" ht="13.5" thickBot="1" x14ac:dyDescent="0.25">
      <c r="GU37" s="200"/>
      <c r="GV37" s="200">
        <f t="shared" si="4"/>
        <v>0</v>
      </c>
      <c r="GW37" s="200">
        <f t="shared" si="4"/>
        <v>0</v>
      </c>
      <c r="GX37" s="200">
        <f t="shared" si="4"/>
        <v>0</v>
      </c>
      <c r="GY37" s="200">
        <f t="shared" si="4"/>
        <v>0</v>
      </c>
      <c r="GZ37" s="200">
        <f t="shared" si="4"/>
        <v>0</v>
      </c>
      <c r="HA37" s="200">
        <f t="shared" si="4"/>
        <v>0</v>
      </c>
      <c r="HB37" s="200">
        <f t="shared" si="4"/>
        <v>0</v>
      </c>
      <c r="HC37" s="200">
        <f t="shared" si="3"/>
        <v>0</v>
      </c>
      <c r="HD37" s="134" t="str">
        <f t="shared" si="1"/>
        <v>OK</v>
      </c>
      <c r="HE37" s="200">
        <f t="shared" si="2"/>
        <v>0</v>
      </c>
    </row>
    <row r="38" spans="203:213" ht="13.5" thickBot="1" x14ac:dyDescent="0.25">
      <c r="GU38" s="200"/>
      <c r="GV38" s="200">
        <f t="shared" si="4"/>
        <v>0</v>
      </c>
      <c r="GW38" s="200">
        <f t="shared" si="4"/>
        <v>0</v>
      </c>
      <c r="GX38" s="200">
        <f t="shared" si="4"/>
        <v>0</v>
      </c>
      <c r="GY38" s="200">
        <f t="shared" si="4"/>
        <v>0</v>
      </c>
      <c r="GZ38" s="200">
        <f t="shared" si="4"/>
        <v>0</v>
      </c>
      <c r="HA38" s="200">
        <f t="shared" si="4"/>
        <v>0</v>
      </c>
      <c r="HB38" s="200">
        <f t="shared" si="4"/>
        <v>0</v>
      </c>
      <c r="HC38" s="200">
        <f t="shared" si="3"/>
        <v>0</v>
      </c>
      <c r="HD38" s="134" t="str">
        <f t="shared" si="1"/>
        <v>OK</v>
      </c>
      <c r="HE38" s="200">
        <f t="shared" si="2"/>
        <v>0</v>
      </c>
    </row>
    <row r="39" spans="203:213" ht="13.5" thickBot="1" x14ac:dyDescent="0.25">
      <c r="GU39" s="200"/>
      <c r="GV39" s="200">
        <f t="shared" si="4"/>
        <v>0</v>
      </c>
      <c r="GW39" s="200">
        <f t="shared" si="4"/>
        <v>0</v>
      </c>
      <c r="GX39" s="200">
        <f t="shared" si="4"/>
        <v>0</v>
      </c>
      <c r="GY39" s="200">
        <f t="shared" si="4"/>
        <v>0</v>
      </c>
      <c r="GZ39" s="200">
        <f t="shared" si="4"/>
        <v>0</v>
      </c>
      <c r="HA39" s="200">
        <f t="shared" si="4"/>
        <v>0</v>
      </c>
      <c r="HB39" s="200">
        <f t="shared" si="4"/>
        <v>0</v>
      </c>
      <c r="HC39" s="200">
        <f t="shared" si="3"/>
        <v>0</v>
      </c>
      <c r="HD39" s="134" t="str">
        <f t="shared" si="1"/>
        <v>OK</v>
      </c>
      <c r="HE39" s="200">
        <f t="shared" si="2"/>
        <v>0</v>
      </c>
    </row>
    <row r="40" spans="203:213" ht="13.5" thickBot="1" x14ac:dyDescent="0.25">
      <c r="GU40" s="200"/>
      <c r="GV40" s="200">
        <f t="shared" si="4"/>
        <v>0</v>
      </c>
      <c r="GW40" s="200">
        <f t="shared" si="4"/>
        <v>0</v>
      </c>
      <c r="GX40" s="200">
        <f t="shared" si="4"/>
        <v>0</v>
      </c>
      <c r="GY40" s="200">
        <f t="shared" si="4"/>
        <v>0</v>
      </c>
      <c r="GZ40" s="200">
        <f t="shared" si="4"/>
        <v>0</v>
      </c>
      <c r="HA40" s="200">
        <f t="shared" si="4"/>
        <v>0</v>
      </c>
      <c r="HB40" s="200">
        <f t="shared" si="4"/>
        <v>0</v>
      </c>
      <c r="HC40" s="200">
        <f t="shared" si="3"/>
        <v>0</v>
      </c>
      <c r="HD40" s="134" t="str">
        <f t="shared" si="1"/>
        <v>OK</v>
      </c>
      <c r="HE40" s="200">
        <f t="shared" si="2"/>
        <v>0</v>
      </c>
    </row>
    <row r="41" spans="203:213" ht="13.5" thickBot="1" x14ac:dyDescent="0.25">
      <c r="GU41" s="200"/>
      <c r="GV41" s="200">
        <f t="shared" ref="GV41:HB56" si="5">SUMIF($DA$6:$GR$6,GV$8,$DA41:$GR41)</f>
        <v>0</v>
      </c>
      <c r="GW41" s="200">
        <f t="shared" si="5"/>
        <v>0</v>
      </c>
      <c r="GX41" s="200">
        <f t="shared" si="5"/>
        <v>0</v>
      </c>
      <c r="GY41" s="200">
        <f t="shared" si="5"/>
        <v>0</v>
      </c>
      <c r="GZ41" s="200">
        <f t="shared" si="5"/>
        <v>0</v>
      </c>
      <c r="HA41" s="200">
        <f t="shared" si="5"/>
        <v>0</v>
      </c>
      <c r="HB41" s="200">
        <f t="shared" si="5"/>
        <v>0</v>
      </c>
      <c r="HC41" s="200">
        <f t="shared" si="3"/>
        <v>0</v>
      </c>
      <c r="HD41" s="134" t="str">
        <f t="shared" ref="HD41:HD69" si="6">IF(ROUND(HE41-SUM(DA41:GR41),3)=0,"OK","ERROR")</f>
        <v>OK</v>
      </c>
      <c r="HE41" s="200">
        <f t="shared" ref="HE41:HE69" si="7">SUM(GU41:HC41)</f>
        <v>0</v>
      </c>
    </row>
    <row r="42" spans="203:213" ht="13.5" thickBot="1" x14ac:dyDescent="0.25">
      <c r="GU42" s="200"/>
      <c r="GV42" s="200">
        <f t="shared" si="5"/>
        <v>0</v>
      </c>
      <c r="GW42" s="200">
        <f t="shared" si="5"/>
        <v>0</v>
      </c>
      <c r="GX42" s="200">
        <f t="shared" si="5"/>
        <v>0</v>
      </c>
      <c r="GY42" s="200">
        <f t="shared" si="5"/>
        <v>0</v>
      </c>
      <c r="GZ42" s="200">
        <f t="shared" si="5"/>
        <v>0</v>
      </c>
      <c r="HA42" s="200">
        <f t="shared" si="5"/>
        <v>0</v>
      </c>
      <c r="HB42" s="200">
        <f t="shared" si="5"/>
        <v>0</v>
      </c>
      <c r="HC42" s="200">
        <f t="shared" si="3"/>
        <v>0</v>
      </c>
      <c r="HD42" s="134" t="str">
        <f t="shared" si="6"/>
        <v>OK</v>
      </c>
      <c r="HE42" s="200">
        <f t="shared" si="7"/>
        <v>0</v>
      </c>
    </row>
    <row r="43" spans="203:213" ht="13.5" thickBot="1" x14ac:dyDescent="0.25">
      <c r="GU43" s="200"/>
      <c r="GV43" s="200">
        <f t="shared" si="5"/>
        <v>0</v>
      </c>
      <c r="GW43" s="200">
        <f t="shared" si="5"/>
        <v>0</v>
      </c>
      <c r="GX43" s="200">
        <f t="shared" si="5"/>
        <v>0</v>
      </c>
      <c r="GY43" s="200">
        <f t="shared" si="5"/>
        <v>0</v>
      </c>
      <c r="GZ43" s="200">
        <f t="shared" si="5"/>
        <v>0</v>
      </c>
      <c r="HA43" s="200">
        <f t="shared" si="5"/>
        <v>0</v>
      </c>
      <c r="HB43" s="200">
        <f t="shared" si="5"/>
        <v>0</v>
      </c>
      <c r="HC43" s="200">
        <f t="shared" si="3"/>
        <v>0</v>
      </c>
      <c r="HD43" s="134" t="str">
        <f t="shared" si="6"/>
        <v>OK</v>
      </c>
      <c r="HE43" s="200">
        <f t="shared" si="7"/>
        <v>0</v>
      </c>
    </row>
    <row r="44" spans="203:213" ht="13.5" thickBot="1" x14ac:dyDescent="0.25">
      <c r="GU44" s="200"/>
      <c r="GV44" s="200">
        <f t="shared" si="5"/>
        <v>0</v>
      </c>
      <c r="GW44" s="200">
        <f t="shared" si="5"/>
        <v>0</v>
      </c>
      <c r="GX44" s="200">
        <f t="shared" si="5"/>
        <v>0</v>
      </c>
      <c r="GY44" s="200">
        <f t="shared" si="5"/>
        <v>0</v>
      </c>
      <c r="GZ44" s="200">
        <f t="shared" si="5"/>
        <v>0</v>
      </c>
      <c r="HA44" s="200">
        <f t="shared" si="5"/>
        <v>0</v>
      </c>
      <c r="HB44" s="200">
        <f t="shared" si="5"/>
        <v>0</v>
      </c>
      <c r="HC44" s="200">
        <f t="shared" si="3"/>
        <v>0</v>
      </c>
      <c r="HD44" s="134" t="str">
        <f t="shared" si="6"/>
        <v>OK</v>
      </c>
      <c r="HE44" s="200">
        <f t="shared" si="7"/>
        <v>0</v>
      </c>
    </row>
    <row r="45" spans="203:213" ht="13.5" thickBot="1" x14ac:dyDescent="0.25">
      <c r="GU45" s="200"/>
      <c r="GV45" s="200">
        <f t="shared" si="5"/>
        <v>0</v>
      </c>
      <c r="GW45" s="200">
        <f t="shared" si="5"/>
        <v>0</v>
      </c>
      <c r="GX45" s="200">
        <f t="shared" si="5"/>
        <v>0</v>
      </c>
      <c r="GY45" s="200">
        <f t="shared" si="5"/>
        <v>0</v>
      </c>
      <c r="GZ45" s="200">
        <f t="shared" si="5"/>
        <v>0</v>
      </c>
      <c r="HA45" s="200">
        <f t="shared" si="5"/>
        <v>0</v>
      </c>
      <c r="HB45" s="200">
        <f t="shared" si="5"/>
        <v>0</v>
      </c>
      <c r="HC45" s="200">
        <f t="shared" si="3"/>
        <v>0</v>
      </c>
      <c r="HD45" s="134" t="str">
        <f t="shared" si="6"/>
        <v>OK</v>
      </c>
      <c r="HE45" s="200">
        <f t="shared" si="7"/>
        <v>0</v>
      </c>
    </row>
    <row r="46" spans="203:213" ht="13.5" thickBot="1" x14ac:dyDescent="0.25">
      <c r="GU46" s="200"/>
      <c r="GV46" s="200">
        <f t="shared" si="5"/>
        <v>0</v>
      </c>
      <c r="GW46" s="200">
        <f t="shared" si="5"/>
        <v>0</v>
      </c>
      <c r="GX46" s="200">
        <f t="shared" si="5"/>
        <v>0</v>
      </c>
      <c r="GY46" s="200">
        <f t="shared" si="5"/>
        <v>0</v>
      </c>
      <c r="GZ46" s="200">
        <f t="shared" si="5"/>
        <v>0</v>
      </c>
      <c r="HA46" s="200">
        <f t="shared" si="5"/>
        <v>0</v>
      </c>
      <c r="HB46" s="200">
        <f t="shared" si="5"/>
        <v>0</v>
      </c>
      <c r="HC46" s="200">
        <f t="shared" si="3"/>
        <v>0</v>
      </c>
      <c r="HD46" s="134" t="str">
        <f t="shared" si="6"/>
        <v>OK</v>
      </c>
      <c r="HE46" s="200">
        <f t="shared" si="7"/>
        <v>0</v>
      </c>
    </row>
    <row r="47" spans="203:213" ht="13.5" thickBot="1" x14ac:dyDescent="0.25">
      <c r="GU47" s="200"/>
      <c r="GV47" s="200">
        <f t="shared" si="5"/>
        <v>0</v>
      </c>
      <c r="GW47" s="200">
        <f t="shared" si="5"/>
        <v>0</v>
      </c>
      <c r="GX47" s="200">
        <f t="shared" si="5"/>
        <v>0</v>
      </c>
      <c r="GY47" s="200">
        <f t="shared" si="5"/>
        <v>0</v>
      </c>
      <c r="GZ47" s="200">
        <f t="shared" si="5"/>
        <v>0</v>
      </c>
      <c r="HA47" s="200">
        <f t="shared" si="5"/>
        <v>0</v>
      </c>
      <c r="HB47" s="200">
        <f t="shared" si="5"/>
        <v>0</v>
      </c>
      <c r="HC47" s="200">
        <f t="shared" si="3"/>
        <v>0</v>
      </c>
      <c r="HD47" s="134" t="str">
        <f t="shared" si="6"/>
        <v>OK</v>
      </c>
      <c r="HE47" s="200">
        <f t="shared" si="7"/>
        <v>0</v>
      </c>
    </row>
    <row r="48" spans="203:213" ht="13.5" thickBot="1" x14ac:dyDescent="0.25">
      <c r="GU48" s="200"/>
      <c r="GV48" s="200">
        <f t="shared" si="5"/>
        <v>0</v>
      </c>
      <c r="GW48" s="200">
        <f t="shared" si="5"/>
        <v>0</v>
      </c>
      <c r="GX48" s="200">
        <f t="shared" si="5"/>
        <v>0</v>
      </c>
      <c r="GY48" s="200">
        <f t="shared" si="5"/>
        <v>0</v>
      </c>
      <c r="GZ48" s="200">
        <f t="shared" si="5"/>
        <v>0</v>
      </c>
      <c r="HA48" s="200">
        <f t="shared" si="5"/>
        <v>0</v>
      </c>
      <c r="HB48" s="200">
        <f t="shared" si="5"/>
        <v>0</v>
      </c>
      <c r="HC48" s="200">
        <f t="shared" si="3"/>
        <v>0</v>
      </c>
      <c r="HD48" s="134" t="str">
        <f t="shared" si="6"/>
        <v>OK</v>
      </c>
      <c r="HE48" s="200">
        <f t="shared" si="7"/>
        <v>0</v>
      </c>
    </row>
    <row r="49" spans="203:213" ht="13.5" thickBot="1" x14ac:dyDescent="0.25">
      <c r="GU49" s="200"/>
      <c r="GV49" s="200">
        <f t="shared" si="5"/>
        <v>0</v>
      </c>
      <c r="GW49" s="200">
        <f t="shared" si="5"/>
        <v>0</v>
      </c>
      <c r="GX49" s="200">
        <f t="shared" si="5"/>
        <v>0</v>
      </c>
      <c r="GY49" s="200">
        <f t="shared" si="5"/>
        <v>0</v>
      </c>
      <c r="GZ49" s="200">
        <f t="shared" si="5"/>
        <v>0</v>
      </c>
      <c r="HA49" s="200">
        <f t="shared" si="5"/>
        <v>0</v>
      </c>
      <c r="HB49" s="200">
        <f t="shared" si="5"/>
        <v>0</v>
      </c>
      <c r="HC49" s="200">
        <f t="shared" si="3"/>
        <v>0</v>
      </c>
      <c r="HD49" s="134" t="str">
        <f t="shared" si="6"/>
        <v>OK</v>
      </c>
      <c r="HE49" s="200">
        <f t="shared" si="7"/>
        <v>0</v>
      </c>
    </row>
    <row r="50" spans="203:213" ht="13.5" thickBot="1" x14ac:dyDescent="0.25">
      <c r="GU50" s="200"/>
      <c r="GV50" s="200">
        <f t="shared" si="5"/>
        <v>0</v>
      </c>
      <c r="GW50" s="200">
        <f t="shared" si="5"/>
        <v>0</v>
      </c>
      <c r="GX50" s="200">
        <f t="shared" si="5"/>
        <v>0</v>
      </c>
      <c r="GY50" s="200">
        <f t="shared" si="5"/>
        <v>0</v>
      </c>
      <c r="GZ50" s="200">
        <f t="shared" si="5"/>
        <v>0</v>
      </c>
      <c r="HA50" s="200">
        <f t="shared" si="5"/>
        <v>0</v>
      </c>
      <c r="HB50" s="200">
        <f t="shared" si="5"/>
        <v>0</v>
      </c>
      <c r="HC50" s="200">
        <f t="shared" si="3"/>
        <v>0</v>
      </c>
      <c r="HD50" s="134" t="str">
        <f t="shared" si="6"/>
        <v>OK</v>
      </c>
      <c r="HE50" s="200">
        <f t="shared" si="7"/>
        <v>0</v>
      </c>
    </row>
    <row r="51" spans="203:213" ht="13.5" thickBot="1" x14ac:dyDescent="0.25">
      <c r="GU51" s="200"/>
      <c r="GV51" s="200">
        <f t="shared" si="5"/>
        <v>0</v>
      </c>
      <c r="GW51" s="200">
        <f t="shared" si="5"/>
        <v>0</v>
      </c>
      <c r="GX51" s="200">
        <f t="shared" si="5"/>
        <v>0</v>
      </c>
      <c r="GY51" s="200">
        <f t="shared" si="5"/>
        <v>0</v>
      </c>
      <c r="GZ51" s="200">
        <f t="shared" si="5"/>
        <v>0</v>
      </c>
      <c r="HA51" s="200">
        <f t="shared" si="5"/>
        <v>0</v>
      </c>
      <c r="HB51" s="200">
        <f t="shared" si="5"/>
        <v>0</v>
      </c>
      <c r="HC51" s="200">
        <f t="shared" si="3"/>
        <v>0</v>
      </c>
      <c r="HD51" s="134" t="str">
        <f t="shared" si="6"/>
        <v>OK</v>
      </c>
      <c r="HE51" s="200">
        <f t="shared" si="7"/>
        <v>0</v>
      </c>
    </row>
    <row r="52" spans="203:213" ht="13.5" thickBot="1" x14ac:dyDescent="0.25">
      <c r="GU52" s="200"/>
      <c r="GV52" s="200">
        <f t="shared" si="5"/>
        <v>0</v>
      </c>
      <c r="GW52" s="200">
        <f t="shared" si="5"/>
        <v>0</v>
      </c>
      <c r="GX52" s="200">
        <f t="shared" si="5"/>
        <v>0</v>
      </c>
      <c r="GY52" s="200">
        <f t="shared" si="5"/>
        <v>0</v>
      </c>
      <c r="GZ52" s="200">
        <f t="shared" si="5"/>
        <v>0</v>
      </c>
      <c r="HA52" s="200">
        <f t="shared" si="5"/>
        <v>0</v>
      </c>
      <c r="HB52" s="200">
        <f t="shared" si="5"/>
        <v>0</v>
      </c>
      <c r="HC52" s="200">
        <f t="shared" si="3"/>
        <v>0</v>
      </c>
      <c r="HD52" s="134" t="str">
        <f t="shared" si="6"/>
        <v>OK</v>
      </c>
      <c r="HE52" s="200">
        <f t="shared" si="7"/>
        <v>0</v>
      </c>
    </row>
    <row r="53" spans="203:213" ht="13.5" thickBot="1" x14ac:dyDescent="0.25">
      <c r="GU53" s="200"/>
      <c r="GV53" s="200">
        <f t="shared" si="5"/>
        <v>0</v>
      </c>
      <c r="GW53" s="200">
        <f t="shared" si="5"/>
        <v>0</v>
      </c>
      <c r="GX53" s="200">
        <f t="shared" si="5"/>
        <v>0</v>
      </c>
      <c r="GY53" s="200">
        <f t="shared" si="5"/>
        <v>0</v>
      </c>
      <c r="GZ53" s="200">
        <f t="shared" si="5"/>
        <v>0</v>
      </c>
      <c r="HA53" s="200">
        <f t="shared" si="5"/>
        <v>0</v>
      </c>
      <c r="HB53" s="200">
        <f t="shared" si="5"/>
        <v>0</v>
      </c>
      <c r="HC53" s="200">
        <f t="shared" si="3"/>
        <v>0</v>
      </c>
      <c r="HD53" s="134" t="str">
        <f t="shared" si="6"/>
        <v>OK</v>
      </c>
      <c r="HE53" s="200">
        <f t="shared" si="7"/>
        <v>0</v>
      </c>
    </row>
    <row r="54" spans="203:213" ht="13.5" thickBot="1" x14ac:dyDescent="0.25">
      <c r="GU54" s="200"/>
      <c r="GV54" s="200">
        <f t="shared" si="5"/>
        <v>0</v>
      </c>
      <c r="GW54" s="200">
        <f t="shared" si="5"/>
        <v>0</v>
      </c>
      <c r="GX54" s="200">
        <f t="shared" si="5"/>
        <v>0</v>
      </c>
      <c r="GY54" s="200">
        <f t="shared" si="5"/>
        <v>0</v>
      </c>
      <c r="GZ54" s="200">
        <f t="shared" si="5"/>
        <v>0</v>
      </c>
      <c r="HA54" s="200">
        <f t="shared" si="5"/>
        <v>0</v>
      </c>
      <c r="HB54" s="200">
        <f t="shared" si="5"/>
        <v>0</v>
      </c>
      <c r="HC54" s="200">
        <f t="shared" si="3"/>
        <v>0</v>
      </c>
      <c r="HD54" s="134" t="str">
        <f t="shared" si="6"/>
        <v>OK</v>
      </c>
      <c r="HE54" s="200">
        <f t="shared" si="7"/>
        <v>0</v>
      </c>
    </row>
    <row r="55" spans="203:213" ht="13.5" thickBot="1" x14ac:dyDescent="0.25">
      <c r="GU55" s="200"/>
      <c r="GV55" s="200">
        <f t="shared" si="5"/>
        <v>0</v>
      </c>
      <c r="GW55" s="200">
        <f t="shared" si="5"/>
        <v>0</v>
      </c>
      <c r="GX55" s="200">
        <f t="shared" si="5"/>
        <v>0</v>
      </c>
      <c r="GY55" s="200">
        <f t="shared" si="5"/>
        <v>0</v>
      </c>
      <c r="GZ55" s="200">
        <f t="shared" si="5"/>
        <v>0</v>
      </c>
      <c r="HA55" s="200">
        <f t="shared" si="5"/>
        <v>0</v>
      </c>
      <c r="HB55" s="200">
        <f t="shared" si="5"/>
        <v>0</v>
      </c>
      <c r="HC55" s="200">
        <f t="shared" si="3"/>
        <v>0</v>
      </c>
      <c r="HD55" s="134" t="str">
        <f t="shared" si="6"/>
        <v>OK</v>
      </c>
      <c r="HE55" s="200">
        <f t="shared" si="7"/>
        <v>0</v>
      </c>
    </row>
    <row r="56" spans="203:213" ht="13.5" thickBot="1" x14ac:dyDescent="0.25">
      <c r="GU56" s="200"/>
      <c r="GV56" s="200">
        <f t="shared" si="5"/>
        <v>0</v>
      </c>
      <c r="GW56" s="200">
        <f t="shared" si="5"/>
        <v>0</v>
      </c>
      <c r="GX56" s="200">
        <f t="shared" si="5"/>
        <v>0</v>
      </c>
      <c r="GY56" s="200">
        <f t="shared" si="5"/>
        <v>0</v>
      </c>
      <c r="GZ56" s="200">
        <f t="shared" si="5"/>
        <v>0</v>
      </c>
      <c r="HA56" s="200">
        <f t="shared" si="5"/>
        <v>0</v>
      </c>
      <c r="HB56" s="200">
        <f t="shared" si="5"/>
        <v>0</v>
      </c>
      <c r="HC56" s="200">
        <f t="shared" si="3"/>
        <v>0</v>
      </c>
      <c r="HD56" s="134" t="str">
        <f t="shared" si="6"/>
        <v>OK</v>
      </c>
      <c r="HE56" s="200">
        <f t="shared" si="7"/>
        <v>0</v>
      </c>
    </row>
    <row r="57" spans="203:213" ht="13.5" thickBot="1" x14ac:dyDescent="0.25">
      <c r="GU57" s="200"/>
      <c r="GV57" s="200">
        <f t="shared" ref="GV57:HB69" si="8">SUMIF($DA$6:$GR$6,GV$8,$DA57:$GR57)</f>
        <v>0</v>
      </c>
      <c r="GW57" s="200">
        <f t="shared" si="8"/>
        <v>0</v>
      </c>
      <c r="GX57" s="200">
        <f t="shared" si="8"/>
        <v>0</v>
      </c>
      <c r="GY57" s="200">
        <f t="shared" si="8"/>
        <v>0</v>
      </c>
      <c r="GZ57" s="200">
        <f t="shared" si="8"/>
        <v>0</v>
      </c>
      <c r="HA57" s="200">
        <f t="shared" si="8"/>
        <v>0</v>
      </c>
      <c r="HB57" s="200">
        <f t="shared" si="8"/>
        <v>0</v>
      </c>
      <c r="HC57" s="200">
        <f t="shared" si="3"/>
        <v>0</v>
      </c>
      <c r="HD57" s="134" t="str">
        <f t="shared" si="6"/>
        <v>OK</v>
      </c>
      <c r="HE57" s="200">
        <f t="shared" si="7"/>
        <v>0</v>
      </c>
    </row>
    <row r="58" spans="203:213" ht="13.5" thickBot="1" x14ac:dyDescent="0.25">
      <c r="GU58" s="200"/>
      <c r="GV58" s="200">
        <f t="shared" si="8"/>
        <v>0</v>
      </c>
      <c r="GW58" s="200">
        <f t="shared" si="8"/>
        <v>0</v>
      </c>
      <c r="GX58" s="200">
        <f t="shared" si="8"/>
        <v>0</v>
      </c>
      <c r="GY58" s="200">
        <f t="shared" si="8"/>
        <v>0</v>
      </c>
      <c r="GZ58" s="200">
        <f t="shared" si="8"/>
        <v>0</v>
      </c>
      <c r="HA58" s="200">
        <f t="shared" si="8"/>
        <v>0</v>
      </c>
      <c r="HB58" s="200">
        <f t="shared" si="8"/>
        <v>0</v>
      </c>
      <c r="HC58" s="200">
        <f t="shared" si="3"/>
        <v>0</v>
      </c>
      <c r="HD58" s="134" t="str">
        <f t="shared" si="6"/>
        <v>OK</v>
      </c>
      <c r="HE58" s="200">
        <f t="shared" si="7"/>
        <v>0</v>
      </c>
    </row>
    <row r="59" spans="203:213" ht="13.5" thickBot="1" x14ac:dyDescent="0.25">
      <c r="GU59" s="200"/>
      <c r="GV59" s="200">
        <f t="shared" si="8"/>
        <v>0</v>
      </c>
      <c r="GW59" s="200">
        <f t="shared" si="8"/>
        <v>0</v>
      </c>
      <c r="GX59" s="200">
        <f t="shared" si="8"/>
        <v>0</v>
      </c>
      <c r="GY59" s="200">
        <f t="shared" si="8"/>
        <v>0</v>
      </c>
      <c r="GZ59" s="200">
        <f t="shared" si="8"/>
        <v>0</v>
      </c>
      <c r="HA59" s="200">
        <f t="shared" si="8"/>
        <v>0</v>
      </c>
      <c r="HB59" s="200">
        <f t="shared" si="8"/>
        <v>0</v>
      </c>
      <c r="HC59" s="200">
        <f t="shared" si="3"/>
        <v>0</v>
      </c>
      <c r="HD59" s="134" t="str">
        <f t="shared" si="6"/>
        <v>OK</v>
      </c>
      <c r="HE59" s="200">
        <f t="shared" si="7"/>
        <v>0</v>
      </c>
    </row>
    <row r="60" spans="203:213" ht="13.5" thickBot="1" x14ac:dyDescent="0.25">
      <c r="GU60" s="200"/>
      <c r="GV60" s="200">
        <f t="shared" si="8"/>
        <v>0</v>
      </c>
      <c r="GW60" s="200">
        <f t="shared" si="8"/>
        <v>0</v>
      </c>
      <c r="GX60" s="200">
        <f t="shared" si="8"/>
        <v>0</v>
      </c>
      <c r="GY60" s="200">
        <f t="shared" si="8"/>
        <v>0</v>
      </c>
      <c r="GZ60" s="200">
        <f t="shared" si="8"/>
        <v>0</v>
      </c>
      <c r="HA60" s="200">
        <f t="shared" si="8"/>
        <v>0</v>
      </c>
      <c r="HB60" s="200">
        <f t="shared" si="8"/>
        <v>0</v>
      </c>
      <c r="HC60" s="200">
        <f t="shared" si="3"/>
        <v>0</v>
      </c>
      <c r="HD60" s="134" t="str">
        <f t="shared" si="6"/>
        <v>OK</v>
      </c>
      <c r="HE60" s="200">
        <f t="shared" si="7"/>
        <v>0</v>
      </c>
    </row>
    <row r="61" spans="203:213" ht="13.5" thickBot="1" x14ac:dyDescent="0.25">
      <c r="GU61" s="200"/>
      <c r="GV61" s="200">
        <f t="shared" si="8"/>
        <v>0</v>
      </c>
      <c r="GW61" s="200">
        <f t="shared" si="8"/>
        <v>0</v>
      </c>
      <c r="GX61" s="200">
        <f t="shared" si="8"/>
        <v>0</v>
      </c>
      <c r="GY61" s="200">
        <f t="shared" si="8"/>
        <v>0</v>
      </c>
      <c r="GZ61" s="200">
        <f t="shared" si="8"/>
        <v>0</v>
      </c>
      <c r="HA61" s="200">
        <f t="shared" si="8"/>
        <v>0</v>
      </c>
      <c r="HB61" s="200">
        <f t="shared" si="8"/>
        <v>0</v>
      </c>
      <c r="HC61" s="200">
        <f t="shared" si="3"/>
        <v>0</v>
      </c>
      <c r="HD61" s="134" t="str">
        <f t="shared" si="6"/>
        <v>OK</v>
      </c>
      <c r="HE61" s="200">
        <f t="shared" si="7"/>
        <v>0</v>
      </c>
    </row>
    <row r="62" spans="203:213" ht="13.5" thickBot="1" x14ac:dyDescent="0.25">
      <c r="GU62" s="200"/>
      <c r="GV62" s="200">
        <f t="shared" si="8"/>
        <v>0</v>
      </c>
      <c r="GW62" s="200">
        <f t="shared" si="8"/>
        <v>0</v>
      </c>
      <c r="GX62" s="200">
        <f t="shared" si="8"/>
        <v>0</v>
      </c>
      <c r="GY62" s="200">
        <f t="shared" si="8"/>
        <v>0</v>
      </c>
      <c r="GZ62" s="200">
        <f t="shared" si="8"/>
        <v>0</v>
      </c>
      <c r="HA62" s="200">
        <f t="shared" si="8"/>
        <v>0</v>
      </c>
      <c r="HB62" s="200">
        <f t="shared" si="8"/>
        <v>0</v>
      </c>
      <c r="HC62" s="200">
        <f t="shared" si="3"/>
        <v>0</v>
      </c>
      <c r="HD62" s="134" t="str">
        <f t="shared" si="6"/>
        <v>OK</v>
      </c>
      <c r="HE62" s="200">
        <f t="shared" si="7"/>
        <v>0</v>
      </c>
    </row>
    <row r="63" spans="203:213" ht="13.5" thickBot="1" x14ac:dyDescent="0.25">
      <c r="GU63" s="200"/>
      <c r="GV63" s="200">
        <f t="shared" si="8"/>
        <v>0</v>
      </c>
      <c r="GW63" s="200">
        <f t="shared" si="8"/>
        <v>0</v>
      </c>
      <c r="GX63" s="200">
        <f t="shared" si="8"/>
        <v>0</v>
      </c>
      <c r="GY63" s="200">
        <f t="shared" si="8"/>
        <v>0</v>
      </c>
      <c r="GZ63" s="200">
        <f t="shared" si="8"/>
        <v>0</v>
      </c>
      <c r="HA63" s="200">
        <f t="shared" si="8"/>
        <v>0</v>
      </c>
      <c r="HB63" s="200">
        <f t="shared" si="8"/>
        <v>0</v>
      </c>
      <c r="HC63" s="200">
        <f t="shared" si="3"/>
        <v>0</v>
      </c>
      <c r="HD63" s="134" t="str">
        <f t="shared" si="6"/>
        <v>OK</v>
      </c>
      <c r="HE63" s="200">
        <f t="shared" si="7"/>
        <v>0</v>
      </c>
    </row>
    <row r="64" spans="203:213" ht="13.5" thickBot="1" x14ac:dyDescent="0.25">
      <c r="GU64" s="200"/>
      <c r="GV64" s="200">
        <f t="shared" si="8"/>
        <v>0</v>
      </c>
      <c r="GW64" s="200">
        <f t="shared" si="8"/>
        <v>0</v>
      </c>
      <c r="GX64" s="200">
        <f t="shared" si="8"/>
        <v>0</v>
      </c>
      <c r="GY64" s="200">
        <f t="shared" si="8"/>
        <v>0</v>
      </c>
      <c r="GZ64" s="200">
        <f t="shared" si="8"/>
        <v>0</v>
      </c>
      <c r="HA64" s="200">
        <f t="shared" si="8"/>
        <v>0</v>
      </c>
      <c r="HB64" s="200">
        <f t="shared" si="8"/>
        <v>0</v>
      </c>
      <c r="HC64" s="200">
        <f t="shared" si="3"/>
        <v>0</v>
      </c>
      <c r="HD64" s="134" t="str">
        <f t="shared" si="6"/>
        <v>OK</v>
      </c>
      <c r="HE64" s="200">
        <f t="shared" si="7"/>
        <v>0</v>
      </c>
    </row>
    <row r="65" spans="203:213" ht="13.5" thickBot="1" x14ac:dyDescent="0.25">
      <c r="GU65" s="200"/>
      <c r="GV65" s="200">
        <f t="shared" si="8"/>
        <v>0</v>
      </c>
      <c r="GW65" s="200">
        <f t="shared" si="8"/>
        <v>0</v>
      </c>
      <c r="GX65" s="200">
        <f t="shared" si="8"/>
        <v>0</v>
      </c>
      <c r="GY65" s="200">
        <f t="shared" si="8"/>
        <v>0</v>
      </c>
      <c r="GZ65" s="200">
        <f t="shared" si="8"/>
        <v>0</v>
      </c>
      <c r="HA65" s="200">
        <f t="shared" si="8"/>
        <v>0</v>
      </c>
      <c r="HB65" s="200">
        <f t="shared" si="8"/>
        <v>0</v>
      </c>
      <c r="HC65" s="200">
        <f t="shared" si="3"/>
        <v>0</v>
      </c>
      <c r="HD65" s="134" t="str">
        <f t="shared" si="6"/>
        <v>OK</v>
      </c>
      <c r="HE65" s="200">
        <f t="shared" si="7"/>
        <v>0</v>
      </c>
    </row>
    <row r="66" spans="203:213" ht="13.5" thickBot="1" x14ac:dyDescent="0.25">
      <c r="GU66" s="200"/>
      <c r="GV66" s="200">
        <f t="shared" si="8"/>
        <v>0</v>
      </c>
      <c r="GW66" s="200">
        <f t="shared" si="8"/>
        <v>0</v>
      </c>
      <c r="GX66" s="200">
        <f t="shared" si="8"/>
        <v>0</v>
      </c>
      <c r="GY66" s="200">
        <f t="shared" si="8"/>
        <v>0</v>
      </c>
      <c r="GZ66" s="200">
        <f t="shared" si="8"/>
        <v>0</v>
      </c>
      <c r="HA66" s="200">
        <f t="shared" si="8"/>
        <v>0</v>
      </c>
      <c r="HB66" s="200">
        <f t="shared" si="8"/>
        <v>0</v>
      </c>
      <c r="HC66" s="200">
        <f t="shared" si="3"/>
        <v>0</v>
      </c>
      <c r="HD66" s="134" t="str">
        <f t="shared" si="6"/>
        <v>OK</v>
      </c>
      <c r="HE66" s="200">
        <f t="shared" si="7"/>
        <v>0</v>
      </c>
    </row>
    <row r="67" spans="203:213" ht="13.5" thickBot="1" x14ac:dyDescent="0.25">
      <c r="GU67" s="200"/>
      <c r="GV67" s="200">
        <f t="shared" si="8"/>
        <v>0</v>
      </c>
      <c r="GW67" s="200">
        <f t="shared" si="8"/>
        <v>0</v>
      </c>
      <c r="GX67" s="200">
        <f t="shared" si="8"/>
        <v>0</v>
      </c>
      <c r="GY67" s="200">
        <f t="shared" si="8"/>
        <v>0</v>
      </c>
      <c r="GZ67" s="200">
        <f t="shared" si="8"/>
        <v>0</v>
      </c>
      <c r="HA67" s="200">
        <f t="shared" si="8"/>
        <v>0</v>
      </c>
      <c r="HB67" s="200">
        <f t="shared" si="8"/>
        <v>0</v>
      </c>
      <c r="HC67" s="200">
        <f t="shared" si="3"/>
        <v>0</v>
      </c>
      <c r="HD67" s="134" t="str">
        <f t="shared" si="6"/>
        <v>OK</v>
      </c>
      <c r="HE67" s="200">
        <f t="shared" si="7"/>
        <v>0</v>
      </c>
    </row>
    <row r="68" spans="203:213" ht="13.5" thickBot="1" x14ac:dyDescent="0.25">
      <c r="GU68" s="200"/>
      <c r="GV68" s="200">
        <f t="shared" si="8"/>
        <v>0</v>
      </c>
      <c r="GW68" s="200">
        <f t="shared" si="8"/>
        <v>0</v>
      </c>
      <c r="GX68" s="200">
        <f t="shared" si="8"/>
        <v>0</v>
      </c>
      <c r="GY68" s="200">
        <f t="shared" si="8"/>
        <v>0</v>
      </c>
      <c r="GZ68" s="200">
        <f t="shared" si="8"/>
        <v>0</v>
      </c>
      <c r="HA68" s="200">
        <f t="shared" si="8"/>
        <v>0</v>
      </c>
      <c r="HB68" s="200">
        <f t="shared" si="8"/>
        <v>0</v>
      </c>
      <c r="HC68" s="200">
        <f t="shared" si="3"/>
        <v>0</v>
      </c>
      <c r="HD68" s="134" t="str">
        <f t="shared" si="6"/>
        <v>OK</v>
      </c>
      <c r="HE68" s="200">
        <f t="shared" si="7"/>
        <v>0</v>
      </c>
    </row>
    <row r="69" spans="203:213" ht="13.5" thickBot="1" x14ac:dyDescent="0.25">
      <c r="GU69" s="200"/>
      <c r="GV69" s="200">
        <f t="shared" si="8"/>
        <v>0</v>
      </c>
      <c r="GW69" s="200">
        <f t="shared" si="8"/>
        <v>0</v>
      </c>
      <c r="GX69" s="200">
        <f t="shared" si="8"/>
        <v>0</v>
      </c>
      <c r="GY69" s="200">
        <f t="shared" si="8"/>
        <v>0</v>
      </c>
      <c r="GZ69" s="200">
        <f t="shared" si="8"/>
        <v>0</v>
      </c>
      <c r="HA69" s="200">
        <f t="shared" si="8"/>
        <v>0</v>
      </c>
      <c r="HB69" s="200">
        <f t="shared" si="8"/>
        <v>0</v>
      </c>
      <c r="HC69" s="200">
        <f t="shared" si="3"/>
        <v>0</v>
      </c>
      <c r="HD69" s="134" t="str">
        <f t="shared" si="6"/>
        <v>OK</v>
      </c>
      <c r="HE69" s="200">
        <f t="shared" si="7"/>
        <v>0</v>
      </c>
    </row>
  </sheetData>
  <mergeCells count="1">
    <mergeCell ref="BF7:BI7"/>
  </mergeCells>
  <conditionalFormatting sqref="HF8">
    <cfRule type="cellIs" dxfId="105" priority="6" operator="equal">
      <formula>"ERROR"</formula>
    </cfRule>
    <cfRule type="cellIs" dxfId="104" priority="7" operator="equal">
      <formula>"OK"</formula>
    </cfRule>
    <cfRule type="expression" dxfId="103" priority="8">
      <formula>$AX8="Manual $ Spread"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1EAC51F2836A4B81C5E714E51B8231" ma:contentTypeVersion="20" ma:contentTypeDescription="Create a new document." ma:contentTypeScope="" ma:versionID="9de99a7cf846cee7a8562cd6d99f6b87">
  <xsd:schema xmlns:xsd="http://www.w3.org/2001/XMLSchema" xmlns:xs="http://www.w3.org/2001/XMLSchema" xmlns:p="http://schemas.microsoft.com/office/2006/metadata/properties" xmlns:ns1="http://schemas.microsoft.com/sharepoint/v3" xmlns:ns2="7b85148c-19e0-4400-814b-c1405bdc86f7" xmlns:ns3="e2cd5abc-56eb-4362-b9b8-2600d3bf70f8" targetNamespace="http://schemas.microsoft.com/office/2006/metadata/properties" ma:root="true" ma:fieldsID="3070990032dd0a9289d0d91e28c2bd25" ns1:_="" ns2:_="" ns3:_="">
    <xsd:import namespace="http://schemas.microsoft.com/sharepoint/v3"/>
    <xsd:import namespace="7b85148c-19e0-4400-814b-c1405bdc86f7"/>
    <xsd:import namespace="e2cd5abc-56eb-4362-b9b8-2600d3bf70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NotesforBEC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5148c-19e0-4400-814b-c1405bdc86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16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4158398-96c9-4633-9a72-0655c0871b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forBEC" ma:index="24" nillable="true" ma:displayName="Notes for BEC" ma:format="Dropdown" ma:internalName="NotesforBEC">
      <xsd:simpleType>
        <xsd:restriction base="dms:Text">
          <xsd:maxLength value="255"/>
        </xsd:restriction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d5abc-56eb-4362-b9b8-2600d3bf70f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3a276d3-20c9-4ec4-befa-9a265c0f2878}" ma:internalName="TaxCatchAll" ma:showField="CatchAllData" ma:web="e2cd5abc-56eb-4362-b9b8-2600d3bf70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b85148c-19e0-4400-814b-c1405bdc86f7">
      <Terms xmlns="http://schemas.microsoft.com/office/infopath/2007/PartnerControls"/>
    </lcf76f155ced4ddcb4097134ff3c332f>
    <TaxCatchAll xmlns="e2cd5abc-56eb-4362-b9b8-2600d3bf70f8" xsi:nil="true"/>
    <Status xmlns="7b85148c-19e0-4400-814b-c1405bdc86f7" xsi:nil="true"/>
    <NotesforBEC xmlns="7b85148c-19e0-4400-814b-c1405bdc86f7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01DB8E43-6A84-4FE5-B41E-B62F7D3911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b85148c-19e0-4400-814b-c1405bdc86f7"/>
    <ds:schemaRef ds:uri="e2cd5abc-56eb-4362-b9b8-2600d3bf70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7A885B-51CE-4784-842F-48E3A8356A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462459-4927-48D1-AFF3-79C6862771FE}">
  <ds:schemaRefs>
    <ds:schemaRef ds:uri="http://www.w3.org/XML/1998/namespace"/>
    <ds:schemaRef ds:uri="http://schemas.microsoft.com/office/2006/documentManagement/types"/>
    <ds:schemaRef ds:uri="http://purl.org/dc/dcmitype/"/>
    <ds:schemaRef ds:uri="7b85148c-19e0-4400-814b-c1405bdc86f7"/>
    <ds:schemaRef ds:uri="http://schemas.microsoft.com/office/infopath/2007/PartnerControls"/>
    <ds:schemaRef ds:uri="http://schemas.openxmlformats.org/package/2006/metadata/core-properties"/>
    <ds:schemaRef ds:uri="e2cd5abc-56eb-4362-b9b8-2600d3bf70f8"/>
    <ds:schemaRef ds:uri="http://purl.org/dc/elements/1.1/"/>
    <ds:schemaRef ds:uri="http://schemas.microsoft.com/sharepoint/v3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ADFD164D-4E44-437E-8CD7-D616D8390302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93843c40-9e43-4560-bcbc-08443cd50ac1}" enabled="1" method="Standard" siteId="{59ee855e-7930-433f-a581-82f192afe1c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21</vt:i4>
      </vt:variant>
    </vt:vector>
  </HeadingPairs>
  <TitlesOfParts>
    <vt:vector size="38" baseType="lpstr">
      <vt:lpstr>Overview</vt:lpstr>
      <vt:lpstr>Inputs --&gt;</vt:lpstr>
      <vt:lpstr>Key assumptions</vt:lpstr>
      <vt:lpstr>Historical indirect capex</vt:lpstr>
      <vt:lpstr>Inputs</vt:lpstr>
      <vt:lpstr>Data source</vt:lpstr>
      <vt:lpstr>Internal_labour_inputs</vt:lpstr>
      <vt:lpstr>Outsourced_labour_inputs</vt:lpstr>
      <vt:lpstr>Non-labour_inputs</vt:lpstr>
      <vt:lpstr>Calculations --&gt;</vt:lpstr>
      <vt:lpstr>Internal_labour_calcs</vt:lpstr>
      <vt:lpstr>Outsourced_labour_calcs</vt:lpstr>
      <vt:lpstr>Labour-related_calcs</vt:lpstr>
      <vt:lpstr>Non-labour_calcs</vt:lpstr>
      <vt:lpstr>FTE&amp;roles_calcs</vt:lpstr>
      <vt:lpstr>Outputs --&gt;</vt:lpstr>
      <vt:lpstr>Summary tables</vt:lpstr>
      <vt:lpstr>avg_hrs</vt:lpstr>
      <vt:lpstr>Inputs!data_source</vt:lpstr>
      <vt:lpstr>data_source</vt:lpstr>
      <vt:lpstr>Inputs!ds_broadcostcat</vt:lpstr>
      <vt:lpstr>ds_broadcostcat</vt:lpstr>
      <vt:lpstr>Inputs!ds_costcat</vt:lpstr>
      <vt:lpstr>ds_costcat</vt:lpstr>
      <vt:lpstr>Inputs!ds_headers</vt:lpstr>
      <vt:lpstr>ds_headers</vt:lpstr>
      <vt:lpstr>Outsourced_labour_inputs!FTE_input</vt:lpstr>
      <vt:lpstr>'Labour-related_calcs'!FTE_PERIOD</vt:lpstr>
      <vt:lpstr>labour_category</vt:lpstr>
      <vt:lpstr>labour_direct</vt:lpstr>
      <vt:lpstr>labour_rel_category</vt:lpstr>
      <vt:lpstr>labour_related_direct</vt:lpstr>
      <vt:lpstr>Outsourced_labour_inputs!Labourcost_input</vt:lpstr>
      <vt:lpstr>model_period</vt:lpstr>
      <vt:lpstr>non_labour_category</vt:lpstr>
      <vt:lpstr>nonlab_direct</vt:lpstr>
      <vt:lpstr>training</vt:lpstr>
      <vt:lpstr>travelcost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Liyana Fad'l</dc:creator>
  <cp:keywords>Transgrid.Data.Classification:#Official#, Transgrid.Data.Classification:#Sensitive#</cp:keywords>
  <dc:description/>
  <cp:lastModifiedBy>Jordan Daly</cp:lastModifiedBy>
  <cp:revision/>
  <dcterms:created xsi:type="dcterms:W3CDTF">2018-07-20T04:36:44Z</dcterms:created>
  <dcterms:modified xsi:type="dcterms:W3CDTF">2026-05-08T03:09:02Z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0x0101001B1EAC51F2836A4B81C5E714E51B8231</vt:lpwstr>
  </property>
  <property fmtid="{D5CDD505-2E9C-101B-9397-08002B2CF9AE}" pid="3" name="MediaServiceImageTags">
    <vt:lpwstr/>
  </property>
  <property fmtid="{D5CDD505-2E9C-101B-9397-08002B2CF9AE}" pid="4" name="TitusGUID">
    <vt:lpwstr>64127154-d551-4400-bf55-d77cb3596077</vt:lpwstr>
  </property>
  <property fmtid="{D5CDD505-2E9C-101B-9397-08002B2CF9AE}" pid="5" name="TransgridDataClassification">
    <vt:lpwstr>#Official#</vt:lpwstr>
  </property>
  <property fmtid="{D5CDD505-2E9C-101B-9397-08002B2CF9AE}" pid="6" name="TransgridDataClassifierFirst">
    <vt:lpwstr>P86110</vt:lpwstr>
  </property>
  <property fmtid="{D5CDD505-2E9C-101B-9397-08002B2CF9AE}" pid="7" name="TransgridDataClassifierLast">
    <vt:lpwstr>P86110</vt:lpwstr>
  </property>
  <property fmtid="{D5CDD505-2E9C-101B-9397-08002B2CF9AE}" pid="8" name="TransgridDataClassifierLastDate">
    <vt:lpwstr>2023-05-04</vt:lpwstr>
  </property>
  <property fmtid="{D5CDD505-2E9C-101B-9397-08002B2CF9AE}" pid="9" name="MSIP_Label_93843c40-9e43-4560-bcbc-08443cd50ac1_Enabled">
    <vt:lpwstr>true</vt:lpwstr>
  </property>
  <property fmtid="{D5CDD505-2E9C-101B-9397-08002B2CF9AE}" pid="10" name="MSIP_Label_93843c40-9e43-4560-bcbc-08443cd50ac1_SetDate">
    <vt:lpwstr>2024-04-25T22:52:55Z</vt:lpwstr>
  </property>
  <property fmtid="{D5CDD505-2E9C-101B-9397-08002B2CF9AE}" pid="11" name="MSIP_Label_93843c40-9e43-4560-bcbc-08443cd50ac1_Method">
    <vt:lpwstr>Standard</vt:lpwstr>
  </property>
  <property fmtid="{D5CDD505-2E9C-101B-9397-08002B2CF9AE}" pid="12" name="MSIP_Label_93843c40-9e43-4560-bcbc-08443cd50ac1_Name">
    <vt:lpwstr>Official</vt:lpwstr>
  </property>
  <property fmtid="{D5CDD505-2E9C-101B-9397-08002B2CF9AE}" pid="13" name="MSIP_Label_93843c40-9e43-4560-bcbc-08443cd50ac1_SiteId">
    <vt:lpwstr>59ee855e-7930-433f-a581-82f192afe1cc</vt:lpwstr>
  </property>
  <property fmtid="{D5CDD505-2E9C-101B-9397-08002B2CF9AE}" pid="14" name="MSIP_Label_93843c40-9e43-4560-bcbc-08443cd50ac1_ActionId">
    <vt:lpwstr>af7098b8-33f9-4b37-a6eb-8771714c1be8</vt:lpwstr>
  </property>
  <property fmtid="{D5CDD505-2E9C-101B-9397-08002B2CF9AE}" pid="15" name="MSIP_Label_93843c40-9e43-4560-bcbc-08443cd50ac1_ContentBits">
    <vt:lpwstr>0</vt:lpwstr>
  </property>
</Properties>
</file>